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filterPrivacy="1" codeName="ThisWorkbook" defaultThemeVersion="124226"/>
  <xr:revisionPtr revIDLastSave="0" documentId="8_{1C2C8C26-6CE0-4A11-B500-475160EDC19C}" xr6:coauthVersionLast="47" xr6:coauthVersionMax="47" xr10:uidLastSave="{00000000-0000-0000-0000-000000000000}"/>
  <bookViews>
    <workbookView xWindow="30750" yWindow="1950" windowWidth="21600" windowHeight="1129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データシート1!$A$7:$BT$899</definedName>
    <definedName name="_xlnm._FilterDatabase" localSheetId="10" hidden="1">データシート2!$A$7:$SI$823</definedName>
    <definedName name="_xlnm._FilterDatabase" localSheetId="11" hidden="1">データシート3!$A$7:$AK$161</definedName>
    <definedName name="_xlnm._FilterDatabase" localSheetId="7" hidden="1">特定事業所集計表シート!$B$6:$BC$138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H51" i="161" l="1"/>
  <c r="BI51" i="161"/>
  <c r="BJ51" i="161" l="1"/>
  <c r="BJ251" i="160" l="1"/>
  <c r="AC2" i="147" l="1"/>
  <c r="BH251" i="160" l="1"/>
  <c r="BG251" i="160"/>
  <c r="BF251" i="160"/>
  <c r="BE251" i="160"/>
  <c r="AY73" i="160" l="1"/>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2" i="147"/>
  <c r="B71" i="147"/>
  <c r="BB1" i="150"/>
  <c r="B2" i="160" l="1"/>
  <c r="AK51" i="150" l="1"/>
  <c r="B36" i="16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J169" i="160" l="1"/>
  <c r="BG169" i="160"/>
  <c r="BH169" i="160"/>
  <c r="BF169" i="160"/>
  <c r="BE169" i="160"/>
  <c r="BJ133" i="160"/>
  <c r="BH133" i="160"/>
  <c r="BG133" i="160"/>
  <c r="BF133" i="160"/>
  <c r="BE133" i="160"/>
  <c r="BJ84" i="160"/>
  <c r="BH84" i="160"/>
  <c r="BG84" i="160"/>
  <c r="BF84" i="160"/>
  <c r="BE84" i="160"/>
  <c r="BJ227" i="160"/>
  <c r="BH227" i="160"/>
  <c r="BG227" i="160"/>
  <c r="BF227" i="160"/>
  <c r="BE227" i="160"/>
  <c r="BJ191" i="160"/>
  <c r="BH191" i="160"/>
  <c r="BG191" i="160"/>
  <c r="BF191" i="160"/>
  <c r="BE191" i="160"/>
  <c r="BI191" i="160" s="1"/>
  <c r="BJ180" i="160"/>
  <c r="BH180" i="160"/>
  <c r="BG180" i="160"/>
  <c r="BF180" i="160"/>
  <c r="BE180" i="160"/>
  <c r="BJ168" i="160"/>
  <c r="BH168" i="160"/>
  <c r="BG168" i="160"/>
  <c r="BF168" i="160"/>
  <c r="BE168" i="160"/>
  <c r="BI168" i="160" s="1"/>
  <c r="BJ156" i="160"/>
  <c r="BH156" i="160"/>
  <c r="BG156" i="160"/>
  <c r="BF156" i="160"/>
  <c r="BE156" i="160"/>
  <c r="BJ144" i="160"/>
  <c r="BH144" i="160"/>
  <c r="BG144" i="160"/>
  <c r="BF144" i="160"/>
  <c r="BE144" i="160"/>
  <c r="BJ132" i="160"/>
  <c r="BH132" i="160"/>
  <c r="BG132" i="160"/>
  <c r="BF132" i="160"/>
  <c r="BE132" i="160"/>
  <c r="BJ120" i="160"/>
  <c r="BH120" i="160"/>
  <c r="BG120" i="160"/>
  <c r="BF120" i="160"/>
  <c r="BE120" i="160"/>
  <c r="BJ107" i="160"/>
  <c r="BH107" i="160"/>
  <c r="BG107" i="160"/>
  <c r="BF107" i="160"/>
  <c r="BE107" i="160"/>
  <c r="BJ95" i="160"/>
  <c r="BH95" i="160"/>
  <c r="BG95" i="160"/>
  <c r="BF95" i="160"/>
  <c r="BE95" i="160"/>
  <c r="BJ83" i="160"/>
  <c r="BH83" i="160"/>
  <c r="BG83" i="160"/>
  <c r="BF83" i="160"/>
  <c r="BE83" i="160"/>
  <c r="BJ250" i="160"/>
  <c r="BE250" i="160"/>
  <c r="BI250" i="160" s="1"/>
  <c r="BH250" i="160"/>
  <c r="BG250" i="160"/>
  <c r="BF250" i="160"/>
  <c r="BJ238" i="160"/>
  <c r="BH238" i="160"/>
  <c r="BG238" i="160"/>
  <c r="BF238" i="160"/>
  <c r="BE238" i="160"/>
  <c r="BI238" i="160" s="1"/>
  <c r="BJ226" i="160"/>
  <c r="BH226" i="160"/>
  <c r="BG226" i="160"/>
  <c r="BF226" i="160"/>
  <c r="BE226" i="160"/>
  <c r="BI226" i="160" s="1"/>
  <c r="BJ214" i="160"/>
  <c r="BH214" i="160"/>
  <c r="BG214" i="160"/>
  <c r="BF214" i="160"/>
  <c r="BE214" i="160"/>
  <c r="BI214" i="160" s="1"/>
  <c r="BJ202" i="160"/>
  <c r="BH202" i="160"/>
  <c r="BG202" i="160"/>
  <c r="BF202" i="160"/>
  <c r="BE202" i="160"/>
  <c r="BI202" i="160" s="1"/>
  <c r="BJ190" i="160"/>
  <c r="BH190" i="160"/>
  <c r="BG190" i="160"/>
  <c r="BF190" i="160"/>
  <c r="BE190" i="160"/>
  <c r="BI190" i="160" s="1"/>
  <c r="BJ96" i="160"/>
  <c r="BH96" i="160"/>
  <c r="BG96" i="160"/>
  <c r="BF96" i="160"/>
  <c r="BE96" i="160"/>
  <c r="BJ179" i="160"/>
  <c r="BH179" i="160"/>
  <c r="BG179" i="160"/>
  <c r="BF179" i="160"/>
  <c r="BE179" i="160"/>
  <c r="BI179" i="160" s="1"/>
  <c r="BJ167" i="160"/>
  <c r="BH167" i="160"/>
  <c r="BG167" i="160"/>
  <c r="BF167" i="160"/>
  <c r="BE167" i="160"/>
  <c r="BI167" i="160" s="1"/>
  <c r="BJ155" i="160"/>
  <c r="BH155" i="160"/>
  <c r="BG155" i="160"/>
  <c r="BF155" i="160"/>
  <c r="BE155" i="160"/>
  <c r="BI155" i="160" s="1"/>
  <c r="BJ143" i="160"/>
  <c r="BH143" i="160"/>
  <c r="BG143" i="160"/>
  <c r="BF143" i="160"/>
  <c r="BE143" i="160"/>
  <c r="BJ131" i="160"/>
  <c r="BH131" i="160"/>
  <c r="BG131" i="160"/>
  <c r="BF131" i="160"/>
  <c r="BE131" i="160"/>
  <c r="BJ118" i="160"/>
  <c r="BH118" i="160"/>
  <c r="BG118" i="160"/>
  <c r="BF118" i="160"/>
  <c r="BE118" i="160"/>
  <c r="BJ106" i="160"/>
  <c r="BH106" i="160"/>
  <c r="BG106" i="160"/>
  <c r="BF106" i="160"/>
  <c r="BE106" i="160"/>
  <c r="BJ94" i="160"/>
  <c r="BH94" i="160"/>
  <c r="BG94" i="160"/>
  <c r="BF94" i="160"/>
  <c r="BE94" i="160"/>
  <c r="BJ82" i="160"/>
  <c r="BH82" i="160"/>
  <c r="BG82" i="160"/>
  <c r="BF82" i="160"/>
  <c r="BE82" i="160"/>
  <c r="BJ249" i="160"/>
  <c r="BE249" i="160"/>
  <c r="BI249" i="160" s="1"/>
  <c r="BH249" i="160"/>
  <c r="BG249" i="160"/>
  <c r="BF249" i="160"/>
  <c r="BJ237" i="160"/>
  <c r="BE237" i="160"/>
  <c r="BI237" i="160" s="1"/>
  <c r="BH237" i="160"/>
  <c r="BG237" i="160"/>
  <c r="BF237" i="160"/>
  <c r="BJ225" i="160"/>
  <c r="BE225" i="160"/>
  <c r="BI225" i="160" s="1"/>
  <c r="BH225" i="160"/>
  <c r="BG225" i="160"/>
  <c r="BF225" i="160"/>
  <c r="BJ213" i="160"/>
  <c r="BE213" i="160"/>
  <c r="BI213" i="160" s="1"/>
  <c r="BH213" i="160"/>
  <c r="BG213" i="160"/>
  <c r="BF213" i="160"/>
  <c r="BJ201" i="160"/>
  <c r="BE201" i="160"/>
  <c r="BI201" i="160" s="1"/>
  <c r="BH201" i="160"/>
  <c r="BG201" i="160"/>
  <c r="BF201" i="160"/>
  <c r="BJ189" i="160"/>
  <c r="BH189" i="160"/>
  <c r="BG189" i="160"/>
  <c r="BF189" i="160"/>
  <c r="BE189" i="160"/>
  <c r="BI189" i="160" s="1"/>
  <c r="BJ72" i="160"/>
  <c r="BH72" i="160"/>
  <c r="BG72" i="160"/>
  <c r="BF72" i="160"/>
  <c r="BE72" i="160"/>
  <c r="BJ178" i="160"/>
  <c r="BH178" i="160"/>
  <c r="BG178" i="160"/>
  <c r="BF178" i="160"/>
  <c r="BE178" i="160"/>
  <c r="BI178" i="160" s="1"/>
  <c r="BJ166" i="160"/>
  <c r="BH166" i="160"/>
  <c r="BG166" i="160"/>
  <c r="BF166" i="160"/>
  <c r="BE166" i="160"/>
  <c r="BI166" i="160" s="1"/>
  <c r="BJ154" i="160"/>
  <c r="BH154" i="160"/>
  <c r="BG154" i="160"/>
  <c r="BF154" i="160"/>
  <c r="BE154" i="160"/>
  <c r="BI154" i="160" s="1"/>
  <c r="BJ142" i="160"/>
  <c r="BH142" i="160"/>
  <c r="BG142" i="160"/>
  <c r="BF142" i="160"/>
  <c r="BE142" i="160"/>
  <c r="BJ130" i="160"/>
  <c r="BH130" i="160"/>
  <c r="BG130" i="160"/>
  <c r="BF130" i="160"/>
  <c r="BE130" i="160"/>
  <c r="BJ117" i="160"/>
  <c r="BH117" i="160"/>
  <c r="BG117" i="160"/>
  <c r="BF117" i="160"/>
  <c r="BE117" i="160"/>
  <c r="BJ105" i="160"/>
  <c r="BH105" i="160"/>
  <c r="BG105" i="160"/>
  <c r="BF105" i="160"/>
  <c r="BE105" i="160"/>
  <c r="BJ93" i="160"/>
  <c r="BH93" i="160"/>
  <c r="BG93" i="160"/>
  <c r="BF93" i="160"/>
  <c r="BE93" i="160"/>
  <c r="BJ81" i="160"/>
  <c r="BH81" i="160"/>
  <c r="BG81" i="160"/>
  <c r="BF81" i="160"/>
  <c r="BE81" i="160"/>
  <c r="BJ248" i="160"/>
  <c r="BH248" i="160"/>
  <c r="BG248" i="160"/>
  <c r="BF248" i="160"/>
  <c r="BE248" i="160"/>
  <c r="BI248" i="160" s="1"/>
  <c r="BJ236" i="160"/>
  <c r="BH236" i="160"/>
  <c r="BG236" i="160"/>
  <c r="BF236" i="160"/>
  <c r="BE236" i="160"/>
  <c r="BI236" i="160" s="1"/>
  <c r="BJ224" i="160"/>
  <c r="BH224" i="160"/>
  <c r="BG224" i="160"/>
  <c r="BF224" i="160"/>
  <c r="BE224" i="160"/>
  <c r="BI224" i="160" s="1"/>
  <c r="BJ212" i="160"/>
  <c r="BH212" i="160"/>
  <c r="BG212" i="160"/>
  <c r="BF212" i="160"/>
  <c r="BE212" i="160"/>
  <c r="BI212" i="160" s="1"/>
  <c r="BJ200" i="160"/>
  <c r="BH200" i="160"/>
  <c r="BG200" i="160"/>
  <c r="BF200" i="160"/>
  <c r="BE200" i="160"/>
  <c r="BI200" i="160" s="1"/>
  <c r="BJ188" i="160"/>
  <c r="BH188" i="160"/>
  <c r="BG188" i="160"/>
  <c r="BF188" i="160"/>
  <c r="BE188" i="160"/>
  <c r="BI188" i="160" s="1"/>
  <c r="BJ239" i="160"/>
  <c r="BH239" i="160"/>
  <c r="BG239" i="160"/>
  <c r="BF239" i="160"/>
  <c r="BE239" i="160"/>
  <c r="BI239" i="160" s="1"/>
  <c r="BJ177" i="160"/>
  <c r="BE177" i="160"/>
  <c r="BI177" i="160" s="1"/>
  <c r="BH177" i="160"/>
  <c r="BG177" i="160"/>
  <c r="BF177" i="160"/>
  <c r="BJ165" i="160"/>
  <c r="BE165" i="160"/>
  <c r="BI165" i="160" s="1"/>
  <c r="BH165" i="160"/>
  <c r="BG165" i="160"/>
  <c r="BF165" i="160"/>
  <c r="BJ153" i="160"/>
  <c r="BE153" i="160"/>
  <c r="BI153" i="160" s="1"/>
  <c r="BH153" i="160"/>
  <c r="BG153" i="160"/>
  <c r="BF153" i="160"/>
  <c r="BJ141" i="160"/>
  <c r="BH141" i="160"/>
  <c r="BG141" i="160"/>
  <c r="BF141" i="160"/>
  <c r="BE141" i="160"/>
  <c r="BJ129" i="160"/>
  <c r="BH129" i="160"/>
  <c r="BG129" i="160"/>
  <c r="BF129" i="160"/>
  <c r="BE129" i="160"/>
  <c r="BJ116" i="160"/>
  <c r="BH116" i="160"/>
  <c r="BG116" i="160"/>
  <c r="BF116" i="160"/>
  <c r="BE116" i="160"/>
  <c r="BJ104" i="160"/>
  <c r="BH104" i="160"/>
  <c r="BG104" i="160"/>
  <c r="BF104" i="160"/>
  <c r="BE104" i="160"/>
  <c r="BJ92" i="160"/>
  <c r="BH92" i="160"/>
  <c r="BG92" i="160"/>
  <c r="BF92" i="160"/>
  <c r="BE92" i="160"/>
  <c r="BJ80" i="160"/>
  <c r="BH80" i="160"/>
  <c r="BG80" i="160"/>
  <c r="BF80" i="160"/>
  <c r="BE80" i="160"/>
  <c r="BJ247" i="160"/>
  <c r="BH247" i="160"/>
  <c r="BG247" i="160"/>
  <c r="BF247" i="160"/>
  <c r="BE247" i="160"/>
  <c r="BI247" i="160" s="1"/>
  <c r="BJ235" i="160"/>
  <c r="BH235" i="160"/>
  <c r="BG235" i="160"/>
  <c r="BF235" i="160"/>
  <c r="BE235" i="160"/>
  <c r="BI235" i="160" s="1"/>
  <c r="BJ223" i="160"/>
  <c r="BH223" i="160"/>
  <c r="BG223" i="160"/>
  <c r="BF223" i="160"/>
  <c r="BE223" i="160"/>
  <c r="BI223" i="160" s="1"/>
  <c r="BJ211" i="160"/>
  <c r="BH211" i="160"/>
  <c r="BG211" i="160"/>
  <c r="BF211" i="160"/>
  <c r="BE211" i="160"/>
  <c r="BI211" i="160" s="1"/>
  <c r="BJ199" i="160"/>
  <c r="BH199" i="160"/>
  <c r="BG199" i="160"/>
  <c r="BF199" i="160"/>
  <c r="BE199" i="160"/>
  <c r="BI199" i="160" s="1"/>
  <c r="BJ187" i="160"/>
  <c r="BH187" i="160"/>
  <c r="BG187" i="160"/>
  <c r="BF187" i="160"/>
  <c r="BE187" i="160"/>
  <c r="BI187" i="160" s="1"/>
  <c r="BJ157" i="160"/>
  <c r="BH157" i="160"/>
  <c r="BF157" i="160"/>
  <c r="BG157" i="160"/>
  <c r="BE157" i="160"/>
  <c r="BI157" i="160" s="1"/>
  <c r="BJ176" i="160"/>
  <c r="BH176" i="160"/>
  <c r="BG176" i="160"/>
  <c r="BF176" i="160"/>
  <c r="BE176" i="160"/>
  <c r="BI176" i="160" s="1"/>
  <c r="BJ164" i="160"/>
  <c r="BH164" i="160"/>
  <c r="BG164" i="160"/>
  <c r="BF164" i="160"/>
  <c r="BE164" i="160"/>
  <c r="BI164" i="160" s="1"/>
  <c r="BJ152" i="160"/>
  <c r="BH152" i="160"/>
  <c r="BG152" i="160"/>
  <c r="BF152" i="160"/>
  <c r="BE152" i="160"/>
  <c r="BI152" i="160" s="1"/>
  <c r="BJ140" i="160"/>
  <c r="BH140" i="160"/>
  <c r="BG140" i="160"/>
  <c r="BF140" i="160"/>
  <c r="BE140" i="160"/>
  <c r="BJ128" i="160"/>
  <c r="BH128" i="160"/>
  <c r="BG128" i="160"/>
  <c r="BF128" i="160"/>
  <c r="BE128" i="160"/>
  <c r="BJ115" i="160"/>
  <c r="BH115" i="160"/>
  <c r="BG115" i="160"/>
  <c r="BF115" i="160"/>
  <c r="BE115" i="160"/>
  <c r="BJ103" i="160"/>
  <c r="BH103" i="160"/>
  <c r="BG103" i="160"/>
  <c r="BF103" i="160"/>
  <c r="BE103" i="160"/>
  <c r="BJ91" i="160"/>
  <c r="BH91" i="160"/>
  <c r="BG91" i="160"/>
  <c r="BF91" i="160"/>
  <c r="BE91" i="160"/>
  <c r="BJ79" i="160"/>
  <c r="BH79" i="160"/>
  <c r="BG79" i="160"/>
  <c r="BF79" i="160"/>
  <c r="BE79" i="160"/>
  <c r="BJ246" i="160"/>
  <c r="BH246" i="160"/>
  <c r="BG246" i="160"/>
  <c r="BF246" i="160"/>
  <c r="BE246" i="160"/>
  <c r="BI246" i="160" s="1"/>
  <c r="BJ234" i="160"/>
  <c r="BH234" i="160"/>
  <c r="BG234" i="160"/>
  <c r="BF234" i="160"/>
  <c r="BE234" i="160"/>
  <c r="BI234" i="160" s="1"/>
  <c r="BJ222" i="160"/>
  <c r="BH222" i="160"/>
  <c r="BG222" i="160"/>
  <c r="BF222" i="160"/>
  <c r="BE222" i="160"/>
  <c r="BI222" i="160" s="1"/>
  <c r="BJ210" i="160"/>
  <c r="BH210" i="160"/>
  <c r="BG210" i="160"/>
  <c r="BF210" i="160"/>
  <c r="BE210" i="160"/>
  <c r="BI210" i="160" s="1"/>
  <c r="BJ198" i="160"/>
  <c r="BH198" i="160"/>
  <c r="BG198" i="160"/>
  <c r="BF198" i="160"/>
  <c r="BE198" i="160"/>
  <c r="BI198" i="160" s="1"/>
  <c r="BJ186" i="160"/>
  <c r="BH186" i="160"/>
  <c r="BG186" i="160"/>
  <c r="BF186" i="160"/>
  <c r="BE186" i="160"/>
  <c r="BI186" i="160" s="1"/>
  <c r="BJ121" i="160"/>
  <c r="BE121" i="160"/>
  <c r="BH121" i="160"/>
  <c r="BG121" i="160"/>
  <c r="BF121" i="160"/>
  <c r="BJ215" i="160"/>
  <c r="BH215" i="160"/>
  <c r="BG215" i="160"/>
  <c r="BF215" i="160"/>
  <c r="BE215" i="160"/>
  <c r="BI215" i="160" s="1"/>
  <c r="BJ175" i="160"/>
  <c r="BH175" i="160"/>
  <c r="BG175" i="160"/>
  <c r="BF175" i="160"/>
  <c r="BE175" i="160"/>
  <c r="BI175" i="160" s="1"/>
  <c r="BJ163" i="160"/>
  <c r="BH163" i="160"/>
  <c r="BG163" i="160"/>
  <c r="BF163" i="160"/>
  <c r="BE163" i="160"/>
  <c r="BI163" i="160" s="1"/>
  <c r="BJ151" i="160"/>
  <c r="BH151" i="160"/>
  <c r="BG151" i="160"/>
  <c r="BF151" i="160"/>
  <c r="BE151" i="160"/>
  <c r="BI151" i="160" s="1"/>
  <c r="BJ139" i="160"/>
  <c r="BH139" i="160"/>
  <c r="BG139" i="160"/>
  <c r="BF139" i="160"/>
  <c r="BE139" i="160"/>
  <c r="BJ127" i="160"/>
  <c r="BH127" i="160"/>
  <c r="BG127" i="160"/>
  <c r="BF127" i="160"/>
  <c r="BE127" i="160"/>
  <c r="BJ114" i="160"/>
  <c r="BH114" i="160"/>
  <c r="BG114" i="160"/>
  <c r="BF114" i="160"/>
  <c r="BE114" i="160"/>
  <c r="BJ102" i="160"/>
  <c r="BH102" i="160"/>
  <c r="BG102" i="160"/>
  <c r="BF102" i="160"/>
  <c r="BE102" i="160"/>
  <c r="BJ90" i="160"/>
  <c r="BH90" i="160"/>
  <c r="BG90" i="160"/>
  <c r="BF90" i="160"/>
  <c r="BE90" i="160"/>
  <c r="BJ78" i="160"/>
  <c r="BH78" i="160"/>
  <c r="BG78" i="160"/>
  <c r="BF78" i="160"/>
  <c r="BE78" i="160"/>
  <c r="BJ245" i="160"/>
  <c r="BH245" i="160"/>
  <c r="BG245" i="160"/>
  <c r="BF245" i="160"/>
  <c r="BE245" i="160"/>
  <c r="BI245" i="160" s="1"/>
  <c r="BJ233" i="160"/>
  <c r="BH233" i="160"/>
  <c r="BG233" i="160"/>
  <c r="BF233" i="160"/>
  <c r="BE233" i="160"/>
  <c r="BI233" i="160" s="1"/>
  <c r="BJ221" i="160"/>
  <c r="BH221" i="160"/>
  <c r="BG221" i="160"/>
  <c r="BF221" i="160"/>
  <c r="BE221" i="160"/>
  <c r="BI221" i="160" s="1"/>
  <c r="BJ209" i="160"/>
  <c r="BH209" i="160"/>
  <c r="BG209" i="160"/>
  <c r="BF209" i="160"/>
  <c r="BE209" i="160"/>
  <c r="BI209" i="160" s="1"/>
  <c r="BJ197" i="160"/>
  <c r="BH197" i="160"/>
  <c r="BG197" i="160"/>
  <c r="BF197" i="160"/>
  <c r="BE197" i="160"/>
  <c r="BI197" i="160" s="1"/>
  <c r="BJ185" i="160"/>
  <c r="BH185" i="160"/>
  <c r="BG185" i="160"/>
  <c r="BF185" i="160"/>
  <c r="BE185" i="160"/>
  <c r="BI185" i="160" s="1"/>
  <c r="BJ174" i="160"/>
  <c r="BH174" i="160"/>
  <c r="BG174" i="160"/>
  <c r="BF174" i="160"/>
  <c r="BE174" i="160"/>
  <c r="BI174" i="160" s="1"/>
  <c r="BJ162" i="160"/>
  <c r="BH162" i="160"/>
  <c r="BG162" i="160"/>
  <c r="BF162" i="160"/>
  <c r="BE162" i="160"/>
  <c r="BI162" i="160" s="1"/>
  <c r="BJ150" i="160"/>
  <c r="BH150" i="160"/>
  <c r="BG150" i="160"/>
  <c r="BF150" i="160"/>
  <c r="BE150" i="160"/>
  <c r="BI150" i="160" s="1"/>
  <c r="BJ138" i="160"/>
  <c r="BH138" i="160"/>
  <c r="BG138" i="160"/>
  <c r="BF138" i="160"/>
  <c r="BE138" i="160"/>
  <c r="BJ126" i="160"/>
  <c r="BH126" i="160"/>
  <c r="BG126" i="160"/>
  <c r="BF126" i="160"/>
  <c r="BE126" i="160"/>
  <c r="BJ113" i="160"/>
  <c r="BH113" i="160"/>
  <c r="BG113" i="160"/>
  <c r="BF113" i="160"/>
  <c r="BE113" i="160"/>
  <c r="BJ101" i="160"/>
  <c r="BH101" i="160"/>
  <c r="BG101" i="160"/>
  <c r="BF101" i="160"/>
  <c r="BE101" i="160"/>
  <c r="BJ89" i="160"/>
  <c r="BH89" i="160"/>
  <c r="BG89" i="160"/>
  <c r="BF89" i="160"/>
  <c r="BE89" i="160"/>
  <c r="BJ77" i="160"/>
  <c r="BH77" i="160"/>
  <c r="BG77" i="160"/>
  <c r="BF77" i="160"/>
  <c r="BE77" i="160"/>
  <c r="BJ244" i="160"/>
  <c r="BH244" i="160"/>
  <c r="BG244" i="160"/>
  <c r="BF244" i="160"/>
  <c r="BE244" i="160"/>
  <c r="BI244" i="160" s="1"/>
  <c r="BJ232" i="160"/>
  <c r="BH232" i="160"/>
  <c r="BG232" i="160"/>
  <c r="BF232" i="160"/>
  <c r="BE232" i="160"/>
  <c r="BI232" i="160" s="1"/>
  <c r="BJ220" i="160"/>
  <c r="BH220" i="160"/>
  <c r="BG220" i="160"/>
  <c r="BF220" i="160"/>
  <c r="BE220" i="160"/>
  <c r="BI220" i="160" s="1"/>
  <c r="BJ208" i="160"/>
  <c r="BH208" i="160"/>
  <c r="BG208" i="160"/>
  <c r="BF208" i="160"/>
  <c r="BE208" i="160"/>
  <c r="BI208" i="160" s="1"/>
  <c r="BJ196" i="160"/>
  <c r="BH196" i="160"/>
  <c r="BG196" i="160"/>
  <c r="BF196" i="160"/>
  <c r="BE196" i="160"/>
  <c r="BI196" i="160" s="1"/>
  <c r="BJ184" i="160"/>
  <c r="BH184" i="160"/>
  <c r="BG184" i="160"/>
  <c r="BF184" i="160"/>
  <c r="BE184" i="160"/>
  <c r="BI184" i="160" s="1"/>
  <c r="BJ108" i="160"/>
  <c r="BH108" i="160"/>
  <c r="BG108" i="160"/>
  <c r="BF108" i="160"/>
  <c r="BE108" i="160"/>
  <c r="BJ173" i="160"/>
  <c r="BH173" i="160"/>
  <c r="BG173" i="160"/>
  <c r="BF173" i="160"/>
  <c r="BE173" i="160"/>
  <c r="BI173" i="160" s="1"/>
  <c r="BJ161" i="160"/>
  <c r="BH161" i="160"/>
  <c r="BG161" i="160"/>
  <c r="BF161" i="160"/>
  <c r="BE161" i="160"/>
  <c r="BI161" i="160" s="1"/>
  <c r="BJ149" i="160"/>
  <c r="BH149" i="160"/>
  <c r="BG149" i="160"/>
  <c r="BF149" i="160"/>
  <c r="BE149" i="160"/>
  <c r="BI149" i="160" s="1"/>
  <c r="BJ137" i="160"/>
  <c r="BH137" i="160"/>
  <c r="BG137" i="160"/>
  <c r="BF137" i="160"/>
  <c r="BE137" i="160"/>
  <c r="BJ125" i="160"/>
  <c r="BH125" i="160"/>
  <c r="BG125" i="160"/>
  <c r="BF125" i="160"/>
  <c r="BE125" i="160"/>
  <c r="BJ112" i="160"/>
  <c r="BH112" i="160"/>
  <c r="BG112" i="160"/>
  <c r="BF112" i="160"/>
  <c r="BE112" i="160"/>
  <c r="BJ100" i="160"/>
  <c r="BH100" i="160"/>
  <c r="BG100" i="160"/>
  <c r="BF100" i="160"/>
  <c r="BE100" i="160"/>
  <c r="BJ88" i="160"/>
  <c r="BH88" i="160"/>
  <c r="BG88" i="160"/>
  <c r="BF88" i="160"/>
  <c r="BE88" i="160"/>
  <c r="BJ76" i="160"/>
  <c r="BH76" i="160"/>
  <c r="BG76" i="160"/>
  <c r="BF76" i="160"/>
  <c r="BE76" i="160"/>
  <c r="BJ243" i="160"/>
  <c r="BH243" i="160"/>
  <c r="BG243" i="160"/>
  <c r="BF243" i="160"/>
  <c r="BE243" i="160"/>
  <c r="BI243" i="160" s="1"/>
  <c r="BJ231" i="160"/>
  <c r="BH231" i="160"/>
  <c r="BG231" i="160"/>
  <c r="BF231" i="160"/>
  <c r="BE231" i="160"/>
  <c r="BI231" i="160" s="1"/>
  <c r="BJ219" i="160"/>
  <c r="BH219" i="160"/>
  <c r="BG219" i="160"/>
  <c r="BF219" i="160"/>
  <c r="BE219" i="160"/>
  <c r="BI219" i="160" s="1"/>
  <c r="BJ207" i="160"/>
  <c r="BH207" i="160"/>
  <c r="BG207" i="160"/>
  <c r="BF207" i="160"/>
  <c r="BE207" i="160"/>
  <c r="BI207" i="160" s="1"/>
  <c r="BJ195" i="160"/>
  <c r="BH195" i="160"/>
  <c r="BG195" i="160"/>
  <c r="BF195" i="160"/>
  <c r="BE195" i="160"/>
  <c r="BI195" i="160" s="1"/>
  <c r="BJ183" i="160"/>
  <c r="BH183" i="160"/>
  <c r="BG183" i="160"/>
  <c r="BF183" i="160"/>
  <c r="BE183" i="160"/>
  <c r="BI183" i="160" s="1"/>
  <c r="BJ172" i="160"/>
  <c r="BH172" i="160"/>
  <c r="BG172" i="160"/>
  <c r="BF172" i="160"/>
  <c r="BE172" i="160"/>
  <c r="BI172" i="160" s="1"/>
  <c r="BJ160" i="160"/>
  <c r="BH160" i="160"/>
  <c r="BG160" i="160"/>
  <c r="BF160" i="160"/>
  <c r="BE160" i="160"/>
  <c r="BI160" i="160" s="1"/>
  <c r="BJ148" i="160"/>
  <c r="BH148" i="160"/>
  <c r="BG148" i="160"/>
  <c r="BF148" i="160"/>
  <c r="BE148" i="160"/>
  <c r="BJ136" i="160"/>
  <c r="BH136" i="160"/>
  <c r="BG136" i="160"/>
  <c r="BF136" i="160"/>
  <c r="BE136" i="160"/>
  <c r="BJ124" i="160"/>
  <c r="BH124" i="160"/>
  <c r="BG124" i="160"/>
  <c r="BF124" i="160"/>
  <c r="BE124" i="160"/>
  <c r="BJ111" i="160"/>
  <c r="BH111" i="160"/>
  <c r="BG111" i="160"/>
  <c r="BF111" i="160"/>
  <c r="BE111" i="160"/>
  <c r="BJ99" i="160"/>
  <c r="BH99" i="160"/>
  <c r="BG99" i="160"/>
  <c r="BF99" i="160"/>
  <c r="BE99" i="160"/>
  <c r="BJ87" i="160"/>
  <c r="BH87" i="160"/>
  <c r="BG87" i="160"/>
  <c r="BF87" i="160"/>
  <c r="BE87" i="160"/>
  <c r="BJ75" i="160"/>
  <c r="BH75" i="160"/>
  <c r="BG75" i="160"/>
  <c r="BF75" i="160"/>
  <c r="BE75" i="160"/>
  <c r="BJ242" i="160"/>
  <c r="BH242" i="160"/>
  <c r="BG242" i="160"/>
  <c r="BF242" i="160"/>
  <c r="BE242" i="160"/>
  <c r="BI242" i="160" s="1"/>
  <c r="BJ230" i="160"/>
  <c r="BH230" i="160"/>
  <c r="BG230" i="160"/>
  <c r="BF230" i="160"/>
  <c r="BE230" i="160"/>
  <c r="BI230" i="160" s="1"/>
  <c r="BJ218" i="160"/>
  <c r="BH218" i="160"/>
  <c r="BG218" i="160"/>
  <c r="BF218" i="160"/>
  <c r="BE218" i="160"/>
  <c r="BI218" i="160" s="1"/>
  <c r="BJ206" i="160"/>
  <c r="BH206" i="160"/>
  <c r="BG206" i="160"/>
  <c r="BF206" i="160"/>
  <c r="BE206" i="160"/>
  <c r="BI206" i="160" s="1"/>
  <c r="BJ194" i="160"/>
  <c r="BH194" i="160"/>
  <c r="BG194" i="160"/>
  <c r="BF194" i="160"/>
  <c r="BE194" i="160"/>
  <c r="BI194" i="160" s="1"/>
  <c r="BJ182" i="160"/>
  <c r="BH182" i="160"/>
  <c r="BG182" i="160"/>
  <c r="BF182" i="160"/>
  <c r="BE182" i="160"/>
  <c r="BI182" i="160" s="1"/>
  <c r="BJ145" i="160"/>
  <c r="BF145" i="160"/>
  <c r="BE145" i="160"/>
  <c r="BG145" i="160"/>
  <c r="BH145" i="160"/>
  <c r="BJ203" i="160"/>
  <c r="BH203" i="160"/>
  <c r="BG203" i="160"/>
  <c r="BF203" i="160"/>
  <c r="BE203" i="160"/>
  <c r="BI203" i="160" s="1"/>
  <c r="BJ171" i="160"/>
  <c r="BH171" i="160"/>
  <c r="BG171" i="160"/>
  <c r="BF171" i="160"/>
  <c r="BE171" i="160"/>
  <c r="BI171" i="160" s="1"/>
  <c r="BJ159" i="160"/>
  <c r="BH159" i="160"/>
  <c r="BG159" i="160"/>
  <c r="BF159" i="160"/>
  <c r="BE159" i="160"/>
  <c r="BI159" i="160" s="1"/>
  <c r="BJ147" i="160"/>
  <c r="BH147" i="160"/>
  <c r="BG147" i="160"/>
  <c r="BF147" i="160"/>
  <c r="BE147" i="160"/>
  <c r="BJ135" i="160"/>
  <c r="BH135" i="160"/>
  <c r="BG135" i="160"/>
  <c r="BF135" i="160"/>
  <c r="BE135" i="160"/>
  <c r="BJ123" i="160"/>
  <c r="BH123" i="160"/>
  <c r="BG123" i="160"/>
  <c r="BF123" i="160"/>
  <c r="BE123" i="160"/>
  <c r="BJ110" i="160"/>
  <c r="BH110" i="160"/>
  <c r="BG110" i="160"/>
  <c r="BF110" i="160"/>
  <c r="BE110" i="160"/>
  <c r="BJ98" i="160"/>
  <c r="BH98" i="160"/>
  <c r="BG98" i="160"/>
  <c r="BF98" i="160"/>
  <c r="BE98" i="160"/>
  <c r="BJ86" i="160"/>
  <c r="BH86" i="160"/>
  <c r="BG86" i="160"/>
  <c r="BF86" i="160"/>
  <c r="BE86" i="160"/>
  <c r="BJ74" i="160"/>
  <c r="BH74" i="160"/>
  <c r="BG74" i="160"/>
  <c r="BF74" i="160"/>
  <c r="BE74" i="160"/>
  <c r="BJ241" i="160"/>
  <c r="BE241" i="160"/>
  <c r="BI241" i="160" s="1"/>
  <c r="BG241" i="160"/>
  <c r="BH241" i="160"/>
  <c r="BF241" i="160"/>
  <c r="BJ229" i="160"/>
  <c r="BF229" i="160"/>
  <c r="BH229" i="160"/>
  <c r="BG229" i="160"/>
  <c r="BE229" i="160"/>
  <c r="BI229" i="160" s="1"/>
  <c r="BJ217" i="160"/>
  <c r="BE217" i="160"/>
  <c r="BI217" i="160" s="1"/>
  <c r="BF217" i="160"/>
  <c r="BH217" i="160"/>
  <c r="BG217" i="160"/>
  <c r="BJ205" i="160"/>
  <c r="BF205" i="160"/>
  <c r="BE205" i="160"/>
  <c r="BI205" i="160" s="1"/>
  <c r="BH205" i="160"/>
  <c r="BG205" i="160"/>
  <c r="BJ193" i="160"/>
  <c r="BE193" i="160"/>
  <c r="BI193" i="160" s="1"/>
  <c r="BG193" i="160"/>
  <c r="BF193" i="160"/>
  <c r="BH193" i="160"/>
  <c r="BJ181" i="160"/>
  <c r="BG181" i="160"/>
  <c r="BH181" i="160"/>
  <c r="BF181" i="160"/>
  <c r="BE181" i="160"/>
  <c r="BI181" i="160" s="1"/>
  <c r="BJ170" i="160"/>
  <c r="BH170" i="160"/>
  <c r="BG170" i="160"/>
  <c r="BF170" i="160"/>
  <c r="BE170" i="160"/>
  <c r="BI170" i="160" s="1"/>
  <c r="BJ158" i="160"/>
  <c r="BH158" i="160"/>
  <c r="BG158" i="160"/>
  <c r="BF158" i="160"/>
  <c r="BE158" i="160"/>
  <c r="BI158" i="160" s="1"/>
  <c r="BJ146" i="160"/>
  <c r="BH146" i="160"/>
  <c r="BG146" i="160"/>
  <c r="BF146" i="160"/>
  <c r="BE146" i="160"/>
  <c r="BJ134" i="160"/>
  <c r="BH134" i="160"/>
  <c r="BG134" i="160"/>
  <c r="BF134" i="160"/>
  <c r="BE134" i="160"/>
  <c r="BJ122" i="160"/>
  <c r="BH122" i="160"/>
  <c r="BG122" i="160"/>
  <c r="BF122" i="160"/>
  <c r="BE122" i="160"/>
  <c r="BJ109" i="160"/>
  <c r="BF109" i="160"/>
  <c r="BH109" i="160"/>
  <c r="BE109" i="160"/>
  <c r="BG109" i="160"/>
  <c r="BJ97" i="160"/>
  <c r="BH97" i="160"/>
  <c r="BE97" i="160"/>
  <c r="BG97" i="160"/>
  <c r="BF97" i="160"/>
  <c r="BJ85" i="160"/>
  <c r="BF85" i="160"/>
  <c r="BH85" i="160"/>
  <c r="BG85" i="160"/>
  <c r="BE85" i="160"/>
  <c r="BJ73" i="160"/>
  <c r="BH73" i="160"/>
  <c r="BF73" i="160"/>
  <c r="BE73" i="160"/>
  <c r="BG73" i="160"/>
  <c r="BJ240" i="160"/>
  <c r="BH240" i="160"/>
  <c r="BG240" i="160"/>
  <c r="BF240" i="160"/>
  <c r="BE240" i="160"/>
  <c r="BI240" i="160" s="1"/>
  <c r="BJ228" i="160"/>
  <c r="BH228" i="160"/>
  <c r="BG228" i="160"/>
  <c r="BF228" i="160"/>
  <c r="BE228" i="160"/>
  <c r="BI228" i="160" s="1"/>
  <c r="BJ216" i="160"/>
  <c r="BH216" i="160"/>
  <c r="BG216" i="160"/>
  <c r="BF216" i="160"/>
  <c r="BE216" i="160"/>
  <c r="BI216" i="160" s="1"/>
  <c r="BJ204" i="160"/>
  <c r="BH204" i="160"/>
  <c r="BG204" i="160"/>
  <c r="BF204" i="160"/>
  <c r="BE204" i="160"/>
  <c r="BI204" i="160" s="1"/>
  <c r="BJ192" i="160"/>
  <c r="BH192" i="160"/>
  <c r="BG192" i="160"/>
  <c r="BF192" i="160"/>
  <c r="BE192" i="160"/>
  <c r="BI192" i="160" s="1"/>
  <c r="BJ119" i="160"/>
  <c r="BH119" i="160"/>
  <c r="BG119" i="160"/>
  <c r="BF119" i="160"/>
  <c r="BE119" i="160"/>
  <c r="BM20" i="160"/>
  <c r="BW20" i="160"/>
  <c r="BY20" i="160" s="1"/>
  <c r="CK20" i="160"/>
  <c r="BC24" i="160"/>
  <c r="BW24" i="160"/>
  <c r="BY24" i="160" s="1"/>
  <c r="CK24" i="160"/>
  <c r="BM28" i="160"/>
  <c r="BW28" i="160"/>
  <c r="BY28" i="160" s="1"/>
  <c r="CK28" i="160"/>
  <c r="BM36" i="160"/>
  <c r="BW36" i="160"/>
  <c r="BY36" i="160" s="1"/>
  <c r="CK36" i="160"/>
  <c r="BM40" i="160"/>
  <c r="BW40" i="160"/>
  <c r="BY40" i="160" s="1"/>
  <c r="CK40" i="160"/>
  <c r="BC44" i="160"/>
  <c r="BW44" i="160"/>
  <c r="BY44" i="160" s="1"/>
  <c r="CK44" i="160"/>
  <c r="BC48" i="160"/>
  <c r="BW48" i="160"/>
  <c r="BY48" i="160" s="1"/>
  <c r="CK48" i="160"/>
  <c r="BC52" i="160"/>
  <c r="BW52" i="160"/>
  <c r="BY52" i="160" s="1"/>
  <c r="CK52" i="160"/>
  <c r="BM56" i="160"/>
  <c r="BW56" i="160"/>
  <c r="BY56" i="160" s="1"/>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I156"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BY60" i="160" s="1"/>
  <c r="CK60" i="160"/>
  <c r="BC13" i="160"/>
  <c r="BW13" i="160"/>
  <c r="BY13" i="160" s="1"/>
  <c r="CK13" i="160"/>
  <c r="BC29" i="160"/>
  <c r="BW29" i="160"/>
  <c r="BY29" i="160" s="1"/>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BY17" i="160" s="1"/>
  <c r="CK17" i="160"/>
  <c r="BC21" i="160"/>
  <c r="BW21" i="160"/>
  <c r="BY21" i="160" s="1"/>
  <c r="CK21" i="160"/>
  <c r="BC25" i="160"/>
  <c r="BW25" i="160"/>
  <c r="BY25" i="160" s="1"/>
  <c r="CK25" i="160"/>
  <c r="BC33" i="160"/>
  <c r="BW33" i="160"/>
  <c r="BY33" i="160" s="1"/>
  <c r="CK33" i="160"/>
  <c r="BC37" i="160"/>
  <c r="BW37" i="160"/>
  <c r="BY37" i="160" s="1"/>
  <c r="CK37" i="160"/>
  <c r="BC41" i="160"/>
  <c r="BW41" i="160"/>
  <c r="BY41" i="160" s="1"/>
  <c r="CK41" i="160"/>
  <c r="BM45" i="160"/>
  <c r="BW45" i="160"/>
  <c r="BY45" i="160" s="1"/>
  <c r="CK45" i="160"/>
  <c r="BM49" i="160"/>
  <c r="BW49" i="160"/>
  <c r="BY49" i="160" s="1"/>
  <c r="CK49" i="160"/>
  <c r="BC53" i="160"/>
  <c r="BW53" i="160"/>
  <c r="BY53" i="160" s="1"/>
  <c r="CK53" i="160"/>
  <c r="CA57" i="160"/>
  <c r="BW57" i="160"/>
  <c r="BY57" i="160" s="1"/>
  <c r="CK57" i="160"/>
  <c r="BM14" i="160"/>
  <c r="BW14" i="160"/>
  <c r="BY14" i="160" s="1"/>
  <c r="CK14" i="160"/>
  <c r="BC18" i="160"/>
  <c r="BE18" i="160" s="1"/>
  <c r="BO18" i="160" s="1"/>
  <c r="BW18" i="160"/>
  <c r="BY18" i="160" s="1"/>
  <c r="CK18" i="160"/>
  <c r="BM22" i="160"/>
  <c r="BW22" i="160"/>
  <c r="BY22" i="160" s="1"/>
  <c r="CK22" i="160"/>
  <c r="BM26" i="160"/>
  <c r="BW26" i="160"/>
  <c r="BY26" i="160" s="1"/>
  <c r="CK26" i="160"/>
  <c r="BC30" i="160"/>
  <c r="BW30" i="160"/>
  <c r="BY30" i="160" s="1"/>
  <c r="CK30" i="160"/>
  <c r="BM34" i="160"/>
  <c r="BW34" i="160"/>
  <c r="BY34" i="160" s="1"/>
  <c r="CK34" i="160"/>
  <c r="BM38" i="160"/>
  <c r="BW38" i="160"/>
  <c r="BY38" i="160" s="1"/>
  <c r="CK38" i="160"/>
  <c r="BC42" i="160"/>
  <c r="BW42" i="160"/>
  <c r="BY42" i="160" s="1"/>
  <c r="CK42" i="160"/>
  <c r="BM46" i="160"/>
  <c r="BW46" i="160"/>
  <c r="BY46" i="160" s="1"/>
  <c r="CK46" i="160"/>
  <c r="BM50" i="160"/>
  <c r="BW50" i="160"/>
  <c r="BY50" i="160" s="1"/>
  <c r="CK50" i="160"/>
  <c r="BM54" i="160"/>
  <c r="BW54" i="160"/>
  <c r="BY54" i="160" s="1"/>
  <c r="CK54" i="160"/>
  <c r="BM58" i="160"/>
  <c r="BW58" i="160"/>
  <c r="BY58" i="160" s="1"/>
  <c r="CK58" i="160"/>
  <c r="BM15" i="160"/>
  <c r="BW15" i="160"/>
  <c r="BY15" i="160" s="1"/>
  <c r="CK15" i="160"/>
  <c r="BM19" i="160"/>
  <c r="BW19" i="160"/>
  <c r="BY19" i="160" s="1"/>
  <c r="CK19" i="160"/>
  <c r="BM23" i="160"/>
  <c r="BW23" i="160"/>
  <c r="BY23" i="160" s="1"/>
  <c r="CK23" i="160"/>
  <c r="BM27" i="160"/>
  <c r="BW27" i="160"/>
  <c r="BY27" i="160" s="1"/>
  <c r="CK27" i="160"/>
  <c r="BM31" i="160"/>
  <c r="BW31" i="160"/>
  <c r="BY31" i="160" s="1"/>
  <c r="CK31" i="160"/>
  <c r="BM35" i="160"/>
  <c r="BW35" i="160"/>
  <c r="BY35" i="160" s="1"/>
  <c r="CK35" i="160"/>
  <c r="BM39" i="160"/>
  <c r="BW39" i="160"/>
  <c r="BY39" i="160" s="1"/>
  <c r="CK39" i="160"/>
  <c r="CA43" i="160"/>
  <c r="BW43" i="160"/>
  <c r="BY43" i="160" s="1"/>
  <c r="CK43" i="160"/>
  <c r="BC47" i="160"/>
  <c r="BW47" i="160"/>
  <c r="BY47" i="160" s="1"/>
  <c r="CK47" i="160"/>
  <c r="BC51" i="160"/>
  <c r="BW51" i="160"/>
  <c r="BY51" i="160" s="1"/>
  <c r="CK51" i="160"/>
  <c r="CA55" i="160"/>
  <c r="BW55" i="160"/>
  <c r="BY55" i="160" s="1"/>
  <c r="CK55" i="160"/>
  <c r="BM59" i="160"/>
  <c r="BW59" i="160"/>
  <c r="BY59" i="160" s="1"/>
  <c r="CK59" i="160"/>
  <c r="BI251" i="160"/>
  <c r="BI227"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BY16" i="160" s="1"/>
  <c r="CK16" i="160"/>
  <c r="BC32" i="160"/>
  <c r="BW32" i="160"/>
  <c r="BY32" i="160" s="1"/>
  <c r="CK32" i="160"/>
  <c r="BI180" i="160"/>
  <c r="BI169"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CN58" i="160" l="1"/>
  <c r="CM58" i="160"/>
  <c r="CM42" i="160"/>
  <c r="CN42" i="160"/>
  <c r="CM26" i="160"/>
  <c r="CN26" i="160"/>
  <c r="CM57" i="160"/>
  <c r="CN57" i="160"/>
  <c r="CM41" i="160"/>
  <c r="CN41" i="160"/>
  <c r="CN21" i="160"/>
  <c r="CM21" i="160"/>
  <c r="CM16" i="160"/>
  <c r="CN16" i="160"/>
  <c r="CN55" i="160"/>
  <c r="CM55" i="160"/>
  <c r="CN39" i="160"/>
  <c r="CM39" i="160"/>
  <c r="CM23" i="160"/>
  <c r="CN23" i="160"/>
  <c r="CM60" i="160"/>
  <c r="CN60" i="160"/>
  <c r="CM52" i="160"/>
  <c r="CN52" i="160"/>
  <c r="CM36" i="160"/>
  <c r="CN36" i="160"/>
  <c r="CM54" i="160"/>
  <c r="CN54" i="160"/>
  <c r="CM38" i="160"/>
  <c r="CN38" i="160"/>
  <c r="CM22" i="160"/>
  <c r="CN22" i="160"/>
  <c r="CN53" i="160"/>
  <c r="CM53" i="160"/>
  <c r="CN37" i="160"/>
  <c r="CM37" i="160"/>
  <c r="CM17" i="160"/>
  <c r="CN17" i="160"/>
  <c r="CM51" i="160"/>
  <c r="CN51" i="160"/>
  <c r="CM35" i="160"/>
  <c r="CN35" i="160"/>
  <c r="CN19" i="160"/>
  <c r="CM19" i="160"/>
  <c r="CM48" i="160"/>
  <c r="CN48" i="160"/>
  <c r="CM28" i="160"/>
  <c r="CN28" i="160"/>
  <c r="CM50" i="160"/>
  <c r="CN50" i="160"/>
  <c r="CM34" i="160"/>
  <c r="CN34" i="160"/>
  <c r="CN18" i="160"/>
  <c r="CM18" i="160"/>
  <c r="CM49" i="160"/>
  <c r="CN49" i="160"/>
  <c r="CN33" i="160"/>
  <c r="CM33" i="160"/>
  <c r="CM47" i="160"/>
  <c r="CN47" i="160"/>
  <c r="CN31" i="160"/>
  <c r="CM31" i="160"/>
  <c r="CM15" i="160"/>
  <c r="CN15" i="160"/>
  <c r="CC18" i="160"/>
  <c r="CM29" i="160"/>
  <c r="CN29" i="160"/>
  <c r="CN44" i="160"/>
  <c r="CM44" i="160"/>
  <c r="CM24" i="160"/>
  <c r="CN24" i="160"/>
  <c r="CM46" i="160"/>
  <c r="CN46" i="160"/>
  <c r="CM30" i="160"/>
  <c r="CN30" i="160"/>
  <c r="CM14" i="160"/>
  <c r="CN14" i="160"/>
  <c r="CN45" i="160"/>
  <c r="CM45" i="160"/>
  <c r="CM25" i="160"/>
  <c r="CN25" i="160"/>
  <c r="CN32" i="160"/>
  <c r="CM32" i="160"/>
  <c r="CM59" i="160"/>
  <c r="CN59" i="160"/>
  <c r="CM43" i="160"/>
  <c r="CN43" i="160"/>
  <c r="CM27" i="160"/>
  <c r="CN27" i="160"/>
  <c r="CM13" i="160"/>
  <c r="CN13" i="160"/>
  <c r="CN56" i="160"/>
  <c r="CM56" i="160"/>
  <c r="CM40" i="160"/>
  <c r="CN40" i="160"/>
  <c r="CN20" i="160"/>
  <c r="CM20" i="160"/>
  <c r="BI147" i="160"/>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K92" i="160" s="1"/>
  <c r="BI82" i="160"/>
  <c r="BI77" i="160"/>
  <c r="BI109" i="160"/>
  <c r="BI104" i="160"/>
  <c r="BI105" i="160"/>
  <c r="BI94" i="160"/>
  <c r="BI74" i="160"/>
  <c r="BI103" i="160"/>
  <c r="BI85" i="160"/>
  <c r="BI117" i="160"/>
  <c r="BI87" i="160"/>
  <c r="BI80" i="160"/>
  <c r="BI112" i="160"/>
  <c r="BI102" i="160"/>
  <c r="BI115" i="160"/>
  <c r="BI106" i="160"/>
  <c r="BI113" i="160"/>
  <c r="BI91" i="160"/>
  <c r="BI79" i="160"/>
  <c r="BK79" i="160" s="1"/>
  <c r="BI76" i="160"/>
  <c r="BI108" i="160"/>
  <c r="BI93" i="160"/>
  <c r="BI114" i="160"/>
  <c r="BI97" i="160"/>
  <c r="BI98" i="160"/>
  <c r="BI84" i="160"/>
  <c r="BI116" i="160"/>
  <c r="BI101" i="160"/>
  <c r="BL79" i="160" l="1"/>
  <c r="BM79" i="160"/>
  <c r="CO13" i="160"/>
  <c r="L35" i="158"/>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54" i="147"/>
  <c r="BT67" i="147" l="1"/>
  <c r="CK67" i="147"/>
  <c r="CK31" i="147"/>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AV8" i="161"/>
  <c r="AZ6" i="160"/>
  <c r="AZ14" i="147"/>
  <c r="BC14" i="147" s="1"/>
  <c r="K5" i="82"/>
  <c r="L4" i="82"/>
  <c r="K4" i="82"/>
  <c r="J4" i="82"/>
  <c r="I4" i="82"/>
  <c r="P56" i="161" l="1"/>
  <c r="AQ12" i="158"/>
  <c r="O56" i="161"/>
  <c r="AE18" i="159"/>
  <c r="AQ11" i="158"/>
  <c r="M56" i="161"/>
  <c r="F56" i="161"/>
  <c r="G56" i="161"/>
  <c r="H56" i="161"/>
  <c r="J56" i="161"/>
  <c r="K56" i="161"/>
  <c r="N56" i="161"/>
  <c r="I56" i="161"/>
  <c r="L56" i="161"/>
  <c r="AE1" i="159"/>
  <c r="Z1" i="158"/>
  <c r="AP2" i="161"/>
  <c r="AY4" i="160"/>
  <c r="AT1" i="160" s="1"/>
  <c r="AK1" i="150"/>
  <c r="AW48" i="150"/>
  <c r="AW45" i="150" s="1"/>
  <c r="J26" i="159"/>
  <c r="J11" i="159"/>
  <c r="J24" i="159" s="1"/>
  <c r="AL20" i="158"/>
  <c r="AP19" i="158"/>
  <c r="AM20" i="158"/>
  <c r="AP20" i="158"/>
  <c r="AN20" i="158"/>
  <c r="AO20" i="158"/>
  <c r="AK20" i="158"/>
  <c r="AH16" i="158"/>
  <c r="AH20" i="158"/>
  <c r="AQ20" i="158"/>
  <c r="AJ20" i="158"/>
  <c r="AH19" i="158"/>
  <c r="AI20" i="158"/>
  <c r="AI19" i="158"/>
  <c r="Q26" i="159"/>
  <c r="R26" i="159" s="1"/>
  <c r="R6" i="159"/>
  <c r="R11" i="159"/>
  <c r="R24" i="159" s="1"/>
  <c r="R7" i="159"/>
  <c r="R20" i="159" s="1"/>
  <c r="R9" i="159"/>
  <c r="R22" i="159" s="1"/>
  <c r="AD54" i="159" s="1"/>
  <c r="R8" i="159"/>
  <c r="R21" i="159" s="1"/>
  <c r="AD53" i="159" s="1"/>
  <c r="R10" i="159"/>
  <c r="R23" i="159" s="1"/>
  <c r="AD55" i="159" s="1"/>
  <c r="L58" i="161"/>
  <c r="P27" i="161"/>
  <c r="P58" i="161"/>
  <c r="K58" i="161"/>
  <c r="AR54" i="159"/>
  <c r="M58" i="161"/>
  <c r="P24" i="161"/>
  <c r="P23" i="161"/>
  <c r="J58" i="161"/>
  <c r="N58" i="161"/>
  <c r="P25" i="161"/>
  <c r="I58" i="161"/>
  <c r="G58" i="161"/>
  <c r="O58" i="161"/>
  <c r="P59" i="161"/>
  <c r="AX25" i="161" s="1"/>
  <c r="P26" i="161"/>
  <c r="H58" i="161"/>
  <c r="P28" i="161"/>
  <c r="AX19" i="161" s="1"/>
  <c r="AY19" i="161" s="1"/>
  <c r="M59" i="161"/>
  <c r="F23"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X36" i="150"/>
  <c r="BK13" i="161"/>
  <c r="BG13" i="161"/>
  <c r="BF13" i="161"/>
  <c r="BE13" i="161"/>
  <c r="BE57" i="161" s="1"/>
  <c r="AZ4" i="160"/>
  <c r="Q11" i="159"/>
  <c r="Q24" i="159" s="1"/>
  <c r="P9" i="159"/>
  <c r="P22" i="159" s="1"/>
  <c r="P7" i="159"/>
  <c r="P20" i="159" s="1"/>
  <c r="AD11" i="159"/>
  <c r="N9" i="159"/>
  <c r="N22" i="159" s="1"/>
  <c r="N6" i="159"/>
  <c r="AM54" i="159"/>
  <c r="M11" i="159"/>
  <c r="M24" i="159" s="1"/>
  <c r="L8" i="159"/>
  <c r="L21" i="159" s="1"/>
  <c r="AP54" i="159"/>
  <c r="AE17" i="159"/>
  <c r="AC12" i="159"/>
  <c r="AC7" i="159"/>
  <c r="P11" i="159"/>
  <c r="P24" i="159" s="1"/>
  <c r="O10" i="159"/>
  <c r="O23" i="159" s="1"/>
  <c r="O9" i="159"/>
  <c r="O22" i="159" s="1"/>
  <c r="O8" i="159"/>
  <c r="O21" i="159" s="1"/>
  <c r="O7" i="159"/>
  <c r="O20" i="159" s="1"/>
  <c r="O6" i="159"/>
  <c r="P26" i="159"/>
  <c r="N10" i="159"/>
  <c r="N23" i="159" s="1"/>
  <c r="N7" i="159"/>
  <c r="N20" i="159" s="1"/>
  <c r="N26" i="159"/>
  <c r="L7" i="159"/>
  <c r="L20" i="159" s="1"/>
  <c r="AO54" i="159"/>
  <c r="AD15" i="159"/>
  <c r="AE15" i="159" s="1"/>
  <c r="L10" i="159"/>
  <c r="L23" i="159" s="1"/>
  <c r="AN54" i="159"/>
  <c r="AC16" i="159"/>
  <c r="AC11" i="159"/>
  <c r="O26" i="159"/>
  <c r="N11" i="159"/>
  <c r="N24" i="159" s="1"/>
  <c r="M10" i="159"/>
  <c r="M23" i="159" s="1"/>
  <c r="M9" i="159"/>
  <c r="M22" i="159" s="1"/>
  <c r="M8" i="159"/>
  <c r="M21" i="159" s="1"/>
  <c r="M7" i="159"/>
  <c r="M20" i="159" s="1"/>
  <c r="M6" i="159"/>
  <c r="AL54" i="159"/>
  <c r="AC15" i="159"/>
  <c r="AC9" i="159"/>
  <c r="M26" i="159"/>
  <c r="L11" i="159"/>
  <c r="L24" i="159" s="1"/>
  <c r="K10" i="159"/>
  <c r="K23" i="159" s="1"/>
  <c r="K9" i="159"/>
  <c r="K22" i="159" s="1"/>
  <c r="K8" i="159"/>
  <c r="K21" i="159" s="1"/>
  <c r="K7" i="159"/>
  <c r="K20" i="159" s="1"/>
  <c r="K6" i="159"/>
  <c r="AD14" i="159"/>
  <c r="AD8" i="159"/>
  <c r="AE8" i="159" s="1"/>
  <c r="K11" i="159"/>
  <c r="K24" i="159" s="1"/>
  <c r="J10" i="159"/>
  <c r="J23" i="159" s="1"/>
  <c r="J9" i="159"/>
  <c r="J22" i="159" s="1"/>
  <c r="J7" i="159"/>
  <c r="J20" i="159" s="1"/>
  <c r="J6" i="159"/>
  <c r="AD9" i="159"/>
  <c r="L9" i="159"/>
  <c r="L22" i="159" s="1"/>
  <c r="AK54" i="159"/>
  <c r="L26" i="159"/>
  <c r="J8" i="159"/>
  <c r="J21" i="159" s="1"/>
  <c r="L6" i="159"/>
  <c r="AJ54" i="159"/>
  <c r="AC14" i="159"/>
  <c r="AC8" i="159"/>
  <c r="K26" i="159"/>
  <c r="Q10" i="159"/>
  <c r="Q23" i="159" s="1"/>
  <c r="Q9" i="159"/>
  <c r="Q22" i="159" s="1"/>
  <c r="Q7" i="159"/>
  <c r="Q20" i="159" s="1"/>
  <c r="Q6" i="159"/>
  <c r="AQ54" i="159"/>
  <c r="AD12" i="159"/>
  <c r="AE12" i="159" s="1"/>
  <c r="AD7" i="159"/>
  <c r="P10" i="159"/>
  <c r="P23" i="159" s="1"/>
  <c r="P8" i="159"/>
  <c r="P21" i="159" s="1"/>
  <c r="P6" i="159"/>
  <c r="AD16" i="159"/>
  <c r="AE16" i="159" s="1"/>
  <c r="O11" i="159"/>
  <c r="O24" i="159" s="1"/>
  <c r="N8" i="159"/>
  <c r="N21" i="159" s="1"/>
  <c r="Y47" i="150"/>
  <c r="AZ26" i="150" s="1"/>
  <c r="AG47" i="150"/>
  <c r="BH26" i="150" s="1"/>
  <c r="AA45" i="150"/>
  <c r="AI45" i="150"/>
  <c r="AD46" i="150"/>
  <c r="X46" i="150"/>
  <c r="AE43" i="150"/>
  <c r="Z44" i="150"/>
  <c r="AH44" i="150"/>
  <c r="AB39" i="150"/>
  <c r="AJ39" i="150"/>
  <c r="AE40" i="150"/>
  <c r="BF24" i="150" s="1"/>
  <c r="X39" i="150"/>
  <c r="AY23" i="150" s="1"/>
  <c r="AC36" i="150"/>
  <c r="Y37" i="150"/>
  <c r="AG37" i="150"/>
  <c r="AM27" i="161" s="1"/>
  <c r="AC38" i="150"/>
  <c r="X37" i="150"/>
  <c r="Z38" i="150"/>
  <c r="AF28" i="161" s="1"/>
  <c r="AI38" i="150"/>
  <c r="AO28" i="161" s="1"/>
  <c r="AD43" i="150"/>
  <c r="AA39" i="150"/>
  <c r="Z47" i="150"/>
  <c r="BA26" i="150" s="1"/>
  <c r="AH47" i="150"/>
  <c r="BI26" i="150" s="1"/>
  <c r="AB45" i="150"/>
  <c r="AJ45" i="150"/>
  <c r="AE46" i="150"/>
  <c r="X45" i="150"/>
  <c r="AF43" i="150"/>
  <c r="AA44" i="150"/>
  <c r="AI44" i="150"/>
  <c r="AC39" i="150"/>
  <c r="AK39" i="150"/>
  <c r="AF40" i="150"/>
  <c r="BG24" i="150" s="1"/>
  <c r="AK36" i="150"/>
  <c r="AD36" i="150"/>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Y40" i="150"/>
  <c r="AZ24" i="150" s="1"/>
  <c r="AG40" i="150"/>
  <c r="BH24" i="150" s="1"/>
  <c r="AK37" i="150"/>
  <c r="AE36" i="150"/>
  <c r="AA37" i="150"/>
  <c r="AG27" i="161" s="1"/>
  <c r="AI37" i="150"/>
  <c r="AO27" i="161" s="1"/>
  <c r="AE38" i="150"/>
  <c r="AK28" i="161" s="1"/>
  <c r="AG38" i="150"/>
  <c r="AM28" i="161" s="1"/>
  <c r="AI36" i="150"/>
  <c r="AC46" i="150"/>
  <c r="AD40" i="150"/>
  <c r="BE24" i="150" s="1"/>
  <c r="AB38" i="150"/>
  <c r="AH28" i="161" s="1"/>
  <c r="AB47" i="150"/>
  <c r="BC26" i="150" s="1"/>
  <c r="AJ47" i="150"/>
  <c r="BK26" i="150" s="1"/>
  <c r="AD45" i="150"/>
  <c r="Y46" i="150"/>
  <c r="AG46" i="150"/>
  <c r="Z43" i="150"/>
  <c r="AH43" i="150"/>
  <c r="AC44" i="150"/>
  <c r="O40" i="150" s="1"/>
  <c r="AK44" i="150"/>
  <c r="O61" i="150" s="1"/>
  <c r="AE39" i="150"/>
  <c r="Z40" i="150"/>
  <c r="BA24" i="150" s="1"/>
  <c r="AH40" i="150"/>
  <c r="BI24" i="150" s="1"/>
  <c r="AK38" i="150"/>
  <c r="AF36" i="150"/>
  <c r="AB37" i="150"/>
  <c r="AH27" i="161" s="1"/>
  <c r="AJ37" i="150"/>
  <c r="AP27" i="161" s="1"/>
  <c r="AF38" i="150"/>
  <c r="AL28" i="161" s="1"/>
  <c r="Y38" i="150"/>
  <c r="AK40" i="150"/>
  <c r="AK46" i="150"/>
  <c r="AI39" i="150"/>
  <c r="AJ38" i="150"/>
  <c r="AP28" i="161" s="1"/>
  <c r="AC47" i="150"/>
  <c r="AK47" i="150"/>
  <c r="AE45" i="150"/>
  <c r="Z46" i="150"/>
  <c r="AH46" i="150"/>
  <c r="AA43" i="150"/>
  <c r="AI43" i="150"/>
  <c r="AD44" i="150"/>
  <c r="X44" i="150"/>
  <c r="AF39" i="150"/>
  <c r="AA40" i="150"/>
  <c r="BB24" i="150" s="1"/>
  <c r="AI40" i="150"/>
  <c r="BJ24" i="150" s="1"/>
  <c r="Y36" i="150"/>
  <c r="AG36" i="150"/>
  <c r="AC37" i="150"/>
  <c r="AE37" i="150"/>
  <c r="AK27" i="161" s="1"/>
  <c r="Z45" i="150"/>
  <c r="X40" i="150"/>
  <c r="AY24" i="150" s="1"/>
  <c r="AD47" i="150"/>
  <c r="BE26" i="150" s="1"/>
  <c r="X47" i="150"/>
  <c r="AY26" i="150" s="1"/>
  <c r="AF45" i="150"/>
  <c r="AA46" i="150"/>
  <c r="AI46" i="150"/>
  <c r="AB43" i="150"/>
  <c r="AJ43" i="150"/>
  <c r="AE44" i="150"/>
  <c r="Y39" i="150"/>
  <c r="AZ23" i="150" s="1"/>
  <c r="AG39" i="150"/>
  <c r="AB40" i="150"/>
  <c r="BC24" i="150" s="1"/>
  <c r="AJ40" i="150"/>
  <c r="BK24" i="150" s="1"/>
  <c r="Z36" i="150"/>
  <c r="AH36" i="150"/>
  <c r="AH38" i="150"/>
  <c r="AN28" i="161" s="1"/>
  <c r="AF47" i="150"/>
  <c r="BG26" i="150" s="1"/>
  <c r="AB36" i="150"/>
  <c r="AE47" i="150"/>
  <c r="BF26" i="150" s="1"/>
  <c r="Y45" i="150"/>
  <c r="AG45" i="150"/>
  <c r="AB46" i="150"/>
  <c r="AJ46" i="150"/>
  <c r="AC43" i="150"/>
  <c r="AK43" i="150"/>
  <c r="AF44" i="150"/>
  <c r="Z39" i="150"/>
  <c r="AH39" i="150"/>
  <c r="AC40" i="150"/>
  <c r="AA36" i="150"/>
  <c r="Y44" i="150"/>
  <c r="AG44" i="150"/>
  <c r="AJ36" i="150"/>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C47" i="150"/>
  <c r="AY34" i="150"/>
  <c r="O48" i="150"/>
  <c r="AZ13" i="147"/>
  <c r="BN57" i="147"/>
  <c r="BN32" i="147"/>
  <c r="BH22" i="147"/>
  <c r="BJ24" i="147"/>
  <c r="BM26" i="147"/>
  <c r="BP28" i="147"/>
  <c r="BG30" i="147"/>
  <c r="BH32" i="147"/>
  <c r="BM36" i="147"/>
  <c r="BO36" i="147"/>
  <c r="BF38" i="147"/>
  <c r="BG21" i="147"/>
  <c r="BQ23" i="147"/>
  <c r="BH25" i="147"/>
  <c r="BI27" i="147"/>
  <c r="BJ29" i="147"/>
  <c r="BM31" i="147"/>
  <c r="BO31" i="147"/>
  <c r="BF33" i="147"/>
  <c r="BP35" i="147"/>
  <c r="BQ37" i="147"/>
  <c r="BH39" i="147"/>
  <c r="BN21" i="147"/>
  <c r="BN37" i="147"/>
  <c r="BP67" i="147"/>
  <c r="BN40" i="147"/>
  <c r="BF65" i="147"/>
  <c r="BI43" i="147"/>
  <c r="BJ47" i="147"/>
  <c r="BM51" i="147"/>
  <c r="BM55" i="147"/>
  <c r="BN56" i="147"/>
  <c r="BH52" i="147"/>
  <c r="BH63" i="147"/>
  <c r="BM41" i="147"/>
  <c r="BM44" i="147"/>
  <c r="BM48" i="147"/>
  <c r="BM59" i="147"/>
  <c r="BO59" i="147"/>
  <c r="BG42" i="147"/>
  <c r="BQ46" i="147"/>
  <c r="BH50" i="147"/>
  <c r="BI54" i="147"/>
  <c r="BI58" i="147"/>
  <c r="BJ60" i="147"/>
  <c r="BM62" i="147"/>
  <c r="BO62" i="147"/>
  <c r="BF64" i="147"/>
  <c r="BP66" i="147"/>
  <c r="BG68" i="147"/>
  <c r="BQ61" i="147"/>
  <c r="BO43" i="147"/>
  <c r="BQ56" i="147"/>
  <c r="BN42" i="147"/>
  <c r="BF45" i="147"/>
  <c r="BP49" i="147"/>
  <c r="BG53" i="147"/>
  <c r="BQ57" i="147"/>
  <c r="BN66" i="147"/>
  <c r="BQ41" i="147"/>
  <c r="BN49" i="147"/>
  <c r="BN34" i="147"/>
  <c r="BQ22" i="147"/>
  <c r="BI24" i="147"/>
  <c r="BJ26" i="147"/>
  <c r="BO26" i="147"/>
  <c r="BF28" i="147"/>
  <c r="BP30" i="147"/>
  <c r="BQ32" i="147"/>
  <c r="BI34" i="147"/>
  <c r="BJ36" i="147"/>
  <c r="BM38" i="147"/>
  <c r="BO38" i="147"/>
  <c r="BP21" i="147"/>
  <c r="BG23" i="147"/>
  <c r="BQ25" i="147"/>
  <c r="BH27" i="147"/>
  <c r="BI29" i="147"/>
  <c r="BJ31" i="147"/>
  <c r="BM33" i="147"/>
  <c r="BO33" i="147"/>
  <c r="BF35" i="147"/>
  <c r="BG37" i="147"/>
  <c r="BQ39" i="147"/>
  <c r="BN23" i="147"/>
  <c r="BF67" i="147"/>
  <c r="BM65" i="147"/>
  <c r="BO65" i="147"/>
  <c r="BH43" i="147"/>
  <c r="BI47" i="147"/>
  <c r="BJ51" i="147"/>
  <c r="BJ55" i="147"/>
  <c r="BN59" i="147"/>
  <c r="BQ52" i="147"/>
  <c r="BQ63" i="147"/>
  <c r="BJ41" i="147"/>
  <c r="BJ44" i="147"/>
  <c r="BJ48" i="147"/>
  <c r="BJ59" i="147"/>
  <c r="BP42" i="147"/>
  <c r="BG46" i="147"/>
  <c r="BQ50" i="147"/>
  <c r="BH54" i="147"/>
  <c r="BH58" i="147"/>
  <c r="BI60" i="147"/>
  <c r="BJ62" i="147"/>
  <c r="BM64" i="147"/>
  <c r="BO64" i="147"/>
  <c r="BF66" i="147"/>
  <c r="BP68" i="147"/>
  <c r="BG61" i="147"/>
  <c r="BO47" i="147"/>
  <c r="BG56" i="147"/>
  <c r="BM45" i="147"/>
  <c r="BN46" i="147"/>
  <c r="BF49" i="147"/>
  <c r="BP53" i="147"/>
  <c r="BG57" i="147"/>
  <c r="BN68" i="147"/>
  <c r="BN63" i="147"/>
  <c r="BN53" i="147"/>
  <c r="BN36" i="147"/>
  <c r="BG22" i="147"/>
  <c r="BH24" i="147"/>
  <c r="BI26" i="147"/>
  <c r="BM28" i="147"/>
  <c r="BO28" i="147"/>
  <c r="BF30" i="147"/>
  <c r="BG32" i="147"/>
  <c r="BH34" i="147"/>
  <c r="BI36" i="147"/>
  <c r="BJ38" i="147"/>
  <c r="BF21" i="147"/>
  <c r="BP23" i="147"/>
  <c r="BG25" i="147"/>
  <c r="BQ27" i="147"/>
  <c r="BH29" i="147"/>
  <c r="BI31" i="147"/>
  <c r="BJ33" i="147"/>
  <c r="BM35" i="147"/>
  <c r="BO35" i="147"/>
  <c r="BP37" i="147"/>
  <c r="BG39" i="147"/>
  <c r="BN25" i="147"/>
  <c r="BM67" i="147"/>
  <c r="BO67" i="147"/>
  <c r="BJ65" i="147"/>
  <c r="BQ43" i="147"/>
  <c r="BH47" i="147"/>
  <c r="BI51" i="147"/>
  <c r="BI55" i="147"/>
  <c r="BN61" i="147"/>
  <c r="BG52" i="147"/>
  <c r="BG63" i="147"/>
  <c r="BI41" i="147"/>
  <c r="BI44" i="147"/>
  <c r="BI48" i="147"/>
  <c r="BI59" i="147"/>
  <c r="BH40" i="147"/>
  <c r="BF42" i="147"/>
  <c r="BP46" i="147"/>
  <c r="BG50" i="147"/>
  <c r="BQ54" i="147"/>
  <c r="BQ58" i="147"/>
  <c r="BH60" i="147"/>
  <c r="BI62" i="147"/>
  <c r="BJ64" i="147"/>
  <c r="BM66" i="147"/>
  <c r="BO66" i="147"/>
  <c r="BF68" i="147"/>
  <c r="BP61" i="147"/>
  <c r="BO51" i="147"/>
  <c r="BP56" i="147"/>
  <c r="BJ45" i="147"/>
  <c r="BM49" i="147"/>
  <c r="BN50" i="147"/>
  <c r="BF53" i="147"/>
  <c r="BP57" i="147"/>
  <c r="BM40" i="147"/>
  <c r="BO44" i="147"/>
  <c r="BN22" i="147"/>
  <c r="BN38" i="147"/>
  <c r="BP22" i="147"/>
  <c r="BQ24" i="147"/>
  <c r="BH26" i="147"/>
  <c r="BJ28" i="147"/>
  <c r="BM30" i="147"/>
  <c r="BO30" i="147"/>
  <c r="BP32" i="147"/>
  <c r="BQ34" i="147"/>
  <c r="BH36" i="147"/>
  <c r="BI38" i="147"/>
  <c r="BM21" i="147"/>
  <c r="BO21" i="147"/>
  <c r="BF23" i="147"/>
  <c r="BP25" i="147"/>
  <c r="BG27" i="147"/>
  <c r="BQ29" i="147"/>
  <c r="BH31" i="147"/>
  <c r="BI33" i="147"/>
  <c r="BJ35" i="147"/>
  <c r="BM37" i="147"/>
  <c r="BF37" i="147"/>
  <c r="BP39" i="147"/>
  <c r="BN27" i="147"/>
  <c r="BJ67" i="147"/>
  <c r="BO40" i="147"/>
  <c r="BI65" i="147"/>
  <c r="BG43" i="147"/>
  <c r="BQ47" i="147"/>
  <c r="BH51" i="147"/>
  <c r="BH55" i="147"/>
  <c r="BN65" i="147"/>
  <c r="BP52" i="147"/>
  <c r="BP63" i="147"/>
  <c r="BH41" i="147"/>
  <c r="BH44" i="147"/>
  <c r="BH48" i="147"/>
  <c r="BH59" i="147"/>
  <c r="BM42" i="147"/>
  <c r="BN43" i="147"/>
  <c r="BF46" i="147"/>
  <c r="BP50" i="147"/>
  <c r="BG54" i="147"/>
  <c r="BG58" i="147"/>
  <c r="BQ60" i="147"/>
  <c r="BH62" i="147"/>
  <c r="BI64" i="147"/>
  <c r="BJ66" i="147"/>
  <c r="BM68" i="147"/>
  <c r="BO68" i="147"/>
  <c r="BF61" i="147"/>
  <c r="BO55" i="147"/>
  <c r="BF56" i="147"/>
  <c r="BI45" i="147"/>
  <c r="BJ49" i="147"/>
  <c r="BM53" i="147"/>
  <c r="BN54" i="147"/>
  <c r="BF57" i="147"/>
  <c r="BO41" i="147"/>
  <c r="BO48" i="147"/>
  <c r="BN55" i="147"/>
  <c r="BN45" i="147"/>
  <c r="BN24" i="147"/>
  <c r="BF22" i="147"/>
  <c r="BG24" i="147"/>
  <c r="BQ26" i="147"/>
  <c r="BI28" i="147"/>
  <c r="BJ30" i="147"/>
  <c r="BF32" i="147"/>
  <c r="BG34" i="147"/>
  <c r="BQ36" i="147"/>
  <c r="BH38" i="147"/>
  <c r="BJ21" i="147"/>
  <c r="BM23" i="147"/>
  <c r="BO23" i="147"/>
  <c r="BF25" i="147"/>
  <c r="BP27" i="147"/>
  <c r="BG29" i="147"/>
  <c r="BQ31" i="147"/>
  <c r="BH33" i="147"/>
  <c r="BI35" i="147"/>
  <c r="BO37" i="147"/>
  <c r="BF39" i="147"/>
  <c r="BN29" i="147"/>
  <c r="BI67" i="147"/>
  <c r="BO45" i="147"/>
  <c r="BH65" i="147"/>
  <c r="BF40" i="147"/>
  <c r="BP43" i="147"/>
  <c r="BG47" i="147"/>
  <c r="BQ51" i="147"/>
  <c r="BQ55" i="147"/>
  <c r="BN67" i="147"/>
  <c r="BF52" i="147"/>
  <c r="BF63" i="147"/>
  <c r="BP41" i="147"/>
  <c r="BQ44" i="147"/>
  <c r="BQ48" i="147"/>
  <c r="BQ59" i="147"/>
  <c r="BJ42" i="147"/>
  <c r="BM46" i="147"/>
  <c r="BN47" i="147"/>
  <c r="BF50" i="147"/>
  <c r="BP54" i="147"/>
  <c r="BP58" i="147"/>
  <c r="BG60" i="147"/>
  <c r="BQ62" i="147"/>
  <c r="BH64" i="147"/>
  <c r="BI66" i="147"/>
  <c r="BJ68" i="147"/>
  <c r="BM61" i="147"/>
  <c r="BO61" i="147"/>
  <c r="BM56" i="147"/>
  <c r="BH45" i="147"/>
  <c r="BI49" i="147"/>
  <c r="BJ53" i="147"/>
  <c r="BM57" i="147"/>
  <c r="BN58" i="147"/>
  <c r="BO42" i="147"/>
  <c r="BN52" i="147"/>
  <c r="BN26" i="147"/>
  <c r="BM22" i="147"/>
  <c r="BO22" i="147"/>
  <c r="BP24" i="147"/>
  <c r="BG26" i="147"/>
  <c r="BH28" i="147"/>
  <c r="BI30" i="147"/>
  <c r="BM32" i="147"/>
  <c r="BO32" i="147"/>
  <c r="BP34" i="147"/>
  <c r="BG36" i="147"/>
  <c r="BQ38" i="147"/>
  <c r="BI21" i="147"/>
  <c r="BJ23" i="147"/>
  <c r="BM25" i="147"/>
  <c r="BO25" i="147"/>
  <c r="BF27" i="147"/>
  <c r="BP29" i="147"/>
  <c r="BG31" i="147"/>
  <c r="BQ33" i="147"/>
  <c r="BH35" i="147"/>
  <c r="BJ37" i="147"/>
  <c r="BM39" i="147"/>
  <c r="BN31" i="147"/>
  <c r="BH67" i="147"/>
  <c r="BO49" i="147"/>
  <c r="BQ65" i="147"/>
  <c r="BP40" i="147"/>
  <c r="BF43" i="147"/>
  <c r="BP47" i="147"/>
  <c r="BG51" i="147"/>
  <c r="BG55" i="147"/>
  <c r="BM52" i="147"/>
  <c r="BM63" i="147"/>
  <c r="BO63" i="147"/>
  <c r="BF41" i="147"/>
  <c r="BG44" i="147"/>
  <c r="BG48" i="147"/>
  <c r="BG59" i="147"/>
  <c r="BI42" i="147"/>
  <c r="BJ46" i="147"/>
  <c r="BM50" i="147"/>
  <c r="BN51" i="147"/>
  <c r="BF54" i="147"/>
  <c r="BF58" i="147"/>
  <c r="BP60" i="147"/>
  <c r="BG62" i="147"/>
  <c r="BQ64" i="147"/>
  <c r="BH66" i="147"/>
  <c r="BI68" i="147"/>
  <c r="BJ61" i="147"/>
  <c r="BJ56" i="147"/>
  <c r="BQ45" i="147"/>
  <c r="BH49" i="147"/>
  <c r="BI53" i="147"/>
  <c r="BJ57" i="147"/>
  <c r="BN60" i="147"/>
  <c r="BO46" i="147"/>
  <c r="BN28" i="147"/>
  <c r="BJ22" i="147"/>
  <c r="BF24" i="147"/>
  <c r="BP26" i="147"/>
  <c r="BQ28" i="147"/>
  <c r="BH30" i="147"/>
  <c r="BJ32" i="147"/>
  <c r="BM34" i="147"/>
  <c r="BF34" i="147"/>
  <c r="BP36" i="147"/>
  <c r="BG38" i="147"/>
  <c r="BH21" i="147"/>
  <c r="BI23" i="147"/>
  <c r="BJ25" i="147"/>
  <c r="BM27" i="147"/>
  <c r="BO27" i="147"/>
  <c r="BF29" i="147"/>
  <c r="BP31" i="147"/>
  <c r="BG33" i="147"/>
  <c r="BQ35" i="147"/>
  <c r="BI37" i="147"/>
  <c r="BJ39" i="147"/>
  <c r="BN39" i="147"/>
  <c r="BN33" i="147"/>
  <c r="BQ67" i="147"/>
  <c r="BO53" i="147"/>
  <c r="BG65" i="147"/>
  <c r="BM43" i="147"/>
  <c r="BN44" i="147"/>
  <c r="BF47" i="147"/>
  <c r="BP51" i="147"/>
  <c r="BP55" i="147"/>
  <c r="BJ52" i="147"/>
  <c r="BJ63" i="147"/>
  <c r="BG40" i="147"/>
  <c r="BO52" i="147"/>
  <c r="BP44" i="147"/>
  <c r="BP48" i="147"/>
  <c r="BP59" i="147"/>
  <c r="BH42" i="147"/>
  <c r="BI46" i="147"/>
  <c r="BJ50" i="147"/>
  <c r="BM54" i="147"/>
  <c r="BM58" i="147"/>
  <c r="BO58" i="147"/>
  <c r="BF60" i="147"/>
  <c r="BP62" i="147"/>
  <c r="BG64" i="147"/>
  <c r="BQ66" i="147"/>
  <c r="BH68" i="147"/>
  <c r="BI61" i="147"/>
  <c r="BI40" i="147"/>
  <c r="BI56" i="147"/>
  <c r="BJ40" i="147"/>
  <c r="BG45" i="147"/>
  <c r="BQ49" i="147"/>
  <c r="BH53" i="147"/>
  <c r="BI57" i="147"/>
  <c r="BN62" i="147"/>
  <c r="BO50" i="147"/>
  <c r="BN30" i="147"/>
  <c r="BI22" i="147"/>
  <c r="BM24" i="147"/>
  <c r="BO24" i="147"/>
  <c r="BF26" i="147"/>
  <c r="BG28" i="147"/>
  <c r="BQ30" i="147"/>
  <c r="BI32" i="147"/>
  <c r="BJ34" i="147"/>
  <c r="BO34" i="147"/>
  <c r="BF36" i="147"/>
  <c r="BP38" i="147"/>
  <c r="BQ21" i="147"/>
  <c r="BH23" i="147"/>
  <c r="BI25" i="147"/>
  <c r="BJ27" i="147"/>
  <c r="BM29" i="147"/>
  <c r="BO29" i="147"/>
  <c r="BF31" i="147"/>
  <c r="BP33" i="147"/>
  <c r="BG35" i="147"/>
  <c r="BH37" i="147"/>
  <c r="BI39" i="147"/>
  <c r="BO39" i="147"/>
  <c r="BN35" i="147"/>
  <c r="BG67" i="147"/>
  <c r="BO57" i="147"/>
  <c r="BP65" i="147"/>
  <c r="BJ43" i="147"/>
  <c r="BM47" i="147"/>
  <c r="BN48" i="147"/>
  <c r="BF51" i="147"/>
  <c r="BF55" i="147"/>
  <c r="BI52" i="147"/>
  <c r="BI63" i="147"/>
  <c r="BQ40" i="147"/>
  <c r="BO56" i="147"/>
  <c r="BF44" i="147"/>
  <c r="BF48" i="147"/>
  <c r="BF59" i="147"/>
  <c r="BQ42" i="147"/>
  <c r="BH46" i="147"/>
  <c r="BI50" i="147"/>
  <c r="BJ54" i="147"/>
  <c r="BJ58" i="147"/>
  <c r="BM60" i="147"/>
  <c r="BO60" i="147"/>
  <c r="BF62" i="147"/>
  <c r="BP64" i="147"/>
  <c r="BG66" i="147"/>
  <c r="BQ68" i="147"/>
  <c r="BH61" i="147"/>
  <c r="BG41" i="147"/>
  <c r="BH56" i="147"/>
  <c r="BN41" i="147"/>
  <c r="BP45" i="147"/>
  <c r="BG49" i="147"/>
  <c r="BQ53" i="147"/>
  <c r="BH57" i="147"/>
  <c r="BN64" i="147"/>
  <c r="BO54" i="147"/>
  <c r="BH16" i="161"/>
  <c r="BH39" i="161"/>
  <c r="BH34" i="161"/>
  <c r="BH44" i="161"/>
  <c r="BH25" i="161"/>
  <c r="BH24" i="161"/>
  <c r="BH52" i="161"/>
  <c r="BH47" i="161"/>
  <c r="BH38" i="161"/>
  <c r="BH35" i="161"/>
  <c r="BH57" i="161"/>
  <c r="BH37" i="161"/>
  <c r="BH19" i="161"/>
  <c r="BH26" i="161"/>
  <c r="BH50" i="161"/>
  <c r="BH33" i="161"/>
  <c r="BH32" i="161"/>
  <c r="BH59" i="161"/>
  <c r="BH20" i="161"/>
  <c r="BH17" i="161"/>
  <c r="BH58" i="161"/>
  <c r="BH43" i="161"/>
  <c r="BH61" i="161"/>
  <c r="BH55" i="161" s="1"/>
  <c r="BH46" i="161"/>
  <c r="BH30" i="161"/>
  <c r="BH27" i="161"/>
  <c r="BH42" i="161"/>
  <c r="BH23" i="161"/>
  <c r="BH60" i="161"/>
  <c r="BH41" i="161"/>
  <c r="BH48" i="161"/>
  <c r="BH45" i="161"/>
  <c r="BH40" i="161"/>
  <c r="BH22" i="161"/>
  <c r="BH21" i="161"/>
  <c r="BH36" i="161"/>
  <c r="BH18" i="161"/>
  <c r="BH28" i="161"/>
  <c r="BH62" i="161"/>
  <c r="BH56" i="161" s="1"/>
  <c r="BH49" i="161"/>
  <c r="BH29" i="161"/>
  <c r="BH31" i="161"/>
  <c r="BI42" i="161"/>
  <c r="BI60" i="161"/>
  <c r="BI33" i="161"/>
  <c r="BI30" i="161"/>
  <c r="BI32" i="161"/>
  <c r="BI43" i="161"/>
  <c r="BI45" i="161"/>
  <c r="BI34" i="161"/>
  <c r="BI61" i="161"/>
  <c r="BI37" i="161"/>
  <c r="BI49" i="161"/>
  <c r="BI28" i="161"/>
  <c r="BI62" i="161"/>
  <c r="BI27" i="161"/>
  <c r="BI57" i="161"/>
  <c r="BI59" i="161"/>
  <c r="BI39" i="161"/>
  <c r="BI16" i="161"/>
  <c r="BI50" i="161"/>
  <c r="BI41" i="161"/>
  <c r="BI38" i="161"/>
  <c r="BI40" i="161"/>
  <c r="BI21" i="161"/>
  <c r="BI29" i="161"/>
  <c r="BI18" i="161"/>
  <c r="BI36" i="161"/>
  <c r="BI35" i="161"/>
  <c r="BI44" i="161"/>
  <c r="BI23" i="161"/>
  <c r="BI19" i="161"/>
  <c r="BI52" i="161"/>
  <c r="BI24" i="161"/>
  <c r="BI26" i="161"/>
  <c r="BI48" i="161"/>
  <c r="BI46" i="161"/>
  <c r="BI31" i="161"/>
  <c r="BI17" i="161"/>
  <c r="BI47" i="161"/>
  <c r="BI25" i="161"/>
  <c r="BI22" i="161"/>
  <c r="BI58" i="161"/>
  <c r="BI20" i="161"/>
  <c r="D2" i="85"/>
  <c r="D3" i="85"/>
  <c r="AY12" i="147"/>
  <c r="AT1" i="147" s="1"/>
  <c r="AZ12" i="147"/>
  <c r="E2" i="139"/>
  <c r="R12" i="159" l="1"/>
  <c r="BE62" i="161"/>
  <c r="BE56" i="161" s="1"/>
  <c r="BD56" i="161" s="1"/>
  <c r="BE51" i="161"/>
  <c r="BD51" i="161" s="1"/>
  <c r="BF50" i="161"/>
  <c r="BF51"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5" i="161"/>
  <c r="BD35" i="161" s="1"/>
  <c r="BE52" i="161"/>
  <c r="BD52" i="161" s="1"/>
  <c r="BE28" i="161"/>
  <c r="BD28" i="161" s="1"/>
  <c r="BE27" i="161"/>
  <c r="BD27" i="161" s="1"/>
  <c r="BE40" i="161"/>
  <c r="BD40" i="161" s="1"/>
  <c r="BE18" i="161"/>
  <c r="BD18" i="161" s="1"/>
  <c r="AB42" i="150"/>
  <c r="AB41" i="150" s="1"/>
  <c r="BC25" i="150" s="1"/>
  <c r="BE23" i="161"/>
  <c r="BD23" i="161" s="1"/>
  <c r="BE47" i="161"/>
  <c r="BD47" i="161" s="1"/>
  <c r="BE37" i="161"/>
  <c r="BD37" i="161" s="1"/>
  <c r="BE61" i="161"/>
  <c r="BE55" i="161" s="1"/>
  <c r="BD55" i="161" s="1"/>
  <c r="BE30" i="161"/>
  <c r="BD30" i="161" s="1"/>
  <c r="BE16" i="161"/>
  <c r="BD16" i="161" s="1"/>
  <c r="BE29" i="161"/>
  <c r="BD29" i="161" s="1"/>
  <c r="BE58" i="161"/>
  <c r="BE53" i="161" s="1"/>
  <c r="BD53" i="161" s="1"/>
  <c r="BE20" i="161"/>
  <c r="BD20" i="161" s="1"/>
  <c r="BE44" i="161"/>
  <c r="BD44" i="161" s="1"/>
  <c r="BE60" i="161"/>
  <c r="BE59" i="161"/>
  <c r="BE45" i="161"/>
  <c r="BD45" i="161" s="1"/>
  <c r="BE17" i="161"/>
  <c r="BD17" i="161" s="1"/>
  <c r="BE38" i="161"/>
  <c r="BD38" i="161" s="1"/>
  <c r="BE21" i="161"/>
  <c r="BD21" i="161" s="1"/>
  <c r="BE31" i="161"/>
  <c r="BD31" i="161" s="1"/>
  <c r="BE43" i="161"/>
  <c r="BD43" i="161" s="1"/>
  <c r="BE34" i="161"/>
  <c r="BD34" i="161" s="1"/>
  <c r="BE42" i="161"/>
  <c r="BD42" i="161" s="1"/>
  <c r="BE41" i="161"/>
  <c r="BD41" i="161" s="1"/>
  <c r="BE48" i="161"/>
  <c r="BD48" i="161" s="1"/>
  <c r="BE26" i="161"/>
  <c r="BD26" i="161" s="1"/>
  <c r="BE33" i="161"/>
  <c r="BD33" i="161" s="1"/>
  <c r="BE32" i="161"/>
  <c r="BD32" i="161" s="1"/>
  <c r="BE36" i="161"/>
  <c r="BD36" i="161" s="1"/>
  <c r="BE39" i="161"/>
  <c r="BD39" i="161" s="1"/>
  <c r="BE25" i="161"/>
  <c r="BD25" i="161" s="1"/>
  <c r="BE24" i="161"/>
  <c r="BD24" i="161" s="1"/>
  <c r="BE50" i="161"/>
  <c r="BD50" i="161" s="1"/>
  <c r="BE19" i="161"/>
  <c r="BD19" i="161" s="1"/>
  <c r="BE46" i="161"/>
  <c r="BD46" i="161" s="1"/>
  <c r="BE49" i="161"/>
  <c r="BD49" i="161" s="1"/>
  <c r="I22" i="161"/>
  <c r="BF41" i="161"/>
  <c r="BF28" i="161"/>
  <c r="BJ48" i="161"/>
  <c r="BF37" i="161"/>
  <c r="BF49" i="161"/>
  <c r="BJ60" i="161"/>
  <c r="BF17" i="161"/>
  <c r="BF35" i="161"/>
  <c r="BF46" i="161"/>
  <c r="BF32" i="161"/>
  <c r="BF27" i="161"/>
  <c r="BJ31" i="161"/>
  <c r="BJ27" i="161"/>
  <c r="BJ32" i="161"/>
  <c r="O57" i="161"/>
  <c r="O55" i="161" s="1"/>
  <c r="AH42" i="150"/>
  <c r="AH41" i="150" s="1"/>
  <c r="BI25" i="150" s="1"/>
  <c r="BJ23" i="161"/>
  <c r="BJ37" i="161"/>
  <c r="BJ16" i="161"/>
  <c r="BF58" i="161"/>
  <c r="BF20" i="161"/>
  <c r="BF61" i="161"/>
  <c r="BF55" i="161" s="1"/>
  <c r="BF40" i="161"/>
  <c r="BF36" i="161"/>
  <c r="BF42" i="161"/>
  <c r="BF57" i="161"/>
  <c r="BG57" i="161" s="1"/>
  <c r="BJ47" i="161"/>
  <c r="Z42" i="150"/>
  <c r="Z41" i="150" s="1"/>
  <c r="BA25" i="150" s="1"/>
  <c r="BJ44" i="161"/>
  <c r="BF24" i="161"/>
  <c r="BF34" i="161"/>
  <c r="BF31" i="161"/>
  <c r="BF47" i="161"/>
  <c r="BF22" i="161"/>
  <c r="BF25" i="161"/>
  <c r="BF23" i="161"/>
  <c r="BF44" i="161"/>
  <c r="BF62" i="161"/>
  <c r="BF56" i="161" s="1"/>
  <c r="BF60" i="161"/>
  <c r="BF38" i="161"/>
  <c r="BF43" i="161"/>
  <c r="BJ50" i="161"/>
  <c r="DF15" i="147"/>
  <c r="BF26" i="161"/>
  <c r="BF21" i="161"/>
  <c r="BF39" i="161"/>
  <c r="BJ18" i="161"/>
  <c r="BJ28" i="161"/>
  <c r="BF59" i="161"/>
  <c r="CW15" i="147"/>
  <c r="BF30" i="161"/>
  <c r="BF19" i="161"/>
  <c r="BF48" i="161"/>
  <c r="BF16" i="161"/>
  <c r="BJ20" i="161"/>
  <c r="BJ30" i="161"/>
  <c r="BJ25" i="161"/>
  <c r="BJ43" i="161"/>
  <c r="AI42" i="150"/>
  <c r="AI41" i="150" s="1"/>
  <c r="BJ25" i="150" s="1"/>
  <c r="I57" i="161"/>
  <c r="I55" i="161" s="1"/>
  <c r="BJ39" i="161"/>
  <c r="BJ19" i="161"/>
  <c r="BJ33" i="161"/>
  <c r="BJ42" i="161"/>
  <c r="BJ35" i="161"/>
  <c r="AA42" i="150"/>
  <c r="AA41" i="150" s="1"/>
  <c r="BB25" i="150" s="1"/>
  <c r="CW14" i="147"/>
  <c r="CY22" i="147" s="1"/>
  <c r="X42" i="150"/>
  <c r="X41" i="150" s="1"/>
  <c r="AY25" i="150" s="1"/>
  <c r="G22" i="161"/>
  <c r="BF29" i="161"/>
  <c r="BF18" i="161"/>
  <c r="BF33" i="161"/>
  <c r="BF45" i="161"/>
  <c r="BF52" i="161"/>
  <c r="G57" i="161"/>
  <c r="G55" i="161" s="1"/>
  <c r="AC10" i="159"/>
  <c r="AC6" i="159"/>
  <c r="Y35" i="150"/>
  <c r="AZ22" i="150" s="1"/>
  <c r="AF42" i="150"/>
  <c r="AF41" i="150" s="1"/>
  <c r="BG25" i="150" s="1"/>
  <c r="AP26" i="161"/>
  <c r="AP34" i="161" s="1"/>
  <c r="AJ35" i="150"/>
  <c r="O60" i="150"/>
  <c r="AK42" i="150"/>
  <c r="BG23" i="150"/>
  <c r="AL29" i="161"/>
  <c r="AL37" i="161" s="1"/>
  <c r="O64" i="150"/>
  <c r="BL26" i="150"/>
  <c r="BG15" i="150"/>
  <c r="BF15" i="150"/>
  <c r="AK26" i="161"/>
  <c r="AK34" i="161" s="1"/>
  <c r="AE35" i="150"/>
  <c r="Y42" i="150"/>
  <c r="Y41" i="150" s="1"/>
  <c r="AZ25" i="150" s="1"/>
  <c r="BC23" i="150"/>
  <c r="AH29" i="161"/>
  <c r="AH37" i="161" s="1"/>
  <c r="AE7" i="159"/>
  <c r="AD6" i="159"/>
  <c r="AE6" i="159" s="1"/>
  <c r="AE9" i="159"/>
  <c r="AC53" i="159"/>
  <c r="AE53" i="159" s="1"/>
  <c r="K19" i="159"/>
  <c r="K25" i="159" s="1"/>
  <c r="K27" i="159" s="1"/>
  <c r="K12" i="159"/>
  <c r="O16" i="150"/>
  <c r="O17" i="150"/>
  <c r="AZ6" i="150"/>
  <c r="O10" i="150"/>
  <c r="O22" i="161"/>
  <c r="M22" i="161"/>
  <c r="AX22" i="161"/>
  <c r="AY22" i="161" s="1"/>
  <c r="P22" i="161"/>
  <c r="AX14" i="161"/>
  <c r="AC42" i="150"/>
  <c r="O39" i="150"/>
  <c r="AJ42" i="150"/>
  <c r="AJ41" i="150" s="1"/>
  <c r="BK25" i="150" s="1"/>
  <c r="BD26" i="150"/>
  <c r="BD15" i="150"/>
  <c r="BC15" i="150"/>
  <c r="O43" i="150"/>
  <c r="BF7" i="150"/>
  <c r="O54" i="150"/>
  <c r="BL23" i="150"/>
  <c r="BG9" i="150"/>
  <c r="BF9" i="150"/>
  <c r="O56" i="150"/>
  <c r="AI28" i="161"/>
  <c r="AI36" i="161" s="1"/>
  <c r="BC8" i="150"/>
  <c r="O34" i="150"/>
  <c r="AC13" i="159"/>
  <c r="J19" i="159"/>
  <c r="J25" i="159" s="1"/>
  <c r="J27" i="159" s="1"/>
  <c r="J12" i="159"/>
  <c r="N19" i="159"/>
  <c r="N25" i="159" s="1"/>
  <c r="N27" i="159" s="1"/>
  <c r="N12" i="159"/>
  <c r="AZ10" i="150"/>
  <c r="BA10" i="150" s="1"/>
  <c r="AZ14" i="150"/>
  <c r="AN26" i="161"/>
  <c r="AN34" i="161" s="1"/>
  <c r="AH35" i="150"/>
  <c r="AL26" i="161"/>
  <c r="AL34" i="161" s="1"/>
  <c r="AF35" i="150"/>
  <c r="BC14" i="150"/>
  <c r="O42" i="150"/>
  <c r="BF13" i="150"/>
  <c r="O62" i="150"/>
  <c r="BD23" i="150"/>
  <c r="AI29" i="161"/>
  <c r="AI37" i="161" s="1"/>
  <c r="O35" i="150"/>
  <c r="BD9" i="150"/>
  <c r="BC9" i="150"/>
  <c r="M19" i="159"/>
  <c r="M25" i="159" s="1"/>
  <c r="M27" i="159" s="1"/>
  <c r="M12" i="159"/>
  <c r="AZ7" i="150"/>
  <c r="AG26" i="161"/>
  <c r="AG34" i="161" s="1"/>
  <c r="AA35" i="150"/>
  <c r="AF26" i="161"/>
  <c r="AF34" i="161" s="1"/>
  <c r="Z35" i="150"/>
  <c r="AI27" i="161"/>
  <c r="AI35" i="161" s="1"/>
  <c r="O33" i="150"/>
  <c r="BC7" i="150"/>
  <c r="BJ23" i="150"/>
  <c r="AO29" i="161"/>
  <c r="AO37" i="161" s="1"/>
  <c r="BF8" i="150"/>
  <c r="O55" i="150"/>
  <c r="AI35" i="150"/>
  <c r="AO26" i="161"/>
  <c r="AO34" i="161" s="1"/>
  <c r="BC13" i="150"/>
  <c r="O41" i="150"/>
  <c r="AE42" i="150"/>
  <c r="AE41" i="150" s="1"/>
  <c r="BF25" i="150" s="1"/>
  <c r="Q12" i="159"/>
  <c r="Q19" i="159"/>
  <c r="Q25" i="159" s="1"/>
  <c r="Q27" i="159" s="1"/>
  <c r="L19" i="159"/>
  <c r="L25" i="159" s="1"/>
  <c r="L27" i="159" s="1"/>
  <c r="L12" i="159"/>
  <c r="AE11" i="159"/>
  <c r="AD10" i="159"/>
  <c r="AE10" i="159" s="1"/>
  <c r="L22" i="161"/>
  <c r="J22" i="161"/>
  <c r="BD24" i="150"/>
  <c r="BC10" i="150"/>
  <c r="BD10" i="150"/>
  <c r="O36" i="150"/>
  <c r="AM26" i="161"/>
  <c r="AM34" i="161" s="1"/>
  <c r="AG35" i="150"/>
  <c r="BF14" i="150"/>
  <c r="O63" i="150"/>
  <c r="BE23" i="150"/>
  <c r="AJ29" i="161"/>
  <c r="AJ37" i="161" s="1"/>
  <c r="BB23" i="150"/>
  <c r="AG29" i="161"/>
  <c r="AG37" i="161" s="1"/>
  <c r="O32" i="150"/>
  <c r="AI26" i="161"/>
  <c r="AI34" i="161" s="1"/>
  <c r="AC35" i="150"/>
  <c r="BC6" i="150"/>
  <c r="O19" i="159"/>
  <c r="O25" i="159" s="1"/>
  <c r="O27" i="159" s="1"/>
  <c r="O12" i="159"/>
  <c r="AZ13" i="150"/>
  <c r="F22" i="161"/>
  <c r="K57" i="161"/>
  <c r="K55" i="161" s="1"/>
  <c r="BI23" i="150"/>
  <c r="AN29" i="161"/>
  <c r="AN37" i="161" s="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29" i="161"/>
  <c r="AF37" i="161" s="1"/>
  <c r="BH23" i="150"/>
  <c r="AM29" i="161"/>
  <c r="AM37" i="161" s="1"/>
  <c r="BF23" i="150"/>
  <c r="AK29" i="161"/>
  <c r="AK37" i="161" s="1"/>
  <c r="AJ26" i="161"/>
  <c r="AJ34" i="161" s="1"/>
  <c r="AD35" i="150"/>
  <c r="AZ8" i="150"/>
  <c r="K22" i="161"/>
  <c r="N57" i="161"/>
  <c r="N55" i="161" s="1"/>
  <c r="AH26" i="161"/>
  <c r="AH34" i="161" s="1"/>
  <c r="AB35" i="150"/>
  <c r="AG42" i="150"/>
  <c r="AG41" i="150" s="1"/>
  <c r="BH25" i="150" s="1"/>
  <c r="AK35" i="150"/>
  <c r="BF6" i="150"/>
  <c r="O53" i="150"/>
  <c r="BK23" i="150"/>
  <c r="AP29" i="161"/>
  <c r="AP37" i="161" s="1"/>
  <c r="AD13" i="159"/>
  <c r="AE14" i="159"/>
  <c r="AZ9" i="150"/>
  <c r="BA9" i="150" s="1"/>
  <c r="H22" i="161"/>
  <c r="L57" i="161"/>
  <c r="L55" i="161" s="1"/>
  <c r="BJ45" i="161"/>
  <c r="BJ29" i="161"/>
  <c r="BJ38" i="161"/>
  <c r="BJ26" i="161"/>
  <c r="BJ52" i="161"/>
  <c r="BJ49" i="161"/>
  <c r="BJ40" i="161"/>
  <c r="BJ17" i="161"/>
  <c r="BJ58" i="161"/>
  <c r="BG39" i="150"/>
  <c r="BC39" i="150"/>
  <c r="AZ48" i="150" s="1"/>
  <c r="BA38" i="150"/>
  <c r="BE37" i="150"/>
  <c r="AY39" i="150"/>
  <c r="AZ38" i="150"/>
  <c r="BG38" i="150"/>
  <c r="BB37" i="150"/>
  <c r="AY46" i="150" s="1"/>
  <c r="AY37" i="150"/>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AY38" i="150"/>
  <c r="BF39" i="150"/>
  <c r="BA37" i="150"/>
  <c r="BH39" i="150"/>
  <c r="BB48" i="150" s="1"/>
  <c r="CR42" i="147"/>
  <c r="CP64" i="147"/>
  <c r="CR61" i="147"/>
  <c r="BJ57" i="161"/>
  <c r="BI53" i="161"/>
  <c r="BJ62" i="161"/>
  <c r="BI56" i="161"/>
  <c r="BJ56" i="161" s="1"/>
  <c r="BJ41" i="161"/>
  <c r="BJ21" i="161"/>
  <c r="BL63" i="147"/>
  <c r="BL22" i="147"/>
  <c r="CP60" i="147"/>
  <c r="CP47" i="147"/>
  <c r="BL23" i="147"/>
  <c r="BE57" i="147"/>
  <c r="CN57" i="147"/>
  <c r="CR31" i="147"/>
  <c r="CT55" i="147"/>
  <c r="CP61" i="147"/>
  <c r="CP30" i="147"/>
  <c r="BJ24" i="161"/>
  <c r="CT50" i="147"/>
  <c r="CN36" i="147"/>
  <c r="BE36" i="147"/>
  <c r="CP45" i="147"/>
  <c r="BL27" i="147"/>
  <c r="CR67" i="147"/>
  <c r="BL56" i="147"/>
  <c r="CT35" i="147"/>
  <c r="CN46" i="147"/>
  <c r="BE46" i="147"/>
  <c r="CT59" i="147"/>
  <c r="CT51" i="147"/>
  <c r="BL28" i="147"/>
  <c r="CP57" i="147"/>
  <c r="BE67" i="147"/>
  <c r="CN67" i="147"/>
  <c r="CT29" i="147"/>
  <c r="CT34" i="147"/>
  <c r="BL62" i="147"/>
  <c r="BL59" i="147"/>
  <c r="BL51" i="147"/>
  <c r="CR39" i="147"/>
  <c r="CR25" i="147"/>
  <c r="BL34" i="147"/>
  <c r="CT68" i="147"/>
  <c r="BL50" i="147"/>
  <c r="CR45" i="147"/>
  <c r="CR36" i="147"/>
  <c r="BL49" i="147"/>
  <c r="CR40" i="147"/>
  <c r="CP39" i="147"/>
  <c r="CP25" i="147"/>
  <c r="CR54" i="147"/>
  <c r="BL65" i="147"/>
  <c r="CN45" i="147"/>
  <c r="BE45" i="147"/>
  <c r="BL55" i="147"/>
  <c r="CT27" i="147"/>
  <c r="BJ61" i="161"/>
  <c r="BI55" i="161"/>
  <c r="BJ55" i="161" s="1"/>
  <c r="CR57" i="147"/>
  <c r="CT63" i="147"/>
  <c r="CN31" i="147"/>
  <c r="BE31" i="147"/>
  <c r="BL24" i="147"/>
  <c r="CR66" i="147"/>
  <c r="BL52" i="147"/>
  <c r="CN27" i="147"/>
  <c r="BE27" i="147"/>
  <c r="CP24" i="147"/>
  <c r="BL68" i="147"/>
  <c r="CT62" i="147"/>
  <c r="BJ22" i="161"/>
  <c r="BJ36" i="161"/>
  <c r="BJ59" i="161"/>
  <c r="BI54" i="161"/>
  <c r="BJ34" i="161"/>
  <c r="BJ46" i="161"/>
  <c r="CP66" i="147"/>
  <c r="CR46" i="147"/>
  <c r="CT52" i="147"/>
  <c r="CP67" i="147"/>
  <c r="CT22" i="147"/>
  <c r="BE60" i="147"/>
  <c r="CN60" i="147"/>
  <c r="BE47" i="147"/>
  <c r="CN47" i="147"/>
  <c r="CR30" i="147"/>
  <c r="CT42" i="147"/>
  <c r="CP55" i="147"/>
  <c r="BL32" i="147"/>
  <c r="CN40" i="147"/>
  <c r="BE40" i="147"/>
  <c r="CR33" i="147"/>
  <c r="CR38" i="147"/>
  <c r="CN22" i="147"/>
  <c r="BE22" i="147"/>
  <c r="BL53" i="147"/>
  <c r="CP27" i="147"/>
  <c r="CR60" i="147"/>
  <c r="CT48" i="147"/>
  <c r="CR47" i="147"/>
  <c r="CN21" i="147"/>
  <c r="BE21" i="147"/>
  <c r="CT26" i="147"/>
  <c r="CN66" i="147"/>
  <c r="BE66" i="147"/>
  <c r="CP46" i="147"/>
  <c r="CR27" i="147"/>
  <c r="BL48" i="147"/>
  <c r="BL26" i="147"/>
  <c r="BH53" i="161"/>
  <c r="CP49" i="147"/>
  <c r="CN55" i="147"/>
  <c r="BE55" i="147"/>
  <c r="BL29" i="147"/>
  <c r="CT56" i="147"/>
  <c r="CT37" i="147"/>
  <c r="CT23" i="147"/>
  <c r="CT53" i="147"/>
  <c r="CP62" i="147"/>
  <c r="CP59" i="147"/>
  <c r="CP51" i="147"/>
  <c r="BL39" i="147"/>
  <c r="BL25" i="147"/>
  <c r="CT30" i="147"/>
  <c r="BL61" i="147"/>
  <c r="CN50" i="147"/>
  <c r="BE50" i="147"/>
  <c r="CN63" i="147"/>
  <c r="BE63" i="147"/>
  <c r="CR65" i="147"/>
  <c r="CT64" i="147"/>
  <c r="BL42" i="147"/>
  <c r="CR55" i="147"/>
  <c r="CT44" i="147"/>
  <c r="BL35" i="147"/>
  <c r="CR24" i="147"/>
  <c r="CN49" i="147"/>
  <c r="BE49" i="147"/>
  <c r="CT58" i="147"/>
  <c r="BL44" i="147"/>
  <c r="CT43" i="147"/>
  <c r="CP21" i="147"/>
  <c r="BE62" i="147"/>
  <c r="CN62" i="147"/>
  <c r="CN59" i="147"/>
  <c r="BE59" i="147"/>
  <c r="BE51" i="147"/>
  <c r="CN51" i="147"/>
  <c r="CT32" i="147"/>
  <c r="CT40" i="147"/>
  <c r="BL58" i="147"/>
  <c r="BL43" i="147"/>
  <c r="CR21" i="147"/>
  <c r="CR49" i="147"/>
  <c r="CP48" i="147"/>
  <c r="CR28" i="147"/>
  <c r="BE52" i="147"/>
  <c r="CN52" i="147"/>
  <c r="CP29" i="147"/>
  <c r="CP34" i="147"/>
  <c r="CT45" i="147"/>
  <c r="CR62" i="147"/>
  <c r="CR59" i="147"/>
  <c r="CR51" i="147"/>
  <c r="CN37" i="147"/>
  <c r="BE37" i="147"/>
  <c r="CN23" i="147"/>
  <c r="BE23" i="147"/>
  <c r="BL30" i="147"/>
  <c r="BL40" i="147"/>
  <c r="CT41" i="147"/>
  <c r="CT36" i="147"/>
  <c r="CP22" i="147"/>
  <c r="BL64" i="147"/>
  <c r="CP37" i="147"/>
  <c r="CP23" i="147"/>
  <c r="CN28" i="147"/>
  <c r="BE28" i="147"/>
  <c r="CT54" i="147"/>
  <c r="BL41" i="147"/>
  <c r="CN65" i="147"/>
  <c r="BE65" i="147"/>
  <c r="CN33" i="147"/>
  <c r="BE33" i="147"/>
  <c r="BE38" i="147"/>
  <c r="CN38" i="147"/>
  <c r="CR22" i="147"/>
  <c r="BH54" i="161"/>
  <c r="CN48" i="147"/>
  <c r="BE48" i="147"/>
  <c r="CT39" i="147"/>
  <c r="CT25" i="147"/>
  <c r="CT61" i="147"/>
  <c r="BL54" i="147"/>
  <c r="CP40" i="147"/>
  <c r="CP65" i="147"/>
  <c r="CP33" i="147"/>
  <c r="CP38" i="147"/>
  <c r="BE24" i="147"/>
  <c r="CN24" i="147"/>
  <c r="CN58" i="147"/>
  <c r="BE58" i="147"/>
  <c r="CP44" i="147"/>
  <c r="BE43" i="147"/>
  <c r="CN43" i="147"/>
  <c r="CR35" i="147"/>
  <c r="CT21" i="147"/>
  <c r="CP26" i="147"/>
  <c r="BL57" i="147"/>
  <c r="CT66" i="147"/>
  <c r="BL46" i="147"/>
  <c r="CT67" i="147"/>
  <c r="CN32" i="147"/>
  <c r="BE32" i="147"/>
  <c r="BE56" i="147"/>
  <c r="CN56" i="147"/>
  <c r="CR48" i="147"/>
  <c r="BL37" i="147"/>
  <c r="CN68" i="147"/>
  <c r="BE68" i="147"/>
  <c r="CP50" i="147"/>
  <c r="CP63" i="147"/>
  <c r="CT31" i="147"/>
  <c r="CR34" i="147"/>
  <c r="BL45" i="147"/>
  <c r="CT47" i="147"/>
  <c r="BE35" i="147"/>
  <c r="CN35" i="147"/>
  <c r="CP68" i="147"/>
  <c r="CR50" i="147"/>
  <c r="CR63" i="147"/>
  <c r="CR56" i="147"/>
  <c r="BL60" i="147"/>
  <c r="CN44" i="147"/>
  <c r="BE44" i="147"/>
  <c r="BL47" i="147"/>
  <c r="CR37" i="147"/>
  <c r="CR23" i="147"/>
  <c r="CP28" i="147"/>
  <c r="CT57" i="147"/>
  <c r="CR68" i="147"/>
  <c r="CN54" i="147"/>
  <c r="BE54" i="147"/>
  <c r="BE41" i="147"/>
  <c r="CN41" i="147"/>
  <c r="CR64" i="147"/>
  <c r="CN25" i="147"/>
  <c r="BE25" i="147"/>
  <c r="CP58" i="147"/>
  <c r="CR44" i="147"/>
  <c r="CP43" i="147"/>
  <c r="BL21" i="147"/>
  <c r="CR26" i="147"/>
  <c r="BE53" i="147"/>
  <c r="CN53" i="147"/>
  <c r="CP52" i="147"/>
  <c r="BL67" i="147"/>
  <c r="CR29" i="147"/>
  <c r="CP32" i="147"/>
  <c r="CP56" i="147"/>
  <c r="CT60" i="147"/>
  <c r="CR43" i="147"/>
  <c r="CP53" i="147"/>
  <c r="CR52" i="147"/>
  <c r="BL31" i="147"/>
  <c r="BL36" i="147"/>
  <c r="CP41" i="147"/>
  <c r="CP35" i="147"/>
  <c r="CN26" i="147"/>
  <c r="BE26" i="147"/>
  <c r="CR53" i="147"/>
  <c r="CT46" i="147"/>
  <c r="CN29" i="147"/>
  <c r="BE29" i="147"/>
  <c r="CN34" i="147"/>
  <c r="BE34" i="147"/>
  <c r="CP31" i="147"/>
  <c r="CP36" i="147"/>
  <c r="CT49" i="147"/>
  <c r="BE39" i="147"/>
  <c r="CN39" i="147"/>
  <c r="CT28" i="147"/>
  <c r="CN61" i="147"/>
  <c r="BE61" i="147"/>
  <c r="CP54" i="147"/>
  <c r="CR41" i="147"/>
  <c r="CT65" i="147"/>
  <c r="CT33" i="147"/>
  <c r="CT38" i="147"/>
  <c r="BL66" i="147"/>
  <c r="CN42" i="147"/>
  <c r="BE42" i="147"/>
  <c r="BE30" i="147"/>
  <c r="CN30" i="147"/>
  <c r="CR58" i="147"/>
  <c r="BL33" i="147"/>
  <c r="BL38" i="147"/>
  <c r="CT24" i="147"/>
  <c r="CN64" i="147"/>
  <c r="BE64" i="147"/>
  <c r="CP42" i="147"/>
  <c r="CR3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G56" i="161" l="1"/>
  <c r="AY13" i="161"/>
  <c r="BG51" i="161"/>
  <c r="BK51" i="161" s="1"/>
  <c r="G21" i="161"/>
  <c r="I21" i="161"/>
  <c r="O58" i="150"/>
  <c r="BG22" i="161"/>
  <c r="BK22" i="161" s="1"/>
  <c r="BG27" i="161"/>
  <c r="BK27" i="161" s="1"/>
  <c r="BG18" i="161"/>
  <c r="BK18" i="161" s="1"/>
  <c r="BG52" i="161"/>
  <c r="BK52" i="161" s="1"/>
  <c r="BG28" i="161"/>
  <c r="BK28" i="161" s="1"/>
  <c r="BG35" i="161"/>
  <c r="BK35" i="161" s="1"/>
  <c r="BG40" i="161"/>
  <c r="BK40" i="161" s="1"/>
  <c r="BG20" i="161"/>
  <c r="BK20" i="161" s="1"/>
  <c r="BG41" i="161"/>
  <c r="BK41" i="161" s="1"/>
  <c r="BG58" i="161"/>
  <c r="BK58" i="161" s="1"/>
  <c r="BG42" i="161"/>
  <c r="BK42" i="161" s="1"/>
  <c r="BG16" i="161"/>
  <c r="BK16" i="161" s="1"/>
  <c r="BG47" i="161"/>
  <c r="BK47" i="161" s="1"/>
  <c r="BG48" i="161"/>
  <c r="BK48" i="161" s="1"/>
  <c r="BG17" i="161"/>
  <c r="BK17" i="161" s="1"/>
  <c r="BG44" i="161"/>
  <c r="BK44" i="161" s="1"/>
  <c r="BG36" i="161"/>
  <c r="BK36" i="161" s="1"/>
  <c r="BG46" i="161"/>
  <c r="BK46" i="161" s="1"/>
  <c r="BG21" i="161"/>
  <c r="BK21" i="161" s="1"/>
  <c r="BG55" i="161"/>
  <c r="BK55" i="161" s="1"/>
  <c r="BG25" i="161"/>
  <c r="BK25" i="161" s="1"/>
  <c r="BG34" i="161"/>
  <c r="BK34" i="161" s="1"/>
  <c r="BG19" i="161"/>
  <c r="BK19" i="161" s="1"/>
  <c r="BG29" i="161"/>
  <c r="BK29" i="161" s="1"/>
  <c r="BG31" i="161"/>
  <c r="BK31" i="161" s="1"/>
  <c r="BG24" i="161"/>
  <c r="BK24" i="161" s="1"/>
  <c r="BG30" i="161"/>
  <c r="BK30" i="161" s="1"/>
  <c r="BG39" i="161"/>
  <c r="BK39" i="161" s="1"/>
  <c r="BG38" i="161"/>
  <c r="BK38" i="161" s="1"/>
  <c r="BG37" i="161"/>
  <c r="BK37" i="161" s="1"/>
  <c r="BE54" i="161"/>
  <c r="BD54" i="161" s="1"/>
  <c r="BG26" i="161"/>
  <c r="BK26" i="161" s="1"/>
  <c r="BG32" i="161"/>
  <c r="BK32" i="161" s="1"/>
  <c r="BG45" i="161"/>
  <c r="BK45" i="161" s="1"/>
  <c r="BG23" i="161"/>
  <c r="BK23" i="161" s="1"/>
  <c r="BG43" i="161"/>
  <c r="BK43" i="161" s="1"/>
  <c r="BG50" i="161"/>
  <c r="BK50" i="161" s="1"/>
  <c r="BG33" i="161"/>
  <c r="BK33" i="161" s="1"/>
  <c r="BG60" i="161"/>
  <c r="BK60" i="161" s="1"/>
  <c r="BG49" i="161"/>
  <c r="BK49" i="161" s="1"/>
  <c r="BG59" i="161"/>
  <c r="BK59" i="161" s="1"/>
  <c r="DB48" i="147"/>
  <c r="DB23" i="147"/>
  <c r="DB64" i="147"/>
  <c r="DB38" i="147"/>
  <c r="CX47" i="147"/>
  <c r="CO47" i="147" s="1"/>
  <c r="DC23" i="147"/>
  <c r="DC57" i="147"/>
  <c r="DB54" i="147"/>
  <c r="CY42" i="147"/>
  <c r="CQ42" i="147" s="1"/>
  <c r="DB42" i="147"/>
  <c r="BF53" i="161"/>
  <c r="BG53" i="161" s="1"/>
  <c r="CY68" i="147"/>
  <c r="CY58" i="147"/>
  <c r="BF54" i="161"/>
  <c r="BG62" i="161"/>
  <c r="BK62"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1" i="161"/>
  <c r="BK61"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CO30" i="147" s="1"/>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Q40" i="147" s="1"/>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CS21" i="147" s="1"/>
  <c r="DB26" i="147"/>
  <c r="CY27" i="147"/>
  <c r="CQ27" i="147" s="1"/>
  <c r="CX46" i="147"/>
  <c r="CO46" i="147" s="1"/>
  <c r="DC39" i="147"/>
  <c r="DA30" i="147"/>
  <c r="CU30" i="147" s="1"/>
  <c r="DC45" i="147"/>
  <c r="CX36" i="147"/>
  <c r="CZ31" i="147"/>
  <c r="CS31" i="147" s="1"/>
  <c r="CY46" i="147"/>
  <c r="CQ46" i="147" s="1"/>
  <c r="CY29" i="147"/>
  <c r="CQ29" i="147" s="1"/>
  <c r="DB37" i="147"/>
  <c r="CZ34" i="147"/>
  <c r="CS34" i="147" s="1"/>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CS27" i="147" s="1"/>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CL60" i="147"/>
  <c r="AD52" i="159"/>
  <c r="R25" i="159"/>
  <c r="R27" i="159" s="1"/>
  <c r="Z51" i="159" s="1"/>
  <c r="CQ54" i="147"/>
  <c r="CL68" i="147"/>
  <c r="H21" i="161"/>
  <c r="O52" i="150"/>
  <c r="O31" i="150"/>
  <c r="J21" i="161"/>
  <c r="AG25" i="161"/>
  <c r="AG33" i="161" s="1"/>
  <c r="BB22" i="150"/>
  <c r="AA34" i="150"/>
  <c r="BB27" i="150" s="1"/>
  <c r="P55" i="161"/>
  <c r="AZ12" i="150"/>
  <c r="BA11" i="150" s="1"/>
  <c r="CQ68" i="147"/>
  <c r="X34" i="150"/>
  <c r="AY27" i="150" s="1"/>
  <c r="AY22" i="150"/>
  <c r="M21" i="161"/>
  <c r="AD34" i="150"/>
  <c r="BE27" i="150" s="1"/>
  <c r="BE22" i="150"/>
  <c r="AJ25" i="161"/>
  <c r="AJ24" i="161" s="1"/>
  <c r="AJ32" i="161" s="1"/>
  <c r="CU60" i="147"/>
  <c r="BL22" i="150"/>
  <c r="BG5" i="150"/>
  <c r="BH22" i="150"/>
  <c r="AG34" i="150"/>
  <c r="BH27" i="150" s="1"/>
  <c r="AM25" i="161"/>
  <c r="AM24" i="161" s="1"/>
  <c r="AM32" i="161" s="1"/>
  <c r="L21" i="161"/>
  <c r="AF34" i="150"/>
  <c r="BG27" i="150" s="1"/>
  <c r="BG22" i="150"/>
  <c r="AL25" i="161"/>
  <c r="AL24" i="161" s="1"/>
  <c r="AL32" i="161" s="1"/>
  <c r="AD19" i="159"/>
  <c r="AC52" i="159"/>
  <c r="CU62" i="147"/>
  <c r="K21" i="161"/>
  <c r="AC54" i="159"/>
  <c r="AE54" i="159" s="1"/>
  <c r="O37" i="150"/>
  <c r="O38" i="150"/>
  <c r="O21" i="161"/>
  <c r="AK25" i="161"/>
  <c r="AK24" i="161" s="1"/>
  <c r="AK32" i="161" s="1"/>
  <c r="AE34" i="150"/>
  <c r="BF27" i="150" s="1"/>
  <c r="BF22" i="150"/>
  <c r="CQ50" i="147"/>
  <c r="CQ22" i="147"/>
  <c r="N21" i="161"/>
  <c r="BI22" i="150"/>
  <c r="AH34" i="150"/>
  <c r="BI27" i="150" s="1"/>
  <c r="AN25" i="161"/>
  <c r="AN24" i="161" s="1"/>
  <c r="AN32" i="161" s="1"/>
  <c r="BC12" i="150"/>
  <c r="AC41" i="150"/>
  <c r="AC34" i="150" s="1"/>
  <c r="BD27" i="150" s="1"/>
  <c r="BF12" i="150"/>
  <c r="AK41" i="150"/>
  <c r="AK34" i="150" s="1"/>
  <c r="BL27" i="150" s="1"/>
  <c r="AF25" i="161"/>
  <c r="AF24" i="161" s="1"/>
  <c r="AF32" i="161" s="1"/>
  <c r="BA22" i="150"/>
  <c r="Z34" i="150"/>
  <c r="BA27" i="150" s="1"/>
  <c r="CL30" i="147"/>
  <c r="AE13" i="159"/>
  <c r="AC55" i="159"/>
  <c r="AE55" i="159" s="1"/>
  <c r="AH25" i="161"/>
  <c r="AH24" i="161" s="1"/>
  <c r="AH32" i="161" s="1"/>
  <c r="BC22" i="150"/>
  <c r="AB34" i="150"/>
  <c r="BC27" i="150" s="1"/>
  <c r="BJ22" i="150"/>
  <c r="AO25" i="161"/>
  <c r="AO24" i="161" s="1"/>
  <c r="AO32" i="161" s="1"/>
  <c r="AI34" i="150"/>
  <c r="BJ27" i="150" s="1"/>
  <c r="O9" i="150"/>
  <c r="P17" i="150" s="1"/>
  <c r="O59" i="150"/>
  <c r="AP25" i="161"/>
  <c r="AP24" i="161" s="1"/>
  <c r="AP32" i="161" s="1"/>
  <c r="AJ34" i="150"/>
  <c r="BK27" i="150" s="1"/>
  <c r="BK22" i="150"/>
  <c r="BD22" i="150"/>
  <c r="AI25" i="161"/>
  <c r="AI33" i="161" s="1"/>
  <c r="BD5" i="150"/>
  <c r="P21" i="161"/>
  <c r="F21" i="161"/>
  <c r="CL26" i="147"/>
  <c r="CL61" i="147"/>
  <c r="CL34" i="147"/>
  <c r="CL54" i="147"/>
  <c r="CL38" i="147"/>
  <c r="CL45" i="147"/>
  <c r="CL66" i="147"/>
  <c r="BJ54" i="161"/>
  <c r="BK57" i="161"/>
  <c r="CQ64" i="147"/>
  <c r="CU64" i="147"/>
  <c r="CL29" i="147"/>
  <c r="CL58" i="147"/>
  <c r="CL49" i="147"/>
  <c r="CU58" i="147"/>
  <c r="CL56" i="147"/>
  <c r="CL24" i="147"/>
  <c r="CL63" i="147"/>
  <c r="BA46" i="150"/>
  <c r="CU63" i="147"/>
  <c r="CL25" i="147"/>
  <c r="CU54" i="147"/>
  <c r="CL50" i="147"/>
  <c r="CL65" i="147"/>
  <c r="CL22" i="147"/>
  <c r="CU56" i="147"/>
  <c r="CS59" i="147"/>
  <c r="AX48" i="150"/>
  <c r="BA48" i="150"/>
  <c r="BA47" i="150"/>
  <c r="AX46" i="150"/>
  <c r="BK66" i="147"/>
  <c r="BD66" i="147" s="1"/>
  <c r="BK59" i="147"/>
  <c r="CL32" i="147"/>
  <c r="BK30" i="147"/>
  <c r="BD30" i="147" s="1"/>
  <c r="BK35" i="147"/>
  <c r="BD35" i="147" s="1"/>
  <c r="BK53" i="147"/>
  <c r="BK32" i="147"/>
  <c r="BD32" i="147" s="1"/>
  <c r="BK24" i="147"/>
  <c r="BD24" i="147" s="1"/>
  <c r="BK36" i="147"/>
  <c r="BD36" i="147" s="1"/>
  <c r="CL53" i="147"/>
  <c r="CL44" i="147"/>
  <c r="CL28" i="147"/>
  <c r="BK64" i="147"/>
  <c r="BD64" i="147" s="1"/>
  <c r="BK52" i="147"/>
  <c r="BK65" i="147"/>
  <c r="BD65" i="147" s="1"/>
  <c r="BK23" i="147"/>
  <c r="BD23" i="147" s="1"/>
  <c r="BK57" i="147"/>
  <c r="CL43" i="147"/>
  <c r="CL48" i="147"/>
  <c r="BK41" i="147"/>
  <c r="BD41" i="147" s="1"/>
  <c r="BK43" i="147"/>
  <c r="CL59" i="147"/>
  <c r="BK25" i="147"/>
  <c r="BD25" i="147" s="1"/>
  <c r="BK29" i="147"/>
  <c r="CL40" i="147"/>
  <c r="BK55" i="147"/>
  <c r="BD55" i="147" s="1"/>
  <c r="BK50" i="147"/>
  <c r="BD50" i="147" s="1"/>
  <c r="BK62" i="147"/>
  <c r="BD62" i="147" s="1"/>
  <c r="CL67" i="147"/>
  <c r="BK28" i="147"/>
  <c r="CL36" i="147"/>
  <c r="BK63" i="147"/>
  <c r="BK31" i="147"/>
  <c r="BD31" i="147" s="1"/>
  <c r="BK67" i="147"/>
  <c r="BD67" i="147" s="1"/>
  <c r="BK60" i="147"/>
  <c r="BD60" i="147" s="1"/>
  <c r="BK45" i="147"/>
  <c r="CL23" i="147"/>
  <c r="BK48" i="147"/>
  <c r="CL31" i="147"/>
  <c r="BK27" i="147"/>
  <c r="BD27" i="147" s="1"/>
  <c r="BK56" i="161"/>
  <c r="CL35" i="147"/>
  <c r="CL62" i="147"/>
  <c r="BK39" i="147"/>
  <c r="BD39" i="147" s="1"/>
  <c r="BK49" i="147"/>
  <c r="BD49" i="147" s="1"/>
  <c r="BK56" i="147"/>
  <c r="BD56" i="147" s="1"/>
  <c r="BK38" i="147"/>
  <c r="CL39" i="147"/>
  <c r="BK37" i="147"/>
  <c r="BD37" i="147" s="1"/>
  <c r="CL33" i="147"/>
  <c r="BK58" i="147"/>
  <c r="BD58" i="147" s="1"/>
  <c r="BK42" i="147"/>
  <c r="BD42" i="147" s="1"/>
  <c r="BK61" i="147"/>
  <c r="CL46" i="147"/>
  <c r="BJ53" i="161"/>
  <c r="CL42" i="147"/>
  <c r="BK21" i="147"/>
  <c r="BK47" i="147"/>
  <c r="BK46" i="147"/>
  <c r="BD46" i="147" s="1"/>
  <c r="BK54" i="147"/>
  <c r="BD54" i="147" s="1"/>
  <c r="BK40" i="147"/>
  <c r="CL37" i="147"/>
  <c r="CL52" i="147"/>
  <c r="CL51" i="147"/>
  <c r="BK44" i="147"/>
  <c r="BD44" i="147" s="1"/>
  <c r="CL55" i="147"/>
  <c r="BK26" i="147"/>
  <c r="CL21" i="147"/>
  <c r="CL47" i="147"/>
  <c r="BK34" i="147"/>
  <c r="BD34" i="147" s="1"/>
  <c r="BK51" i="147"/>
  <c r="BD51" i="147" s="1"/>
  <c r="CL57" i="147"/>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CO57" i="147"/>
  <c r="CO52" i="147"/>
  <c r="DL64" i="147"/>
  <c r="DL28" i="147"/>
  <c r="DL53" i="147"/>
  <c r="DL62" i="147"/>
  <c r="DL34" i="147"/>
  <c r="DL36" i="147"/>
  <c r="CO61" i="147"/>
  <c r="CO58" i="147"/>
  <c r="CO65" i="147"/>
  <c r="DL41" i="147"/>
  <c r="CO60" i="147"/>
  <c r="DL67" i="147"/>
  <c r="DL43" i="147"/>
  <c r="DL47" i="147"/>
  <c r="DL32" i="147"/>
  <c r="DL50" i="147"/>
  <c r="DL40" i="147"/>
  <c r="DL57" i="147"/>
  <c r="DL39" i="147"/>
  <c r="DL26" i="147"/>
  <c r="DL24" i="147"/>
  <c r="DL33" i="147"/>
  <c r="CO55" i="147"/>
  <c r="CO53" i="147"/>
  <c r="CO56" i="147"/>
  <c r="CO59" i="147"/>
  <c r="DL48" i="147"/>
  <c r="DL45" i="147"/>
  <c r="DL58" i="147"/>
  <c r="DL37" i="147"/>
  <c r="CO66" i="147"/>
  <c r="DL49" i="147"/>
  <c r="DL63" i="147"/>
  <c r="DL21" i="147"/>
  <c r="DL29" i="147"/>
  <c r="CO50" i="147"/>
  <c r="CO68" i="147"/>
  <c r="CO63" i="147"/>
  <c r="CO51" i="147"/>
  <c r="CO67" i="147"/>
  <c r="DL23" i="147"/>
  <c r="DL31" i="147"/>
  <c r="DL61" i="147"/>
  <c r="DL30" i="147"/>
  <c r="DL22" i="147"/>
  <c r="CO64" i="147"/>
  <c r="DL44" i="147"/>
  <c r="DL59" i="147"/>
  <c r="DL65" i="147"/>
  <c r="DL25" i="147"/>
  <c r="CO62" i="147"/>
  <c r="CO54" i="147"/>
  <c r="AP33" i="161" l="1"/>
  <c r="AF33" i="161"/>
  <c r="AN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BG54" i="161"/>
  <c r="BK54" i="161" s="1"/>
  <c r="CW42" i="147"/>
  <c r="CM42" i="147" s="1"/>
  <c r="DD55" i="147"/>
  <c r="CW65" i="147"/>
  <c r="DD64" i="147"/>
  <c r="CW60" i="147"/>
  <c r="DD58" i="147"/>
  <c r="CW44" i="147"/>
  <c r="CM44" i="147" s="1"/>
  <c r="BK53"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24" i="161"/>
  <c r="AI32" i="161" s="1"/>
  <c r="P18" i="150"/>
  <c r="P22" i="150"/>
  <c r="P11" i="150"/>
  <c r="P12" i="150"/>
  <c r="P13" i="150"/>
  <c r="P15" i="150"/>
  <c r="P14" i="150"/>
  <c r="P21" i="150"/>
  <c r="P20" i="150"/>
  <c r="P19" i="150"/>
  <c r="P16" i="150"/>
  <c r="O30" i="150"/>
  <c r="P31" i="150" s="1"/>
  <c r="AG24" i="161"/>
  <c r="AG32" i="161" s="1"/>
  <c r="BL25" i="150"/>
  <c r="BG11" i="150"/>
  <c r="AE19" i="159"/>
  <c r="BD25" i="150"/>
  <c r="BD11" i="150"/>
  <c r="Z52" i="159"/>
  <c r="Y53" i="159"/>
  <c r="W53" i="159"/>
  <c r="CM51" i="147"/>
  <c r="CM61" i="147"/>
  <c r="CM52" i="147"/>
  <c r="CM67" i="147"/>
  <c r="CM59" i="147"/>
  <c r="CM62" i="147"/>
  <c r="CM50" i="147"/>
  <c r="CM53" i="147"/>
  <c r="BC46" i="150"/>
  <c r="BC48" i="150"/>
  <c r="AX45" i="150" s="1"/>
  <c r="BR49" i="147"/>
  <c r="CB49" i="147" s="1"/>
  <c r="BU49" i="147"/>
  <c r="BU32" i="147"/>
  <c r="BR32" i="147"/>
  <c r="CB32" i="147"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34" i="147"/>
  <c r="CB34" i="147" s="1"/>
  <c r="BU34" i="147"/>
  <c r="BR54" i="147"/>
  <c r="BU54" i="147"/>
  <c r="BD28" i="147"/>
  <c r="BU41" i="147"/>
  <c r="BR41" i="147"/>
  <c r="BU37" i="147"/>
  <c r="BR37" i="147"/>
  <c r="BU68" i="147"/>
  <c r="BR68" i="147"/>
  <c r="BR44" i="147"/>
  <c r="BU44" i="147"/>
  <c r="BD61" i="147"/>
  <c r="BD48" i="147"/>
  <c r="BR67" i="147"/>
  <c r="BU67" i="147"/>
  <c r="BR65" i="147"/>
  <c r="BU65" i="147"/>
  <c r="BU24" i="147"/>
  <c r="BR24" i="147"/>
  <c r="BR30" i="147"/>
  <c r="CB30" i="147" s="1"/>
  <c r="BU30" i="147"/>
  <c r="BU57" i="147"/>
  <c r="BR57" i="147"/>
  <c r="BR36" i="147"/>
  <c r="BU36" i="147"/>
  <c r="BU27" i="147"/>
  <c r="BR27" i="147"/>
  <c r="CB27" i="147" s="1"/>
  <c r="BU46" i="147"/>
  <c r="BR46" i="147"/>
  <c r="BD21" i="147"/>
  <c r="BU35" i="147"/>
  <c r="BR35" i="147"/>
  <c r="BD33" i="147"/>
  <c r="BD38" i="147"/>
  <c r="BD53" i="147"/>
  <c r="BU22" i="147"/>
  <c r="BR22" i="147"/>
  <c r="BD47" i="147"/>
  <c r="BR58" i="147"/>
  <c r="BU58" i="147"/>
  <c r="BR31" i="147"/>
  <c r="BU31" i="147"/>
  <c r="BR62" i="147"/>
  <c r="BU62" i="147"/>
  <c r="BD52" i="147"/>
  <c r="BU66" i="147"/>
  <c r="BR66" i="147"/>
  <c r="DS40" i="147" l="1"/>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5" i="147"/>
  <c r="CF35" i="147"/>
  <c r="CD35" i="147"/>
  <c r="BY35" i="147"/>
  <c r="CA35" i="147"/>
  <c r="BX35" i="147"/>
  <c r="CE35" i="147"/>
  <c r="BW35" i="147"/>
  <c r="CG35" i="147"/>
  <c r="CH35" i="147"/>
  <c r="BZ35" i="147"/>
  <c r="BV35" i="147"/>
  <c r="CC35"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CB36" i="147"/>
  <c r="CI36" i="147"/>
  <c r="CA36" i="147"/>
  <c r="CF36" i="147"/>
  <c r="CG36" i="147"/>
  <c r="BY36" i="147"/>
  <c r="BZ36" i="147"/>
  <c r="BX36" i="147"/>
  <c r="CE36" i="147"/>
  <c r="CH36" i="147"/>
  <c r="BW36" i="147"/>
  <c r="CD36" i="147"/>
  <c r="BV36" i="147"/>
  <c r="CC36" i="147"/>
  <c r="BU61" i="147"/>
  <c r="BR61" i="147"/>
  <c r="CB35" i="147"/>
  <c r="BR40" i="147"/>
  <c r="BU40" i="147"/>
  <c r="CI32" i="147"/>
  <c r="CD32" i="147"/>
  <c r="CH32" i="147"/>
  <c r="BY32" i="147"/>
  <c r="BW32" i="147"/>
  <c r="CE32" i="147"/>
  <c r="BX32" i="147"/>
  <c r="CF32" i="147"/>
  <c r="CA32" i="147"/>
  <c r="BZ32" i="147"/>
  <c r="CG32" i="147"/>
  <c r="BV32" i="147"/>
  <c r="CC32"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I34" i="147"/>
  <c r="CG34" i="147"/>
  <c r="CF34" i="147"/>
  <c r="BW34" i="147"/>
  <c r="BZ34" i="147"/>
  <c r="CD34" i="147"/>
  <c r="BY34" i="147"/>
  <c r="CE34" i="147"/>
  <c r="CH34" i="147"/>
  <c r="CA34" i="147"/>
  <c r="BX34" i="147"/>
  <c r="CC34" i="147"/>
  <c r="BV34"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I37" i="147"/>
  <c r="CA37" i="147"/>
  <c r="BW37" i="147"/>
  <c r="BX37" i="147"/>
  <c r="CD37" i="147"/>
  <c r="CG37" i="147"/>
  <c r="CF37" i="147"/>
  <c r="BY37" i="147"/>
  <c r="CE37" i="147"/>
  <c r="CH37" i="147"/>
  <c r="BZ37" i="147"/>
  <c r="CC37" i="147"/>
  <c r="BV37"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37" i="147"/>
  <c r="CB57" i="147"/>
  <c r="CI49" i="147"/>
  <c r="CH49" i="147"/>
  <c r="CE49" i="147"/>
  <c r="CD49" i="147"/>
  <c r="BY49" i="147"/>
  <c r="BZ49" i="147"/>
  <c r="BX49" i="147"/>
  <c r="BW49" i="147"/>
  <c r="CG49" i="147"/>
  <c r="CA49" i="147"/>
  <c r="CF49" i="147"/>
  <c r="CC49" i="147"/>
  <c r="BV49" i="147"/>
  <c r="K9" i="82"/>
  <c r="K7" i="82"/>
  <c r="K8" i="82"/>
  <c r="BC44" i="150" l="1"/>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P51" i="150" l="1"/>
  <c r="BK88" i="160"/>
  <c r="BK107" i="160"/>
  <c r="BK111" i="160"/>
  <c r="BK127" i="160"/>
  <c r="BK235" i="160"/>
  <c r="BK157" i="160"/>
  <c r="BK116" i="160"/>
  <c r="BK210" i="160"/>
  <c r="BK207" i="160"/>
  <c r="BK230" i="160"/>
  <c r="BK187" i="160"/>
  <c r="BK81" i="160"/>
  <c r="BK249" i="160"/>
  <c r="BK85" i="160"/>
  <c r="BK139" i="160"/>
  <c r="BK169" i="160"/>
  <c r="BK129" i="160"/>
  <c r="BK223" i="160"/>
  <c r="BK133" i="160"/>
  <c r="BK91" i="160"/>
  <c r="BK140" i="160"/>
  <c r="BK110" i="160"/>
  <c r="BK211" i="160"/>
  <c r="BK83" i="160"/>
  <c r="BK87" i="160"/>
  <c r="BK234" i="160"/>
  <c r="BK194" i="160"/>
  <c r="BK219" i="160"/>
  <c r="BK90" i="160"/>
  <c r="BK229" i="160"/>
  <c r="BK184" i="160"/>
  <c r="BK144" i="160"/>
  <c r="BK130" i="160"/>
  <c r="BK183" i="160"/>
  <c r="BK94" i="160"/>
  <c r="BK105" i="160"/>
  <c r="BK196" i="160"/>
  <c r="BK96" i="160"/>
  <c r="BK153" i="160"/>
  <c r="BK200" i="160"/>
  <c r="BK143" i="160"/>
  <c r="BK245" i="160"/>
  <c r="BK138" i="160"/>
  <c r="BK104" i="160"/>
  <c r="BK175" i="160"/>
  <c r="BK216" i="160"/>
  <c r="BK72" i="160"/>
  <c r="BK141" i="160"/>
  <c r="BK199" i="160"/>
  <c r="BK114" i="160"/>
  <c r="BK163" i="160"/>
  <c r="BK164" i="160"/>
  <c r="BK132" i="160"/>
  <c r="BK214" i="160"/>
  <c r="BK198" i="160"/>
  <c r="BK182" i="160"/>
  <c r="BK123" i="160"/>
  <c r="BK178" i="160"/>
  <c r="BK119" i="160"/>
  <c r="BK78" i="160"/>
  <c r="BK233" i="160"/>
  <c r="BK193" i="160"/>
  <c r="BK174" i="160"/>
  <c r="BK158" i="160"/>
  <c r="BK142" i="160"/>
  <c r="BK126" i="160"/>
  <c r="BK109" i="160"/>
  <c r="BK220" i="160"/>
  <c r="BK75" i="160"/>
  <c r="BK179" i="160"/>
  <c r="BK101" i="160"/>
  <c r="BK160" i="160"/>
  <c r="BK171" i="160"/>
  <c r="BK224" i="160"/>
  <c r="BK165" i="160"/>
  <c r="BK108" i="160"/>
  <c r="BK218" i="160"/>
  <c r="BK176" i="160"/>
  <c r="BK151" i="160"/>
  <c r="BK74" i="160"/>
  <c r="BK213" i="160"/>
  <c r="BK120" i="160"/>
  <c r="BK180" i="160"/>
  <c r="BK148" i="160"/>
  <c r="BK238" i="160"/>
  <c r="BK103" i="160"/>
  <c r="BK97" i="160"/>
  <c r="BK244" i="160"/>
  <c r="BK212" i="160"/>
  <c r="BK118" i="160"/>
  <c r="BK217" i="160"/>
  <c r="BK93" i="160"/>
  <c r="BK154" i="160"/>
  <c r="BK73" i="160"/>
  <c r="BK177" i="160"/>
  <c r="BK137" i="160"/>
  <c r="BK159" i="160"/>
  <c r="BK100" i="160"/>
  <c r="BK250" i="160"/>
  <c r="BK162" i="160"/>
  <c r="BK243" i="160"/>
  <c r="BK147" i="160"/>
  <c r="BK131" i="160"/>
  <c r="BK167" i="160"/>
  <c r="BK208" i="160"/>
  <c r="BK125" i="160"/>
  <c r="BK76" i="160"/>
  <c r="BK242" i="160"/>
  <c r="BK202" i="160"/>
  <c r="BK155" i="160"/>
  <c r="BK98" i="160"/>
  <c r="BK237" i="160"/>
  <c r="BK80" i="160"/>
  <c r="BK146" i="160"/>
  <c r="BK122" i="160"/>
  <c r="BK161" i="160"/>
  <c r="BK136" i="160"/>
  <c r="BK205" i="160"/>
  <c r="BK185" i="160"/>
  <c r="BK192" i="160"/>
  <c r="BK168" i="160"/>
  <c r="BK248" i="160"/>
  <c r="BK215" i="160"/>
  <c r="BK149" i="160"/>
  <c r="BK232" i="160"/>
  <c r="BK135" i="160"/>
  <c r="BK222" i="160"/>
  <c r="BK188" i="160"/>
  <c r="BK102" i="160"/>
  <c r="BK86" i="160"/>
  <c r="BK241" i="160"/>
  <c r="BK201" i="160"/>
  <c r="BK247" i="160"/>
  <c r="BK145" i="160"/>
  <c r="BK121" i="160"/>
  <c r="BK115" i="160"/>
  <c r="BK197" i="160"/>
  <c r="BK191" i="160"/>
  <c r="BK106" i="160"/>
  <c r="BK231" i="160"/>
  <c r="BK239" i="160"/>
  <c r="BK152" i="160"/>
  <c r="BK195" i="160"/>
  <c r="BK240" i="160"/>
  <c r="BK99" i="160"/>
  <c r="BK173" i="160"/>
  <c r="BK226" i="160"/>
  <c r="BK186" i="160"/>
  <c r="BK112" i="160"/>
  <c r="BK82" i="160"/>
  <c r="BK221" i="160"/>
  <c r="BK172" i="160"/>
  <c r="BK156" i="160"/>
  <c r="BK124" i="160"/>
  <c r="BK246" i="160"/>
  <c r="BK206" i="160"/>
  <c r="BK190" i="160"/>
  <c r="BK251" i="160"/>
  <c r="BK113" i="160"/>
  <c r="BK228" i="160"/>
  <c r="BK225" i="160"/>
  <c r="BK166" i="160"/>
  <c r="BK150" i="160"/>
  <c r="BK134" i="160"/>
  <c r="BK117" i="160"/>
  <c r="BK77" i="160"/>
  <c r="BK170" i="160"/>
  <c r="BK89" i="160"/>
  <c r="BK236" i="160"/>
  <c r="BK204" i="160"/>
  <c r="BK203" i="160"/>
  <c r="BK95" i="160"/>
  <c r="BK189" i="160"/>
  <c r="BK128" i="160"/>
  <c r="BK84" i="160"/>
  <c r="BK227" i="160"/>
  <c r="BK209" i="160"/>
  <c r="BK181" i="160"/>
  <c r="BH13" i="160"/>
  <c r="BR13" i="160" s="1"/>
  <c r="CF13" i="160" s="1"/>
  <c r="BH21" i="160"/>
  <c r="BR21" i="160" s="1"/>
  <c r="CF21" i="160" s="1"/>
  <c r="BI29" i="160"/>
  <c r="BS29" i="160" s="1"/>
  <c r="CG29" i="160" s="1"/>
  <c r="BJ41" i="160"/>
  <c r="BT41" i="160" s="1"/>
  <c r="CH41" i="160" s="1"/>
  <c r="BF60" i="160"/>
  <c r="BP60" i="160" s="1"/>
  <c r="CD60" i="160" s="1"/>
  <c r="BH44" i="160"/>
  <c r="BR44" i="160" s="1"/>
  <c r="CF44" i="160" s="1"/>
  <c r="BH18" i="160"/>
  <c r="BR18" i="160" s="1"/>
  <c r="CF18" i="160" s="1"/>
  <c r="BE25" i="160"/>
  <c r="BO25" i="160" s="1"/>
  <c r="CC25" i="160" s="1"/>
  <c r="BF47" i="160"/>
  <c r="BP47" i="160" s="1"/>
  <c r="CD47" i="160" s="1"/>
  <c r="BG25" i="160"/>
  <c r="BQ25" i="160" s="1"/>
  <c r="CE25" i="160" s="1"/>
  <c r="BE30" i="160"/>
  <c r="BO30" i="160" s="1"/>
  <c r="CC30" i="160" s="1"/>
  <c r="BG24" i="160"/>
  <c r="BQ24" i="160" s="1"/>
  <c r="CE24" i="160" s="1"/>
  <c r="BJ32" i="160"/>
  <c r="BT32" i="160" s="1"/>
  <c r="CH32" i="160" s="1"/>
  <c r="BF48" i="160"/>
  <c r="BP48" i="160" s="1"/>
  <c r="CD48" i="160" s="1"/>
  <c r="BH41" i="160"/>
  <c r="BR41" i="160" s="1"/>
  <c r="CF41" i="160" s="1"/>
  <c r="BE24" i="160"/>
  <c r="BO24" i="160" s="1"/>
  <c r="CC24" i="160" s="1"/>
  <c r="BH60" i="160"/>
  <c r="BR60" i="160" s="1"/>
  <c r="CF60" i="160" s="1"/>
  <c r="BI13" i="160"/>
  <c r="BS13" i="160" s="1"/>
  <c r="CG13" i="160" s="1"/>
  <c r="BI21" i="160"/>
  <c r="BS21" i="160" s="1"/>
  <c r="CG21" i="160" s="1"/>
  <c r="BJ33" i="160"/>
  <c r="BT33" i="160" s="1"/>
  <c r="CH33" i="160" s="1"/>
  <c r="BI41" i="160"/>
  <c r="BS41" i="160" s="1"/>
  <c r="CG41" i="160" s="1"/>
  <c r="BJ60" i="160"/>
  <c r="BT60" i="160" s="1"/>
  <c r="CH60" i="160" s="1"/>
  <c r="BJ21" i="160"/>
  <c r="BT21" i="160" s="1"/>
  <c r="CH21" i="160" s="1"/>
  <c r="BI30" i="160"/>
  <c r="BS30" i="160" s="1"/>
  <c r="CG30" i="160" s="1"/>
  <c r="BI60" i="160"/>
  <c r="BS60" i="160" s="1"/>
  <c r="CG60" i="160" s="1"/>
  <c r="BG47" i="160"/>
  <c r="BQ47" i="160" s="1"/>
  <c r="CE47" i="160" s="1"/>
  <c r="BI42" i="160"/>
  <c r="BS42" i="160" s="1"/>
  <c r="CG42" i="160" s="1"/>
  <c r="BH24" i="160"/>
  <c r="BR24" i="160" s="1"/>
  <c r="CF24" i="160" s="1"/>
  <c r="BF32" i="160"/>
  <c r="BP32" i="160" s="1"/>
  <c r="CD32" i="160" s="1"/>
  <c r="BF52" i="160"/>
  <c r="BP52" i="160" s="1"/>
  <c r="CD52" i="160" s="1"/>
  <c r="BF30" i="160"/>
  <c r="BP30" i="160" s="1"/>
  <c r="CD30" i="160" s="1"/>
  <c r="BE32" i="160"/>
  <c r="BO32" i="160" s="1"/>
  <c r="CC32" i="160" s="1"/>
  <c r="BE42" i="160"/>
  <c r="BO42" i="160" s="1"/>
  <c r="CC42" i="160" s="1"/>
  <c r="BJ17" i="160"/>
  <c r="BT17" i="160" s="1"/>
  <c r="CH17" i="160" s="1"/>
  <c r="BJ25" i="160"/>
  <c r="BT25" i="160" s="1"/>
  <c r="CH25" i="160" s="1"/>
  <c r="BH33" i="160"/>
  <c r="BR33" i="160" s="1"/>
  <c r="CF33" i="160" s="1"/>
  <c r="BF53" i="160"/>
  <c r="BP53" i="160" s="1"/>
  <c r="CD53" i="160" s="1"/>
  <c r="BJ30" i="160"/>
  <c r="BT30" i="160" s="1"/>
  <c r="CH30" i="160" s="1"/>
  <c r="BG33" i="160"/>
  <c r="BQ33" i="160" s="1"/>
  <c r="CE33" i="160" s="1"/>
  <c r="BH51" i="160"/>
  <c r="BR51" i="160" s="1"/>
  <c r="CF51" i="160" s="1"/>
  <c r="BJ37" i="160"/>
  <c r="BT37" i="160" s="1"/>
  <c r="CH37" i="160" s="1"/>
  <c r="BI24" i="160"/>
  <c r="BS24" i="160" s="1"/>
  <c r="CG24" i="160" s="1"/>
  <c r="BF44" i="160"/>
  <c r="BP44" i="160" s="1"/>
  <c r="CD44" i="160" s="1"/>
  <c r="BJ52" i="160"/>
  <c r="BT52" i="160" s="1"/>
  <c r="CH52" i="160" s="1"/>
  <c r="BG17" i="160"/>
  <c r="BQ17" i="160" s="1"/>
  <c r="CE17" i="160" s="1"/>
  <c r="BE60" i="160"/>
  <c r="BO60" i="160" s="1"/>
  <c r="CC60" i="160" s="1"/>
  <c r="BG44" i="160"/>
  <c r="BQ44" i="160" s="1"/>
  <c r="CE44" i="160" s="1"/>
  <c r="BE17" i="160"/>
  <c r="BO17" i="160" s="1"/>
  <c r="CC17" i="160" s="1"/>
  <c r="BH25" i="160"/>
  <c r="BR25" i="160" s="1"/>
  <c r="CF25" i="160" s="1"/>
  <c r="BI33" i="160"/>
  <c r="BS33" i="160" s="1"/>
  <c r="CG33" i="160" s="1"/>
  <c r="BG53" i="160"/>
  <c r="BQ53" i="160" s="1"/>
  <c r="CE53" i="160" s="1"/>
  <c r="BG30" i="160"/>
  <c r="BQ30" i="160" s="1"/>
  <c r="CE30" i="160" s="1"/>
  <c r="BI51" i="160"/>
  <c r="BS51" i="160" s="1"/>
  <c r="CG51" i="160" s="1"/>
  <c r="BE47" i="160"/>
  <c r="BO47" i="160" s="1"/>
  <c r="CC47" i="160" s="1"/>
  <c r="BF25" i="160"/>
  <c r="BP25" i="160" s="1"/>
  <c r="CD25" i="160" s="1"/>
  <c r="BJ24" i="160"/>
  <c r="BT24" i="160" s="1"/>
  <c r="CH24" i="160" s="1"/>
  <c r="BJ44" i="160"/>
  <c r="BT44" i="160" s="1"/>
  <c r="CH44" i="160" s="1"/>
  <c r="BE52" i="160"/>
  <c r="BO52" i="160" s="1"/>
  <c r="CC52" i="160" s="1"/>
  <c r="BG52" i="160"/>
  <c r="BQ52" i="160" s="1"/>
  <c r="CE52" i="160" s="1"/>
  <c r="BE48" i="160"/>
  <c r="BO48" i="160" s="1"/>
  <c r="CC48" i="160" s="1"/>
  <c r="BI47" i="160"/>
  <c r="BS47" i="160" s="1"/>
  <c r="CG47" i="160" s="1"/>
  <c r="BH17" i="160"/>
  <c r="BR17" i="160" s="1"/>
  <c r="CF17" i="160" s="1"/>
  <c r="BI25" i="160"/>
  <c r="BS25" i="160" s="1"/>
  <c r="CG25" i="160" s="1"/>
  <c r="BF37" i="160"/>
  <c r="BP37" i="160" s="1"/>
  <c r="CD37" i="160" s="1"/>
  <c r="BH53" i="160"/>
  <c r="BR53" i="160" s="1"/>
  <c r="CF53" i="160" s="1"/>
  <c r="BH30" i="160"/>
  <c r="BR30" i="160" s="1"/>
  <c r="CF30" i="160" s="1"/>
  <c r="BJ51" i="160"/>
  <c r="BT51" i="160" s="1"/>
  <c r="CH51" i="160" s="1"/>
  <c r="BG60" i="160"/>
  <c r="BQ60" i="160" s="1"/>
  <c r="CE60" i="160" s="1"/>
  <c r="BI18" i="160"/>
  <c r="BS18" i="160" s="1"/>
  <c r="CG18" i="160" s="1"/>
  <c r="BF24" i="160"/>
  <c r="BP24" i="160" s="1"/>
  <c r="CD24" i="160" s="1"/>
  <c r="BG48" i="160"/>
  <c r="BQ48" i="160" s="1"/>
  <c r="CE48" i="160" s="1"/>
  <c r="BE53" i="160"/>
  <c r="BO53" i="160" s="1"/>
  <c r="CC53" i="160" s="1"/>
  <c r="BE44" i="160"/>
  <c r="BO44" i="160" s="1"/>
  <c r="CC44" i="160" s="1"/>
  <c r="BJ18" i="160"/>
  <c r="BT18" i="160" s="1"/>
  <c r="CH18" i="160" s="1"/>
  <c r="BH52" i="160"/>
  <c r="BR52" i="160" s="1"/>
  <c r="CF52" i="160" s="1"/>
  <c r="BJ47" i="160"/>
  <c r="BT47" i="160" s="1"/>
  <c r="CH47" i="160" s="1"/>
  <c r="BI44" i="160"/>
  <c r="BS44" i="160" s="1"/>
  <c r="CG44" i="160" s="1"/>
  <c r="BI17" i="160"/>
  <c r="BS17" i="160" s="1"/>
  <c r="CG17" i="160" s="1"/>
  <c r="BF29" i="160"/>
  <c r="BP29" i="160" s="1"/>
  <c r="CD29" i="160" s="1"/>
  <c r="BG37" i="160"/>
  <c r="BQ37" i="160" s="1"/>
  <c r="CE37" i="160" s="1"/>
  <c r="BI53" i="160"/>
  <c r="BS53" i="160" s="1"/>
  <c r="CG53" i="160" s="1"/>
  <c r="BJ53" i="160"/>
  <c r="BT53" i="160" s="1"/>
  <c r="CH53" i="160" s="1"/>
  <c r="BF42" i="160"/>
  <c r="BP42" i="160" s="1"/>
  <c r="CD42" i="160" s="1"/>
  <c r="BG51" i="160"/>
  <c r="BQ51" i="160" s="1"/>
  <c r="CE51" i="160" s="1"/>
  <c r="BF51" i="160"/>
  <c r="BP51" i="160" s="1"/>
  <c r="CD51" i="160" s="1"/>
  <c r="BG32" i="160"/>
  <c r="BQ32" i="160" s="1"/>
  <c r="CE32" i="160" s="1"/>
  <c r="BH48" i="160"/>
  <c r="BR48" i="160" s="1"/>
  <c r="CF48" i="160" s="1"/>
  <c r="BE37" i="160"/>
  <c r="BO37" i="160" s="1"/>
  <c r="CC37" i="160" s="1"/>
  <c r="BG41" i="160"/>
  <c r="BQ41" i="160" s="1"/>
  <c r="CE41" i="160" s="1"/>
  <c r="BE51" i="160"/>
  <c r="BO51" i="160" s="1"/>
  <c r="CC51" i="160" s="1"/>
  <c r="BF13" i="160"/>
  <c r="BP13" i="160" s="1"/>
  <c r="CD13" i="160" s="1"/>
  <c r="BF21" i="160"/>
  <c r="BP21" i="160" s="1"/>
  <c r="CD21" i="160" s="1"/>
  <c r="BG29" i="160"/>
  <c r="BQ29" i="160" s="1"/>
  <c r="CE29" i="160" s="1"/>
  <c r="BH37" i="160"/>
  <c r="BR37" i="160" s="1"/>
  <c r="CF37" i="160" s="1"/>
  <c r="BF18" i="160"/>
  <c r="BP18" i="160" s="1"/>
  <c r="CD18" i="160" s="1"/>
  <c r="BG42" i="160"/>
  <c r="BQ42" i="160" s="1"/>
  <c r="CE42" i="160" s="1"/>
  <c r="BE41" i="160"/>
  <c r="BO41" i="160" s="1"/>
  <c r="CC41" i="160" s="1"/>
  <c r="BF33" i="160"/>
  <c r="BP33" i="160" s="1"/>
  <c r="CD33" i="160" s="1"/>
  <c r="BH47" i="160"/>
  <c r="BR47" i="160" s="1"/>
  <c r="CF47" i="160" s="1"/>
  <c r="BH32" i="160"/>
  <c r="BR32" i="160" s="1"/>
  <c r="CF32" i="160" s="1"/>
  <c r="BI48" i="160"/>
  <c r="BS48" i="160" s="1"/>
  <c r="CG48" i="160" s="1"/>
  <c r="BE29" i="160"/>
  <c r="BO29" i="160" s="1"/>
  <c r="CC29" i="160" s="1"/>
  <c r="BJ29" i="160"/>
  <c r="BT29" i="160" s="1"/>
  <c r="CH29" i="160" s="1"/>
  <c r="BE13" i="160"/>
  <c r="BO13" i="160" s="1"/>
  <c r="CC13" i="160" s="1"/>
  <c r="BG13" i="160"/>
  <c r="BQ13" i="160" s="1"/>
  <c r="CE13" i="160" s="1"/>
  <c r="BG21" i="160"/>
  <c r="BQ21" i="160" s="1"/>
  <c r="CE21" i="160" s="1"/>
  <c r="BH29" i="160"/>
  <c r="BR29" i="160" s="1"/>
  <c r="CF29" i="160" s="1"/>
  <c r="BI37" i="160"/>
  <c r="BS37" i="160" s="1"/>
  <c r="CG37" i="160" s="1"/>
  <c r="BF41" i="160"/>
  <c r="BP41" i="160" s="1"/>
  <c r="CD41" i="160" s="1"/>
  <c r="BI52" i="160"/>
  <c r="BS52" i="160" s="1"/>
  <c r="CG52" i="160" s="1"/>
  <c r="BG18" i="160"/>
  <c r="BQ18" i="160" s="1"/>
  <c r="CE18" i="160" s="1"/>
  <c r="BH42" i="160"/>
  <c r="BR42" i="160" s="1"/>
  <c r="CF42" i="160" s="1"/>
  <c r="BE33" i="160"/>
  <c r="BO33" i="160" s="1"/>
  <c r="CC33" i="160" s="1"/>
  <c r="BJ13" i="160"/>
  <c r="BT13" i="160" s="1"/>
  <c r="CH13" i="160" s="1"/>
  <c r="BJ42" i="160"/>
  <c r="BT42" i="160" s="1"/>
  <c r="CH42" i="160" s="1"/>
  <c r="BI32" i="160"/>
  <c r="BS32" i="160" s="1"/>
  <c r="CG32" i="160" s="1"/>
  <c r="BJ48" i="160"/>
  <c r="BT48" i="160" s="1"/>
  <c r="CH48" i="160" s="1"/>
  <c r="BE21" i="160"/>
  <c r="BO21" i="160" s="1"/>
  <c r="CC21" i="160" s="1"/>
  <c r="BF17" i="160"/>
  <c r="BP17" i="160" s="1"/>
  <c r="CD17" i="160" s="1"/>
  <c r="BJ54" i="160"/>
  <c r="BT54" i="160" s="1"/>
  <c r="CH54" i="160" s="1"/>
  <c r="BF46" i="160"/>
  <c r="BP46" i="160" s="1"/>
  <c r="CD46" i="160" s="1"/>
  <c r="BH36" i="160"/>
  <c r="BR36" i="160" s="1"/>
  <c r="CF36" i="160" s="1"/>
  <c r="BI59" i="160"/>
  <c r="BS59" i="160" s="1"/>
  <c r="CG59" i="160" s="1"/>
  <c r="BH39" i="160"/>
  <c r="BR39" i="160" s="1"/>
  <c r="CF39" i="160" s="1"/>
  <c r="BE35" i="160"/>
  <c r="BO35" i="160" s="1"/>
  <c r="CC35" i="160" s="1"/>
  <c r="BH55" i="160"/>
  <c r="BR55" i="160" s="1"/>
  <c r="CF55" i="160" s="1"/>
  <c r="BG49" i="160"/>
  <c r="BQ49" i="160" s="1"/>
  <c r="CE49" i="160" s="1"/>
  <c r="BF20" i="160"/>
  <c r="BP20" i="160" s="1"/>
  <c r="CD20" i="160" s="1"/>
  <c r="BI56" i="160"/>
  <c r="BS56" i="160" s="1"/>
  <c r="CG56" i="160" s="1"/>
  <c r="BJ43" i="160"/>
  <c r="BT43" i="160" s="1"/>
  <c r="CH43" i="160" s="1"/>
  <c r="BE38" i="160"/>
  <c r="BO38" i="160" s="1"/>
  <c r="CC38" i="160" s="1"/>
  <c r="BF58" i="160"/>
  <c r="BP58" i="160" s="1"/>
  <c r="CD58" i="160" s="1"/>
  <c r="BJ31" i="160"/>
  <c r="BT31" i="160" s="1"/>
  <c r="CH31" i="160" s="1"/>
  <c r="BH15" i="160"/>
  <c r="BR15" i="160" s="1"/>
  <c r="CF15" i="160" s="1"/>
  <c r="BG40" i="160"/>
  <c r="BQ40" i="160" s="1"/>
  <c r="CE40" i="160" s="1"/>
  <c r="BI16" i="160"/>
  <c r="BS16" i="160" s="1"/>
  <c r="CG16" i="160" s="1"/>
  <c r="BF34" i="160"/>
  <c r="BP34" i="160" s="1"/>
  <c r="CD34" i="160" s="1"/>
  <c r="BJ23" i="160"/>
  <c r="BT23" i="160" s="1"/>
  <c r="CH23" i="160" s="1"/>
  <c r="BJ45" i="160"/>
  <c r="BT45" i="160" s="1"/>
  <c r="CH45" i="160" s="1"/>
  <c r="BI22" i="160"/>
  <c r="BS22" i="160" s="1"/>
  <c r="CG22" i="160" s="1"/>
  <c r="BH54" i="160"/>
  <c r="BR54" i="160" s="1"/>
  <c r="CF54" i="160" s="1"/>
  <c r="BG46" i="160"/>
  <c r="BQ46" i="160" s="1"/>
  <c r="CE46" i="160" s="1"/>
  <c r="BH19" i="160"/>
  <c r="BR19" i="160" s="1"/>
  <c r="CF19" i="160" s="1"/>
  <c r="BJ59" i="160"/>
  <c r="BT59" i="160" s="1"/>
  <c r="CH59" i="160" s="1"/>
  <c r="BI39" i="160"/>
  <c r="BS39" i="160" s="1"/>
  <c r="CG39" i="160" s="1"/>
  <c r="BI14" i="160"/>
  <c r="BS14" i="160" s="1"/>
  <c r="CG14" i="160" s="1"/>
  <c r="BJ55" i="160"/>
  <c r="BT55" i="160" s="1"/>
  <c r="CH55" i="160" s="1"/>
  <c r="BF49" i="160"/>
  <c r="BP49" i="160" s="1"/>
  <c r="CD49" i="160" s="1"/>
  <c r="BI20" i="160"/>
  <c r="BS20" i="160" s="1"/>
  <c r="CG20" i="160" s="1"/>
  <c r="BJ56" i="160"/>
  <c r="BT56" i="160" s="1"/>
  <c r="CH56" i="160" s="1"/>
  <c r="BG43" i="160"/>
  <c r="BQ43" i="160" s="1"/>
  <c r="CE43" i="160" s="1"/>
  <c r="BF38" i="160"/>
  <c r="BP38" i="160" s="1"/>
  <c r="CD38" i="160" s="1"/>
  <c r="BG58" i="160"/>
  <c r="BQ58" i="160" s="1"/>
  <c r="CE58" i="160" s="1"/>
  <c r="BH31" i="160"/>
  <c r="BR31" i="160" s="1"/>
  <c r="CF31" i="160" s="1"/>
  <c r="BI15" i="160"/>
  <c r="BS15" i="160" s="1"/>
  <c r="CG15" i="160" s="1"/>
  <c r="BH40" i="160"/>
  <c r="BR40" i="160" s="1"/>
  <c r="CF40" i="160" s="1"/>
  <c r="BE16" i="160"/>
  <c r="BO16" i="160" s="1"/>
  <c r="CC16" i="160" s="1"/>
  <c r="BG34" i="160"/>
  <c r="BQ34" i="160" s="1"/>
  <c r="CE34" i="160" s="1"/>
  <c r="BH23" i="160"/>
  <c r="BR23" i="160" s="1"/>
  <c r="CF23" i="160" s="1"/>
  <c r="BE45" i="160"/>
  <c r="BO45" i="160" s="1"/>
  <c r="CC45" i="160" s="1"/>
  <c r="BJ22" i="160"/>
  <c r="BT22" i="160" s="1"/>
  <c r="CH22" i="160" s="1"/>
  <c r="BF54" i="160"/>
  <c r="BP54" i="160" s="1"/>
  <c r="CD54" i="160" s="1"/>
  <c r="BE46" i="160"/>
  <c r="BO46" i="160" s="1"/>
  <c r="CC46" i="160" s="1"/>
  <c r="BI19" i="160"/>
  <c r="BS19" i="160" s="1"/>
  <c r="CG19" i="160" s="1"/>
  <c r="BG59" i="160"/>
  <c r="BQ59" i="160" s="1"/>
  <c r="CE59" i="160" s="1"/>
  <c r="BJ39" i="160"/>
  <c r="BT39" i="160" s="1"/>
  <c r="CH39" i="160" s="1"/>
  <c r="BE14" i="160"/>
  <c r="BO14" i="160" s="1"/>
  <c r="CC14" i="160" s="1"/>
  <c r="BI55" i="160"/>
  <c r="BS55" i="160" s="1"/>
  <c r="CG55" i="160" s="1"/>
  <c r="BF26" i="160"/>
  <c r="BP26" i="160" s="1"/>
  <c r="CD26" i="160" s="1"/>
  <c r="BJ20" i="160"/>
  <c r="BT20" i="160" s="1"/>
  <c r="CH20" i="160" s="1"/>
  <c r="BF56" i="160"/>
  <c r="BP56" i="160" s="1"/>
  <c r="CD56" i="160" s="1"/>
  <c r="BF43" i="160"/>
  <c r="BP43" i="160" s="1"/>
  <c r="CD43" i="160" s="1"/>
  <c r="BF28" i="160"/>
  <c r="BP28" i="160" s="1"/>
  <c r="CD28" i="160" s="1"/>
  <c r="BH58" i="160"/>
  <c r="BR58" i="160" s="1"/>
  <c r="CF58" i="160" s="1"/>
  <c r="BI31" i="160"/>
  <c r="BS31" i="160" s="1"/>
  <c r="CG31" i="160" s="1"/>
  <c r="BJ57" i="160"/>
  <c r="BT57" i="160" s="1"/>
  <c r="CH57" i="160" s="1"/>
  <c r="BI40" i="160"/>
  <c r="BS40" i="160" s="1"/>
  <c r="CG40" i="160" s="1"/>
  <c r="BJ16" i="160"/>
  <c r="BT16" i="160" s="1"/>
  <c r="CH16" i="160" s="1"/>
  <c r="BF50" i="160"/>
  <c r="BP50" i="160" s="1"/>
  <c r="CD50" i="160" s="1"/>
  <c r="BH34" i="160"/>
  <c r="BR34" i="160" s="1"/>
  <c r="CF34" i="160" s="1"/>
  <c r="BI23" i="160"/>
  <c r="BS23" i="160" s="1"/>
  <c r="CG23" i="160" s="1"/>
  <c r="BH27" i="160"/>
  <c r="BR27" i="160" s="1"/>
  <c r="CF27" i="160" s="1"/>
  <c r="BG22" i="160"/>
  <c r="BQ22" i="160" s="1"/>
  <c r="CE22" i="160" s="1"/>
  <c r="BG54" i="160"/>
  <c r="BQ54" i="160" s="1"/>
  <c r="CE54" i="160" s="1"/>
  <c r="BF36" i="160"/>
  <c r="BP36" i="160" s="1"/>
  <c r="CD36" i="160" s="1"/>
  <c r="BJ19" i="160"/>
  <c r="BT19" i="160" s="1"/>
  <c r="CH19" i="160" s="1"/>
  <c r="BF59" i="160"/>
  <c r="BP59" i="160" s="1"/>
  <c r="CD59" i="160" s="1"/>
  <c r="BH35" i="160"/>
  <c r="BR35" i="160" s="1"/>
  <c r="CF35" i="160" s="1"/>
  <c r="BJ14" i="160"/>
  <c r="BT14" i="160" s="1"/>
  <c r="CH14" i="160" s="1"/>
  <c r="BE55" i="160"/>
  <c r="BO55" i="160" s="1"/>
  <c r="CC55" i="160" s="1"/>
  <c r="BG26" i="160"/>
  <c r="BQ26" i="160" s="1"/>
  <c r="CE26" i="160" s="1"/>
  <c r="BE20" i="160"/>
  <c r="BO20" i="160" s="1"/>
  <c r="CC20" i="160" s="1"/>
  <c r="BE56" i="160"/>
  <c r="BO56" i="160" s="1"/>
  <c r="CC56" i="160" s="1"/>
  <c r="BE43" i="160"/>
  <c r="BO43" i="160" s="1"/>
  <c r="CC43" i="160" s="1"/>
  <c r="BI28" i="160"/>
  <c r="BS28" i="160" s="1"/>
  <c r="CG28" i="160" s="1"/>
  <c r="BI58" i="160"/>
  <c r="BS58" i="160" s="1"/>
  <c r="CG58" i="160" s="1"/>
  <c r="BE31" i="160"/>
  <c r="BO31" i="160" s="1"/>
  <c r="CC31" i="160" s="1"/>
  <c r="BI57" i="160"/>
  <c r="BS57" i="160" s="1"/>
  <c r="CG57" i="160" s="1"/>
  <c r="BJ40" i="160"/>
  <c r="BT40" i="160" s="1"/>
  <c r="CH40" i="160" s="1"/>
  <c r="BF16" i="160"/>
  <c r="BP16" i="160" s="1"/>
  <c r="CD16" i="160" s="1"/>
  <c r="BG50" i="160"/>
  <c r="BQ50" i="160" s="1"/>
  <c r="CE50" i="160" s="1"/>
  <c r="BI34" i="160"/>
  <c r="BS34" i="160" s="1"/>
  <c r="CG34" i="160" s="1"/>
  <c r="BE23" i="160"/>
  <c r="BO23" i="160" s="1"/>
  <c r="CC23" i="160" s="1"/>
  <c r="BI27" i="160"/>
  <c r="BS27" i="160" s="1"/>
  <c r="CG27" i="160" s="1"/>
  <c r="BH22" i="160"/>
  <c r="BR22" i="160" s="1"/>
  <c r="CF22" i="160" s="1"/>
  <c r="BE54" i="160"/>
  <c r="BO54" i="160" s="1"/>
  <c r="CC54" i="160" s="1"/>
  <c r="BI36" i="160"/>
  <c r="BS36" i="160" s="1"/>
  <c r="CG36" i="160" s="1"/>
  <c r="BF19" i="160"/>
  <c r="BP19" i="160" s="1"/>
  <c r="CD19" i="160" s="1"/>
  <c r="BE59" i="160"/>
  <c r="BO59" i="160" s="1"/>
  <c r="CC59" i="160" s="1"/>
  <c r="BI35" i="160"/>
  <c r="BS35" i="160" s="1"/>
  <c r="CG35" i="160" s="1"/>
  <c r="BG14" i="160"/>
  <c r="BQ14" i="160" s="1"/>
  <c r="CE14" i="160" s="1"/>
  <c r="BJ49" i="160"/>
  <c r="BT49" i="160" s="1"/>
  <c r="CH49" i="160" s="1"/>
  <c r="BH26" i="160"/>
  <c r="BR26" i="160" s="1"/>
  <c r="CF26" i="160" s="1"/>
  <c r="BG20" i="160"/>
  <c r="BQ20" i="160" s="1"/>
  <c r="CE20" i="160" s="1"/>
  <c r="BI38" i="160"/>
  <c r="BS38" i="160" s="1"/>
  <c r="CG38" i="160" s="1"/>
  <c r="BJ28" i="160"/>
  <c r="BT28" i="160" s="1"/>
  <c r="CH28" i="160" s="1"/>
  <c r="BJ58" i="160"/>
  <c r="BT58" i="160" s="1"/>
  <c r="CH58" i="160" s="1"/>
  <c r="BE15" i="160"/>
  <c r="BO15" i="160" s="1"/>
  <c r="CC15" i="160" s="1"/>
  <c r="BF57" i="160"/>
  <c r="BP57" i="160" s="1"/>
  <c r="CD57" i="160" s="1"/>
  <c r="BF40" i="160"/>
  <c r="BP40" i="160" s="1"/>
  <c r="CD40" i="160" s="1"/>
  <c r="BH50" i="160"/>
  <c r="BR50" i="160" s="1"/>
  <c r="CF50" i="160" s="1"/>
  <c r="BE34" i="160"/>
  <c r="BO34" i="160" s="1"/>
  <c r="CC34" i="160" s="1"/>
  <c r="BF45" i="160"/>
  <c r="BP45" i="160" s="1"/>
  <c r="CD45" i="160" s="1"/>
  <c r="BJ27" i="160"/>
  <c r="BT27" i="160" s="1"/>
  <c r="CH27" i="160" s="1"/>
  <c r="BE22" i="160"/>
  <c r="BO22" i="160" s="1"/>
  <c r="CC22" i="160" s="1"/>
  <c r="BI46" i="160"/>
  <c r="BS46" i="160" s="1"/>
  <c r="CG46" i="160" s="1"/>
  <c r="BJ36" i="160"/>
  <c r="BT36" i="160" s="1"/>
  <c r="CH36" i="160" s="1"/>
  <c r="BG19" i="160"/>
  <c r="BQ19" i="160" s="1"/>
  <c r="CE19" i="160" s="1"/>
  <c r="BF39" i="160"/>
  <c r="BP39" i="160" s="1"/>
  <c r="CD39" i="160" s="1"/>
  <c r="BJ35" i="160"/>
  <c r="BT35" i="160" s="1"/>
  <c r="CH35" i="160" s="1"/>
  <c r="BH14" i="160"/>
  <c r="BR14" i="160" s="1"/>
  <c r="CF14" i="160" s="1"/>
  <c r="BI49" i="160"/>
  <c r="BS49" i="160" s="1"/>
  <c r="CG49" i="160" s="1"/>
  <c r="BI26" i="160"/>
  <c r="BS26" i="160" s="1"/>
  <c r="CG26" i="160" s="1"/>
  <c r="BH20" i="160"/>
  <c r="BR20" i="160" s="1"/>
  <c r="CF20" i="160" s="1"/>
  <c r="BJ38" i="160"/>
  <c r="BT38" i="160" s="1"/>
  <c r="CH38" i="160" s="1"/>
  <c r="BE28" i="160"/>
  <c r="BO28" i="160" s="1"/>
  <c r="CC28" i="160" s="1"/>
  <c r="BE58" i="160"/>
  <c r="BO58" i="160" s="1"/>
  <c r="CC58" i="160" s="1"/>
  <c r="BF15" i="160"/>
  <c r="BP15" i="160" s="1"/>
  <c r="CD15" i="160" s="1"/>
  <c r="BE57" i="160"/>
  <c r="BO57" i="160" s="1"/>
  <c r="CC57" i="160" s="1"/>
  <c r="BE40" i="160"/>
  <c r="BO40" i="160" s="1"/>
  <c r="CC40" i="160" s="1"/>
  <c r="BI50" i="160"/>
  <c r="BS50" i="160" s="1"/>
  <c r="CG50" i="160" s="1"/>
  <c r="BJ34" i="160"/>
  <c r="BT34" i="160" s="1"/>
  <c r="CH34" i="160" s="1"/>
  <c r="BG45" i="160"/>
  <c r="BQ45" i="160" s="1"/>
  <c r="CE45" i="160" s="1"/>
  <c r="BF27" i="160"/>
  <c r="BP27" i="160" s="1"/>
  <c r="CD27" i="160" s="1"/>
  <c r="BF22" i="160"/>
  <c r="BP22" i="160" s="1"/>
  <c r="CD22" i="160" s="1"/>
  <c r="BJ46" i="160"/>
  <c r="BT46" i="160" s="1"/>
  <c r="CH46" i="160" s="1"/>
  <c r="BG36" i="160"/>
  <c r="BQ36" i="160" s="1"/>
  <c r="CE36" i="160" s="1"/>
  <c r="BE19" i="160"/>
  <c r="BO19" i="160" s="1"/>
  <c r="CC19" i="160" s="1"/>
  <c r="BG39" i="160"/>
  <c r="BQ39" i="160" s="1"/>
  <c r="CE39" i="160" s="1"/>
  <c r="BF35" i="160"/>
  <c r="BP35" i="160" s="1"/>
  <c r="CD35" i="160" s="1"/>
  <c r="BF14" i="160"/>
  <c r="BP14" i="160" s="1"/>
  <c r="CD14" i="160" s="1"/>
  <c r="BF55" i="160"/>
  <c r="BP55" i="160" s="1"/>
  <c r="CD55" i="160" s="1"/>
  <c r="BH49" i="160"/>
  <c r="BR49" i="160" s="1"/>
  <c r="CF49" i="160" s="1"/>
  <c r="BJ26" i="160"/>
  <c r="BT26" i="160" s="1"/>
  <c r="CH26" i="160" s="1"/>
  <c r="BG56" i="160"/>
  <c r="BQ56" i="160" s="1"/>
  <c r="CE56" i="160" s="1"/>
  <c r="BH43" i="160"/>
  <c r="BR43" i="160" s="1"/>
  <c r="CF43" i="160" s="1"/>
  <c r="BG38" i="160"/>
  <c r="BQ38" i="160" s="1"/>
  <c r="CE38" i="160" s="1"/>
  <c r="BG28" i="160"/>
  <c r="BQ28" i="160" s="1"/>
  <c r="CE28" i="160" s="1"/>
  <c r="BF31" i="160"/>
  <c r="BP31" i="160" s="1"/>
  <c r="CD31" i="160" s="1"/>
  <c r="BG15" i="160"/>
  <c r="BQ15" i="160" s="1"/>
  <c r="CE15" i="160" s="1"/>
  <c r="BH57" i="160"/>
  <c r="BR57" i="160" s="1"/>
  <c r="CF57" i="160" s="1"/>
  <c r="BG16" i="160"/>
  <c r="BQ16" i="160" s="1"/>
  <c r="CE16" i="160" s="1"/>
  <c r="BJ50" i="160"/>
  <c r="BT50" i="160" s="1"/>
  <c r="CH50" i="160" s="1"/>
  <c r="BF23" i="160"/>
  <c r="BP23" i="160" s="1"/>
  <c r="CD23" i="160" s="1"/>
  <c r="BH45" i="160"/>
  <c r="BR45" i="160" s="1"/>
  <c r="CF45" i="160" s="1"/>
  <c r="BG27" i="160"/>
  <c r="BQ27" i="160" s="1"/>
  <c r="CE27" i="160" s="1"/>
  <c r="BI54" i="160"/>
  <c r="BS54" i="160" s="1"/>
  <c r="CG54" i="160" s="1"/>
  <c r="BH46" i="160"/>
  <c r="BR46" i="160" s="1"/>
  <c r="CF46" i="160" s="1"/>
  <c r="BE36" i="160"/>
  <c r="BO36" i="160" s="1"/>
  <c r="CC36" i="160" s="1"/>
  <c r="BH59" i="160"/>
  <c r="BR59" i="160" s="1"/>
  <c r="CF59" i="160" s="1"/>
  <c r="BE39" i="160"/>
  <c r="BO39" i="160" s="1"/>
  <c r="CC39" i="160" s="1"/>
  <c r="BG35" i="160"/>
  <c r="BQ35" i="160" s="1"/>
  <c r="CE35" i="160" s="1"/>
  <c r="BG55" i="160"/>
  <c r="BQ55" i="160" s="1"/>
  <c r="CE55" i="160" s="1"/>
  <c r="BE49" i="160"/>
  <c r="BO49" i="160" s="1"/>
  <c r="CC49" i="160" s="1"/>
  <c r="BE26" i="160"/>
  <c r="BO26" i="160" s="1"/>
  <c r="CC26" i="160" s="1"/>
  <c r="BH56" i="160"/>
  <c r="BR56" i="160" s="1"/>
  <c r="CF56" i="160" s="1"/>
  <c r="BI43" i="160"/>
  <c r="BS43" i="160" s="1"/>
  <c r="CG43" i="160" s="1"/>
  <c r="BH38" i="160"/>
  <c r="BR38" i="160" s="1"/>
  <c r="CF38" i="160" s="1"/>
  <c r="BH28" i="160"/>
  <c r="BR28" i="160" s="1"/>
  <c r="CF28" i="160" s="1"/>
  <c r="BG31" i="160"/>
  <c r="BQ31" i="160" s="1"/>
  <c r="CE31" i="160" s="1"/>
  <c r="BJ15" i="160"/>
  <c r="BT15" i="160" s="1"/>
  <c r="CH15" i="160" s="1"/>
  <c r="BG57" i="160"/>
  <c r="BQ57" i="160" s="1"/>
  <c r="CE57" i="160" s="1"/>
  <c r="BH16" i="160"/>
  <c r="BR16" i="160" s="1"/>
  <c r="CF16" i="160" s="1"/>
  <c r="BE50" i="160"/>
  <c r="BO50" i="160" s="1"/>
  <c r="CC50" i="160" s="1"/>
  <c r="BG23" i="160"/>
  <c r="BQ23" i="160" s="1"/>
  <c r="CE23" i="160" s="1"/>
  <c r="BI45" i="160"/>
  <c r="BS45" i="160" s="1"/>
  <c r="CG45" i="160" s="1"/>
  <c r="BE27" i="160"/>
  <c r="BO27" i="160" s="1"/>
  <c r="CC27" i="160" s="1"/>
  <c r="AU138" i="85"/>
  <c r="AI138" i="85"/>
  <c r="AH138" i="85"/>
  <c r="AG138" i="85"/>
  <c r="AF138" i="85"/>
  <c r="BC138" i="85" s="1"/>
  <c r="AE138" i="85"/>
  <c r="AI137" i="85"/>
  <c r="AH137" i="85"/>
  <c r="AG137" i="85"/>
  <c r="AF137" i="85"/>
  <c r="AE137" i="85"/>
  <c r="AI136" i="85"/>
  <c r="AH136" i="85"/>
  <c r="AG136" i="85"/>
  <c r="AF136" i="85"/>
  <c r="AE136" i="85"/>
  <c r="AI135" i="85"/>
  <c r="AH135" i="85"/>
  <c r="AG135" i="85"/>
  <c r="AF135" i="85"/>
  <c r="AE135" i="85"/>
  <c r="AX134" i="85"/>
  <c r="AI134" i="85"/>
  <c r="AH134" i="85"/>
  <c r="AG134" i="85"/>
  <c r="AF134" i="85"/>
  <c r="AU134" i="85" s="1"/>
  <c r="AE134" i="85"/>
  <c r="AI133" i="85"/>
  <c r="AH133" i="85"/>
  <c r="AG133" i="85"/>
  <c r="AF133" i="85"/>
  <c r="AE133" i="85"/>
  <c r="AQ133" i="85" s="1"/>
  <c r="AI132" i="85"/>
  <c r="AH132" i="85"/>
  <c r="AG132" i="85"/>
  <c r="AF132" i="85"/>
  <c r="BA132" i="85" s="1"/>
  <c r="AE132" i="85"/>
  <c r="AI131" i="85"/>
  <c r="AH131" i="85"/>
  <c r="AG131" i="85"/>
  <c r="AF131" i="85"/>
  <c r="AW131" i="85" s="1"/>
  <c r="AE131" i="85"/>
  <c r="AI130" i="85"/>
  <c r="AH130" i="85"/>
  <c r="AG130" i="85"/>
  <c r="AF130" i="85"/>
  <c r="AX130" i="85" s="1"/>
  <c r="AE130" i="85"/>
  <c r="AI129" i="85"/>
  <c r="AH129" i="85"/>
  <c r="AG129" i="85"/>
  <c r="AF129" i="85"/>
  <c r="AE129" i="85"/>
  <c r="AI128" i="85"/>
  <c r="AH128" i="85"/>
  <c r="AG128" i="85"/>
  <c r="AF128" i="85"/>
  <c r="AY128" i="85" s="1"/>
  <c r="AE128" i="85"/>
  <c r="AI127" i="85"/>
  <c r="AH127" i="85"/>
  <c r="AG127" i="85"/>
  <c r="AF127" i="85"/>
  <c r="AE127" i="85"/>
  <c r="AI126" i="85"/>
  <c r="AH126" i="85"/>
  <c r="AG126" i="85"/>
  <c r="AF126" i="85"/>
  <c r="AE126" i="85"/>
  <c r="AI125" i="85"/>
  <c r="AH125" i="85"/>
  <c r="AG125" i="85"/>
  <c r="AF125" i="85"/>
  <c r="AE125" i="85"/>
  <c r="AI124" i="85"/>
  <c r="AH124" i="85"/>
  <c r="AG124" i="85"/>
  <c r="AF124" i="85"/>
  <c r="AE124" i="85"/>
  <c r="AV124" i="85" s="1"/>
  <c r="AI123" i="85"/>
  <c r="AH123" i="85"/>
  <c r="AG123" i="85"/>
  <c r="AF123" i="85"/>
  <c r="BA123" i="85" s="1"/>
  <c r="AE123" i="85"/>
  <c r="AI122" i="85"/>
  <c r="AH122" i="85"/>
  <c r="AG122" i="85"/>
  <c r="AF122" i="85"/>
  <c r="AE122" i="85"/>
  <c r="AP121" i="85"/>
  <c r="AI121" i="85"/>
  <c r="AH121" i="85"/>
  <c r="AG121" i="85"/>
  <c r="AF121" i="85"/>
  <c r="AE121" i="85"/>
  <c r="AW121" i="85" s="1"/>
  <c r="AO120" i="85"/>
  <c r="AI120" i="85"/>
  <c r="AH120" i="85"/>
  <c r="AG120" i="85"/>
  <c r="AF120" i="85"/>
  <c r="AV120" i="85" s="1"/>
  <c r="AE120" i="85"/>
  <c r="AI119" i="85"/>
  <c r="AH119" i="85"/>
  <c r="AG119" i="85"/>
  <c r="AF119" i="85"/>
  <c r="AQ119" i="85" s="1"/>
  <c r="AE119" i="85"/>
  <c r="AI118" i="85"/>
  <c r="AH118" i="85"/>
  <c r="AG118" i="85"/>
  <c r="AF118" i="85"/>
  <c r="AM118" i="85" s="1"/>
  <c r="AE118" i="85"/>
  <c r="AI117" i="85"/>
  <c r="AH117" i="85"/>
  <c r="AG117" i="85"/>
  <c r="AF117" i="85"/>
  <c r="AE117" i="85"/>
  <c r="AU117" i="85" s="1"/>
  <c r="AI116" i="85"/>
  <c r="AH116" i="85"/>
  <c r="AG116" i="85"/>
  <c r="AF116" i="85"/>
  <c r="AE116" i="85"/>
  <c r="AI115" i="85"/>
  <c r="AH115" i="85"/>
  <c r="AG115" i="85"/>
  <c r="AF115" i="85"/>
  <c r="AL115" i="85" s="1"/>
  <c r="AE115" i="85"/>
  <c r="AI114" i="85"/>
  <c r="AH114" i="85"/>
  <c r="AG114" i="85"/>
  <c r="AF114" i="85"/>
  <c r="AE114" i="85"/>
  <c r="AI113" i="85"/>
  <c r="AH113" i="85"/>
  <c r="AG113" i="85"/>
  <c r="AF113" i="85"/>
  <c r="AW113" i="85" s="1"/>
  <c r="AE113" i="85"/>
  <c r="AI112" i="85"/>
  <c r="AH112" i="85"/>
  <c r="AG112" i="85"/>
  <c r="AF112" i="85"/>
  <c r="AE112" i="85"/>
  <c r="AI111" i="85"/>
  <c r="AH111" i="85"/>
  <c r="AG111" i="85"/>
  <c r="AF111" i="85"/>
  <c r="AX111" i="85" s="1"/>
  <c r="AE111" i="85"/>
  <c r="AM110" i="85"/>
  <c r="AI110" i="85"/>
  <c r="AH110" i="85"/>
  <c r="AG110" i="85"/>
  <c r="AF110" i="85"/>
  <c r="AE110" i="85"/>
  <c r="AV110" i="85" s="1"/>
  <c r="AI109" i="85"/>
  <c r="AH109" i="85"/>
  <c r="AG109" i="85"/>
  <c r="AF109" i="85"/>
  <c r="AE109" i="85"/>
  <c r="AI108" i="85"/>
  <c r="AH108" i="85"/>
  <c r="AG108" i="85"/>
  <c r="AF108" i="85"/>
  <c r="BC108" i="85" s="1"/>
  <c r="AE108" i="85"/>
  <c r="AI107" i="85"/>
  <c r="AH107" i="85"/>
  <c r="AG107" i="85"/>
  <c r="AF107" i="85"/>
  <c r="AX107" i="85" s="1"/>
  <c r="AE107" i="85"/>
  <c r="AI106" i="85"/>
  <c r="AH106" i="85"/>
  <c r="AG106" i="85"/>
  <c r="AF106" i="85"/>
  <c r="AE106" i="85"/>
  <c r="AI105" i="85"/>
  <c r="AH105" i="85"/>
  <c r="AG105" i="85"/>
  <c r="AF105" i="85"/>
  <c r="AW105" i="85" s="1"/>
  <c r="AE105" i="85"/>
  <c r="AI104" i="85"/>
  <c r="AH104" i="85"/>
  <c r="AG104" i="85"/>
  <c r="AF104" i="85"/>
  <c r="AX104" i="85" s="1"/>
  <c r="AE104" i="85"/>
  <c r="AI103" i="85"/>
  <c r="AH103" i="85"/>
  <c r="AG103" i="85"/>
  <c r="AF103" i="85"/>
  <c r="AX103" i="85" s="1"/>
  <c r="AE103" i="85"/>
  <c r="AI102" i="85"/>
  <c r="AH102" i="85"/>
  <c r="AG102" i="85"/>
  <c r="AF102" i="85"/>
  <c r="BC102" i="85" s="1"/>
  <c r="AE102" i="85"/>
  <c r="AJ101" i="85"/>
  <c r="AI101" i="85"/>
  <c r="AH101" i="85"/>
  <c r="AG101" i="85"/>
  <c r="AF101" i="85"/>
  <c r="AE101" i="85"/>
  <c r="AV101" i="85" s="1"/>
  <c r="AI100" i="85"/>
  <c r="AH100" i="85"/>
  <c r="AG100" i="85"/>
  <c r="AF100" i="85"/>
  <c r="AX100" i="85" s="1"/>
  <c r="AE100" i="85"/>
  <c r="AI99" i="85"/>
  <c r="AH99" i="85"/>
  <c r="AG99" i="85"/>
  <c r="AF99" i="85"/>
  <c r="AX99" i="85" s="1"/>
  <c r="AE99" i="85"/>
  <c r="AI98" i="85"/>
  <c r="AH98" i="85"/>
  <c r="AG98" i="85"/>
  <c r="AF98" i="85"/>
  <c r="AZ98" i="85" s="1"/>
  <c r="AE98" i="85"/>
  <c r="AI97" i="85"/>
  <c r="AH97" i="85"/>
  <c r="AG97" i="85"/>
  <c r="AF97" i="85"/>
  <c r="AE97" i="85"/>
  <c r="AP97" i="85" s="1"/>
  <c r="AI96" i="85"/>
  <c r="AH96" i="85"/>
  <c r="AG96" i="85"/>
  <c r="AF96" i="85"/>
  <c r="AE96" i="85"/>
  <c r="AI95" i="85"/>
  <c r="AH95" i="85"/>
  <c r="AG95" i="85"/>
  <c r="AF95" i="85"/>
  <c r="AO95" i="85" s="1"/>
  <c r="AE95" i="85"/>
  <c r="AI94" i="85"/>
  <c r="AH94" i="85"/>
  <c r="AG94" i="85"/>
  <c r="AF94" i="85"/>
  <c r="AY94" i="85" s="1"/>
  <c r="AE94" i="85"/>
  <c r="AI93" i="85"/>
  <c r="AH93" i="85"/>
  <c r="AG93" i="85"/>
  <c r="AF93" i="85"/>
  <c r="AY93" i="85" s="1"/>
  <c r="AE93" i="85"/>
  <c r="AI92" i="85"/>
  <c r="AH92" i="85"/>
  <c r="AG92" i="85"/>
  <c r="AF92" i="85"/>
  <c r="AE92" i="85"/>
  <c r="AI91" i="85"/>
  <c r="AH91" i="85"/>
  <c r="AG91" i="85"/>
  <c r="AF91" i="85"/>
  <c r="BA91" i="85" s="1"/>
  <c r="AE91" i="85"/>
  <c r="AI90" i="85"/>
  <c r="AH90" i="85"/>
  <c r="AG90" i="85"/>
  <c r="AF90" i="85"/>
  <c r="AE90" i="85"/>
  <c r="AI89" i="85"/>
  <c r="AH89" i="85"/>
  <c r="AG89" i="85"/>
  <c r="AF89" i="85"/>
  <c r="AQ89" i="85" s="1"/>
  <c r="AE89" i="85"/>
  <c r="AI88" i="85"/>
  <c r="AH88" i="85"/>
  <c r="AG88" i="85"/>
  <c r="AF88" i="85"/>
  <c r="AT88" i="85" s="1"/>
  <c r="AE88" i="85"/>
  <c r="AI87" i="85"/>
  <c r="AH87" i="85"/>
  <c r="AG87" i="85"/>
  <c r="AF87" i="85"/>
  <c r="BC87" i="85" s="1"/>
  <c r="AE87" i="85"/>
  <c r="AI86" i="85"/>
  <c r="AH86" i="85"/>
  <c r="AG86" i="85"/>
  <c r="AF86" i="85"/>
  <c r="AV86" i="85" s="1"/>
  <c r="AE86" i="85"/>
  <c r="AI85" i="85"/>
  <c r="AH85" i="85"/>
  <c r="AG85" i="85"/>
  <c r="AF85" i="85"/>
  <c r="AE85" i="85"/>
  <c r="AI84" i="85"/>
  <c r="AH84" i="85"/>
  <c r="AG84" i="85"/>
  <c r="AF84" i="85"/>
  <c r="BA84" i="85" s="1"/>
  <c r="AE84" i="85"/>
  <c r="AI83" i="85"/>
  <c r="AH83" i="85"/>
  <c r="AG83" i="85"/>
  <c r="AF83" i="85"/>
  <c r="BC83" i="85" s="1"/>
  <c r="AE83" i="85"/>
  <c r="AI82" i="85"/>
  <c r="AH82" i="85"/>
  <c r="AG82" i="85"/>
  <c r="AF82" i="85"/>
  <c r="AE82" i="85"/>
  <c r="AI81" i="85"/>
  <c r="AH81" i="85"/>
  <c r="AG81" i="85"/>
  <c r="AF81" i="85"/>
  <c r="AN81" i="85" s="1"/>
  <c r="AE81" i="85"/>
  <c r="AI80" i="85"/>
  <c r="AH80" i="85"/>
  <c r="AG80" i="85"/>
  <c r="AF80" i="85"/>
  <c r="AE80" i="85"/>
  <c r="AI79" i="85"/>
  <c r="AH79" i="85"/>
  <c r="AG79" i="85"/>
  <c r="AF79" i="85"/>
  <c r="BA79" i="85" s="1"/>
  <c r="AE79" i="85"/>
  <c r="AI78" i="85"/>
  <c r="AH78" i="85"/>
  <c r="AG78" i="85"/>
  <c r="AF78" i="85"/>
  <c r="AE78" i="85"/>
  <c r="AI77" i="85"/>
  <c r="AH77" i="85"/>
  <c r="AG77" i="85"/>
  <c r="AF77" i="85"/>
  <c r="AE77" i="85"/>
  <c r="AU77" i="85" s="1"/>
  <c r="AU76" i="85"/>
  <c r="AO76" i="85"/>
  <c r="AI76" i="85"/>
  <c r="AH76" i="85"/>
  <c r="AG76" i="85"/>
  <c r="AF76" i="85"/>
  <c r="AZ76" i="85" s="1"/>
  <c r="AE76" i="85"/>
  <c r="AI75" i="85"/>
  <c r="AH75" i="85"/>
  <c r="AG75" i="85"/>
  <c r="AF75" i="85"/>
  <c r="AE75" i="85"/>
  <c r="AI74" i="85"/>
  <c r="AH74" i="85"/>
  <c r="AG74" i="85"/>
  <c r="AF74" i="85"/>
  <c r="AE74" i="85"/>
  <c r="AI73" i="85"/>
  <c r="AH73" i="85"/>
  <c r="AG73" i="85"/>
  <c r="AF73" i="85"/>
  <c r="AE73" i="85"/>
  <c r="AI72" i="85"/>
  <c r="AH72" i="85"/>
  <c r="AG72" i="85"/>
  <c r="AF72" i="85"/>
  <c r="AE72" i="85"/>
  <c r="AI71" i="85"/>
  <c r="AH71" i="85"/>
  <c r="AG71" i="85"/>
  <c r="AF71" i="85"/>
  <c r="AZ71" i="85" s="1"/>
  <c r="AE71" i="85"/>
  <c r="AI70" i="85"/>
  <c r="AH70" i="85"/>
  <c r="AG70" i="85"/>
  <c r="AF70" i="85"/>
  <c r="AP70" i="85" s="1"/>
  <c r="AE70" i="85"/>
  <c r="AU69" i="85"/>
  <c r="AP69" i="85"/>
  <c r="AI69" i="85"/>
  <c r="AH69" i="85"/>
  <c r="AG69" i="85"/>
  <c r="AF69" i="85"/>
  <c r="BC69" i="85" s="1"/>
  <c r="AE69" i="85"/>
  <c r="AL68" i="85"/>
  <c r="AI68" i="85"/>
  <c r="AH68" i="85"/>
  <c r="AG68" i="85"/>
  <c r="AF68" i="85"/>
  <c r="AE68" i="85"/>
  <c r="AS68" i="85" s="1"/>
  <c r="AI67" i="85"/>
  <c r="AH67" i="85"/>
  <c r="AG67" i="85"/>
  <c r="AF67" i="85"/>
  <c r="AO67" i="85" s="1"/>
  <c r="AE67" i="85"/>
  <c r="AI66" i="85"/>
  <c r="AH66" i="85"/>
  <c r="AG66" i="85"/>
  <c r="AF66" i="85"/>
  <c r="AY66" i="85" s="1"/>
  <c r="AE66" i="85"/>
  <c r="AI65" i="85"/>
  <c r="AH65" i="85"/>
  <c r="AG65" i="85"/>
  <c r="AF65" i="85"/>
  <c r="AV65" i="85" s="1"/>
  <c r="AE65" i="85"/>
  <c r="AI64" i="85"/>
  <c r="AH64" i="85"/>
  <c r="AG64" i="85"/>
  <c r="AF64" i="85"/>
  <c r="AE64" i="85"/>
  <c r="AI63" i="85"/>
  <c r="AH63" i="85"/>
  <c r="AG63" i="85"/>
  <c r="AF63" i="85"/>
  <c r="BC63" i="85" s="1"/>
  <c r="AE63" i="85"/>
  <c r="AI62" i="85"/>
  <c r="AH62" i="85"/>
  <c r="AG62" i="85"/>
  <c r="AF62" i="85"/>
  <c r="AE62" i="85"/>
  <c r="AI61" i="85"/>
  <c r="AH61" i="85"/>
  <c r="AG61" i="85"/>
  <c r="AF61" i="85"/>
  <c r="AZ61" i="85" s="1"/>
  <c r="AE61" i="85"/>
  <c r="AI60" i="85"/>
  <c r="AH60" i="85"/>
  <c r="AG60" i="85"/>
  <c r="AF60" i="85"/>
  <c r="AE60" i="85"/>
  <c r="AT59" i="85"/>
  <c r="AQ59" i="85"/>
  <c r="AI59" i="85"/>
  <c r="AH59" i="85"/>
  <c r="AG59" i="85"/>
  <c r="AF59" i="85"/>
  <c r="AW59" i="85" s="1"/>
  <c r="AE59" i="85"/>
  <c r="AI58" i="85"/>
  <c r="AH58" i="85"/>
  <c r="AG58" i="85"/>
  <c r="AF58" i="85"/>
  <c r="AE58" i="85"/>
  <c r="AI57" i="85"/>
  <c r="AH57" i="85"/>
  <c r="AG57" i="85"/>
  <c r="AF57" i="85"/>
  <c r="AE57" i="85"/>
  <c r="AI56" i="85"/>
  <c r="AH56" i="85"/>
  <c r="AG56" i="85"/>
  <c r="AF56" i="85"/>
  <c r="AE56" i="85"/>
  <c r="AI55" i="85"/>
  <c r="AH55" i="85"/>
  <c r="BB55" i="85" s="1"/>
  <c r="AG55" i="85"/>
  <c r="AF55" i="85"/>
  <c r="AE55" i="85"/>
  <c r="AI54" i="85"/>
  <c r="AH54" i="85"/>
  <c r="AG54" i="85"/>
  <c r="AF54" i="85"/>
  <c r="AE54" i="85"/>
  <c r="AI53" i="85"/>
  <c r="AH53" i="85"/>
  <c r="AG53" i="85"/>
  <c r="AF53" i="85"/>
  <c r="AE53" i="85"/>
  <c r="AC53" i="85"/>
  <c r="AC11" i="85" s="1"/>
  <c r="AI52" i="85"/>
  <c r="AH52" i="85"/>
  <c r="AG52" i="85"/>
  <c r="AF52" i="85"/>
  <c r="AE52" i="85"/>
  <c r="AI51" i="85"/>
  <c r="AH51" i="85"/>
  <c r="AG51" i="85"/>
  <c r="AF51" i="85"/>
  <c r="AE51" i="85"/>
  <c r="AI50" i="85"/>
  <c r="AH50" i="85"/>
  <c r="AG50" i="85"/>
  <c r="AF50" i="85"/>
  <c r="BB50" i="85" s="1"/>
  <c r="AE50" i="85"/>
  <c r="AI49" i="85"/>
  <c r="AH49" i="85"/>
  <c r="AG49" i="85"/>
  <c r="AF49" i="85"/>
  <c r="AE49" i="85"/>
  <c r="AI48" i="85"/>
  <c r="AH48" i="85"/>
  <c r="AG48" i="85"/>
  <c r="AF48" i="85"/>
  <c r="AE48" i="85"/>
  <c r="AI47" i="85"/>
  <c r="AH47" i="85"/>
  <c r="AG47" i="85"/>
  <c r="AF47" i="85"/>
  <c r="AE47" i="85"/>
  <c r="AI46" i="85"/>
  <c r="AH46" i="85"/>
  <c r="AG46" i="85"/>
  <c r="AF46" i="85"/>
  <c r="AE46" i="85"/>
  <c r="AI45" i="85"/>
  <c r="AH45" i="85"/>
  <c r="AG45" i="85"/>
  <c r="AF45" i="85"/>
  <c r="AE45" i="85"/>
  <c r="AI44" i="85"/>
  <c r="AH44" i="85"/>
  <c r="AG44" i="85"/>
  <c r="AF44" i="85"/>
  <c r="AE44" i="85"/>
  <c r="AI43" i="85"/>
  <c r="AH43" i="85"/>
  <c r="AG43" i="85"/>
  <c r="AF43" i="85"/>
  <c r="AE43" i="85"/>
  <c r="AI42" i="85"/>
  <c r="AH42" i="85"/>
  <c r="AG42" i="85"/>
  <c r="AF42" i="85"/>
  <c r="BB42" i="85" s="1"/>
  <c r="AE42" i="85"/>
  <c r="AI41" i="85"/>
  <c r="AH41" i="85"/>
  <c r="AG41" i="85"/>
  <c r="AF41" i="85"/>
  <c r="AE41" i="85"/>
  <c r="AI40" i="85"/>
  <c r="AH40" i="85"/>
  <c r="AG40" i="85"/>
  <c r="AF40" i="85"/>
  <c r="AE40" i="85"/>
  <c r="AI39" i="85"/>
  <c r="AH39" i="85"/>
  <c r="AG39" i="85"/>
  <c r="AF39" i="85"/>
  <c r="AE39" i="85"/>
  <c r="AI38" i="85"/>
  <c r="AH38" i="85"/>
  <c r="AG38" i="85"/>
  <c r="AF38" i="85"/>
  <c r="AE38" i="85"/>
  <c r="AI37" i="85"/>
  <c r="AH37" i="85"/>
  <c r="BB37" i="85" s="1"/>
  <c r="AG37" i="85"/>
  <c r="AF37" i="85"/>
  <c r="AE37" i="85"/>
  <c r="AI36" i="85"/>
  <c r="AH36" i="85"/>
  <c r="BB36" i="85" s="1"/>
  <c r="AG36" i="85"/>
  <c r="AF36" i="85"/>
  <c r="AE36" i="85"/>
  <c r="AI35" i="85"/>
  <c r="AH35" i="85"/>
  <c r="AG35" i="85"/>
  <c r="AF35" i="85"/>
  <c r="AE35" i="85"/>
  <c r="AI34" i="85"/>
  <c r="AH34" i="85"/>
  <c r="AG34" i="85"/>
  <c r="AF34" i="85"/>
  <c r="AY34" i="85" s="1"/>
  <c r="AE34" i="85"/>
  <c r="AI33" i="85"/>
  <c r="AH33" i="85"/>
  <c r="AG33" i="85"/>
  <c r="AF33" i="85"/>
  <c r="AE33" i="85"/>
  <c r="AI32" i="85"/>
  <c r="AH32" i="85"/>
  <c r="AG32" i="85"/>
  <c r="AF32" i="85"/>
  <c r="BB32" i="85" s="1"/>
  <c r="AE32" i="85"/>
  <c r="AI31" i="85"/>
  <c r="AH31" i="85"/>
  <c r="AG31" i="85"/>
  <c r="AF31" i="85"/>
  <c r="BB31" i="85" s="1"/>
  <c r="AE31" i="85"/>
  <c r="AI30" i="85"/>
  <c r="AH30" i="85"/>
  <c r="AG30" i="85"/>
  <c r="AF30" i="85"/>
  <c r="BB30" i="85" s="1"/>
  <c r="AE30" i="85"/>
  <c r="AI29" i="85"/>
  <c r="AH29" i="85"/>
  <c r="AG29" i="85"/>
  <c r="AF29" i="85"/>
  <c r="BB29" i="85" s="1"/>
  <c r="AE29" i="85"/>
  <c r="AI28" i="85"/>
  <c r="AH28" i="85"/>
  <c r="AG28" i="85"/>
  <c r="AF28" i="85"/>
  <c r="BB28" i="85" s="1"/>
  <c r="AE28" i="85"/>
  <c r="AI27" i="85"/>
  <c r="AH27" i="85"/>
  <c r="AG27" i="85"/>
  <c r="AF27" i="85"/>
  <c r="BB27" i="85" s="1"/>
  <c r="AE27" i="85"/>
  <c r="AI26" i="85"/>
  <c r="AH26" i="85"/>
  <c r="AG26" i="85"/>
  <c r="AF26" i="85"/>
  <c r="AE26" i="85"/>
  <c r="AN26" i="85" s="1"/>
  <c r="AC26" i="85"/>
  <c r="AI25" i="85"/>
  <c r="AH25" i="85"/>
  <c r="AG25" i="85"/>
  <c r="AF25" i="85"/>
  <c r="AW25" i="85" s="1"/>
  <c r="AE25" i="85"/>
  <c r="AI24" i="85"/>
  <c r="AH24" i="85"/>
  <c r="AG24" i="85"/>
  <c r="AF24" i="85"/>
  <c r="AT24" i="85" s="1"/>
  <c r="AE24" i="85"/>
  <c r="AI23" i="85"/>
  <c r="AH23" i="85"/>
  <c r="AG23" i="85"/>
  <c r="AF23" i="85"/>
  <c r="BB23" i="85" s="1"/>
  <c r="AE23" i="85"/>
  <c r="AI22" i="85"/>
  <c r="AH22" i="85"/>
  <c r="AG22" i="85"/>
  <c r="AF22" i="85"/>
  <c r="AE22" i="85"/>
  <c r="AM22" i="85" s="1"/>
  <c r="AI21" i="85"/>
  <c r="AH21" i="85"/>
  <c r="AG21" i="85"/>
  <c r="AF21" i="85"/>
  <c r="AW21" i="85" s="1"/>
  <c r="AE21" i="85"/>
  <c r="AI20" i="85"/>
  <c r="AH20" i="85"/>
  <c r="AG20" i="85"/>
  <c r="AF20" i="85"/>
  <c r="AE20" i="85"/>
  <c r="BB20" i="85" s="1"/>
  <c r="AI19" i="85"/>
  <c r="AH19" i="85"/>
  <c r="AG19" i="85"/>
  <c r="AF19" i="85"/>
  <c r="AX19" i="85" s="1"/>
  <c r="AE19" i="85"/>
  <c r="AI18" i="85"/>
  <c r="AH18" i="85"/>
  <c r="AG18" i="85"/>
  <c r="AF18" i="85"/>
  <c r="BB18" i="85" s="1"/>
  <c r="AE18" i="85"/>
  <c r="AI17" i="85"/>
  <c r="AH17" i="85"/>
  <c r="AG17" i="85"/>
  <c r="AF17" i="85"/>
  <c r="AE17" i="85"/>
  <c r="BB17" i="85" s="1"/>
  <c r="AI16" i="85"/>
  <c r="AH16" i="85"/>
  <c r="AG16" i="85"/>
  <c r="AF16" i="85"/>
  <c r="AT16" i="85" s="1"/>
  <c r="AE16" i="85"/>
  <c r="AI15" i="85"/>
  <c r="AH15" i="85"/>
  <c r="AG15" i="85"/>
  <c r="AF15" i="85"/>
  <c r="BB15" i="85" s="1"/>
  <c r="AE15" i="85"/>
  <c r="AI14" i="85"/>
  <c r="AH14" i="85"/>
  <c r="AG14" i="85"/>
  <c r="AF14" i="85"/>
  <c r="AE14" i="85"/>
  <c r="BB14" i="85" s="1"/>
  <c r="AI13" i="85"/>
  <c r="AH13" i="85"/>
  <c r="AG13" i="85"/>
  <c r="AF13" i="85"/>
  <c r="BB13" i="85" s="1"/>
  <c r="AE13" i="85"/>
  <c r="AI12" i="85"/>
  <c r="AH12" i="85"/>
  <c r="AG12" i="85"/>
  <c r="AF12" i="85"/>
  <c r="BB12" i="85" s="1"/>
  <c r="AE12" i="85"/>
  <c r="AC12" i="85"/>
  <c r="AI11" i="85"/>
  <c r="AH11" i="85"/>
  <c r="AG11" i="85"/>
  <c r="AF11" i="85"/>
  <c r="BB11" i="85" s="1"/>
  <c r="AE11" i="85"/>
  <c r="AI10" i="85"/>
  <c r="AH10" i="85"/>
  <c r="AG10" i="85"/>
  <c r="AF10" i="85"/>
  <c r="BB10" i="85" s="1"/>
  <c r="AE10" i="85"/>
  <c r="AI9" i="85"/>
  <c r="AH9" i="85"/>
  <c r="AG9" i="85"/>
  <c r="AF9" i="85"/>
  <c r="BB9" i="85" s="1"/>
  <c r="AE9" i="85"/>
  <c r="AI8" i="85"/>
  <c r="AH8" i="85"/>
  <c r="AG8" i="85"/>
  <c r="AF8" i="85"/>
  <c r="BB8" i="85" s="1"/>
  <c r="AE8" i="85"/>
  <c r="AI7" i="85"/>
  <c r="AH7" i="85"/>
  <c r="AE7" i="85"/>
  <c r="AI6" i="85"/>
  <c r="AH6" i="85"/>
  <c r="AG6" i="85"/>
  <c r="AF6" i="85"/>
  <c r="AE6" i="85"/>
  <c r="AI5" i="85"/>
  <c r="AH5" i="85"/>
  <c r="AG5" i="85"/>
  <c r="AF5" i="85"/>
  <c r="AE5" i="85"/>
  <c r="AE4" i="85"/>
  <c r="CO60" i="160" l="1"/>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AT67" i="85"/>
  <c r="AV81" i="85"/>
  <c r="AM98" i="85"/>
  <c r="AY120" i="85"/>
  <c r="AX121" i="85"/>
  <c r="AZ67" i="85"/>
  <c r="BA81" i="85"/>
  <c r="AW84" i="85"/>
  <c r="AO98" i="85"/>
  <c r="AM76" i="85"/>
  <c r="AJ77" i="85"/>
  <c r="AU98" i="85"/>
  <c r="AU61" i="85"/>
  <c r="AN59" i="85"/>
  <c r="AY77" i="85"/>
  <c r="AX98" i="85"/>
  <c r="AY107" i="85"/>
  <c r="AN113" i="85"/>
  <c r="BA131" i="85"/>
  <c r="AX59" i="85"/>
  <c r="AY103" i="85"/>
  <c r="AJ121" i="85"/>
  <c r="AP133" i="85"/>
  <c r="AU68" i="85"/>
  <c r="AX76" i="85"/>
  <c r="AY113" i="85"/>
  <c r="AJ55" i="85"/>
  <c r="BC59" i="85"/>
  <c r="AW68" i="85"/>
  <c r="AS121" i="85"/>
  <c r="AV128" i="85"/>
  <c r="AM138" i="85"/>
  <c r="BA68" i="85"/>
  <c r="AO103" i="85"/>
  <c r="AO107" i="85"/>
  <c r="AP103" i="85"/>
  <c r="AP107" i="85"/>
  <c r="AO111" i="85"/>
  <c r="AT115" i="85"/>
  <c r="AS118" i="85"/>
  <c r="BA121" i="85"/>
  <c r="AK124" i="85"/>
  <c r="AO134" i="85"/>
  <c r="AJ37" i="85"/>
  <c r="AM61" i="85"/>
  <c r="AU103" i="85"/>
  <c r="AU107" i="85"/>
  <c r="AY111" i="85"/>
  <c r="BA118" i="85"/>
  <c r="AX124" i="85"/>
  <c r="AV130" i="85"/>
  <c r="AO61" i="85"/>
  <c r="AJ68" i="85"/>
  <c r="AX61" i="85"/>
  <c r="AN68" i="85"/>
  <c r="AK121" i="85"/>
  <c r="AO79" i="85"/>
  <c r="AL102" i="85"/>
  <c r="AO108" i="85"/>
  <c r="AM123" i="85"/>
  <c r="AM59" i="85"/>
  <c r="AQ61" i="85"/>
  <c r="AY61" i="85"/>
  <c r="AY69" i="85"/>
  <c r="AQ76" i="85"/>
  <c r="AY76" i="85"/>
  <c r="AN77" i="85"/>
  <c r="BC77" i="85"/>
  <c r="AW79" i="85"/>
  <c r="AP87" i="85"/>
  <c r="AU91" i="85"/>
  <c r="AQ98" i="85"/>
  <c r="AY98" i="85"/>
  <c r="AS101" i="85"/>
  <c r="AQ102" i="85"/>
  <c r="AL103" i="85"/>
  <c r="AL107" i="85"/>
  <c r="AP111" i="85"/>
  <c r="AQ113" i="85"/>
  <c r="BC115" i="85"/>
  <c r="AP120" i="85"/>
  <c r="BC120" i="85"/>
  <c r="AL121" i="85"/>
  <c r="AU121" i="85"/>
  <c r="BC121" i="85"/>
  <c r="AS123" i="85"/>
  <c r="AM124" i="85"/>
  <c r="AY124" i="85"/>
  <c r="AO131" i="85"/>
  <c r="AO132" i="85"/>
  <c r="AQ134" i="85"/>
  <c r="AY134" i="85"/>
  <c r="AO138" i="85"/>
  <c r="AX138" i="85"/>
  <c r="AN87" i="85"/>
  <c r="AL61" i="85"/>
  <c r="AT61" i="85"/>
  <c r="AM69" i="85"/>
  <c r="AL76" i="85"/>
  <c r="AT76" i="85"/>
  <c r="AP77" i="85"/>
  <c r="AT87" i="85"/>
  <c r="AL98" i="85"/>
  <c r="AT98" i="85"/>
  <c r="AV102" i="85"/>
  <c r="AU111" i="85"/>
  <c r="AU113" i="85"/>
  <c r="AU120" i="85"/>
  <c r="AO121" i="85"/>
  <c r="AP124" i="85"/>
  <c r="AO128" i="85"/>
  <c r="AO130" i="85"/>
  <c r="AL134" i="85"/>
  <c r="AT134" i="85"/>
  <c r="AZ134" i="85"/>
  <c r="AQ138" i="85"/>
  <c r="AY138" i="85"/>
  <c r="AL111" i="85"/>
  <c r="AM113" i="85"/>
  <c r="AM120" i="85"/>
  <c r="AM134" i="85"/>
  <c r="AL138" i="85"/>
  <c r="AT138" i="85"/>
  <c r="AT30" i="85"/>
  <c r="BA57" i="85"/>
  <c r="AR57" i="85"/>
  <c r="BB57" i="85"/>
  <c r="AK57" i="85"/>
  <c r="AP57" i="85"/>
  <c r="AV57" i="85"/>
  <c r="BC57" i="85"/>
  <c r="BB58" i="85"/>
  <c r="AR58" i="85"/>
  <c r="BB60" i="85"/>
  <c r="AR60" i="85"/>
  <c r="AZ62" i="85"/>
  <c r="BB62" i="85"/>
  <c r="AR62" i="85"/>
  <c r="BA62" i="85"/>
  <c r="AU62" i="85"/>
  <c r="AO62" i="85"/>
  <c r="AJ62" i="85"/>
  <c r="AX62" i="85"/>
  <c r="AK63" i="85"/>
  <c r="AY64" i="85"/>
  <c r="AR64" i="85"/>
  <c r="BB64" i="85"/>
  <c r="AW64" i="85"/>
  <c r="BA82" i="85"/>
  <c r="BB82" i="85"/>
  <c r="AR82" i="85"/>
  <c r="AZ82" i="85"/>
  <c r="AU82" i="85"/>
  <c r="AO82" i="85"/>
  <c r="AK86" i="85"/>
  <c r="AZ86" i="85"/>
  <c r="AR116" i="85"/>
  <c r="BB116" i="85"/>
  <c r="BB136" i="85"/>
  <c r="AR136" i="85"/>
  <c r="AY137" i="85"/>
  <c r="AR137" i="85"/>
  <c r="BB137" i="85"/>
  <c r="AV137" i="85"/>
  <c r="AJ137" i="85"/>
  <c r="AQ137" i="85"/>
  <c r="AP137" i="85"/>
  <c r="BA137" i="85"/>
  <c r="AL137" i="85"/>
  <c r="BC16" i="85"/>
  <c r="AY18" i="85"/>
  <c r="AR56" i="85"/>
  <c r="BB56" i="85"/>
  <c r="AL57" i="85"/>
  <c r="AQ57" i="85"/>
  <c r="AX57" i="85"/>
  <c r="AK62" i="85"/>
  <c r="AS62" i="85"/>
  <c r="AY62" i="85"/>
  <c r="AO63" i="85"/>
  <c r="AZ63" i="85"/>
  <c r="AN64" i="85"/>
  <c r="AL65" i="85"/>
  <c r="AU65" i="85"/>
  <c r="BC65" i="85"/>
  <c r="AY67" i="85"/>
  <c r="BB67" i="85"/>
  <c r="AR67" i="85"/>
  <c r="AV67" i="85"/>
  <c r="AM67" i="85"/>
  <c r="AK67" i="85"/>
  <c r="AX67" i="85"/>
  <c r="BA69" i="85"/>
  <c r="AR69" i="85"/>
  <c r="BB69" i="85"/>
  <c r="AX69" i="85"/>
  <c r="AQ69" i="85"/>
  <c r="AL69" i="85"/>
  <c r="AK69" i="85"/>
  <c r="AT69" i="85"/>
  <c r="AZ69" i="85"/>
  <c r="AM71" i="85"/>
  <c r="AY73" i="85"/>
  <c r="AR73" i="85"/>
  <c r="BB73" i="85"/>
  <c r="AZ77" i="85"/>
  <c r="AR77" i="85"/>
  <c r="BB77" i="85"/>
  <c r="AX77" i="85"/>
  <c r="AS77" i="85"/>
  <c r="AL77" i="85"/>
  <c r="AO77" i="85"/>
  <c r="AW77" i="85"/>
  <c r="AR81" i="85"/>
  <c r="BB81" i="85"/>
  <c r="AU81" i="85"/>
  <c r="AL81" i="85"/>
  <c r="AW81" i="85"/>
  <c r="AL82" i="85"/>
  <c r="AT82" i="85"/>
  <c r="BC82" i="85"/>
  <c r="AL86" i="85"/>
  <c r="AU86" i="85"/>
  <c r="BC86" i="85"/>
  <c r="AY89" i="85"/>
  <c r="AR89" i="85"/>
  <c r="BB89" i="85"/>
  <c r="AZ89" i="85"/>
  <c r="AN89" i="85"/>
  <c r="AW89" i="85"/>
  <c r="AL89" i="85"/>
  <c r="AV93" i="85"/>
  <c r="AR93" i="85"/>
  <c r="BB93" i="85"/>
  <c r="AU93" i="85"/>
  <c r="AP93" i="85"/>
  <c r="AM93" i="85"/>
  <c r="AO94" i="85"/>
  <c r="AS100" i="85"/>
  <c r="AR100" i="85"/>
  <c r="BB100" i="85"/>
  <c r="BA100" i="85"/>
  <c r="AO100" i="85"/>
  <c r="AM100" i="85"/>
  <c r="BA102" i="85"/>
  <c r="BB102" i="85"/>
  <c r="AR102" i="85"/>
  <c r="AY102" i="85"/>
  <c r="AT102" i="85"/>
  <c r="AM102" i="85"/>
  <c r="AX102" i="85"/>
  <c r="AP102" i="85"/>
  <c r="AK102" i="85"/>
  <c r="AU102" i="85"/>
  <c r="BB104" i="85"/>
  <c r="AR104" i="85"/>
  <c r="AT104" i="85"/>
  <c r="AO104" i="85"/>
  <c r="AK104" i="85"/>
  <c r="BB115" i="85"/>
  <c r="AR115" i="85"/>
  <c r="AW115" i="85"/>
  <c r="AN115" i="85"/>
  <c r="AY115" i="85"/>
  <c r="AP115" i="85"/>
  <c r="AK115" i="85"/>
  <c r="AX115" i="85"/>
  <c r="AK117" i="85"/>
  <c r="AW137" i="85"/>
  <c r="AQ18" i="85"/>
  <c r="AX88" i="85"/>
  <c r="BB88" i="85"/>
  <c r="AR88" i="85"/>
  <c r="AZ88" i="85"/>
  <c r="AN88" i="85"/>
  <c r="AQ88" i="85"/>
  <c r="AK88" i="85"/>
  <c r="BB90" i="85"/>
  <c r="AR90" i="85"/>
  <c r="BA94" i="85"/>
  <c r="BB94" i="85"/>
  <c r="AR94" i="85"/>
  <c r="AX94" i="85"/>
  <c r="AQ94" i="85"/>
  <c r="AL94" i="85"/>
  <c r="BC94" i="85"/>
  <c r="AU94" i="85"/>
  <c r="AM94" i="85"/>
  <c r="AK94" i="85"/>
  <c r="AV94" i="85"/>
  <c r="AR95" i="85"/>
  <c r="BB95" i="85"/>
  <c r="AX95" i="85"/>
  <c r="AS95" i="85"/>
  <c r="AL95" i="85"/>
  <c r="BB96" i="85"/>
  <c r="AR96" i="85"/>
  <c r="AR97" i="85"/>
  <c r="BB97" i="85"/>
  <c r="AV97" i="85"/>
  <c r="AJ97" i="85"/>
  <c r="BA97" i="85"/>
  <c r="AM97" i="85"/>
  <c r="AZ117" i="85"/>
  <c r="AR117" i="85"/>
  <c r="BB117" i="85"/>
  <c r="AX117" i="85"/>
  <c r="AS117" i="85"/>
  <c r="AL117" i="85"/>
  <c r="AY117" i="85"/>
  <c r="AP117" i="85"/>
  <c r="AJ117" i="85"/>
  <c r="AT117" i="85"/>
  <c r="BC117" i="85"/>
  <c r="AL62" i="85"/>
  <c r="AT62" i="85"/>
  <c r="BC62" i="85"/>
  <c r="AQ63" i="85"/>
  <c r="AU64" i="85"/>
  <c r="AO65" i="85"/>
  <c r="AZ78" i="85"/>
  <c r="BB78" i="85"/>
  <c r="AR78" i="85"/>
  <c r="AM82" i="85"/>
  <c r="AV82" i="85"/>
  <c r="AR84" i="85"/>
  <c r="BB84" i="85"/>
  <c r="AO84" i="85"/>
  <c r="AK84" i="85"/>
  <c r="AO86" i="85"/>
  <c r="AW88" i="85"/>
  <c r="BB91" i="85"/>
  <c r="AR91" i="85"/>
  <c r="AX91" i="85"/>
  <c r="AN91" i="85"/>
  <c r="AO91" i="85"/>
  <c r="AL91" i="85"/>
  <c r="AP94" i="85"/>
  <c r="AZ94" i="85"/>
  <c r="BA95" i="85"/>
  <c r="AS97" i="85"/>
  <c r="AY106" i="85"/>
  <c r="BB106" i="85"/>
  <c r="AR106" i="85"/>
  <c r="AX112" i="85"/>
  <c r="BB112" i="85"/>
  <c r="AR112" i="85"/>
  <c r="AN112" i="85"/>
  <c r="BB114" i="85"/>
  <c r="AR114" i="85"/>
  <c r="AY114" i="85"/>
  <c r="AT114" i="85"/>
  <c r="AN117" i="85"/>
  <c r="AW117" i="85"/>
  <c r="BB126" i="85"/>
  <c r="AR126" i="85"/>
  <c r="BC126" i="85"/>
  <c r="AO126" i="85"/>
  <c r="BA126" i="85"/>
  <c r="AW126" i="85"/>
  <c r="AQ126" i="85"/>
  <c r="AK126" i="85"/>
  <c r="AP62" i="85"/>
  <c r="AY63" i="85"/>
  <c r="AR63" i="85"/>
  <c r="BB63" i="85"/>
  <c r="AV63" i="85"/>
  <c r="AM63" i="85"/>
  <c r="AX63" i="85"/>
  <c r="AL64" i="85"/>
  <c r="BA65" i="85"/>
  <c r="AR65" i="85"/>
  <c r="BB65" i="85"/>
  <c r="AY65" i="85"/>
  <c r="AT65" i="85"/>
  <c r="AM65" i="85"/>
  <c r="AK65" i="85"/>
  <c r="AQ65" i="85"/>
  <c r="AZ65" i="85"/>
  <c r="BA70" i="85"/>
  <c r="BB70" i="85"/>
  <c r="AR70" i="85"/>
  <c r="AY70" i="85"/>
  <c r="AL70" i="85"/>
  <c r="AY71" i="85"/>
  <c r="AR71" i="85"/>
  <c r="BB71" i="85"/>
  <c r="AX71" i="85"/>
  <c r="AO71" i="85"/>
  <c r="AK71" i="85"/>
  <c r="AV71" i="85"/>
  <c r="AK82" i="85"/>
  <c r="AQ82" i="85"/>
  <c r="AY82" i="85"/>
  <c r="BA86" i="85"/>
  <c r="BB86" i="85"/>
  <c r="AR86" i="85"/>
  <c r="AY86" i="85"/>
  <c r="AT86" i="85"/>
  <c r="AM86" i="85"/>
  <c r="AQ86" i="85"/>
  <c r="BC125" i="85"/>
  <c r="AR125" i="85"/>
  <c r="BB125" i="85"/>
  <c r="AW125" i="85"/>
  <c r="BA125" i="85"/>
  <c r="AO125" i="85"/>
  <c r="AK125" i="85"/>
  <c r="AU29" i="85"/>
  <c r="AM57" i="85"/>
  <c r="AT57" i="85"/>
  <c r="AY57" i="85"/>
  <c r="AU70" i="85"/>
  <c r="AQ71" i="85"/>
  <c r="BC71" i="85"/>
  <c r="AZ74" i="85"/>
  <c r="BB74" i="85"/>
  <c r="AR74" i="85"/>
  <c r="AK36" i="85"/>
  <c r="AO57" i="85"/>
  <c r="AU57" i="85"/>
  <c r="AZ57" i="85"/>
  <c r="BB59" i="85"/>
  <c r="AR59" i="85"/>
  <c r="AK59" i="85"/>
  <c r="AS59" i="85"/>
  <c r="AZ59" i="85"/>
  <c r="BA61" i="85"/>
  <c r="AR61" i="85"/>
  <c r="BB61" i="85"/>
  <c r="AK61" i="85"/>
  <c r="AP61" i="85"/>
  <c r="AV61" i="85"/>
  <c r="BC61" i="85"/>
  <c r="AN62" i="85"/>
  <c r="AW62" i="85"/>
  <c r="AT63" i="85"/>
  <c r="AP65" i="85"/>
  <c r="AX65" i="85"/>
  <c r="AQ67" i="85"/>
  <c r="BC67" i="85"/>
  <c r="AO69" i="85"/>
  <c r="AV69" i="85"/>
  <c r="AT71" i="85"/>
  <c r="AZ75" i="85"/>
  <c r="BB75" i="85"/>
  <c r="AR75" i="85"/>
  <c r="AK77" i="85"/>
  <c r="AT77" i="85"/>
  <c r="BA77" i="85"/>
  <c r="AR79" i="85"/>
  <c r="BB79" i="85"/>
  <c r="AT79" i="85"/>
  <c r="AK79" i="85"/>
  <c r="AP81" i="85"/>
  <c r="AP82" i="85"/>
  <c r="AX82" i="85"/>
  <c r="AW83" i="85"/>
  <c r="BB83" i="85"/>
  <c r="AR83" i="85"/>
  <c r="AU83" i="85"/>
  <c r="AN83" i="85"/>
  <c r="AT84" i="85"/>
  <c r="AW85" i="85"/>
  <c r="AR85" i="85"/>
  <c r="BB85" i="85"/>
  <c r="AP86" i="85"/>
  <c r="AX86" i="85"/>
  <c r="BC88" i="85"/>
  <c r="AU89" i="85"/>
  <c r="AT91" i="85"/>
  <c r="AX92" i="85"/>
  <c r="AR92" i="85"/>
  <c r="BB92" i="85"/>
  <c r="AV92" i="85"/>
  <c r="AN92" i="85"/>
  <c r="AT94" i="85"/>
  <c r="AY97" i="85"/>
  <c r="AR101" i="85"/>
  <c r="BB101" i="85"/>
  <c r="BA101" i="85"/>
  <c r="AP101" i="85"/>
  <c r="AM101" i="85"/>
  <c r="AY101" i="85"/>
  <c r="AO102" i="85"/>
  <c r="AZ102" i="85"/>
  <c r="BC104" i="85"/>
  <c r="AR108" i="85"/>
  <c r="BB108" i="85"/>
  <c r="AT108" i="85"/>
  <c r="AX108" i="85"/>
  <c r="AK108" i="85"/>
  <c r="AM114" i="85"/>
  <c r="AS115" i="85"/>
  <c r="AO117" i="85"/>
  <c r="BA117" i="85"/>
  <c r="AR127" i="85"/>
  <c r="BB127" i="85"/>
  <c r="AP128" i="85"/>
  <c r="AR129" i="85"/>
  <c r="BB129" i="85"/>
  <c r="AP130" i="85"/>
  <c r="AR132" i="85"/>
  <c r="BB132" i="85"/>
  <c r="AW132" i="85"/>
  <c r="AK132" i="85"/>
  <c r="BC132" i="85"/>
  <c r="BA128" i="85"/>
  <c r="BB128" i="85"/>
  <c r="AR128" i="85"/>
  <c r="AX128" i="85"/>
  <c r="AQ128" i="85"/>
  <c r="AL128" i="85"/>
  <c r="AK128" i="85"/>
  <c r="AT128" i="85"/>
  <c r="AZ128" i="85"/>
  <c r="BA130" i="85"/>
  <c r="BB130" i="85"/>
  <c r="AR130" i="85"/>
  <c r="AY130" i="85"/>
  <c r="AT130" i="85"/>
  <c r="AM130" i="85"/>
  <c r="AK130" i="85"/>
  <c r="AQ130" i="85"/>
  <c r="AZ130" i="85"/>
  <c r="AY133" i="85"/>
  <c r="AR133" i="85"/>
  <c r="BB133" i="85"/>
  <c r="AV133" i="85"/>
  <c r="AJ133" i="85"/>
  <c r="AW133" i="85"/>
  <c r="BB66" i="85"/>
  <c r="AR66" i="85"/>
  <c r="AP66" i="85"/>
  <c r="BC68" i="85"/>
  <c r="BB68" i="85"/>
  <c r="AR68" i="85"/>
  <c r="AP68" i="85"/>
  <c r="AY68" i="85"/>
  <c r="BA72" i="85"/>
  <c r="AR72" i="85"/>
  <c r="BB72" i="85"/>
  <c r="BA76" i="85"/>
  <c r="BB76" i="85"/>
  <c r="AR76" i="85"/>
  <c r="AK76" i="85"/>
  <c r="AP76" i="85"/>
  <c r="AV76" i="85"/>
  <c r="BC76" i="85"/>
  <c r="AW80" i="85"/>
  <c r="BB80" i="85"/>
  <c r="AR80" i="85"/>
  <c r="AX87" i="85"/>
  <c r="AR87" i="85"/>
  <c r="BB87" i="85"/>
  <c r="AY87" i="85"/>
  <c r="AK87" i="85"/>
  <c r="AW87" i="85"/>
  <c r="AS99" i="85"/>
  <c r="BB99" i="85"/>
  <c r="AR99" i="85"/>
  <c r="AL99" i="85"/>
  <c r="AW118" i="85"/>
  <c r="BB118" i="85"/>
  <c r="AR118" i="85"/>
  <c r="AV118" i="85"/>
  <c r="AK118" i="85"/>
  <c r="BC118" i="85"/>
  <c r="BA120" i="85"/>
  <c r="BB120" i="85"/>
  <c r="AR120" i="85"/>
  <c r="AX120" i="85"/>
  <c r="AQ120" i="85"/>
  <c r="AL120" i="85"/>
  <c r="AK120" i="85"/>
  <c r="AT120" i="85"/>
  <c r="AZ120" i="85"/>
  <c r="AW123" i="85"/>
  <c r="BB123" i="85"/>
  <c r="AR123" i="85"/>
  <c r="AV123" i="85"/>
  <c r="AL123" i="85"/>
  <c r="AR124" i="85"/>
  <c r="BB124" i="85"/>
  <c r="BC124" i="85"/>
  <c r="AT124" i="85"/>
  <c r="AL124" i="85"/>
  <c r="AQ124" i="85"/>
  <c r="AM128" i="85"/>
  <c r="AU128" i="85"/>
  <c r="BC128" i="85"/>
  <c r="AL130" i="85"/>
  <c r="AU130" i="85"/>
  <c r="BC130" i="85"/>
  <c r="AQ132" i="85"/>
  <c r="AL133" i="85"/>
  <c r="BA133" i="85"/>
  <c r="AR135" i="85"/>
  <c r="BB135" i="85"/>
  <c r="BA98" i="85"/>
  <c r="BB98" i="85"/>
  <c r="AR98" i="85"/>
  <c r="AK98" i="85"/>
  <c r="AP98" i="85"/>
  <c r="AV98" i="85"/>
  <c r="BC98" i="85"/>
  <c r="BA103" i="85"/>
  <c r="AR103" i="85"/>
  <c r="BB103" i="85"/>
  <c r="AK103" i="85"/>
  <c r="AT103" i="85"/>
  <c r="BC103" i="85"/>
  <c r="AZ105" i="85"/>
  <c r="AR105" i="85"/>
  <c r="BB105" i="85"/>
  <c r="AN105" i="85"/>
  <c r="BA107" i="85"/>
  <c r="BB107" i="85"/>
  <c r="AR107" i="85"/>
  <c r="AK107" i="85"/>
  <c r="AT107" i="85"/>
  <c r="BC107" i="85"/>
  <c r="AZ109" i="85"/>
  <c r="AR109" i="85"/>
  <c r="BB109" i="85"/>
  <c r="AY110" i="85"/>
  <c r="BB110" i="85"/>
  <c r="AR110" i="85"/>
  <c r="BA111" i="85"/>
  <c r="AR111" i="85"/>
  <c r="BB111" i="85"/>
  <c r="AK111" i="85"/>
  <c r="AT111" i="85"/>
  <c r="BC111" i="85"/>
  <c r="AR113" i="85"/>
  <c r="BB113" i="85"/>
  <c r="AL113" i="85"/>
  <c r="AS113" i="85"/>
  <c r="AZ113" i="85"/>
  <c r="AW119" i="85"/>
  <c r="AR119" i="85"/>
  <c r="BB119" i="85"/>
  <c r="AP119" i="85"/>
  <c r="AZ121" i="85"/>
  <c r="AR121" i="85"/>
  <c r="BB121" i="85"/>
  <c r="AN121" i="85"/>
  <c r="AT121" i="85"/>
  <c r="AY121" i="85"/>
  <c r="BB122" i="85"/>
  <c r="AR122" i="85"/>
  <c r="BC131" i="85"/>
  <c r="BB131" i="85"/>
  <c r="AR131" i="85"/>
  <c r="AK131" i="85"/>
  <c r="BA134" i="85"/>
  <c r="BB134" i="85"/>
  <c r="AR134" i="85"/>
  <c r="AK134" i="85"/>
  <c r="AP134" i="85"/>
  <c r="AV134" i="85"/>
  <c r="BC134" i="85"/>
  <c r="BA138" i="85"/>
  <c r="BB138" i="85"/>
  <c r="AR138" i="85"/>
  <c r="AK138" i="85"/>
  <c r="AP138" i="85"/>
  <c r="AV138" i="85"/>
  <c r="AP19" i="85"/>
  <c r="BB7" i="85"/>
  <c r="AU18" i="85"/>
  <c r="AZ29" i="85"/>
  <c r="AT34" i="85"/>
  <c r="AW36" i="85"/>
  <c r="AY42" i="85"/>
  <c r="AQ24" i="85"/>
  <c r="AQ16" i="85"/>
  <c r="AM18" i="85"/>
  <c r="AS20" i="85"/>
  <c r="AX24" i="85"/>
  <c r="AO29" i="85"/>
  <c r="AL30" i="85"/>
  <c r="AR39" i="85"/>
  <c r="BB39" i="85"/>
  <c r="AY39" i="85"/>
  <c r="AR41" i="85"/>
  <c r="BB41" i="85"/>
  <c r="AZ41" i="85"/>
  <c r="AM50" i="85"/>
  <c r="AR54" i="85"/>
  <c r="BB54" i="85"/>
  <c r="AL54" i="85"/>
  <c r="AW54" i="85"/>
  <c r="AO18" i="85"/>
  <c r="AX18" i="85"/>
  <c r="AR19" i="85"/>
  <c r="BB19" i="85"/>
  <c r="AL19" i="85"/>
  <c r="BC19" i="85"/>
  <c r="AZ20" i="85"/>
  <c r="AR22" i="85"/>
  <c r="BB22" i="85"/>
  <c r="AY23" i="85"/>
  <c r="AR25" i="85"/>
  <c r="BB25" i="85"/>
  <c r="AN25" i="85"/>
  <c r="AW28" i="85"/>
  <c r="AQ29" i="85"/>
  <c r="AZ30" i="85"/>
  <c r="AM33" i="85"/>
  <c r="BB33" i="85"/>
  <c r="BA33" i="85"/>
  <c r="AN36" i="85"/>
  <c r="AZ36" i="85"/>
  <c r="AV37" i="85"/>
  <c r="AZ46" i="85"/>
  <c r="BB46" i="85"/>
  <c r="AT50" i="85"/>
  <c r="AR52" i="85"/>
  <c r="BB52" i="85"/>
  <c r="AN54" i="85"/>
  <c r="AX54" i="85"/>
  <c r="AO55" i="85"/>
  <c r="AT26" i="85"/>
  <c r="BB26" i="85"/>
  <c r="AR45" i="85"/>
  <c r="BB45" i="85"/>
  <c r="AR48" i="85"/>
  <c r="BB48" i="85"/>
  <c r="AZ48" i="85"/>
  <c r="AR51" i="85"/>
  <c r="BB51" i="85"/>
  <c r="AR16" i="85"/>
  <c r="BB16" i="85"/>
  <c r="AM16" i="85"/>
  <c r="AW16" i="85"/>
  <c r="AR40" i="85"/>
  <c r="BB40" i="85"/>
  <c r="AZ40" i="85"/>
  <c r="AY26" i="85"/>
  <c r="AQ36" i="85"/>
  <c r="BC36" i="85"/>
  <c r="AM42" i="85"/>
  <c r="AR43" i="85"/>
  <c r="BB43" i="85"/>
  <c r="AR47" i="85"/>
  <c r="BB47" i="85"/>
  <c r="AY47" i="85"/>
  <c r="AR49" i="85"/>
  <c r="BB49" i="85"/>
  <c r="AZ49" i="85"/>
  <c r="AY50" i="85"/>
  <c r="AR53" i="85"/>
  <c r="BB53" i="85"/>
  <c r="AP54" i="85"/>
  <c r="BC54" i="85"/>
  <c r="AV55" i="85"/>
  <c r="AN16" i="85"/>
  <c r="AX16" i="85"/>
  <c r="AL18" i="85"/>
  <c r="AT18" i="85"/>
  <c r="AZ18" i="85"/>
  <c r="AT19" i="85"/>
  <c r="AK20" i="85"/>
  <c r="AR21" i="85"/>
  <c r="BB21" i="85"/>
  <c r="AN21" i="85"/>
  <c r="AX22" i="85"/>
  <c r="AR24" i="85"/>
  <c r="BB24" i="85"/>
  <c r="AM24" i="85"/>
  <c r="BC24" i="85"/>
  <c r="AL29" i="85"/>
  <c r="AX29" i="85"/>
  <c r="AP30" i="85"/>
  <c r="AP34" i="85"/>
  <c r="BB34" i="85"/>
  <c r="AM34" i="85"/>
  <c r="AR35" i="85"/>
  <c r="BB35" i="85"/>
  <c r="AT36" i="85"/>
  <c r="AZ38" i="85"/>
  <c r="BB38" i="85"/>
  <c r="AT42" i="85"/>
  <c r="AR44" i="85"/>
  <c r="BB44" i="85"/>
  <c r="AT54" i="85"/>
  <c r="BA55" i="85"/>
  <c r="BA13" i="85"/>
  <c r="AW13" i="85"/>
  <c r="AO13" i="85"/>
  <c r="AK13" i="85"/>
  <c r="AR13" i="85"/>
  <c r="AZ13" i="85"/>
  <c r="AV13" i="85"/>
  <c r="AS13" i="85"/>
  <c r="AN13" i="85"/>
  <c r="AJ13" i="85"/>
  <c r="BC13" i="85"/>
  <c r="AX13" i="85"/>
  <c r="AT13" i="85"/>
  <c r="AP13" i="85"/>
  <c r="AL13" i="85"/>
  <c r="AY13" i="85"/>
  <c r="AU13" i="85"/>
  <c r="AQ13" i="85"/>
  <c r="AM13" i="85"/>
  <c r="AR14" i="85"/>
  <c r="AU14" i="85"/>
  <c r="AO14" i="85"/>
  <c r="AJ14" i="85"/>
  <c r="AY14" i="85"/>
  <c r="AS14" i="85"/>
  <c r="AL14" i="85"/>
  <c r="AT14" i="85"/>
  <c r="AR15" i="85"/>
  <c r="AX15" i="85"/>
  <c r="AP15" i="85"/>
  <c r="BC15" i="85"/>
  <c r="AT15" i="85"/>
  <c r="AL15" i="85"/>
  <c r="AY15" i="85"/>
  <c r="AK15" i="85"/>
  <c r="BA9" i="85"/>
  <c r="AW9" i="85"/>
  <c r="AO9" i="85"/>
  <c r="AK9" i="85"/>
  <c r="AR9" i="85"/>
  <c r="AZ9" i="85"/>
  <c r="AV9" i="85"/>
  <c r="AS9" i="85"/>
  <c r="AN9" i="85"/>
  <c r="AJ9" i="85"/>
  <c r="BC9" i="85"/>
  <c r="AX9" i="85"/>
  <c r="AT9" i="85"/>
  <c r="AP9" i="85"/>
  <c r="AL9" i="85"/>
  <c r="AY9" i="85"/>
  <c r="AU9" i="85"/>
  <c r="AQ9" i="85"/>
  <c r="AM9" i="85"/>
  <c r="AN14" i="85"/>
  <c r="AZ14" i="85"/>
  <c r="AS15" i="85"/>
  <c r="AZ27" i="85"/>
  <c r="AR27" i="85"/>
  <c r="AX27" i="85"/>
  <c r="AM27" i="85"/>
  <c r="AS27" i="85"/>
  <c r="BC27" i="85"/>
  <c r="AQ27" i="85"/>
  <c r="AK27" i="85"/>
  <c r="AP14" i="85"/>
  <c r="AW15" i="85"/>
  <c r="AW27" i="85"/>
  <c r="AX32" i="85"/>
  <c r="AR32" i="85"/>
  <c r="AN32" i="85"/>
  <c r="BA32" i="85"/>
  <c r="AM32" i="85"/>
  <c r="AV32" i="85"/>
  <c r="AT32" i="85"/>
  <c r="AR23" i="85"/>
  <c r="BC23" i="85"/>
  <c r="AT23" i="85"/>
  <c r="AL23" i="85"/>
  <c r="AX23" i="85"/>
  <c r="AP23" i="85"/>
  <c r="AW23" i="85"/>
  <c r="AN23" i="85"/>
  <c r="AK23" i="85"/>
  <c r="AR31" i="85"/>
  <c r="AX31" i="85"/>
  <c r="AN31" i="85"/>
  <c r="AT31" i="85"/>
  <c r="AO31" i="85"/>
  <c r="BA31" i="85"/>
  <c r="AL31" i="85"/>
  <c r="AK14" i="85"/>
  <c r="AX14" i="85"/>
  <c r="AN15" i="85"/>
  <c r="AS23" i="85"/>
  <c r="AZ26" i="85"/>
  <c r="AR26" i="85"/>
  <c r="BA26" i="85"/>
  <c r="AU26" i="85"/>
  <c r="AO26" i="85"/>
  <c r="AJ26" i="85"/>
  <c r="AX26" i="85"/>
  <c r="AS26" i="85"/>
  <c r="AL26" i="85"/>
  <c r="BC26" i="85"/>
  <c r="AW26" i="85"/>
  <c r="AP26" i="85"/>
  <c r="AK26" i="85"/>
  <c r="AZ28" i="85"/>
  <c r="AR28" i="85"/>
  <c r="AY28" i="85"/>
  <c r="AM28" i="85"/>
  <c r="AS28" i="85"/>
  <c r="AQ28" i="85"/>
  <c r="AL28" i="85"/>
  <c r="AU31" i="85"/>
  <c r="AL25" i="85"/>
  <c r="AS25" i="85"/>
  <c r="AZ25" i="85"/>
  <c r="AN39" i="85"/>
  <c r="AN41" i="85"/>
  <c r="BA42" i="85"/>
  <c r="AR42" i="85"/>
  <c r="AK42" i="85"/>
  <c r="AP42" i="85"/>
  <c r="AV42" i="85"/>
  <c r="BC42" i="85"/>
  <c r="AY43" i="85"/>
  <c r="AZ44" i="85"/>
  <c r="AZ45" i="85"/>
  <c r="AM46" i="85"/>
  <c r="AT46" i="85"/>
  <c r="AY46" i="85"/>
  <c r="AN48" i="85"/>
  <c r="AY55" i="85"/>
  <c r="AR55" i="85"/>
  <c r="AM55" i="85"/>
  <c r="AS55" i="85"/>
  <c r="AX55" i="85"/>
  <c r="AL21" i="85"/>
  <c r="AS21" i="85"/>
  <c r="AZ21" i="85"/>
  <c r="AY33" i="85"/>
  <c r="AR33" i="85"/>
  <c r="BA34" i="85"/>
  <c r="AR34" i="85"/>
  <c r="AK34" i="85"/>
  <c r="AV34" i="85"/>
  <c r="BC34" i="85"/>
  <c r="AW37" i="85"/>
  <c r="AR37" i="85"/>
  <c r="AP37" i="85"/>
  <c r="BA37" i="85"/>
  <c r="AM38" i="85"/>
  <c r="AT38" i="85"/>
  <c r="AY38" i="85"/>
  <c r="AN40" i="85"/>
  <c r="AN47" i="85"/>
  <c r="AN49" i="85"/>
  <c r="BA50" i="85"/>
  <c r="AR50" i="85"/>
  <c r="AK50" i="85"/>
  <c r="AP50" i="85"/>
  <c r="AV50" i="85"/>
  <c r="BC50" i="85"/>
  <c r="AY51" i="85"/>
  <c r="AZ52" i="85"/>
  <c r="AT53" i="85"/>
  <c r="AR10" i="85"/>
  <c r="AZ10" i="85"/>
  <c r="AV10" i="85"/>
  <c r="AS10" i="85"/>
  <c r="AN10" i="85"/>
  <c r="AJ10" i="85"/>
  <c r="AY10" i="85"/>
  <c r="AU10" i="85"/>
  <c r="AQ10" i="85"/>
  <c r="AM10" i="85"/>
  <c r="BA10" i="85"/>
  <c r="AW10" i="85"/>
  <c r="AO10" i="85"/>
  <c r="AK10" i="85"/>
  <c r="BC10" i="85"/>
  <c r="AX10" i="85"/>
  <c r="AT10" i="85"/>
  <c r="AP10" i="85"/>
  <c r="AL10" i="85"/>
  <c r="BC12" i="85"/>
  <c r="AX12" i="85"/>
  <c r="AT12" i="85"/>
  <c r="AP12" i="85"/>
  <c r="AL12" i="85"/>
  <c r="BA12" i="85"/>
  <c r="AW12" i="85"/>
  <c r="AO12" i="85"/>
  <c r="AK12" i="85"/>
  <c r="AY12" i="85"/>
  <c r="AU12" i="85"/>
  <c r="AQ12" i="85"/>
  <c r="AM12" i="85"/>
  <c r="AR12" i="85"/>
  <c r="AZ12" i="85"/>
  <c r="AV12" i="85"/>
  <c r="AS12" i="85"/>
  <c r="AN12" i="85"/>
  <c r="AJ12" i="85"/>
  <c r="AW17" i="85"/>
  <c r="AR17" i="85"/>
  <c r="AK19" i="85"/>
  <c r="AS19" i="85"/>
  <c r="AY19" i="85"/>
  <c r="AM21" i="85"/>
  <c r="AU21" i="85"/>
  <c r="AK24" i="85"/>
  <c r="AS24" i="85"/>
  <c r="AZ24" i="85"/>
  <c r="AM25" i="85"/>
  <c r="AU25" i="85"/>
  <c r="BA29" i="85"/>
  <c r="AR29" i="85"/>
  <c r="AK29" i="85"/>
  <c r="AP29" i="85"/>
  <c r="AV29" i="85"/>
  <c r="BC29" i="85"/>
  <c r="AU33" i="85"/>
  <c r="AL34" i="85"/>
  <c r="AQ34" i="85"/>
  <c r="AX34" i="85"/>
  <c r="AY36" i="85"/>
  <c r="AR36" i="85"/>
  <c r="AM36" i="85"/>
  <c r="AS36" i="85"/>
  <c r="AX36" i="85"/>
  <c r="AU37" i="85"/>
  <c r="AO38" i="85"/>
  <c r="AU38" i="85"/>
  <c r="AT39" i="85"/>
  <c r="AT40" i="85"/>
  <c r="AU41" i="85"/>
  <c r="AL42" i="85"/>
  <c r="AQ42" i="85"/>
  <c r="AX42" i="85"/>
  <c r="AO46" i="85"/>
  <c r="AU46" i="85"/>
  <c r="AT47" i="85"/>
  <c r="AT48" i="85"/>
  <c r="AU49" i="85"/>
  <c r="AL50" i="85"/>
  <c r="AQ50" i="85"/>
  <c r="AX50" i="85"/>
  <c r="AY53" i="85"/>
  <c r="AN55" i="85"/>
  <c r="AT55" i="85"/>
  <c r="AZ55" i="85"/>
  <c r="AN43" i="85"/>
  <c r="AN45" i="85"/>
  <c r="BA46" i="85"/>
  <c r="AR46" i="85"/>
  <c r="AK46" i="85"/>
  <c r="AP46" i="85"/>
  <c r="AV46" i="85"/>
  <c r="BC46" i="85"/>
  <c r="BA38" i="85"/>
  <c r="AR38" i="85"/>
  <c r="AK38" i="85"/>
  <c r="AP38" i="85"/>
  <c r="AV38" i="85"/>
  <c r="BC38" i="85"/>
  <c r="AN44" i="85"/>
  <c r="AN51" i="85"/>
  <c r="AN52" i="85"/>
  <c r="BC8" i="85"/>
  <c r="AX8" i="85"/>
  <c r="AT8" i="85"/>
  <c r="AP8" i="85"/>
  <c r="AL8" i="85"/>
  <c r="BA8" i="85"/>
  <c r="AW8" i="85"/>
  <c r="AO8" i="85"/>
  <c r="AK8" i="85"/>
  <c r="AY8" i="85"/>
  <c r="AU8" i="85"/>
  <c r="AQ8" i="85"/>
  <c r="AM8" i="85"/>
  <c r="AR8" i="85"/>
  <c r="AZ8" i="85"/>
  <c r="AV8" i="85"/>
  <c r="AS8" i="85"/>
  <c r="AN8" i="85"/>
  <c r="AJ8" i="85"/>
  <c r="AY11" i="85"/>
  <c r="AU11" i="85"/>
  <c r="AQ11" i="85"/>
  <c r="AM11" i="85"/>
  <c r="BC11" i="85"/>
  <c r="AX11" i="85"/>
  <c r="AT11" i="85"/>
  <c r="AP11" i="85"/>
  <c r="AL11" i="85"/>
  <c r="AR11" i="85"/>
  <c r="AZ11" i="85"/>
  <c r="AV11" i="85"/>
  <c r="AS11" i="85"/>
  <c r="AN11" i="85"/>
  <c r="AJ11" i="85"/>
  <c r="BA11" i="85"/>
  <c r="AW11" i="85"/>
  <c r="AO11" i="85"/>
  <c r="AK11" i="85"/>
  <c r="AK16" i="85"/>
  <c r="AS16" i="85"/>
  <c r="AZ16" i="85"/>
  <c r="BA18" i="85"/>
  <c r="AR18" i="85"/>
  <c r="AK18" i="85"/>
  <c r="AP18" i="85"/>
  <c r="AV18" i="85"/>
  <c r="BC18" i="85"/>
  <c r="AN19" i="85"/>
  <c r="AW19" i="85"/>
  <c r="AW20" i="85"/>
  <c r="AR20" i="85"/>
  <c r="AQ21" i="85"/>
  <c r="AY21" i="85"/>
  <c r="AO22" i="85"/>
  <c r="AN24" i="85"/>
  <c r="AW24" i="85"/>
  <c r="AQ25" i="85"/>
  <c r="AY25" i="85"/>
  <c r="AM29" i="85"/>
  <c r="AT29" i="85"/>
  <c r="AY29" i="85"/>
  <c r="BC30" i="85"/>
  <c r="AR30" i="85"/>
  <c r="AK30" i="85"/>
  <c r="AY30" i="85"/>
  <c r="AO34" i="85"/>
  <c r="AU34" i="85"/>
  <c r="AZ34" i="85"/>
  <c r="AJ36" i="85"/>
  <c r="AO36" i="85"/>
  <c r="AV36" i="85"/>
  <c r="BA36" i="85"/>
  <c r="AN37" i="85"/>
  <c r="AZ37" i="85"/>
  <c r="AL38" i="85"/>
  <c r="AQ38" i="85"/>
  <c r="AX38" i="85"/>
  <c r="AO42" i="85"/>
  <c r="AU42" i="85"/>
  <c r="AZ42" i="85"/>
  <c r="AT43" i="85"/>
  <c r="AT44" i="85"/>
  <c r="AU45" i="85"/>
  <c r="AL46" i="85"/>
  <c r="AQ46" i="85"/>
  <c r="AX46" i="85"/>
  <c r="AO50" i="85"/>
  <c r="AU50" i="85"/>
  <c r="AZ50" i="85"/>
  <c r="AT51" i="85"/>
  <c r="AT52" i="85"/>
  <c r="AM53" i="85"/>
  <c r="AK54" i="85"/>
  <c r="AS54" i="85"/>
  <c r="AY54" i="85"/>
  <c r="AK55" i="85"/>
  <c r="AQ55" i="85"/>
  <c r="AW55" i="85"/>
  <c r="BC55" i="85"/>
  <c r="AL17" i="85"/>
  <c r="AS17" i="85"/>
  <c r="AZ17" i="85"/>
  <c r="AM20" i="85"/>
  <c r="AT20" i="85"/>
  <c r="BC20" i="85"/>
  <c r="BA22" i="85"/>
  <c r="AW22" i="85"/>
  <c r="AS22" i="85"/>
  <c r="AN22" i="85"/>
  <c r="AJ22" i="85"/>
  <c r="BC22" i="85"/>
  <c r="AV22" i="85"/>
  <c r="AP22" i="85"/>
  <c r="AK22" i="85"/>
  <c r="AQ22" i="85"/>
  <c r="AY22" i="85"/>
  <c r="AM17" i="85"/>
  <c r="AU17" i="85"/>
  <c r="AN20" i="85"/>
  <c r="AL22" i="85"/>
  <c r="AT22" i="85"/>
  <c r="AZ22" i="85"/>
  <c r="AN17" i="85"/>
  <c r="AY20" i="85"/>
  <c r="AU20" i="85"/>
  <c r="AP20" i="85"/>
  <c r="AL20" i="85"/>
  <c r="BA20" i="85"/>
  <c r="AV20" i="85"/>
  <c r="AO20" i="85"/>
  <c r="AJ20" i="85"/>
  <c r="AQ20" i="85"/>
  <c r="AX20" i="85"/>
  <c r="AU22" i="85"/>
  <c r="BC17" i="85"/>
  <c r="AX17" i="85"/>
  <c r="AT17" i="85"/>
  <c r="AO17" i="85"/>
  <c r="AK17" i="85"/>
  <c r="BA17" i="85"/>
  <c r="AV17" i="85"/>
  <c r="AP17" i="85"/>
  <c r="AJ17" i="85"/>
  <c r="AQ17" i="85"/>
  <c r="AY17" i="85"/>
  <c r="AZ35" i="85"/>
  <c r="AV35" i="85"/>
  <c r="AQ35" i="85"/>
  <c r="AM35" i="85"/>
  <c r="AX35" i="85"/>
  <c r="BC35" i="85"/>
  <c r="AW35" i="85"/>
  <c r="AP35" i="85"/>
  <c r="AK35" i="85"/>
  <c r="AJ35" i="85"/>
  <c r="AS35" i="85"/>
  <c r="BA35" i="85"/>
  <c r="BA14" i="85"/>
  <c r="AW14" i="85"/>
  <c r="AM14" i="85"/>
  <c r="AQ14" i="85"/>
  <c r="AV14" i="85"/>
  <c r="BC14" i="85"/>
  <c r="AZ15" i="85"/>
  <c r="AV15" i="85"/>
  <c r="AQ15" i="85"/>
  <c r="AM15" i="85"/>
  <c r="AJ15" i="85"/>
  <c r="AO15" i="85"/>
  <c r="AU15" i="85"/>
  <c r="BA15" i="85"/>
  <c r="AY16" i="85"/>
  <c r="AU16" i="85"/>
  <c r="AP16" i="85"/>
  <c r="AL16" i="85"/>
  <c r="AJ16" i="85"/>
  <c r="AO16" i="85"/>
  <c r="AV16" i="85"/>
  <c r="BA16" i="85"/>
  <c r="AZ19" i="85"/>
  <c r="AV19" i="85"/>
  <c r="AQ19" i="85"/>
  <c r="AM19" i="85"/>
  <c r="AJ19" i="85"/>
  <c r="AO19" i="85"/>
  <c r="AU19" i="85"/>
  <c r="BA19" i="85"/>
  <c r="BC21" i="85"/>
  <c r="AX21" i="85"/>
  <c r="AT21" i="85"/>
  <c r="AO21" i="85"/>
  <c r="AK21" i="85"/>
  <c r="AJ21" i="85"/>
  <c r="AP21" i="85"/>
  <c r="AV21" i="85"/>
  <c r="BA21" i="85"/>
  <c r="AZ23" i="85"/>
  <c r="AV23" i="85"/>
  <c r="AQ23" i="85"/>
  <c r="AM23" i="85"/>
  <c r="AJ23" i="85"/>
  <c r="AO23" i="85"/>
  <c r="AU23" i="85"/>
  <c r="BA23" i="85"/>
  <c r="AY24" i="85"/>
  <c r="AU24" i="85"/>
  <c r="AP24" i="85"/>
  <c r="AL24" i="85"/>
  <c r="AJ24" i="85"/>
  <c r="AO24" i="85"/>
  <c r="AV24" i="85"/>
  <c r="BA24" i="85"/>
  <c r="BC25" i="85"/>
  <c r="AX25" i="85"/>
  <c r="AT25" i="85"/>
  <c r="AO25" i="85"/>
  <c r="AK25" i="85"/>
  <c r="AJ25" i="85"/>
  <c r="AP25" i="85"/>
  <c r="AV25" i="85"/>
  <c r="BA25" i="85"/>
  <c r="AN27" i="85"/>
  <c r="AT27" i="85"/>
  <c r="AN28" i="85"/>
  <c r="AU28" i="85"/>
  <c r="AN30" i="85"/>
  <c r="AU30" i="85"/>
  <c r="AZ31" i="85"/>
  <c r="AV31" i="85"/>
  <c r="AQ31" i="85"/>
  <c r="AM31" i="85"/>
  <c r="BC31" i="85"/>
  <c r="AW31" i="85"/>
  <c r="AP31" i="85"/>
  <c r="AK31" i="85"/>
  <c r="AJ31" i="85"/>
  <c r="AS31" i="85"/>
  <c r="AY31" i="85"/>
  <c r="AO32" i="85"/>
  <c r="AN33" i="85"/>
  <c r="AV33" i="85"/>
  <c r="AL35" i="85"/>
  <c r="AT35" i="85"/>
  <c r="AY27" i="85"/>
  <c r="AU27" i="85"/>
  <c r="AP27" i="85"/>
  <c r="AL27" i="85"/>
  <c r="AJ27" i="85"/>
  <c r="AO27" i="85"/>
  <c r="AV27" i="85"/>
  <c r="BA27" i="85"/>
  <c r="BC28" i="85"/>
  <c r="AX28" i="85"/>
  <c r="AT28" i="85"/>
  <c r="AO28" i="85"/>
  <c r="AK28" i="85"/>
  <c r="AJ28" i="85"/>
  <c r="AP28" i="85"/>
  <c r="AV28" i="85"/>
  <c r="BA28" i="85"/>
  <c r="BA30" i="85"/>
  <c r="AW30" i="85"/>
  <c r="AS30" i="85"/>
  <c r="AX30" i="85"/>
  <c r="AQ30" i="85"/>
  <c r="AM30" i="85"/>
  <c r="AJ30" i="85"/>
  <c r="AO30" i="85"/>
  <c r="AV30" i="85"/>
  <c r="AY32" i="85"/>
  <c r="AU32" i="85"/>
  <c r="AP32" i="85"/>
  <c r="AL32" i="85"/>
  <c r="BC32" i="85"/>
  <c r="AW32" i="85"/>
  <c r="AQ32" i="85"/>
  <c r="AK32" i="85"/>
  <c r="AJ32" i="85"/>
  <c r="AS32" i="85"/>
  <c r="AZ32" i="85"/>
  <c r="AP33" i="85"/>
  <c r="AN35" i="85"/>
  <c r="AU35" i="85"/>
  <c r="BC33" i="85"/>
  <c r="AX33" i="85"/>
  <c r="AT33" i="85"/>
  <c r="AO33" i="85"/>
  <c r="AK33" i="85"/>
  <c r="AW33" i="85"/>
  <c r="AQ33" i="85"/>
  <c r="AL33" i="85"/>
  <c r="AJ33" i="85"/>
  <c r="AS33" i="85"/>
  <c r="AZ33" i="85"/>
  <c r="AO35" i="85"/>
  <c r="AY35" i="85"/>
  <c r="BC56" i="85"/>
  <c r="AX56" i="85"/>
  <c r="AT56" i="85"/>
  <c r="AO56" i="85"/>
  <c r="AK56" i="85"/>
  <c r="AM56" i="85"/>
  <c r="AS56" i="85"/>
  <c r="AY56" i="85"/>
  <c r="AZ58" i="85"/>
  <c r="AV58" i="85"/>
  <c r="AQ58" i="85"/>
  <c r="AM58" i="85"/>
  <c r="AL58" i="85"/>
  <c r="AS58" i="85"/>
  <c r="AX58" i="85"/>
  <c r="BC60" i="85"/>
  <c r="AX60" i="85"/>
  <c r="AT60" i="85"/>
  <c r="AO60" i="85"/>
  <c r="AK60" i="85"/>
  <c r="AZ60" i="85"/>
  <c r="AV60" i="85"/>
  <c r="AQ60" i="85"/>
  <c r="AM60" i="85"/>
  <c r="AN60" i="85"/>
  <c r="AW60" i="85"/>
  <c r="AZ39" i="85"/>
  <c r="AV39" i="85"/>
  <c r="AQ39" i="85"/>
  <c r="AM39" i="85"/>
  <c r="AJ39" i="85"/>
  <c r="AO39" i="85"/>
  <c r="AU39" i="85"/>
  <c r="BA39" i="85"/>
  <c r="AY40" i="85"/>
  <c r="AU40" i="85"/>
  <c r="AP40" i="85"/>
  <c r="AL40" i="85"/>
  <c r="AJ40" i="85"/>
  <c r="AO40" i="85"/>
  <c r="AV40" i="85"/>
  <c r="BA40" i="85"/>
  <c r="BC41" i="85"/>
  <c r="AX41" i="85"/>
  <c r="AT41" i="85"/>
  <c r="AO41" i="85"/>
  <c r="AK41" i="85"/>
  <c r="AJ41" i="85"/>
  <c r="AP41" i="85"/>
  <c r="AV41" i="85"/>
  <c r="BA41" i="85"/>
  <c r="AZ43" i="85"/>
  <c r="AV43" i="85"/>
  <c r="AQ43" i="85"/>
  <c r="AM43" i="85"/>
  <c r="AJ43" i="85"/>
  <c r="AO43" i="85"/>
  <c r="AU43" i="85"/>
  <c r="BA43" i="85"/>
  <c r="AY44" i="85"/>
  <c r="AU44" i="85"/>
  <c r="AP44" i="85"/>
  <c r="AL44" i="85"/>
  <c r="AJ44" i="85"/>
  <c r="AO44" i="85"/>
  <c r="AV44" i="85"/>
  <c r="BA44" i="85"/>
  <c r="BC45" i="85"/>
  <c r="AX45" i="85"/>
  <c r="AT45" i="85"/>
  <c r="AO45" i="85"/>
  <c r="AK45" i="85"/>
  <c r="AJ45" i="85"/>
  <c r="AP45" i="85"/>
  <c r="AV45" i="85"/>
  <c r="BA45" i="85"/>
  <c r="AZ47" i="85"/>
  <c r="AV47" i="85"/>
  <c r="AQ47" i="85"/>
  <c r="AM47" i="85"/>
  <c r="AJ47" i="85"/>
  <c r="AO47" i="85"/>
  <c r="AU47" i="85"/>
  <c r="BA47" i="85"/>
  <c r="AY48" i="85"/>
  <c r="AU48" i="85"/>
  <c r="AP48" i="85"/>
  <c r="AL48" i="85"/>
  <c r="AJ48" i="85"/>
  <c r="AO48" i="85"/>
  <c r="AV48" i="85"/>
  <c r="BA48" i="85"/>
  <c r="BC49" i="85"/>
  <c r="AX49" i="85"/>
  <c r="AT49" i="85"/>
  <c r="AO49" i="85"/>
  <c r="AK49" i="85"/>
  <c r="AJ49" i="85"/>
  <c r="AP49" i="85"/>
  <c r="AV49" i="85"/>
  <c r="BA49" i="85"/>
  <c r="AZ51" i="85"/>
  <c r="AV51" i="85"/>
  <c r="AQ51" i="85"/>
  <c r="AM51" i="85"/>
  <c r="AJ51" i="85"/>
  <c r="AO51" i="85"/>
  <c r="AU51" i="85"/>
  <c r="BA51" i="85"/>
  <c r="AY52" i="85"/>
  <c r="AU52" i="85"/>
  <c r="AP52" i="85"/>
  <c r="AL52" i="85"/>
  <c r="AJ52" i="85"/>
  <c r="AO52" i="85"/>
  <c r="AV52" i="85"/>
  <c r="BA52" i="85"/>
  <c r="BA53" i="85"/>
  <c r="AW53" i="85"/>
  <c r="AS53" i="85"/>
  <c r="AN53" i="85"/>
  <c r="AJ53" i="85"/>
  <c r="AO53" i="85"/>
  <c r="AU53" i="85"/>
  <c r="AZ53" i="85"/>
  <c r="AN56" i="85"/>
  <c r="AU56" i="85"/>
  <c r="AZ56" i="85"/>
  <c r="AN58" i="85"/>
  <c r="AT58" i="85"/>
  <c r="AY58" i="85"/>
  <c r="AP60" i="85"/>
  <c r="AY60" i="85"/>
  <c r="AZ66" i="85"/>
  <c r="AV66" i="85"/>
  <c r="AQ66" i="85"/>
  <c r="AM66" i="85"/>
  <c r="BC66" i="85"/>
  <c r="AX66" i="85"/>
  <c r="AT66" i="85"/>
  <c r="AO66" i="85"/>
  <c r="AK66" i="85"/>
  <c r="AJ66" i="85"/>
  <c r="AS66" i="85"/>
  <c r="BA66" i="85"/>
  <c r="AJ18" i="85"/>
  <c r="AN18" i="85"/>
  <c r="AS18" i="85"/>
  <c r="AW18" i="85"/>
  <c r="AM26" i="85"/>
  <c r="AQ26" i="85"/>
  <c r="AV26" i="85"/>
  <c r="AJ29" i="85"/>
  <c r="AN29" i="85"/>
  <c r="AS29" i="85"/>
  <c r="AW29" i="85"/>
  <c r="AL37" i="85"/>
  <c r="AQ37" i="85"/>
  <c r="AK39" i="85"/>
  <c r="AP39" i="85"/>
  <c r="AW39" i="85"/>
  <c r="BC39" i="85"/>
  <c r="AK40" i="85"/>
  <c r="AQ40" i="85"/>
  <c r="AW40" i="85"/>
  <c r="BC40" i="85"/>
  <c r="AL41" i="85"/>
  <c r="AQ41" i="85"/>
  <c r="AW41" i="85"/>
  <c r="AK43" i="85"/>
  <c r="AP43" i="85"/>
  <c r="AW43" i="85"/>
  <c r="BC43" i="85"/>
  <c r="AK44" i="85"/>
  <c r="AQ44" i="85"/>
  <c r="AW44" i="85"/>
  <c r="BC44" i="85"/>
  <c r="AL45" i="85"/>
  <c r="AQ45" i="85"/>
  <c r="AW45" i="85"/>
  <c r="AK47" i="85"/>
  <c r="AP47" i="85"/>
  <c r="AW47" i="85"/>
  <c r="BC47" i="85"/>
  <c r="AK48" i="85"/>
  <c r="AQ48" i="85"/>
  <c r="AW48" i="85"/>
  <c r="BC48" i="85"/>
  <c r="AL49" i="85"/>
  <c r="AQ49" i="85"/>
  <c r="AW49" i="85"/>
  <c r="AK51" i="85"/>
  <c r="AP51" i="85"/>
  <c r="AW51" i="85"/>
  <c r="BC51" i="85"/>
  <c r="AK52" i="85"/>
  <c r="AQ52" i="85"/>
  <c r="AW52" i="85"/>
  <c r="BC52" i="85"/>
  <c r="AK53" i="85"/>
  <c r="AP53" i="85"/>
  <c r="AV53" i="85"/>
  <c r="BC53" i="85"/>
  <c r="AZ54" i="85"/>
  <c r="AV54" i="85"/>
  <c r="AQ54" i="85"/>
  <c r="AM54" i="85"/>
  <c r="AJ54" i="85"/>
  <c r="AO54" i="85"/>
  <c r="AU54" i="85"/>
  <c r="BA54" i="85"/>
  <c r="AJ56" i="85"/>
  <c r="AP56" i="85"/>
  <c r="AV56" i="85"/>
  <c r="BA56" i="85"/>
  <c r="AJ58" i="85"/>
  <c r="AO58" i="85"/>
  <c r="AU58" i="85"/>
  <c r="BA58" i="85"/>
  <c r="AY59" i="85"/>
  <c r="AU59" i="85"/>
  <c r="AP59" i="85"/>
  <c r="AL59" i="85"/>
  <c r="AJ59" i="85"/>
  <c r="AO59" i="85"/>
  <c r="AV59" i="85"/>
  <c r="BA59" i="85"/>
  <c r="AJ60" i="85"/>
  <c r="AS60" i="85"/>
  <c r="BA60" i="85"/>
  <c r="AP64" i="85"/>
  <c r="AL66" i="85"/>
  <c r="AU66" i="85"/>
  <c r="BC37" i="85"/>
  <c r="AX37" i="85"/>
  <c r="AT37" i="85"/>
  <c r="AO37" i="85"/>
  <c r="AK37" i="85"/>
  <c r="AM37" i="85"/>
  <c r="AS37" i="85"/>
  <c r="AY37" i="85"/>
  <c r="AL39" i="85"/>
  <c r="AS39" i="85"/>
  <c r="AX39" i="85"/>
  <c r="AM40" i="85"/>
  <c r="AS40" i="85"/>
  <c r="AX40" i="85"/>
  <c r="AM41" i="85"/>
  <c r="AS41" i="85"/>
  <c r="AY41" i="85"/>
  <c r="AL43" i="85"/>
  <c r="AS43" i="85"/>
  <c r="AX43" i="85"/>
  <c r="AM44" i="85"/>
  <c r="AS44" i="85"/>
  <c r="AX44" i="85"/>
  <c r="AM45" i="85"/>
  <c r="AS45" i="85"/>
  <c r="AY45" i="85"/>
  <c r="AL47" i="85"/>
  <c r="AS47" i="85"/>
  <c r="AX47" i="85"/>
  <c r="AM48" i="85"/>
  <c r="AS48" i="85"/>
  <c r="AX48" i="85"/>
  <c r="AM49" i="85"/>
  <c r="AS49" i="85"/>
  <c r="AY49" i="85"/>
  <c r="AL51" i="85"/>
  <c r="AS51" i="85"/>
  <c r="AX51" i="85"/>
  <c r="AM52" i="85"/>
  <c r="AS52" i="85"/>
  <c r="AX52" i="85"/>
  <c r="AL53" i="85"/>
  <c r="AQ53" i="85"/>
  <c r="AX53" i="85"/>
  <c r="AL56" i="85"/>
  <c r="AQ56" i="85"/>
  <c r="AW56" i="85"/>
  <c r="AK58" i="85"/>
  <c r="AP58" i="85"/>
  <c r="AW58" i="85"/>
  <c r="BC58" i="85"/>
  <c r="AL60" i="85"/>
  <c r="AU60" i="85"/>
  <c r="BC64" i="85"/>
  <c r="AX64" i="85"/>
  <c r="AT64" i="85"/>
  <c r="AO64" i="85"/>
  <c r="AK64" i="85"/>
  <c r="AZ64" i="85"/>
  <c r="AV64" i="85"/>
  <c r="AQ64" i="85"/>
  <c r="AM64" i="85"/>
  <c r="AJ64" i="85"/>
  <c r="AS64" i="85"/>
  <c r="BA64" i="85"/>
  <c r="AN66" i="85"/>
  <c r="AW66" i="85"/>
  <c r="AJ63" i="85"/>
  <c r="AN63" i="85"/>
  <c r="AS63" i="85"/>
  <c r="AW63" i="85"/>
  <c r="BA63" i="85"/>
  <c r="AJ67" i="85"/>
  <c r="AN67" i="85"/>
  <c r="AS67" i="85"/>
  <c r="AW67" i="85"/>
  <c r="BA67" i="85"/>
  <c r="AM68" i="85"/>
  <c r="AQ68" i="85"/>
  <c r="AV68" i="85"/>
  <c r="AZ68" i="85"/>
  <c r="AK70" i="85"/>
  <c r="AO70" i="85"/>
  <c r="AT70" i="85"/>
  <c r="AX70" i="85"/>
  <c r="BC70" i="85"/>
  <c r="AJ71" i="85"/>
  <c r="AN71" i="85"/>
  <c r="AS71" i="85"/>
  <c r="AW71" i="85"/>
  <c r="BA71" i="85"/>
  <c r="AM72" i="85"/>
  <c r="AQ72" i="85"/>
  <c r="AV72" i="85"/>
  <c r="AZ72" i="85"/>
  <c r="AN73" i="85"/>
  <c r="AT73" i="85"/>
  <c r="AN74" i="85"/>
  <c r="AT74" i="85"/>
  <c r="AN75" i="85"/>
  <c r="AU75" i="85"/>
  <c r="AN78" i="85"/>
  <c r="AT78" i="85"/>
  <c r="AZ79" i="85"/>
  <c r="AV79" i="85"/>
  <c r="AQ79" i="85"/>
  <c r="AM79" i="85"/>
  <c r="AX79" i="85"/>
  <c r="AS79" i="85"/>
  <c r="AL79" i="85"/>
  <c r="AJ79" i="85"/>
  <c r="AP79" i="85"/>
  <c r="AY79" i="85"/>
  <c r="AO80" i="85"/>
  <c r="AK83" i="85"/>
  <c r="AT83" i="85"/>
  <c r="BA83" i="85"/>
  <c r="AY84" i="85"/>
  <c r="AU84" i="85"/>
  <c r="AP84" i="85"/>
  <c r="AL84" i="85"/>
  <c r="AX84" i="85"/>
  <c r="AS84" i="85"/>
  <c r="AM84" i="85"/>
  <c r="AJ84" i="85"/>
  <c r="AQ84" i="85"/>
  <c r="AZ84" i="85"/>
  <c r="AP85" i="85"/>
  <c r="BA90" i="85"/>
  <c r="AW90" i="85"/>
  <c r="AS90" i="85"/>
  <c r="AN90" i="85"/>
  <c r="AJ90" i="85"/>
  <c r="AX90" i="85"/>
  <c r="AQ90" i="85"/>
  <c r="AY90" i="85"/>
  <c r="AP90" i="85"/>
  <c r="AK90" i="85"/>
  <c r="BC90" i="85"/>
  <c r="AU90" i="85"/>
  <c r="AM90" i="85"/>
  <c r="AV90" i="85"/>
  <c r="AJ72" i="85"/>
  <c r="AN72" i="85"/>
  <c r="AS72" i="85"/>
  <c r="AW72" i="85"/>
  <c r="BC72" i="85"/>
  <c r="AZ73" i="85"/>
  <c r="AV73" i="85"/>
  <c r="AQ73" i="85"/>
  <c r="AM73" i="85"/>
  <c r="AJ73" i="85"/>
  <c r="AO73" i="85"/>
  <c r="AU73" i="85"/>
  <c r="BA73" i="85"/>
  <c r="AY74" i="85"/>
  <c r="AU74" i="85"/>
  <c r="AP74" i="85"/>
  <c r="AL74" i="85"/>
  <c r="AJ74" i="85"/>
  <c r="AO74" i="85"/>
  <c r="AV74" i="85"/>
  <c r="BA74" i="85"/>
  <c r="BC75" i="85"/>
  <c r="AX75" i="85"/>
  <c r="AT75" i="85"/>
  <c r="AO75" i="85"/>
  <c r="AK75" i="85"/>
  <c r="AJ75" i="85"/>
  <c r="AP75" i="85"/>
  <c r="AV75" i="85"/>
  <c r="BA75" i="85"/>
  <c r="AY78" i="85"/>
  <c r="AU78" i="85"/>
  <c r="AP78" i="85"/>
  <c r="AL78" i="85"/>
  <c r="AJ78" i="85"/>
  <c r="AO78" i="85"/>
  <c r="AV78" i="85"/>
  <c r="BA78" i="85"/>
  <c r="AY80" i="85"/>
  <c r="AU80" i="85"/>
  <c r="AP80" i="85"/>
  <c r="AL80" i="85"/>
  <c r="AX80" i="85"/>
  <c r="AS80" i="85"/>
  <c r="AM80" i="85"/>
  <c r="AJ80" i="85"/>
  <c r="AQ80" i="85"/>
  <c r="AZ80" i="85"/>
  <c r="BC85" i="85"/>
  <c r="AX85" i="85"/>
  <c r="AT85" i="85"/>
  <c r="AO85" i="85"/>
  <c r="AK85" i="85"/>
  <c r="AY85" i="85"/>
  <c r="AS85" i="85"/>
  <c r="AM85" i="85"/>
  <c r="AJ85" i="85"/>
  <c r="AQ85" i="85"/>
  <c r="AZ85" i="85"/>
  <c r="AL90" i="85"/>
  <c r="AZ90" i="85"/>
  <c r="AJ34" i="85"/>
  <c r="AN34" i="85"/>
  <c r="AS34" i="85"/>
  <c r="AW34" i="85"/>
  <c r="AL36" i="85"/>
  <c r="AP36" i="85"/>
  <c r="AU36" i="85"/>
  <c r="AJ38" i="85"/>
  <c r="AN38" i="85"/>
  <c r="AS38" i="85"/>
  <c r="AW38" i="85"/>
  <c r="AJ42" i="85"/>
  <c r="AN42" i="85"/>
  <c r="AS42" i="85"/>
  <c r="AW42" i="85"/>
  <c r="AJ46" i="85"/>
  <c r="AN46" i="85"/>
  <c r="AS46" i="85"/>
  <c r="AW46" i="85"/>
  <c r="AJ50" i="85"/>
  <c r="AN50" i="85"/>
  <c r="AS50" i="85"/>
  <c r="AW50" i="85"/>
  <c r="AL55" i="85"/>
  <c r="AP55" i="85"/>
  <c r="AU55" i="85"/>
  <c r="AJ57" i="85"/>
  <c r="AN57" i="85"/>
  <c r="AS57" i="85"/>
  <c r="AW57" i="85"/>
  <c r="AJ61" i="85"/>
  <c r="AN61" i="85"/>
  <c r="AS61" i="85"/>
  <c r="AW61" i="85"/>
  <c r="AM62" i="85"/>
  <c r="AQ62" i="85"/>
  <c r="AV62" i="85"/>
  <c r="AL63" i="85"/>
  <c r="AP63" i="85"/>
  <c r="AU63" i="85"/>
  <c r="AJ65" i="85"/>
  <c r="AN65" i="85"/>
  <c r="AS65" i="85"/>
  <c r="AW65" i="85"/>
  <c r="AL67" i="85"/>
  <c r="AP67" i="85"/>
  <c r="AU67" i="85"/>
  <c r="AK68" i="85"/>
  <c r="AO68" i="85"/>
  <c r="AT68" i="85"/>
  <c r="AX68" i="85"/>
  <c r="AJ69" i="85"/>
  <c r="AN69" i="85"/>
  <c r="AS69" i="85"/>
  <c r="AW69" i="85"/>
  <c r="AM70" i="85"/>
  <c r="AQ70" i="85"/>
  <c r="AV70" i="85"/>
  <c r="AZ70" i="85"/>
  <c r="AL71" i="85"/>
  <c r="AP71" i="85"/>
  <c r="AU71" i="85"/>
  <c r="AK72" i="85"/>
  <c r="AO72" i="85"/>
  <c r="AT72" i="85"/>
  <c r="AX72" i="85"/>
  <c r="AK73" i="85"/>
  <c r="AP73" i="85"/>
  <c r="AW73" i="85"/>
  <c r="BC73" i="85"/>
  <c r="AK74" i="85"/>
  <c r="AQ74" i="85"/>
  <c r="AW74" i="85"/>
  <c r="BC74" i="85"/>
  <c r="AL75" i="85"/>
  <c r="AQ75" i="85"/>
  <c r="AW75" i="85"/>
  <c r="AK78" i="85"/>
  <c r="AQ78" i="85"/>
  <c r="AW78" i="85"/>
  <c r="BC78" i="85"/>
  <c r="AN79" i="85"/>
  <c r="AU79" i="85"/>
  <c r="BC79" i="85"/>
  <c r="AK80" i="85"/>
  <c r="AT80" i="85"/>
  <c r="BA80" i="85"/>
  <c r="BC81" i="85"/>
  <c r="AX81" i="85"/>
  <c r="AT81" i="85"/>
  <c r="AO81" i="85"/>
  <c r="AK81" i="85"/>
  <c r="AY81" i="85"/>
  <c r="AS81" i="85"/>
  <c r="AM81" i="85"/>
  <c r="AJ81" i="85"/>
  <c r="AQ81" i="85"/>
  <c r="AZ81" i="85"/>
  <c r="AO83" i="85"/>
  <c r="AN84" i="85"/>
  <c r="AV84" i="85"/>
  <c r="BC84" i="85"/>
  <c r="AL85" i="85"/>
  <c r="AU85" i="85"/>
  <c r="BA85" i="85"/>
  <c r="AO90" i="85"/>
  <c r="AJ70" i="85"/>
  <c r="AN70" i="85"/>
  <c r="AS70" i="85"/>
  <c r="AW70" i="85"/>
  <c r="AL72" i="85"/>
  <c r="AP72" i="85"/>
  <c r="AU72" i="85"/>
  <c r="AY72" i="85"/>
  <c r="AL73" i="85"/>
  <c r="AS73" i="85"/>
  <c r="AX73" i="85"/>
  <c r="AM74" i="85"/>
  <c r="AS74" i="85"/>
  <c r="AX74" i="85"/>
  <c r="AM75" i="85"/>
  <c r="AS75" i="85"/>
  <c r="AY75" i="85"/>
  <c r="AM78" i="85"/>
  <c r="AS78" i="85"/>
  <c r="AX78" i="85"/>
  <c r="AN80" i="85"/>
  <c r="AV80" i="85"/>
  <c r="BC80" i="85"/>
  <c r="AZ83" i="85"/>
  <c r="AV83" i="85"/>
  <c r="AQ83" i="85"/>
  <c r="AM83" i="85"/>
  <c r="AX83" i="85"/>
  <c r="AS83" i="85"/>
  <c r="AL83" i="85"/>
  <c r="AJ83" i="85"/>
  <c r="AP83" i="85"/>
  <c r="AY83" i="85"/>
  <c r="AN85" i="85"/>
  <c r="AV85" i="85"/>
  <c r="AT90" i="85"/>
  <c r="AY96" i="85"/>
  <c r="AU96" i="85"/>
  <c r="AP96" i="85"/>
  <c r="AL96" i="85"/>
  <c r="BC96" i="85"/>
  <c r="AW96" i="85"/>
  <c r="AQ96" i="85"/>
  <c r="AK96" i="85"/>
  <c r="AZ96" i="85"/>
  <c r="AT96" i="85"/>
  <c r="AN96" i="85"/>
  <c r="AS96" i="85"/>
  <c r="BA96" i="85"/>
  <c r="AO96" i="85"/>
  <c r="AX96" i="85"/>
  <c r="AM96" i="85"/>
  <c r="AV96" i="85"/>
  <c r="AJ96" i="85"/>
  <c r="AJ76" i="85"/>
  <c r="AN76" i="85"/>
  <c r="AS76" i="85"/>
  <c r="AW76" i="85"/>
  <c r="AM77" i="85"/>
  <c r="AQ77" i="85"/>
  <c r="AV77" i="85"/>
  <c r="AL87" i="85"/>
  <c r="AS87" i="85"/>
  <c r="AM88" i="85"/>
  <c r="AS88" i="85"/>
  <c r="AM89" i="85"/>
  <c r="AS89" i="85"/>
  <c r="AZ91" i="85"/>
  <c r="AV91" i="85"/>
  <c r="AQ91" i="85"/>
  <c r="AM91" i="85"/>
  <c r="BC91" i="85"/>
  <c r="AW91" i="85"/>
  <c r="AP91" i="85"/>
  <c r="AK91" i="85"/>
  <c r="AJ91" i="85"/>
  <c r="AS91" i="85"/>
  <c r="AY91" i="85"/>
  <c r="AO92" i="85"/>
  <c r="AN93" i="85"/>
  <c r="AZ95" i="85"/>
  <c r="AV95" i="85"/>
  <c r="AQ95" i="85"/>
  <c r="AM95" i="85"/>
  <c r="BC95" i="85"/>
  <c r="AW95" i="85"/>
  <c r="AP95" i="85"/>
  <c r="AK95" i="85"/>
  <c r="AY95" i="85"/>
  <c r="AT95" i="85"/>
  <c r="AN95" i="85"/>
  <c r="AJ95" i="85"/>
  <c r="AU95" i="85"/>
  <c r="AO99" i="85"/>
  <c r="BA99" i="85"/>
  <c r="AY92" i="85"/>
  <c r="AU92" i="85"/>
  <c r="AP92" i="85"/>
  <c r="AL92" i="85"/>
  <c r="BC92" i="85"/>
  <c r="AW92" i="85"/>
  <c r="AQ92" i="85"/>
  <c r="AK92" i="85"/>
  <c r="AJ92" i="85"/>
  <c r="AS92" i="85"/>
  <c r="AZ92" i="85"/>
  <c r="AY100" i="85"/>
  <c r="AU100" i="85"/>
  <c r="AP100" i="85"/>
  <c r="AL100" i="85"/>
  <c r="BC100" i="85"/>
  <c r="AW100" i="85"/>
  <c r="AQ100" i="85"/>
  <c r="AK100" i="85"/>
  <c r="AZ100" i="85"/>
  <c r="AT100" i="85"/>
  <c r="AN100" i="85"/>
  <c r="AJ100" i="85"/>
  <c r="AV100" i="85"/>
  <c r="AZ87" i="85"/>
  <c r="AV87" i="85"/>
  <c r="AQ87" i="85"/>
  <c r="AM87" i="85"/>
  <c r="AJ87" i="85"/>
  <c r="AO87" i="85"/>
  <c r="AU87" i="85"/>
  <c r="BA87" i="85"/>
  <c r="AY88" i="85"/>
  <c r="AU88" i="85"/>
  <c r="AP88" i="85"/>
  <c r="AL88" i="85"/>
  <c r="AJ88" i="85"/>
  <c r="AO88" i="85"/>
  <c r="AV88" i="85"/>
  <c r="BA88" i="85"/>
  <c r="BC89" i="85"/>
  <c r="AX89" i="85"/>
  <c r="AT89" i="85"/>
  <c r="AO89" i="85"/>
  <c r="AK89" i="85"/>
  <c r="AJ89" i="85"/>
  <c r="AP89" i="85"/>
  <c r="AV89" i="85"/>
  <c r="BA89" i="85"/>
  <c r="AM92" i="85"/>
  <c r="AT92" i="85"/>
  <c r="BA92" i="85"/>
  <c r="BC93" i="85"/>
  <c r="AX93" i="85"/>
  <c r="AT93" i="85"/>
  <c r="AO93" i="85"/>
  <c r="AK93" i="85"/>
  <c r="AW93" i="85"/>
  <c r="AQ93" i="85"/>
  <c r="AL93" i="85"/>
  <c r="AZ93" i="85"/>
  <c r="AJ93" i="85"/>
  <c r="AS93" i="85"/>
  <c r="BA93" i="85"/>
  <c r="AZ99" i="85"/>
  <c r="AV99" i="85"/>
  <c r="AQ99" i="85"/>
  <c r="AM99" i="85"/>
  <c r="BC99" i="85"/>
  <c r="AW99" i="85"/>
  <c r="AP99" i="85"/>
  <c r="AK99" i="85"/>
  <c r="AY99" i="85"/>
  <c r="AT99" i="85"/>
  <c r="AN99" i="85"/>
  <c r="AJ99" i="85"/>
  <c r="AU99" i="85"/>
  <c r="BC97" i="85"/>
  <c r="AX97" i="85"/>
  <c r="AT97" i="85"/>
  <c r="AO97" i="85"/>
  <c r="AK97" i="85"/>
  <c r="AN97" i="85"/>
  <c r="AU97" i="85"/>
  <c r="AZ97" i="85"/>
  <c r="BC101" i="85"/>
  <c r="AX101" i="85"/>
  <c r="AT101" i="85"/>
  <c r="AO101" i="85"/>
  <c r="AK101" i="85"/>
  <c r="AN101" i="85"/>
  <c r="AU101" i="85"/>
  <c r="AZ101" i="85"/>
  <c r="AZ104" i="85"/>
  <c r="AV104" i="85"/>
  <c r="AQ104" i="85"/>
  <c r="AM104" i="85"/>
  <c r="AY104" i="85"/>
  <c r="AU104" i="85"/>
  <c r="AP104" i="85"/>
  <c r="AL104" i="85"/>
  <c r="AJ104" i="85"/>
  <c r="AS104" i="85"/>
  <c r="BA104" i="85"/>
  <c r="AM105" i="85"/>
  <c r="AV105" i="85"/>
  <c r="AP106" i="85"/>
  <c r="AZ108" i="85"/>
  <c r="AV108" i="85"/>
  <c r="AQ108" i="85"/>
  <c r="AM108" i="85"/>
  <c r="AY108" i="85"/>
  <c r="AU108" i="85"/>
  <c r="AP108" i="85"/>
  <c r="AL108" i="85"/>
  <c r="AJ108" i="85"/>
  <c r="AS108" i="85"/>
  <c r="BA108" i="85"/>
  <c r="AM109" i="85"/>
  <c r="AV109" i="85"/>
  <c r="AP110" i="85"/>
  <c r="BC106" i="85"/>
  <c r="AX106" i="85"/>
  <c r="AT106" i="85"/>
  <c r="AO106" i="85"/>
  <c r="AK106" i="85"/>
  <c r="BA106" i="85"/>
  <c r="AW106" i="85"/>
  <c r="AS106" i="85"/>
  <c r="AN106" i="85"/>
  <c r="AJ106" i="85"/>
  <c r="AQ106" i="85"/>
  <c r="AZ106" i="85"/>
  <c r="AN109" i="85"/>
  <c r="AW109" i="85"/>
  <c r="BC110" i="85"/>
  <c r="AX110" i="85"/>
  <c r="AT110" i="85"/>
  <c r="AO110" i="85"/>
  <c r="AK110" i="85"/>
  <c r="BA110" i="85"/>
  <c r="AW110" i="85"/>
  <c r="AS110" i="85"/>
  <c r="AN110" i="85"/>
  <c r="AJ110" i="85"/>
  <c r="AQ110" i="85"/>
  <c r="AZ110" i="85"/>
  <c r="AS112" i="85"/>
  <c r="AL97" i="85"/>
  <c r="AQ97" i="85"/>
  <c r="AW97" i="85"/>
  <c r="AL101" i="85"/>
  <c r="AQ101" i="85"/>
  <c r="AW101" i="85"/>
  <c r="AN104" i="85"/>
  <c r="AW104" i="85"/>
  <c r="AQ105" i="85"/>
  <c r="AL106" i="85"/>
  <c r="AU106" i="85"/>
  <c r="AN108" i="85"/>
  <c r="AW108" i="85"/>
  <c r="AQ109" i="85"/>
  <c r="AL110" i="85"/>
  <c r="AU110" i="85"/>
  <c r="AY105" i="85"/>
  <c r="AU105" i="85"/>
  <c r="AP105" i="85"/>
  <c r="AL105" i="85"/>
  <c r="BC105" i="85"/>
  <c r="AX105" i="85"/>
  <c r="AT105" i="85"/>
  <c r="AO105" i="85"/>
  <c r="AK105" i="85"/>
  <c r="AJ105" i="85"/>
  <c r="AS105" i="85"/>
  <c r="BA105" i="85"/>
  <c r="AM106" i="85"/>
  <c r="AV106" i="85"/>
  <c r="AY109" i="85"/>
  <c r="AU109" i="85"/>
  <c r="AP109" i="85"/>
  <c r="AL109" i="85"/>
  <c r="BC109" i="85"/>
  <c r="AX109" i="85"/>
  <c r="AT109" i="85"/>
  <c r="AO109" i="85"/>
  <c r="AK109" i="85"/>
  <c r="AJ109" i="85"/>
  <c r="AS109" i="85"/>
  <c r="BA109" i="85"/>
  <c r="AY112" i="85"/>
  <c r="AU112" i="85"/>
  <c r="BC112" i="85"/>
  <c r="AW112" i="85"/>
  <c r="AQ112" i="85"/>
  <c r="AM112" i="85"/>
  <c r="BA112" i="85"/>
  <c r="AV112" i="85"/>
  <c r="AP112" i="85"/>
  <c r="AL112" i="85"/>
  <c r="AZ112" i="85"/>
  <c r="AT112" i="85"/>
  <c r="AO112" i="85"/>
  <c r="AK112" i="85"/>
  <c r="AJ112" i="85"/>
  <c r="BA116" i="85"/>
  <c r="AZ116" i="85"/>
  <c r="AV116" i="85"/>
  <c r="AQ116" i="85"/>
  <c r="AM116" i="85"/>
  <c r="AW116" i="85"/>
  <c r="AP116" i="85"/>
  <c r="AK116" i="85"/>
  <c r="AJ116" i="85"/>
  <c r="AS116" i="85"/>
  <c r="AY116" i="85"/>
  <c r="AY122" i="85"/>
  <c r="AU122" i="85"/>
  <c r="AP122" i="85"/>
  <c r="AL122" i="85"/>
  <c r="AZ122" i="85"/>
  <c r="AT122" i="85"/>
  <c r="AN122" i="85"/>
  <c r="AW122" i="85"/>
  <c r="AO122" i="85"/>
  <c r="BC122" i="85"/>
  <c r="AV122" i="85"/>
  <c r="AM122" i="85"/>
  <c r="BA122" i="85"/>
  <c r="AS122" i="85"/>
  <c r="AK122" i="85"/>
  <c r="AJ122" i="85"/>
  <c r="BA114" i="85"/>
  <c r="AW114" i="85"/>
  <c r="AS114" i="85"/>
  <c r="AN114" i="85"/>
  <c r="AJ114" i="85"/>
  <c r="AO114" i="85"/>
  <c r="AU114" i="85"/>
  <c r="AZ114" i="85"/>
  <c r="AL116" i="85"/>
  <c r="AT116" i="85"/>
  <c r="BC116" i="85"/>
  <c r="AQ122" i="85"/>
  <c r="AJ82" i="85"/>
  <c r="AN82" i="85"/>
  <c r="AS82" i="85"/>
  <c r="AW82" i="85"/>
  <c r="AJ86" i="85"/>
  <c r="AN86" i="85"/>
  <c r="AS86" i="85"/>
  <c r="AW86" i="85"/>
  <c r="AJ94" i="85"/>
  <c r="AN94" i="85"/>
  <c r="AS94" i="85"/>
  <c r="AW94" i="85"/>
  <c r="AJ98" i="85"/>
  <c r="AN98" i="85"/>
  <c r="AS98" i="85"/>
  <c r="AW98" i="85"/>
  <c r="AJ102" i="85"/>
  <c r="AN102" i="85"/>
  <c r="AS102" i="85"/>
  <c r="AW102" i="85"/>
  <c r="AM103" i="85"/>
  <c r="AQ103" i="85"/>
  <c r="AV103" i="85"/>
  <c r="AZ103" i="85"/>
  <c r="AM107" i="85"/>
  <c r="AQ107" i="85"/>
  <c r="AV107" i="85"/>
  <c r="AZ107" i="85"/>
  <c r="AM111" i="85"/>
  <c r="AQ111" i="85"/>
  <c r="AV111" i="85"/>
  <c r="AZ111" i="85"/>
  <c r="BC113" i="85"/>
  <c r="AX113" i="85"/>
  <c r="AT113" i="85"/>
  <c r="AO113" i="85"/>
  <c r="AK113" i="85"/>
  <c r="AJ113" i="85"/>
  <c r="AP113" i="85"/>
  <c r="AV113" i="85"/>
  <c r="BA113" i="85"/>
  <c r="AK114" i="85"/>
  <c r="AP114" i="85"/>
  <c r="AV114" i="85"/>
  <c r="BC114" i="85"/>
  <c r="AZ115" i="85"/>
  <c r="AV115" i="85"/>
  <c r="AQ115" i="85"/>
  <c r="AM115" i="85"/>
  <c r="AJ115" i="85"/>
  <c r="AO115" i="85"/>
  <c r="AU115" i="85"/>
  <c r="BA115" i="85"/>
  <c r="AN116" i="85"/>
  <c r="AU116" i="85"/>
  <c r="AX122" i="85"/>
  <c r="AJ103" i="85"/>
  <c r="AN103" i="85"/>
  <c r="AS103" i="85"/>
  <c r="AW103" i="85"/>
  <c r="AJ107" i="85"/>
  <c r="AN107" i="85"/>
  <c r="AS107" i="85"/>
  <c r="AW107" i="85"/>
  <c r="AJ111" i="85"/>
  <c r="AN111" i="85"/>
  <c r="AS111" i="85"/>
  <c r="AW111" i="85"/>
  <c r="AL114" i="85"/>
  <c r="AQ114" i="85"/>
  <c r="AX114" i="85"/>
  <c r="AO116" i="85"/>
  <c r="AX116" i="85"/>
  <c r="BC119" i="85"/>
  <c r="AX119" i="85"/>
  <c r="AT119" i="85"/>
  <c r="AO119" i="85"/>
  <c r="AK119" i="85"/>
  <c r="AZ119" i="85"/>
  <c r="AU119" i="85"/>
  <c r="AN119" i="85"/>
  <c r="AV119" i="85"/>
  <c r="AM119" i="85"/>
  <c r="BA119" i="85"/>
  <c r="AS119" i="85"/>
  <c r="AL119" i="85"/>
  <c r="AJ119" i="85"/>
  <c r="AY119" i="85"/>
  <c r="BC127" i="85"/>
  <c r="AX127" i="85"/>
  <c r="AT127" i="85"/>
  <c r="AO127" i="85"/>
  <c r="AK127" i="85"/>
  <c r="AZ127" i="85"/>
  <c r="AU127" i="85"/>
  <c r="AN127" i="85"/>
  <c r="AY127" i="85"/>
  <c r="AS127" i="85"/>
  <c r="AM127" i="85"/>
  <c r="AJ127" i="85"/>
  <c r="AV127" i="85"/>
  <c r="BC129" i="85"/>
  <c r="AX129" i="85"/>
  <c r="AT129" i="85"/>
  <c r="AO129" i="85"/>
  <c r="AY129" i="85"/>
  <c r="AS129" i="85"/>
  <c r="AM129" i="85"/>
  <c r="AV129" i="85"/>
  <c r="AN129" i="85"/>
  <c r="BA129" i="85"/>
  <c r="AU129" i="85"/>
  <c r="AL129" i="85"/>
  <c r="AJ129" i="85"/>
  <c r="AW129" i="85"/>
  <c r="AO118" i="85"/>
  <c r="AP123" i="85"/>
  <c r="AP125" i="85"/>
  <c r="AY126" i="85"/>
  <c r="AU126" i="85"/>
  <c r="AP126" i="85"/>
  <c r="AL126" i="85"/>
  <c r="AZ126" i="85"/>
  <c r="AT126" i="85"/>
  <c r="AN126" i="85"/>
  <c r="AX126" i="85"/>
  <c r="AS126" i="85"/>
  <c r="AM126" i="85"/>
  <c r="AJ126" i="85"/>
  <c r="AV126" i="85"/>
  <c r="AL127" i="85"/>
  <c r="AW127" i="85"/>
  <c r="AK129" i="85"/>
  <c r="AZ129" i="85"/>
  <c r="AY118" i="85"/>
  <c r="AU118" i="85"/>
  <c r="AP118" i="85"/>
  <c r="AL118" i="85"/>
  <c r="AZ118" i="85"/>
  <c r="AT118" i="85"/>
  <c r="AN118" i="85"/>
  <c r="AJ118" i="85"/>
  <c r="AQ118" i="85"/>
  <c r="AX118" i="85"/>
  <c r="BC123" i="85"/>
  <c r="AX123" i="85"/>
  <c r="AT123" i="85"/>
  <c r="AO123" i="85"/>
  <c r="AK123" i="85"/>
  <c r="AZ123" i="85"/>
  <c r="AU123" i="85"/>
  <c r="AN123" i="85"/>
  <c r="AJ123" i="85"/>
  <c r="AQ123" i="85"/>
  <c r="AY123" i="85"/>
  <c r="AZ125" i="85"/>
  <c r="AV125" i="85"/>
  <c r="AQ125" i="85"/>
  <c r="AM125" i="85"/>
  <c r="AY125" i="85"/>
  <c r="AT125" i="85"/>
  <c r="AN125" i="85"/>
  <c r="AX125" i="85"/>
  <c r="AS125" i="85"/>
  <c r="AL125" i="85"/>
  <c r="AJ125" i="85"/>
  <c r="AU125" i="85"/>
  <c r="AP127" i="85"/>
  <c r="BA127" i="85"/>
  <c r="AP129" i="85"/>
  <c r="AQ127" i="85"/>
  <c r="AQ129" i="85"/>
  <c r="AP131" i="85"/>
  <c r="AY132" i="85"/>
  <c r="AU132" i="85"/>
  <c r="AP132" i="85"/>
  <c r="AL132" i="85"/>
  <c r="AZ132" i="85"/>
  <c r="AT132" i="85"/>
  <c r="AN132" i="85"/>
  <c r="AX132" i="85"/>
  <c r="AS132" i="85"/>
  <c r="AM132" i="85"/>
  <c r="AJ132" i="85"/>
  <c r="AV132" i="85"/>
  <c r="BA124" i="85"/>
  <c r="AW124" i="85"/>
  <c r="AS124" i="85"/>
  <c r="AN124" i="85"/>
  <c r="AJ124" i="85"/>
  <c r="AO124" i="85"/>
  <c r="AU124" i="85"/>
  <c r="AZ124" i="85"/>
  <c r="AZ131" i="85"/>
  <c r="AV131" i="85"/>
  <c r="AQ131" i="85"/>
  <c r="AM131" i="85"/>
  <c r="AY131" i="85"/>
  <c r="AT131" i="85"/>
  <c r="AN131" i="85"/>
  <c r="AX131" i="85"/>
  <c r="AS131" i="85"/>
  <c r="AL131" i="85"/>
  <c r="AJ131" i="85"/>
  <c r="AU131" i="85"/>
  <c r="AZ135" i="85"/>
  <c r="AV135" i="85"/>
  <c r="AQ135" i="85"/>
  <c r="AM135" i="85"/>
  <c r="AJ135" i="85"/>
  <c r="AO135" i="85"/>
  <c r="AU135" i="85"/>
  <c r="BA135" i="85"/>
  <c r="AY136" i="85"/>
  <c r="AU136" i="85"/>
  <c r="AP136" i="85"/>
  <c r="AL136" i="85"/>
  <c r="AJ136" i="85"/>
  <c r="AO136" i="85"/>
  <c r="AV136" i="85"/>
  <c r="BA136" i="85"/>
  <c r="AK135" i="85"/>
  <c r="AP135" i="85"/>
  <c r="AW135" i="85"/>
  <c r="BC135" i="85"/>
  <c r="AK136" i="85"/>
  <c r="AQ136" i="85"/>
  <c r="AW136" i="85"/>
  <c r="BC136" i="85"/>
  <c r="AM117" i="85"/>
  <c r="AQ117" i="85"/>
  <c r="AV117" i="85"/>
  <c r="AJ120" i="85"/>
  <c r="AN120" i="85"/>
  <c r="AS120" i="85"/>
  <c r="AW120" i="85"/>
  <c r="AM121" i="85"/>
  <c r="AQ121" i="85"/>
  <c r="AV121" i="85"/>
  <c r="AJ128" i="85"/>
  <c r="AN128" i="85"/>
  <c r="AS128" i="85"/>
  <c r="AW128" i="85"/>
  <c r="AM133" i="85"/>
  <c r="AS133" i="85"/>
  <c r="AL135" i="85"/>
  <c r="AS135" i="85"/>
  <c r="AX135" i="85"/>
  <c r="AM136" i="85"/>
  <c r="AS136" i="85"/>
  <c r="AX136" i="85"/>
  <c r="AM137" i="85"/>
  <c r="AS137" i="85"/>
  <c r="BC133" i="85"/>
  <c r="AX133" i="85"/>
  <c r="AT133" i="85"/>
  <c r="AO133" i="85"/>
  <c r="AK133" i="85"/>
  <c r="AN133" i="85"/>
  <c r="AU133" i="85"/>
  <c r="AZ133" i="85"/>
  <c r="AN135" i="85"/>
  <c r="AT135" i="85"/>
  <c r="AY135" i="85"/>
  <c r="AN136" i="85"/>
  <c r="AT136" i="85"/>
  <c r="AZ136" i="85"/>
  <c r="BC137" i="85"/>
  <c r="AX137" i="85"/>
  <c r="AT137" i="85"/>
  <c r="AO137" i="85"/>
  <c r="AK137" i="85"/>
  <c r="AN137" i="85"/>
  <c r="AU137" i="85"/>
  <c r="AZ137" i="85"/>
  <c r="AZ138" i="85"/>
  <c r="AJ130" i="85"/>
  <c r="AN130" i="85"/>
  <c r="AS130" i="85"/>
  <c r="AW130" i="85"/>
  <c r="AJ134" i="85"/>
  <c r="AN134" i="85"/>
  <c r="AS134" i="85"/>
  <c r="AW134" i="85"/>
  <c r="AJ138" i="85"/>
  <c r="AN138" i="85"/>
  <c r="AS138" i="85"/>
  <c r="AW138" i="85"/>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N7" i="85"/>
  <c r="AP7" i="85"/>
  <c r="AX7" i="85"/>
  <c r="AY7" i="85"/>
  <c r="AS7" i="85"/>
  <c r="AL7" i="85"/>
  <c r="BC7" i="85"/>
  <c r="AT7" i="85"/>
  <c r="AR7" i="85"/>
  <c r="AK7" i="85"/>
  <c r="AO7" i="85"/>
  <c r="AV7" i="85"/>
  <c r="AJ7" i="85"/>
  <c r="AZ7" i="85"/>
  <c r="AW7" i="85"/>
  <c r="BA7" i="85"/>
  <c r="AM7" i="85"/>
  <c r="AU7" i="85"/>
  <c r="AQ7" i="85"/>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Q15"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Q14"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W49"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<sst xmlns="http://schemas.openxmlformats.org/spreadsheetml/2006/main" count="24512" uniqueCount="2496">
  <si>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</si>
  <si>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</si>
  <si>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</si>
  <si>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</si>
  <si>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</si>
  <si>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t>円グラフ</t>
  </si>
  <si>
    <t>2013年度</t>
    <rPh sb="4" eb="6">
      <t>ネンド</t>
    </rPh>
    <phoneticPr fontId="12"/>
  </si>
  <si>
    <t>積上げ縦棒グラフ</t>
  </si>
  <si>
    <t>100％積上げ横棒グラフ</t>
  </si>
  <si>
    <t>2020年度</t>
    <phoneticPr fontId="7"/>
  </si>
  <si>
    <t>2019年度</t>
    <phoneticPr fontId="7"/>
  </si>
  <si>
    <t>円グラフ</t>
    <phoneticPr fontId="16"/>
  </si>
  <si>
    <t>積上げ横棒グラフ</t>
  </si>
  <si>
    <t>積上げ横棒グラフ</t>
    <phoneticPr fontId="7"/>
  </si>
  <si>
    <t>横棒グラフ</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</si>
  <si>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</si>
  <si>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</si>
  <si>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</si>
  <si>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</si>
  <si>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</si>
  <si>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t>グラフ用</t>
    <rPh sb="3" eb="4">
      <t>ヨウ</t>
    </rPh>
    <phoneticPr fontId="7"/>
  </si>
  <si>
    <t>※最新年度のグラフ名：</t>
    <rPh sb="1" eb="3">
      <t>サイシン</t>
    </rPh>
    <rPh sb="3" eb="5">
      <t>ネンド</t>
    </rPh>
    <rPh sb="9" eb="10">
      <t>メイ</t>
    </rPh>
    <phoneticPr fontId="7"/>
  </si>
  <si>
    <t>産業部門</t>
    <rPh sb="0" eb="2">
      <t>サンギョウ</t>
    </rPh>
    <rPh sb="2" eb="4">
      <t>ブモン</t>
    </rPh>
    <phoneticPr fontId="10"/>
  </si>
  <si>
    <t>部門</t>
    <rPh sb="0" eb="2">
      <t>ブモン</t>
    </rPh>
    <phoneticPr fontId="7"/>
  </si>
  <si>
    <t>構成比</t>
    <rPh sb="0" eb="3">
      <t>コウセイヒ</t>
    </rPh>
    <phoneticPr fontId="7"/>
  </si>
  <si>
    <t>製造業</t>
    <rPh sb="0" eb="3">
      <t>セイゾウギョウ</t>
    </rPh>
    <phoneticPr fontId="10"/>
  </si>
  <si>
    <t>排出量</t>
    <phoneticPr fontId="7"/>
  </si>
  <si>
    <t>建設業・鉱業</t>
    <rPh sb="0" eb="2">
      <t>ケンセツ</t>
    </rPh>
    <rPh sb="4" eb="6">
      <t>コウギョウ</t>
    </rPh>
    <phoneticPr fontId="10"/>
  </si>
  <si>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</si>
  <si>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</si>
  <si>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</si>
  <si>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</si>
  <si>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</si>
  <si>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</si>
  <si>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</si>
  <si>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</si>
  <si>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</si>
  <si>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</si>
  <si>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</si>
  <si>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</si>
  <si>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</si>
  <si>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</si>
  <si>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</si>
  <si>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</si>
  <si>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運輸部門</t>
    <rPh sb="0" eb="2">
      <t>ウンユ</t>
    </rPh>
    <rPh sb="2" eb="4">
      <t>ブモン</t>
    </rPh>
    <phoneticPr fontId="7"/>
  </si>
  <si>
    <t>自動車</t>
    <rPh sb="0" eb="3">
      <t>ジドウシャ</t>
    </rPh>
    <phoneticPr fontId="7"/>
  </si>
  <si>
    <t>旅客</t>
  </si>
  <si>
    <t>貨物</t>
    <rPh sb="0" eb="2">
      <t>カモツ</t>
    </rPh>
    <phoneticPr fontId="7"/>
  </si>
  <si>
    <t>鉄道</t>
    <rPh sb="0" eb="2">
      <t>テツドウ</t>
    </rPh>
    <phoneticPr fontId="7"/>
  </si>
  <si>
    <t>2008年度</t>
    <phoneticPr fontId="7"/>
  </si>
  <si>
    <t>2009年度</t>
    <phoneticPr fontId="7"/>
  </si>
  <si>
    <t>2010年度</t>
    <phoneticPr fontId="7"/>
  </si>
  <si>
    <t>2011年度</t>
    <phoneticPr fontId="7"/>
  </si>
  <si>
    <t>2012年度</t>
    <phoneticPr fontId="7"/>
  </si>
  <si>
    <t>2013年度</t>
    <phoneticPr fontId="7"/>
  </si>
  <si>
    <t>2014年度</t>
    <phoneticPr fontId="7"/>
  </si>
  <si>
    <t>2015年度</t>
    <phoneticPr fontId="7"/>
  </si>
  <si>
    <t>2016年度</t>
    <phoneticPr fontId="7"/>
  </si>
  <si>
    <t>2017年度</t>
    <phoneticPr fontId="7"/>
  </si>
  <si>
    <t>2018年度</t>
    <phoneticPr fontId="7"/>
  </si>
  <si>
    <t>2021年度</t>
  </si>
  <si>
    <t>船舶</t>
    <rPh sb="0" eb="2">
      <t>センパク</t>
    </rPh>
    <phoneticPr fontId="7"/>
  </si>
  <si>
    <t>平成20年度</t>
    <rPh sb="0" eb="2">
      <t>ヘイセイ</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</si>
  <si>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</si>
  <si>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</si>
  <si>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</si>
  <si>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</si>
  <si>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</si>
  <si>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</si>
  <si>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</si>
  <si>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phoneticPr fontId="7"/>
  </si>
  <si>
    <t>平成29年度</t>
  </si>
  <si>
    <t>平成30年度</t>
    <rPh sb="0" eb="2">
      <t>ヘイセイ</t>
    </rPh>
    <phoneticPr fontId="7"/>
  </si>
  <si>
    <t>令和元年度</t>
  </si>
  <si>
    <t>令和2年度</t>
    <phoneticPr fontId="7"/>
  </si>
  <si>
    <t>令和3年度</t>
  </si>
  <si>
    <t>廃棄物分野（一般廃棄物）</t>
    <rPh sb="0" eb="3">
      <t>ハイキブツ</t>
    </rPh>
    <rPh sb="3" eb="5">
      <t>ブンヤ</t>
    </rPh>
    <rPh sb="6" eb="8">
      <t>イッパン</t>
    </rPh>
    <rPh sb="8" eb="11">
      <t>ハイキブツ</t>
    </rPh>
    <phoneticPr fontId="7"/>
  </si>
  <si>
    <t>業務その他部門</t>
    <rPh sb="4" eb="5">
      <t>タ</t>
    </rPh>
    <phoneticPr fontId="10"/>
  </si>
  <si>
    <t>家庭部門</t>
  </si>
  <si>
    <t>合計</t>
    <rPh sb="0" eb="2">
      <t>ゴウケイ</t>
    </rPh>
    <phoneticPr fontId="10"/>
  </si>
  <si>
    <t>データ（排出量）</t>
  </si>
  <si>
    <t>aa</t>
    <phoneticPr fontId="7"/>
  </si>
  <si>
    <t>部門・分野</t>
    <rPh sb="0" eb="2">
      <t>ブモン</t>
    </rPh>
    <rPh sb="3" eb="5">
      <t>ブンヤ</t>
    </rPh>
    <phoneticPr fontId="7"/>
  </si>
  <si>
    <t>A.現況推計データ</t>
    <phoneticPr fontId="7"/>
  </si>
  <si>
    <t>平成20年度</t>
  </si>
  <si>
    <t>平成21年度</t>
  </si>
  <si>
    <t>平成22年度</t>
  </si>
  <si>
    <t>平成23年度</t>
  </si>
  <si>
    <t>平成24年度</t>
  </si>
  <si>
    <t>平成25年度</t>
  </si>
  <si>
    <t>平成26年度</t>
  </si>
  <si>
    <t>平成27年度</t>
  </si>
  <si>
    <t>平成28年度</t>
  </si>
  <si>
    <t>平成30年度</t>
  </si>
  <si>
    <t>令和元年度</t>
    <rPh sb="0" eb="2">
      <t>レイワ</t>
    </rPh>
    <phoneticPr fontId="7"/>
  </si>
  <si>
    <t>令和2年度</t>
    <rPh sb="0" eb="2">
      <t>レイワ</t>
    </rPh>
    <phoneticPr fontId="7"/>
  </si>
  <si>
    <t>令和3年度</t>
    <rPh sb="0" eb="2">
      <t>レイワ</t>
    </rPh>
    <phoneticPr fontId="7"/>
  </si>
  <si>
    <t>製造業</t>
  </si>
  <si>
    <t>製造業</t>
    <phoneticPr fontId="7"/>
  </si>
  <si>
    <t>列名</t>
    <rPh sb="0" eb="2">
      <t>レツメイ</t>
    </rPh>
    <phoneticPr fontId="7"/>
  </si>
  <si>
    <t>建設業・鉱業</t>
  </si>
  <si>
    <t>農林水産業</t>
  </si>
  <si>
    <t>業務その他部門</t>
  </si>
  <si>
    <t>貨物</t>
  </si>
  <si>
    <t>鉄道</t>
  </si>
  <si>
    <t>船舶</t>
  </si>
  <si>
    <t>廃棄物分野（一般廃棄物）</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</si>
  <si>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</si>
  <si>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</si>
  <si>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</si>
  <si>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</si>
  <si>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</si>
  <si>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</si>
  <si>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</si>
  <si>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家庭部門</t>
    <phoneticPr fontId="7"/>
  </si>
  <si>
    <t>廃棄物分野（一般廃棄物）</t>
    <rPh sb="0" eb="3">
      <t>ハイキブツ</t>
    </rPh>
    <rPh sb="3" eb="5">
      <t>ブンヤ</t>
    </rPh>
    <phoneticPr fontId="7"/>
  </si>
  <si>
    <t>合計</t>
    <rPh sb="0" eb="2">
      <t>ゴウケイ</t>
    </rPh>
    <phoneticPr fontId="7"/>
  </si>
  <si>
    <t>廃棄物分野
（一般廃棄物）</t>
    <rPh sb="0" eb="3">
      <t>ハイキブツ</t>
    </rPh>
    <rPh sb="3" eb="5">
      <t>ブンヤ</t>
    </rPh>
    <rPh sb="7" eb="9">
      <t>イッパン</t>
    </rPh>
    <rPh sb="9" eb="12">
      <t>ハイキブツ</t>
    </rPh>
    <phoneticPr fontId="7"/>
  </si>
  <si>
    <t>全国</t>
    <rPh sb="0" eb="2">
      <t>ゼンコク</t>
    </rPh>
    <phoneticPr fontId="7"/>
  </si>
  <si>
    <t xml:space="preserve">
</t>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</si>
  <si>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</si>
  <si>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</si>
  <si>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</si>
  <si>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</si>
  <si>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</si>
  <si>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</si>
  <si>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</si>
  <si>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</si>
  <si>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</si>
  <si>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</si>
  <si>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</si>
  <si>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</si>
  <si>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</si>
  <si>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</si>
  <si>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t>廃棄物分野（一般廃棄物）</t>
    <rPh sb="0" eb="3">
      <t>ハイキブツ</t>
    </rPh>
    <rPh sb="3" eb="5">
      <t>ブンヤ</t>
    </rPh>
    <phoneticPr fontId="10"/>
  </si>
  <si>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</si>
  <si>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</si>
  <si>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</si>
  <si>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</si>
  <si>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</si>
  <si>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</si>
  <si>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</si>
  <si>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</si>
  <si>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</si>
  <si>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</si>
  <si>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</si>
  <si>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平成29年度</t>
    <rPh sb="0" eb="2">
      <t>ヘイセイ</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</si>
  <si>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</si>
  <si>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</si>
  <si>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</si>
  <si>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</si>
  <si>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</si>
  <si>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t xml:space="preserve">   　  </t>
    <phoneticPr fontId="7"/>
  </si>
  <si>
    <t>令和元年度</t>
    <rPh sb="0" eb="2">
      <t>レイワ</t>
    </rPh>
    <rPh sb="2" eb="3">
      <t>ガン</t>
    </rPh>
    <phoneticPr fontId="7"/>
  </si>
  <si>
    <t>エネルギー転換部門</t>
    <rPh sb="5" eb="7">
      <t>テンカン</t>
    </rPh>
    <rPh sb="7" eb="9">
      <t>ブモン</t>
    </rPh>
    <phoneticPr fontId="7"/>
  </si>
  <si>
    <t>分類不能</t>
    <rPh sb="0" eb="2">
      <t>ブンルイ</t>
    </rPh>
    <rPh sb="2" eb="4">
      <t>フノウ</t>
    </rPh>
    <phoneticPr fontId="7"/>
  </si>
  <si>
    <t>14：パルプ・紙・紙加工品製造業</t>
  </si>
  <si>
    <t>16：化学工業</t>
  </si>
  <si>
    <t>17：石油製品・石炭製品製造業</t>
  </si>
  <si>
    <t>エネルギー多消費業種
（エネルギー転換部門を除く）</t>
    <rPh sb="5" eb="6">
      <t>タ</t>
    </rPh>
    <rPh sb="6" eb="8">
      <t>ショウヒ</t>
    </rPh>
    <rPh sb="8" eb="10">
      <t>ギョウシュ</t>
    </rPh>
    <phoneticPr fontId="10"/>
  </si>
  <si>
    <t>21：窯業・土石製品製造業</t>
  </si>
  <si>
    <t>22：鉄鋼業</t>
  </si>
  <si>
    <t>9：食料品製造業</t>
  </si>
  <si>
    <t>10：飲料・たばこ・飼料製造業</t>
  </si>
  <si>
    <t>エネルギー多消費業種以外
（エネルギー転換部門を除く）</t>
    <rPh sb="5" eb="6">
      <t>タ</t>
    </rPh>
    <rPh sb="6" eb="8">
      <t>ショウヒ</t>
    </rPh>
    <rPh sb="8" eb="10">
      <t>ギョウシュ</t>
    </rPh>
    <rPh sb="10" eb="12">
      <t>イガイ</t>
    </rPh>
    <phoneticPr fontId="10"/>
  </si>
  <si>
    <t>13：家具・装備品製造業</t>
  </si>
  <si>
    <t>15：印刷・同関連業</t>
  </si>
  <si>
    <t>19：ゴム製品製造業</t>
  </si>
  <si>
    <t>20：なめし革・同製品・毛皮製造業</t>
  </si>
  <si>
    <t>23：非鉄金属製造業</t>
  </si>
  <si>
    <t>24：金属製品製造業</t>
  </si>
  <si>
    <t>25：はん用機械器具製造業</t>
  </si>
  <si>
    <t>26：生産用機械器具製造業</t>
  </si>
  <si>
    <t>27：業務用機械器具製造業</t>
  </si>
  <si>
    <t>29：電気機械器具製造業</t>
  </si>
  <si>
    <t>30：情報通信機械器具製造業</t>
  </si>
  <si>
    <t>31：輸送用機械器具製造業</t>
  </si>
  <si>
    <t>32：その他の製造業</t>
  </si>
  <si>
    <t>G：情報通信業</t>
  </si>
  <si>
    <t>H：運輸業，郵便業</t>
  </si>
  <si>
    <t>I：卸売業，小売業</t>
  </si>
  <si>
    <t>データ（特定事業所件数）</t>
  </si>
  <si>
    <t>データ（特定事業所排出量）</t>
  </si>
  <si>
    <t>J：金融業，保険業</t>
  </si>
  <si>
    <t>bb</t>
  </si>
  <si>
    <t>ba</t>
  </si>
  <si>
    <t>K：不動産業，物品賃貸業</t>
  </si>
  <si>
    <t>_ene</t>
  </si>
  <si>
    <t>B.SHKデータ</t>
  </si>
  <si>
    <t>M：宿泊業，飲食サービス業</t>
  </si>
  <si>
    <t>N：生活関連ｻｰﾋﾞｽ業,娯楽業</t>
  </si>
  <si>
    <t>O：教育，学習支援業</t>
  </si>
  <si>
    <t>P：医療，福祉</t>
  </si>
  <si>
    <t>Q：複合サービス事業</t>
  </si>
  <si>
    <t>F</t>
  </si>
  <si>
    <t>G</t>
  </si>
  <si>
    <t>石油精製業・コークス製造業</t>
    <rPh sb="0" eb="2">
      <t>セキユ</t>
    </rPh>
    <rPh sb="2" eb="4">
      <t>セイセイ</t>
    </rPh>
    <rPh sb="4" eb="5">
      <t>ギョウ</t>
    </rPh>
    <rPh sb="10" eb="13">
      <t>セイゾウギョウ</t>
    </rPh>
    <phoneticPr fontId="7"/>
  </si>
  <si>
    <t>H</t>
  </si>
  <si>
    <t>発電所・変電所</t>
    <rPh sb="0" eb="2">
      <t>ハツデン</t>
    </rPh>
    <rPh sb="2" eb="3">
      <t>ショ</t>
    </rPh>
    <rPh sb="4" eb="6">
      <t>ヘンデン</t>
    </rPh>
    <rPh sb="6" eb="7">
      <t>ショ</t>
    </rPh>
    <phoneticPr fontId="7"/>
  </si>
  <si>
    <t>I</t>
  </si>
  <si>
    <t>ガス製造工場</t>
    <rPh sb="2" eb="4">
      <t>セイゾウ</t>
    </rPh>
    <rPh sb="4" eb="6">
      <t>コウジョウ</t>
    </rPh>
    <phoneticPr fontId="7"/>
  </si>
  <si>
    <t>J</t>
  </si>
  <si>
    <t>熱供給業</t>
    <rPh sb="0" eb="1">
      <t>ネツ</t>
    </rPh>
    <rPh sb="1" eb="3">
      <t>キョウキュウ</t>
    </rPh>
    <rPh sb="3" eb="4">
      <t>ギョウ</t>
    </rPh>
    <phoneticPr fontId="7"/>
  </si>
  <si>
    <t>K</t>
  </si>
  <si>
    <t>L</t>
  </si>
  <si>
    <t>M</t>
  </si>
  <si>
    <t>N</t>
  </si>
  <si>
    <t>O</t>
  </si>
  <si>
    <t>P</t>
  </si>
  <si>
    <t>Q</t>
  </si>
  <si>
    <t>R</t>
  </si>
  <si>
    <t>S</t>
  </si>
  <si>
    <t>エネルギー転換部門</t>
    <rPh sb="5" eb="7">
      <t>テンカン</t>
    </rPh>
    <rPh sb="7" eb="9">
      <t>ブモン</t>
    </rPh>
    <phoneticPr fontId="10"/>
  </si>
  <si>
    <t>平成26年度</t>
    <rPh sb="0" eb="2">
      <t>ヘイセイ</t>
    </rPh>
    <rPh sb="4" eb="6">
      <t>ネンド</t>
    </rPh>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</si>
  <si>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</si>
  <si>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</si>
  <si>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</si>
  <si>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</si>
  <si>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令和2年度</t>
  </si>
  <si>
    <t>令和3年度</t>
    <rPh sb="0" eb="2">
      <t>レイワ</t>
    </rPh>
    <rPh sb="3" eb="5">
      <t>ネンド</t>
    </rPh>
    <phoneticPr fontId="7"/>
  </si>
  <si>
    <t>太陽光発電（10kW未満）</t>
    <rPh sb="0" eb="2">
      <t>タイヨウ</t>
    </rPh>
    <rPh sb="2" eb="3">
      <t>コウ</t>
    </rPh>
    <rPh sb="3" eb="5">
      <t>ハツデン</t>
    </rPh>
    <rPh sb="10" eb="12">
      <t>ミマン</t>
    </rPh>
    <phoneticPr fontId="7"/>
  </si>
  <si>
    <t>太陽光発電（10kW以上）</t>
    <rPh sb="0" eb="3">
      <t>タイヨウコウ</t>
    </rPh>
    <rPh sb="3" eb="5">
      <t>ハツデン</t>
    </rPh>
    <rPh sb="10" eb="12">
      <t>イジョウ</t>
    </rPh>
    <phoneticPr fontId="7"/>
  </si>
  <si>
    <t>風力発電</t>
    <rPh sb="0" eb="2">
      <t>フウリョク</t>
    </rPh>
    <rPh sb="2" eb="4">
      <t>ハツデン</t>
    </rPh>
    <phoneticPr fontId="7"/>
  </si>
  <si>
    <t>水力発電</t>
    <rPh sb="0" eb="2">
      <t>スイリョク</t>
    </rPh>
    <rPh sb="2" eb="4">
      <t>ハツデン</t>
    </rPh>
    <phoneticPr fontId="7"/>
  </si>
  <si>
    <t>地熱発電</t>
    <rPh sb="0" eb="2">
      <t>チネツ</t>
    </rPh>
    <rPh sb="2" eb="4">
      <t>ハツデン</t>
    </rPh>
    <phoneticPr fontId="7"/>
  </si>
  <si>
    <t>バイオマス発電</t>
    <rPh sb="5" eb="7">
      <t>ハツデン</t>
    </rPh>
    <phoneticPr fontId="7"/>
  </si>
  <si>
    <t>平成26年度</t>
    <rPh sb="0" eb="2">
      <t>ヘイセイ</t>
    </rPh>
    <rPh sb="4" eb="5">
      <t>ネン</t>
    </rPh>
    <rPh sb="5" eb="6">
      <t>ド</t>
    </rPh>
    <phoneticPr fontId="7"/>
  </si>
  <si>
    <t>平成27年度</t>
    <rPh sb="0" eb="2">
      <t>ヘイセイ</t>
    </rPh>
    <rPh sb="4" eb="5">
      <t>ネン</t>
    </rPh>
    <rPh sb="5" eb="6">
      <t>ド</t>
    </rPh>
    <phoneticPr fontId="7"/>
  </si>
  <si>
    <t>平成30年度</t>
    <phoneticPr fontId="7"/>
  </si>
  <si>
    <t>再生可能エネルギー合計</t>
    <rPh sb="0" eb="2">
      <t>サイセイ</t>
    </rPh>
    <rPh sb="2" eb="4">
      <t>カノウ</t>
    </rPh>
    <rPh sb="9" eb="11">
      <t>ゴウケイ</t>
    </rPh>
    <phoneticPr fontId="7"/>
  </si>
  <si>
    <t>グラフ作成用</t>
    <rPh sb="3" eb="5">
      <t>サクセイ</t>
    </rPh>
    <rPh sb="5" eb="6">
      <t>ヨウ</t>
    </rPh>
    <phoneticPr fontId="7"/>
  </si>
  <si>
    <t>全国</t>
  </si>
  <si>
    <t>太陽光発電</t>
    <rPh sb="0" eb="3">
      <t>タイヨウコウ</t>
    </rPh>
    <rPh sb="3" eb="5">
      <t>ハツデン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</si>
  <si>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</si>
  <si>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</si>
  <si>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t>
    <phoneticPr fontId="7"/>
  </si>
  <si>
    <t>太陽光（建物系）</t>
    <rPh sb="0" eb="3">
      <t>タイヨウコウ</t>
    </rPh>
    <rPh sb="4" eb="6">
      <t>タテモノ</t>
    </rPh>
    <rPh sb="6" eb="7">
      <t>ケイ</t>
    </rPh>
    <phoneticPr fontId="7"/>
  </si>
  <si>
    <t>太陽光（土地系）</t>
    <rPh sb="0" eb="3">
      <t>タイヨウコウ</t>
    </rPh>
    <rPh sb="4" eb="6">
      <t>トチ</t>
    </rPh>
    <rPh sb="6" eb="7">
      <t>ケイ</t>
    </rPh>
    <phoneticPr fontId="7"/>
  </si>
  <si>
    <t>風力（陸上）</t>
    <phoneticPr fontId="7"/>
  </si>
  <si>
    <t>中小水力発電（合計）</t>
    <rPh sb="0" eb="4">
      <t>チュウショウスイリョク</t>
    </rPh>
    <rPh sb="4" eb="6">
      <t>ハツデン</t>
    </rPh>
    <rPh sb="7" eb="9">
      <t>ゴウケイ</t>
    </rPh>
    <phoneticPr fontId="7"/>
  </si>
  <si>
    <t>中小水力発電</t>
    <phoneticPr fontId="7"/>
  </si>
  <si>
    <t>グラフNo</t>
  </si>
  <si>
    <t>該当コード</t>
    <rPh sb="0" eb="2">
      <t>ガイトウ</t>
    </rPh>
    <phoneticPr fontId="9"/>
  </si>
  <si>
    <t>該当地域名</t>
    <rPh sb="0" eb="5">
      <t>ガイトウチイキメイ</t>
    </rPh>
    <phoneticPr fontId="7"/>
  </si>
  <si>
    <t>中小水（河川）</t>
    <rPh sb="0" eb="2">
      <t>チュウショウ</t>
    </rPh>
    <rPh sb="2" eb="3">
      <t>スイ</t>
    </rPh>
    <rPh sb="4" eb="6">
      <t>カセン</t>
    </rPh>
    <phoneticPr fontId="7"/>
  </si>
  <si>
    <t>中小水（農業用水路）</t>
    <rPh sb="0" eb="2">
      <t>チュウショウ</t>
    </rPh>
    <rPh sb="2" eb="3">
      <t>スイ</t>
    </rPh>
    <rPh sb="4" eb="6">
      <t>ノウギョウ</t>
    </rPh>
    <rPh sb="6" eb="9">
      <t>ヨウスイロ</t>
    </rPh>
    <phoneticPr fontId="7"/>
  </si>
  <si>
    <t>地熱発電（合計）</t>
    <rPh sb="0" eb="2">
      <t>チネツ</t>
    </rPh>
    <rPh sb="2" eb="4">
      <t>ハツデン</t>
    </rPh>
    <rPh sb="5" eb="7">
      <t>ゴウケイ</t>
    </rPh>
    <phoneticPr fontId="7"/>
  </si>
  <si>
    <t>地熱（蒸気フラッシュ発電）</t>
  </si>
  <si>
    <t>地熱（バイナリー発電）</t>
  </si>
  <si>
    <t>地熱（低温バイナリー発電）</t>
    <rPh sb="0" eb="2">
      <t>チネツ</t>
    </rPh>
    <rPh sb="3" eb="5">
      <t>テイオン</t>
    </rPh>
    <rPh sb="10" eb="12">
      <t>ハツデン</t>
    </rPh>
    <phoneticPr fontId="7"/>
  </si>
  <si>
    <t>太陽熱</t>
    <rPh sb="0" eb="2">
      <t>タイヨウ</t>
    </rPh>
    <rPh sb="2" eb="3">
      <t>ネツ</t>
    </rPh>
    <phoneticPr fontId="7"/>
  </si>
  <si>
    <t>太陽熱</t>
    <rPh sb="0" eb="3">
      <t>タイヨウネツ</t>
    </rPh>
    <phoneticPr fontId="7"/>
  </si>
  <si>
    <t>地中熱</t>
    <rPh sb="0" eb="2">
      <t>チチュウ</t>
    </rPh>
    <rPh sb="2" eb="3">
      <t>ネツ</t>
    </rPh>
    <phoneticPr fontId="7"/>
  </si>
  <si>
    <t>再エネ導入ポテンシャル</t>
    <rPh sb="0" eb="1">
      <t>サイ</t>
    </rPh>
    <rPh sb="3" eb="5">
      <t>ドウニュウ</t>
    </rPh>
    <phoneticPr fontId="7"/>
  </si>
  <si>
    <t>REPOS（ポテンシャル情報）</t>
    <rPh sb="12" eb="14">
      <t>ジョウホウ</t>
    </rPh>
    <phoneticPr fontId="7"/>
  </si>
  <si>
    <t>太陽光発電（10kW未満・10kW以上）</t>
    <rPh sb="0" eb="3">
      <t>タイヨウコウ</t>
    </rPh>
    <rPh sb="3" eb="5">
      <t>ハツデン</t>
    </rPh>
    <rPh sb="10" eb="12">
      <t>ミマン</t>
    </rPh>
    <rPh sb="17" eb="19">
      <t>イジョウ</t>
    </rPh>
    <phoneticPr fontId="7"/>
  </si>
  <si>
    <t>風力発電（陸上）</t>
    <rPh sb="0" eb="4">
      <t>フウリョクハツデン</t>
    </rPh>
    <rPh sb="5" eb="7">
      <t>リクジョウ</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</si>
  <si>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</si>
  <si>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</si>
  <si>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</si>
  <si>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</si>
  <si>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</si>
  <si>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</si>
  <si>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</si>
  <si>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</si>
  <si>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</si>
  <si>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</si>
  <si>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</si>
  <si>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</si>
  <si>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</si>
  <si>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</si>
  <si>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</si>
  <si>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</si>
  <si>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</si>
  <si>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</si>
  <si>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</si>
  <si>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</si>
  <si>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</si>
  <si>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</si>
  <si>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</si>
  <si>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</si>
  <si>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 xml:space="preserve"> （所）</t>
    <phoneticPr fontId="7"/>
  </si>
  <si>
    <t>特定事業所集計表</t>
    <rPh sb="0" eb="2">
      <t>トクテイ</t>
    </rPh>
    <rPh sb="2" eb="5">
      <t>ジギョウショ</t>
    </rPh>
    <rPh sb="5" eb="8">
      <t>シュウケイヒョウ</t>
    </rPh>
    <phoneticPr fontId="7"/>
  </si>
  <si>
    <t>※AE列～BC列は未使用</t>
    <rPh sb="3" eb="4">
      <t>レツ</t>
    </rPh>
    <rPh sb="7" eb="8">
      <t>レツ</t>
    </rPh>
    <rPh sb="9" eb="10">
      <t>ミ</t>
    </rPh>
    <rPh sb="10" eb="12">
      <t>シヨウ</t>
    </rPh>
    <phoneticPr fontId="7"/>
  </si>
  <si>
    <t>　対象：</t>
    <rPh sb="1" eb="3">
      <t>タイショウ</t>
    </rPh>
    <phoneticPr fontId="7"/>
  </si>
  <si>
    <t>令和元年度</t>
    <rPh sb="0" eb="2">
      <t>レイワ</t>
    </rPh>
    <rPh sb="2" eb="3">
      <t>モト</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</si>
  <si>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</si>
  <si>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特定事業所数（単位：箇所)</t>
    <rPh sb="0" eb="2">
      <t>トクテイ</t>
    </rPh>
    <rPh sb="2" eb="5">
      <t>ジギョウショ</t>
    </rPh>
    <rPh sb="5" eb="6">
      <t>スウ</t>
    </rPh>
    <rPh sb="7" eb="9">
      <t>タンイ</t>
    </rPh>
    <rPh sb="10" eb="12">
      <t>カショ</t>
    </rPh>
    <phoneticPr fontId="7"/>
  </si>
  <si>
    <t>大分類</t>
    <rPh sb="0" eb="3">
      <t>ダイブンルイ</t>
    </rPh>
    <phoneticPr fontId="7"/>
  </si>
  <si>
    <t>中分類</t>
    <rPh sb="0" eb="3">
      <t>チュウブンルイ</t>
    </rPh>
    <phoneticPr fontId="7"/>
  </si>
  <si>
    <t>細分類</t>
    <rPh sb="0" eb="3">
      <t>サイブンルイ</t>
    </rPh>
    <phoneticPr fontId="7"/>
  </si>
  <si>
    <t>平成21年度
（2009年度）</t>
    <rPh sb="0" eb="2">
      <t>ヘイセイ</t>
    </rPh>
    <rPh sb="4" eb="6">
      <t>ネンド</t>
    </rPh>
    <rPh sb="12" eb="14">
      <t>ネンド</t>
    </rPh>
    <phoneticPr fontId="7"/>
  </si>
  <si>
    <t>平成22年度
（2010年度）</t>
    <rPh sb="0" eb="2">
      <t>ヘイセイ</t>
    </rPh>
    <rPh sb="4" eb="6">
      <t>ネンド</t>
    </rPh>
    <rPh sb="12" eb="14">
      <t>ネンド</t>
    </rPh>
    <phoneticPr fontId="7"/>
  </si>
  <si>
    <t>平成23年度
（2011年度）</t>
    <rPh sb="0" eb="2">
      <t>ヘイセイ</t>
    </rPh>
    <rPh sb="4" eb="6">
      <t>ネンド</t>
    </rPh>
    <rPh sb="12" eb="14">
      <t>ネンド</t>
    </rPh>
    <phoneticPr fontId="7"/>
  </si>
  <si>
    <t>平成24年度
（2012年度）</t>
    <rPh sb="0" eb="2">
      <t>ヘイセイ</t>
    </rPh>
    <rPh sb="4" eb="6">
      <t>ネンド</t>
    </rPh>
    <rPh sb="12" eb="14">
      <t>ネンド</t>
    </rPh>
    <phoneticPr fontId="7"/>
  </si>
  <si>
    <t>平成25年度
（2013年度）</t>
    <rPh sb="0" eb="2">
      <t>ヘイセイ</t>
    </rPh>
    <rPh sb="4" eb="6">
      <t>ネンド</t>
    </rPh>
    <rPh sb="12" eb="14">
      <t>ネンド</t>
    </rPh>
    <phoneticPr fontId="7"/>
  </si>
  <si>
    <t>平成26年度
（2014年度）</t>
  </si>
  <si>
    <t>平成27年度
（2015年度）</t>
  </si>
  <si>
    <t>平成28年度
（2016年度）</t>
    <rPh sb="0" eb="2">
      <t>ヘイセイ</t>
    </rPh>
    <rPh sb="4" eb="6">
      <t>ネンド</t>
    </rPh>
    <rPh sb="12" eb="14">
      <t>ネンド</t>
    </rPh>
    <phoneticPr fontId="7"/>
  </si>
  <si>
    <t>平成29年度
（2017年度）</t>
    <rPh sb="0" eb="2">
      <t>ヘイセイ</t>
    </rPh>
    <rPh sb="4" eb="6">
      <t>ネンド</t>
    </rPh>
    <rPh sb="12" eb="14">
      <t>ネンド</t>
    </rPh>
    <phoneticPr fontId="7"/>
  </si>
  <si>
    <t>平成30年度
（2018年度）</t>
    <rPh sb="12" eb="14">
      <t>ネンド</t>
    </rPh>
    <phoneticPr fontId="7"/>
  </si>
  <si>
    <t>業務その他部門</t>
    <rPh sb="5" eb="7">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</si>
  <si>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</si>
  <si>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</si>
  <si>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</si>
  <si>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</si>
  <si>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</si>
  <si>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</si>
  <si>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</si>
  <si>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</si>
  <si>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</si>
  <si>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</si>
  <si>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</si>
  <si>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</si>
  <si>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</si>
  <si>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</si>
  <si>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</si>
  <si>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</si>
  <si>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</si>
  <si>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</si>
  <si>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</si>
  <si>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</si>
  <si>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</si>
  <si>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</si>
  <si>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</si>
  <si>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</si>
  <si>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</si>
  <si>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</si>
  <si>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</si>
  <si>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コークス製造業</t>
  </si>
  <si>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</si>
  <si>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</si>
  <si>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</si>
  <si>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</si>
  <si>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</si>
  <si>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</si>
  <si>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</si>
  <si>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</si>
  <si>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</si>
  <si>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</si>
  <si>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</si>
  <si>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</si>
  <si>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</si>
  <si>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</si>
  <si>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</si>
  <si>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F</t>
    <phoneticPr fontId="7"/>
  </si>
  <si>
    <t>電気・ガス・熱供給・水道業</t>
    <phoneticPr fontId="7"/>
  </si>
  <si>
    <t>電気業</t>
    <phoneticPr fontId="7"/>
  </si>
  <si>
    <t>発電所</t>
    <rPh sb="0" eb="2">
      <t>ハツデン</t>
    </rPh>
    <rPh sb="2" eb="3">
      <t>ショ</t>
    </rPh>
    <phoneticPr fontId="7"/>
  </si>
  <si>
    <t>変電所</t>
    <rPh sb="0" eb="2">
      <t>ヘンデン</t>
    </rPh>
    <rPh sb="2" eb="3">
      <t>ショ</t>
    </rPh>
    <phoneticPr fontId="7"/>
  </si>
  <si>
    <t>ガス業</t>
    <phoneticPr fontId="7"/>
  </si>
  <si>
    <t>ガス製造業</t>
    <rPh sb="2" eb="5">
      <t>セイゾウギョウ</t>
    </rPh>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</si>
  <si>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</si>
  <si>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</si>
  <si>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</si>
  <si>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</si>
  <si>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</si>
  <si>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</si>
  <si>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</si>
  <si>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</si>
  <si>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</si>
  <si>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</si>
  <si>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</si>
  <si>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</si>
  <si>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</si>
  <si>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</si>
  <si>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</si>
  <si>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</si>
  <si>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</si>
  <si>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</si>
  <si>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</si>
  <si>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</si>
  <si>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</si>
  <si>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</si>
  <si>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</si>
  <si>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</si>
  <si>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</si>
  <si>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</si>
  <si>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</si>
  <si>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</si>
  <si>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</si>
  <si>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</si>
  <si>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</si>
  <si>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</si>
  <si>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</si>
  <si>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</si>
  <si>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</si>
  <si>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</si>
  <si>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</si>
  <si>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</si>
  <si>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</si>
  <si>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</si>
  <si>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</si>
  <si>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</si>
  <si>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</si>
  <si>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</si>
  <si>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</si>
  <si>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</si>
  <si>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</si>
  <si>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</si>
  <si>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</si>
  <si>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</si>
  <si>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</si>
  <si>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</si>
  <si>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</si>
  <si>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</si>
  <si>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</si>
  <si>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</si>
  <si>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</si>
  <si>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</si>
  <si>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</si>
  <si>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</si>
  <si>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</si>
  <si>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</si>
  <si>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</si>
  <si>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</si>
  <si>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</si>
  <si>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</si>
  <si>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</si>
  <si>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</si>
  <si>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</si>
  <si>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</si>
  <si>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</si>
  <si>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</si>
  <si>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</si>
  <si>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</si>
  <si>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</si>
  <si>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R</t>
    <phoneticPr fontId="7"/>
  </si>
  <si>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</si>
  <si>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</si>
  <si>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</si>
  <si>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</si>
  <si>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</si>
  <si>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</si>
  <si>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</si>
  <si>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</si>
  <si>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</si>
  <si>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</si>
  <si>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</si>
  <si>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</si>
  <si>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</si>
  <si>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</si>
  <si>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</si>
  <si>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</si>
  <si>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</si>
  <si>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</si>
  <si>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</si>
  <si>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</si>
  <si>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</si>
  <si>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</si>
  <si>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</si>
  <si>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</si>
  <si>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</si>
  <si>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</si>
  <si>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</si>
  <si>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</si>
  <si>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</si>
  <si>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</si>
  <si>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</si>
  <si>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</si>
  <si>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</si>
  <si>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</si>
  <si>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</si>
  <si>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</si>
  <si>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</si>
  <si>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</si>
  <si>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</si>
  <si>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</si>
  <si>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</si>
  <si>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</si>
  <si>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</si>
  <si>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</si>
  <si>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</si>
  <si>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</si>
  <si>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</si>
  <si>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</si>
  <si>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</si>
  <si>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</si>
  <si>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</si>
  <si>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</si>
  <si>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</si>
  <si>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</si>
  <si>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</si>
  <si>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</si>
  <si>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</si>
  <si>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</si>
  <si>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</si>
  <si>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</si>
  <si>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</si>
  <si>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</si>
  <si>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</si>
  <si>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</si>
  <si>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ca_陸上風力</t>
  </si>
  <si>
    <t>cb_太陽光発電（10kW未満）</t>
  </si>
  <si>
    <t>cb_太陽光発電（10kW以上）</t>
  </si>
  <si>
    <t>cb_風力発電</t>
  </si>
  <si>
    <t>cb_水力発電</t>
  </si>
  <si>
    <t>cb_地熱発電</t>
  </si>
  <si>
    <t>cb_バイオマス発電</t>
  </si>
  <si>
    <t>cb_陸上風力</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</si>
  <si>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</si>
  <si>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</si>
  <si>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</si>
  <si>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</si>
  <si>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</si>
  <si>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</si>
  <si>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</si>
  <si>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</si>
  <si>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</si>
  <si>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</si>
  <si>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</si>
  <si>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</si>
  <si>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</si>
  <si>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重複チェック</t>
  </si>
  <si>
    <t>データシート名</t>
    <rPh sb="6" eb="7">
      <t>メイ</t>
    </rPh>
    <phoneticPr fontId="7"/>
  </si>
  <si>
    <t>データ（活動量）</t>
  </si>
  <si>
    <t>データ（電力需要）</t>
  </si>
  <si>
    <t>データ（再エネ件数）</t>
  </si>
  <si>
    <t>データ（再エネ容量）</t>
  </si>
  <si>
    <t>ab</t>
  </si>
  <si>
    <t>da</t>
  </si>
  <si>
    <t>ca</t>
  </si>
  <si>
    <t>cb</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</si>
  <si>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</si>
  <si>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</si>
  <si>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</si>
  <si>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</si>
  <si>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</si>
  <si>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</si>
  <si>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</si>
  <si>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</si>
  <si>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CO2排出量
(1,000tCO2)</t>
  </si>
  <si>
    <t>kWh</t>
  </si>
  <si>
    <t>件</t>
  </si>
  <si>
    <t>kW</t>
  </si>
  <si>
    <t>データシート項目</t>
    <rPh sb="6" eb="8">
      <t>コウモク</t>
    </rPh>
    <phoneticPr fontId="7"/>
  </si>
  <si>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</si>
  <si>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</si>
  <si>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</si>
  <si>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</si>
  <si>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</si>
  <si>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</si>
  <si>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</si>
  <si>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</si>
  <si>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</si>
  <si>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</si>
  <si>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</si>
  <si>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</si>
  <si>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陸上風力</t>
    <rPh sb="0" eb="2">
      <t>リクジョウ</t>
    </rPh>
    <rPh sb="2" eb="4">
      <t>フウリョク</t>
    </rPh>
    <phoneticPr fontId="9"/>
  </si>
  <si>
    <t>あ</t>
  </si>
  <si>
    <t>い</t>
  </si>
  <si>
    <t>う</t>
  </si>
  <si>
    <t>お</t>
  </si>
  <si>
    <t>え</t>
  </si>
  <si>
    <t>か</t>
  </si>
  <si>
    <t>行key↓</t>
    <rPh sb="0" eb="1">
      <t>ギョウ</t>
    </rPh>
    <phoneticPr fontId="7"/>
  </si>
  <si>
    <t>年度NO</t>
    <rPh sb="0" eb="2">
      <t>ネンド</t>
    </rPh>
    <phoneticPr fontId="7"/>
  </si>
  <si>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</si>
  <si>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</si>
  <si>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</si>
  <si>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</si>
  <si>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</si>
  <si>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平成2年度</t>
  </si>
  <si>
    <t>データ</t>
  </si>
  <si>
    <t/>
  </si>
  <si>
    <t>平成17年度</t>
  </si>
  <si>
    <t>平成18年度</t>
  </si>
  <si>
    <t>平成19年度</t>
  </si>
  <si>
    <t>令和4年度</t>
  </si>
  <si>
    <t>00_平成2年度</t>
  </si>
  <si>
    <t>00</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</si>
  <si>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</si>
  <si>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</si>
  <si>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</si>
  <si>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</si>
  <si>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</si>
  <si>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</si>
  <si>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</si>
  <si>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</si>
  <si>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</si>
  <si>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</si>
  <si>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</si>
  <si>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</si>
  <si>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</si>
  <si>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</si>
  <si>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</si>
  <si>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</si>
  <si>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</si>
  <si>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</si>
  <si>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</si>
  <si>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</si>
  <si>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</si>
  <si>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</si>
  <si>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</si>
  <si>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</si>
  <si>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</si>
  <si>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</si>
  <si>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</si>
  <si>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</si>
  <si>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</si>
  <si>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</si>
  <si>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</si>
  <si>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</si>
  <si>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</si>
  <si>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</si>
  <si>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</si>
  <si>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</si>
  <si>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</si>
  <si>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</si>
  <si>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</si>
  <si>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</si>
  <si>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</si>
  <si>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</si>
  <si>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</si>
  <si>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</si>
  <si>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</si>
  <si>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</si>
  <si>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</si>
  <si>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</si>
  <si>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</si>
  <si>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</si>
  <si>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</si>
  <si>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</si>
  <si>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</si>
  <si>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</si>
  <si>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</si>
  <si>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</si>
  <si>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</si>
  <si>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</si>
  <si>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</si>
  <si>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</si>
  <si>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</si>
  <si>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</si>
  <si>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</si>
  <si>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</si>
  <si>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</si>
  <si>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</si>
  <si>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</si>
  <si>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</si>
  <si>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</si>
  <si>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</si>
  <si>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</si>
  <si>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</si>
  <si>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</si>
  <si>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</si>
  <si>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</si>
  <si>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</si>
  <si>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</si>
  <si>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</si>
  <si>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</si>
  <si>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</si>
  <si>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</si>
  <si>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</si>
  <si>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</si>
  <si>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</si>
  <si>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</si>
  <si>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</si>
  <si>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</si>
  <si>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</si>
  <si>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</si>
  <si>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</si>
  <si>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</si>
  <si>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</si>
  <si>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</si>
  <si>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</si>
  <si>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</si>
  <si>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</si>
  <si>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</si>
  <si>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</si>
  <si>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</si>
  <si>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</si>
  <si>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</si>
  <si>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</si>
  <si>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</si>
  <si>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</si>
  <si>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</si>
  <si>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</si>
  <si>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</si>
  <si>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</si>
  <si>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</si>
  <si>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</si>
  <si>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</si>
  <si>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</si>
  <si>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</si>
  <si>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</si>
  <si>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</si>
  <si>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</si>
  <si>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</si>
  <si>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</si>
  <si>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</si>
  <si>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</si>
  <si>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</si>
  <si>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</si>
  <si>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</si>
  <si>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</si>
  <si>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</si>
  <si>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</si>
  <si>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</si>
  <si>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</si>
  <si>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</si>
  <si>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</si>
  <si>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</si>
  <si>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</si>
  <si>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</si>
  <si>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</si>
  <si>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</si>
  <si>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</si>
  <si>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</si>
  <si>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</si>
  <si>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</si>
  <si>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</si>
  <si>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</si>
  <si>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</si>
  <si>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</si>
  <si>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</si>
  <si>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</si>
  <si>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</si>
  <si>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</si>
  <si>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</si>
  <si>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</si>
  <si>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</si>
  <si>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</si>
  <si>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</si>
  <si>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</si>
  <si>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</si>
  <si>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</si>
  <si>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</si>
  <si>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</si>
  <si>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</si>
  <si>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</si>
  <si>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</si>
  <si>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</si>
  <si>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</si>
  <si>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</si>
  <si>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</si>
  <si>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</si>
  <si>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</si>
  <si>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</si>
  <si>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</si>
  <si>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</si>
  <si>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</si>
  <si>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</si>
  <si>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</si>
  <si>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</si>
  <si>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</si>
  <si>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</si>
  <si>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</si>
  <si>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</si>
  <si>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</si>
  <si>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</si>
  <si>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</si>
  <si>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</si>
  <si>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</si>
  <si>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</si>
  <si>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</si>
  <si>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</si>
  <si>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</si>
  <si>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</si>
  <si>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</si>
  <si>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</si>
  <si>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</si>
  <si>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</si>
  <si>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</si>
  <si>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</si>
  <si>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</si>
  <si>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</si>
  <si>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</si>
  <si>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</si>
  <si>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</si>
  <si>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</si>
  <si>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</si>
  <si>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</si>
  <si>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</si>
  <si>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</si>
  <si>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</si>
  <si>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</si>
  <si>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</si>
  <si>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</si>
  <si>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</si>
  <si>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</si>
  <si>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</si>
  <si>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</si>
  <si>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</si>
  <si>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</si>
  <si>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</si>
  <si>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</si>
  <si>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</si>
  <si>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</si>
  <si>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</si>
  <si>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</si>
  <si>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</si>
  <si>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</si>
  <si>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</si>
  <si>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</si>
  <si>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</si>
  <si>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</si>
  <si>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</si>
  <si>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</si>
  <si>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</si>
  <si>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</si>
  <si>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</si>
  <si>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</si>
  <si>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</si>
  <si>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</si>
  <si>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</si>
  <si>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</si>
  <si>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</si>
  <si>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</si>
  <si>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</si>
  <si>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</si>
  <si>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</si>
  <si>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</si>
  <si>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</si>
  <si>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</si>
  <si>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</si>
  <si>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</si>
  <si>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</si>
  <si>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</si>
  <si>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</si>
  <si>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</si>
  <si>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</si>
  <si>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</si>
  <si>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</si>
  <si>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</si>
  <si>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</si>
  <si>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</si>
  <si>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</si>
  <si>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</si>
  <si>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</si>
  <si>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</si>
  <si>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</si>
  <si>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</si>
  <si>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</si>
  <si>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</si>
  <si>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</si>
  <si>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</si>
  <si>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</si>
  <si>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</si>
  <si>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</si>
  <si>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</si>
  <si>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</si>
  <si>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</si>
  <si>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</si>
  <si>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</si>
  <si>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</si>
  <si>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</si>
  <si>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</si>
  <si>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</si>
  <si>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</si>
  <si>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</si>
  <si>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</si>
  <si>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</si>
  <si>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</si>
  <si>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</si>
  <si>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</si>
  <si>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</si>
  <si>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</si>
  <si>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</si>
  <si>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</si>
  <si>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</si>
  <si>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</si>
  <si>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</si>
  <si>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</si>
  <si>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</si>
  <si>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</si>
  <si>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</si>
  <si>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</si>
  <si>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</si>
  <si>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</si>
  <si>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</si>
  <si>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</si>
  <si>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</si>
  <si>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</si>
  <si>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</si>
  <si>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</si>
  <si>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</si>
  <si>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</si>
  <si>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</si>
  <si>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</si>
  <si>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</si>
  <si>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</si>
  <si>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</si>
  <si>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</si>
  <si>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</si>
  <si>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</si>
  <si>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</si>
  <si>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</si>
  <si>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</si>
  <si>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</si>
  <si>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</si>
  <si>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</si>
  <si>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</si>
  <si>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</si>
  <si>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</si>
  <si>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</si>
  <si>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</si>
  <si>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</si>
  <si>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</si>
  <si>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</si>
  <si>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</si>
  <si>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</si>
  <si>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</si>
  <si>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</si>
  <si>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</si>
  <si>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</si>
  <si>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</si>
  <si>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</si>
  <si>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</si>
  <si>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</si>
  <si>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</si>
  <si>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</si>
  <si>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</si>
  <si>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</si>
  <si>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</si>
  <si>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</si>
  <si>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</si>
  <si>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</si>
  <si>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</si>
  <si>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</si>
  <si>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</si>
  <si>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</si>
  <si>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</si>
  <si>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</si>
  <si>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</si>
  <si>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</si>
  <si>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</si>
  <si>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</si>
  <si>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</si>
  <si>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</si>
  <si>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</si>
  <si>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</si>
  <si>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</si>
  <si>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</si>
  <si>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</si>
  <si>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</si>
  <si>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</si>
  <si>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</si>
  <si>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</si>
  <si>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</si>
  <si>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</si>
  <si>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</si>
  <si>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</si>
  <si>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</si>
  <si>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</si>
  <si>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</si>
  <si>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</si>
  <si>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</si>
  <si>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</si>
  <si>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</si>
  <si>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</si>
  <si>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</si>
  <si>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</si>
  <si>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</si>
  <si>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</si>
  <si>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</si>
  <si>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</si>
  <si>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</si>
  <si>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</si>
  <si>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</si>
  <si>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</si>
  <si>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</si>
  <si>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</si>
  <si>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</si>
  <si>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</si>
  <si>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</si>
  <si>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</si>
  <si>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</si>
  <si>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</si>
  <si>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</si>
  <si>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</si>
  <si>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</si>
  <si>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</si>
  <si>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</si>
  <si>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</si>
  <si>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</si>
  <si>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</si>
  <si>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</si>
  <si>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</si>
  <si>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</si>
  <si>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</si>
  <si>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</si>
  <si>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</si>
  <si>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</si>
  <si>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</si>
  <si>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</si>
  <si>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</si>
  <si>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</si>
  <si>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</si>
  <si>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</si>
  <si>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</si>
  <si>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</si>
  <si>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</si>
  <si>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</si>
  <si>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</si>
  <si>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</si>
  <si>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</si>
  <si>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</si>
  <si>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</si>
  <si>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</si>
  <si>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</si>
  <si>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</si>
  <si>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</si>
  <si>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</si>
  <si>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</si>
  <si>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</si>
  <si>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</si>
  <si>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</si>
  <si>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</si>
  <si>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</si>
  <si>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</si>
  <si>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</si>
  <si>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</si>
  <si>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</si>
  <si>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</si>
  <si>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</si>
  <si>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</si>
  <si>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</si>
  <si>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</si>
  <si>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</si>
  <si>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</si>
  <si>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</si>
  <si>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</si>
  <si>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</si>
  <si>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</si>
  <si>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</si>
  <si>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</si>
  <si>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</si>
  <si>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</si>
  <si>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</si>
  <si>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</si>
  <si>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</si>
  <si>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</si>
  <si>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</si>
  <si>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</si>
  <si>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</si>
  <si>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</si>
  <si>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</si>
  <si>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</si>
  <si>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</si>
  <si>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</si>
  <si>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</si>
  <si>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</si>
  <si>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</si>
  <si>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</si>
  <si>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</si>
  <si>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</si>
  <si>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</si>
  <si>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</si>
  <si>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</si>
  <si>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</si>
  <si>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</si>
  <si>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</si>
  <si>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</si>
  <si>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</si>
  <si>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</si>
  <si>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</si>
  <si>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</si>
  <si>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</si>
  <si>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</si>
  <si>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</si>
  <si>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</si>
  <si>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</si>
  <si>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</si>
  <si>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</si>
  <si>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</si>
  <si>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</si>
  <si>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</si>
  <si>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</si>
  <si>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</si>
  <si>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</si>
  <si>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</si>
  <si>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</si>
  <si>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</si>
  <si>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</si>
  <si>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</si>
  <si>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</si>
  <si>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</si>
  <si>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</si>
  <si>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</si>
  <si>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</si>
  <si>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</si>
  <si>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データ種類</t>
    <rPh sb="3" eb="5">
      <t>シュルイ</t>
    </rPh>
    <phoneticPr fontId="7"/>
  </si>
  <si>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</si>
  <si>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</si>
  <si>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</si>
  <si>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</si>
  <si>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</si>
  <si>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</si>
  <si>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</si>
  <si>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</si>
  <si>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</si>
  <si>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</si>
  <si>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</si>
  <si>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</si>
  <si>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</si>
  <si>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</si>
  <si>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</si>
  <si>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</si>
  <si>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</si>
  <si>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</si>
  <si>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</si>
  <si>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</si>
  <si>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</si>
  <si>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</si>
  <si>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</si>
  <si>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</si>
  <si>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</si>
  <si>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</si>
  <si>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</si>
  <si>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</si>
  <si>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</si>
  <si>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</si>
  <si>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</si>
  <si>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</si>
  <si>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</si>
  <si>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</si>
  <si>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</si>
  <si>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</si>
  <si>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</si>
  <si>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</si>
  <si>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</si>
  <si>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</si>
  <si>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</si>
  <si>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</si>
  <si>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</si>
  <si>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</si>
  <si>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</si>
  <si>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</si>
  <si>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</si>
  <si>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</si>
  <si>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</si>
  <si>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</si>
  <si>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</si>
  <si>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</si>
  <si>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</si>
  <si>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</si>
  <si>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</si>
  <si>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</si>
  <si>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</si>
  <si>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</si>
  <si>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</si>
  <si>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</si>
  <si>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</si>
  <si>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</si>
  <si>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</si>
  <si>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</si>
  <si>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</si>
  <si>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</si>
  <si>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</si>
  <si>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</si>
  <si>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</si>
  <si>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</si>
  <si>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</si>
  <si>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</si>
  <si>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</si>
  <si>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</si>
  <si>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</si>
  <si>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</si>
  <si>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</si>
  <si>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</si>
  <si>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</si>
  <si>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</si>
  <si>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</si>
  <si>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</si>
  <si>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</si>
  <si>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</si>
  <si>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</si>
  <si>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</si>
  <si>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</si>
  <si>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</si>
  <si>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</si>
  <si>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</si>
  <si>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</si>
  <si>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</si>
  <si>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</si>
  <si>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</si>
  <si>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</si>
  <si>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</si>
  <si>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</si>
  <si>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</si>
  <si>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</si>
  <si>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</si>
  <si>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</si>
  <si>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</si>
  <si>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</si>
  <si>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</si>
  <si>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</si>
  <si>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</si>
  <si>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</si>
  <si>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</si>
  <si>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</si>
  <si>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</si>
  <si>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</si>
  <si>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</si>
  <si>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</si>
  <si>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</si>
  <si>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</si>
  <si>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</si>
  <si>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</si>
  <si>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</si>
  <si>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</si>
  <si>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</si>
  <si>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</si>
  <si>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</si>
  <si>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</si>
  <si>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</si>
  <si>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</si>
  <si>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</si>
  <si>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T</t>
  </si>
  <si>
    <t>ea_太陽熱_設備</t>
  </si>
  <si>
    <t>ea_地中熱_設備</t>
  </si>
  <si>
    <t>da_製造業</t>
  </si>
  <si>
    <t>データ（再エネポテンシャル）</t>
  </si>
  <si>
    <t>kWh/年</t>
  </si>
  <si>
    <t>kWh/年</t>
    <rPh sb="4" eb="5">
      <t>ネン</t>
    </rPh>
    <phoneticPr fontId="7"/>
  </si>
  <si>
    <t>MJ/年</t>
  </si>
  <si>
    <t>太陽光（住宅用等）_設備</t>
  </si>
  <si>
    <t>太陽光（住宅用等）_年間発電</t>
  </si>
  <si>
    <t>太陽光（公共系等）_設備</t>
  </si>
  <si>
    <t>太陽光（公共系等）_年間発電</t>
  </si>
  <si>
    <t>風力（陸上）_設備</t>
  </si>
  <si>
    <t>風力（陸上）_年間発電</t>
  </si>
  <si>
    <t>中小水（河川）_設備</t>
  </si>
  <si>
    <t>中小水（農業用水路）_設備</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</si>
  <si>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</si>
  <si>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</si>
  <si>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</si>
  <si>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</si>
  <si>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</si>
  <si>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</si>
  <si>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太陽熱_設備</t>
  </si>
  <si>
    <t>地中熱_設備</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</si>
  <si>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</si>
  <si>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</si>
  <si>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</si>
  <si>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</si>
  <si>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</si>
  <si>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</si>
  <si>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</si>
  <si>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</si>
  <si>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</si>
  <si>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</si>
  <si>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_令和4年度</t>
  </si>
  <si>
    <t>NO</t>
  </si>
  <si>
    <t>なし</t>
  </si>
  <si>
    <t>都道府県</t>
  </si>
  <si>
    <t>市区町村コード</t>
  </si>
  <si>
    <t>市区町村</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</si>
  <si>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</si>
  <si>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</si>
  <si>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</si>
  <si>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</si>
  <si>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</si>
  <si>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</si>
  <si>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</si>
  <si>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</si>
  <si>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</si>
  <si>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</si>
  <si>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</si>
  <si>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</si>
  <si>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D.区域電力使用量データ</t>
  </si>
  <si>
    <t>平成21年度</t>
    <rPh sb="5" eb="6">
      <t>ド</t>
    </rPh>
    <phoneticPr fontId="7"/>
  </si>
  <si>
    <t>E.REPOSデータ</t>
  </si>
  <si>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</si>
  <si>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</si>
  <si>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</si>
  <si>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</si>
  <si>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</si>
  <si>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</si>
  <si>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</si>
  <si>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</si>
  <si>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</si>
  <si>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</si>
  <si>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</si>
  <si>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</si>
  <si>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</si>
  <si>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運輸部門</t>
    <rPh sb="0" eb="4">
      <t>ウンユブモン</t>
    </rPh>
    <phoneticPr fontId="7"/>
  </si>
  <si>
    <t>令和4年度</t>
    <rPh sb="0" eb="2">
      <t>レイワ</t>
    </rPh>
    <rPh sb="3" eb="5">
      <t>ネンド</t>
    </rPh>
    <phoneticPr fontId="7"/>
  </si>
  <si>
    <t>再エネ導入量</t>
    <phoneticPr fontId="7"/>
  </si>
  <si>
    <t>データ出所</t>
    <phoneticPr fontId="7"/>
  </si>
  <si>
    <t>太陽光発電（建物系・土地系）</t>
    <rPh sb="0" eb="3">
      <t>タイヨウコウ</t>
    </rPh>
    <rPh sb="3" eb="5">
      <t>ハツデン</t>
    </rPh>
    <rPh sb="6" eb="8">
      <t>タテモノ</t>
    </rPh>
    <rPh sb="8" eb="9">
      <t>ケイ</t>
    </rPh>
    <rPh sb="10" eb="13">
      <t>トチケイ</t>
    </rPh>
    <phoneticPr fontId="7"/>
  </si>
  <si>
    <t>再エネポテンシャルに占める導入割合</t>
    <rPh sb="0" eb="1">
      <t>サイ</t>
    </rPh>
    <rPh sb="10" eb="11">
      <t>シ</t>
    </rPh>
    <rPh sb="13" eb="17">
      <t>ドウニュウワリアイ</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</si>
  <si>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</si>
  <si>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t>再エネ</t>
    <phoneticPr fontId="7"/>
  </si>
  <si>
    <t>導入件数</t>
    <rPh sb="0" eb="4">
      <t>ドウニュウケンスウ</t>
    </rPh>
    <phoneticPr fontId="7"/>
  </si>
  <si>
    <t>該当地域名</t>
    <rPh sb="0" eb="2">
      <t>ガイトウ</t>
    </rPh>
    <rPh sb="2" eb="5">
      <t>チイキメイ</t>
    </rPh>
    <phoneticPr fontId="9"/>
  </si>
  <si>
    <t>該当地域名</t>
    <rPh sb="0" eb="5">
      <t>ガイトウチイキメイ</t>
    </rPh>
    <phoneticPr fontId="9"/>
  </si>
  <si>
    <t>年度マスタ</t>
    <rPh sb="0" eb="2">
      <t>ネンド</t>
    </rPh>
    <phoneticPr fontId="7"/>
  </si>
  <si>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</si>
  <si>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</si>
  <si>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</si>
  <si>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</si>
  <si>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再エネ不足量</t>
    <rPh sb="0" eb="1">
      <t>サイ</t>
    </rPh>
    <rPh sb="3" eb="6">
      <t>フソクリョウ</t>
    </rPh>
    <phoneticPr fontId="7"/>
  </si>
  <si>
    <t>再エネ余剰量</t>
    <rPh sb="0" eb="1">
      <t>サイ</t>
    </rPh>
    <rPh sb="3" eb="5">
      <t>ヨジョウ</t>
    </rPh>
    <rPh sb="5" eb="6">
      <t>リョウ</t>
    </rPh>
    <phoneticPr fontId="7"/>
  </si>
  <si>
    <t>ポテンシャル-使用量</t>
    <rPh sb="7" eb="10">
      <t>シヨウリョウ</t>
    </rPh>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</si>
  <si>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</si>
  <si>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</si>
  <si>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1）他の地方公共団体との再エネ別導入設備容量の比較</t>
    <rPh sb="12" eb="13">
      <t>サイ</t>
    </rPh>
    <rPh sb="15" eb="16">
      <t>ベツ</t>
    </rPh>
    <rPh sb="18" eb="20">
      <t>セツビ</t>
    </rPh>
    <phoneticPr fontId="7"/>
  </si>
  <si>
    <t>旅客</t>
    <phoneticPr fontId="7"/>
  </si>
  <si>
    <t>円グラフの作成</t>
    <rPh sb="0" eb="1">
      <t>エン</t>
    </rPh>
    <rPh sb="5" eb="7">
      <t>サクセイ</t>
    </rPh>
    <phoneticPr fontId="7"/>
  </si>
  <si>
    <t>部門別</t>
    <rPh sb="0" eb="3">
      <t>ブモンベツ</t>
    </rPh>
    <phoneticPr fontId="7"/>
  </si>
  <si>
    <t>参照用</t>
    <rPh sb="0" eb="3">
      <t>サンショウヨウ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</si>
  <si>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</si>
  <si>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</si>
  <si>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</si>
  <si>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</si>
  <si>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分類不能</t>
    <rPh sb="0" eb="4">
      <t>ブンルイフノウ</t>
    </rPh>
    <phoneticPr fontId="10"/>
  </si>
  <si>
    <t>ガス種別</t>
    <rPh sb="2" eb="4">
      <t>シュベツ</t>
    </rPh>
    <phoneticPr fontId="7"/>
  </si>
  <si>
    <t>CH4</t>
  </si>
  <si>
    <t>N2O</t>
  </si>
  <si>
    <t>エネルギー転換部門</t>
    <rPh sb="5" eb="7">
      <t>テンカン</t>
    </rPh>
    <phoneticPr fontId="7"/>
  </si>
  <si>
    <t>HFC</t>
  </si>
  <si>
    <t>PFC</t>
  </si>
  <si>
    <t>SF6</t>
  </si>
  <si>
    <t>NF3</t>
  </si>
  <si>
    <t>温室効果ガス種</t>
    <rPh sb="0" eb="2">
      <t>オンシツ</t>
    </rPh>
    <rPh sb="2" eb="4">
      <t>コウカ</t>
    </rPh>
    <rPh sb="6" eb="7">
      <t>シュ</t>
    </rPh>
    <phoneticPr fontId="7"/>
  </si>
  <si>
    <t>1711+1731</t>
  </si>
  <si>
    <t>3311+3312</t>
  </si>
  <si>
    <t>石油精製業</t>
  </si>
  <si>
    <t>HFC</t>
    <phoneticPr fontId="7"/>
  </si>
  <si>
    <t>PFC</t>
    <phoneticPr fontId="7"/>
  </si>
  <si>
    <r>
      <rPr>
        <b/>
        <sz val="20"/>
        <color theme="0"/>
        <rFont val="Meiryo UI"/>
        <family val="3"/>
        <charset val="128"/>
      </rPr>
      <t>自治体排出量カルテ②　</t>
    </r>
    <r>
      <rPr>
        <b/>
        <sz val="26"/>
        <color theme="0"/>
        <rFont val="Meiryo UI"/>
        <family val="3"/>
        <charset val="128"/>
      </rPr>
      <t>活動量の現状把握</t>
    </r>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</si>
  <si>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</si>
  <si>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</si>
  <si>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8）区域内の再エネ導入ポテンシャルと再エネ導入量（電気）</t>
    <phoneticPr fontId="7"/>
  </si>
  <si>
    <t>3　全国の1事業所当たりの排出傾向との比較</t>
    <rPh sb="2" eb="4">
      <t>ゼンコク</t>
    </rPh>
    <rPh sb="6" eb="9">
      <t>ジギョウショ</t>
    </rPh>
    <rPh sb="9" eb="10">
      <t>ア</t>
    </rPh>
    <rPh sb="13" eb="17">
      <t>ハイシュツケイコウ</t>
    </rPh>
    <rPh sb="19" eb="21">
      <t>ヒカク</t>
    </rPh>
    <phoneticPr fontId="7"/>
  </si>
  <si>
    <r>
      <t>（千t-CO</t>
    </r>
    <r>
      <rPr>
        <b/>
        <vertAlign val="subscript"/>
        <sz val="18"/>
        <rFont val="Meiryo UI"/>
        <family val="3"/>
        <charset val="128"/>
      </rPr>
      <t>2</t>
    </r>
    <r>
      <rPr>
        <b/>
        <sz val="18"/>
        <rFont val="Meiryo UI"/>
        <family val="3"/>
        <charset val="128"/>
      </rPr>
      <t xml:space="preserve">）       </t>
    </r>
    <phoneticPr fontId="7"/>
  </si>
  <si>
    <t>円グラフ</t>
    <phoneticPr fontId="7"/>
  </si>
  <si>
    <t>横棒グラフ</t>
    <rPh sb="0" eb="1">
      <t>ヨコ</t>
    </rPh>
    <phoneticPr fontId="7"/>
  </si>
  <si>
    <t>2020年度</t>
    <rPh sb="4" eb="6">
      <t>ネンド</t>
    </rPh>
    <phoneticPr fontId="7"/>
  </si>
  <si>
    <t>・2010年度以降の特定事業所の部門別排出量の推移</t>
    <phoneticPr fontId="7"/>
  </si>
  <si>
    <t>・特定事業所の部門別排出量構成比</t>
    <rPh sb="1" eb="6">
      <t>トクテイジギョウショ</t>
    </rPh>
    <rPh sb="7" eb="10">
      <t>ブモンベツ</t>
    </rPh>
    <rPh sb="10" eb="12">
      <t>ハイシュツ</t>
    </rPh>
    <rPh sb="12" eb="16">
      <t>リョウコウセイヒ</t>
    </rPh>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</si>
  <si>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</si>
  <si>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・2010年度以降の特定事業所のガス種別排出量の推移</t>
    <rPh sb="18" eb="19">
      <t>シュ</t>
    </rPh>
    <phoneticPr fontId="7"/>
  </si>
  <si>
    <t>・特定事業所1事業所当たりの排出量の全国平均との比較</t>
    <rPh sb="18" eb="20">
      <t>ゼンコク</t>
    </rPh>
    <rPh sb="20" eb="22">
      <t>ヘイキン</t>
    </rPh>
    <rPh sb="24" eb="26">
      <t>ヒカク</t>
    </rPh>
    <phoneticPr fontId="7"/>
  </si>
  <si>
    <t>2022年度</t>
    <rPh sb="4" eb="6">
      <t>ネンド</t>
    </rPh>
    <phoneticPr fontId="7"/>
  </si>
  <si>
    <t>積上げ縦棒・折れ線グラフ</t>
    <rPh sb="6" eb="7">
      <t>オ</t>
    </rPh>
    <rPh sb="8" eb="9">
      <t>セン</t>
    </rPh>
    <phoneticPr fontId="7"/>
  </si>
  <si>
    <t>縦棒グラフ</t>
    <rPh sb="0" eb="1">
      <t>タテ</t>
    </rPh>
    <rPh sb="1" eb="2">
      <t>ボウ</t>
    </rPh>
    <phoneticPr fontId="7"/>
  </si>
  <si>
    <t>・REPOSの再エネ導入ポテンシャル（電気のみ・設備容量）</t>
    <rPh sb="7" eb="8">
      <t>サイ</t>
    </rPh>
    <rPh sb="10" eb="12">
      <t>ドウニュウ</t>
    </rPh>
    <rPh sb="19" eb="21">
      <t>デンキ</t>
    </rPh>
    <rPh sb="24" eb="28">
      <t>セツビヨウリョウ</t>
    </rPh>
    <phoneticPr fontId="7"/>
  </si>
  <si>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</si>
  <si>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</si>
  <si>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平成17年度</t>
    <rPh sb="0" eb="2">
      <t>ヘイセイ</t>
    </rPh>
    <rPh sb="4" eb="5">
      <t>ネン</t>
    </rPh>
    <rPh sb="5" eb="6">
      <t>ド</t>
    </rPh>
    <phoneticPr fontId="7"/>
  </si>
  <si>
    <t>廃棄物分野（一般廃棄物）</t>
    <phoneticPr fontId="7"/>
  </si>
  <si>
    <t>平成17年度</t>
    <rPh sb="0" eb="2">
      <t>ヘイセイ</t>
    </rPh>
    <rPh sb="4" eb="6">
      <t>ネンド</t>
    </rPh>
    <phoneticPr fontId="7"/>
  </si>
  <si>
    <t>平成25年度</t>
    <rPh sb="0" eb="2">
      <t>ヘイセイ</t>
    </rPh>
    <rPh sb="4" eb="6">
      <t>ネンド</t>
    </rPh>
    <phoneticPr fontId="7"/>
  </si>
  <si>
    <t>非エネルギー起源CO2</t>
    <phoneticPr fontId="7"/>
  </si>
  <si>
    <t>廃棄物原燃料</t>
    <rPh sb="0" eb="3">
      <t>ハイキブツ</t>
    </rPh>
    <rPh sb="3" eb="6">
      <t>ゲンネンリョウ</t>
    </rPh>
    <phoneticPr fontId="7"/>
  </si>
  <si>
    <t>廃棄物原燃料以外</t>
    <rPh sb="0" eb="3">
      <t>ハイキブツ</t>
    </rPh>
    <rPh sb="3" eb="6">
      <t>ゲンネンリョウ</t>
    </rPh>
    <rPh sb="6" eb="8">
      <t>イガイ</t>
    </rPh>
    <phoneticPr fontId="7"/>
  </si>
  <si>
    <t>　</t>
    <phoneticPr fontId="7"/>
  </si>
  <si>
    <t>非エネルギー起源CO2（廃棄物の原燃料使用）</t>
    <rPh sb="0" eb="1">
      <t>ヒ</t>
    </rPh>
    <rPh sb="6" eb="8">
      <t>キゲン</t>
    </rPh>
    <rPh sb="12" eb="15">
      <t>ハイキブツ</t>
    </rPh>
    <rPh sb="16" eb="19">
      <t>ゲンネンリョウ</t>
    </rPh>
    <rPh sb="19" eb="21">
      <t>シヨウ</t>
    </rPh>
    <phoneticPr fontId="7"/>
  </si>
  <si>
    <t xml:space="preserve"> </t>
    <phoneticPr fontId="7"/>
  </si>
  <si>
    <t>F：電気・ガス・熱供給・水道業</t>
  </si>
  <si>
    <t>グラフ表示用</t>
    <rPh sb="3" eb="6">
      <t>ヒョウジヨウ</t>
    </rPh>
    <phoneticPr fontId="7"/>
  </si>
  <si>
    <t>12：木材・木製品製造業</t>
    <phoneticPr fontId="7"/>
  </si>
  <si>
    <t>18：プラスチック製品製造業</t>
    <phoneticPr fontId="7"/>
  </si>
  <si>
    <t>S：公務</t>
    <phoneticPr fontId="7"/>
  </si>
  <si>
    <t>L：学術研究,専門･技術ｻｰﾋﾞｽ業</t>
    <phoneticPr fontId="7"/>
  </si>
  <si>
    <t>28：電子部品等製造業</t>
    <rPh sb="7" eb="8">
      <t>トウ</t>
    </rPh>
    <rPh sb="10" eb="11">
      <t>ギョウ</t>
    </rPh>
    <phoneticPr fontId="7"/>
  </si>
  <si>
    <t>※2</t>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</si>
  <si>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</si>
  <si>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中小水力発電(河川・農業用水路)</t>
    <rPh sb="0" eb="4">
      <t>チュウショウスイリョク</t>
    </rPh>
    <rPh sb="4" eb="6">
      <t>ハツデン</t>
    </rPh>
    <rPh sb="7" eb="9">
      <t>カセン</t>
    </rPh>
    <rPh sb="10" eb="15">
      <t>ノウギョウヨウスイロ</t>
    </rPh>
    <phoneticPr fontId="7"/>
  </si>
  <si>
    <t>1）区域の再生可能エネルギーの導入設備容量</t>
    <phoneticPr fontId="7"/>
  </si>
  <si>
    <r>
      <t>CH</t>
    </r>
    <r>
      <rPr>
        <b/>
        <vertAlign val="subscript"/>
        <sz val="9"/>
        <color theme="0"/>
        <rFont val="Meiryo UI"/>
        <family val="3"/>
        <charset val="128"/>
      </rPr>
      <t>4</t>
    </r>
    <phoneticPr fontId="7"/>
  </si>
  <si>
    <r>
      <t>N</t>
    </r>
    <r>
      <rPr>
        <b/>
        <vertAlign val="subscript"/>
        <sz val="9"/>
        <color theme="0"/>
        <rFont val="Meiryo UI"/>
        <family val="3"/>
        <charset val="128"/>
      </rPr>
      <t>2</t>
    </r>
    <r>
      <rPr>
        <b/>
        <sz val="9"/>
        <color theme="0"/>
        <rFont val="Meiryo UI"/>
        <family val="3"/>
        <charset val="128"/>
      </rPr>
      <t>O</t>
    </r>
    <phoneticPr fontId="7"/>
  </si>
  <si>
    <r>
      <t>エネルギー起源CO</t>
    </r>
    <r>
      <rPr>
        <b/>
        <vertAlign val="subscript"/>
        <sz val="9"/>
        <color theme="0"/>
        <rFont val="Meiryo UI"/>
        <family val="3"/>
        <charset val="128"/>
      </rPr>
      <t>2</t>
    </r>
    <rPh sb="5" eb="7">
      <t>キゲン</t>
    </rPh>
    <phoneticPr fontId="7"/>
  </si>
  <si>
    <r>
      <t>非エネルギー起源CO</t>
    </r>
    <r>
      <rPr>
        <b/>
        <vertAlign val="subscript"/>
        <sz val="9"/>
        <color theme="0"/>
        <rFont val="Meiryo UI"/>
        <family val="3"/>
        <charset val="128"/>
      </rPr>
      <t>2</t>
    </r>
    <rPh sb="0" eb="1">
      <t>ヒ</t>
    </rPh>
    <rPh sb="6" eb="8">
      <t>キゲン</t>
    </rPh>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</si>
  <si>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</si>
  <si>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</si>
  <si>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t xml:space="preserve"> 建物系</t>
    <rPh sb="1" eb="3">
      <t>タテモノ</t>
    </rPh>
    <rPh sb="3" eb="4">
      <t>ケイ</t>
    </rPh>
    <phoneticPr fontId="7"/>
  </si>
  <si>
    <t xml:space="preserve"> 土地系</t>
    <rPh sb="1" eb="3">
      <t>トチ</t>
    </rPh>
    <rPh sb="3" eb="4">
      <t>ケイ</t>
    </rPh>
    <phoneticPr fontId="7"/>
  </si>
  <si>
    <t xml:space="preserve"> 河川</t>
    <phoneticPr fontId="7"/>
  </si>
  <si>
    <t xml:space="preserve"> 農業用水路</t>
    <phoneticPr fontId="7"/>
  </si>
  <si>
    <t xml:space="preserve"> 蒸気フラッシュ発電</t>
    <phoneticPr fontId="7"/>
  </si>
  <si>
    <t xml:space="preserve"> バイナリー発電</t>
    <phoneticPr fontId="7"/>
  </si>
  <si>
    <t xml:space="preserve"> 低温バイナリー発電</t>
    <rPh sb="8" eb="10">
      <t>ハツデン</t>
    </rPh>
    <phoneticPr fontId="7"/>
  </si>
  <si>
    <t>世帯数</t>
    <rPh sb="0" eb="3">
      <t>セタイスウ</t>
    </rPh>
    <phoneticPr fontId="16"/>
  </si>
  <si>
    <t>産業・業務部門の合計</t>
    <rPh sb="0" eb="2">
      <t>サンギョウ</t>
    </rPh>
    <rPh sb="3" eb="5">
      <t>ギョウム</t>
    </rPh>
    <rPh sb="5" eb="7">
      <t>ブモン</t>
    </rPh>
    <rPh sb="8" eb="10">
      <t>ゴウケイ</t>
    </rPh>
    <phoneticPr fontId="7"/>
  </si>
  <si>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</si>
  <si>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t>平成25年度</t>
    <rPh sb="0" eb="2">
      <t>ヘイセイ</t>
    </rPh>
    <rPh sb="4" eb="5">
      <t>ネン</t>
    </rPh>
    <rPh sb="5" eb="6">
      <t>ド</t>
    </rPh>
    <phoneticPr fontId="7"/>
  </si>
  <si>
    <t>令和3年度</t>
    <rPh sb="0" eb="2">
      <t>レイワ</t>
    </rPh>
    <rPh sb="3" eb="4">
      <t>ネン</t>
    </rPh>
    <rPh sb="4" eb="5">
      <t>ド</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</si>
  <si>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</si>
  <si>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</si>
  <si>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</si>
  <si>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</si>
  <si>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</si>
  <si>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</si>
  <si>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r>
      <t>［千t-CO</t>
    </r>
    <r>
      <rPr>
        <vertAlign val="subscript"/>
        <sz val="9"/>
        <rFont val="Meiryo UI"/>
        <family val="3"/>
        <charset val="128"/>
      </rPr>
      <t>2</t>
    </r>
    <r>
      <rPr>
        <sz val="9"/>
        <rFont val="Meiryo UI"/>
        <family val="3"/>
        <charset val="128"/>
      </rPr>
      <t>］</t>
    </r>
    <phoneticPr fontId="7"/>
  </si>
  <si>
    <r>
      <t>［千t-CO</t>
    </r>
    <r>
      <rPr>
        <vertAlign val="subscript"/>
        <sz val="9"/>
        <rFont val="Meiryo UI"/>
        <family val="3"/>
        <charset val="128"/>
      </rPr>
      <t>2</t>
    </r>
    <r>
      <rPr>
        <sz val="9"/>
        <rFont val="Meiryo UI"/>
        <family val="3"/>
        <charset val="128"/>
      </rPr>
      <t>］</t>
    </r>
    <rPh sb="1" eb="2">
      <t>セン</t>
    </rPh>
    <phoneticPr fontId="7"/>
  </si>
  <si>
    <t>設備容量
［kW］</t>
    <rPh sb="0" eb="2">
      <t>セツビ</t>
    </rPh>
    <rPh sb="2" eb="4">
      <t>ヨウリョウ</t>
    </rPh>
    <phoneticPr fontId="7"/>
  </si>
  <si>
    <t>発電電力量［MWh］</t>
    <rPh sb="0" eb="2">
      <t>ハツデン</t>
    </rPh>
    <rPh sb="2" eb="5">
      <t>デンリョクリョウ</t>
    </rPh>
    <phoneticPr fontId="7"/>
  </si>
  <si>
    <t>導入ポテンシャル
［億MJ］</t>
    <rPh sb="0" eb="2">
      <t>ドウニュウ</t>
    </rPh>
    <phoneticPr fontId="7"/>
  </si>
  <si>
    <r>
      <t>区域の再生可能エネルギーによる発電電力量</t>
    </r>
    <r>
      <rPr>
        <b/>
        <vertAlign val="superscript"/>
        <sz val="12"/>
        <color theme="0"/>
        <rFont val="Meiryo UI"/>
        <family val="3"/>
        <charset val="128"/>
      </rPr>
      <t>※3</t>
    </r>
    <phoneticPr fontId="7"/>
  </si>
  <si>
    <t>［kW］</t>
    <phoneticPr fontId="7"/>
  </si>
  <si>
    <t>［MWh］</t>
    <phoneticPr fontId="7"/>
  </si>
  <si>
    <t>再エネ導入量［MWh］</t>
    <rPh sb="0" eb="1">
      <t>サイ</t>
    </rPh>
    <rPh sb="3" eb="5">
      <t>ドウニュウ</t>
    </rPh>
    <rPh sb="5" eb="6">
      <t>リョウ</t>
    </rPh>
    <phoneticPr fontId="7"/>
  </si>
  <si>
    <t>・他の地方公共団体の再エネポテンシャル（発電電力量）を同一都道府県内で比較</t>
    <rPh sb="27" eb="34">
      <t>ドウイツトドウフケンナイ</t>
    </rPh>
    <phoneticPr fontId="7"/>
  </si>
  <si>
    <r>
      <t>［千t-CO</t>
    </r>
    <r>
      <rPr>
        <b/>
        <vertAlign val="subscript"/>
        <sz val="11"/>
        <color theme="0"/>
        <rFont val="Meiryo UI"/>
        <family val="3"/>
        <charset val="128"/>
      </rPr>
      <t>2</t>
    </r>
    <r>
      <rPr>
        <b/>
        <sz val="11"/>
        <color theme="0"/>
        <rFont val="Meiryo UI"/>
        <family val="3"/>
        <charset val="128"/>
      </rPr>
      <t>］</t>
    </r>
    <phoneticPr fontId="7"/>
  </si>
  <si>
    <t>特定事業所数［箇所］</t>
    <rPh sb="0" eb="2">
      <t>トクテイ</t>
    </rPh>
    <rPh sb="2" eb="5">
      <t>ジギョウショ</t>
    </rPh>
    <rPh sb="5" eb="6">
      <t>スウ</t>
    </rPh>
    <phoneticPr fontId="7"/>
  </si>
  <si>
    <t>2021年度</t>
    <rPh sb="4" eb="6">
      <t>ネンド</t>
    </rPh>
    <phoneticPr fontId="12"/>
  </si>
  <si>
    <t>　○地方公共団体の活動量</t>
    <phoneticPr fontId="7"/>
  </si>
  <si>
    <t>2008～2021年度</t>
    <phoneticPr fontId="7"/>
  </si>
  <si>
    <t>2020年度</t>
  </si>
  <si>
    <t>○地方公共団体の活動量</t>
    <rPh sb="1" eb="3">
      <t>チホウ</t>
    </rPh>
    <rPh sb="3" eb="5">
      <t>コウキョウ</t>
    </rPh>
    <rPh sb="5" eb="7">
      <t>ダンタイ</t>
    </rPh>
    <rPh sb="8" eb="11">
      <t>カツドウリョウ</t>
    </rPh>
    <phoneticPr fontId="7"/>
  </si>
  <si>
    <t>再エネ導入ポテンシャル［MWh］</t>
    <rPh sb="0" eb="1">
      <t>サイ</t>
    </rPh>
    <rPh sb="3" eb="5">
      <t>ドウニュウ</t>
    </rPh>
    <phoneticPr fontId="7"/>
  </si>
  <si>
    <r>
      <t>[千t-CO</t>
    </r>
    <r>
      <rPr>
        <vertAlign val="subscript"/>
        <sz val="12"/>
        <rFont val="Meiryo UI"/>
        <family val="3"/>
        <charset val="128"/>
      </rPr>
      <t>2</t>
    </r>
    <r>
      <rPr>
        <sz val="12"/>
        <rFont val="Meiryo UI"/>
        <family val="3"/>
        <charset val="128"/>
      </rPr>
      <t>]</t>
    </r>
    <rPh sb="1" eb="2">
      <t>セン</t>
    </rPh>
    <phoneticPr fontId="7"/>
  </si>
  <si>
    <t>区域のエネルギー消費量と再エネ導入ポテンシャル（電気）</t>
    <rPh sb="8" eb="10">
      <t>ショウヒ</t>
    </rPh>
    <rPh sb="10" eb="11">
      <t>リョウ</t>
    </rPh>
    <rPh sb="24" eb="26">
      <t>デンキ</t>
    </rPh>
    <phoneticPr fontId="7"/>
  </si>
  <si>
    <t>7）区域内のエネルギー消費量に対する再エネ導入ポテンシャル（電気）</t>
    <rPh sb="11" eb="14">
      <t>ショウヒリョウ</t>
    </rPh>
    <rPh sb="30" eb="32">
      <t>デンキ</t>
    </rPh>
    <phoneticPr fontId="7"/>
  </si>
  <si>
    <r>
      <t>参考）再エネ導入ポテンシャルと再エネ導入量の集計対象の整理</t>
    </r>
    <r>
      <rPr>
        <b/>
        <vertAlign val="superscript"/>
        <sz val="12"/>
        <rFont val="Meiryo UI"/>
        <family val="3"/>
        <charset val="128"/>
      </rPr>
      <t>※8</t>
    </r>
    <phoneticPr fontId="7"/>
  </si>
  <si>
    <t>※10</t>
    <phoneticPr fontId="7"/>
  </si>
  <si>
    <t>2022年度</t>
    <phoneticPr fontId="7"/>
  </si>
  <si>
    <r>
      <t>・標準的手法に基づくCO</t>
    </r>
    <r>
      <rPr>
        <vertAlign val="subscript"/>
        <sz val="10.5"/>
        <color theme="1"/>
        <rFont val="Meiryo UI"/>
        <family val="3"/>
        <charset val="128"/>
      </rPr>
      <t>2</t>
    </r>
    <r>
      <rPr>
        <sz val="10.5"/>
        <color theme="1"/>
        <rFont val="Meiryo UI"/>
        <family val="3"/>
        <charset val="128"/>
      </rPr>
      <t>排出量推計データの部門・分野別排出量を集計</t>
    </r>
    <rPh sb="25" eb="27">
      <t>ブンヤ</t>
    </rPh>
    <phoneticPr fontId="7"/>
  </si>
  <si>
    <r>
      <t>・標準的手法に基づくCO</t>
    </r>
    <r>
      <rPr>
        <vertAlign val="subscript"/>
        <sz val="10.5"/>
        <color theme="1"/>
        <rFont val="Meiryo UI"/>
        <family val="3"/>
        <charset val="128"/>
      </rPr>
      <t>2</t>
    </r>
    <r>
      <rPr>
        <sz val="10.5"/>
        <color theme="1"/>
        <rFont val="Meiryo UI"/>
        <family val="3"/>
        <charset val="128"/>
      </rPr>
      <t>排出量推計データの部門・分野別排出量を集計</t>
    </r>
    <rPh sb="25" eb="27">
      <t>ブンヤ</t>
    </rPh>
    <rPh sb="27" eb="28">
      <t>ベツ</t>
    </rPh>
    <phoneticPr fontId="7"/>
  </si>
  <si>
    <t>2024年3月時点</t>
    <rPh sb="4" eb="5">
      <t>ネン</t>
    </rPh>
    <rPh sb="6" eb="7">
      <t>ガツ</t>
    </rPh>
    <rPh sb="7" eb="9">
      <t>ジテン</t>
    </rPh>
    <phoneticPr fontId="7"/>
  </si>
  <si>
    <t>2022年度</t>
    <rPh sb="4" eb="5">
      <t>ネン</t>
    </rPh>
    <rPh sb="5" eb="6">
      <t>ド</t>
    </rPh>
    <phoneticPr fontId="7"/>
  </si>
  <si>
    <t>2010~2020年度</t>
    <rPh sb="9" eb="11">
      <t>ネンド</t>
    </rPh>
    <phoneticPr fontId="7"/>
  </si>
  <si>
    <t>2010～2020年度</t>
    <phoneticPr fontId="7"/>
  </si>
  <si>
    <t>2010~2020年度</t>
    <rPh sb="9" eb="10">
      <t>ネン</t>
    </rPh>
    <rPh sb="10" eb="11">
      <t>ド</t>
    </rPh>
    <phoneticPr fontId="7"/>
  </si>
  <si>
    <t>2014～2022年度</t>
    <phoneticPr fontId="7"/>
  </si>
  <si>
    <t>2024年3月時点</t>
    <rPh sb="6" eb="7">
      <t>ガツ</t>
    </rPh>
    <rPh sb="7" eb="9">
      <t>ジテン</t>
    </rPh>
    <phoneticPr fontId="7"/>
  </si>
  <si>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</si>
  <si>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</si>
  <si>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・標準的手法の部門・分野別の活動量の推移</t>
    <rPh sb="18" eb="20">
      <t>スイイ</t>
    </rPh>
    <phoneticPr fontId="7"/>
  </si>
  <si>
    <t>令和2年度</t>
    <rPh sb="0" eb="2">
      <t>レイワ</t>
    </rPh>
    <rPh sb="3" eb="5">
      <t>ネンド</t>
    </rPh>
    <phoneticPr fontId="7"/>
  </si>
  <si>
    <t>2005年度</t>
    <rPh sb="4" eb="6">
      <t>ネンド</t>
    </rPh>
    <phoneticPr fontId="7"/>
  </si>
  <si>
    <r>
      <t>・2008年度以降の部門・分野別CO</t>
    </r>
    <r>
      <rPr>
        <vertAlign val="subscript"/>
        <sz val="10.5"/>
        <color theme="1"/>
        <rFont val="Meiryo UI"/>
        <family val="3"/>
        <charset val="128"/>
      </rPr>
      <t>2</t>
    </r>
    <r>
      <rPr>
        <sz val="10.5"/>
        <color theme="1"/>
        <rFont val="Meiryo UI"/>
        <family val="3"/>
        <charset val="128"/>
      </rPr>
      <t>排出量の推移</t>
    </r>
    <rPh sb="13" eb="15">
      <t>ブンヤ</t>
    </rPh>
    <rPh sb="19" eb="22">
      <t>ハイシュツリョウ</t>
    </rPh>
    <phoneticPr fontId="7"/>
  </si>
  <si>
    <t>・FIT・FIP公表情報の太陽光（10kW未満）の導入件数の推移</t>
    <rPh sb="21" eb="23">
      <t>ミマン</t>
    </rPh>
    <rPh sb="27" eb="29">
      <t>ケンスウ</t>
    </rPh>
    <rPh sb="30" eb="32">
      <t>スイイ</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</si>
  <si>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</si>
  <si>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r>
      <t>部門・分野別CO</t>
    </r>
    <r>
      <rPr>
        <b/>
        <vertAlign val="subscript"/>
        <sz val="11"/>
        <color theme="0"/>
        <rFont val="Meiryo UI"/>
        <family val="3"/>
        <charset val="128"/>
      </rPr>
      <t>2</t>
    </r>
    <r>
      <rPr>
        <b/>
        <sz val="11"/>
        <color theme="0"/>
        <rFont val="Meiryo UI"/>
        <family val="3"/>
        <charset val="128"/>
      </rPr>
      <t>排出量</t>
    </r>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</si>
  <si>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</si>
  <si>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r>
      <t>・地方公共団体と該当都道府県平均、全国平均の部門・分野別のCO</t>
    </r>
    <r>
      <rPr>
        <vertAlign val="subscript"/>
        <sz val="10.5"/>
        <color theme="1"/>
        <rFont val="Meiryo UI"/>
        <family val="3"/>
        <charset val="128"/>
      </rPr>
      <t>2</t>
    </r>
    <r>
      <rPr>
        <sz val="10.5"/>
        <color theme="1"/>
        <rFont val="Meiryo UI"/>
        <family val="3"/>
        <charset val="128"/>
      </rPr>
      <t>排出量構成比の比較</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</si>
  <si>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</si>
  <si>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</si>
  <si>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</si>
  <si>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</si>
  <si>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2　再エネ導入ポテンシャルの比較</t>
    <rPh sb="2" eb="3">
      <t>サイ</t>
    </rPh>
    <rPh sb="5" eb="7">
      <t>ドウニュウ</t>
    </rPh>
    <rPh sb="14" eb="16">
      <t>ヒカク</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</si>
  <si>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</si>
  <si>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</si>
  <si>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</si>
  <si>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</si>
  <si>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</si>
  <si>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</si>
  <si>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</si>
  <si>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</si>
  <si>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3）区域の再生可能エネルギーの導入設備容量の推移（累積）</t>
    <rPh sb="22" eb="24">
      <t>スイイ</t>
    </rPh>
    <phoneticPr fontId="7"/>
  </si>
  <si>
    <t>5）導入ポテンシャル（電気のみ・設備容量）</t>
    <phoneticPr fontId="7"/>
  </si>
  <si>
    <t>3　区域のエネルギー消費量及び再生可能エネルギー導入ポテンシャル・導入量の比較（電気）</t>
    <rPh sb="13" eb="14">
      <t>オヨ</t>
    </rPh>
    <rPh sb="33" eb="36">
      <t>ドウニュウリョウ</t>
    </rPh>
    <phoneticPr fontId="7"/>
  </si>
  <si>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</si>
  <si>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</si>
  <si>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</si>
  <si>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</si>
  <si>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</si>
  <si>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</si>
  <si>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</si>
  <si>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</si>
  <si>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</si>
  <si>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</si>
  <si>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　　1）特定事業所の部門別排出量（令和2年度）</t>
    <rPh sb="17" eb="19">
      <t>レイワ</t>
    </rPh>
    <rPh sb="20" eb="22">
      <t>ネンド</t>
    </rPh>
    <phoneticPr fontId="7"/>
  </si>
  <si>
    <t>　1　地方公共団体の特定事業所排出量</t>
    <phoneticPr fontId="7"/>
  </si>
  <si>
    <t>　3　全国の1事業所当たりの排出傾向との比較</t>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</si>
  <si>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</si>
  <si>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　　4）特定事業所のガス種別排出量の推移</t>
    <rPh sb="12" eb="13">
      <t>シュ</t>
    </rPh>
    <phoneticPr fontId="7"/>
  </si>
  <si>
    <t>　　3）特定事業所のガス種別排出量（令和2年度）</t>
    <rPh sb="12" eb="13">
      <t>シュ</t>
    </rPh>
    <rPh sb="18" eb="20">
      <t>レイワ</t>
    </rPh>
    <rPh sb="21" eb="23">
      <t>ネンド</t>
    </rPh>
    <phoneticPr fontId="7"/>
  </si>
  <si>
    <t>　　2）特定事業所の部門別排出量の推移</t>
    <phoneticPr fontId="7"/>
  </si>
  <si>
    <t>　　3）区域の再生可能エネルギーの導入設備容量の推移（累積）</t>
    <rPh sb="24" eb="26">
      <t>スイイ</t>
    </rPh>
    <phoneticPr fontId="12"/>
  </si>
  <si>
    <t>　　4）区域の太陽光発電（10kW未満）設備の導入件数の推移（累積）</t>
    <rPh sb="28" eb="30">
      <t>スイイ</t>
    </rPh>
    <phoneticPr fontId="12"/>
  </si>
  <si>
    <t>　　5）導入ポテンシャル（電気のみ・設備容量）</t>
    <phoneticPr fontId="12"/>
  </si>
  <si>
    <t>　　6）導入ポテンシャル（発電電力量・利用可能熱量）</t>
    <phoneticPr fontId="12"/>
  </si>
  <si>
    <t>　　7）区域内のエネルギー消費量に対する再エネ導入ポテンシャル（電気）</t>
    <rPh sb="13" eb="16">
      <t>ショウヒリョウ</t>
    </rPh>
    <phoneticPr fontId="12"/>
  </si>
  <si>
    <t>　　8）区域内の再エネ導入ポテンシャルと再エネ導入量（電気）</t>
    <phoneticPr fontId="16"/>
  </si>
  <si>
    <r>
      <t>　　1）部門・分野別CO</t>
    </r>
    <r>
      <rPr>
        <vertAlign val="subscript"/>
        <sz val="10.5"/>
        <color rgb="FF00584E"/>
        <rFont val="Meiryo UI"/>
        <family val="3"/>
        <charset val="128"/>
      </rPr>
      <t>2</t>
    </r>
    <r>
      <rPr>
        <sz val="10.5"/>
        <color rgb="FF00584E"/>
        <rFont val="Meiryo UI"/>
        <family val="3"/>
        <charset val="128"/>
      </rPr>
      <t>排出量の比較</t>
    </r>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</si>
  <si>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</si>
  <si>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　　3）産業部門</t>
    <phoneticPr fontId="7"/>
  </si>
  <si>
    <t>　　4）業務その他部門</t>
    <phoneticPr fontId="7"/>
  </si>
  <si>
    <t>　　5）特定事業所排出量の比較</t>
    <phoneticPr fontId="7"/>
  </si>
  <si>
    <t>　　6）特定事業所数の比較</t>
    <phoneticPr fontId="7"/>
  </si>
  <si>
    <t>　　7）特定事業所排出量の部門別構成比の比較</t>
    <phoneticPr fontId="7"/>
  </si>
  <si>
    <t>　1　部門・分野別排出量の比較（標準的手法）（令和2年度（2020年度）)</t>
    <phoneticPr fontId="7"/>
  </si>
  <si>
    <t>　3　特定事業所排出量の比較（令和2年度（2020年度）)</t>
    <phoneticPr fontId="7"/>
  </si>
  <si>
    <t>　　1）他の地方公共団体との再エネ別導入設備容量の比較</t>
    <phoneticPr fontId="7"/>
  </si>
  <si>
    <t>　　2）他の地方公共団体との再エネ別発電電力量の比較</t>
    <phoneticPr fontId="7"/>
  </si>
  <si>
    <t>　　5）同一都道府県内における他の地方公共団体の再エネポテンシャル（発電電力量）の比較</t>
    <phoneticPr fontId="7"/>
  </si>
  <si>
    <t>　　7）同一都道府県内の他の地方公共団体の再エネ不足量・余剰量の比較</t>
    <phoneticPr fontId="7"/>
  </si>
  <si>
    <t>　1　再エネ導入量の比較（令和4年度（2022年度））</t>
    <phoneticPr fontId="7"/>
  </si>
  <si>
    <t>　2　地方公共団体の再生可能エネルギーの導入ポテンシャル</t>
    <phoneticPr fontId="7"/>
  </si>
  <si>
    <t>　1　地方公共団体のFIT・FIP制度による再生可能エネルギー（電気）</t>
    <phoneticPr fontId="7"/>
  </si>
  <si>
    <t>　3　区域のエネルギー消費量及び再生可能エネルギー導入ポテンシャル・導入量の比較（電気）</t>
    <phoneticPr fontId="7"/>
  </si>
  <si>
    <t>　2　再エネ導入ポテンシャルの比較</t>
    <rPh sb="3" eb="4">
      <t>サイ</t>
    </rPh>
    <rPh sb="6" eb="8">
      <t>ドウニュウ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</si>
  <si>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</si>
  <si>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3）部門・分野別CO</t>
    </r>
    <r>
      <rPr>
        <b/>
        <vertAlign val="subscript"/>
        <sz val="16"/>
        <color rgb="FF00584E"/>
        <rFont val="Meiryo UI"/>
        <family val="3"/>
        <charset val="128"/>
      </rPr>
      <t>2</t>
    </r>
    <r>
      <rPr>
        <b/>
        <sz val="16"/>
        <color rgb="FF00584E"/>
        <rFont val="Meiryo UI"/>
        <family val="3"/>
        <charset val="128"/>
      </rPr>
      <t>排出量構成比 令和3年度（2021年度）</t>
    </r>
    <rPh sb="2" eb="4">
      <t>ブモン</t>
    </rPh>
    <rPh sb="5" eb="8">
      <t>ブンヤベツ</t>
    </rPh>
    <rPh sb="11" eb="14">
      <t>ハイシュツリョウ</t>
    </rPh>
    <rPh sb="14" eb="17">
      <t>コウセイヒ</t>
    </rPh>
    <rPh sb="18" eb="20">
      <t>レイワ</t>
    </rPh>
    <rPh sb="21" eb="23">
      <t>ネンド</t>
    </rPh>
    <rPh sb="27" eb="29">
      <t>ネンド</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</si>
  <si>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</si>
  <si>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</si>
  <si>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1　地方公共団体の特定事業所排出量</t>
    <rPh sb="2" eb="8">
      <t>チホウコウキョウダンタイ</t>
    </rPh>
    <rPh sb="9" eb="14">
      <t>トクテイジギョウショ</t>
    </rPh>
    <rPh sb="14" eb="17">
      <t>ハイシュツリョウ</t>
    </rPh>
    <phoneticPr fontId="7"/>
  </si>
  <si>
    <t>2）区域の再生可能エネルギーによる発電電力量</t>
    <phoneticPr fontId="7"/>
  </si>
  <si>
    <t>1）～3）</t>
    <phoneticPr fontId="7"/>
  </si>
  <si>
    <t>4）</t>
    <phoneticPr fontId="7"/>
  </si>
  <si>
    <t>5）</t>
    <phoneticPr fontId="7"/>
  </si>
  <si>
    <r>
      <t>　　3）部門・分野別CO</t>
    </r>
    <r>
      <rPr>
        <vertAlign val="subscript"/>
        <sz val="10.5"/>
        <color rgb="FF00584E"/>
        <rFont val="Meiryo UI"/>
        <family val="3"/>
        <charset val="128"/>
      </rPr>
      <t>2</t>
    </r>
    <r>
      <rPr>
        <sz val="10.5"/>
        <color rgb="FF00584E"/>
        <rFont val="Meiryo UI"/>
        <family val="3"/>
        <charset val="128"/>
      </rPr>
      <t>排出量構成比 令和3年度（2021年度）</t>
    </r>
    <rPh sb="20" eb="22">
      <t>レイワ</t>
    </rPh>
    <rPh sb="23" eb="25">
      <t>ネンド</t>
    </rPh>
    <rPh sb="30" eb="32">
      <t>ネンド</t>
    </rPh>
    <phoneticPr fontId="7"/>
  </si>
  <si>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</si>
  <si>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t>自治体排出量カルテ②　活動量の現状把握</t>
    <rPh sb="0" eb="3">
      <t>ジチタイ</t>
    </rPh>
    <rPh sb="3" eb="6">
      <t>ハイシュツリョウ</t>
    </rPh>
    <rPh sb="11" eb="14">
      <t>カツドウリョウ</t>
    </rPh>
    <rPh sb="15" eb="17">
      <t>ゲンジョウ</t>
    </rPh>
    <rPh sb="17" eb="19">
      <t>ハアク</t>
    </rPh>
    <phoneticPr fontId="7"/>
  </si>
  <si>
    <t>自治体排出量カルテ③　特定事業所の温室効果ガス排出量の現状把握</t>
    <rPh sb="0" eb="3">
      <t>ジチタイ</t>
    </rPh>
    <rPh sb="3" eb="5">
      <t>ハイシュツ</t>
    </rPh>
    <rPh sb="5" eb="6">
      <t>リョウ</t>
    </rPh>
    <rPh sb="11" eb="13">
      <t>トクテイ</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</si>
  <si>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</si>
  <si>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積上げ縦棒・折れ線グラフ</t>
  </si>
  <si>
    <t>自治体排出量カルテ　他の地方公共団体との比較（部門・分野別排出量）</t>
    <rPh sb="0" eb="3">
      <t>ジチタイ</t>
    </rPh>
    <rPh sb="3" eb="6">
      <t>ハイシュツリョウ</t>
    </rPh>
    <phoneticPr fontId="7"/>
  </si>
  <si>
    <t>自治体排出量カルテ　他の地方公共団体との比較（再エネ導入量・再エネポテンシャル）</t>
    <rPh sb="0" eb="3">
      <t>ジチタイ</t>
    </rPh>
    <rPh sb="3" eb="6">
      <t>ハイシュツリョウ</t>
    </rPh>
    <phoneticPr fontId="7"/>
  </si>
  <si>
    <t>折れ線グラフ・縦棒グラフ</t>
    <rPh sb="7" eb="8">
      <t>タテ</t>
    </rPh>
    <rPh sb="8" eb="9">
      <t>ボウ</t>
    </rPh>
    <phoneticPr fontId="7"/>
  </si>
  <si>
    <t>1）他の地方公共団体との再エネ別導入設備容量の比較</t>
    <phoneticPr fontId="7"/>
  </si>
  <si>
    <t>2）他の地方公共団体との再エネ別発電電力量の比較</t>
    <phoneticPr fontId="7"/>
  </si>
  <si>
    <t>5）同一都道府県内における他の地方公共団体の再エネポテンシャル（発電電力量）の比較</t>
  </si>
  <si>
    <t>7）同一都道府県内の他の地方公共団体の再エネ不足量・余剰量の比較</t>
  </si>
  <si>
    <r>
      <t>千t-CO</t>
    </r>
    <r>
      <rPr>
        <vertAlign val="subscript"/>
        <sz val="24"/>
        <rFont val="Meiryo UI"/>
        <family val="3"/>
        <charset val="128"/>
      </rPr>
      <t>2</t>
    </r>
    <rPh sb="0" eb="1">
      <t>セン</t>
    </rPh>
    <phoneticPr fontId="7"/>
  </si>
  <si>
    <t>[kW]</t>
    <phoneticPr fontId="7"/>
  </si>
  <si>
    <t>[%]</t>
    <phoneticPr fontId="7"/>
  </si>
  <si>
    <t>太陽光発電（10kW未満）導入件数</t>
    <rPh sb="13" eb="15">
      <t>ドウニュウ</t>
    </rPh>
    <rPh sb="15" eb="17">
      <t>ケンスウ</t>
    </rPh>
    <phoneticPr fontId="7"/>
  </si>
  <si>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</si>
  <si>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</si>
  <si>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</si>
  <si>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</si>
  <si>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</si>
  <si>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</si>
  <si>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</si>
  <si>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</si>
  <si>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</si>
  <si>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</si>
  <si>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シートコード</t>
  </si>
  <si>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</si>
  <si>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</si>
  <si>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</si>
  <si>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</si>
  <si>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</si>
  <si>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</si>
  <si>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</si>
  <si>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</si>
  <si>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total</t>
  </si>
  <si>
    <t>比較地域NO</t>
  </si>
  <si>
    <t>エネルギー起源CO2</t>
  </si>
  <si>
    <t>非エネルギー起源CO2（廃棄物の原燃料使用）</t>
  </si>
  <si>
    <t>非エネルギー起源CO2</t>
  </si>
  <si>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</si>
  <si>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</si>
  <si>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</si>
  <si>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</si>
  <si>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</si>
  <si>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</si>
  <si>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</si>
  <si>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</si>
  <si>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</si>
  <si>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</si>
  <si>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</si>
  <si>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</si>
  <si>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</si>
  <si>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</si>
  <si>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</si>
  <si>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</si>
  <si>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</si>
  <si>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</si>
  <si>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</si>
  <si>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</si>
  <si>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</si>
  <si>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</si>
  <si>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t>
  </si>
  <si>
    <t>地中熱_利用可能熱量</t>
  </si>
  <si>
    <t>市区町村コード_令和4年度</t>
  </si>
  <si>
    <t>該当地区名</t>
  </si>
  <si>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</si>
  <si>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r>
      <t>特定事業所排出量（単位：千t-CO</t>
    </r>
    <r>
      <rPr>
        <vertAlign val="subscript"/>
        <sz val="11"/>
        <rFont val="Meiryo UI"/>
        <family val="3"/>
        <charset val="128"/>
      </rPr>
      <t>2</t>
    </r>
    <r>
      <rPr>
        <sz val="11"/>
        <rFont val="Meiryo UI"/>
        <family val="3"/>
        <charset val="128"/>
      </rPr>
      <t>)</t>
    </r>
    <rPh sb="0" eb="2">
      <t>トクテイ</t>
    </rPh>
    <rPh sb="2" eb="5">
      <t>ジギョウショ</t>
    </rPh>
    <rPh sb="5" eb="7">
      <t>ハイシュツ</t>
    </rPh>
    <rPh sb="7" eb="8">
      <t>リョウ</t>
    </rPh>
    <rPh sb="9" eb="11">
      <t>タンイ</t>
    </rPh>
    <phoneticPr fontId="7"/>
  </si>
  <si>
    <r>
      <rPr>
        <sz val="9"/>
        <rFont val="Meiryo UI"/>
        <family val="3"/>
        <charset val="128"/>
      </rPr>
      <t>平成22年度</t>
    </r>
    <r>
      <rPr>
        <sz val="8"/>
        <rFont val="Meiryo UI"/>
        <family val="3"/>
        <charset val="128"/>
      </rPr>
      <t xml:space="preserve">
（2010年度）</t>
    </r>
    <rPh sb="0" eb="2">
      <t>ヘイセイ</t>
    </rPh>
    <rPh sb="4" eb="6">
      <t>ネンド</t>
    </rPh>
    <rPh sb="12" eb="14">
      <t>ネンド</t>
    </rPh>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</si>
  <si>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</si>
  <si>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</si>
  <si>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</si>
  <si>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平成26年度</t>
    </r>
    <r>
      <rPr>
        <sz val="8"/>
        <rFont val="Meiryo UI"/>
        <family val="3"/>
        <charset val="128"/>
      </rPr>
      <t xml:space="preserve">
（2014年度）</t>
    </r>
    <phoneticPr fontId="7"/>
  </si>
  <si>
    <r>
      <rPr>
        <sz val="9"/>
        <rFont val="Meiryo UI"/>
        <family val="3"/>
        <charset val="128"/>
      </rPr>
      <t>平成27年度</t>
    </r>
    <r>
      <rPr>
        <sz val="8"/>
        <rFont val="Meiryo UI"/>
        <family val="3"/>
        <charset val="128"/>
      </rPr>
      <t xml:space="preserve">
（2015年度）</t>
    </r>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</si>
  <si>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</si>
  <si>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</si>
  <si>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</si>
  <si>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</si>
  <si>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color theme="1"/>
        <rFont val="Meiryo UI"/>
        <family val="3"/>
        <charset val="128"/>
      </rPr>
      <t>令和2年度</t>
    </r>
    <r>
      <rPr>
        <sz val="8"/>
        <color theme="1"/>
        <rFont val="Meiryo UI"/>
        <family val="3"/>
        <charset val="128"/>
      </rPr>
      <t xml:space="preserve">
（2020年度）</t>
    </r>
    <rPh sb="0" eb="2">
      <t>レイワ</t>
    </rPh>
    <rPh sb="3" eb="5">
      <t>ネンド</t>
    </rPh>
    <rPh sb="11" eb="13">
      <t>ネンド</t>
    </rPh>
    <phoneticPr fontId="7"/>
  </si>
  <si>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</si>
  <si>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</si>
  <si>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</si>
  <si>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</si>
  <si>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</si>
  <si>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</si>
  <si>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</si>
  <si>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</si>
  <si>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</si>
  <si>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</si>
  <si>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</si>
  <si>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抽出種類No.①</t>
    <rPh sb="0" eb="2">
      <t>チュウシュツ</t>
    </rPh>
    <rPh sb="2" eb="4">
      <t>シュルイ</t>
    </rPh>
    <phoneticPr fontId="48"/>
  </si>
  <si>
    <t>抽出種類No.②</t>
    <rPh sb="0" eb="2">
      <t>チュウシュツ</t>
    </rPh>
    <rPh sb="2" eb="4">
      <t>シュルイ</t>
    </rPh>
    <phoneticPr fontId="48"/>
  </si>
  <si>
    <t>都道府県コード・市区町村コード</t>
    <rPh sb="0" eb="4">
      <t>トドウフケン</t>
    </rPh>
    <rPh sb="8" eb="10">
      <t>シク</t>
    </rPh>
    <rPh sb="10" eb="12">
      <t>チョウソン</t>
    </rPh>
    <phoneticPr fontId="6"/>
  </si>
  <si>
    <t>該当地区名</t>
    <rPh sb="0" eb="5">
      <t>ガイトウチクメイ</t>
    </rPh>
    <phoneticPr fontId="6"/>
  </si>
  <si>
    <t>種類</t>
  </si>
  <si>
    <t>全国</t>
    <rPh sb="0" eb="2">
      <t>ゼンコク</t>
    </rPh>
    <phoneticPr fontId="6"/>
  </si>
  <si>
    <t>市区町村名</t>
    <rPh sb="4" eb="5">
      <t>メイ</t>
    </rPh>
    <phoneticPr fontId="6"/>
  </si>
  <si>
    <t>抽出種類No.</t>
    <rPh sb="0" eb="2">
      <t>チュウシュツ</t>
    </rPh>
    <rPh sb="2" eb="4">
      <t>シュルイ</t>
    </rPh>
    <phoneticPr fontId="48"/>
  </si>
  <si>
    <t>全国コード</t>
    <rPh sb="0" eb="2">
      <t>ゼンコク</t>
    </rPh>
    <phoneticPr fontId="6"/>
  </si>
  <si>
    <t>全国名</t>
    <rPh sb="2" eb="3">
      <t>メイ</t>
    </rPh>
    <phoneticPr fontId="6"/>
  </si>
  <si>
    <t>市区町村コード_令和3年度</t>
  </si>
  <si>
    <t>_令和3年度</t>
  </si>
  <si>
    <t>[MWh]</t>
    <phoneticPr fontId="7"/>
  </si>
  <si>
    <r>
      <t>［千t-CO</t>
    </r>
    <r>
      <rPr>
        <vertAlign val="subscript"/>
        <sz val="12"/>
        <rFont val="Meiryo UI"/>
        <family val="3"/>
        <charset val="128"/>
      </rPr>
      <t>2</t>
    </r>
    <r>
      <rPr>
        <sz val="12"/>
        <rFont val="Meiryo UI"/>
        <family val="3"/>
        <charset val="128"/>
      </rPr>
      <t>］</t>
    </r>
    <phoneticPr fontId="7"/>
  </si>
  <si>
    <t>対電気使用量FIT・FIP導入比（再エネ自給率）</t>
    <rPh sb="1" eb="6">
      <t>デンキシヨウリョウ</t>
    </rPh>
    <rPh sb="13" eb="15">
      <t>ドウニュウ</t>
    </rPh>
    <rPh sb="17" eb="18">
      <t>サイ</t>
    </rPh>
    <rPh sb="20" eb="23">
      <t>ジキュウリツ</t>
    </rPh>
    <phoneticPr fontId="7"/>
  </si>
  <si>
    <t>　　7）1事業所当たりの排出傾向（全国平均値との比較）（令和2年度）</t>
    <rPh sb="17" eb="19">
      <t>ゼンコク</t>
    </rPh>
    <rPh sb="19" eb="22">
      <t>ヘイキンチ</t>
    </rPh>
    <rPh sb="28" eb="30">
      <t>レイワ</t>
    </rPh>
    <rPh sb="31" eb="33">
      <t>ネンド</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</si>
  <si>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</si>
  <si>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</si>
  <si>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※表中の構成比は、四捨五入の関係で合計が100％にならない場合があります。</t>
    <phoneticPr fontId="7"/>
  </si>
  <si>
    <t>区域の電気使用量</t>
    <rPh sb="0" eb="2">
      <t>クイキ</t>
    </rPh>
    <rPh sb="3" eb="8">
      <t>デンキシヨウリョウ</t>
    </rPh>
    <phoneticPr fontId="7"/>
  </si>
  <si>
    <t>（令和4年度）</t>
    <rPh sb="1" eb="3">
      <t>レイワ</t>
    </rPh>
    <rPh sb="4" eb="6">
      <t>ネンド</t>
    </rPh>
    <phoneticPr fontId="7"/>
  </si>
  <si>
    <t>　　2）区域の再生可能エネルギーによる発電電力量（令和4年度）</t>
    <rPh sb="25" eb="27">
      <t>レイワ</t>
    </rPh>
    <rPh sb="28" eb="30">
      <t>ネンド</t>
    </rPh>
    <phoneticPr fontId="12"/>
  </si>
  <si>
    <t>　　1）区域の再生可能エネルギーの導入設備容量（令和4年度）</t>
    <rPh sb="24" eb="26">
      <t>レイワ</t>
    </rPh>
    <rPh sb="27" eb="29">
      <t>ネンド</t>
    </rPh>
    <phoneticPr fontId="12"/>
  </si>
  <si>
    <t>・FIT・FIP公表情報の再生可能エネルギーの設備別導入設備容量の推移と区域の電気使用量に対するFIT・FIP太陽光導入比の推移</t>
    <rPh sb="39" eb="41">
      <t>デンキ</t>
    </rPh>
    <rPh sb="41" eb="44">
      <t>シヨウリョウ</t>
    </rPh>
    <phoneticPr fontId="7"/>
  </si>
  <si>
    <t>・区域の電気使用量に対する再エネ導入量、再エネ導入ポテンシャルの比較
※区域の電気使用量は2021年度で代用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</si>
  <si>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3）他の地方公共団体との対電気使用量FIT・FIP導入比の比較</t>
    <phoneticPr fontId="7"/>
  </si>
  <si>
    <t>　2　区域の排出量に占める特定事業所排出量比率の比較（令和2年度（2020年度）)</t>
    <phoneticPr fontId="7"/>
  </si>
  <si>
    <t>・他の地方公共団体の電気使用量を同一都道府県内で比較（※2021年度で代用）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</si>
  <si>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※区域の電気使用量は2021年度で代用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</si>
  <si>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　　6）同一都道府県内における他の地方公共団体の電気使用量の比較</t>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</si>
  <si>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</si>
  <si>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対電気使用量再エネ導入ポテンシャル比　　</t>
    </r>
    <r>
      <rPr>
        <vertAlign val="superscript"/>
        <sz val="11"/>
        <color theme="0"/>
        <rFont val="Meiryo UI"/>
        <family val="3"/>
        <charset val="128"/>
      </rPr>
      <t>※9</t>
    </r>
    <rPh sb="1" eb="6">
      <t>デンキシヨウリョウ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</si>
  <si>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</si>
  <si>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r>
      <t>区域の電気使用量　</t>
    </r>
    <r>
      <rPr>
        <vertAlign val="superscript"/>
        <sz val="12"/>
        <color theme="0"/>
        <rFont val="Meiryo UI"/>
        <family val="3"/>
        <charset val="128"/>
      </rPr>
      <t>※4</t>
    </r>
    <rPh sb="0" eb="2">
      <t>クイキ</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</si>
  <si>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</si>
  <si>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6）同一都道府県内における他の地方公共団体の電気使用量の比較</t>
    <rPh sb="22" eb="24">
      <t>デンキ</t>
    </rPh>
    <rPh sb="24" eb="27">
      <t>シヨウリョウ</t>
    </rPh>
    <phoneticPr fontId="7"/>
  </si>
  <si>
    <t>3）他の地方公共団体との対電気使用量FIT・FIP導入比の比較</t>
    <rPh sb="13" eb="18">
      <t>デンキシヨウリョウ</t>
    </rPh>
    <phoneticPr fontId="7"/>
  </si>
  <si>
    <t>区域の電気使用量</t>
    <rPh sb="0" eb="2">
      <t>クイキ</t>
    </rPh>
    <phoneticPr fontId="7"/>
  </si>
  <si>
    <t>導入比</t>
    <rPh sb="0" eb="3">
      <t>ドウニュウヒ</t>
    </rPh>
    <phoneticPr fontId="7"/>
  </si>
  <si>
    <t>R</t>
    <phoneticPr fontId="7"/>
  </si>
  <si>
    <t>R：ｻｰﾋﾞｽ業(他に分類されない)</t>
    <phoneticPr fontId="7"/>
  </si>
  <si>
    <t>4）対世帯数FIT・FIP太陽光発電（10kW未満）導入比の比較</t>
    <rPh sb="2" eb="3">
      <t>タイ</t>
    </rPh>
    <phoneticPr fontId="7"/>
  </si>
  <si>
    <t>　　4）対世帯数FIT・FIP太陽光発電（10kW未満）導入比の比較</t>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</si>
  <si>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</si>
  <si>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</si>
  <si>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</si>
  <si>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r>
      <t>区域のCO</t>
    </r>
    <r>
      <rPr>
        <vertAlign val="subscript"/>
        <sz val="10"/>
        <color theme="1"/>
        <rFont val="Meiryo UI"/>
        <family val="3"/>
        <charset val="128"/>
      </rPr>
      <t>2</t>
    </r>
    <r>
      <rPr>
        <sz val="10"/>
        <color theme="1"/>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color theme="1"/>
        <rFont val="Meiryo UI"/>
        <family val="3"/>
        <charset val="128"/>
      </rPr>
      <t>2</t>
    </r>
    <r>
      <rPr>
        <sz val="10"/>
        <color theme="1"/>
        <rFont val="Meiryo UI"/>
        <family val="3"/>
        <charset val="128"/>
      </rPr>
      <t>排出量を推計した値です。なお、一般廃棄物のCO</t>
    </r>
    <r>
      <rPr>
        <vertAlign val="subscript"/>
        <sz val="10"/>
        <color theme="1"/>
        <rFont val="Meiryo UI"/>
        <family val="3"/>
        <charset val="128"/>
      </rPr>
      <t>2</t>
    </r>
    <r>
      <rPr>
        <sz val="10"/>
        <color theme="1"/>
        <rFont val="Meiryo UI"/>
        <family val="3"/>
        <charset val="128"/>
      </rPr>
      <t>排出量は、環境省「一般廃棄物処理実態調査結果」の焼却処理量から推計しています。
各地方公共団体の過年度のデータは、地方公共団体実行計画策定・実施支援サイト「部門別CO</t>
    </r>
    <r>
      <rPr>
        <vertAlign val="subscript"/>
        <sz val="10"/>
        <color theme="1"/>
        <rFont val="Meiryo UI"/>
        <family val="3"/>
        <charset val="128"/>
      </rPr>
      <t>2</t>
    </r>
    <r>
      <rPr>
        <sz val="10"/>
        <color theme="1"/>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3年度（2021年度）は最新の現況推計年度です。各部門・分野別CO</t>
    </r>
    <r>
      <rPr>
        <vertAlign val="subscript"/>
        <sz val="10"/>
        <color theme="1"/>
        <rFont val="Meiryo UI"/>
        <family val="3"/>
        <charset val="128"/>
      </rPr>
      <t>2</t>
    </r>
    <r>
      <rPr>
        <sz val="10"/>
        <color theme="1"/>
        <rFont val="Meiryo UI"/>
        <family val="3"/>
        <charset val="128"/>
      </rPr>
      <t xml:space="preserve">排出量構成比を分析することで施策の検討に役立てることができます。
</t>
    </r>
    <rPh sb="118" eb="120">
      <t>ショリ</t>
    </rPh>
    <rPh sb="152" eb="155">
      <t>カネンド</t>
    </rPh>
    <rPh sb="269" eb="270">
      <t>ゴ</t>
    </rPh>
    <rPh sb="295" eb="301">
      <t>チホウコウキョウダンタイ</t>
    </rPh>
    <rPh sb="354" eb="356">
      <t>レイワ</t>
    </rPh>
    <rPh sb="357" eb="359">
      <t>ネンド</t>
    </rPh>
    <rPh sb="392" eb="393">
      <t>リョウ</t>
    </rPh>
    <phoneticPr fontId="7"/>
  </si>
  <si>
    <r>
      <t>部門・分野別活動量の推移で示す各指標は、部門・分野別CO</t>
    </r>
    <r>
      <rPr>
        <vertAlign val="subscript"/>
        <sz val="10"/>
        <color theme="1"/>
        <rFont val="Meiryo UI"/>
        <family val="3"/>
        <charset val="128"/>
      </rPr>
      <t>2</t>
    </r>
    <r>
      <rPr>
        <sz val="10"/>
        <color theme="1"/>
        <rFont val="Meiryo UI"/>
        <family val="3"/>
        <charset val="128"/>
      </rPr>
      <t>排出量の推計に用いた按分指標です。それぞれの指標の経年変化を分析することで、CO</t>
    </r>
    <r>
      <rPr>
        <vertAlign val="subscript"/>
        <sz val="10"/>
        <color theme="1"/>
        <rFont val="Meiryo UI"/>
        <family val="3"/>
        <charset val="128"/>
      </rPr>
      <t>2</t>
    </r>
    <r>
      <rPr>
        <sz val="10"/>
        <color theme="1"/>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自動車保有台数（運輸部門）：自動車検査登録情報協会「市区町村別自動車保有車両数」及び全国軽自動車協会連合会「市区町村別軽自動車車両数」，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処理量から推計しているため、推計したCO</t>
    </r>
    <r>
      <rPr>
        <vertAlign val="subscript"/>
        <sz val="10"/>
        <color theme="1"/>
        <rFont val="Meiryo UI"/>
        <family val="3"/>
        <charset val="128"/>
      </rPr>
      <t>2</t>
    </r>
    <r>
      <rPr>
        <sz val="10"/>
        <color theme="1"/>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8" eb="180">
      <t>ケイザイ</t>
    </rPh>
    <rPh sb="180" eb="182">
      <t>コウゾウ</t>
    </rPh>
    <rPh sb="182" eb="186">
      <t>ジッタイチョウサ</t>
    </rPh>
    <rPh sb="241" eb="243">
      <t>イコウ</t>
    </rPh>
    <rPh sb="411" eb="413">
      <t>トウケイ</t>
    </rPh>
    <rPh sb="442" eb="444">
      <t>ヘイセイ</t>
    </rPh>
    <rPh sb="451" eb="453">
      <t>ヘイセイ</t>
    </rPh>
    <rPh sb="458" eb="460">
      <t>ヘイセイ</t>
    </rPh>
    <rPh sb="467" eb="469">
      <t>ヘイセイ</t>
    </rPh>
    <rPh sb="474" eb="476">
      <t>レイワ</t>
    </rPh>
    <rPh sb="476" eb="477">
      <t>ガン</t>
    </rPh>
    <rPh sb="558" eb="560">
      <t>ネンド</t>
    </rPh>
    <rPh sb="560" eb="562">
      <t>イコウ</t>
    </rPh>
    <rPh sb="565" eb="566">
      <t>シャ</t>
    </rPh>
    <phoneticPr fontId="7"/>
  </si>
  <si>
    <t>4）対世帯数FIT・FIP太陽光発電（10kW未満）導入比の比較</t>
    <phoneticPr fontId="7"/>
  </si>
  <si>
    <t>都道府県</t>
    <rPh sb="0" eb="4">
      <t>トドウフケン</t>
    </rPh>
    <phoneticPr fontId="6"/>
  </si>
  <si>
    <t>12219</t>
  </si>
  <si>
    <t>市原市</t>
  </si>
  <si>
    <t>12219_令和3年度</t>
  </si>
  <si>
    <t>12219_令和4年度</t>
  </si>
  <si>
    <r>
      <t>1　地方公共団体のFIT・FIP制度による再生可能エネルギー（電気）</t>
    </r>
    <r>
      <rPr>
        <b/>
        <vertAlign val="superscript"/>
        <sz val="16"/>
        <color theme="1"/>
        <rFont val="Meiryo UI"/>
        <family val="3"/>
        <charset val="128"/>
      </rPr>
      <t>※1</t>
    </r>
    <phoneticPr fontId="7"/>
  </si>
  <si>
    <t>　　5）業種別の特定事業所の事業所数及び排出量（令和2年度）</t>
    <rPh sb="4" eb="6">
      <t>ギョウシュ</t>
    </rPh>
    <rPh sb="24" eb="26">
      <t>レイワ</t>
    </rPh>
    <rPh sb="27" eb="29">
      <t>ネンド</t>
    </rPh>
    <phoneticPr fontId="12"/>
  </si>
  <si>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</si>
  <si>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</si>
  <si>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t>区域の再生可能エネルギーの導入設備容量</t>
    <rPh sb="13" eb="15">
      <t>ドウニュウ</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</si>
  <si>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</si>
  <si>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</si>
  <si>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</si>
  <si>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</si>
  <si>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</si>
  <si>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・特定事業所排出量を人口が同程度の28市区町村（都道府県の場合は47都道府県）と比較</t>
    <rPh sb="13" eb="16">
      <t>ドウテイド</t>
    </rPh>
    <rPh sb="20" eb="21">
      <t>ク</t>
    </rPh>
    <phoneticPr fontId="7"/>
  </si>
  <si>
    <t>・特定事業所数を人口が同程度の28市区町村（都道府県の場合は47都道府県）と比較</t>
    <rPh sb="6" eb="7">
      <t>スウ</t>
    </rPh>
    <rPh sb="11" eb="14">
      <t>ドウテイド</t>
    </rPh>
    <rPh sb="18" eb="19">
      <t>ク</t>
    </rPh>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</si>
  <si>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</si>
  <si>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</si>
  <si>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</si>
  <si>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・対電気使用量FIT・FIP導入比を人口が同程度の28市区町村（都道府県の場合は47都道府県）と比較
※区域の電気使用量は2021年度で代用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</si>
  <si>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※世帯数は2021年度で代用</t>
    <rPh sb="32" eb="35">
      <t>ドウテイド</t>
    </rPh>
    <phoneticPr fontId="7"/>
  </si>
  <si>
    <t>12100</t>
  </si>
  <si>
    <t>千葉市</t>
  </si>
  <si>
    <t>12100_令和3年度</t>
  </si>
  <si>
    <t>12100_令和4年度</t>
  </si>
  <si>
    <t>12204</t>
  </si>
  <si>
    <t>船橋市</t>
  </si>
  <si>
    <t>12204_令和3年度</t>
  </si>
  <si>
    <t>12204_令和4年度</t>
  </si>
  <si>
    <t>12216</t>
  </si>
  <si>
    <t>習志野市</t>
  </si>
  <si>
    <t>12216_令和3年度</t>
  </si>
  <si>
    <t>12216_令和4年度</t>
  </si>
  <si>
    <t>12212</t>
  </si>
  <si>
    <t>佐倉市</t>
  </si>
  <si>
    <t>12212_令和3年度</t>
  </si>
  <si>
    <t>12212_令和4年度</t>
  </si>
  <si>
    <t>12227</t>
  </si>
  <si>
    <t>浦安市</t>
  </si>
  <si>
    <t>12227_令和3年度</t>
  </si>
  <si>
    <t>12227_令和4年度</t>
  </si>
  <si>
    <t>池田町</t>
  </si>
  <si>
    <t>01692_令和4年度</t>
  </si>
  <si>
    <t>01692</t>
  </si>
  <si>
    <t>中標津町</t>
  </si>
  <si>
    <t>01692_令和3年度</t>
  </si>
  <si>
    <t>12231</t>
  </si>
  <si>
    <t>印西市</t>
  </si>
  <si>
    <t>12231_令和3年度</t>
  </si>
  <si>
    <t>12231_令和4年度</t>
  </si>
  <si>
    <t>12224</t>
  </si>
  <si>
    <t>鎌ヶ谷市</t>
  </si>
  <si>
    <t>12224_令和3年度</t>
  </si>
  <si>
    <t>12224_令和4年度</t>
  </si>
  <si>
    <t>12463</t>
  </si>
  <si>
    <t>鋸南町</t>
  </si>
  <si>
    <t>12463_令和3年度</t>
  </si>
  <si>
    <t>12463_令和4年度</t>
  </si>
  <si>
    <t>12409</t>
  </si>
  <si>
    <t>芝山町</t>
  </si>
  <si>
    <t>12409_令和3年度</t>
  </si>
  <si>
    <t>12409_令和4年度</t>
  </si>
  <si>
    <t>12422</t>
  </si>
  <si>
    <t>睦沢町</t>
  </si>
  <si>
    <t>12422_令和3年度</t>
  </si>
  <si>
    <t>12422_令和4年度</t>
  </si>
  <si>
    <t>12223</t>
  </si>
  <si>
    <t>鴨川市</t>
  </si>
  <si>
    <t>12223_令和3年度</t>
  </si>
  <si>
    <t>12223_令和4年度</t>
  </si>
  <si>
    <t>12206</t>
  </si>
  <si>
    <t>木更津市</t>
  </si>
  <si>
    <t>12206_令和3年度</t>
  </si>
  <si>
    <t>12206_令和4年度</t>
  </si>
  <si>
    <t>12222</t>
  </si>
  <si>
    <t>我孫子市</t>
  </si>
  <si>
    <t>12222_令和3年度</t>
  </si>
  <si>
    <t>12222_令和4年度</t>
  </si>
  <si>
    <t>12211</t>
  </si>
  <si>
    <t>成田市</t>
  </si>
  <si>
    <t>12211_令和3年度</t>
  </si>
  <si>
    <t>12211_令和4年度</t>
  </si>
  <si>
    <t>12322</t>
  </si>
  <si>
    <t>酒々井町</t>
  </si>
  <si>
    <t>12322_令和3年度</t>
  </si>
  <si>
    <t>12322_令和4年度</t>
  </si>
  <si>
    <t>12329</t>
  </si>
  <si>
    <t>栄町</t>
  </si>
  <si>
    <t>12329_令和3年度</t>
  </si>
  <si>
    <t>12329_令和4年度</t>
  </si>
  <si>
    <t>12236</t>
  </si>
  <si>
    <t>香取市</t>
  </si>
  <si>
    <t>12236_令和3年度</t>
  </si>
  <si>
    <t>12236_令和4年度</t>
  </si>
  <si>
    <t>12213</t>
  </si>
  <si>
    <t>東金市</t>
  </si>
  <si>
    <t>12213_令和3年度</t>
  </si>
  <si>
    <t>12213_令和4年度</t>
  </si>
  <si>
    <t>12202</t>
  </si>
  <si>
    <t>銚子市</t>
  </si>
  <si>
    <t>12202_令和3年度</t>
  </si>
  <si>
    <t>12202_令和4年度</t>
  </si>
  <si>
    <t>12205</t>
  </si>
  <si>
    <t>館山市</t>
  </si>
  <si>
    <t>12205_令和3年度</t>
  </si>
  <si>
    <t>12205_令和4年度</t>
  </si>
  <si>
    <t>12426</t>
  </si>
  <si>
    <t>長柄町</t>
  </si>
  <si>
    <t>12426_令和3年度</t>
  </si>
  <si>
    <t>12426_令和4年度</t>
  </si>
  <si>
    <t>12347</t>
  </si>
  <si>
    <t>多古町</t>
  </si>
  <si>
    <t>12347_令和3年度</t>
  </si>
  <si>
    <t>12347_令和4年度</t>
  </si>
  <si>
    <t>12423</t>
  </si>
  <si>
    <t>長生村</t>
  </si>
  <si>
    <t>12423_令和3年度</t>
  </si>
  <si>
    <t>12423_令和4年度</t>
  </si>
  <si>
    <t>12427</t>
  </si>
  <si>
    <t>長南町</t>
  </si>
  <si>
    <t>12427_令和3年度</t>
  </si>
  <si>
    <t>12427_令和4年度</t>
  </si>
  <si>
    <t>12443</t>
  </si>
  <si>
    <t>御宿町</t>
  </si>
  <si>
    <t>12443_令和3年度</t>
  </si>
  <si>
    <t>12443_令和4年度</t>
  </si>
  <si>
    <t>明和町</t>
  </si>
  <si>
    <t>12424</t>
  </si>
  <si>
    <t>白子町</t>
  </si>
  <si>
    <t>12424_令和3年度</t>
  </si>
  <si>
    <t>12424_令和4年度</t>
  </si>
  <si>
    <t>12441</t>
  </si>
  <si>
    <t>大多喜町</t>
  </si>
  <si>
    <t>12441_令和3年度</t>
  </si>
  <si>
    <t>12441_令和4年度</t>
  </si>
  <si>
    <t>12342</t>
  </si>
  <si>
    <t>神崎町</t>
  </si>
  <si>
    <t>12342_令和3年度</t>
  </si>
  <si>
    <t>12342_令和4年度</t>
  </si>
  <si>
    <t>12403</t>
  </si>
  <si>
    <t>九十九里町</t>
  </si>
  <si>
    <t>12403_令和3年度</t>
  </si>
  <si>
    <t>12403_令和4年度</t>
  </si>
  <si>
    <t>16342_平成2年度</t>
  </si>
  <si>
    <t>16342</t>
  </si>
  <si>
    <t>入善町</t>
  </si>
  <si>
    <t>16342_平成17年度</t>
  </si>
  <si>
    <t>16342_平成18年度</t>
  </si>
  <si>
    <t>16342_平成19年度</t>
  </si>
  <si>
    <t>16342_平成20年度</t>
  </si>
  <si>
    <t>16342_平成21年度</t>
  </si>
  <si>
    <t>16342_平成22年度</t>
  </si>
  <si>
    <t>16342_平成23年度</t>
  </si>
  <si>
    <t>16342_平成24年度</t>
  </si>
  <si>
    <t>16342_平成25年度</t>
  </si>
  <si>
    <t>16342_平成26年度</t>
  </si>
  <si>
    <t>16342_平成27年度</t>
  </si>
  <si>
    <t>16342_平成28年度</t>
  </si>
  <si>
    <t>16342_平成29年度</t>
  </si>
  <si>
    <t>16342_平成30年度</t>
  </si>
  <si>
    <t>16342_令和元年度</t>
  </si>
  <si>
    <t>16342_令和2年度</t>
  </si>
  <si>
    <t>16342_令和3年度</t>
  </si>
  <si>
    <t>16342_令和4年度</t>
  </si>
  <si>
    <t>05214_平成2年度</t>
  </si>
  <si>
    <t>05214</t>
  </si>
  <si>
    <t>にかほ市</t>
  </si>
  <si>
    <t>05214_平成17年度</t>
  </si>
  <si>
    <t>05214_平成18年度</t>
  </si>
  <si>
    <t>05214_平成19年度</t>
  </si>
  <si>
    <t>05214_平成20年度</t>
  </si>
  <si>
    <t>05214_平成21年度</t>
  </si>
  <si>
    <t>05214_平成22年度</t>
  </si>
  <si>
    <t>05214_平成23年度</t>
  </si>
  <si>
    <t>05214_平成24年度</t>
  </si>
  <si>
    <t>05214_平成25年度</t>
  </si>
  <si>
    <t>05214_平成26年度</t>
  </si>
  <si>
    <t>05214_平成27年度</t>
  </si>
  <si>
    <t>05214_平成28年度</t>
  </si>
  <si>
    <t>05214_平成29年度</t>
  </si>
  <si>
    <t>05214_平成30年度</t>
  </si>
  <si>
    <t>05214_令和元年度</t>
  </si>
  <si>
    <t>05214_令和2年度</t>
  </si>
  <si>
    <t>05214_令和3年度</t>
  </si>
  <si>
    <t>05214_令和4年度</t>
  </si>
  <si>
    <t>21404_平成2年度</t>
  </si>
  <si>
    <t>21404</t>
  </si>
  <si>
    <t>21404_平成17年度</t>
  </si>
  <si>
    <t>21404_平成18年度</t>
  </si>
  <si>
    <t>21404_平成19年度</t>
  </si>
  <si>
    <t>21404_平成20年度</t>
  </si>
  <si>
    <t>21404_平成21年度</t>
  </si>
  <si>
    <t>21404_平成22年度</t>
  </si>
  <si>
    <t>21404_平成23年度</t>
  </si>
  <si>
    <t>21404_平成24年度</t>
  </si>
  <si>
    <t>21404_平成25年度</t>
  </si>
  <si>
    <t>21404_平成26年度</t>
  </si>
  <si>
    <t>21404_平成27年度</t>
  </si>
  <si>
    <t>21404_平成28年度</t>
  </si>
  <si>
    <t>21404_平成29年度</t>
  </si>
  <si>
    <t>21404_平成30年度</t>
  </si>
  <si>
    <t>21404_令和元年度</t>
  </si>
  <si>
    <t>21404_令和2年度</t>
  </si>
  <si>
    <t>21404_令和3年度</t>
  </si>
  <si>
    <t>21404_令和4年度</t>
  </si>
  <si>
    <t>24442_平成2年度</t>
  </si>
  <si>
    <t>24442</t>
  </si>
  <si>
    <t>24442_平成17年度</t>
  </si>
  <si>
    <t>24442_平成18年度</t>
  </si>
  <si>
    <t>24442_平成19年度</t>
  </si>
  <si>
    <t>24442_平成20年度</t>
  </si>
  <si>
    <t>24442_平成21年度</t>
  </si>
  <si>
    <t>24442_平成22年度</t>
  </si>
  <si>
    <t>24442_平成23年度</t>
  </si>
  <si>
    <t>24442_平成24年度</t>
  </si>
  <si>
    <t>24442_平成25年度</t>
  </si>
  <si>
    <t>24442_平成26年度</t>
  </si>
  <si>
    <t>24442_平成27年度</t>
  </si>
  <si>
    <t>24442_平成28年度</t>
  </si>
  <si>
    <t>24442_平成29年度</t>
  </si>
  <si>
    <t>24442_平成30年度</t>
  </si>
  <si>
    <t>24442_令和元年度</t>
  </si>
  <si>
    <t>24442_令和2年度</t>
  </si>
  <si>
    <t>24442_令和3年度</t>
  </si>
  <si>
    <t>24442_令和4年度</t>
  </si>
  <si>
    <t>01692_平成2年度</t>
  </si>
  <si>
    <t>01692_平成17年度</t>
  </si>
  <si>
    <t>01692_平成18年度</t>
  </si>
  <si>
    <t>01692_平成19年度</t>
  </si>
  <si>
    <t>01692_平成20年度</t>
  </si>
  <si>
    <t>01692_平成21年度</t>
  </si>
  <si>
    <t>01692_平成22年度</t>
  </si>
  <si>
    <t>01692_平成23年度</t>
  </si>
  <si>
    <t>01692_平成24年度</t>
  </si>
  <si>
    <t>01692_平成25年度</t>
  </si>
  <si>
    <t>01692_平成26年度</t>
  </si>
  <si>
    <t>01692_平成27年度</t>
  </si>
  <si>
    <t>01692_平成28年度</t>
  </si>
  <si>
    <t>01692_平成29年度</t>
  </si>
  <si>
    <t>01692_平成30年度</t>
  </si>
  <si>
    <t>01692_令和元年度</t>
  </si>
  <si>
    <t>01692_令和2年度</t>
  </si>
  <si>
    <t>43205_平成2年度</t>
  </si>
  <si>
    <t>43205</t>
  </si>
  <si>
    <t>水俣市</t>
  </si>
  <si>
    <t>43205_平成17年度</t>
  </si>
  <si>
    <t>43205_平成18年度</t>
  </si>
  <si>
    <t>43205_平成19年度</t>
  </si>
  <si>
    <t>43205_平成20年度</t>
  </si>
  <si>
    <t>43205_平成21年度</t>
  </si>
  <si>
    <t>43205_平成22年度</t>
  </si>
  <si>
    <t>43205_平成23年度</t>
  </si>
  <si>
    <t>43205_平成24年度</t>
  </si>
  <si>
    <t>43205_平成25年度</t>
  </si>
  <si>
    <t>43205_平成26年度</t>
  </si>
  <si>
    <t>43205_平成27年度</t>
  </si>
  <si>
    <t>43205_平成28年度</t>
  </si>
  <si>
    <t>43205_平成29年度</t>
  </si>
  <si>
    <t>43205_平成30年度</t>
  </si>
  <si>
    <t>43205_令和元年度</t>
  </si>
  <si>
    <t>43205_令和2年度</t>
  </si>
  <si>
    <t>43205_令和3年度</t>
  </si>
  <si>
    <t>43205_令和4年度</t>
  </si>
  <si>
    <t>12410_平成2年度</t>
  </si>
  <si>
    <t>12410</t>
  </si>
  <si>
    <t>横芝光町</t>
  </si>
  <si>
    <t>12410_平成17年度</t>
  </si>
  <si>
    <t>12410_平成18年度</t>
  </si>
  <si>
    <t>12410_平成19年度</t>
  </si>
  <si>
    <t>12410_平成20年度</t>
  </si>
  <si>
    <t>12410_平成21年度</t>
  </si>
  <si>
    <t>12410_平成22年度</t>
  </si>
  <si>
    <t>12410_平成23年度</t>
  </si>
  <si>
    <t>12410_平成24年度</t>
  </si>
  <si>
    <t>12410_平成25年度</t>
  </si>
  <si>
    <t>12410_平成26年度</t>
  </si>
  <si>
    <t>12410_平成27年度</t>
  </si>
  <si>
    <t>12410_平成28年度</t>
  </si>
  <si>
    <t>12410_平成29年度</t>
  </si>
  <si>
    <t>12410_平成30年度</t>
  </si>
  <si>
    <t>12410_令和元年度</t>
  </si>
  <si>
    <t>12410_令和2年度</t>
  </si>
  <si>
    <t>12410_令和3年度</t>
  </si>
  <si>
    <t>12410_令和4年度</t>
  </si>
  <si>
    <t>29343_平成2年度</t>
  </si>
  <si>
    <t>29343</t>
  </si>
  <si>
    <t>三郷町</t>
  </si>
  <si>
    <t>29343_平成17年度</t>
  </si>
  <si>
    <t>29343_平成18年度</t>
  </si>
  <si>
    <t>29343_平成19年度</t>
  </si>
  <si>
    <t>29343_平成20年度</t>
  </si>
  <si>
    <t>29343_平成21年度</t>
  </si>
  <si>
    <t>29343_平成22年度</t>
  </si>
  <si>
    <t>29343_平成23年度</t>
  </si>
  <si>
    <t>29343_平成24年度</t>
  </si>
  <si>
    <t>29343_平成25年度</t>
  </si>
  <si>
    <t>29343_平成26年度</t>
  </si>
  <si>
    <t>29343_平成27年度</t>
  </si>
  <si>
    <t>29343_平成28年度</t>
  </si>
  <si>
    <t>29343_平成29年度</t>
  </si>
  <si>
    <t>29343_平成30年度</t>
  </si>
  <si>
    <t>29343_令和元年度</t>
  </si>
  <si>
    <t>29343_令和2年度</t>
  </si>
  <si>
    <t>29343_令和3年度</t>
  </si>
  <si>
    <t>29343_令和4年度</t>
  </si>
  <si>
    <t>21217_平成2年度</t>
  </si>
  <si>
    <t>21217</t>
  </si>
  <si>
    <t>飛騨市</t>
  </si>
  <si>
    <t>21217_平成17年度</t>
  </si>
  <si>
    <t>21217_平成18年度</t>
  </si>
  <si>
    <t>21217_平成19年度</t>
  </si>
  <si>
    <t>21217_平成20年度</t>
  </si>
  <si>
    <t>21217_平成21年度</t>
  </si>
  <si>
    <t>21217_平成22年度</t>
  </si>
  <si>
    <t>21217_平成23年度</t>
  </si>
  <si>
    <t>21217_平成24年度</t>
  </si>
  <si>
    <t>21217_平成25年度</t>
  </si>
  <si>
    <t>21217_平成26年度</t>
  </si>
  <si>
    <t>21217_平成27年度</t>
  </si>
  <si>
    <t>21217_平成28年度</t>
  </si>
  <si>
    <t>21217_平成29年度</t>
  </si>
  <si>
    <t>21217_平成30年度</t>
  </si>
  <si>
    <t>21217_令和元年度</t>
  </si>
  <si>
    <t>21217_令和2年度</t>
  </si>
  <si>
    <t>21217_令和3年度</t>
  </si>
  <si>
    <t>21217_令和4年度</t>
  </si>
  <si>
    <t>47328_平成2年度</t>
  </si>
  <si>
    <t>47328</t>
  </si>
  <si>
    <t>中城村</t>
  </si>
  <si>
    <t>47328_平成17年度</t>
  </si>
  <si>
    <t>47328_平成18年度</t>
  </si>
  <si>
    <t>47328_平成19年度</t>
  </si>
  <si>
    <t>47328_平成20年度</t>
  </si>
  <si>
    <t>47328_平成21年度</t>
  </si>
  <si>
    <t>47328_平成22年度</t>
  </si>
  <si>
    <t>47328_平成23年度</t>
  </si>
  <si>
    <t>47328_平成24年度</t>
  </si>
  <si>
    <t>47328_平成25年度</t>
  </si>
  <si>
    <t>47328_平成26年度</t>
  </si>
  <si>
    <t>47328_平成27年度</t>
  </si>
  <si>
    <t>47328_平成28年度</t>
  </si>
  <si>
    <t>47328_平成29年度</t>
  </si>
  <si>
    <t>47328_平成30年度</t>
  </si>
  <si>
    <t>47328_令和元年度</t>
  </si>
  <si>
    <t>47328_令和2年度</t>
  </si>
  <si>
    <t>47328_令和3年度</t>
  </si>
  <si>
    <t>47328_令和4年度</t>
  </si>
  <si>
    <t>10345_平成2年度</t>
  </si>
  <si>
    <t>10345</t>
  </si>
  <si>
    <t>吉岡町</t>
  </si>
  <si>
    <t>10345_平成17年度</t>
  </si>
  <si>
    <t>10345_平成18年度</t>
  </si>
  <si>
    <t>10345_平成19年度</t>
  </si>
  <si>
    <t>10345_平成20年度</t>
  </si>
  <si>
    <t>10345_平成21年度</t>
  </si>
  <si>
    <t>10345_平成22年度</t>
  </si>
  <si>
    <t>10345_平成23年度</t>
  </si>
  <si>
    <t>10345_平成24年度</t>
  </si>
  <si>
    <t>10345_平成25年度</t>
  </si>
  <si>
    <t>10345_平成26年度</t>
  </si>
  <si>
    <t>10345_平成27年度</t>
  </si>
  <si>
    <t>10345_平成28年度</t>
  </si>
  <si>
    <t>10345_平成29年度</t>
  </si>
  <si>
    <t>10345_平成30年度</t>
  </si>
  <si>
    <t>10345_令和元年度</t>
  </si>
  <si>
    <t>10345_令和2年度</t>
  </si>
  <si>
    <t>10345_令和3年度</t>
  </si>
  <si>
    <t>10345_令和4年度</t>
  </si>
  <si>
    <t>06208_平成2年度</t>
  </si>
  <si>
    <t>06208</t>
  </si>
  <si>
    <t>村山市</t>
  </si>
  <si>
    <t>06208_平成17年度</t>
  </si>
  <si>
    <t>06208_平成18年度</t>
  </si>
  <si>
    <t>06208_平成19年度</t>
  </si>
  <si>
    <t>06208_平成20年度</t>
  </si>
  <si>
    <t>06208_平成21年度</t>
  </si>
  <si>
    <t>06208_平成22年度</t>
  </si>
  <si>
    <t>06208_平成23年度</t>
  </si>
  <si>
    <t>06208_平成24年度</t>
  </si>
  <si>
    <t>06208_平成25年度</t>
  </si>
  <si>
    <t>06208_平成26年度</t>
  </si>
  <si>
    <t>06208_平成27年度</t>
  </si>
  <si>
    <t>06208_平成28年度</t>
  </si>
  <si>
    <t>06208_平成29年度</t>
  </si>
  <si>
    <t>06208_平成30年度</t>
  </si>
  <si>
    <t>06208_令和元年度</t>
  </si>
  <si>
    <t>06208_令和2年度</t>
  </si>
  <si>
    <t>06208_令和3年度</t>
  </si>
  <si>
    <t>06208_令和4年度</t>
  </si>
  <si>
    <t>19206_平成2年度</t>
  </si>
  <si>
    <t>19206</t>
  </si>
  <si>
    <t>大月市</t>
  </si>
  <si>
    <t>19206_平成17年度</t>
  </si>
  <si>
    <t>19206_平成18年度</t>
  </si>
  <si>
    <t>19206_平成19年度</t>
  </si>
  <si>
    <t>19206_平成20年度</t>
  </si>
  <si>
    <t>19206_平成21年度</t>
  </si>
  <si>
    <t>19206_平成22年度</t>
  </si>
  <si>
    <t>19206_平成23年度</t>
  </si>
  <si>
    <t>19206_平成24年度</t>
  </si>
  <si>
    <t>19206_平成25年度</t>
  </si>
  <si>
    <t>19206_平成26年度</t>
  </si>
  <si>
    <t>19206_平成27年度</t>
  </si>
  <si>
    <t>19206_平成28年度</t>
  </si>
  <si>
    <t>19206_平成29年度</t>
  </si>
  <si>
    <t>19206_平成30年度</t>
  </si>
  <si>
    <t>19206_令和元年度</t>
  </si>
  <si>
    <t>19206_令和2年度</t>
  </si>
  <si>
    <t>19206_令和3年度</t>
  </si>
  <si>
    <t>19206_令和4年度</t>
  </si>
  <si>
    <t>44209_平成2年度</t>
  </si>
  <si>
    <t>44209</t>
  </si>
  <si>
    <t>豊後高田市</t>
  </si>
  <si>
    <t>44209_平成17年度</t>
  </si>
  <si>
    <t>44209_平成18年度</t>
  </si>
  <si>
    <t>44209_平成19年度</t>
  </si>
  <si>
    <t>44209_平成20年度</t>
  </si>
  <si>
    <t>44209_平成21年度</t>
  </si>
  <si>
    <t>44209_平成22年度</t>
  </si>
  <si>
    <t>44209_平成23年度</t>
  </si>
  <si>
    <t>44209_平成24年度</t>
  </si>
  <si>
    <t>44209_平成25年度</t>
  </si>
  <si>
    <t>44209_平成26年度</t>
  </si>
  <si>
    <t>44209_平成27年度</t>
  </si>
  <si>
    <t>44209_平成28年度</t>
  </si>
  <si>
    <t>44209_平成29年度</t>
  </si>
  <si>
    <t>44209_平成30年度</t>
  </si>
  <si>
    <t>44209_令和元年度</t>
  </si>
  <si>
    <t>44209_令和2年度</t>
  </si>
  <si>
    <t>44209_令和3年度</t>
  </si>
  <si>
    <t>44209_令和4年度</t>
  </si>
  <si>
    <t>35213_平成2年度</t>
  </si>
  <si>
    <t>35213</t>
  </si>
  <si>
    <t>美祢市</t>
  </si>
  <si>
    <t>35213_平成17年度</t>
  </si>
  <si>
    <t>35213_平成18年度</t>
  </si>
  <si>
    <t>35213_平成19年度</t>
  </si>
  <si>
    <t>35213_平成20年度</t>
  </si>
  <si>
    <t>35213_平成21年度</t>
  </si>
  <si>
    <t>35213_平成22年度</t>
  </si>
  <si>
    <t>35213_平成23年度</t>
  </si>
  <si>
    <t>35213_平成24年度</t>
  </si>
  <si>
    <t>35213_平成25年度</t>
  </si>
  <si>
    <t>35213_平成26年度</t>
  </si>
  <si>
    <t>35213_平成27年度</t>
  </si>
  <si>
    <t>35213_平成28年度</t>
  </si>
  <si>
    <t>35213_平成29年度</t>
  </si>
  <si>
    <t>35213_平成30年度</t>
  </si>
  <si>
    <t>35213_令和元年度</t>
  </si>
  <si>
    <t>35213_令和2年度</t>
  </si>
  <si>
    <t>35213_令和3年度</t>
  </si>
  <si>
    <t>35213_令和4年度</t>
  </si>
  <si>
    <t>32207_平成2年度</t>
  </si>
  <si>
    <t>32207</t>
  </si>
  <si>
    <t>江津市</t>
  </si>
  <si>
    <t>32207_平成17年度</t>
  </si>
  <si>
    <t>32207_平成18年度</t>
  </si>
  <si>
    <t>32207_平成19年度</t>
  </si>
  <si>
    <t>32207_平成20年度</t>
  </si>
  <si>
    <t>32207_平成21年度</t>
  </si>
  <si>
    <t>32207_平成22年度</t>
  </si>
  <si>
    <t>32207_平成23年度</t>
  </si>
  <si>
    <t>32207_平成24年度</t>
  </si>
  <si>
    <t>32207_平成25年度</t>
  </si>
  <si>
    <t>32207_平成26年度</t>
  </si>
  <si>
    <t>32207_平成27年度</t>
  </si>
  <si>
    <t>32207_平成28年度</t>
  </si>
  <si>
    <t>32207_平成29年度</t>
  </si>
  <si>
    <t>32207_平成30年度</t>
  </si>
  <si>
    <t>32207_令和元年度</t>
  </si>
  <si>
    <t>32207_令和2年度</t>
  </si>
  <si>
    <t>32207_令和3年度</t>
  </si>
  <si>
    <t>32207_令和4年度</t>
  </si>
  <si>
    <t>37404_平成2年度</t>
  </si>
  <si>
    <t>37404</t>
  </si>
  <si>
    <t>多度津町</t>
  </si>
  <si>
    <t>37404_平成17年度</t>
  </si>
  <si>
    <t>37404_平成18年度</t>
  </si>
  <si>
    <t>37404_平成19年度</t>
  </si>
  <si>
    <t>37404_平成20年度</t>
  </si>
  <si>
    <t>37404_平成21年度</t>
  </si>
  <si>
    <t>37404_平成22年度</t>
  </si>
  <si>
    <t>37404_平成23年度</t>
  </si>
  <si>
    <t>37404_平成24年度</t>
  </si>
  <si>
    <t>37404_平成25年度</t>
  </si>
  <si>
    <t>37404_平成26年度</t>
  </si>
  <si>
    <t>37404_平成27年度</t>
  </si>
  <si>
    <t>37404_平成28年度</t>
  </si>
  <si>
    <t>37404_平成29年度</t>
  </si>
  <si>
    <t>37404_平成30年度</t>
  </si>
  <si>
    <t>37404_令和元年度</t>
  </si>
  <si>
    <t>37404_令和2年度</t>
  </si>
  <si>
    <t>37404_令和3年度</t>
  </si>
  <si>
    <t>37404_令和4年度</t>
  </si>
  <si>
    <t>06381_平成2年度</t>
  </si>
  <si>
    <t>06381</t>
  </si>
  <si>
    <t>高畠町</t>
  </si>
  <si>
    <t>06381_平成17年度</t>
  </si>
  <si>
    <t>06381_平成18年度</t>
  </si>
  <si>
    <t>06381_平成19年度</t>
  </si>
  <si>
    <t>06381_平成20年度</t>
  </si>
  <si>
    <t>06381_平成21年度</t>
  </si>
  <si>
    <t>06381_平成22年度</t>
  </si>
  <si>
    <t>06381_平成23年度</t>
  </si>
  <si>
    <t>06381_平成24年度</t>
  </si>
  <si>
    <t>06381_平成25年度</t>
  </si>
  <si>
    <t>06381_平成26年度</t>
  </si>
  <si>
    <t>06381_平成27年度</t>
  </si>
  <si>
    <t>06381_平成28年度</t>
  </si>
  <si>
    <t>06381_平成29年度</t>
  </si>
  <si>
    <t>06381_平成30年度</t>
  </si>
  <si>
    <t>06381_令和元年度</t>
  </si>
  <si>
    <t>06381_令和2年度</t>
  </si>
  <si>
    <t>06381_令和3年度</t>
  </si>
  <si>
    <t>06381_令和4年度</t>
  </si>
  <si>
    <t>21403_平成2年度</t>
  </si>
  <si>
    <t>21403</t>
  </si>
  <si>
    <t>大野町</t>
  </si>
  <si>
    <t>21403_平成17年度</t>
  </si>
  <si>
    <t>21403_平成18年度</t>
  </si>
  <si>
    <t>21403_平成19年度</t>
  </si>
  <si>
    <t>21403_平成20年度</t>
  </si>
  <si>
    <t>21403_平成21年度</t>
  </si>
  <si>
    <t>21403_平成22年度</t>
  </si>
  <si>
    <t>21403_平成23年度</t>
  </si>
  <si>
    <t>21403_平成24年度</t>
  </si>
  <si>
    <t>21403_平成25年度</t>
  </si>
  <si>
    <t>21403_平成26年度</t>
  </si>
  <si>
    <t>21403_平成27年度</t>
  </si>
  <si>
    <t>21403_平成28年度</t>
  </si>
  <si>
    <t>21403_平成29年度</t>
  </si>
  <si>
    <t>21403_平成30年度</t>
  </si>
  <si>
    <t>21403_令和元年度</t>
  </si>
  <si>
    <t>21403_令和2年度</t>
  </si>
  <si>
    <t>21403_令和3年度</t>
  </si>
  <si>
    <t>21403_令和4年度</t>
  </si>
  <si>
    <t>30205_平成2年度</t>
  </si>
  <si>
    <t>30205</t>
  </si>
  <si>
    <t>御坊市</t>
  </si>
  <si>
    <t>30205_平成17年度</t>
  </si>
  <si>
    <t>30205_平成18年度</t>
  </si>
  <si>
    <t>30205_平成19年度</t>
  </si>
  <si>
    <t>30205_平成20年度</t>
  </si>
  <si>
    <t>30205_平成21年度</t>
  </si>
  <si>
    <t>30205_平成22年度</t>
  </si>
  <si>
    <t>30205_平成23年度</t>
  </si>
  <si>
    <t>30205_平成24年度</t>
  </si>
  <si>
    <t>30205_平成25年度</t>
  </si>
  <si>
    <t>30205_平成26年度</t>
  </si>
  <si>
    <t>30205_平成27年度</t>
  </si>
  <si>
    <t>30205_平成28年度</t>
  </si>
  <si>
    <t>30205_平成29年度</t>
  </si>
  <si>
    <t>30205_平成30年度</t>
  </si>
  <si>
    <t>30205_令和元年度</t>
  </si>
  <si>
    <t>30205_令和2年度</t>
  </si>
  <si>
    <t>30205_令和3年度</t>
  </si>
  <si>
    <t>30205_令和4年度</t>
  </si>
  <si>
    <t>19212_平成2年度</t>
  </si>
  <si>
    <t>19212</t>
  </si>
  <si>
    <t>上野原市</t>
  </si>
  <si>
    <t>19212_平成17年度</t>
  </si>
  <si>
    <t>19212_平成18年度</t>
  </si>
  <si>
    <t>19212_平成19年度</t>
  </si>
  <si>
    <t>19212_平成20年度</t>
  </si>
  <si>
    <t>19212_平成21年度</t>
  </si>
  <si>
    <t>19212_平成22年度</t>
  </si>
  <si>
    <t>19212_平成23年度</t>
  </si>
  <si>
    <t>19212_平成24年度</t>
  </si>
  <si>
    <t>19212_平成25年度</t>
  </si>
  <si>
    <t>19212_平成26年度</t>
  </si>
  <si>
    <t>19212_平成27年度</t>
  </si>
  <si>
    <t>19212_平成28年度</t>
  </si>
  <si>
    <t>19212_平成29年度</t>
  </si>
  <si>
    <t>19212_平成30年度</t>
  </si>
  <si>
    <t>19212_令和元年度</t>
  </si>
  <si>
    <t>19212_令和2年度</t>
  </si>
  <si>
    <t>19212_令和3年度</t>
  </si>
  <si>
    <t>19212_令和4年度</t>
  </si>
  <si>
    <t>28222_平成2年度</t>
  </si>
  <si>
    <t>28222</t>
  </si>
  <si>
    <t>養父市</t>
  </si>
  <si>
    <t>28222_平成17年度</t>
  </si>
  <si>
    <t>28222_平成18年度</t>
  </si>
  <si>
    <t>28222_平成19年度</t>
  </si>
  <si>
    <t>28222_平成20年度</t>
  </si>
  <si>
    <t>28222_平成21年度</t>
  </si>
  <si>
    <t>28222_平成22年度</t>
  </si>
  <si>
    <t>28222_平成23年度</t>
  </si>
  <si>
    <t>28222_平成24年度</t>
  </si>
  <si>
    <t>28222_平成25年度</t>
  </si>
  <si>
    <t>28222_平成26年度</t>
  </si>
  <si>
    <t>28222_平成27年度</t>
  </si>
  <si>
    <t>28222_平成28年度</t>
  </si>
  <si>
    <t>28222_平成29年度</t>
  </si>
  <si>
    <t>28222_平成30年度</t>
  </si>
  <si>
    <t>28222_令和元年度</t>
  </si>
  <si>
    <t>28222_令和2年度</t>
  </si>
  <si>
    <t>28222_令和3年度</t>
  </si>
  <si>
    <t>28222_令和4年度</t>
  </si>
  <si>
    <t>09342_平成2年度</t>
  </si>
  <si>
    <t>09342</t>
  </si>
  <si>
    <t>益子町</t>
  </si>
  <si>
    <t>09342_平成17年度</t>
  </si>
  <si>
    <t>09342_平成18年度</t>
  </si>
  <si>
    <t>09342_平成19年度</t>
  </si>
  <si>
    <t>09342_平成20年度</t>
  </si>
  <si>
    <t>09342_平成21年度</t>
  </si>
  <si>
    <t>09342_平成22年度</t>
  </si>
  <si>
    <t>09342_平成23年度</t>
  </si>
  <si>
    <t>09342_平成24年度</t>
  </si>
  <si>
    <t>09342_平成25年度</t>
  </si>
  <si>
    <t>09342_平成26年度</t>
  </si>
  <si>
    <t>09342_平成27年度</t>
  </si>
  <si>
    <t>09342_平成28年度</t>
  </si>
  <si>
    <t>09342_平成29年度</t>
  </si>
  <si>
    <t>09342_平成30年度</t>
  </si>
  <si>
    <t>09342_令和元年度</t>
  </si>
  <si>
    <t>09342_令和2年度</t>
  </si>
  <si>
    <t>09342_令和3年度</t>
  </si>
  <si>
    <t>09342_令和4年度</t>
  </si>
  <si>
    <t>21303_平成2年度</t>
  </si>
  <si>
    <t>21303</t>
  </si>
  <si>
    <t>笠松町</t>
  </si>
  <si>
    <t>21303_平成17年度</t>
  </si>
  <si>
    <t>21303_平成18年度</t>
  </si>
  <si>
    <t>21303_平成19年度</t>
  </si>
  <si>
    <t>21303_平成20年度</t>
  </si>
  <si>
    <t>21303_平成21年度</t>
  </si>
  <si>
    <t>21303_平成22年度</t>
  </si>
  <si>
    <t>21303_平成23年度</t>
  </si>
  <si>
    <t>21303_平成24年度</t>
  </si>
  <si>
    <t>21303_平成25年度</t>
  </si>
  <si>
    <t>21303_平成26年度</t>
  </si>
  <si>
    <t>21303_平成27年度</t>
  </si>
  <si>
    <t>21303_平成28年度</t>
  </si>
  <si>
    <t>21303_平成29年度</t>
  </si>
  <si>
    <t>21303_平成30年度</t>
  </si>
  <si>
    <t>21303_令和元年度</t>
  </si>
  <si>
    <t>21303_令和2年度</t>
  </si>
  <si>
    <t>21303_令和3年度</t>
  </si>
  <si>
    <t>21303_令和4年度</t>
  </si>
  <si>
    <t>18206_平成2年度</t>
  </si>
  <si>
    <t>18206</t>
  </si>
  <si>
    <t>勝山市</t>
  </si>
  <si>
    <t>18206_平成17年度</t>
  </si>
  <si>
    <t>18206_平成18年度</t>
  </si>
  <si>
    <t>18206_平成19年度</t>
  </si>
  <si>
    <t>18206_平成20年度</t>
  </si>
  <si>
    <t>18206_平成21年度</t>
  </si>
  <si>
    <t>18206_平成22年度</t>
  </si>
  <si>
    <t>18206_平成23年度</t>
  </si>
  <si>
    <t>18206_平成24年度</t>
  </si>
  <si>
    <t>18206_平成25年度</t>
  </si>
  <si>
    <t>18206_平成26年度</t>
  </si>
  <si>
    <t>18206_平成27年度</t>
  </si>
  <si>
    <t>18206_平成28年度</t>
  </si>
  <si>
    <t>18206_平成29年度</t>
  </si>
  <si>
    <t>18206_平成30年度</t>
  </si>
  <si>
    <t>18206_令和元年度</t>
  </si>
  <si>
    <t>18206_令和2年度</t>
  </si>
  <si>
    <t>18206_令和3年度</t>
  </si>
  <si>
    <t>18206_令和4年度</t>
  </si>
  <si>
    <t>04445_平成2年度</t>
  </si>
  <si>
    <t>04445</t>
  </si>
  <si>
    <t>加美町</t>
  </si>
  <si>
    <t>04445_平成17年度</t>
  </si>
  <si>
    <t>04445_平成18年度</t>
  </si>
  <si>
    <t>04445_平成19年度</t>
  </si>
  <si>
    <t>04445_平成20年度</t>
  </si>
  <si>
    <t>04445_平成21年度</t>
  </si>
  <si>
    <t>04445_平成22年度</t>
  </si>
  <si>
    <t>04445_平成23年度</t>
  </si>
  <si>
    <t>04445_平成24年度</t>
  </si>
  <si>
    <t>04445_平成25年度</t>
  </si>
  <si>
    <t>04445_平成26年度</t>
  </si>
  <si>
    <t>04445_平成27年度</t>
  </si>
  <si>
    <t>04445_平成28年度</t>
  </si>
  <si>
    <t>04445_平成29年度</t>
  </si>
  <si>
    <t>04445_平成30年度</t>
  </si>
  <si>
    <t>04445_令和元年度</t>
  </si>
  <si>
    <t>04445_令和2年度</t>
  </si>
  <si>
    <t>04445_令和3年度</t>
  </si>
  <si>
    <t>04445_令和4年度</t>
  </si>
  <si>
    <t>41425_平成2年度</t>
  </si>
  <si>
    <t>41425</t>
  </si>
  <si>
    <t>白石町</t>
  </si>
  <si>
    <t>41425_平成17年度</t>
  </si>
  <si>
    <t>41425_平成18年度</t>
  </si>
  <si>
    <t>41425_平成19年度</t>
  </si>
  <si>
    <t>41425_平成20年度</t>
  </si>
  <si>
    <t>41425_平成21年度</t>
  </si>
  <si>
    <t>41425_平成22年度</t>
  </si>
  <si>
    <t>41425_平成23年度</t>
  </si>
  <si>
    <t>41425_平成24年度</t>
  </si>
  <si>
    <t>41425_平成25年度</t>
  </si>
  <si>
    <t>41425_平成26年度</t>
  </si>
  <si>
    <t>41425_平成27年度</t>
  </si>
  <si>
    <t>41425_平成28年度</t>
  </si>
  <si>
    <t>41425_平成29年度</t>
  </si>
  <si>
    <t>41425_平成30年度</t>
  </si>
  <si>
    <t>41425_令和元年度</t>
  </si>
  <si>
    <t>41425_令和2年度</t>
  </si>
  <si>
    <t>41425_令和3年度</t>
  </si>
  <si>
    <t>41425_令和4年度</t>
  </si>
  <si>
    <t>29424_平成2年度</t>
  </si>
  <si>
    <t>29424</t>
  </si>
  <si>
    <t>上牧町</t>
  </si>
  <si>
    <t>29424_平成17年度</t>
  </si>
  <si>
    <t>29424_平成18年度</t>
  </si>
  <si>
    <t>29424_平成19年度</t>
  </si>
  <si>
    <t>29424_平成20年度</t>
  </si>
  <si>
    <t>29424_平成21年度</t>
  </si>
  <si>
    <t>29424_平成22年度</t>
  </si>
  <si>
    <t>29424_平成23年度</t>
  </si>
  <si>
    <t>29424_平成24年度</t>
  </si>
  <si>
    <t>29424_平成25年度</t>
  </si>
  <si>
    <t>29424_平成26年度</t>
  </si>
  <si>
    <t>29424_平成27年度</t>
  </si>
  <si>
    <t>29424_平成28年度</t>
  </si>
  <si>
    <t>29424_平成29年度</t>
  </si>
  <si>
    <t>29424_平成30年度</t>
  </si>
  <si>
    <t>29424_令和元年度</t>
  </si>
  <si>
    <t>29424_令和2年度</t>
  </si>
  <si>
    <t>29424_令和3年度</t>
  </si>
  <si>
    <t>29424_令和4年度</t>
  </si>
  <si>
    <t>40610_平成2年度</t>
  </si>
  <si>
    <t>40610</t>
  </si>
  <si>
    <t>福智町</t>
  </si>
  <si>
    <t>40610_平成17年度</t>
  </si>
  <si>
    <t>40610_平成18年度</t>
  </si>
  <si>
    <t>40610_平成19年度</t>
  </si>
  <si>
    <t>40610_平成20年度</t>
  </si>
  <si>
    <t>40610_平成21年度</t>
  </si>
  <si>
    <t>40610_平成22年度</t>
  </si>
  <si>
    <t>40610_平成23年度</t>
  </si>
  <si>
    <t>40610_平成24年度</t>
  </si>
  <si>
    <t>40610_平成25年度</t>
  </si>
  <si>
    <t>40610_平成26年度</t>
  </si>
  <si>
    <t>40610_平成27年度</t>
  </si>
  <si>
    <t>40610_平成28年度</t>
  </si>
  <si>
    <t>40610_平成29年度</t>
  </si>
  <si>
    <t>40610_平成30年度</t>
  </si>
  <si>
    <t>40610_令和元年度</t>
  </si>
  <si>
    <t>40610_令和2年度</t>
  </si>
  <si>
    <t>40610_令和3年度</t>
  </si>
  <si>
    <t>40610_令和4年度</t>
  </si>
  <si>
    <t>12220</t>
  </si>
  <si>
    <t>流山市</t>
  </si>
  <si>
    <t>12220_令和3年度</t>
  </si>
  <si>
    <t>12220_令和4年度</t>
  </si>
  <si>
    <t>12221</t>
  </si>
  <si>
    <t>八千代市</t>
  </si>
  <si>
    <t>12221_令和3年度</t>
  </si>
  <si>
    <t>12221_令和4年度</t>
  </si>
  <si>
    <t>12349</t>
  </si>
  <si>
    <t>東庄町</t>
  </si>
  <si>
    <t>12349_令和3年度</t>
  </si>
  <si>
    <t>12349_令和4年度</t>
  </si>
  <si>
    <t>12421</t>
  </si>
  <si>
    <t>一宮町</t>
  </si>
  <si>
    <t>12421_令和3年度</t>
  </si>
  <si>
    <t>12421_令和4年度</t>
  </si>
  <si>
    <t>12218</t>
  </si>
  <si>
    <t>勝浦市</t>
  </si>
  <si>
    <t>12218_令和3年度</t>
  </si>
  <si>
    <t>12218_令和4年度</t>
  </si>
  <si>
    <t>12233</t>
  </si>
  <si>
    <t>富里市</t>
  </si>
  <si>
    <t>12233_令和3年度</t>
  </si>
  <si>
    <t>12233_令和4年度</t>
  </si>
  <si>
    <t>12237</t>
  </si>
  <si>
    <t>山武市</t>
  </si>
  <si>
    <t>12237_令和3年度</t>
  </si>
  <si>
    <t>12237_令和4年度</t>
  </si>
  <si>
    <t>12239</t>
  </si>
  <si>
    <t>大網白里市</t>
  </si>
  <si>
    <t>12239_令和3年度</t>
  </si>
  <si>
    <t>12239_令和4年度</t>
  </si>
  <si>
    <t>12238</t>
  </si>
  <si>
    <t>いすみ市</t>
  </si>
  <si>
    <t>12238_令和3年度</t>
  </si>
  <si>
    <t>12238_令和4年度</t>
  </si>
  <si>
    <t>12234</t>
  </si>
  <si>
    <t>南房総市</t>
  </si>
  <si>
    <t>12234_令和3年度</t>
  </si>
  <si>
    <t>12234_令和4年度</t>
  </si>
  <si>
    <t>12235</t>
  </si>
  <si>
    <t>匝瑳市</t>
  </si>
  <si>
    <t>12235_令和3年度</t>
  </si>
  <si>
    <t>12235_令和4年度</t>
  </si>
  <si>
    <t>12228</t>
  </si>
  <si>
    <t>四街道市</t>
  </si>
  <si>
    <t>12228_令和3年度</t>
  </si>
  <si>
    <t>12228_令和4年度</t>
  </si>
  <si>
    <t>12210</t>
  </si>
  <si>
    <t>茂原市</t>
  </si>
  <si>
    <t>12210_令和3年度</t>
  </si>
  <si>
    <t>12210_令和4年度</t>
  </si>
  <si>
    <t>12225</t>
  </si>
  <si>
    <t>君津市</t>
  </si>
  <si>
    <t>12225_令和3年度</t>
  </si>
  <si>
    <t>12225_令和4年度</t>
  </si>
  <si>
    <t>12230</t>
  </si>
  <si>
    <t>八街市</t>
  </si>
  <si>
    <t>12230_令和3年度</t>
  </si>
  <si>
    <t>12230_令和4年度</t>
  </si>
  <si>
    <t>12229</t>
  </si>
  <si>
    <t>袖ヶ浦市</t>
  </si>
  <si>
    <t>12229_令和3年度</t>
  </si>
  <si>
    <t>12229_令和4年度</t>
  </si>
  <si>
    <t>12215</t>
  </si>
  <si>
    <t>旭市</t>
  </si>
  <si>
    <t>12215_令和3年度</t>
  </si>
  <si>
    <t>12215_令和4年度</t>
  </si>
  <si>
    <t>12232</t>
  </si>
  <si>
    <t>白井市</t>
  </si>
  <si>
    <t>12232_令和3年度</t>
  </si>
  <si>
    <t>12232_令和4年度</t>
  </si>
  <si>
    <t>12226</t>
  </si>
  <si>
    <t>富津市</t>
  </si>
  <si>
    <t>12226_令和3年度</t>
  </si>
  <si>
    <t>12226_令和4年度</t>
  </si>
  <si>
    <t>12208</t>
  </si>
  <si>
    <t>野田市</t>
  </si>
  <si>
    <t>12208_令和3年度</t>
  </si>
  <si>
    <t>12208_令和4年度</t>
  </si>
  <si>
    <t>12207</t>
  </si>
  <si>
    <t>松戸市</t>
  </si>
  <si>
    <t>12207_令和3年度</t>
  </si>
  <si>
    <t>12207_令和4年度</t>
  </si>
  <si>
    <t>12203</t>
  </si>
  <si>
    <t>市川市</t>
  </si>
  <si>
    <t>12203_令和3年度</t>
  </si>
  <si>
    <t>12203_令和4年度</t>
  </si>
  <si>
    <t>12217</t>
  </si>
  <si>
    <t>柏市</t>
  </si>
  <si>
    <t>12217_令和3年度</t>
  </si>
  <si>
    <t>12217_令和4年度</t>
  </si>
  <si>
    <t>12_平成2年度</t>
  </si>
  <si>
    <t>12</t>
  </si>
  <si>
    <t>千葉県</t>
  </si>
  <si>
    <t>12_平成17年度</t>
  </si>
  <si>
    <t>12_平成18年度</t>
  </si>
  <si>
    <t>12_平成19年度</t>
  </si>
  <si>
    <t>12_平成20年度</t>
  </si>
  <si>
    <t>12_平成21年度</t>
  </si>
  <si>
    <t>12_平成22年度</t>
  </si>
  <si>
    <t>12_平成23年度</t>
  </si>
  <si>
    <t>12_平成24年度</t>
  </si>
  <si>
    <t>12_平成25年度</t>
  </si>
  <si>
    <t>12_平成26年度</t>
  </si>
  <si>
    <t>12_平成27年度</t>
  </si>
  <si>
    <t>12_平成28年度</t>
  </si>
  <si>
    <t>12_平成29年度</t>
  </si>
  <si>
    <t>12_平成30年度</t>
  </si>
  <si>
    <t>12_令和元年度</t>
  </si>
  <si>
    <t>12_令和2年度</t>
  </si>
  <si>
    <t>12_令和3年度</t>
  </si>
  <si>
    <t>12_令和4年度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</si>
</sst>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40">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vertAlign val="subscript"/>
      <sz val="10.5"/>
      <color theme="1"/>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sz val="28"/>
      <color theme="1"/>
      <name val="Meiryo UI"/>
      <family val="3"/>
      <charset val="128"/>
    </font>
    <font>
      <sz val="28"/>
      <color rgb="FFFF0000"/>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3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8"/>
      <color theme="1"/>
      <name val="Meiryo UI"/>
      <family val="3"/>
      <charset val="128"/>
    </font>
    <font>
      <sz val="6"/>
      <name val="Meiryo UI"/>
      <family val="3"/>
      <charset val="128"/>
    </font>
    <font>
      <u/>
      <sz val="10"/>
      <color theme="10"/>
      <name val="Meiryo UI"/>
      <family val="3"/>
      <charset val="128"/>
    </font>
    <font>
      <vertAlign val="subscript"/>
      <sz val="10"/>
      <color theme="1"/>
      <name val="Meiryo UI"/>
      <family val="3"/>
      <charset val="128"/>
    </font>
    <font>
      <sz val="9"/>
      <color theme="0"/>
      <name val="ＭＳ Ｐゴシック"/>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51">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style="thick">
        <color indexed="64"/>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style="thin">
        <color auto="1"/>
      </left>
      <right style="thin">
        <color auto="1"/>
      </right>
      <top/>
      <bottom style="thick">
        <color rgb="FFE3E3E3"/>
      </bottom>
      <diagonal/>
    </border>
    <border>
      <left style="thin">
        <color auto="1"/>
      </left>
      <right/>
      <top/>
      <bottom style="thick">
        <color rgb="FFE3E3E3"/>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hair">
        <color indexed="64"/>
      </left>
      <right style="medium">
        <color indexed="64"/>
      </right>
      <top style="thin">
        <color indexed="64"/>
      </top>
      <bottom style="double">
        <color indexed="64"/>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205">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3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28" fillId="0" borderId="63" xfId="0" applyFont="1" applyBorder="1">
      <alignment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38" fillId="0" borderId="63" xfId="0" applyFont="1" applyBorder="1" applyAlignment="1">
      <alignment horizontal="center"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42" fillId="0" borderId="63"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63" xfId="0" applyFont="1" applyBorder="1" applyAlignment="1">
      <alignment vertical="center" wrapText="1"/>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0" fontId="45" fillId="0" borderId="0" xfId="0" applyFont="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pplyAlignment="1">
      <alignment vertical="center" wrapText="1"/>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0" xfId="0" applyFont="1" applyAlignment="1">
      <alignment vertical="center" textRotation="255"/>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138" xfId="0" applyFont="1" applyBorder="1" applyAlignment="1">
      <alignment vertical="center" wrapText="1"/>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11" xfId="0" applyFont="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1"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3" xfId="0" applyFont="1" applyBorder="1" applyAlignment="1">
      <alignment vertical="center" textRotation="255"/>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6" xfId="0" applyFont="1" applyBorder="1" applyAlignment="1">
      <alignment horizontal="center" vertical="center" wrapText="1"/>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38" fontId="36" fillId="0" borderId="121" xfId="0" applyNumberFormat="1" applyFont="1" applyBorder="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65" xfId="0" applyNumberFormat="1" applyFont="1" applyBorder="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4" fillId="0" borderId="0" xfId="0" applyFont="1" applyAlignment="1">
      <alignment vertical="center" wrapText="1"/>
    </xf>
    <xf numFmtId="0" fontId="33" fillId="0" borderId="68" xfId="0" applyFont="1" applyBorder="1" applyAlignment="1">
      <alignment horizontal="center" vertical="center"/>
    </xf>
    <xf numFmtId="0" fontId="33" fillId="0" borderId="118" xfId="0" applyFont="1" applyBorder="1">
      <alignment vertical="center"/>
    </xf>
    <xf numFmtId="0" fontId="33" fillId="0" borderId="121" xfId="0" applyFont="1" applyBorder="1">
      <alignment vertical="center"/>
    </xf>
    <xf numFmtId="0" fontId="33" fillId="0" borderId="0" xfId="0" applyFont="1" applyAlignment="1">
      <alignment horizontal="center"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9" xfId="0" applyFont="1" applyBorder="1" applyAlignment="1">
      <alignment horizontal="center" vertical="center" wrapText="1"/>
    </xf>
    <xf numFmtId="49" fontId="33" fillId="0" borderId="63" xfId="0" applyNumberFormat="1" applyFont="1" applyBorder="1">
      <alignment vertical="center"/>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horizontal="center" vertical="center" wrapText="1"/>
    </xf>
    <xf numFmtId="0" fontId="33" fillId="0" borderId="0" xfId="0" applyFont="1" applyAlignment="1">
      <alignment vertical="center" wrapText="1"/>
    </xf>
    <xf numFmtId="0" fontId="33" fillId="0" borderId="114" xfId="0" applyFont="1" applyBorder="1" applyAlignment="1">
      <alignment horizontal="center" vertical="center"/>
    </xf>
    <xf numFmtId="0" fontId="33" fillId="0" borderId="114"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0" xfId="0" applyFont="1" applyAlignment="1">
      <alignment vertical="center" shrinkToFit="1"/>
    </xf>
    <xf numFmtId="0" fontId="33" fillId="0" borderId="138" xfId="0" applyFont="1" applyBorder="1" applyAlignment="1">
      <alignment vertical="center" wrapText="1"/>
    </xf>
    <xf numFmtId="0" fontId="35" fillId="0" borderId="0" xfId="0" applyFont="1" applyAlignment="1">
      <alignment vertical="top"/>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4" fillId="0" borderId="0" xfId="0" applyFont="1">
      <alignment vertical="center"/>
    </xf>
    <xf numFmtId="0" fontId="58" fillId="0" borderId="0" xfId="0" applyFont="1" applyAlignment="1">
      <alignment vertical="top" wrapText="1"/>
    </xf>
    <xf numFmtId="181" fontId="65" fillId="0" borderId="0" xfId="2" applyNumberFormat="1" applyFont="1" applyFill="1" applyBorder="1">
      <alignment vertical="center"/>
    </xf>
    <xf numFmtId="181" fontId="61" fillId="0" borderId="0" xfId="2" applyNumberFormat="1" applyFont="1" applyFill="1" applyBorder="1">
      <alignment vertical="center"/>
    </xf>
    <xf numFmtId="181" fontId="65" fillId="0" borderId="0" xfId="2" applyNumberFormat="1" applyFont="1" applyFill="1" applyBorder="1" applyAlignment="1"/>
    <xf numFmtId="0" fontId="40" fillId="0" borderId="0" xfId="0" applyFont="1" applyAlignment="1"/>
    <xf numFmtId="0" fontId="58" fillId="0" borderId="0" xfId="0" applyFont="1" applyAlignment="1">
      <alignment wrapText="1"/>
    </xf>
    <xf numFmtId="0" fontId="33" fillId="0" borderId="0" xfId="0" applyFont="1" applyAlignment="1"/>
    <xf numFmtId="0" fontId="55"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4" fillId="18" borderId="0" xfId="0" applyFont="1" applyFill="1" applyAlignment="1">
      <alignment vertical="top"/>
    </xf>
    <xf numFmtId="0" fontId="54" fillId="18" borderId="0" xfId="0" applyFont="1" applyFill="1">
      <alignment vertical="center"/>
    </xf>
    <xf numFmtId="181" fontId="61" fillId="0" borderId="0" xfId="2" applyNumberFormat="1" applyFont="1" applyFill="1" applyBorder="1" applyAlignment="1"/>
    <xf numFmtId="0" fontId="56"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5" fillId="4" borderId="0" xfId="0" applyFont="1" applyFill="1" applyAlignment="1">
      <alignment horizontal="right" vertical="center"/>
    </xf>
    <xf numFmtId="0" fontId="32" fillId="4" borderId="0" xfId="0" applyFont="1" applyFill="1">
      <alignment vertical="center"/>
    </xf>
    <xf numFmtId="181" fontId="61"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1" fillId="4" borderId="0" xfId="2" applyNumberFormat="1" applyFont="1" applyFill="1" applyBorder="1" applyAlignment="1"/>
    <xf numFmtId="0" fontId="66" fillId="4" borderId="0" xfId="0" applyFont="1" applyFill="1">
      <alignment vertical="center"/>
    </xf>
    <xf numFmtId="0" fontId="67" fillId="4" borderId="0" xfId="0" applyFont="1" applyFill="1">
      <alignment vertical="center"/>
    </xf>
    <xf numFmtId="0" fontId="33" fillId="4" borderId="178" xfId="0" applyFont="1" applyFill="1" applyBorder="1">
      <alignment vertical="center"/>
    </xf>
    <xf numFmtId="0" fontId="73" fillId="18" borderId="181" xfId="0" applyFont="1" applyFill="1" applyBorder="1">
      <alignment vertical="center"/>
    </xf>
    <xf numFmtId="0" fontId="59" fillId="4" borderId="0" xfId="0" applyFont="1" applyFill="1" applyAlignment="1">
      <alignment horizontal="right"/>
    </xf>
    <xf numFmtId="0" fontId="57" fillId="4" borderId="0" xfId="2" applyNumberFormat="1" applyFont="1" applyFill="1" applyBorder="1" applyAlignment="1">
      <alignment horizontal="left" vertical="center"/>
    </xf>
    <xf numFmtId="181" fontId="65"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2" fillId="0" borderId="0" xfId="0" applyFont="1" applyAlignment="1">
      <alignment horizontal="center"/>
    </xf>
    <xf numFmtId="0" fontId="58" fillId="0" borderId="0" xfId="0" applyFont="1" applyAlignment="1">
      <alignment horizontal="center" vertical="center"/>
    </xf>
    <xf numFmtId="184" fontId="55" fillId="0" borderId="0" xfId="0" applyNumberFormat="1" applyFont="1" applyAlignment="1">
      <alignment vertical="center" shrinkToFit="1"/>
    </xf>
    <xf numFmtId="183" fontId="33" fillId="4" borderId="0" xfId="0" applyNumberFormat="1" applyFont="1" applyFill="1" applyAlignment="1">
      <alignment vertical="center" shrinkToFit="1"/>
    </xf>
    <xf numFmtId="0" fontId="60"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5"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9" fillId="4" borderId="0" xfId="0" applyFont="1" applyFill="1">
      <alignment vertical="center"/>
    </xf>
    <xf numFmtId="38" fontId="31" fillId="4" borderId="0" xfId="1" applyFont="1" applyFill="1" applyBorder="1" applyAlignment="1">
      <alignment vertical="center"/>
    </xf>
    <xf numFmtId="0" fontId="72" fillId="18" borderId="182" xfId="0" applyFont="1" applyFill="1" applyBorder="1">
      <alignment vertical="center"/>
    </xf>
    <xf numFmtId="0" fontId="79" fillId="18" borderId="182" xfId="0" applyFont="1" applyFill="1" applyBorder="1">
      <alignment vertical="center"/>
    </xf>
    <xf numFmtId="0" fontId="78" fillId="18" borderId="182" xfId="0" applyFont="1" applyFill="1" applyBorder="1" applyAlignment="1">
      <alignment vertical="center" shrinkToFit="1"/>
    </xf>
    <xf numFmtId="0" fontId="78" fillId="18" borderId="182" xfId="0" applyFont="1" applyFill="1" applyBorder="1" applyAlignment="1">
      <alignment horizontal="center" vertical="center"/>
    </xf>
    <xf numFmtId="0" fontId="73" fillId="18" borderId="183" xfId="0" applyFont="1" applyFill="1" applyBorder="1">
      <alignment vertical="center"/>
    </xf>
    <xf numFmtId="0" fontId="74" fillId="18" borderId="181" xfId="0" applyFont="1" applyFill="1" applyBorder="1">
      <alignment vertical="center"/>
    </xf>
    <xf numFmtId="183" fontId="34" fillId="18" borderId="181" xfId="0" applyNumberFormat="1" applyFont="1" applyFill="1" applyBorder="1" applyAlignment="1">
      <alignment vertical="center" shrinkToFit="1"/>
    </xf>
    <xf numFmtId="0" fontId="74" fillId="18" borderId="183" xfId="0" applyFont="1" applyFill="1" applyBorder="1">
      <alignment vertical="center"/>
    </xf>
    <xf numFmtId="181" fontId="34" fillId="18" borderId="183" xfId="2" applyNumberFormat="1" applyFont="1" applyFill="1" applyBorder="1">
      <alignment vertical="center"/>
    </xf>
    <xf numFmtId="0" fontId="73" fillId="18" borderId="184" xfId="0" applyFont="1" applyFill="1" applyBorder="1">
      <alignment vertical="center"/>
    </xf>
    <xf numFmtId="0" fontId="74" fillId="18" borderId="184" xfId="0" applyFont="1" applyFill="1" applyBorder="1">
      <alignment vertical="center"/>
    </xf>
    <xf numFmtId="0" fontId="34" fillId="18" borderId="184" xfId="0" applyFont="1" applyFill="1" applyBorder="1">
      <alignment vertical="center"/>
    </xf>
    <xf numFmtId="0" fontId="77"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0" fontId="36" fillId="0" borderId="0" xfId="0" applyFont="1" applyAlignment="1">
      <alignment vertical="center" wrapText="1"/>
    </xf>
    <xf numFmtId="181" fontId="36" fillId="0" borderId="63" xfId="2" applyNumberFormat="1" applyFont="1" applyBorder="1">
      <alignment vertical="center"/>
    </xf>
    <xf numFmtId="0" fontId="36" fillId="0" borderId="63" xfId="0" applyFont="1" applyBorder="1" applyAlignment="1">
      <alignment horizontal="center" vertical="center"/>
    </xf>
    <xf numFmtId="0" fontId="86"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87" fillId="4" borderId="0" xfId="0" applyFont="1" applyFill="1" applyAlignment="1"/>
    <xf numFmtId="0" fontId="88" fillId="4" borderId="0" xfId="0" applyFont="1" applyFill="1" applyAlignment="1">
      <alignment horizontal="right"/>
    </xf>
    <xf numFmtId="0" fontId="58"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70" fillId="4" borderId="0" xfId="0" applyFont="1" applyFill="1" applyAlignment="1">
      <alignment horizontal="right" vertical="center"/>
    </xf>
    <xf numFmtId="0" fontId="70"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4" fillId="18" borderId="0" xfId="0" applyFont="1" applyFill="1">
      <alignment vertical="center"/>
    </xf>
    <xf numFmtId="0" fontId="85" fillId="18" borderId="0" xfId="0" applyFont="1" applyFill="1" applyAlignment="1">
      <alignment horizontal="right" vertical="center"/>
    </xf>
    <xf numFmtId="0" fontId="84" fillId="18" borderId="0" xfId="0" applyFont="1" applyFill="1" applyAlignment="1">
      <alignment horizontal="right"/>
    </xf>
    <xf numFmtId="0" fontId="84" fillId="18" borderId="0" xfId="0" applyFont="1" applyFill="1" applyAlignment="1">
      <alignment horizontal="right" vertical="center"/>
    </xf>
    <xf numFmtId="0" fontId="38" fillId="18" borderId="0" xfId="0" applyFont="1" applyFill="1">
      <alignment vertical="center"/>
    </xf>
    <xf numFmtId="0" fontId="82" fillId="18" borderId="0" xfId="0" applyFont="1" applyFill="1">
      <alignment vertical="center"/>
    </xf>
    <xf numFmtId="0" fontId="14" fillId="18" borderId="0" xfId="0" applyFont="1" applyFill="1">
      <alignment vertical="center"/>
    </xf>
    <xf numFmtId="0" fontId="80" fillId="18" borderId="0" xfId="0" applyFont="1" applyFill="1">
      <alignment vertical="center"/>
    </xf>
    <xf numFmtId="0" fontId="80" fillId="18" borderId="0" xfId="0" applyFont="1" applyFill="1" applyAlignment="1">
      <alignment horizontal="center" vertical="center"/>
    </xf>
    <xf numFmtId="0" fontId="80" fillId="18" borderId="0" xfId="0" applyFont="1" applyFill="1" applyAlignment="1">
      <alignment vertical="center" wrapText="1"/>
    </xf>
    <xf numFmtId="0" fontId="90" fillId="18" borderId="0" xfId="0" applyFont="1" applyFill="1">
      <alignment vertical="center"/>
    </xf>
    <xf numFmtId="0" fontId="91" fillId="21" borderId="156" xfId="0" applyFont="1" applyFill="1" applyBorder="1">
      <alignment vertical="center"/>
    </xf>
    <xf numFmtId="0" fontId="33" fillId="18" borderId="0" xfId="0" applyFont="1" applyFill="1">
      <alignment vertical="center"/>
    </xf>
    <xf numFmtId="0" fontId="94" fillId="18" borderId="0" xfId="0" applyFont="1" applyFill="1" applyAlignment="1"/>
    <xf numFmtId="0" fontId="71" fillId="18" borderId="0" xfId="0" applyFont="1" applyFill="1">
      <alignment vertical="center"/>
    </xf>
    <xf numFmtId="0" fontId="66" fillId="18" borderId="0" xfId="0" applyFont="1" applyFill="1" applyAlignment="1">
      <alignment horizontal="right" vertical="center"/>
    </xf>
    <xf numFmtId="0" fontId="54" fillId="18" borderId="0" xfId="0" applyFont="1" applyFill="1" applyAlignment="1">
      <alignment horizontal="right" vertical="center"/>
    </xf>
    <xf numFmtId="0" fontId="65" fillId="0" borderId="0" xfId="0" applyFont="1" applyAlignment="1"/>
    <xf numFmtId="0" fontId="55" fillId="0" borderId="0" xfId="0" applyFont="1" applyAlignment="1"/>
    <xf numFmtId="0" fontId="35" fillId="0" borderId="0" xfId="0" applyFont="1" applyAlignment="1"/>
    <xf numFmtId="0" fontId="65" fillId="0" borderId="0" xfId="0" applyFont="1">
      <alignment vertical="center"/>
    </xf>
    <xf numFmtId="0" fontId="33" fillId="0" borderId="170" xfId="0" applyFont="1" applyBorder="1">
      <alignment vertical="center"/>
    </xf>
    <xf numFmtId="0" fontId="55"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9" fillId="0" borderId="171" xfId="0" applyFont="1" applyBorder="1" applyAlignment="1"/>
    <xf numFmtId="0" fontId="35" fillId="0" borderId="171" xfId="0" applyFont="1" applyBorder="1" applyAlignment="1"/>
    <xf numFmtId="0" fontId="31" fillId="0" borderId="171" xfId="0" applyFont="1" applyBorder="1">
      <alignment vertical="center"/>
    </xf>
    <xf numFmtId="0" fontId="95"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1"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6" fillId="0" borderId="0" xfId="0" applyFont="1" applyAlignment="1">
      <alignment horizontal="left" vertical="center"/>
    </xf>
    <xf numFmtId="0" fontId="96" fillId="0" borderId="0" xfId="0" applyFont="1">
      <alignment vertical="center"/>
    </xf>
    <xf numFmtId="0" fontId="33" fillId="0" borderId="162" xfId="0" applyFont="1" applyBorder="1">
      <alignment vertical="center"/>
    </xf>
    <xf numFmtId="0" fontId="61"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7" fillId="0" borderId="173" xfId="0" applyFont="1" applyBorder="1">
      <alignment vertical="center"/>
    </xf>
    <xf numFmtId="0" fontId="59" fillId="0" borderId="0" xfId="0" applyFont="1">
      <alignment vertical="center"/>
    </xf>
    <xf numFmtId="0" fontId="98" fillId="0" borderId="173" xfId="0" applyFont="1" applyBorder="1">
      <alignment vertical="center"/>
    </xf>
    <xf numFmtId="0" fontId="31" fillId="0" borderId="174" xfId="0" applyFont="1" applyBorder="1">
      <alignment vertical="center"/>
    </xf>
    <xf numFmtId="0" fontId="97"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6" fillId="0" borderId="0" xfId="0" applyFont="1" applyAlignment="1">
      <alignment horizontal="right" vertical="center"/>
    </xf>
    <xf numFmtId="3" fontId="40" fillId="0" borderId="0" xfId="0" applyNumberFormat="1" applyFont="1" applyAlignment="1">
      <alignment vertical="center" shrinkToFit="1"/>
    </xf>
    <xf numFmtId="0" fontId="55" fillId="0" borderId="173" xfId="0" applyFont="1" applyBorder="1">
      <alignment vertical="center"/>
    </xf>
    <xf numFmtId="0" fontId="55"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1"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4" fillId="18" borderId="0" xfId="0" applyFont="1" applyFill="1" applyAlignment="1">
      <alignment horizontal="center"/>
    </xf>
    <xf numFmtId="0" fontId="71" fillId="18" borderId="0" xfId="0" applyFont="1" applyFill="1" applyAlignment="1">
      <alignment horizontal="right"/>
    </xf>
    <xf numFmtId="0" fontId="54" fillId="18" borderId="0" xfId="0" applyFont="1" applyFill="1" applyAlignment="1">
      <alignment horizontal="center" vertical="center"/>
    </xf>
    <xf numFmtId="0" fontId="56" fillId="0" borderId="0" xfId="0" applyFont="1">
      <alignment vertical="center"/>
    </xf>
    <xf numFmtId="0" fontId="31" fillId="0" borderId="0" xfId="0" applyFont="1" applyAlignment="1">
      <alignment horizontal="left" vertical="center"/>
    </xf>
    <xf numFmtId="0" fontId="57" fillId="0" borderId="0" xfId="0" applyFont="1" applyAlignment="1">
      <alignment horizontal="left" vertical="center"/>
    </xf>
    <xf numFmtId="0" fontId="40" fillId="0" borderId="0" xfId="0" applyFont="1" applyAlignment="1">
      <alignment vertical="center" wrapText="1"/>
    </xf>
    <xf numFmtId="0" fontId="96" fillId="0" borderId="0" xfId="0" applyFont="1" applyAlignment="1">
      <alignment vertical="center" wrapText="1"/>
    </xf>
    <xf numFmtId="0" fontId="96" fillId="0" borderId="0" xfId="0" applyFont="1" applyAlignment="1">
      <alignment horizontal="left" vertical="center" wrapText="1"/>
    </xf>
    <xf numFmtId="0" fontId="33" fillId="8" borderId="170" xfId="0" applyFont="1" applyFill="1" applyBorder="1">
      <alignment vertical="center"/>
    </xf>
    <xf numFmtId="0" fontId="96"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6"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80" fillId="18" borderId="185" xfId="0" applyFont="1" applyFill="1" applyBorder="1">
      <alignment vertical="center"/>
    </xf>
    <xf numFmtId="0" fontId="80" fillId="18" borderId="185" xfId="0" applyFont="1" applyFill="1" applyBorder="1" applyAlignment="1">
      <alignment horizontal="left" vertical="center"/>
    </xf>
    <xf numFmtId="0" fontId="80" fillId="18" borderId="186" xfId="0" applyFont="1" applyFill="1" applyBorder="1" applyAlignment="1">
      <alignment horizontal="right" vertical="center"/>
    </xf>
    <xf numFmtId="0" fontId="77" fillId="18" borderId="186" xfId="0" applyFont="1" applyFill="1" applyBorder="1" applyAlignment="1">
      <alignment horizontal="right" vertical="center"/>
    </xf>
    <xf numFmtId="0" fontId="77" fillId="18" borderId="120" xfId="0" applyFont="1" applyFill="1" applyBorder="1">
      <alignment vertical="center"/>
    </xf>
    <xf numFmtId="0" fontId="77" fillId="18" borderId="1" xfId="0" applyFont="1" applyFill="1" applyBorder="1" applyAlignment="1">
      <alignment horizontal="left" vertical="center"/>
    </xf>
    <xf numFmtId="0" fontId="77" fillId="18" borderId="9" xfId="0" applyFont="1" applyFill="1" applyBorder="1">
      <alignment vertical="center"/>
    </xf>
    <xf numFmtId="0" fontId="77" fillId="18" borderId="10" xfId="0" applyFont="1" applyFill="1" applyBorder="1" applyAlignment="1">
      <alignment horizontal="left" vertical="center"/>
    </xf>
    <xf numFmtId="0" fontId="80" fillId="18" borderId="9" xfId="0" applyFont="1" applyFill="1" applyBorder="1">
      <alignment vertical="center"/>
    </xf>
    <xf numFmtId="0" fontId="80" fillId="18" borderId="10" xfId="0" applyFont="1" applyFill="1" applyBorder="1">
      <alignment vertical="center"/>
    </xf>
    <xf numFmtId="0" fontId="80" fillId="18" borderId="10" xfId="0" applyFont="1" applyFill="1" applyBorder="1" applyAlignment="1">
      <alignment horizontal="left" vertical="center"/>
    </xf>
    <xf numFmtId="0" fontId="80" fillId="18" borderId="120" xfId="0" applyFont="1" applyFill="1" applyBorder="1">
      <alignment vertical="center"/>
    </xf>
    <xf numFmtId="0" fontId="80" fillId="18" borderId="1" xfId="0" applyFont="1" applyFill="1" applyBorder="1">
      <alignment vertical="center"/>
    </xf>
    <xf numFmtId="0" fontId="80" fillId="18" borderId="1" xfId="0" applyFont="1" applyFill="1" applyBorder="1" applyAlignment="1">
      <alignment horizontal="left" vertical="center"/>
    </xf>
    <xf numFmtId="0" fontId="77" fillId="18" borderId="187" xfId="0" applyFont="1" applyFill="1" applyBorder="1">
      <alignment vertical="center"/>
    </xf>
    <xf numFmtId="0" fontId="77" fillId="18" borderId="120" xfId="0" applyFont="1" applyFill="1" applyBorder="1" applyAlignment="1">
      <alignment horizontal="left" vertical="center"/>
    </xf>
    <xf numFmtId="0" fontId="77" fillId="18" borderId="124" xfId="0" applyFont="1" applyFill="1" applyBorder="1">
      <alignment vertical="center"/>
    </xf>
    <xf numFmtId="0" fontId="77" fillId="18" borderId="2" xfId="0" applyFont="1" applyFill="1" applyBorder="1">
      <alignment vertical="center"/>
    </xf>
    <xf numFmtId="0" fontId="77" fillId="18" borderId="3" xfId="0" applyFont="1" applyFill="1" applyBorder="1" applyAlignment="1">
      <alignment horizontal="left" vertical="center"/>
    </xf>
    <xf numFmtId="0" fontId="35" fillId="0" borderId="162" xfId="0" applyFont="1" applyBorder="1">
      <alignmen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3" fontId="48" fillId="0" borderId="63" xfId="0" applyNumberFormat="1" applyFont="1" applyBorder="1">
      <alignment vertical="center"/>
    </xf>
    <xf numFmtId="0" fontId="31" fillId="8" borderId="171" xfId="0" applyFont="1" applyFill="1" applyBorder="1">
      <alignment vertical="center"/>
    </xf>
    <xf numFmtId="0" fontId="100" fillId="8" borderId="173" xfId="0" applyFont="1" applyFill="1" applyBorder="1" applyAlignment="1">
      <alignment vertical="center" shrinkToFit="1"/>
    </xf>
    <xf numFmtId="0" fontId="77" fillId="18" borderId="1" xfId="0" applyFont="1" applyFill="1" applyBorder="1">
      <alignment vertical="center"/>
    </xf>
    <xf numFmtId="0" fontId="35" fillId="0" borderId="63" xfId="0" quotePrefix="1" applyFont="1" applyBorder="1">
      <alignment vertical="center"/>
    </xf>
    <xf numFmtId="0" fontId="77" fillId="18" borderId="10" xfId="0" applyFont="1" applyFill="1" applyBorder="1">
      <alignment vertical="center"/>
    </xf>
    <xf numFmtId="0" fontId="77" fillId="18" borderId="186" xfId="0" applyFont="1" applyFill="1" applyBorder="1">
      <alignment vertical="center"/>
    </xf>
    <xf numFmtId="0" fontId="77" fillId="18" borderId="5" xfId="0" applyFont="1" applyFill="1" applyBorder="1">
      <alignment vertical="center"/>
    </xf>
    <xf numFmtId="9" fontId="35" fillId="0" borderId="63" xfId="0" applyNumberFormat="1" applyFont="1" applyBorder="1">
      <alignment vertical="center"/>
    </xf>
    <xf numFmtId="38" fontId="35" fillId="0" borderId="63" xfId="1" applyFont="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101" fillId="8" borderId="0" xfId="0" applyFont="1" applyFill="1" applyAlignment="1">
      <alignment vertical="center" wrapText="1"/>
    </xf>
    <xf numFmtId="0" fontId="96" fillId="8" borderId="176" xfId="0" applyFont="1" applyFill="1" applyBorder="1">
      <alignment vertical="center"/>
    </xf>
    <xf numFmtId="0" fontId="96"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6" fillId="0" borderId="0" xfId="0" applyNumberFormat="1" applyFont="1" applyAlignment="1">
      <alignment vertical="center" shrinkToFit="1"/>
    </xf>
    <xf numFmtId="176" fontId="96" fillId="0" borderId="0" xfId="0" applyNumberFormat="1" applyFont="1" applyAlignment="1">
      <alignment horizontal="left" vertical="center" shrinkToFit="1"/>
    </xf>
    <xf numFmtId="0" fontId="71" fillId="18" borderId="0" xfId="0" applyFont="1" applyFill="1" applyAlignment="1">
      <alignment horizontal="right" vertical="center"/>
    </xf>
    <xf numFmtId="0" fontId="55"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4" fillId="18" borderId="0" xfId="0" applyFont="1" applyFill="1">
      <alignment vertical="center"/>
    </xf>
    <xf numFmtId="181" fontId="61" fillId="4" borderId="178" xfId="2" applyNumberFormat="1" applyFont="1" applyFill="1" applyBorder="1">
      <alignment vertical="center"/>
    </xf>
    <xf numFmtId="0" fontId="76" fillId="4" borderId="0" xfId="0" applyFont="1" applyFill="1">
      <alignment vertical="center"/>
    </xf>
    <xf numFmtId="181" fontId="65" fillId="4" borderId="0" xfId="2" applyNumberFormat="1" applyFont="1" applyFill="1" applyBorder="1" applyAlignment="1"/>
    <xf numFmtId="0" fontId="105" fillId="4" borderId="0" xfId="0" applyFont="1" applyFill="1" applyAlignment="1">
      <alignment horizontal="left"/>
    </xf>
    <xf numFmtId="184" fontId="105"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70" fillId="0" borderId="0" xfId="0" applyFont="1" applyAlignment="1">
      <alignment horizontal="right" vertical="center"/>
    </xf>
    <xf numFmtId="0" fontId="70"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8" fillId="18" borderId="64" xfId="0" applyFont="1" applyFill="1" applyBorder="1" applyAlignment="1">
      <alignment horizontal="left" vertical="center"/>
    </xf>
    <xf numFmtId="0" fontId="78" fillId="18" borderId="64" xfId="0" applyFont="1" applyFill="1" applyBorder="1" applyAlignment="1">
      <alignment horizontal="center" vertical="center"/>
    </xf>
    <xf numFmtId="0" fontId="78" fillId="18" borderId="65" xfId="0" applyFont="1" applyFill="1" applyBorder="1">
      <alignment vertical="center"/>
    </xf>
    <xf numFmtId="0" fontId="78" fillId="18" borderId="2" xfId="0" applyFont="1" applyFill="1" applyBorder="1">
      <alignment vertical="center"/>
    </xf>
    <xf numFmtId="0" fontId="78" fillId="18" borderId="1" xfId="0" applyFont="1" applyFill="1" applyBorder="1">
      <alignment vertical="center"/>
    </xf>
    <xf numFmtId="0" fontId="78" fillId="18" borderId="187" xfId="0" applyFont="1" applyFill="1" applyBorder="1">
      <alignment vertical="center"/>
    </xf>
    <xf numFmtId="0" fontId="78" fillId="18" borderId="124" xfId="0" applyFont="1" applyFill="1" applyBorder="1">
      <alignment vertical="center"/>
    </xf>
    <xf numFmtId="0" fontId="78" fillId="18" borderId="120" xfId="0" applyFont="1" applyFill="1" applyBorder="1">
      <alignment vertical="center"/>
    </xf>
    <xf numFmtId="0" fontId="78" fillId="18" borderId="3" xfId="0" applyFont="1" applyFill="1" applyBorder="1">
      <alignment vertical="center"/>
    </xf>
    <xf numFmtId="0" fontId="33" fillId="0" borderId="0" xfId="0" applyFont="1" applyAlignment="1">
      <alignment horizontal="left" vertical="top" wrapText="1"/>
    </xf>
    <xf numFmtId="0" fontId="71" fillId="18" borderId="0" xfId="0" applyFont="1" applyFill="1" applyAlignment="1">
      <alignment horizontal="center"/>
    </xf>
    <xf numFmtId="181" fontId="63" fillId="4" borderId="0" xfId="2" applyNumberFormat="1" applyFont="1" applyFill="1" applyBorder="1" applyAlignment="1">
      <alignment vertical="center" wrapText="1"/>
    </xf>
    <xf numFmtId="183" fontId="105" fillId="4" borderId="0" xfId="0" applyNumberFormat="1" applyFont="1" applyFill="1">
      <alignment vertical="center"/>
    </xf>
    <xf numFmtId="0" fontId="63" fillId="0" borderId="0" xfId="0" applyFont="1" applyAlignment="1">
      <alignment horizontal="right" vertical="center"/>
    </xf>
    <xf numFmtId="0" fontId="105" fillId="4" borderId="0" xfId="0" applyFont="1" applyFill="1" applyAlignment="1"/>
    <xf numFmtId="0" fontId="42" fillId="4" borderId="0" xfId="0" applyFont="1" applyFill="1">
      <alignment vertical="center"/>
    </xf>
    <xf numFmtId="0" fontId="61" fillId="4" borderId="0" xfId="0" applyFont="1" applyFill="1">
      <alignment vertical="center"/>
    </xf>
    <xf numFmtId="0" fontId="33" fillId="4" borderId="0" xfId="0" applyFont="1" applyFill="1" applyAlignment="1">
      <alignment horizontal="left" vertical="top" wrapText="1"/>
    </xf>
    <xf numFmtId="0" fontId="55" fillId="4" borderId="0" xfId="0" applyFont="1" applyFill="1" applyAlignment="1">
      <alignment horizontal="left" vertical="top" wrapText="1"/>
    </xf>
    <xf numFmtId="0" fontId="58"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2" fillId="4" borderId="0" xfId="0" applyFont="1" applyFill="1" applyAlignment="1">
      <alignment horizontal="center"/>
    </xf>
    <xf numFmtId="0" fontId="58" fillId="4" borderId="0" xfId="0" applyFont="1" applyFill="1" applyAlignment="1">
      <alignment horizontal="center" vertical="center"/>
    </xf>
    <xf numFmtId="184" fontId="55"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8"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70" fillId="0" borderId="0" xfId="0" applyFont="1">
      <alignment vertical="center"/>
    </xf>
    <xf numFmtId="0" fontId="121" fillId="0" borderId="0" xfId="0" applyFont="1">
      <alignment vertical="center"/>
    </xf>
    <xf numFmtId="9" fontId="61" fillId="19" borderId="191" xfId="2" applyFont="1" applyFill="1" applyBorder="1" applyAlignment="1">
      <alignment vertical="center" shrinkToFit="1"/>
    </xf>
    <xf numFmtId="9" fontId="61"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80" fillId="18" borderId="69" xfId="0" applyFont="1" applyFill="1" applyBorder="1" applyAlignment="1">
      <alignment horizontal="center" wrapText="1"/>
    </xf>
    <xf numFmtId="0" fontId="80" fillId="18" borderId="69" xfId="0" applyFont="1" applyFill="1" applyBorder="1" applyAlignment="1">
      <alignment horizontal="center" vertical="center" wrapText="1"/>
    </xf>
    <xf numFmtId="0" fontId="80"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1" fillId="3" borderId="190" xfId="2" applyFont="1" applyFill="1" applyBorder="1" applyAlignment="1">
      <alignment vertical="center" shrinkToFit="1"/>
    </xf>
    <xf numFmtId="0" fontId="78" fillId="18" borderId="196" xfId="0" applyFont="1" applyFill="1" applyBorder="1" applyAlignment="1">
      <alignment horizontal="center" vertical="center" shrinkToFit="1"/>
    </xf>
    <xf numFmtId="0" fontId="78" fillId="18" borderId="64" xfId="0" applyFont="1" applyFill="1" applyBorder="1" applyAlignment="1">
      <alignment horizontal="center"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102" fillId="0" borderId="174" xfId="0" applyFont="1" applyBorder="1" applyAlignment="1">
      <alignment vertical="top"/>
    </xf>
    <xf numFmtId="0" fontId="40" fillId="4" borderId="174" xfId="0" applyFont="1" applyFill="1" applyBorder="1" applyAlignment="1">
      <alignment horizontal="left" vertical="center"/>
    </xf>
    <xf numFmtId="0" fontId="103"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8" xfId="0" applyFont="1" applyFill="1" applyBorder="1" applyAlignment="1">
      <alignment horizontal="left" vertical="center"/>
    </xf>
    <xf numFmtId="0" fontId="40" fillId="4" borderId="199"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102" fillId="14" borderId="200" xfId="0" applyFont="1" applyFill="1" applyBorder="1" applyAlignment="1">
      <alignment vertical="top"/>
    </xf>
    <xf numFmtId="0" fontId="102" fillId="14" borderId="201" xfId="0" applyFont="1" applyFill="1" applyBorder="1" applyAlignment="1">
      <alignment vertical="top"/>
    </xf>
    <xf numFmtId="0" fontId="102" fillId="15" borderId="201" xfId="0" applyFont="1" applyFill="1" applyBorder="1" applyAlignment="1">
      <alignment vertical="top"/>
    </xf>
    <xf numFmtId="0" fontId="102" fillId="17" borderId="201" xfId="0" applyFont="1" applyFill="1" applyBorder="1" applyAlignment="1">
      <alignment vertical="top"/>
    </xf>
    <xf numFmtId="0" fontId="102" fillId="13" borderId="200" xfId="0" applyFont="1" applyFill="1" applyBorder="1" applyAlignment="1">
      <alignment vertical="top"/>
    </xf>
    <xf numFmtId="0" fontId="102" fillId="13" borderId="201" xfId="0" applyFont="1" applyFill="1" applyBorder="1" applyAlignment="1">
      <alignment vertical="top"/>
    </xf>
    <xf numFmtId="0" fontId="102" fillId="12" borderId="201" xfId="0" applyFont="1" applyFill="1" applyBorder="1" applyAlignment="1">
      <alignment vertical="top"/>
    </xf>
    <xf numFmtId="0" fontId="102" fillId="16" borderId="201" xfId="0" applyFont="1" applyFill="1" applyBorder="1" applyAlignment="1">
      <alignment vertical="top"/>
    </xf>
    <xf numFmtId="0" fontId="102" fillId="10" borderId="200" xfId="0" applyFont="1" applyFill="1" applyBorder="1" applyAlignment="1">
      <alignment vertical="top"/>
    </xf>
    <xf numFmtId="0" fontId="102" fillId="10" borderId="201" xfId="0" applyFont="1" applyFill="1" applyBorder="1" applyAlignment="1">
      <alignment vertical="top"/>
    </xf>
    <xf numFmtId="0" fontId="102" fillId="9" borderId="200" xfId="0" applyFont="1" applyFill="1" applyBorder="1" applyAlignment="1">
      <alignment vertical="top"/>
    </xf>
    <xf numFmtId="0" fontId="102" fillId="9" borderId="201" xfId="0" applyFont="1" applyFill="1" applyBorder="1" applyAlignment="1">
      <alignment vertical="top"/>
    </xf>
    <xf numFmtId="0" fontId="102" fillId="9" borderId="202" xfId="0" applyFont="1" applyFill="1" applyBorder="1" applyAlignment="1">
      <alignment vertical="top"/>
    </xf>
    <xf numFmtId="0" fontId="102" fillId="11" borderId="201" xfId="0" applyFont="1" applyFill="1" applyBorder="1" applyAlignment="1">
      <alignment vertical="top"/>
    </xf>
    <xf numFmtId="0" fontId="102" fillId="12" borderId="200" xfId="0" applyFont="1" applyFill="1" applyBorder="1" applyAlignment="1">
      <alignment vertical="top"/>
    </xf>
    <xf numFmtId="0" fontId="102" fillId="12" borderId="202" xfId="0" applyFont="1" applyFill="1" applyBorder="1" applyAlignment="1">
      <alignment vertical="top"/>
    </xf>
    <xf numFmtId="0" fontId="102" fillId="15" borderId="200" xfId="0" applyFont="1" applyFill="1" applyBorder="1" applyAlignment="1">
      <alignment vertical="top"/>
    </xf>
    <xf numFmtId="0" fontId="102" fillId="15" borderId="202" xfId="0" applyFont="1" applyFill="1" applyBorder="1" applyAlignment="1">
      <alignment vertical="top"/>
    </xf>
    <xf numFmtId="0" fontId="102" fillId="11" borderId="202" xfId="0" applyFont="1" applyFill="1" applyBorder="1" applyAlignment="1">
      <alignment vertical="top"/>
    </xf>
    <xf numFmtId="0" fontId="102" fillId="16" borderId="202" xfId="0" applyFont="1" applyFill="1" applyBorder="1" applyAlignment="1">
      <alignment vertical="top"/>
    </xf>
    <xf numFmtId="0" fontId="102" fillId="17" borderId="202"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1"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8" fillId="18" borderId="0" xfId="0" applyFont="1" applyFill="1">
      <alignment vertical="center"/>
    </xf>
    <xf numFmtId="0" fontId="33" fillId="0" borderId="0" xfId="0" applyFont="1" applyAlignment="1">
      <alignment horizontal="right" vertical="center"/>
    </xf>
    <xf numFmtId="0" fontId="52" fillId="18" borderId="0" xfId="0" applyFont="1" applyFill="1" applyAlignment="1"/>
    <xf numFmtId="0" fontId="9" fillId="18" borderId="0" xfId="0" applyFont="1" applyFill="1">
      <alignment vertical="center"/>
    </xf>
    <xf numFmtId="0" fontId="122" fillId="4" borderId="0" xfId="0" applyFont="1" applyFill="1" applyAlignment="1">
      <alignment horizontal="left" vertical="center"/>
    </xf>
    <xf numFmtId="0" fontId="124" fillId="0" borderId="0" xfId="0" applyFont="1">
      <alignment vertical="center"/>
    </xf>
    <xf numFmtId="0" fontId="125" fillId="4" borderId="0" xfId="0" applyFont="1" applyFill="1" applyAlignment="1"/>
    <xf numFmtId="0" fontId="125" fillId="4" borderId="0" xfId="0" applyFont="1" applyFill="1" applyAlignment="1">
      <alignment horizontal="right"/>
    </xf>
    <xf numFmtId="0" fontId="125" fillId="4" borderId="0" xfId="0" applyFont="1" applyFill="1" applyAlignment="1">
      <alignment horizontal="left"/>
    </xf>
    <xf numFmtId="0" fontId="126" fillId="4" borderId="0" xfId="0" applyFont="1" applyFill="1" applyAlignment="1"/>
    <xf numFmtId="0" fontId="127" fillId="4" borderId="0" xfId="0" applyFont="1" applyFill="1">
      <alignment vertical="center"/>
    </xf>
    <xf numFmtId="0" fontId="127" fillId="0" borderId="0" xfId="0" applyFont="1">
      <alignment vertical="center"/>
    </xf>
    <xf numFmtId="0" fontId="125" fillId="0" borderId="0" xfId="0" applyFont="1" applyAlignment="1"/>
    <xf numFmtId="181" fontId="122" fillId="4" borderId="178" xfId="2" applyNumberFormat="1" applyFont="1" applyFill="1" applyBorder="1" applyAlignment="1"/>
    <xf numFmtId="0" fontId="86" fillId="0" borderId="0" xfId="0" applyFont="1">
      <alignment vertical="center"/>
    </xf>
    <xf numFmtId="0" fontId="88" fillId="0" borderId="0" xfId="0" applyFont="1" applyAlignment="1">
      <alignment horizontal="right" vertical="center"/>
    </xf>
    <xf numFmtId="0" fontId="58" fillId="0" borderId="0" xfId="0" applyFont="1">
      <alignment vertical="center"/>
    </xf>
    <xf numFmtId="0" fontId="89" fillId="4" borderId="170" xfId="0" applyFont="1" applyFill="1" applyBorder="1" applyAlignment="1">
      <alignment horizontal="left"/>
    </xf>
    <xf numFmtId="0" fontId="38" fillId="4" borderId="203"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9"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0" fontId="78" fillId="18" borderId="194" xfId="0" applyFont="1" applyFill="1" applyBorder="1" applyAlignment="1">
      <alignment horizontal="center" vertical="center" shrinkToFit="1"/>
    </xf>
    <xf numFmtId="3" fontId="33" fillId="0" borderId="27" xfId="0" applyNumberFormat="1" applyFont="1" applyBorder="1" applyAlignment="1">
      <alignment vertical="center" shrinkToFit="1"/>
    </xf>
    <xf numFmtId="0" fontId="78" fillId="18" borderId="193" xfId="0" applyFont="1" applyFill="1" applyBorder="1" applyAlignment="1">
      <alignment horizontal="center" vertical="center" shrinkToFit="1"/>
    </xf>
    <xf numFmtId="0" fontId="71" fillId="18" borderId="0" xfId="0" applyFont="1" applyFill="1" applyAlignment="1">
      <alignment horizontal="right" wrapText="1"/>
    </xf>
    <xf numFmtId="0" fontId="128" fillId="0" borderId="0" xfId="0" applyFont="1" applyAlignment="1">
      <alignment horizontal="left" vertical="center"/>
    </xf>
    <xf numFmtId="0" fontId="128" fillId="0" borderId="0" xfId="0" applyFont="1">
      <alignment vertical="center"/>
    </xf>
    <xf numFmtId="0" fontId="128" fillId="0" borderId="0" xfId="0" applyFont="1" applyAlignment="1"/>
    <xf numFmtId="0" fontId="128" fillId="4" borderId="0" xfId="0" applyFont="1" applyFill="1" applyAlignment="1">
      <alignment horizontal="left" vertical="center"/>
    </xf>
    <xf numFmtId="0" fontId="131" fillId="4" borderId="0" xfId="0" applyFont="1" applyFill="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105" fillId="4" borderId="0" xfId="0" applyFont="1" applyFill="1" applyAlignment="1">
      <alignment horizontal="left" vertical="center"/>
    </xf>
    <xf numFmtId="0" fontId="72" fillId="18" borderId="0" xfId="0" applyFont="1" applyFill="1" applyAlignment="1">
      <alignment horizontal="center" vertical="center" wrapText="1"/>
    </xf>
    <xf numFmtId="0" fontId="91" fillId="20" borderId="120" xfId="0" applyFont="1" applyFill="1" applyBorder="1" applyAlignment="1">
      <alignment horizontal="center" vertical="center"/>
    </xf>
    <xf numFmtId="0" fontId="91" fillId="20" borderId="157" xfId="0" applyFont="1" applyFill="1" applyBorder="1" applyAlignment="1">
      <alignment horizontal="center" vertical="center"/>
    </xf>
    <xf numFmtId="0" fontId="91" fillId="20" borderId="207" xfId="0" applyFont="1" applyFill="1" applyBorder="1" applyAlignment="1">
      <alignment horizontal="center" vertical="center" wrapText="1"/>
    </xf>
    <xf numFmtId="0" fontId="33" fillId="8" borderId="0" xfId="0" applyFont="1" applyFill="1" applyAlignment="1">
      <alignment vertical="center" wrapText="1"/>
    </xf>
    <xf numFmtId="0" fontId="80" fillId="18" borderId="0" xfId="0" applyFont="1" applyFill="1" applyAlignment="1">
      <alignment horizontal="left" vertical="center"/>
    </xf>
    <xf numFmtId="0" fontId="77" fillId="18" borderId="0" xfId="0" applyFont="1" applyFill="1">
      <alignment vertical="center"/>
    </xf>
    <xf numFmtId="0" fontId="105" fillId="4" borderId="171" xfId="0" applyFont="1" applyFill="1" applyBorder="1" applyAlignment="1">
      <alignment horizontal="left" vertical="center"/>
    </xf>
    <xf numFmtId="0" fontId="59"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1"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1" fillId="4" borderId="174" xfId="2" applyNumberFormat="1" applyFont="1" applyFill="1" applyBorder="1" applyAlignment="1"/>
    <xf numFmtId="181" fontId="65"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3"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1" fillId="4" borderId="173" xfId="2" applyNumberFormat="1" applyFont="1" applyFill="1" applyBorder="1">
      <alignment vertical="center"/>
    </xf>
    <xf numFmtId="0" fontId="62" fillId="4" borderId="174" xfId="0" applyFont="1" applyFill="1" applyBorder="1" applyAlignment="1">
      <alignment horizontal="center"/>
    </xf>
    <xf numFmtId="0" fontId="54" fillId="4" borderId="174" xfId="0" applyFont="1" applyFill="1" applyBorder="1">
      <alignment vertical="center"/>
    </xf>
    <xf numFmtId="0" fontId="33" fillId="4" borderId="173" xfId="0" applyFont="1" applyFill="1" applyBorder="1" applyAlignment="1">
      <alignment horizontal="center" vertical="center"/>
    </xf>
    <xf numFmtId="0" fontId="58"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5" fillId="4" borderId="174" xfId="0" applyNumberFormat="1" applyFont="1" applyFill="1" applyBorder="1" applyAlignment="1">
      <alignment vertical="center" shrinkToFit="1"/>
    </xf>
    <xf numFmtId="181" fontId="61" fillId="4" borderId="208" xfId="2" applyNumberFormat="1" applyFont="1" applyFill="1" applyBorder="1">
      <alignment vertical="center"/>
    </xf>
    <xf numFmtId="181" fontId="65" fillId="0" borderId="209" xfId="2" applyNumberFormat="1" applyFont="1" applyFill="1" applyBorder="1">
      <alignment vertical="center"/>
    </xf>
    <xf numFmtId="181" fontId="65" fillId="4" borderId="173" xfId="2" applyNumberFormat="1" applyFont="1" applyFill="1" applyBorder="1">
      <alignment vertical="center"/>
    </xf>
    <xf numFmtId="0" fontId="129" fillId="0" borderId="170" xfId="0" applyFont="1" applyBorder="1" applyAlignment="1"/>
    <xf numFmtId="0" fontId="43" fillId="0" borderId="171" xfId="0" applyFont="1" applyBorder="1">
      <alignment vertical="center"/>
    </xf>
    <xf numFmtId="0" fontId="43" fillId="0" borderId="171" xfId="0" applyFont="1" applyBorder="1" applyAlignment="1"/>
    <xf numFmtId="0" fontId="129"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9"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9"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3" fontId="33" fillId="0" borderId="63" xfId="0" applyNumberFormat="1" applyFont="1" applyBorder="1" applyAlignment="1">
      <alignment vertical="center" shrinkToFit="1"/>
    </xf>
    <xf numFmtId="0" fontId="78" fillId="18" borderId="210" xfId="0" applyFont="1" applyFill="1" applyBorder="1" applyAlignment="1">
      <alignment horizontal="center" shrinkToFit="1"/>
    </xf>
    <xf numFmtId="0" fontId="78" fillId="18" borderId="211" xfId="0" applyFont="1" applyFill="1" applyBorder="1" applyAlignment="1">
      <alignment horizontal="center" shrinkToFit="1"/>
    </xf>
    <xf numFmtId="0" fontId="78" fillId="18" borderId="212" xfId="0" applyFont="1" applyFill="1" applyBorder="1" applyAlignment="1">
      <alignment horizontal="center" shrinkToFit="1"/>
    </xf>
    <xf numFmtId="0" fontId="78" fillId="18" borderId="213" xfId="0" applyFont="1" applyFill="1" applyBorder="1" applyAlignment="1">
      <alignment horizontal="center" shrinkToFit="1"/>
    </xf>
    <xf numFmtId="0" fontId="78" fillId="18" borderId="215" xfId="0" applyFont="1" applyFill="1" applyBorder="1" applyAlignment="1">
      <alignment horizontal="center" shrinkToFit="1"/>
    </xf>
    <xf numFmtId="0" fontId="78" fillId="18" borderId="216" xfId="0" applyFont="1" applyFill="1" applyBorder="1" applyAlignment="1">
      <alignment horizontal="center" vertical="center" shrinkToFit="1"/>
    </xf>
    <xf numFmtId="0" fontId="78" fillId="18" borderId="214" xfId="0" applyFont="1" applyFill="1" applyBorder="1" applyAlignment="1">
      <alignment horizontal="center" vertical="center" shrinkToFit="1"/>
    </xf>
    <xf numFmtId="9" fontId="61" fillId="3" borderId="67" xfId="0" applyNumberFormat="1" applyFont="1" applyFill="1" applyBorder="1" applyAlignment="1">
      <alignment vertical="center" shrinkToFit="1"/>
    </xf>
    <xf numFmtId="0" fontId="110" fillId="18" borderId="0" xfId="0" applyFont="1" applyFill="1">
      <alignment vertical="center"/>
    </xf>
    <xf numFmtId="0" fontId="111" fillId="18" borderId="0" xfId="0" applyFont="1" applyFill="1">
      <alignment vertical="center"/>
    </xf>
    <xf numFmtId="3" fontId="33" fillId="4" borderId="217"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0" fontId="79" fillId="18" borderId="218" xfId="0" applyFont="1" applyFill="1" applyBorder="1" applyAlignment="1">
      <alignment horizontal="center" vertical="center" shrinkToFit="1"/>
    </xf>
    <xf numFmtId="0" fontId="79" fillId="18" borderId="219" xfId="0" applyFont="1" applyFill="1" applyBorder="1" applyAlignment="1">
      <alignment horizontal="center"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9" fillId="18" borderId="193" xfId="0" applyFont="1" applyFill="1" applyBorder="1" applyAlignment="1">
      <alignment horizontal="center" vertical="center" shrinkToFit="1"/>
    </xf>
    <xf numFmtId="0" fontId="79" fillId="18" borderId="214" xfId="0" applyFont="1" applyFill="1" applyBorder="1" applyAlignment="1">
      <alignment horizontal="center" vertical="center" shrinkToFit="1"/>
    </xf>
    <xf numFmtId="0" fontId="73" fillId="18" borderId="189" xfId="0" applyFont="1" applyFill="1" applyBorder="1">
      <alignment vertical="center"/>
    </xf>
    <xf numFmtId="0" fontId="73" fillId="18" borderId="192" xfId="0" applyFont="1" applyFill="1" applyBorder="1">
      <alignment vertical="center"/>
    </xf>
    <xf numFmtId="0" fontId="73" fillId="18" borderId="7" xfId="0" applyFont="1" applyFill="1" applyBorder="1">
      <alignment vertical="center"/>
    </xf>
    <xf numFmtId="0" fontId="73" fillId="18" borderId="8" xfId="0" applyFont="1" applyFill="1" applyBorder="1">
      <alignment vertical="center"/>
    </xf>
    <xf numFmtId="0" fontId="73" fillId="18" borderId="73" xfId="0" applyFont="1" applyFill="1" applyBorder="1">
      <alignment vertical="center"/>
    </xf>
    <xf numFmtId="0" fontId="73" fillId="18" borderId="72" xfId="0" applyFont="1" applyFill="1" applyBorder="1">
      <alignment vertical="center"/>
    </xf>
    <xf numFmtId="0" fontId="75" fillId="18" borderId="72" xfId="0" applyFont="1" applyFill="1" applyBorder="1">
      <alignment vertical="center"/>
    </xf>
    <xf numFmtId="0" fontId="72" fillId="18" borderId="6" xfId="0" applyFont="1" applyFill="1" applyBorder="1">
      <alignment vertical="center"/>
    </xf>
    <xf numFmtId="0" fontId="72" fillId="18" borderId="71" xfId="0" applyFont="1" applyFill="1" applyBorder="1">
      <alignment vertical="center"/>
    </xf>
    <xf numFmtId="0" fontId="72" fillId="18" borderId="66" xfId="0" applyFont="1" applyFill="1" applyBorder="1" applyAlignment="1">
      <alignment horizontal="centerContinuous" vertical="center"/>
    </xf>
    <xf numFmtId="0" fontId="72" fillId="18" borderId="0" xfId="0" applyFont="1" applyFill="1" applyAlignment="1">
      <alignment horizontal="centerContinuous" vertical="center"/>
    </xf>
    <xf numFmtId="0" fontId="72" fillId="18" borderId="186" xfId="0" applyFont="1" applyFill="1" applyBorder="1" applyAlignment="1">
      <alignment horizontal="centerContinuous" vertical="center"/>
    </xf>
    <xf numFmtId="0" fontId="72"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2" fillId="18" borderId="160" xfId="0" applyFont="1" applyFill="1" applyBorder="1" applyAlignment="1">
      <alignment horizontal="center" vertical="center" wrapText="1"/>
    </xf>
    <xf numFmtId="0" fontId="72" fillId="18" borderId="64" xfId="0" applyFont="1" applyFill="1" applyBorder="1" applyAlignment="1">
      <alignment horizontal="center" vertical="center" wrapText="1"/>
    </xf>
    <xf numFmtId="0" fontId="72" fillId="18" borderId="220" xfId="0" applyFont="1" applyFill="1" applyBorder="1" applyAlignment="1">
      <alignment horizontal="center" vertical="center" wrapText="1"/>
    </xf>
    <xf numFmtId="3" fontId="33" fillId="4" borderId="222" xfId="0" applyNumberFormat="1" applyFont="1" applyFill="1" applyBorder="1" applyAlignment="1">
      <alignment vertical="center" shrinkToFit="1"/>
    </xf>
    <xf numFmtId="3" fontId="33" fillId="4" borderId="223" xfId="0" applyNumberFormat="1" applyFont="1" applyFill="1" applyBorder="1" applyAlignment="1">
      <alignment vertical="center" shrinkToFit="1"/>
    </xf>
    <xf numFmtId="3" fontId="33" fillId="4" borderId="224" xfId="0" applyNumberFormat="1" applyFont="1" applyFill="1" applyBorder="1" applyAlignment="1">
      <alignment vertical="center" shrinkToFit="1"/>
    </xf>
    <xf numFmtId="0" fontId="73" fillId="18" borderId="225" xfId="0" applyFont="1" applyFill="1" applyBorder="1">
      <alignment vertical="center"/>
    </xf>
    <xf numFmtId="0" fontId="73" fillId="18" borderId="226" xfId="0" applyFont="1" applyFill="1" applyBorder="1">
      <alignment vertical="center"/>
    </xf>
    <xf numFmtId="0" fontId="72" fillId="18" borderId="121" xfId="0" applyFont="1" applyFill="1" applyBorder="1">
      <alignment vertical="center"/>
    </xf>
    <xf numFmtId="0" fontId="72" fillId="18" borderId="118" xfId="0" applyFont="1" applyFill="1" applyBorder="1">
      <alignment vertical="center"/>
    </xf>
    <xf numFmtId="0" fontId="72" fillId="18" borderId="228" xfId="0" applyFont="1" applyFill="1" applyBorder="1">
      <alignment vertical="center"/>
    </xf>
    <xf numFmtId="0" fontId="73" fillId="18" borderId="110" xfId="0" applyFont="1" applyFill="1" applyBorder="1">
      <alignment vertical="center"/>
    </xf>
    <xf numFmtId="0" fontId="73" fillId="18" borderId="229" xfId="0" applyFont="1" applyFill="1" applyBorder="1">
      <alignment vertical="center"/>
    </xf>
    <xf numFmtId="0" fontId="75" fillId="18" borderId="227" xfId="0" applyFont="1" applyFill="1" applyBorder="1">
      <alignment vertical="center"/>
    </xf>
    <xf numFmtId="0" fontId="75" fillId="18" borderId="230"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31" xfId="0" applyNumberFormat="1" applyFont="1" applyFill="1" applyBorder="1" applyAlignment="1">
      <alignment vertical="center" shrinkToFit="1"/>
    </xf>
    <xf numFmtId="3" fontId="33" fillId="4" borderId="232" xfId="0" applyNumberFormat="1" applyFont="1" applyFill="1" applyBorder="1" applyAlignment="1">
      <alignment vertical="center" shrinkToFit="1"/>
    </xf>
    <xf numFmtId="3" fontId="33" fillId="3" borderId="233"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4" xfId="0" applyNumberFormat="1" applyFont="1" applyFill="1" applyBorder="1" applyAlignment="1">
      <alignment vertical="center" shrinkToFit="1"/>
    </xf>
    <xf numFmtId="0" fontId="33" fillId="0" borderId="179" xfId="0" applyFont="1" applyBorder="1" applyAlignment="1"/>
    <xf numFmtId="0" fontId="76" fillId="4" borderId="179" xfId="0" applyFont="1" applyFill="1" applyBorder="1">
      <alignment vertical="center"/>
    </xf>
    <xf numFmtId="181" fontId="65" fillId="4" borderId="179" xfId="2" applyNumberFormat="1" applyFont="1" applyFill="1" applyBorder="1" applyAlignment="1"/>
    <xf numFmtId="0" fontId="72" fillId="18" borderId="181" xfId="0" applyFont="1" applyFill="1" applyBorder="1">
      <alignment vertical="center"/>
    </xf>
    <xf numFmtId="3" fontId="61" fillId="22" borderId="190" xfId="0" applyNumberFormat="1" applyFont="1" applyFill="1" applyBorder="1" applyAlignment="1">
      <alignment vertical="center" shrinkToFit="1"/>
    </xf>
    <xf numFmtId="3" fontId="61" fillId="22" borderId="191" xfId="0" applyNumberFormat="1" applyFont="1" applyFill="1" applyBorder="1" applyAlignment="1">
      <alignment vertical="center" shrinkToFit="1"/>
    </xf>
    <xf numFmtId="3" fontId="61" fillId="22" borderId="63" xfId="0" applyNumberFormat="1" applyFont="1" applyFill="1" applyBorder="1" applyAlignment="1">
      <alignment vertical="center" shrinkToFit="1"/>
    </xf>
    <xf numFmtId="3" fontId="61" fillId="22" borderId="27" xfId="0" applyNumberFormat="1" applyFont="1" applyFill="1" applyBorder="1" applyAlignment="1">
      <alignment vertical="center" shrinkToFit="1"/>
    </xf>
    <xf numFmtId="187" fontId="61" fillId="0" borderId="63" xfId="0" applyNumberFormat="1" applyFont="1" applyBorder="1" applyAlignment="1">
      <alignment horizontal="right" vertical="center" shrinkToFit="1"/>
    </xf>
    <xf numFmtId="184" fontId="61" fillId="0" borderId="63" xfId="0" applyNumberFormat="1" applyFont="1" applyBorder="1" applyAlignment="1">
      <alignment horizontal="right" vertical="center" shrinkToFit="1"/>
    </xf>
    <xf numFmtId="3" fontId="61" fillId="0" borderId="27" xfId="0" applyNumberFormat="1" applyFont="1" applyBorder="1" applyAlignment="1">
      <alignment vertical="center" shrinkToFit="1"/>
    </xf>
    <xf numFmtId="0" fontId="72" fillId="18" borderId="180" xfId="0" applyFont="1" applyFill="1" applyBorder="1">
      <alignment vertical="center"/>
    </xf>
    <xf numFmtId="0" fontId="79" fillId="18" borderId="180" xfId="0" applyFont="1" applyFill="1" applyBorder="1">
      <alignment vertical="center"/>
    </xf>
    <xf numFmtId="184" fontId="78" fillId="18" borderId="180" xfId="0" applyNumberFormat="1" applyFont="1" applyFill="1" applyBorder="1" applyAlignment="1">
      <alignment vertical="center" shrinkToFit="1"/>
    </xf>
    <xf numFmtId="187" fontId="61" fillId="0" borderId="138" xfId="0" applyNumberFormat="1" applyFont="1" applyBorder="1" applyAlignment="1">
      <alignment horizontal="right" vertical="center" shrinkToFit="1"/>
    </xf>
    <xf numFmtId="184" fontId="61" fillId="0" borderId="138" xfId="0" applyNumberFormat="1" applyFont="1" applyBorder="1" applyAlignment="1">
      <alignment horizontal="right" vertical="center" shrinkToFit="1"/>
    </xf>
    <xf numFmtId="3" fontId="61" fillId="0" borderId="67" xfId="0" applyNumberFormat="1" applyFont="1" applyBorder="1" applyAlignment="1">
      <alignment vertical="center" shrinkToFit="1"/>
    </xf>
    <xf numFmtId="0" fontId="79" fillId="18" borderId="71" xfId="0" applyFont="1" applyFill="1" applyBorder="1">
      <alignment vertical="center"/>
    </xf>
    <xf numFmtId="184" fontId="34" fillId="18" borderId="71" xfId="0" applyNumberFormat="1" applyFont="1" applyFill="1" applyBorder="1" applyAlignment="1">
      <alignment vertical="center" shrinkToFit="1"/>
    </xf>
    <xf numFmtId="3" fontId="61" fillId="3" borderId="235" xfId="0" applyNumberFormat="1" applyFont="1" applyFill="1" applyBorder="1" applyAlignment="1">
      <alignment vertical="center" shrinkToFit="1"/>
    </xf>
    <xf numFmtId="3" fontId="61"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7" fillId="18" borderId="7" xfId="2" applyNumberFormat="1" applyFont="1" applyFill="1" applyBorder="1" applyAlignment="1">
      <alignment horizontal="center" vertical="center"/>
    </xf>
    <xf numFmtId="181" fontId="77" fillId="18" borderId="121" xfId="2" applyNumberFormat="1" applyFont="1" applyFill="1" applyBorder="1" applyAlignment="1">
      <alignment horizontal="center" vertical="center" wrapText="1"/>
    </xf>
    <xf numFmtId="0" fontId="77" fillId="18" borderId="7" xfId="0" applyFont="1" applyFill="1" applyBorder="1" applyAlignment="1">
      <alignment vertical="center" shrinkToFit="1"/>
    </xf>
    <xf numFmtId="3" fontId="59" fillId="4" borderId="63" xfId="0" applyNumberFormat="1" applyFont="1" applyFill="1" applyBorder="1">
      <alignment vertical="center"/>
    </xf>
    <xf numFmtId="3" fontId="59" fillId="4" borderId="63" xfId="2" applyNumberFormat="1" applyFont="1" applyFill="1" applyBorder="1" applyAlignment="1">
      <alignment vertical="center"/>
    </xf>
    <xf numFmtId="181" fontId="59" fillId="4" borderId="27" xfId="2" applyNumberFormat="1" applyFont="1" applyFill="1" applyBorder="1">
      <alignment vertical="center"/>
    </xf>
    <xf numFmtId="181" fontId="77" fillId="18" borderId="160" xfId="2" applyNumberFormat="1" applyFont="1" applyFill="1" applyBorder="1" applyAlignment="1">
      <alignment horizontal="center" vertical="center" wrapText="1"/>
    </xf>
    <xf numFmtId="0" fontId="77"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7" fillId="18" borderId="8" xfId="0" applyFont="1" applyFill="1" applyBorder="1">
      <alignment vertical="center"/>
    </xf>
    <xf numFmtId="0" fontId="81"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7" fillId="0" borderId="198" xfId="0" applyFont="1" applyBorder="1" applyAlignment="1">
      <alignment horizontal="left"/>
    </xf>
    <xf numFmtId="0" fontId="122" fillId="4" borderId="176" xfId="0" applyFont="1" applyFill="1" applyBorder="1" applyAlignment="1">
      <alignment horizontal="left" vertical="center"/>
    </xf>
    <xf numFmtId="0" fontId="125" fillId="4" borderId="176" xfId="0" applyFont="1" applyFill="1" applyBorder="1" applyAlignment="1"/>
    <xf numFmtId="49" fontId="33" fillId="0" borderId="63" xfId="6" applyNumberFormat="1" applyFont="1" applyBorder="1" applyAlignment="1">
      <alignment horizontal="center" vertical="center"/>
    </xf>
    <xf numFmtId="0" fontId="54" fillId="0" borderId="0" xfId="0" applyFont="1" applyAlignment="1"/>
    <xf numFmtId="0" fontId="133" fillId="0" borderId="0" xfId="0" applyFont="1">
      <alignment vertical="center"/>
    </xf>
    <xf numFmtId="0" fontId="36" fillId="0" borderId="0" xfId="0" applyFont="1" applyAlignment="1">
      <alignment horizontal="right" vertical="center"/>
    </xf>
    <xf numFmtId="0" fontId="134" fillId="0" borderId="0" xfId="0" applyFont="1">
      <alignment vertical="center"/>
    </xf>
    <xf numFmtId="0" fontId="34" fillId="0" borderId="0" xfId="0" applyFont="1">
      <alignment vertical="center"/>
    </xf>
    <xf numFmtId="0" fontId="34" fillId="0" borderId="0" xfId="0" quotePrefix="1" applyFont="1">
      <alignment vertical="center"/>
    </xf>
    <xf numFmtId="0" fontId="68" fillId="0" borderId="0" xfId="0" applyFont="1">
      <alignment vertical="center"/>
    </xf>
    <xf numFmtId="0" fontId="68" fillId="0" borderId="58" xfId="0" applyFont="1" applyBorder="1" applyAlignment="1">
      <alignment horizontal="center" vertical="center" wrapText="1"/>
    </xf>
    <xf numFmtId="0" fontId="68" fillId="0" borderId="159" xfId="0" applyFont="1" applyBorder="1" applyAlignment="1">
      <alignment horizontal="center" vertical="center" wrapText="1"/>
    </xf>
    <xf numFmtId="0" fontId="135" fillId="0" borderId="102" xfId="0" applyFont="1" applyBorder="1" applyAlignment="1">
      <alignment horizontal="center" vertical="center" wrapText="1"/>
    </xf>
    <xf numFmtId="0" fontId="68" fillId="0" borderId="0" xfId="0" applyFont="1" applyAlignment="1">
      <alignment horizontal="center" vertical="center"/>
    </xf>
    <xf numFmtId="0" fontId="68" fillId="0" borderId="102" xfId="0" applyFont="1" applyBorder="1" applyAlignment="1">
      <alignment horizontal="center" vertical="center" wrapText="1"/>
    </xf>
    <xf numFmtId="0" fontId="68" fillId="0" borderId="110" xfId="0" applyFont="1" applyBorder="1" applyAlignment="1">
      <alignment horizontal="center" vertical="center" wrapText="1"/>
    </xf>
    <xf numFmtId="0" fontId="57" fillId="2" borderId="70" xfId="0" applyFont="1" applyFill="1" applyBorder="1">
      <alignment vertical="center"/>
    </xf>
    <xf numFmtId="0" fontId="57" fillId="2" borderId="6" xfId="0" applyFont="1" applyFill="1" applyBorder="1">
      <alignment vertical="center"/>
    </xf>
    <xf numFmtId="176" fontId="57" fillId="2" borderId="71" xfId="0" applyNumberFormat="1" applyFont="1" applyFill="1" applyBorder="1" applyAlignment="1">
      <alignment vertical="center" shrinkToFit="1"/>
    </xf>
    <xf numFmtId="176" fontId="57" fillId="2" borderId="75" xfId="0" applyNumberFormat="1" applyFont="1" applyFill="1" applyBorder="1" applyAlignment="1">
      <alignment vertical="center" shrinkToFit="1"/>
    </xf>
    <xf numFmtId="176" fontId="57" fillId="2" borderId="76" xfId="0" applyNumberFormat="1" applyFont="1" applyFill="1" applyBorder="1" applyAlignment="1">
      <alignment vertical="center" shrinkToFit="1"/>
    </xf>
    <xf numFmtId="176" fontId="57" fillId="2" borderId="77" xfId="0" applyNumberFormat="1" applyFont="1" applyFill="1" applyBorder="1" applyAlignment="1">
      <alignment vertical="center" shrinkToFit="1"/>
    </xf>
    <xf numFmtId="176" fontId="57" fillId="2" borderId="78" xfId="0" applyNumberFormat="1" applyFont="1" applyFill="1" applyBorder="1" applyAlignment="1">
      <alignment vertical="center" shrinkToFit="1"/>
    </xf>
    <xf numFmtId="176" fontId="57" fillId="2" borderId="70" xfId="0" applyNumberFormat="1" applyFont="1" applyFill="1" applyBorder="1" applyAlignment="1">
      <alignment vertical="center" shrinkToFit="1"/>
    </xf>
    <xf numFmtId="0" fontId="57" fillId="2" borderId="5" xfId="0" applyFont="1" applyFill="1" applyBorder="1" applyAlignment="1">
      <alignment horizontal="right" vertical="center"/>
    </xf>
    <xf numFmtId="0" fontId="57" fillId="2" borderId="79" xfId="0" applyFont="1" applyFill="1" applyBorder="1">
      <alignment vertical="center"/>
    </xf>
    <xf numFmtId="0" fontId="57" fillId="2" borderId="80" xfId="0" applyFont="1" applyFill="1" applyBorder="1">
      <alignment vertical="center"/>
    </xf>
    <xf numFmtId="176" fontId="57" fillId="2" borderId="132" xfId="0" applyNumberFormat="1" applyFont="1" applyFill="1" applyBorder="1" applyAlignment="1">
      <alignment vertical="center" shrinkToFit="1"/>
    </xf>
    <xf numFmtId="176" fontId="57" fillId="2" borderId="81" xfId="0" applyNumberFormat="1" applyFont="1" applyFill="1" applyBorder="1" applyAlignment="1">
      <alignment vertical="center" shrinkToFit="1"/>
    </xf>
    <xf numFmtId="176" fontId="57" fillId="2" borderId="82" xfId="0" applyNumberFormat="1" applyFont="1" applyFill="1" applyBorder="1" applyAlignment="1">
      <alignment vertical="center" shrinkToFit="1"/>
    </xf>
    <xf numFmtId="176" fontId="57" fillId="2" borderId="74" xfId="0" applyNumberFormat="1" applyFont="1" applyFill="1" applyBorder="1" applyAlignment="1">
      <alignment vertical="center" shrinkToFit="1"/>
    </xf>
    <xf numFmtId="176" fontId="57" fillId="2" borderId="83" xfId="0" applyNumberFormat="1" applyFont="1" applyFill="1" applyBorder="1" applyAlignment="1">
      <alignment vertical="center" shrinkToFit="1"/>
    </xf>
    <xf numFmtId="176" fontId="57" fillId="2" borderId="79" xfId="0" applyNumberFormat="1" applyFont="1" applyFill="1" applyBorder="1" applyAlignment="1">
      <alignment vertical="center" shrinkToFit="1"/>
    </xf>
    <xf numFmtId="0" fontId="57" fillId="2" borderId="11" xfId="0" applyFont="1" applyFill="1" applyBorder="1">
      <alignment vertical="center"/>
    </xf>
    <xf numFmtId="0" fontId="57" fillId="2" borderId="84" xfId="0" applyFont="1" applyFill="1" applyBorder="1">
      <alignment vertical="center"/>
    </xf>
    <xf numFmtId="176" fontId="57" fillId="2" borderId="12" xfId="0" applyNumberFormat="1" applyFont="1" applyFill="1" applyBorder="1" applyAlignment="1">
      <alignment vertical="center" shrinkToFit="1"/>
    </xf>
    <xf numFmtId="176" fontId="57" fillId="2" borderId="85" xfId="0" applyNumberFormat="1" applyFont="1" applyFill="1" applyBorder="1" applyAlignment="1">
      <alignment vertical="center" shrinkToFit="1"/>
    </xf>
    <xf numFmtId="176" fontId="57" fillId="2" borderId="86" xfId="0" applyNumberFormat="1" applyFont="1" applyFill="1" applyBorder="1" applyAlignment="1">
      <alignment vertical="center" shrinkToFit="1"/>
    </xf>
    <xf numFmtId="176" fontId="57" fillId="2" borderId="87" xfId="0" applyNumberFormat="1" applyFont="1" applyFill="1" applyBorder="1" applyAlignment="1">
      <alignment vertical="center" shrinkToFit="1"/>
    </xf>
    <xf numFmtId="176" fontId="57" fillId="2" borderId="88" xfId="0" applyNumberFormat="1" applyFont="1" applyFill="1" applyBorder="1" applyAlignment="1">
      <alignment vertical="center" shrinkToFit="1"/>
    </xf>
    <xf numFmtId="176" fontId="57" fillId="2" borderId="11" xfId="0" applyNumberFormat="1" applyFont="1" applyFill="1" applyBorder="1" applyAlignment="1">
      <alignment vertical="center" shrinkToFit="1"/>
    </xf>
    <xf numFmtId="0" fontId="57" fillId="2" borderId="140" xfId="0" applyFont="1" applyFill="1" applyBorder="1">
      <alignment vertical="center"/>
    </xf>
    <xf numFmtId="0" fontId="57" fillId="2" borderId="141" xfId="0" applyFont="1" applyFill="1" applyBorder="1">
      <alignment vertical="center"/>
    </xf>
    <xf numFmtId="176" fontId="57" fillId="2" borderId="142" xfId="0" applyNumberFormat="1" applyFont="1" applyFill="1" applyBorder="1" applyAlignment="1">
      <alignment vertical="center" shrinkToFit="1"/>
    </xf>
    <xf numFmtId="176" fontId="57" fillId="2" borderId="143" xfId="0" applyNumberFormat="1" applyFont="1" applyFill="1" applyBorder="1" applyAlignment="1">
      <alignment vertical="center" shrinkToFit="1"/>
    </xf>
    <xf numFmtId="176" fontId="57" fillId="2" borderId="144" xfId="0" applyNumberFormat="1" applyFont="1" applyFill="1" applyBorder="1" applyAlignment="1">
      <alignment vertical="center" shrinkToFit="1"/>
    </xf>
    <xf numFmtId="176" fontId="57" fillId="2" borderId="145" xfId="0" applyNumberFormat="1" applyFont="1" applyFill="1" applyBorder="1" applyAlignment="1">
      <alignment vertical="center" shrinkToFit="1"/>
    </xf>
    <xf numFmtId="176" fontId="57" fillId="2" borderId="146" xfId="0" applyNumberFormat="1" applyFont="1" applyFill="1" applyBorder="1" applyAlignment="1">
      <alignment vertical="center" shrinkToFit="1"/>
    </xf>
    <xf numFmtId="176" fontId="57" fillId="2" borderId="140" xfId="0" applyNumberFormat="1" applyFont="1" applyFill="1" applyBorder="1" applyAlignment="1">
      <alignment vertical="center" shrinkToFit="1"/>
    </xf>
    <xf numFmtId="0" fontId="57" fillId="2" borderId="89" xfId="0" applyFont="1" applyFill="1" applyBorder="1">
      <alignment vertical="center"/>
    </xf>
    <xf numFmtId="0" fontId="57" fillId="2" borderId="90" xfId="0" applyFont="1" applyFill="1" applyBorder="1">
      <alignment vertical="center"/>
    </xf>
    <xf numFmtId="176" fontId="57" fillId="2" borderId="133" xfId="0" applyNumberFormat="1" applyFont="1" applyFill="1" applyBorder="1" applyAlignment="1">
      <alignment vertical="center" shrinkToFit="1"/>
    </xf>
    <xf numFmtId="176" fontId="57" fillId="2" borderId="91" xfId="0" applyNumberFormat="1" applyFont="1" applyFill="1" applyBorder="1" applyAlignment="1">
      <alignment vertical="center" shrinkToFit="1"/>
    </xf>
    <xf numFmtId="176" fontId="57" fillId="2" borderId="92" xfId="0" applyNumberFormat="1" applyFont="1" applyFill="1" applyBorder="1" applyAlignment="1">
      <alignment vertical="center" shrinkToFit="1"/>
    </xf>
    <xf numFmtId="176" fontId="57" fillId="2" borderId="93" xfId="0" applyNumberFormat="1" applyFont="1" applyFill="1" applyBorder="1" applyAlignment="1">
      <alignment vertical="center" shrinkToFit="1"/>
    </xf>
    <xf numFmtId="176" fontId="57" fillId="2" borderId="94" xfId="0" applyNumberFormat="1" applyFont="1" applyFill="1" applyBorder="1" applyAlignment="1">
      <alignment vertical="center" shrinkToFit="1"/>
    </xf>
    <xf numFmtId="176" fontId="57" fillId="2" borderId="89" xfId="0" applyNumberFormat="1" applyFont="1" applyFill="1" applyBorder="1" applyAlignment="1">
      <alignment vertical="center" shrinkToFit="1"/>
    </xf>
    <xf numFmtId="0" fontId="57" fillId="2" borderId="109" xfId="0" applyFont="1" applyFill="1" applyBorder="1" applyAlignment="1">
      <alignment horizontal="center" vertical="center"/>
    </xf>
    <xf numFmtId="0" fontId="57"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7" fillId="2" borderId="49" xfId="0" applyNumberFormat="1" applyFont="1" applyFill="1" applyBorder="1" applyAlignment="1">
      <alignment vertical="center" shrinkToFit="1"/>
    </xf>
    <xf numFmtId="176" fontId="57" fillId="2" borderId="50" xfId="0" applyNumberFormat="1" applyFont="1" applyFill="1" applyBorder="1" applyAlignment="1">
      <alignment vertical="center" shrinkToFit="1"/>
    </xf>
    <xf numFmtId="176" fontId="57" fillId="2" borderId="51" xfId="0" applyNumberFormat="1" applyFont="1" applyFill="1" applyBorder="1" applyAlignment="1">
      <alignment vertical="center" shrinkToFit="1"/>
    </xf>
    <xf numFmtId="176" fontId="57" fillId="2" borderId="52" xfId="0" applyNumberFormat="1" applyFont="1" applyFill="1" applyBorder="1" applyAlignment="1">
      <alignment vertical="center" shrinkToFit="1"/>
    </xf>
    <xf numFmtId="176" fontId="57" fillId="2" borderId="95" xfId="0" applyNumberFormat="1" applyFont="1" applyFill="1" applyBorder="1" applyAlignment="1">
      <alignment vertical="center" shrinkToFit="1"/>
    </xf>
    <xf numFmtId="0" fontId="59" fillId="0" borderId="123" xfId="0" applyFont="1" applyBorder="1" applyAlignment="1">
      <alignment horizontal="center" vertical="center"/>
    </xf>
    <xf numFmtId="0" fontId="59" fillId="0" borderId="79" xfId="0" applyFont="1" applyBorder="1">
      <alignment vertical="center"/>
    </xf>
    <xf numFmtId="0" fontId="59" fillId="0" borderId="74" xfId="0" applyFont="1" applyBorder="1">
      <alignment vertical="center"/>
    </xf>
    <xf numFmtId="0" fontId="59" fillId="0" borderId="80" xfId="0" applyFont="1" applyBorder="1">
      <alignment vertical="center"/>
    </xf>
    <xf numFmtId="176" fontId="59" fillId="0" borderId="132" xfId="0" applyNumberFormat="1" applyFont="1" applyBorder="1" applyAlignment="1">
      <alignment vertical="center" shrinkToFit="1"/>
    </xf>
    <xf numFmtId="176" fontId="59" fillId="0" borderId="81" xfId="0" applyNumberFormat="1" applyFont="1" applyBorder="1" applyAlignment="1">
      <alignment vertical="center" shrinkToFit="1"/>
    </xf>
    <xf numFmtId="176" fontId="59" fillId="0" borderId="82" xfId="0" applyNumberFormat="1" applyFont="1" applyBorder="1" applyAlignment="1">
      <alignment vertical="center" shrinkToFit="1"/>
    </xf>
    <xf numFmtId="176" fontId="59" fillId="0" borderId="74" xfId="0" applyNumberFormat="1" applyFont="1" applyBorder="1" applyAlignment="1">
      <alignment vertical="center" shrinkToFit="1"/>
    </xf>
    <xf numFmtId="176" fontId="59" fillId="0" borderId="83" xfId="0" applyNumberFormat="1" applyFont="1" applyBorder="1" applyAlignment="1">
      <alignment vertical="center" shrinkToFit="1"/>
    </xf>
    <xf numFmtId="0" fontId="136" fillId="0" borderId="0" xfId="0" applyFont="1">
      <alignment vertical="center"/>
    </xf>
    <xf numFmtId="176" fontId="59" fillId="0" borderId="79" xfId="0" applyNumberFormat="1" applyFont="1" applyBorder="1" applyAlignment="1">
      <alignment vertical="center" shrinkToFit="1"/>
    </xf>
    <xf numFmtId="0" fontId="59" fillId="0" borderId="115" xfId="0" applyFont="1" applyBorder="1" applyAlignment="1">
      <alignment horizontal="center" vertical="center"/>
    </xf>
    <xf numFmtId="0" fontId="59" fillId="0" borderId="89" xfId="0" applyFont="1" applyBorder="1">
      <alignment vertical="center"/>
    </xf>
    <xf numFmtId="0" fontId="59" fillId="0" borderId="93" xfId="0" applyFont="1" applyBorder="1">
      <alignment vertical="center"/>
    </xf>
    <xf numFmtId="0" fontId="59" fillId="0" borderId="90" xfId="0" applyFont="1" applyBorder="1">
      <alignment vertical="center"/>
    </xf>
    <xf numFmtId="176" fontId="59" fillId="0" borderId="136" xfId="0" applyNumberFormat="1" applyFont="1" applyBorder="1" applyAlignment="1">
      <alignment vertical="center" shrinkToFit="1"/>
    </xf>
    <xf numFmtId="176" fontId="59" fillId="0" borderId="91" xfId="0" applyNumberFormat="1" applyFont="1" applyBorder="1" applyAlignment="1">
      <alignment vertical="center" shrinkToFit="1"/>
    </xf>
    <xf numFmtId="176" fontId="59" fillId="0" borderId="92" xfId="0" applyNumberFormat="1" applyFont="1" applyBorder="1" applyAlignment="1">
      <alignment vertical="center" shrinkToFit="1"/>
    </xf>
    <xf numFmtId="176" fontId="59" fillId="0" borderId="93" xfId="0" applyNumberFormat="1" applyFont="1" applyBorder="1" applyAlignment="1">
      <alignment vertical="center" shrinkToFit="1"/>
    </xf>
    <xf numFmtId="176" fontId="59" fillId="0" borderId="94" xfId="0" applyNumberFormat="1" applyFont="1" applyBorder="1" applyAlignment="1">
      <alignment vertical="center" shrinkToFit="1"/>
    </xf>
    <xf numFmtId="176" fontId="59" fillId="0" borderId="137" xfId="0" applyNumberFormat="1" applyFont="1" applyBorder="1" applyAlignment="1">
      <alignment vertical="center" shrinkToFit="1"/>
    </xf>
    <xf numFmtId="0" fontId="59" fillId="0" borderId="27" xfId="0" applyFont="1" applyBorder="1">
      <alignment vertical="center"/>
    </xf>
    <xf numFmtId="0" fontId="59" fillId="0" borderId="52" xfId="0" applyFont="1" applyBorder="1">
      <alignment vertical="center"/>
    </xf>
    <xf numFmtId="0" fontId="59" fillId="0" borderId="7" xfId="0" applyFont="1" applyBorder="1">
      <alignment vertical="center"/>
    </xf>
    <xf numFmtId="176" fontId="59" fillId="0" borderId="49" xfId="0" applyNumberFormat="1" applyFont="1" applyBorder="1" applyAlignment="1">
      <alignment vertical="center" shrinkToFit="1"/>
    </xf>
    <xf numFmtId="176" fontId="59" fillId="0" borderId="50" xfId="0" applyNumberFormat="1" applyFont="1" applyBorder="1" applyAlignment="1">
      <alignment vertical="center" shrinkToFit="1"/>
    </xf>
    <xf numFmtId="176" fontId="59" fillId="0" borderId="51" xfId="0" applyNumberFormat="1" applyFont="1" applyBorder="1" applyAlignment="1">
      <alignment vertical="center" shrinkToFit="1"/>
    </xf>
    <xf numFmtId="176" fontId="59" fillId="0" borderId="52" xfId="0" applyNumberFormat="1" applyFont="1" applyBorder="1" applyAlignment="1">
      <alignment vertical="center" shrinkToFit="1"/>
    </xf>
    <xf numFmtId="176" fontId="59" fillId="0" borderId="95" xfId="0" applyNumberFormat="1" applyFont="1" applyBorder="1" applyAlignment="1">
      <alignment vertical="center" shrinkToFit="1"/>
    </xf>
    <xf numFmtId="0" fontId="59" fillId="0" borderId="11" xfId="0" applyFont="1" applyBorder="1">
      <alignment vertical="center"/>
    </xf>
    <xf numFmtId="0" fontId="59" fillId="0" borderId="87" xfId="0" applyFont="1" applyBorder="1">
      <alignment vertical="center"/>
    </xf>
    <xf numFmtId="0" fontId="59" fillId="0" borderId="84" xfId="0" applyFont="1" applyBorder="1">
      <alignment vertical="center"/>
    </xf>
    <xf numFmtId="176" fontId="59" fillId="0" borderId="103" xfId="0" applyNumberFormat="1" applyFont="1" applyBorder="1" applyAlignment="1">
      <alignment vertical="center" shrinkToFit="1"/>
    </xf>
    <xf numFmtId="176" fontId="59" fillId="0" borderId="85" xfId="0" applyNumberFormat="1" applyFont="1" applyBorder="1" applyAlignment="1">
      <alignment vertical="center" shrinkToFit="1"/>
    </xf>
    <xf numFmtId="176" fontId="59" fillId="0" borderId="86" xfId="0" applyNumberFormat="1" applyFont="1" applyBorder="1" applyAlignment="1">
      <alignment vertical="center" shrinkToFit="1"/>
    </xf>
    <xf numFmtId="176" fontId="59" fillId="0" borderId="87" xfId="0" applyNumberFormat="1" applyFont="1" applyBorder="1" applyAlignment="1">
      <alignment vertical="center" shrinkToFit="1"/>
    </xf>
    <xf numFmtId="176" fontId="59" fillId="0" borderId="88" xfId="0" applyNumberFormat="1" applyFont="1" applyBorder="1" applyAlignment="1">
      <alignment vertical="center" shrinkToFit="1"/>
    </xf>
    <xf numFmtId="0" fontId="59" fillId="0" borderId="140" xfId="0" applyFont="1" applyBorder="1">
      <alignment vertical="center"/>
    </xf>
    <xf numFmtId="0" fontId="59" fillId="0" borderId="145" xfId="0" applyFont="1" applyBorder="1">
      <alignment vertical="center"/>
    </xf>
    <xf numFmtId="0" fontId="59" fillId="0" borderId="5" xfId="0" applyFont="1" applyBorder="1" applyAlignment="1">
      <alignment horizontal="center" vertical="center"/>
    </xf>
    <xf numFmtId="0" fontId="59" fillId="0" borderId="144" xfId="0" applyFont="1" applyBorder="1">
      <alignment vertical="center"/>
    </xf>
    <xf numFmtId="0" fontId="59" fillId="0" borderId="12" xfId="0" applyFont="1" applyBorder="1">
      <alignment vertical="center"/>
    </xf>
    <xf numFmtId="0" fontId="59" fillId="0" borderId="66" xfId="0" applyFont="1" applyBorder="1">
      <alignment vertical="center"/>
    </xf>
    <xf numFmtId="0" fontId="59" fillId="0" borderId="38" xfId="0" applyFont="1" applyBorder="1">
      <alignment vertical="center"/>
    </xf>
    <xf numFmtId="0" fontId="59" fillId="5" borderId="131" xfId="0" applyFont="1" applyFill="1" applyBorder="1">
      <alignment vertical="center"/>
    </xf>
    <xf numFmtId="0" fontId="59" fillId="5" borderId="87" xfId="0" applyFont="1" applyFill="1" applyBorder="1">
      <alignment vertical="center"/>
    </xf>
    <xf numFmtId="0" fontId="136" fillId="5" borderId="0" xfId="0" applyFont="1" applyFill="1">
      <alignment vertical="center"/>
    </xf>
    <xf numFmtId="0" fontId="59" fillId="0" borderId="13" xfId="0" applyFont="1" applyBorder="1">
      <alignment vertical="center"/>
    </xf>
    <xf numFmtId="0" fontId="59" fillId="0" borderId="96" xfId="0" applyFont="1" applyBorder="1">
      <alignment vertical="center"/>
    </xf>
    <xf numFmtId="0" fontId="59" fillId="0" borderId="67" xfId="0" applyFont="1" applyBorder="1">
      <alignment vertical="center"/>
    </xf>
    <xf numFmtId="0" fontId="59" fillId="0" borderId="112" xfId="0" applyFont="1" applyBorder="1">
      <alignment vertical="center"/>
    </xf>
    <xf numFmtId="0" fontId="59" fillId="0" borderId="132" xfId="0" applyFont="1" applyBorder="1">
      <alignment vertical="center"/>
    </xf>
    <xf numFmtId="0" fontId="59" fillId="0" borderId="155" xfId="0" applyFont="1" applyBorder="1">
      <alignment vertical="center"/>
    </xf>
    <xf numFmtId="0" fontId="59" fillId="5" borderId="13" xfId="0" applyFont="1" applyFill="1" applyBorder="1">
      <alignment vertical="center"/>
    </xf>
    <xf numFmtId="176" fontId="59" fillId="0" borderId="104" xfId="0" applyNumberFormat="1" applyFont="1" applyBorder="1" applyAlignment="1">
      <alignment vertical="center" shrinkToFit="1"/>
    </xf>
    <xf numFmtId="176" fontId="59" fillId="0" borderId="97" xfId="0" applyNumberFormat="1" applyFont="1" applyBorder="1" applyAlignment="1">
      <alignment vertical="center" shrinkToFit="1"/>
    </xf>
    <xf numFmtId="176" fontId="59" fillId="0" borderId="98" xfId="0" applyNumberFormat="1" applyFont="1" applyBorder="1" applyAlignment="1">
      <alignment vertical="center" shrinkToFit="1"/>
    </xf>
    <xf numFmtId="176" fontId="59" fillId="0" borderId="96" xfId="0" applyNumberFormat="1" applyFont="1" applyBorder="1" applyAlignment="1">
      <alignment vertical="center" shrinkToFit="1"/>
    </xf>
    <xf numFmtId="176" fontId="59" fillId="0" borderId="99" xfId="0" applyNumberFormat="1" applyFont="1" applyBorder="1" applyAlignment="1">
      <alignment vertical="center" shrinkToFit="1"/>
    </xf>
    <xf numFmtId="0" fontId="59" fillId="0" borderId="154" xfId="0" applyFont="1" applyBorder="1">
      <alignment vertical="center"/>
    </xf>
    <xf numFmtId="0" fontId="59" fillId="5" borderId="96" xfId="0" applyFont="1" applyFill="1" applyBorder="1">
      <alignment vertical="center"/>
    </xf>
    <xf numFmtId="0" fontId="59" fillId="0" borderId="113" xfId="0" applyFont="1" applyBorder="1">
      <alignment vertical="center"/>
    </xf>
    <xf numFmtId="0" fontId="59" fillId="5" borderId="11" xfId="0" applyFont="1" applyFill="1" applyBorder="1">
      <alignment vertical="center"/>
    </xf>
    <xf numFmtId="0" fontId="59" fillId="0" borderId="68" xfId="0" applyFont="1" applyBorder="1">
      <alignment vertical="center"/>
    </xf>
    <xf numFmtId="0" fontId="59" fillId="0" borderId="134" xfId="0" applyFont="1" applyBorder="1">
      <alignment vertical="center"/>
    </xf>
    <xf numFmtId="176" fontId="59" fillId="0" borderId="61" xfId="0" applyNumberFormat="1" applyFont="1" applyBorder="1" applyAlignment="1">
      <alignment vertical="center" shrinkToFit="1"/>
    </xf>
    <xf numFmtId="176" fontId="59" fillId="0" borderId="60" xfId="0" applyNumberFormat="1" applyFont="1" applyBorder="1" applyAlignment="1">
      <alignment vertical="center" shrinkToFit="1"/>
    </xf>
    <xf numFmtId="176" fontId="59" fillId="0" borderId="135" xfId="0" applyNumberFormat="1" applyFont="1" applyBorder="1" applyAlignment="1">
      <alignment vertical="center" shrinkToFit="1"/>
    </xf>
    <xf numFmtId="176" fontId="59" fillId="0" borderId="134" xfId="0" applyNumberFormat="1" applyFont="1" applyBorder="1" applyAlignment="1">
      <alignment vertical="center" shrinkToFit="1"/>
    </xf>
    <xf numFmtId="176" fontId="59" fillId="0" borderId="119" xfId="0" applyNumberFormat="1" applyFont="1" applyBorder="1" applyAlignment="1">
      <alignment vertical="center" shrinkToFit="1"/>
    </xf>
    <xf numFmtId="0" fontId="59" fillId="0" borderId="147" xfId="0" applyFont="1" applyBorder="1">
      <alignment vertical="center"/>
    </xf>
    <xf numFmtId="176" fontId="59" fillId="0" borderId="12" xfId="0" applyNumberFormat="1" applyFont="1" applyBorder="1" applyAlignment="1">
      <alignment vertical="center" shrinkToFit="1"/>
    </xf>
    <xf numFmtId="176" fontId="59" fillId="0" borderId="11" xfId="0" applyNumberFormat="1" applyFont="1" applyBorder="1" applyAlignment="1">
      <alignment vertical="center" shrinkToFit="1"/>
    </xf>
    <xf numFmtId="176" fontId="59" fillId="0" borderId="133" xfId="0" applyNumberFormat="1" applyFont="1" applyBorder="1" applyAlignment="1">
      <alignment vertical="center" shrinkToFit="1"/>
    </xf>
    <xf numFmtId="176" fontId="59" fillId="0" borderId="89" xfId="0" applyNumberFormat="1" applyFont="1" applyBorder="1" applyAlignment="1">
      <alignment vertical="center" shrinkToFit="1"/>
    </xf>
    <xf numFmtId="176" fontId="57" fillId="2" borderId="27" xfId="0" applyNumberFormat="1" applyFont="1" applyFill="1" applyBorder="1" applyAlignment="1">
      <alignment vertical="center" shrinkToFit="1"/>
    </xf>
    <xf numFmtId="0" fontId="57" fillId="6" borderId="109" xfId="0" applyFont="1" applyFill="1" applyBorder="1" applyAlignment="1">
      <alignment horizontal="center" vertical="center"/>
    </xf>
    <xf numFmtId="0" fontId="59" fillId="0" borderId="117" xfId="0" applyFont="1" applyBorder="1" applyAlignment="1">
      <alignment horizontal="center" vertical="center"/>
    </xf>
    <xf numFmtId="0" fontId="59" fillId="0" borderId="100" xfId="0" applyFont="1" applyBorder="1">
      <alignment vertical="center"/>
    </xf>
    <xf numFmtId="0" fontId="59" fillId="0" borderId="57" xfId="0" applyFont="1" applyBorder="1">
      <alignment vertical="center"/>
    </xf>
    <xf numFmtId="0" fontId="59" fillId="0" borderId="125" xfId="0" applyFont="1" applyBorder="1">
      <alignment vertical="center"/>
    </xf>
    <xf numFmtId="176" fontId="59" fillId="0" borderId="116" xfId="0" applyNumberFormat="1" applyFont="1" applyBorder="1" applyAlignment="1">
      <alignment vertical="center" shrinkToFit="1"/>
    </xf>
    <xf numFmtId="176" fontId="59" fillId="0" borderId="55" xfId="0" applyNumberFormat="1" applyFont="1" applyBorder="1" applyAlignment="1">
      <alignment vertical="center" shrinkToFit="1"/>
    </xf>
    <xf numFmtId="176" fontId="59" fillId="0" borderId="56" xfId="0" applyNumberFormat="1" applyFont="1" applyBorder="1" applyAlignment="1">
      <alignment vertical="center" shrinkToFit="1"/>
    </xf>
    <xf numFmtId="176" fontId="59" fillId="0" borderId="57" xfId="0" applyNumberFormat="1" applyFont="1" applyBorder="1" applyAlignment="1">
      <alignment vertical="center" shrinkToFit="1"/>
    </xf>
    <xf numFmtId="176" fontId="59" fillId="0" borderId="101" xfId="0" applyNumberFormat="1" applyFont="1" applyBorder="1" applyAlignment="1">
      <alignment vertical="center" shrinkToFit="1"/>
    </xf>
    <xf numFmtId="176" fontId="59" fillId="0" borderId="100" xfId="0" applyNumberFormat="1" applyFont="1" applyBorder="1" applyAlignment="1">
      <alignment vertical="center" shrinkToFit="1"/>
    </xf>
    <xf numFmtId="0" fontId="59" fillId="0" borderId="130" xfId="0" applyFont="1" applyBorder="1">
      <alignment vertical="center"/>
    </xf>
    <xf numFmtId="185" fontId="59" fillId="0" borderId="13" xfId="0" applyNumberFormat="1" applyFont="1" applyBorder="1">
      <alignment vertical="center"/>
    </xf>
    <xf numFmtId="0" fontId="59" fillId="0" borderId="14" xfId="0" applyFont="1" applyBorder="1">
      <alignment vertical="center"/>
    </xf>
    <xf numFmtId="0" fontId="59" fillId="0" borderId="236" xfId="0" applyFont="1" applyBorder="1">
      <alignment vertical="center"/>
    </xf>
    <xf numFmtId="0" fontId="137" fillId="0" borderId="13" xfId="3" applyFont="1" applyBorder="1">
      <alignment vertical="center"/>
    </xf>
    <xf numFmtId="0" fontId="59" fillId="0" borderId="99" xfId="0" applyFont="1" applyBorder="1">
      <alignment vertical="center"/>
    </xf>
    <xf numFmtId="0" fontId="59" fillId="0" borderId="127" xfId="0" applyFont="1" applyBorder="1">
      <alignment vertical="center"/>
    </xf>
    <xf numFmtId="185" fontId="59" fillId="0" borderId="11" xfId="0" applyNumberFormat="1" applyFont="1" applyBorder="1">
      <alignment vertical="center"/>
    </xf>
    <xf numFmtId="0" fontId="59" fillId="0" borderId="237" xfId="0" applyFont="1" applyBorder="1">
      <alignment vertical="center"/>
    </xf>
    <xf numFmtId="0" fontId="137" fillId="0" borderId="11" xfId="3" applyFont="1" applyBorder="1">
      <alignment vertical="center"/>
    </xf>
    <xf numFmtId="0" fontId="59" fillId="0" borderId="88" xfId="0" applyFont="1" applyBorder="1">
      <alignment vertical="center"/>
    </xf>
    <xf numFmtId="0" fontId="59" fillId="0" borderId="128" xfId="0" applyFont="1" applyBorder="1">
      <alignment vertical="center"/>
    </xf>
    <xf numFmtId="185" fontId="59" fillId="0" borderId="15" xfId="0" applyNumberFormat="1" applyFont="1" applyBorder="1">
      <alignment vertical="center"/>
    </xf>
    <xf numFmtId="0" fontId="59" fillId="0" borderId="148" xfId="0" applyFont="1" applyBorder="1">
      <alignment vertical="center"/>
    </xf>
    <xf numFmtId="0" fontId="59" fillId="0" borderId="16" xfId="0" applyFont="1" applyBorder="1">
      <alignment vertical="center"/>
    </xf>
    <xf numFmtId="0" fontId="59" fillId="0" borderId="238" xfId="0" applyFont="1" applyBorder="1">
      <alignment vertical="center"/>
    </xf>
    <xf numFmtId="0" fontId="137" fillId="0" borderId="15" xfId="3" applyFont="1" applyBorder="1">
      <alignment vertical="center"/>
    </xf>
    <xf numFmtId="0" fontId="59" fillId="0" borderId="129" xfId="0" applyFont="1" applyBorder="1">
      <alignment vertical="center"/>
    </xf>
    <xf numFmtId="0" fontId="124" fillId="0" borderId="63" xfId="0" applyFont="1" applyBorder="1">
      <alignment vertical="center"/>
    </xf>
    <xf numFmtId="0" fontId="74" fillId="18" borderId="30" xfId="0" applyFont="1" applyFill="1" applyBorder="1">
      <alignment vertical="center"/>
    </xf>
    <xf numFmtId="0" fontId="74" fillId="18" borderId="28" xfId="0" applyFont="1" applyFill="1" applyBorder="1">
      <alignment vertical="center"/>
    </xf>
    <xf numFmtId="0" fontId="74" fillId="18" borderId="126" xfId="0" applyFont="1" applyFill="1" applyBorder="1">
      <alignment vertical="center"/>
    </xf>
    <xf numFmtId="0" fontId="74" fillId="18" borderId="29" xfId="0" applyFont="1" applyFill="1" applyBorder="1">
      <alignment vertical="center"/>
    </xf>
    <xf numFmtId="0" fontId="74" fillId="18" borderId="20" xfId="0" applyFont="1" applyFill="1" applyBorder="1">
      <alignment vertical="center"/>
    </xf>
    <xf numFmtId="0" fontId="74" fillId="18" borderId="31" xfId="0" applyFont="1" applyFill="1" applyBorder="1">
      <alignment vertical="center"/>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38" fontId="33" fillId="0" borderId="114" xfId="1" applyFont="1" applyFill="1" applyBorder="1" applyAlignment="1">
      <alignment vertical="center" shrinkToFit="1"/>
    </xf>
    <xf numFmtId="0" fontId="33" fillId="0" borderId="138" xfId="0" applyFont="1" applyBorder="1">
      <alignment vertical="center"/>
    </xf>
    <xf numFmtId="181" fontId="31" fillId="4" borderId="8" xfId="2" applyNumberFormat="1" applyFont="1" applyFill="1" applyBorder="1" applyAlignment="1">
      <alignment horizontal="right" vertical="center" shrinkToFit="1"/>
    </xf>
    <xf numFmtId="181" fontId="106" fillId="4" borderId="240" xfId="2" applyNumberFormat="1" applyFont="1" applyFill="1" applyBorder="1">
      <alignment vertical="center"/>
    </xf>
    <xf numFmtId="181" fontId="106" fillId="4" borderId="241" xfId="2" applyNumberFormat="1" applyFont="1" applyFill="1" applyBorder="1">
      <alignment vertical="center"/>
    </xf>
    <xf numFmtId="181" fontId="106" fillId="4" borderId="242" xfId="2" applyNumberFormat="1" applyFont="1" applyFill="1" applyBorder="1">
      <alignment vertical="center"/>
    </xf>
    <xf numFmtId="38" fontId="36" fillId="0" borderId="63" xfId="1" applyFont="1" applyBorder="1">
      <alignment vertical="center"/>
    </xf>
    <xf numFmtId="0" fontId="40" fillId="8" borderId="0" xfId="0" applyFont="1" applyFill="1" applyAlignment="1">
      <alignment horizontal="right" vertical="center"/>
    </xf>
    <xf numFmtId="0" fontId="135" fillId="0" borderId="244" xfId="0" applyFont="1" applyBorder="1" applyAlignment="1">
      <alignment horizontal="center" vertical="center" wrapText="1"/>
    </xf>
    <xf numFmtId="38" fontId="36" fillId="0" borderId="231" xfId="1" applyFont="1" applyFill="1" applyBorder="1" applyAlignment="1">
      <alignment vertical="center"/>
    </xf>
    <xf numFmtId="0" fontId="36" fillId="0" borderId="229" xfId="0" applyFont="1" applyBorder="1" applyAlignment="1">
      <alignment horizontal="center" vertical="center" wrapText="1"/>
    </xf>
    <xf numFmtId="0" fontId="36" fillId="0" borderId="110" xfId="0" applyFont="1" applyBorder="1">
      <alignment vertical="center"/>
    </xf>
    <xf numFmtId="0" fontId="36" fillId="0" borderId="231"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5" xfId="0" applyFont="1" applyFill="1" applyBorder="1">
      <alignment vertical="center"/>
    </xf>
    <xf numFmtId="0" fontId="19" fillId="22" borderId="246" xfId="0" applyFont="1" applyFill="1" applyBorder="1" applyAlignment="1">
      <alignment horizontal="center" vertical="center"/>
    </xf>
    <xf numFmtId="0" fontId="31" fillId="22" borderId="247" xfId="0" applyFont="1" applyFill="1" applyBorder="1" applyAlignment="1">
      <alignment horizontal="center" vertical="center"/>
    </xf>
    <xf numFmtId="0" fontId="19" fillId="22" borderId="248" xfId="0" applyFont="1" applyFill="1" applyBorder="1" applyAlignment="1">
      <alignment vertical="center" wrapText="1"/>
    </xf>
    <xf numFmtId="0" fontId="107" fillId="0" borderId="154" xfId="0" applyFont="1" applyBorder="1" applyAlignment="1">
      <alignment horizontal="left" vertical="center"/>
    </xf>
    <xf numFmtId="0" fontId="20" fillId="0" borderId="96" xfId="0" applyFont="1" applyBorder="1" applyAlignment="1">
      <alignment vertical="center" wrapText="1"/>
    </xf>
    <xf numFmtId="0" fontId="107" fillId="0" borderId="249"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7" fillId="0" borderId="249" xfId="0" applyFont="1" applyBorder="1" applyAlignment="1">
      <alignment vertical="center" wrapText="1"/>
    </xf>
    <xf numFmtId="0" fontId="30" fillId="0" borderId="91" xfId="0" applyFont="1" applyBorder="1" applyAlignment="1">
      <alignment horizontal="center" vertical="center" wrapText="1"/>
    </xf>
    <xf numFmtId="0" fontId="20" fillId="0" borderId="93" xfId="0" applyFont="1" applyBorder="1" applyAlignment="1">
      <alignment vertical="center" wrapText="1"/>
    </xf>
    <xf numFmtId="0" fontId="32" fillId="22" borderId="245" xfId="0" applyFont="1" applyFill="1" applyBorder="1">
      <alignment vertical="center"/>
    </xf>
    <xf numFmtId="0" fontId="107" fillId="0" borderId="131" xfId="0" applyFont="1" applyBorder="1" applyAlignment="1">
      <alignment horizontal="left" vertical="center"/>
    </xf>
    <xf numFmtId="0" fontId="107" fillId="0" borderId="250" xfId="0" applyFont="1" applyBorder="1" applyAlignment="1">
      <alignment horizontal="left" vertical="center"/>
    </xf>
    <xf numFmtId="0" fontId="19" fillId="7" borderId="245" xfId="0" applyFont="1" applyFill="1" applyBorder="1">
      <alignment vertical="center"/>
    </xf>
    <xf numFmtId="0" fontId="29" fillId="7" borderId="246" xfId="0" applyFont="1" applyFill="1" applyBorder="1" applyAlignment="1">
      <alignment horizontal="center" vertical="center"/>
    </xf>
    <xf numFmtId="0" fontId="31" fillId="7" borderId="247" xfId="0" applyFont="1" applyFill="1" applyBorder="1" applyAlignment="1">
      <alignment horizontal="center" vertical="center"/>
    </xf>
    <xf numFmtId="0" fontId="19" fillId="7" borderId="248" xfId="0" applyFont="1" applyFill="1" applyBorder="1" applyAlignment="1">
      <alignment vertical="center" wrapText="1"/>
    </xf>
    <xf numFmtId="0" fontId="20" fillId="0" borderId="249" xfId="0" applyFont="1" applyBorder="1" applyAlignment="1">
      <alignment horizontal="left" vertical="center"/>
    </xf>
    <xf numFmtId="0" fontId="133" fillId="8" borderId="176" xfId="0" applyFont="1" applyFill="1" applyBorder="1" applyAlignment="1">
      <alignment horizontal="left" vertical="center"/>
    </xf>
    <xf numFmtId="0" fontId="133"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05" fillId="4" borderId="0" xfId="0" applyFont="1" applyFill="1" applyAlignment="1">
      <alignment horizontal="right" vertical="center"/>
    </xf>
    <xf numFmtId="0" fontId="124" fillId="8" borderId="177" xfId="0" applyFont="1" applyFill="1" applyBorder="1" applyAlignment="1">
      <alignment horizontal="right" vertical="center"/>
    </xf>
    <xf numFmtId="189" fontId="61" fillId="3" borderId="190" xfId="0" applyNumberFormat="1" applyFont="1" applyFill="1" applyBorder="1" applyAlignment="1">
      <alignment vertical="center" shrinkToFit="1"/>
    </xf>
    <xf numFmtId="189" fontId="61"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1" fillId="3" borderId="204" xfId="0" applyNumberFormat="1" applyFont="1" applyFill="1" applyBorder="1" applyAlignment="1">
      <alignment vertical="center" shrinkToFit="1"/>
    </xf>
    <xf numFmtId="189" fontId="61" fillId="3" borderId="192" xfId="0" applyNumberFormat="1" applyFont="1" applyFill="1" applyBorder="1" applyAlignment="1">
      <alignment vertical="center" shrinkToFit="1"/>
    </xf>
    <xf numFmtId="189" fontId="33" fillId="22" borderId="205"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5"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6"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1" fillId="19" borderId="189" xfId="0" applyNumberFormat="1" applyFont="1" applyFill="1" applyBorder="1" applyAlignment="1">
      <alignment vertical="center" shrinkToFit="1"/>
    </xf>
    <xf numFmtId="189" fontId="61" fillId="19" borderId="190" xfId="0" applyNumberFormat="1" applyFont="1" applyFill="1" applyBorder="1" applyAlignment="1">
      <alignment vertical="center" shrinkToFit="1"/>
    </xf>
    <xf numFmtId="189" fontId="61" fillId="19" borderId="191" xfId="0" applyNumberFormat="1" applyFont="1" applyFill="1" applyBorder="1" applyAlignment="1">
      <alignment vertical="center" shrinkToFit="1"/>
    </xf>
    <xf numFmtId="189" fontId="61" fillId="3" borderId="7" xfId="0" applyNumberFormat="1" applyFont="1" applyFill="1" applyBorder="1" applyAlignment="1">
      <alignment vertical="center" shrinkToFit="1"/>
    </xf>
    <xf numFmtId="189" fontId="61" fillId="3" borderId="63" xfId="0" applyNumberFormat="1" applyFont="1" applyFill="1" applyBorder="1" applyAlignment="1">
      <alignment vertical="center" shrinkToFit="1"/>
    </xf>
    <xf numFmtId="189" fontId="61"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1" fillId="3" borderId="73" xfId="0" applyNumberFormat="1" applyFont="1" applyFill="1" applyBorder="1" applyAlignment="1">
      <alignment vertical="center" shrinkToFit="1"/>
    </xf>
    <xf numFmtId="189" fontId="61" fillId="3" borderId="138" xfId="0" applyNumberFormat="1" applyFont="1" applyFill="1" applyBorder="1" applyAlignment="1">
      <alignment vertical="center" shrinkToFit="1"/>
    </xf>
    <xf numFmtId="189" fontId="61" fillId="3" borderId="67" xfId="0" applyNumberFormat="1" applyFont="1" applyFill="1" applyBorder="1" applyAlignment="1">
      <alignment vertical="center" shrinkToFit="1"/>
    </xf>
    <xf numFmtId="189" fontId="61" fillId="19" borderId="189" xfId="1" applyNumberFormat="1" applyFont="1" applyFill="1" applyBorder="1" applyAlignment="1">
      <alignment vertical="center" shrinkToFit="1"/>
    </xf>
    <xf numFmtId="189" fontId="61"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1" fillId="3" borderId="73" xfId="1" applyNumberFormat="1" applyFont="1" applyFill="1" applyBorder="1" applyAlignment="1">
      <alignment vertical="center" shrinkToFit="1"/>
    </xf>
    <xf numFmtId="190" fontId="57" fillId="2" borderId="71" xfId="0" applyNumberFormat="1" applyFont="1" applyFill="1" applyBorder="1" applyAlignment="1">
      <alignment vertical="center" shrinkToFit="1"/>
    </xf>
    <xf numFmtId="190" fontId="57" fillId="2" borderId="75" xfId="0" applyNumberFormat="1" applyFont="1" applyFill="1" applyBorder="1" applyAlignment="1">
      <alignment vertical="center" shrinkToFit="1"/>
    </xf>
    <xf numFmtId="190" fontId="57" fillId="2" borderId="78" xfId="0" applyNumberFormat="1" applyFont="1" applyFill="1" applyBorder="1" applyAlignment="1">
      <alignment vertical="center" shrinkToFit="1"/>
    </xf>
    <xf numFmtId="190" fontId="57" fillId="2" borderId="132" xfId="0" applyNumberFormat="1" applyFont="1" applyFill="1" applyBorder="1" applyAlignment="1">
      <alignment vertical="center" shrinkToFit="1"/>
    </xf>
    <xf numFmtId="190" fontId="57" fillId="2" borderId="81" xfId="0" applyNumberFormat="1" applyFont="1" applyFill="1" applyBorder="1" applyAlignment="1">
      <alignment vertical="center" shrinkToFit="1"/>
    </xf>
    <xf numFmtId="190" fontId="57" fillId="2" borderId="83" xfId="0" applyNumberFormat="1" applyFont="1" applyFill="1" applyBorder="1" applyAlignment="1">
      <alignment vertical="center" shrinkToFit="1"/>
    </xf>
    <xf numFmtId="190" fontId="57" fillId="2" borderId="12" xfId="0" applyNumberFormat="1" applyFont="1" applyFill="1" applyBorder="1" applyAlignment="1">
      <alignment vertical="center" shrinkToFit="1"/>
    </xf>
    <xf numFmtId="190" fontId="57" fillId="2" borderId="85" xfId="0" applyNumberFormat="1" applyFont="1" applyFill="1" applyBorder="1" applyAlignment="1">
      <alignment vertical="center" shrinkToFit="1"/>
    </xf>
    <xf numFmtId="190" fontId="57" fillId="2" borderId="88" xfId="0" applyNumberFormat="1" applyFont="1" applyFill="1" applyBorder="1" applyAlignment="1">
      <alignment vertical="center" shrinkToFit="1"/>
    </xf>
    <xf numFmtId="190" fontId="57" fillId="2" borderId="142" xfId="0" applyNumberFormat="1" applyFont="1" applyFill="1" applyBorder="1" applyAlignment="1">
      <alignment vertical="center" shrinkToFit="1"/>
    </xf>
    <xf numFmtId="190" fontId="57" fillId="2" borderId="143" xfId="0" applyNumberFormat="1" applyFont="1" applyFill="1" applyBorder="1" applyAlignment="1">
      <alignment vertical="center" shrinkToFit="1"/>
    </xf>
    <xf numFmtId="190" fontId="57" fillId="2" borderId="146" xfId="0" applyNumberFormat="1" applyFont="1" applyFill="1" applyBorder="1" applyAlignment="1">
      <alignment vertical="center" shrinkToFit="1"/>
    </xf>
    <xf numFmtId="190" fontId="57" fillId="2" borderId="133" xfId="0" applyNumberFormat="1" applyFont="1" applyFill="1" applyBorder="1" applyAlignment="1">
      <alignment vertical="center" shrinkToFit="1"/>
    </xf>
    <xf numFmtId="190" fontId="57" fillId="2" borderId="91" xfId="0" applyNumberFormat="1" applyFont="1" applyFill="1" applyBorder="1" applyAlignment="1">
      <alignment vertical="center" shrinkToFit="1"/>
    </xf>
    <xf numFmtId="190" fontId="57" fillId="2" borderId="94" xfId="0" applyNumberFormat="1" applyFont="1" applyFill="1" applyBorder="1" applyAlignment="1">
      <alignment vertical="center" shrinkToFit="1"/>
    </xf>
    <xf numFmtId="190" fontId="57" fillId="2" borderId="49" xfId="0" applyNumberFormat="1" applyFont="1" applyFill="1" applyBorder="1" applyAlignment="1">
      <alignment vertical="center" shrinkToFit="1"/>
    </xf>
    <xf numFmtId="190" fontId="57" fillId="2" borderId="50" xfId="0" applyNumberFormat="1" applyFont="1" applyFill="1" applyBorder="1" applyAlignment="1">
      <alignment vertical="center" shrinkToFit="1"/>
    </xf>
    <xf numFmtId="190" fontId="57" fillId="2" borderId="95" xfId="0" applyNumberFormat="1" applyFont="1" applyFill="1" applyBorder="1" applyAlignment="1">
      <alignment vertical="center" shrinkToFit="1"/>
    </xf>
    <xf numFmtId="190" fontId="59" fillId="0" borderId="132" xfId="0" applyNumberFormat="1" applyFont="1" applyBorder="1" applyAlignment="1">
      <alignment vertical="center" shrinkToFit="1"/>
    </xf>
    <xf numFmtId="190" fontId="59" fillId="0" borderId="81" xfId="0" applyNumberFormat="1" applyFont="1" applyBorder="1" applyAlignment="1">
      <alignment vertical="center" shrinkToFit="1"/>
    </xf>
    <xf numFmtId="190" fontId="59" fillId="0" borderId="83" xfId="0" applyNumberFormat="1" applyFont="1" applyBorder="1" applyAlignment="1">
      <alignment vertical="center" shrinkToFit="1"/>
    </xf>
    <xf numFmtId="190" fontId="59" fillId="0" borderId="136" xfId="0" applyNumberFormat="1" applyFont="1" applyBorder="1" applyAlignment="1">
      <alignment vertical="center" shrinkToFit="1"/>
    </xf>
    <xf numFmtId="190" fontId="59" fillId="0" borderId="91" xfId="0" applyNumberFormat="1" applyFont="1" applyBorder="1" applyAlignment="1">
      <alignment vertical="center" shrinkToFit="1"/>
    </xf>
    <xf numFmtId="190" fontId="59" fillId="0" borderId="94" xfId="0" applyNumberFormat="1" applyFont="1" applyBorder="1" applyAlignment="1">
      <alignment vertical="center" shrinkToFit="1"/>
    </xf>
    <xf numFmtId="190" fontId="59" fillId="0" borderId="137" xfId="0" applyNumberFormat="1" applyFont="1" applyBorder="1" applyAlignment="1">
      <alignment vertical="center" shrinkToFit="1"/>
    </xf>
    <xf numFmtId="190" fontId="59" fillId="0" borderId="49" xfId="0" applyNumberFormat="1" applyFont="1" applyBorder="1" applyAlignment="1">
      <alignment vertical="center" shrinkToFit="1"/>
    </xf>
    <xf numFmtId="190" fontId="59" fillId="0" borderId="50" xfId="0" applyNumberFormat="1" applyFont="1" applyBorder="1" applyAlignment="1">
      <alignment vertical="center" shrinkToFit="1"/>
    </xf>
    <xf numFmtId="190" fontId="59" fillId="0" borderId="95" xfId="0" applyNumberFormat="1" applyFont="1" applyBorder="1" applyAlignment="1">
      <alignment vertical="center" shrinkToFit="1"/>
    </xf>
    <xf numFmtId="190" fontId="59" fillId="0" borderId="103" xfId="0" applyNumberFormat="1" applyFont="1" applyBorder="1" applyAlignment="1">
      <alignment vertical="center" shrinkToFit="1"/>
    </xf>
    <xf numFmtId="190" fontId="59" fillId="0" borderId="85" xfId="0" applyNumberFormat="1" applyFont="1" applyBorder="1" applyAlignment="1">
      <alignment vertical="center" shrinkToFit="1"/>
    </xf>
    <xf numFmtId="190" fontId="59" fillId="0" borderId="88" xfId="0" applyNumberFormat="1" applyFont="1" applyBorder="1" applyAlignment="1">
      <alignment vertical="center" shrinkToFit="1"/>
    </xf>
    <xf numFmtId="190" fontId="59" fillId="0" borderId="104" xfId="0" applyNumberFormat="1" applyFont="1" applyBorder="1" applyAlignment="1">
      <alignment vertical="center" shrinkToFit="1"/>
    </xf>
    <xf numFmtId="190" fontId="59" fillId="0" borderId="97" xfId="0" applyNumberFormat="1" applyFont="1" applyBorder="1" applyAlignment="1">
      <alignment vertical="center" shrinkToFit="1"/>
    </xf>
    <xf numFmtId="190" fontId="59" fillId="0" borderId="99" xfId="0" applyNumberFormat="1" applyFont="1" applyBorder="1" applyAlignment="1">
      <alignment vertical="center" shrinkToFit="1"/>
    </xf>
    <xf numFmtId="190" fontId="59" fillId="0" borderId="61" xfId="0" applyNumberFormat="1" applyFont="1" applyBorder="1" applyAlignment="1">
      <alignment vertical="center" shrinkToFit="1"/>
    </xf>
    <xf numFmtId="190" fontId="59" fillId="0" borderId="60" xfId="0" applyNumberFormat="1" applyFont="1" applyBorder="1" applyAlignment="1">
      <alignment vertical="center" shrinkToFit="1"/>
    </xf>
    <xf numFmtId="190" fontId="59" fillId="0" borderId="119" xfId="0" applyNumberFormat="1" applyFont="1" applyBorder="1" applyAlignment="1">
      <alignment vertical="center" shrinkToFit="1"/>
    </xf>
    <xf numFmtId="190" fontId="59" fillId="0" borderId="12" xfId="0" applyNumberFormat="1" applyFont="1" applyBorder="1" applyAlignment="1">
      <alignment vertical="center" shrinkToFit="1"/>
    </xf>
    <xf numFmtId="190" fontId="59" fillId="0" borderId="133" xfId="0" applyNumberFormat="1" applyFont="1" applyBorder="1" applyAlignment="1">
      <alignment vertical="center" shrinkToFit="1"/>
    </xf>
    <xf numFmtId="190" fontId="57" fillId="2" borderId="8" xfId="0" applyNumberFormat="1" applyFont="1" applyFill="1" applyBorder="1" applyAlignment="1">
      <alignment vertical="center" shrinkToFit="1"/>
    </xf>
    <xf numFmtId="190" fontId="59" fillId="0" borderId="116" xfId="0" applyNumberFormat="1" applyFont="1" applyBorder="1" applyAlignment="1">
      <alignment vertical="center" shrinkToFit="1"/>
    </xf>
    <xf numFmtId="190" fontId="59" fillId="0" borderId="55" xfId="0" applyNumberFormat="1" applyFont="1" applyBorder="1" applyAlignment="1">
      <alignment vertical="center" shrinkToFit="1"/>
    </xf>
    <xf numFmtId="190" fontId="59"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9" fillId="3" borderId="103" xfId="0" applyNumberFormat="1" applyFont="1" applyFill="1" applyBorder="1" applyAlignment="1">
      <alignment vertical="center" shrinkToFit="1"/>
    </xf>
    <xf numFmtId="176" fontId="59" fillId="3" borderId="85" xfId="0" applyNumberFormat="1" applyFont="1" applyFill="1" applyBorder="1" applyAlignment="1">
      <alignment vertical="center" shrinkToFit="1"/>
    </xf>
    <xf numFmtId="176" fontId="59" fillId="3" borderId="86" xfId="0" applyNumberFormat="1" applyFont="1" applyFill="1" applyBorder="1" applyAlignment="1">
      <alignment vertical="center" shrinkToFit="1"/>
    </xf>
    <xf numFmtId="176" fontId="59" fillId="3" borderId="87" xfId="0" applyNumberFormat="1" applyFont="1" applyFill="1" applyBorder="1" applyAlignment="1">
      <alignment vertical="center" shrinkToFit="1"/>
    </xf>
    <xf numFmtId="190" fontId="59" fillId="3" borderId="103" xfId="0" applyNumberFormat="1" applyFont="1" applyFill="1" applyBorder="1" applyAlignment="1">
      <alignment vertical="center" shrinkToFit="1"/>
    </xf>
    <xf numFmtId="190" fontId="59" fillId="3" borderId="85" xfId="0" applyNumberFormat="1" applyFont="1" applyFill="1" applyBorder="1" applyAlignment="1">
      <alignment vertical="center" shrinkToFit="1"/>
    </xf>
    <xf numFmtId="190" fontId="59" fillId="3" borderId="88" xfId="0" applyNumberFormat="1" applyFont="1" applyFill="1" applyBorder="1" applyAlignment="1">
      <alignment vertical="center" shrinkToFit="1"/>
    </xf>
    <xf numFmtId="176" fontId="59" fillId="3" borderId="104" xfId="0" applyNumberFormat="1" applyFont="1" applyFill="1" applyBorder="1" applyAlignment="1">
      <alignment vertical="center" shrinkToFit="1"/>
    </xf>
    <xf numFmtId="176" fontId="59" fillId="3" borderId="97" xfId="0" applyNumberFormat="1" applyFont="1" applyFill="1" applyBorder="1" applyAlignment="1">
      <alignment vertical="center" shrinkToFit="1"/>
    </xf>
    <xf numFmtId="176" fontId="59" fillId="3" borderId="98" xfId="0" applyNumberFormat="1" applyFont="1" applyFill="1" applyBorder="1" applyAlignment="1">
      <alignment vertical="center" shrinkToFit="1"/>
    </xf>
    <xf numFmtId="176" fontId="59" fillId="3" borderId="96" xfId="0" applyNumberFormat="1" applyFont="1" applyFill="1" applyBorder="1" applyAlignment="1">
      <alignment vertical="center" shrinkToFit="1"/>
    </xf>
    <xf numFmtId="190" fontId="59" fillId="3" borderId="104" xfId="0" applyNumberFormat="1" applyFont="1" applyFill="1" applyBorder="1" applyAlignment="1">
      <alignment vertical="center" shrinkToFit="1"/>
    </xf>
    <xf numFmtId="190" fontId="59" fillId="3" borderId="97" xfId="0" applyNumberFormat="1" applyFont="1" applyFill="1" applyBorder="1" applyAlignment="1">
      <alignment vertical="center" shrinkToFit="1"/>
    </xf>
    <xf numFmtId="190" fontId="59" fillId="3" borderId="99" xfId="0" applyNumberFormat="1" applyFont="1" applyFill="1" applyBorder="1" applyAlignment="1">
      <alignment vertical="center" shrinkToFit="1"/>
    </xf>
    <xf numFmtId="0" fontId="107" fillId="4" borderId="154" xfId="0" applyFont="1" applyFill="1" applyBorder="1" applyAlignment="1">
      <alignment horizontal="left" vertical="center"/>
    </xf>
    <xf numFmtId="0" fontId="20" fillId="4" borderId="96" xfId="0" applyFont="1" applyFill="1" applyBorder="1" applyAlignment="1">
      <alignment vertical="center" wrapText="1"/>
    </xf>
    <xf numFmtId="0" fontId="30" fillId="0" borderId="96" xfId="0" applyFont="1" applyBorder="1" applyAlignment="1">
      <alignment vertical="center" wrapText="1"/>
    </xf>
    <xf numFmtId="0" fontId="30" fillId="0" borderId="87" xfId="0" applyFont="1" applyBorder="1" applyAlignment="1">
      <alignment vertical="center" wrapText="1"/>
    </xf>
    <xf numFmtId="0" fontId="31" fillId="8" borderId="0" xfId="0" applyFont="1" applyFill="1" applyAlignment="1">
      <alignment horizontal="center" vertical="center" wrapText="1"/>
    </xf>
    <xf numFmtId="0" fontId="80" fillId="18" borderId="0" xfId="0" applyFont="1" applyFill="1" applyAlignment="1">
      <alignment horizontal="center" vertical="center"/>
    </xf>
    <xf numFmtId="0" fontId="80" fillId="18" borderId="64" xfId="0" applyFont="1" applyFill="1" applyBorder="1" applyAlignment="1">
      <alignment horizontal="center" vertical="center"/>
    </xf>
    <xf numFmtId="0" fontId="80" fillId="18" borderId="0" xfId="0" applyFont="1" applyFill="1" applyAlignment="1">
      <alignment horizontal="center" vertical="center" wrapText="1"/>
    </xf>
    <xf numFmtId="0" fontId="80" fillId="18" borderId="64" xfId="0" applyFont="1" applyFill="1" applyBorder="1" applyAlignment="1">
      <alignment horizontal="center" vertical="center" wrapText="1"/>
    </xf>
    <xf numFmtId="0" fontId="28" fillId="0" borderId="0" xfId="0" applyFont="1" applyAlignment="1">
      <alignment horizontal="left" vertical="top" wrapText="1"/>
    </xf>
    <xf numFmtId="0" fontId="80" fillId="18" borderId="2" xfId="0" applyFont="1" applyFill="1" applyBorder="1" applyAlignment="1">
      <alignment horizontal="center" vertical="center" shrinkToFit="1"/>
    </xf>
    <xf numFmtId="0" fontId="80" fillId="18" borderId="3" xfId="0" applyFont="1" applyFill="1" applyBorder="1" applyAlignment="1">
      <alignment horizontal="center" vertical="center" shrinkToFi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6" fillId="8" borderId="171" xfId="0" applyFont="1" applyFill="1" applyBorder="1" applyAlignment="1">
      <alignment horizontal="left"/>
    </xf>
    <xf numFmtId="0" fontId="76" fillId="8" borderId="0" xfId="0" applyFont="1" applyFill="1" applyAlignment="1">
      <alignment horizontal="left"/>
    </xf>
    <xf numFmtId="0" fontId="76" fillId="8" borderId="171" xfId="0" applyFont="1" applyFill="1" applyBorder="1" applyAlignment="1">
      <alignment horizontal="left" vertical="center"/>
    </xf>
    <xf numFmtId="0" fontId="76" fillId="8" borderId="0" xfId="0" applyFont="1" applyFill="1" applyAlignment="1">
      <alignment horizontal="left" vertical="center"/>
    </xf>
    <xf numFmtId="0" fontId="80" fillId="18" borderId="0" xfId="0" applyFont="1" applyFill="1" applyAlignment="1">
      <alignment horizontal="center" vertical="center" shrinkToFit="1"/>
    </xf>
    <xf numFmtId="0" fontId="80" fillId="18" borderId="64" xfId="0" applyFont="1" applyFill="1" applyBorder="1" applyAlignment="1">
      <alignment horizontal="center" vertical="center" shrinkToFit="1"/>
    </xf>
    <xf numFmtId="0" fontId="80" fillId="18" borderId="66" xfId="0" applyFont="1" applyFill="1" applyBorder="1" applyAlignment="1">
      <alignment horizontal="center" shrinkToFit="1"/>
    </xf>
    <xf numFmtId="0" fontId="80" fillId="18" borderId="0" xfId="0" applyFont="1" applyFill="1" applyAlignment="1">
      <alignment horizontal="center" shrinkToFit="1"/>
    </xf>
    <xf numFmtId="0" fontId="79" fillId="18" borderId="0" xfId="0" applyFont="1" applyFill="1" applyAlignment="1">
      <alignment horizontal="center" vertical="center"/>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6" fillId="0" borderId="0" xfId="0" applyFont="1" applyAlignment="1">
      <alignment horizontal="center" vertical="center"/>
    </xf>
    <xf numFmtId="0" fontId="78" fillId="18" borderId="65" xfId="0" applyFont="1" applyFill="1" applyBorder="1" applyAlignment="1">
      <alignment horizontal="left" vertical="center" shrinkToFit="1"/>
    </xf>
    <xf numFmtId="0" fontId="78" fillId="18" borderId="188" xfId="0" applyFont="1" applyFill="1" applyBorder="1" applyAlignment="1">
      <alignment horizontal="left" vertical="center" shrinkToFit="1"/>
    </xf>
    <xf numFmtId="0" fontId="78" fillId="18" borderId="65" xfId="0" applyFont="1" applyFill="1" applyBorder="1" applyAlignment="1">
      <alignment horizontal="center" vertical="center" shrinkToFit="1"/>
    </xf>
    <xf numFmtId="0" fontId="78" fillId="18" borderId="188" xfId="0" applyFont="1" applyFill="1" applyBorder="1" applyAlignment="1">
      <alignment horizontal="center" vertical="center" shrinkToFit="1"/>
    </xf>
    <xf numFmtId="0" fontId="80" fillId="18" borderId="114" xfId="0" applyFont="1" applyFill="1" applyBorder="1" applyAlignment="1">
      <alignment horizontal="center" vertical="center" wrapText="1"/>
    </xf>
    <xf numFmtId="0" fontId="80" fillId="18" borderId="63" xfId="0" applyFont="1" applyFill="1" applyBorder="1" applyAlignment="1">
      <alignment horizontal="center" vertical="center" wrapText="1"/>
    </xf>
    <xf numFmtId="0" fontId="80" fillId="18" borderId="68" xfId="0" applyFont="1" applyFill="1" applyBorder="1" applyAlignment="1">
      <alignment horizontal="center" vertical="center" wrapText="1" shrinkToFit="1"/>
    </xf>
    <xf numFmtId="0" fontId="80" fillId="18" borderId="27" xfId="0" applyFont="1" applyFill="1" applyBorder="1" applyAlignment="1">
      <alignment horizontal="center" vertical="center" wrapText="1" shrinkToFit="1"/>
    </xf>
    <xf numFmtId="0" fontId="72" fillId="18" borderId="114" xfId="0" applyFont="1" applyFill="1" applyBorder="1" applyAlignment="1">
      <alignment horizontal="center" vertical="center" shrinkToFit="1"/>
    </xf>
    <xf numFmtId="0" fontId="72" fillId="18" borderId="114" xfId="0"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38" fontId="59" fillId="4" borderId="63" xfId="1" applyFont="1" applyFill="1" applyBorder="1" applyAlignment="1">
      <alignment horizontal="right" vertical="center"/>
    </xf>
    <xf numFmtId="38" fontId="59" fillId="4" borderId="27" xfId="1" applyFont="1" applyFill="1" applyBorder="1" applyAlignment="1">
      <alignment horizontal="right" vertical="center"/>
    </xf>
    <xf numFmtId="0" fontId="105" fillId="4" borderId="0" xfId="0" applyFont="1" applyFill="1" applyAlignment="1">
      <alignment horizontal="left" vertical="center"/>
    </xf>
    <xf numFmtId="0" fontId="72" fillId="18" borderId="0" xfId="0" applyFont="1" applyFill="1" applyAlignment="1">
      <alignment horizontal="center" vertical="center" wrapText="1"/>
    </xf>
    <xf numFmtId="0" fontId="72" fillId="18" borderId="64" xfId="0" applyFont="1" applyFill="1" applyBorder="1" applyAlignment="1">
      <alignment horizontal="center" vertical="center" wrapText="1"/>
    </xf>
    <xf numFmtId="0" fontId="72" fillId="18" borderId="160" xfId="0" applyFont="1" applyFill="1" applyBorder="1" applyAlignment="1">
      <alignment horizontal="center" vertical="center" wrapText="1"/>
    </xf>
    <xf numFmtId="0" fontId="72" fillId="18" borderId="69" xfId="0" applyFont="1" applyFill="1" applyBorder="1" applyAlignment="1">
      <alignment horizontal="center" vertical="center" wrapText="1"/>
    </xf>
    <xf numFmtId="0" fontId="72" fillId="18" borderId="220" xfId="0" applyFont="1" applyFill="1" applyBorder="1" applyAlignment="1">
      <alignment horizontal="center" vertical="center" wrapText="1"/>
    </xf>
    <xf numFmtId="0" fontId="72" fillId="18" borderId="193" xfId="0" applyFont="1" applyFill="1" applyBorder="1" applyAlignment="1">
      <alignment horizontal="center" vertical="center" wrapText="1"/>
    </xf>
    <xf numFmtId="181" fontId="77" fillId="18" borderId="7" xfId="2" applyNumberFormat="1" applyFont="1" applyFill="1" applyBorder="1" applyAlignment="1">
      <alignment horizontal="center" vertical="center"/>
    </xf>
    <xf numFmtId="0" fontId="80" fillId="18" borderId="121" xfId="0" applyFont="1" applyFill="1" applyBorder="1" applyAlignment="1">
      <alignment horizontal="center" vertical="center"/>
    </xf>
    <xf numFmtId="0" fontId="80" fillId="18" borderId="114" xfId="0" applyFont="1" applyFill="1" applyBorder="1" applyAlignment="1">
      <alignment horizontal="center" vertical="center"/>
    </xf>
    <xf numFmtId="0" fontId="80" fillId="18" borderId="68" xfId="0" applyFont="1" applyFill="1" applyBorder="1" applyAlignment="1">
      <alignment horizontal="center" vertical="center"/>
    </xf>
    <xf numFmtId="0" fontId="72" fillId="18" borderId="239" xfId="0" applyFont="1" applyFill="1" applyBorder="1" applyAlignment="1">
      <alignment vertical="center" shrinkToFit="1"/>
    </xf>
    <xf numFmtId="0" fontId="139" fillId="0" borderId="239" xfId="0" applyFont="1" applyBorder="1" applyAlignment="1">
      <alignment vertical="center" shrinkToFit="1"/>
    </xf>
    <xf numFmtId="0" fontId="139" fillId="0" borderId="243" xfId="0" applyFont="1" applyBorder="1" applyAlignment="1">
      <alignment vertical="center" shrinkToFit="1"/>
    </xf>
    <xf numFmtId="0" fontId="72" fillId="18" borderId="66" xfId="0" applyFont="1" applyFill="1" applyBorder="1" applyAlignment="1">
      <alignment horizontal="center" vertical="center" wrapText="1"/>
    </xf>
    <xf numFmtId="0" fontId="72" fillId="18" borderId="214" xfId="0" applyFont="1" applyFill="1" applyBorder="1" applyAlignment="1">
      <alignment horizontal="center" vertical="center" wrapText="1"/>
    </xf>
    <xf numFmtId="0" fontId="72" fillId="18" borderId="221" xfId="0" applyFont="1" applyFill="1" applyBorder="1" applyAlignment="1">
      <alignment horizontal="center" vertical="center"/>
    </xf>
    <xf numFmtId="0" fontId="72" fillId="18" borderId="197" xfId="0" applyFont="1" applyFill="1" applyBorder="1" applyAlignment="1">
      <alignment horizontal="center" vertical="center"/>
    </xf>
    <xf numFmtId="0" fontId="72" fillId="18" borderId="195" xfId="0" applyFont="1" applyFill="1" applyBorder="1" applyAlignment="1">
      <alignment horizontal="center" vertical="center"/>
    </xf>
    <xf numFmtId="0" fontId="55" fillId="0" borderId="0" xfId="0" applyFont="1" applyAlignment="1">
      <alignment horizontal="left" vertical="top" wrapTex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9" fillId="4" borderId="170" xfId="0" applyFont="1" applyFill="1" applyBorder="1" applyAlignment="1">
      <alignment horizontal="left" shrinkToFit="1"/>
    </xf>
    <xf numFmtId="0" fontId="89" fillId="4" borderId="171" xfId="0" applyFont="1" applyFill="1" applyBorder="1" applyAlignment="1">
      <alignment horizontal="left" shrinkToFit="1"/>
    </xf>
    <xf numFmtId="0" fontId="89" fillId="4" borderId="172" xfId="0" applyFont="1" applyFill="1" applyBorder="1" applyAlignment="1">
      <alignment horizontal="left" shrinkToFit="1"/>
    </xf>
    <xf numFmtId="0" fontId="31" fillId="0" borderId="151" xfId="0" applyFont="1" applyBorder="1" applyAlignment="1">
      <alignment horizontal="center" vertical="center"/>
    </xf>
    <xf numFmtId="0" fontId="31" fillId="0" borderId="3" xfId="0" applyFont="1" applyBorder="1" applyAlignment="1">
      <alignment horizontal="center" vertical="center"/>
    </xf>
    <xf numFmtId="0" fontId="31" fillId="0" borderId="152" xfId="0" applyFont="1" applyBorder="1" applyAlignment="1">
      <alignment horizontal="center" vertical="center"/>
    </xf>
    <xf numFmtId="0" fontId="31" fillId="0" borderId="68" xfId="0" applyFont="1" applyBorder="1" applyAlignment="1">
      <alignment horizontal="center" vertical="center"/>
    </xf>
    <xf numFmtId="0" fontId="31" fillId="0" borderId="118" xfId="0" applyFont="1" applyBorder="1" applyAlignment="1">
      <alignment horizontal="center" vertical="center"/>
    </xf>
    <xf numFmtId="0" fontId="31" fillId="0" borderId="121" xfId="0" applyFont="1" applyBorder="1" applyAlignment="1">
      <alignment horizontal="center" vertical="center"/>
    </xf>
    <xf numFmtId="0" fontId="31" fillId="0" borderId="4" xfId="0" applyFont="1" applyBorder="1" applyAlignment="1">
      <alignment horizontal="center" vertical="center"/>
    </xf>
    <xf numFmtId="0" fontId="31"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152"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21" xfId="0" applyFont="1" applyBorder="1" applyAlignment="1">
      <alignment horizontal="center" vertical="center"/>
    </xf>
    <xf numFmtId="0" fontId="57" fillId="2" borderId="150" xfId="0" applyFont="1" applyFill="1" applyBorder="1">
      <alignment vertical="center"/>
    </xf>
    <xf numFmtId="0" fontId="57" fillId="2" borderId="71" xfId="0" applyFont="1" applyFill="1" applyBorder="1">
      <alignment vertical="center"/>
    </xf>
    <xf numFmtId="0" fontId="57"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4" xfId="0" applyFont="1" applyBorder="1" applyAlignment="1">
      <alignment horizontal="center" vertical="center"/>
    </xf>
    <xf numFmtId="0" fontId="35" fillId="0" borderId="119" xfId="0" applyFont="1" applyBorder="1" applyAlignment="1">
      <alignment horizontal="center" vertical="center"/>
    </xf>
    <xf numFmtId="0" fontId="31" fillId="0" borderId="30" xfId="0" applyFont="1" applyBorder="1" applyAlignment="1">
      <alignment horizontal="center" vertical="center"/>
    </xf>
    <xf numFmtId="0" fontId="31" fillId="0" borderId="29" xfId="0" applyFont="1" applyBorder="1" applyAlignment="1">
      <alignment horizontal="center" vertical="center"/>
    </xf>
    <xf numFmtId="0" fontId="31" fillId="0" borderId="126"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0066"/>
      <color rgb="FF00584E"/>
      <color rgb="FFBFA9D7"/>
      <color rgb="FFE19087"/>
      <color rgb="FFF1D499"/>
      <color rgb="FF1B8D82"/>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①CO2排出量の現状把握!$AY$26:$BL$26</c:f>
              <c:numCache>
                <c:formatCode>#,##0</c:formatCode>
                <c:ptCount val="14"/>
                <c:pt idx="0">
                  <c:v>3.1979366469892829</c:v>
                </c:pt>
                <c:pt idx="1">
                  <c:v>2.1719007812055917</c:v>
                </c:pt>
                <c:pt idx="2">
                  <c:v>2.9834019501171638</c:v>
                </c:pt>
                <c:pt idx="3">
                  <c:v>3.2912115460536318</c:v>
                </c:pt>
                <c:pt idx="4">
                  <c:v>3.0323697790241431</c:v>
                </c:pt>
                <c:pt idx="5">
                  <c:v>2.5499342740786033</c:v>
                </c:pt>
                <c:pt idx="6">
                  <c:v>3.6158516395738323</c:v>
                </c:pt>
                <c:pt idx="7">
                  <c:v>3.3123563565418834</c:v>
                </c:pt>
                <c:pt idx="8">
                  <c:v>2.8264022641112492</c:v>
                </c:pt>
                <c:pt idx="9">
                  <c:v>2.5195695872409853</c:v>
                </c:pt>
                <c:pt idx="10">
                  <c:v>2.6014439582256257</c:v>
                </c:pt>
                <c:pt idx="11">
                  <c:v>2.438432750517745</c:v>
                </c:pt>
                <c:pt idx="12">
                  <c:v>2.5799266768803588</c:v>
                </c:pt>
                <c:pt idx="13">
                  <c:v>3.2510841025056001</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①CO2排出量の現状把握!$AY$25:$BL$25</c:f>
              <c:numCache>
                <c:formatCode>#,##0</c:formatCode>
                <c:ptCount val="14"/>
                <c:pt idx="0">
                  <c:v>66.403252043659549</c:v>
                </c:pt>
                <c:pt idx="1">
                  <c:v>65.479065410306788</c:v>
                </c:pt>
                <c:pt idx="2">
                  <c:v>65.793309719962409</c:v>
                </c:pt>
                <c:pt idx="3">
                  <c:v>64.384707771308541</c:v>
                </c:pt>
                <c:pt idx="4">
                  <c:v>64.313159881827602</c:v>
                </c:pt>
                <c:pt idx="5">
                  <c:v>63.22983326970229</c:v>
                </c:pt>
                <c:pt idx="6">
                  <c:v>61.697311036623312</c:v>
                </c:pt>
                <c:pt idx="7">
                  <c:v>61.086101271052662</c:v>
                </c:pt>
                <c:pt idx="8">
                  <c:v>56.18592853585109</c:v>
                </c:pt>
                <c:pt idx="9">
                  <c:v>55.529549305489724</c:v>
                </c:pt>
                <c:pt idx="10">
                  <c:v>54.857104743438526</c:v>
                </c:pt>
                <c:pt idx="11">
                  <c:v>56.331435866652456</c:v>
                </c:pt>
                <c:pt idx="12">
                  <c:v>48.975433300484127</c:v>
                </c:pt>
                <c:pt idx="13">
                  <c:v>48.996688140759424</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①CO2排出量の現状把握!$AY$24:$BL$24</c:f>
              <c:numCache>
                <c:formatCode>#,##0</c:formatCode>
                <c:ptCount val="14"/>
                <c:pt idx="0">
                  <c:v>27.275503231063109</c:v>
                </c:pt>
                <c:pt idx="1">
                  <c:v>25.274285309425437</c:v>
                </c:pt>
                <c:pt idx="2">
                  <c:v>25.890933972015933</c:v>
                </c:pt>
                <c:pt idx="3">
                  <c:v>27.431961812639194</c:v>
                </c:pt>
                <c:pt idx="4">
                  <c:v>31.054436580453352</c:v>
                </c:pt>
                <c:pt idx="5">
                  <c:v>32.288288053095243</c:v>
                </c:pt>
                <c:pt idx="6">
                  <c:v>26.624510845850352</c:v>
                </c:pt>
                <c:pt idx="7">
                  <c:v>24.766415623959524</c:v>
                </c:pt>
                <c:pt idx="8">
                  <c:v>26.132879353968139</c:v>
                </c:pt>
                <c:pt idx="9">
                  <c:v>29.096654214821474</c:v>
                </c:pt>
                <c:pt idx="10">
                  <c:v>24.368163579606978</c:v>
                </c:pt>
                <c:pt idx="11">
                  <c:v>23.379846442645039</c:v>
                </c:pt>
                <c:pt idx="12">
                  <c:v>23.108590620193389</c:v>
                </c:pt>
                <c:pt idx="13">
                  <c:v>22.210118549529465</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①CO2排出量の現状把握!$AY$23:$BL$23</c:f>
              <c:numCache>
                <c:formatCode>#,##0</c:formatCode>
                <c:ptCount val="14"/>
                <c:pt idx="0">
                  <c:v>25.667108471640404</c:v>
                </c:pt>
                <c:pt idx="1">
                  <c:v>23.024088084116521</c:v>
                </c:pt>
                <c:pt idx="2">
                  <c:v>22.982718691095446</c:v>
                </c:pt>
                <c:pt idx="3">
                  <c:v>26.626621791379815</c:v>
                </c:pt>
                <c:pt idx="4">
                  <c:v>29.755324647587305</c:v>
                </c:pt>
                <c:pt idx="5">
                  <c:v>29.502005239094302</c:v>
                </c:pt>
                <c:pt idx="6">
                  <c:v>27.965974227924747</c:v>
                </c:pt>
                <c:pt idx="7">
                  <c:v>28.412424692824672</c:v>
                </c:pt>
                <c:pt idx="8">
                  <c:v>24.43537958691347</c:v>
                </c:pt>
                <c:pt idx="9">
                  <c:v>24.792510211944546</c:v>
                </c:pt>
                <c:pt idx="10">
                  <c:v>25.294731303145685</c:v>
                </c:pt>
                <c:pt idx="11">
                  <c:v>23.090658221888948</c:v>
                </c:pt>
                <c:pt idx="12">
                  <c:v>20.91009907601979</c:v>
                </c:pt>
                <c:pt idx="13">
                  <c:v>22.946027730500539</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①CO2排出量の現状把握!$AY$22:$BL$22</c:f>
              <c:numCache>
                <c:formatCode>#,##0</c:formatCode>
                <c:ptCount val="14"/>
                <c:pt idx="0">
                  <c:v>153.37182036973795</c:v>
                </c:pt>
                <c:pt idx="1">
                  <c:v>163.66193452087867</c:v>
                </c:pt>
                <c:pt idx="2">
                  <c:v>142.60186309484391</c:v>
                </c:pt>
                <c:pt idx="3">
                  <c:v>137.00889826702672</c:v>
                </c:pt>
                <c:pt idx="4">
                  <c:v>144.5223459520256</c:v>
                </c:pt>
                <c:pt idx="5">
                  <c:v>160.08231700227796</c:v>
                </c:pt>
                <c:pt idx="6">
                  <c:v>170.0422903119383</c:v>
                </c:pt>
                <c:pt idx="7">
                  <c:v>153.1605843790752</c:v>
                </c:pt>
                <c:pt idx="8">
                  <c:v>177.55998078136375</c:v>
                </c:pt>
                <c:pt idx="9">
                  <c:v>180.69178983715165</c:v>
                </c:pt>
                <c:pt idx="10">
                  <c:v>161.78139537082828</c:v>
                </c:pt>
                <c:pt idx="11">
                  <c:v>160.04415904849816</c:v>
                </c:pt>
                <c:pt idx="12">
                  <c:v>166.40037418838742</c:v>
                </c:pt>
                <c:pt idx="13">
                  <c:v>156.82407225635944</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②活動量の現状把握!$AM$7:$AM$20</c:f>
              <c:numCache>
                <c:formatCode>#,##0_);[Red]\(#,##0\)</c:formatCode>
                <c:ptCount val="14"/>
                <c:pt idx="0">
                  <c:v>15583</c:v>
                </c:pt>
                <c:pt idx="1">
                  <c:v>15631</c:v>
                </c:pt>
                <c:pt idx="2">
                  <c:v>15712</c:v>
                </c:pt>
                <c:pt idx="3">
                  <c:v>15823</c:v>
                </c:pt>
                <c:pt idx="4">
                  <c:v>15952</c:v>
                </c:pt>
                <c:pt idx="5">
                  <c:v>16102</c:v>
                </c:pt>
                <c:pt idx="6">
                  <c:v>16229</c:v>
                </c:pt>
                <c:pt idx="7">
                  <c:v>16193</c:v>
                </c:pt>
                <c:pt idx="8">
                  <c:v>15266</c:v>
                </c:pt>
                <c:pt idx="9">
                  <c:v>15380</c:v>
                </c:pt>
                <c:pt idx="10">
                  <c:v>15484</c:v>
                </c:pt>
                <c:pt idx="11">
                  <c:v>16172</c:v>
                </c:pt>
                <c:pt idx="12">
                  <c:v>15527</c:v>
                </c:pt>
                <c:pt idx="13">
                  <c:v>15485</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②活動量の現状把握!$AN$7:$AN$20</c:f>
              <c:numCache>
                <c:formatCode>#,##0_);[Red]\(#,##0\)</c:formatCode>
                <c:ptCount val="14"/>
                <c:pt idx="0">
                  <c:v>6741</c:v>
                </c:pt>
                <c:pt idx="1">
                  <c:v>6652</c:v>
                </c:pt>
                <c:pt idx="2">
                  <c:v>6534</c:v>
                </c:pt>
                <c:pt idx="3">
                  <c:v>6488</c:v>
                </c:pt>
                <c:pt idx="4">
                  <c:v>6404</c:v>
                </c:pt>
                <c:pt idx="5">
                  <c:v>6366</c:v>
                </c:pt>
                <c:pt idx="6">
                  <c:v>6300</c:v>
                </c:pt>
                <c:pt idx="7">
                  <c:v>6252</c:v>
                </c:pt>
                <c:pt idx="8">
                  <c:v>5866</c:v>
                </c:pt>
                <c:pt idx="9">
                  <c:v>5831</c:v>
                </c:pt>
                <c:pt idx="10">
                  <c:v>5844</c:v>
                </c:pt>
                <c:pt idx="11">
                  <c:v>6031</c:v>
                </c:pt>
                <c:pt idx="12">
                  <c:v>5836</c:v>
                </c:pt>
                <c:pt idx="13">
                  <c:v>5847</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②活動量の現状把握!$AL$7:$AL$20</c:f>
              <c:numCache>
                <c:formatCode>#,##0_);[Red]\(#,##0\)</c:formatCode>
                <c:ptCount val="14"/>
                <c:pt idx="0">
                  <c:v>9185</c:v>
                </c:pt>
                <c:pt idx="1">
                  <c:v>9237</c:v>
                </c:pt>
                <c:pt idx="2">
                  <c:v>9263</c:v>
                </c:pt>
                <c:pt idx="3">
                  <c:v>9340</c:v>
                </c:pt>
                <c:pt idx="4">
                  <c:v>9618</c:v>
                </c:pt>
                <c:pt idx="5">
                  <c:v>9515</c:v>
                </c:pt>
                <c:pt idx="6">
                  <c:v>9537</c:v>
                </c:pt>
                <c:pt idx="7">
                  <c:v>9545</c:v>
                </c:pt>
                <c:pt idx="8">
                  <c:v>9610</c:v>
                </c:pt>
                <c:pt idx="9">
                  <c:v>9671</c:v>
                </c:pt>
                <c:pt idx="10">
                  <c:v>9672</c:v>
                </c:pt>
                <c:pt idx="11">
                  <c:v>9757</c:v>
                </c:pt>
                <c:pt idx="12">
                  <c:v>9865</c:v>
                </c:pt>
                <c:pt idx="13">
                  <c:v>9847</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②活動量の現状把握!$AJ$7:$AJ$20</c:f>
              <c:numCache>
                <c:formatCode>#,##0_);[Red]\(#,##0\)</c:formatCode>
                <c:ptCount val="14"/>
                <c:pt idx="0">
                  <c:v>110</c:v>
                </c:pt>
                <c:pt idx="1">
                  <c:v>116</c:v>
                </c:pt>
                <c:pt idx="2">
                  <c:v>116</c:v>
                </c:pt>
                <c:pt idx="3">
                  <c:v>116</c:v>
                </c:pt>
                <c:pt idx="4">
                  <c:v>116</c:v>
                </c:pt>
                <c:pt idx="5">
                  <c:v>116</c:v>
                </c:pt>
                <c:pt idx="6">
                  <c:v>233</c:v>
                </c:pt>
                <c:pt idx="7">
                  <c:v>233</c:v>
                </c:pt>
                <c:pt idx="8">
                  <c:v>233</c:v>
                </c:pt>
                <c:pt idx="9">
                  <c:v>233</c:v>
                </c:pt>
                <c:pt idx="10">
                  <c:v>233</c:v>
                </c:pt>
                <c:pt idx="11">
                  <c:v>233</c:v>
                </c:pt>
                <c:pt idx="12">
                  <c:v>309</c:v>
                </c:pt>
                <c:pt idx="13">
                  <c:v>309</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②活動量の現状把握!$AI$7:$AI$20</c:f>
              <c:numCache>
                <c:formatCode>#,##0_);[Red]\(#,##0\)</c:formatCode>
                <c:ptCount val="14"/>
                <c:pt idx="0">
                  <c:v>1199</c:v>
                </c:pt>
                <c:pt idx="1">
                  <c:v>1152</c:v>
                </c:pt>
                <c:pt idx="2">
                  <c:v>1152</c:v>
                </c:pt>
                <c:pt idx="3">
                  <c:v>1152</c:v>
                </c:pt>
                <c:pt idx="4">
                  <c:v>1152</c:v>
                </c:pt>
                <c:pt idx="5">
                  <c:v>1152</c:v>
                </c:pt>
                <c:pt idx="6">
                  <c:v>898</c:v>
                </c:pt>
                <c:pt idx="7">
                  <c:v>898</c:v>
                </c:pt>
                <c:pt idx="8">
                  <c:v>898</c:v>
                </c:pt>
                <c:pt idx="9">
                  <c:v>898</c:v>
                </c:pt>
                <c:pt idx="10">
                  <c:v>898</c:v>
                </c:pt>
                <c:pt idx="11">
                  <c:v>898</c:v>
                </c:pt>
                <c:pt idx="12">
                  <c:v>810</c:v>
                </c:pt>
                <c:pt idx="13">
                  <c:v>810</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②活動量の現状把握!$AH$7:$AH$20</c:f>
              <c:numCache>
                <c:formatCode>#,##0_);[Red]\(#,##0\)</c:formatCode>
                <c:ptCount val="14"/>
                <c:pt idx="0">
                  <c:v>471.88369999999998</c:v>
                </c:pt>
                <c:pt idx="1">
                  <c:v>442.78750000000002</c:v>
                </c:pt>
                <c:pt idx="2">
                  <c:v>347.99209999999999</c:v>
                </c:pt>
                <c:pt idx="3">
                  <c:v>346.75650000000002</c:v>
                </c:pt>
                <c:pt idx="4">
                  <c:v>368.8426</c:v>
                </c:pt>
                <c:pt idx="5">
                  <c:v>401.30799999999999</c:v>
                </c:pt>
                <c:pt idx="6">
                  <c:v>450.42829999999998</c:v>
                </c:pt>
                <c:pt idx="7">
                  <c:v>394.7867</c:v>
                </c:pt>
                <c:pt idx="8">
                  <c:v>433.39109999999999</c:v>
                </c:pt>
                <c:pt idx="9">
                  <c:v>474.6986</c:v>
                </c:pt>
                <c:pt idx="10">
                  <c:v>469.25900000000001</c:v>
                </c:pt>
                <c:pt idx="11">
                  <c:v>465.66840000000002</c:v>
                </c:pt>
                <c:pt idx="12">
                  <c:v>504.6995</c:v>
                </c:pt>
                <c:pt idx="13">
                  <c:v>460.92360000000002</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③特定事業所の現状把握!$F$56:$P$56</c:f>
              <c:numCache>
                <c:formatCode>[=0]#,##0;[&lt;1]0.00;#,##0</c:formatCode>
                <c:ptCount val="11"/>
                <c:pt idx="0">
                  <c:v>8.3249999999999993</c:v>
                </c:pt>
                <c:pt idx="1">
                  <c:v>7.56</c:v>
                </c:pt>
                <c:pt idx="2">
                  <c:v>9.5749999999999993</c:v>
                </c:pt>
                <c:pt idx="3">
                  <c:v>11.026</c:v>
                </c:pt>
                <c:pt idx="4">
                  <c:v>10.705</c:v>
                </c:pt>
                <c:pt idx="5">
                  <c:v>9.8960000000000008</c:v>
                </c:pt>
                <c:pt idx="6">
                  <c:v>10.236000000000001</c:v>
                </c:pt>
                <c:pt idx="7">
                  <c:v>10.364000000000001</c:v>
                </c:pt>
                <c:pt idx="8">
                  <c:v>9.766</c:v>
                </c:pt>
                <c:pt idx="9">
                  <c:v>9.0069999999999997</c:v>
                </c:pt>
                <c:pt idx="10">
                  <c:v>7.5449999999999999</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③特定事業所の現状把握!$F$26:$P$26</c:f>
              <c:numCache>
                <c:formatCode>[=0]#,##0;[&lt;1]0.00;#,##0</c:formatCode>
                <c:ptCount val="11"/>
                <c:pt idx="0">
                  <c:v>4.4640000000000004</c:v>
                </c:pt>
                <c:pt idx="1">
                  <c:v>4.1870000000000003</c:v>
                </c:pt>
                <c:pt idx="2">
                  <c:v>5.0140000000000002</c:v>
                </c:pt>
                <c:pt idx="3">
                  <c:v>5.8120000000000003</c:v>
                </c:pt>
                <c:pt idx="4">
                  <c:v>6.1680000000000001</c:v>
                </c:pt>
                <c:pt idx="5">
                  <c:v>5.7110000000000003</c:v>
                </c:pt>
                <c:pt idx="6">
                  <c:v>5.819</c:v>
                </c:pt>
                <c:pt idx="7">
                  <c:v>5.77</c:v>
                </c:pt>
                <c:pt idx="8">
                  <c:v>5.7789999999999999</c:v>
                </c:pt>
                <c:pt idx="9">
                  <c:v>9.0069999999999997</c:v>
                </c:pt>
                <c:pt idx="10">
                  <c:v>4.8250000000000002</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③特定事業所の現状把握!$F$25:$P$25</c:f>
              <c:numCache>
                <c:formatCode>[=0]#,##0;[&lt;1]0.00;#,##0</c:formatCode>
                <c:ptCount val="11"/>
                <c:pt idx="0">
                  <c:v>3.8610000000000002</c:v>
                </c:pt>
                <c:pt idx="1">
                  <c:v>3.3730000000000002</c:v>
                </c:pt>
                <c:pt idx="2">
                  <c:v>4.5609999999999999</c:v>
                </c:pt>
                <c:pt idx="3">
                  <c:v>5.2140000000000004</c:v>
                </c:pt>
                <c:pt idx="4">
                  <c:v>4.5369999999999999</c:v>
                </c:pt>
                <c:pt idx="5">
                  <c:v>4.1849999999999996</c:v>
                </c:pt>
                <c:pt idx="6">
                  <c:v>4.4169999999999998</c:v>
                </c:pt>
                <c:pt idx="7">
                  <c:v>4.5940000000000003</c:v>
                </c:pt>
                <c:pt idx="8">
                  <c:v>3.9870000000000001</c:v>
                </c:pt>
                <c:pt idx="9">
                  <c:v>0</c:v>
                </c:pt>
                <c:pt idx="10">
                  <c:v>2.72</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③特定事業所の現状把握!$AF$29:$AP$29</c:f>
              <c:numCache>
                <c:formatCode>[=0]#,##0;[&lt;1]0.00;#,##0</c:formatCode>
                <c:ptCount val="11"/>
                <c:pt idx="0">
                  <c:v>22.982718691095446</c:v>
                </c:pt>
                <c:pt idx="1">
                  <c:v>26.626621791379815</c:v>
                </c:pt>
                <c:pt idx="2">
                  <c:v>29.755324647587305</c:v>
                </c:pt>
                <c:pt idx="3">
                  <c:v>29.502005239094302</c:v>
                </c:pt>
                <c:pt idx="4">
                  <c:v>27.965974227924747</c:v>
                </c:pt>
                <c:pt idx="5">
                  <c:v>28.412424692824672</c:v>
                </c:pt>
                <c:pt idx="6">
                  <c:v>24.43537958691347</c:v>
                </c:pt>
                <c:pt idx="7">
                  <c:v>24.792510211944546</c:v>
                </c:pt>
                <c:pt idx="8">
                  <c:v>25.294731303145685</c:v>
                </c:pt>
                <c:pt idx="9">
                  <c:v>23.090658221888948</c:v>
                </c:pt>
                <c:pt idx="10">
                  <c:v>20.91009907601979</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③特定事業所の現状把握!$AF$25:$AP$25</c:f>
              <c:numCache>
                <c:formatCode>[=0]#,##0;[&lt;1]0.00;#,##0</c:formatCode>
                <c:ptCount val="11"/>
                <c:pt idx="0">
                  <c:v>142.60186309484391</c:v>
                </c:pt>
                <c:pt idx="1">
                  <c:v>137.00889826702672</c:v>
                </c:pt>
                <c:pt idx="2">
                  <c:v>144.5223459520256</c:v>
                </c:pt>
                <c:pt idx="3">
                  <c:v>160.08231700227796</c:v>
                </c:pt>
                <c:pt idx="4">
                  <c:v>170.0422903119383</c:v>
                </c:pt>
                <c:pt idx="5">
                  <c:v>153.1605843790752</c:v>
                </c:pt>
                <c:pt idx="6">
                  <c:v>177.55998078136375</c:v>
                </c:pt>
                <c:pt idx="7">
                  <c:v>180.69178983715165</c:v>
                </c:pt>
                <c:pt idx="8">
                  <c:v>161.78139537082828</c:v>
                </c:pt>
                <c:pt idx="9">
                  <c:v>160.04415904849816</c:v>
                </c:pt>
                <c:pt idx="10">
                  <c:v>166.40037418838742</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③特定事業所の現状把握!$AF$33:$AP$33</c:f>
              <c:numCache>
                <c:formatCode>0%</c:formatCode>
                <c:ptCount val="11"/>
                <c:pt idx="0">
                  <c:v>2.7075382580605312E-2</c:v>
                </c:pt>
                <c:pt idx="1">
                  <c:v>2.4618838941585477E-2</c:v>
                </c:pt>
                <c:pt idx="2">
                  <c:v>3.1559133433344835E-2</c:v>
                </c:pt>
                <c:pt idx="3">
                  <c:v>3.2570742962983262E-2</c:v>
                </c:pt>
                <c:pt idx="4">
                  <c:v>2.6681597805328236E-2</c:v>
                </c:pt>
                <c:pt idx="5">
                  <c:v>2.7324262420167118E-2</c:v>
                </c:pt>
                <c:pt idx="6">
                  <c:v>2.4876100912844867E-2</c:v>
                </c:pt>
                <c:pt idx="7">
                  <c:v>2.5424508795559221E-2</c:v>
                </c:pt>
                <c:pt idx="8">
                  <c:v>2.4644366497526937E-2</c:v>
                </c:pt>
                <c:pt idx="9">
                  <c:v>0</c:v>
                </c:pt>
                <c:pt idx="10">
                  <c:v>1.6346117088177924E-2</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③特定事業所の現状把握!$AF$37:$AP$37</c:f>
              <c:numCache>
                <c:formatCode>0%</c:formatCode>
                <c:ptCount val="11"/>
                <c:pt idx="0">
                  <c:v>0.19423289559426918</c:v>
                </c:pt>
                <c:pt idx="1">
                  <c:v>0.15724863757803151</c:v>
                </c:pt>
                <c:pt idx="2">
                  <c:v>0.16850765566782541</c:v>
                </c:pt>
                <c:pt idx="3">
                  <c:v>0.19700355799199315</c:v>
                </c:pt>
                <c:pt idx="4">
                  <c:v>0.22055373253691599</c:v>
                </c:pt>
                <c:pt idx="5">
                  <c:v>0.20100361238941594</c:v>
                </c:pt>
                <c:pt idx="6">
                  <c:v>0.23813831003944805</c:v>
                </c:pt>
                <c:pt idx="7">
                  <c:v>0.23273157702361766</c:v>
                </c:pt>
                <c:pt idx="8">
                  <c:v>0.22846655023693871</c:v>
                </c:pt>
                <c:pt idx="9">
                  <c:v>0.39007116702553557</c:v>
                </c:pt>
                <c:pt idx="10">
                  <c:v>0.23074974357885408</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2.72</c:v>
                </c:pt>
                <c:pt idx="4">
                  <c:v>4.8250000000000002</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2.72</c:v>
                </c:pt>
                <c:pt idx="4" formatCode="#,##0">
                  <c:v>4.8250000000000002</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③特定事業所の現状把握!$BD$16:$BD$56</c:f>
              <c:strCache>
                <c:ptCount val="41"/>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12：木材・木製品製造業(N=0)</c:v>
                </c:pt>
                <c:pt idx="8">
                  <c:v>13：家具・装備品製造業(N=0)</c:v>
                </c:pt>
                <c:pt idx="9">
                  <c:v>15：印刷・同関連業(N=0)</c:v>
                </c:pt>
                <c:pt idx="10">
                  <c:v>18：プラスチック製品製造業(N=0)</c:v>
                </c:pt>
                <c:pt idx="11">
                  <c:v>19：ゴム製品製造業(N=0)</c:v>
                </c:pt>
                <c:pt idx="12">
                  <c:v>20：なめし革・同製品・毛皮製造業(N=0)</c:v>
                </c:pt>
                <c:pt idx="13">
                  <c:v>23：非鉄金属製造業(N=0)</c:v>
                </c:pt>
                <c:pt idx="14">
                  <c:v>24：金属製品製造業(N=0)</c:v>
                </c:pt>
                <c:pt idx="15">
                  <c:v>25：はん用機械器具製造業(N=0)</c:v>
                </c:pt>
                <c:pt idx="16">
                  <c:v>26：生産用機械器具製造業(N=0)</c:v>
                </c:pt>
                <c:pt idx="17">
                  <c:v>27：業務用機械器具製造業(N=0)</c:v>
                </c:pt>
                <c:pt idx="18">
                  <c:v>28：電子部品等製造業(N=0)</c:v>
                </c:pt>
                <c:pt idx="19">
                  <c:v>29：電気機械器具製造業(N=0)</c:v>
                </c:pt>
                <c:pt idx="20">
                  <c:v>30：情報通信機械器具製造業(N=0)</c:v>
                </c:pt>
                <c:pt idx="21">
                  <c:v>31：輸送用機械器具製造業(N=0)</c:v>
                </c:pt>
                <c:pt idx="22">
                  <c:v>32：その他の製造業(N=0)</c:v>
                </c:pt>
                <c:pt idx="23">
                  <c:v>F：電気・ガス・熱供給・水道業(N=1)</c:v>
                </c:pt>
                <c:pt idx="24">
                  <c:v>G：情報通信業(N=0)</c:v>
                </c:pt>
                <c:pt idx="25">
                  <c:v>H：運輸業，郵便業(N=0)</c:v>
                </c:pt>
                <c:pt idx="26">
                  <c:v>I：卸売業，小売業(N=0)</c:v>
                </c:pt>
                <c:pt idx="27">
                  <c:v>J：金融業，保険業(N=0)</c:v>
                </c:pt>
                <c:pt idx="28">
                  <c:v>K：不動産業，物品賃貸業(N=0)</c:v>
                </c:pt>
                <c:pt idx="29">
                  <c:v>L：学術研究,専門･技術ｻｰﾋﾞｽ業(N=0)</c:v>
                </c:pt>
                <c:pt idx="30">
                  <c:v>M：宿泊業，飲食サービス業(N=0)</c:v>
                </c:pt>
                <c:pt idx="31">
                  <c:v>N：生活関連ｻｰﾋﾞｽ業,娯楽業(N=0)</c:v>
                </c:pt>
                <c:pt idx="32">
                  <c:v>O：教育，学習支援業(N=0)</c:v>
                </c:pt>
                <c:pt idx="33">
                  <c:v>P：医療，福祉(N=0)</c:v>
                </c:pt>
                <c:pt idx="34">
                  <c:v>Q：複合サービス事業(N=0)</c:v>
                </c:pt>
                <c:pt idx="35">
                  <c:v>R：ｻｰﾋﾞｽ業(他に分類されない)(N=0)</c:v>
                </c:pt>
                <c:pt idx="36">
                  <c:v>S：公務(N=0)</c:v>
                </c:pt>
                <c:pt idx="37">
                  <c:v>石油精製業・コークス製造業(N=0)</c:v>
                </c:pt>
                <c:pt idx="38">
                  <c:v>発電所・変電所(N=0)</c:v>
                </c:pt>
                <c:pt idx="39">
                  <c:v>ガス製造工場(N=0)</c:v>
                </c:pt>
                <c:pt idx="40">
                  <c:v>熱供給業(N=0)</c:v>
                </c:pt>
              </c:strCache>
            </c:strRef>
          </c:cat>
          <c:val>
            <c:numRef>
              <c:f>③特定事業所の現状把握!$BF$16:$BF$56</c:f>
              <c:numCache>
                <c:formatCode>[=0]#,##0;[&lt;1]0.00;#,##0</c:formatCode>
                <c:ptCount val="4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4.8250000000000002</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161.67443658939123</c:v>
                </c:pt>
                <c:pt idx="2">
                  <c:v>3.016522141402834</c:v>
                </c:pt>
                <c:pt idx="3">
                  <c:v>9.4737679476030738</c:v>
                </c:pt>
                <c:pt idx="4">
                  <c:v>24.31315971906492</c:v>
                </c:pt>
                <c:pt idx="5">
                  <c:v>23.769446627850648</c:v>
                </c:pt>
                <c:pt idx="7">
                  <c:v>68.125063575541944</c:v>
                </c:pt>
                <c:pt idx="8">
                  <c:v>1.5708453895511365</c:v>
                </c:pt>
                <c:pt idx="9">
                  <c:v>0</c:v>
                </c:pt>
                <c:pt idx="10">
                  <c:v>1.8083343679274286</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174.16472667839716</c:v>
                </c:pt>
                <c:pt idx="4" formatCode="#,##0">
                  <c:v>24.31315971906492</c:v>
                </c:pt>
                <c:pt idx="5" formatCode="#,##0">
                  <c:v>23.769446627850648</c:v>
                </c:pt>
                <c:pt idx="6" formatCode="#,##0">
                  <c:v>69.695908965093082</c:v>
                </c:pt>
                <c:pt idx="10" formatCode="#,##0">
                  <c:v>1.8083343679274286</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7.5449999999999999</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7.5449999999999999</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横芝光町</c:v>
                </c:pt>
              </c:strCache>
            </c:strRef>
          </c:tx>
          <c:spPr>
            <a:solidFill>
              <a:srgbClr val="FF0066"/>
            </a:solidFill>
            <a:ln>
              <a:noFill/>
            </a:ln>
          </c:spPr>
          <c:invertIfNegative val="0"/>
          <c:cat>
            <c:strRef>
              <c:f>③特定事業所の現状把握!$BD$21:$BD$38</c:f>
              <c:strCache>
                <c:ptCount val="18"/>
                <c:pt idx="0">
                  <c:v>9：食料品製造業(N=0)</c:v>
                </c:pt>
                <c:pt idx="1">
                  <c:v>10：飲料・たばこ・飼料製造業(N=0)</c:v>
                </c:pt>
                <c:pt idx="2">
                  <c:v>12：木材・木製品製造業(N=0)</c:v>
                </c:pt>
                <c:pt idx="3">
                  <c:v>13：家具・装備品製造業(N=0)</c:v>
                </c:pt>
                <c:pt idx="4">
                  <c:v>15：印刷・同関連業(N=0)</c:v>
                </c:pt>
                <c:pt idx="5">
                  <c:v>18：プラスチック製品製造業(N=0)</c:v>
                </c:pt>
                <c:pt idx="6">
                  <c:v>19：ゴム製品製造業(N=0)</c:v>
                </c:pt>
                <c:pt idx="7">
                  <c:v>20：なめし革・同製品・毛皮製造業(N=0)</c:v>
                </c:pt>
                <c:pt idx="8">
                  <c:v>23：非鉄金属製造業(N=0)</c:v>
                </c:pt>
                <c:pt idx="9">
                  <c:v>24：金属製品製造業(N=0)</c:v>
                </c:pt>
                <c:pt idx="10">
                  <c:v>25：はん用機械器具製造業(N=0)</c:v>
                </c:pt>
                <c:pt idx="11">
                  <c:v>26：生産用機械器具製造業(N=0)</c:v>
                </c:pt>
                <c:pt idx="12">
                  <c:v>27：業務用機械器具製造業(N=0)</c:v>
                </c:pt>
                <c:pt idx="13">
                  <c:v>28：電子部品等製造業(N=0)</c:v>
                </c:pt>
                <c:pt idx="14">
                  <c:v>29：電気機械器具製造業(N=0)</c:v>
                </c:pt>
                <c:pt idx="15">
                  <c:v>30：情報通信機械器具製造業(N=0)</c:v>
                </c:pt>
                <c:pt idx="16">
                  <c:v>31：輸送用機械器具製造業(N=0)</c:v>
                </c:pt>
                <c:pt idx="17">
                  <c:v>32：その他の製造業(N=0)</c:v>
                </c:pt>
              </c:strCache>
            </c:strRef>
          </c:cat>
          <c:val>
            <c:numRef>
              <c:f>③特定事業所の現状把握!$BG$21:$BG$38</c:f>
              <c:numCache>
                <c:formatCode>[=0]#,##0;[&lt;1]0.00;#,##0</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③特定事業所の現状把握!$BD$21:$BD$38</c:f>
              <c:strCache>
                <c:ptCount val="18"/>
                <c:pt idx="0">
                  <c:v>9：食料品製造業(N=0)</c:v>
                </c:pt>
                <c:pt idx="1">
                  <c:v>10：飲料・たばこ・飼料製造業(N=0)</c:v>
                </c:pt>
                <c:pt idx="2">
                  <c:v>12：木材・木製品製造業(N=0)</c:v>
                </c:pt>
                <c:pt idx="3">
                  <c:v>13：家具・装備品製造業(N=0)</c:v>
                </c:pt>
                <c:pt idx="4">
                  <c:v>15：印刷・同関連業(N=0)</c:v>
                </c:pt>
                <c:pt idx="5">
                  <c:v>18：プラスチック製品製造業(N=0)</c:v>
                </c:pt>
                <c:pt idx="6">
                  <c:v>19：ゴム製品製造業(N=0)</c:v>
                </c:pt>
                <c:pt idx="7">
                  <c:v>20：なめし革・同製品・毛皮製造業(N=0)</c:v>
                </c:pt>
                <c:pt idx="8">
                  <c:v>23：非鉄金属製造業(N=0)</c:v>
                </c:pt>
                <c:pt idx="9">
                  <c:v>24：金属製品製造業(N=0)</c:v>
                </c:pt>
                <c:pt idx="10">
                  <c:v>25：はん用機械器具製造業(N=0)</c:v>
                </c:pt>
                <c:pt idx="11">
                  <c:v>26：生産用機械器具製造業(N=0)</c:v>
                </c:pt>
                <c:pt idx="12">
                  <c:v>27：業務用機械器具製造業(N=0)</c:v>
                </c:pt>
                <c:pt idx="13">
                  <c:v>28：電子部品等製造業(N=0)</c:v>
                </c:pt>
                <c:pt idx="14">
                  <c:v>29：電気機械器具製造業(N=0)</c:v>
                </c:pt>
                <c:pt idx="15">
                  <c:v>30：情報通信機械器具製造業(N=0)</c:v>
                </c:pt>
                <c:pt idx="16">
                  <c:v>31：輸送用機械器具製造業(N=0)</c:v>
                </c:pt>
                <c:pt idx="17">
                  <c:v>32：その他の製造業(N=0)</c:v>
                </c:pt>
              </c:strCache>
            </c:strRef>
          </c:cat>
          <c:val>
            <c:numRef>
              <c:f>③特定事業所の現状把握!$BJ$21:$BJ$38</c:f>
              <c:numCache>
                <c:formatCode>#,##0_);[Red]\(#,##0\)</c:formatCode>
                <c:ptCount val="18"/>
                <c:pt idx="0">
                  <c:v>8.86078099704579</c:v>
                </c:pt>
                <c:pt idx="1">
                  <c:v>10.639207430340557</c:v>
                </c:pt>
                <c:pt idx="2">
                  <c:v>8.0903906249999995</c:v>
                </c:pt>
                <c:pt idx="3">
                  <c:v>4.1180399999999997</c:v>
                </c:pt>
                <c:pt idx="4">
                  <c:v>7.5250355329949237</c:v>
                </c:pt>
                <c:pt idx="5">
                  <c:v>8.4314855491329475</c:v>
                </c:pt>
                <c:pt idx="6">
                  <c:v>13.109540000000001</c:v>
                </c:pt>
                <c:pt idx="7">
                  <c:v>5.9130000000000003</c:v>
                </c:pt>
                <c:pt idx="8">
                  <c:v>25.746179878048778</c:v>
                </c:pt>
                <c:pt idx="9">
                  <c:v>8.1475568445475641</c:v>
                </c:pt>
                <c:pt idx="10">
                  <c:v>8.5858071065989847</c:v>
                </c:pt>
                <c:pt idx="11">
                  <c:v>7.4399856459330147</c:v>
                </c:pt>
                <c:pt idx="12">
                  <c:v>9.9269454545454536</c:v>
                </c:pt>
                <c:pt idx="13">
                  <c:v>30.883980119284296</c:v>
                </c:pt>
                <c:pt idx="14">
                  <c:v>11.964195439739413</c:v>
                </c:pt>
                <c:pt idx="15">
                  <c:v>6.8064626865671647</c:v>
                </c:pt>
                <c:pt idx="16">
                  <c:v>13.256534634146341</c:v>
                </c:pt>
                <c:pt idx="17">
                  <c:v>8.2700933333333335</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横芝光町</c:v>
                </c:pt>
              </c:strCache>
            </c:strRef>
          </c:tx>
          <c:spPr>
            <a:solidFill>
              <a:srgbClr val="FF0066"/>
            </a:solidFill>
            <a:ln>
              <a:noFill/>
            </a:ln>
          </c:spPr>
          <c:invertIfNegative val="0"/>
          <c:cat>
            <c:strRef>
              <c:f>③特定事業所の現状把握!$BD$39:$BD$52</c:f>
              <c:strCache>
                <c:ptCount val="14"/>
                <c:pt idx="0">
                  <c:v>F：電気・ガス・熱供給・水道業(N=1)</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③特定事業所の現状把握!$BG$39:$BG$52</c:f>
              <c:numCache>
                <c:formatCode>[=0]#,##0;[&lt;1]0.00;#,##0</c:formatCode>
                <c:ptCount val="14"/>
                <c:pt idx="0">
                  <c:v>4.8250000000000002</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③特定事業所の現状把握!$BD$39:$BD$52</c:f>
              <c:strCache>
                <c:ptCount val="14"/>
                <c:pt idx="0">
                  <c:v>F：電気・ガス・熱供給・水道業(N=1)</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③特定事業所の現状把握!$BJ$39:$BJ$52</c:f>
              <c:numCache>
                <c:formatCode>#,##0_);[Red]\(#,##0\)</c:formatCode>
                <c:ptCount val="14"/>
                <c:pt idx="0">
                  <c:v>9.9017753593429152</c:v>
                </c:pt>
                <c:pt idx="1">
                  <c:v>8.2326250000000005</c:v>
                </c:pt>
                <c:pt idx="2">
                  <c:v>6.5769435028248582</c:v>
                </c:pt>
                <c:pt idx="3">
                  <c:v>4.0029667194928686</c:v>
                </c:pt>
                <c:pt idx="4">
                  <c:v>5.0297115384615383</c:v>
                </c:pt>
                <c:pt idx="5">
                  <c:v>5.3129498480243162</c:v>
                </c:pt>
                <c:pt idx="6">
                  <c:v>13.014046153846154</c:v>
                </c:pt>
                <c:pt idx="7">
                  <c:v>4.1925840000000001</c:v>
                </c:pt>
                <c:pt idx="8">
                  <c:v>4.4002829268292682</c:v>
                </c:pt>
                <c:pt idx="9">
                  <c:v>8.2727462311557787</c:v>
                </c:pt>
                <c:pt idx="10">
                  <c:v>5.5379395061728394</c:v>
                </c:pt>
                <c:pt idx="11">
                  <c:v>5.4879999999999995</c:v>
                </c:pt>
                <c:pt idx="12">
                  <c:v>25.926412649434575</c:v>
                </c:pt>
                <c:pt idx="13">
                  <c:v>6.2959251101321581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横芝光町</c:v>
                </c:pt>
              </c:strCache>
            </c:strRef>
          </c:tx>
          <c:spPr>
            <a:solidFill>
              <a:srgbClr val="FF0066"/>
            </a:solidFill>
            <a:ln>
              <a:noFill/>
            </a:ln>
          </c:spPr>
          <c:invertIfNegative val="0"/>
          <c:cat>
            <c:strRef>
              <c:f>③特定事業所の現状把握!$BD$53:$BD$56</c:f>
              <c:strCache>
                <c:ptCount val="4"/>
                <c:pt idx="0">
                  <c:v>石油精製業・コークス製造業(N=0)</c:v>
                </c:pt>
                <c:pt idx="1">
                  <c:v>発電所・変電所(N=0)</c:v>
                </c:pt>
                <c:pt idx="2">
                  <c:v>ガス製造工場(N=0)</c:v>
                </c:pt>
                <c:pt idx="3">
                  <c:v>熱供給業(N=0)</c:v>
                </c:pt>
              </c:strCache>
            </c:strRef>
          </c:cat>
          <c:val>
            <c:numRef>
              <c:f>③特定事業所の現状把握!$BG$53:$BG$56</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③特定事業所の現状把握!$BD$53:$BD$56</c:f>
              <c:strCache>
                <c:ptCount val="4"/>
                <c:pt idx="0">
                  <c:v>石油精製業・コークス製造業(N=0)</c:v>
                </c:pt>
                <c:pt idx="1">
                  <c:v>発電所・変電所(N=0)</c:v>
                </c:pt>
                <c:pt idx="2">
                  <c:v>ガス製造工場(N=0)</c:v>
                </c:pt>
                <c:pt idx="3">
                  <c:v>熱供給業(N=0)</c:v>
                </c:pt>
              </c:strCache>
            </c:strRef>
          </c:cat>
          <c:val>
            <c:numRef>
              <c:f>③特定事業所の現状把握!$BJ$53:$BJ$56</c:f>
              <c:numCache>
                <c:formatCode>#,##0_);[Red]\(#,##0\)</c:formatCode>
                <c:ptCount val="4"/>
                <c:pt idx="0">
                  <c:v>801.32360606060604</c:v>
                </c:pt>
                <c:pt idx="1">
                  <c:v>100.96971428571429</c:v>
                </c:pt>
                <c:pt idx="2">
                  <c:v>25.610033333333334</c:v>
                </c:pt>
                <c:pt idx="3">
                  <c:v>3.8323188405797102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横芝光町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59.679018324607327</c:v>
                </c:pt>
                <c:pt idx="1">
                  <c:v>57.758778723404255</c:v>
                </c:pt>
                <c:pt idx="2">
                  <c:v>8.2609999999999992</c:v>
                </c:pt>
                <c:pt idx="3">
                  <c:v>101.51453911205074</c:v>
                </c:pt>
                <c:pt idx="4">
                  <c:v>315.06143096234308</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34,650</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令和4年度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2433.800000000002</c:v>
                </c:pt>
                <c:pt idx="1">
                  <c:v>31846.500000000015</c:v>
                </c:pt>
                <c:pt idx="2">
                  <c:v>0</c:v>
                </c:pt>
                <c:pt idx="3">
                  <c:v>0</c:v>
                </c:pt>
                <c:pt idx="4">
                  <c:v>0</c:v>
                </c:pt>
                <c:pt idx="5">
                  <c:v>370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47,639</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令和4年度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2920.852056000002</c:v>
                </c:pt>
                <c:pt idx="1">
                  <c:v>42125.276340000019</c:v>
                </c:pt>
                <c:pt idx="2">
                  <c:v>0</c:v>
                </c:pt>
                <c:pt idx="3">
                  <c:v>0</c:v>
                </c:pt>
                <c:pt idx="4">
                  <c:v>0</c:v>
                </c:pt>
                <c:pt idx="5">
                  <c:v>2592.96</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74</c:v>
            </c:pt>
          </c:strCache>
        </c:strRef>
      </c:tx>
      <c:layout>
        <c:manualLayout>
          <c:xMode val="edge"/>
          <c:yMode val="edge"/>
          <c:x val="0.49394850804803414"/>
          <c:y val="0.41906034475113296"/>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横芝光町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52.360064172000001</c:v>
                </c:pt>
                <c:pt idx="1">
                  <c:v>6.3402839999999999E-3</c:v>
                </c:pt>
                <c:pt idx="2">
                  <c:v>0</c:v>
                </c:pt>
                <c:pt idx="3">
                  <c:v>0</c:v>
                </c:pt>
                <c:pt idx="4">
                  <c:v>4.08285593</c:v>
                </c:pt>
                <c:pt idx="5">
                  <c:v>17.80767084</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1,077,752</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横芝光町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1077652</c:v>
                </c:pt>
                <c:pt idx="1">
                  <c:v>100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④再エネ導入量・ポテンシャルの現状把握!$J$11:$R$11</c:f>
              <c:numCache>
                <c:formatCode>#,##0</c:formatCode>
                <c:ptCount val="9"/>
                <c:pt idx="0">
                  <c:v>0</c:v>
                </c:pt>
                <c:pt idx="1">
                  <c:v>0</c:v>
                </c:pt>
                <c:pt idx="2">
                  <c:v>0</c:v>
                </c:pt>
                <c:pt idx="3">
                  <c:v>370</c:v>
                </c:pt>
                <c:pt idx="4">
                  <c:v>370</c:v>
                </c:pt>
                <c:pt idx="5">
                  <c:v>370</c:v>
                </c:pt>
                <c:pt idx="6">
                  <c:v>370</c:v>
                </c:pt>
                <c:pt idx="7">
                  <c:v>370</c:v>
                </c:pt>
                <c:pt idx="8">
                  <c:v>370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④再エネ導入量・ポテンシャルの現状把握!$J$7:$R$7</c:f>
              <c:numCache>
                <c:formatCode>#,##0</c:formatCode>
                <c:ptCount val="9"/>
                <c:pt idx="0">
                  <c:v>8895.1</c:v>
                </c:pt>
                <c:pt idx="1">
                  <c:v>15116.199999999999</c:v>
                </c:pt>
                <c:pt idx="2">
                  <c:v>23285.4</c:v>
                </c:pt>
                <c:pt idx="3">
                  <c:v>26271.000000000011</c:v>
                </c:pt>
                <c:pt idx="4">
                  <c:v>28065.4</c:v>
                </c:pt>
                <c:pt idx="5">
                  <c:v>29694.100000000009</c:v>
                </c:pt>
                <c:pt idx="6">
                  <c:v>30611.30000000001</c:v>
                </c:pt>
                <c:pt idx="7">
                  <c:v>31357.500000000011</c:v>
                </c:pt>
                <c:pt idx="8">
                  <c:v>31846.500000000015</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④再エネ導入量・ポテンシャルの現状把握!$J$6:$R$6</c:f>
              <c:numCache>
                <c:formatCode>#,##0</c:formatCode>
                <c:ptCount val="9"/>
                <c:pt idx="0">
                  <c:v>984.4</c:v>
                </c:pt>
                <c:pt idx="1">
                  <c:v>1137.3</c:v>
                </c:pt>
                <c:pt idx="2">
                  <c:v>1342.6</c:v>
                </c:pt>
                <c:pt idx="3">
                  <c:v>1464.3</c:v>
                </c:pt>
                <c:pt idx="4">
                  <c:v>1606.7</c:v>
                </c:pt>
                <c:pt idx="5">
                  <c:v>1836.1</c:v>
                </c:pt>
                <c:pt idx="6">
                  <c:v>1981.400000000001</c:v>
                </c:pt>
                <c:pt idx="7">
                  <c:v>2203.1000000000022</c:v>
                </c:pt>
                <c:pt idx="8">
                  <c:v>2433.800000000002</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④再エネ導入量・ポテンシャルの現状把握!$J$27:$R$27</c:f>
              <c:numCache>
                <c:formatCode>0.0%</c:formatCode>
                <c:ptCount val="9"/>
                <c:pt idx="0">
                  <c:v>9.7366586628706606E-2</c:v>
                </c:pt>
                <c:pt idx="1">
                  <c:v>0.17211318367114173</c:v>
                </c:pt>
                <c:pt idx="2">
                  <c:v>0.24552657497755195</c:v>
                </c:pt>
                <c:pt idx="3">
                  <c:v>0.27674435378207668</c:v>
                </c:pt>
                <c:pt idx="4">
                  <c:v>0.31594961527601767</c:v>
                </c:pt>
                <c:pt idx="5">
                  <c:v>0.34390763093260901</c:v>
                </c:pt>
                <c:pt idx="6">
                  <c:v>0.35322416506370202</c:v>
                </c:pt>
                <c:pt idx="7">
                  <c:v>0.37534242666523121</c:v>
                </c:pt>
                <c:pt idx="8">
                  <c:v>0.38276402342677784</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151.574942513846</c:v>
                </c:pt>
                <c:pt idx="2">
                  <c:v>2.5453635500857308</c:v>
                </c:pt>
                <c:pt idx="3">
                  <c:v>5.9620109383462205</c:v>
                </c:pt>
                <c:pt idx="4">
                  <c:v>29.502005239094302</c:v>
                </c:pt>
                <c:pt idx="5">
                  <c:v>32.288288053095243</c:v>
                </c:pt>
                <c:pt idx="7">
                  <c:v>61.271096533713987</c:v>
                </c:pt>
                <c:pt idx="8">
                  <c:v>1.9587367359883006</c:v>
                </c:pt>
                <c:pt idx="9">
                  <c:v>0</c:v>
                </c:pt>
                <c:pt idx="10">
                  <c:v>2.5499342740786033</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160.08231700227796</c:v>
                </c:pt>
                <c:pt idx="4" formatCode="#,##0">
                  <c:v>29.502005239094302</c:v>
                </c:pt>
                <c:pt idx="5" formatCode="#,##0">
                  <c:v>32.288288053095243</c:v>
                </c:pt>
                <c:pt idx="6" formatCode="#,##0">
                  <c:v>63.22983326970229</c:v>
                </c:pt>
                <c:pt idx="10" formatCode="#,##0">
                  <c:v>2.5499342740786033</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④再エネ導入量・ポテンシャルの現状把握!$AJ$54:$AR$54</c:f>
              <c:numCache>
                <c:formatCode>#,##0</c:formatCode>
                <c:ptCount val="9"/>
                <c:pt idx="0">
                  <c:v>220</c:v>
                </c:pt>
                <c:pt idx="1">
                  <c:v>248</c:v>
                </c:pt>
                <c:pt idx="2">
                  <c:v>284</c:v>
                </c:pt>
                <c:pt idx="3">
                  <c:v>304</c:v>
                </c:pt>
                <c:pt idx="4">
                  <c:v>327</c:v>
                </c:pt>
                <c:pt idx="5">
                  <c:v>363</c:v>
                </c:pt>
                <c:pt idx="6">
                  <c:v>388</c:v>
                </c:pt>
                <c:pt idx="7">
                  <c:v>421</c:v>
                </c:pt>
                <c:pt idx="8">
                  <c:v>458</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124460.72640134975</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47639.088396000021</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1454622.3459999999</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1454446.227</c:v>
                </c:pt>
                <c:pt idx="1">
                  <c:v>176.119</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45046.128396000022</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入善町</c:v>
                </c:pt>
                <c:pt idx="1">
                  <c:v>にかほ市</c:v>
                </c:pt>
                <c:pt idx="2">
                  <c:v>池田町</c:v>
                </c:pt>
                <c:pt idx="3">
                  <c:v>明和町</c:v>
                </c:pt>
                <c:pt idx="4">
                  <c:v>中標津町</c:v>
                </c:pt>
                <c:pt idx="5">
                  <c:v>水俣市</c:v>
                </c:pt>
                <c:pt idx="6">
                  <c:v>横芝光町</c:v>
                </c:pt>
                <c:pt idx="7">
                  <c:v>三郷町</c:v>
                </c:pt>
                <c:pt idx="8">
                  <c:v>飛騨市</c:v>
                </c:pt>
                <c:pt idx="9">
                  <c:v>中城村</c:v>
                </c:pt>
                <c:pt idx="10">
                  <c:v>吉岡町</c:v>
                </c:pt>
                <c:pt idx="11">
                  <c:v>村山市</c:v>
                </c:pt>
                <c:pt idx="12">
                  <c:v>大月市</c:v>
                </c:pt>
                <c:pt idx="13">
                  <c:v>豊後高田市</c:v>
                </c:pt>
                <c:pt idx="14">
                  <c:v>美祢市</c:v>
                </c:pt>
                <c:pt idx="15">
                  <c:v>江津市</c:v>
                </c:pt>
                <c:pt idx="16">
                  <c:v>多度津町</c:v>
                </c:pt>
                <c:pt idx="17">
                  <c:v>高畠町</c:v>
                </c:pt>
                <c:pt idx="18">
                  <c:v>大野町</c:v>
                </c:pt>
                <c:pt idx="19">
                  <c:v>御坊市</c:v>
                </c:pt>
                <c:pt idx="20">
                  <c:v>上野原市</c:v>
                </c:pt>
                <c:pt idx="21">
                  <c:v>養父市</c:v>
                </c:pt>
                <c:pt idx="22">
                  <c:v>益子町</c:v>
                </c:pt>
                <c:pt idx="23">
                  <c:v>笠松町</c:v>
                </c:pt>
                <c:pt idx="24">
                  <c:v>勝山市</c:v>
                </c:pt>
                <c:pt idx="25">
                  <c:v>加美町</c:v>
                </c:pt>
                <c:pt idx="26">
                  <c:v>白石町</c:v>
                </c:pt>
                <c:pt idx="27">
                  <c:v>上牧町</c:v>
                </c:pt>
                <c:pt idx="28">
                  <c:v>福智町</c:v>
                </c:pt>
              </c:strCache>
            </c:strRef>
          </c:cat>
          <c:val>
            <c:numRef>
              <c:f>排出量比較シート!$DN$21:$DN$50</c:f>
              <c:numCache>
                <c:formatCode>0.0%;;</c:formatCode>
                <c:ptCount val="30"/>
                <c:pt idx="0">
                  <c:v>1</c:v>
                </c:pt>
                <c:pt idx="1">
                  <c:v>1</c:v>
                </c:pt>
                <c:pt idx="2">
                  <c:v>1</c:v>
                </c:pt>
                <c:pt idx="3">
                  <c:v>0</c:v>
                </c:pt>
                <c:pt idx="4">
                  <c:v>1</c:v>
                </c:pt>
                <c:pt idx="5">
                  <c:v>1</c:v>
                </c:pt>
                <c:pt idx="6">
                  <c:v>0</c:v>
                </c:pt>
                <c:pt idx="7">
                  <c:v>0</c:v>
                </c:pt>
                <c:pt idx="8">
                  <c:v>7.0000000000000007E-2</c:v>
                </c:pt>
                <c:pt idx="9">
                  <c:v>0</c:v>
                </c:pt>
                <c:pt idx="10">
                  <c:v>1</c:v>
                </c:pt>
                <c:pt idx="11">
                  <c:v>1</c:v>
                </c:pt>
                <c:pt idx="12">
                  <c:v>0.54</c:v>
                </c:pt>
                <c:pt idx="13">
                  <c:v>1</c:v>
                </c:pt>
                <c:pt idx="14">
                  <c:v>0.98</c:v>
                </c:pt>
                <c:pt idx="15">
                  <c:v>1</c:v>
                </c:pt>
                <c:pt idx="16">
                  <c:v>1</c:v>
                </c:pt>
                <c:pt idx="17">
                  <c:v>0.51</c:v>
                </c:pt>
                <c:pt idx="18">
                  <c:v>0.1</c:v>
                </c:pt>
                <c:pt idx="19">
                  <c:v>7.0000000000000007E-2</c:v>
                </c:pt>
                <c:pt idx="20">
                  <c:v>0</c:v>
                </c:pt>
                <c:pt idx="21">
                  <c:v>0.89</c:v>
                </c:pt>
                <c:pt idx="22">
                  <c:v>1</c:v>
                </c:pt>
                <c:pt idx="23">
                  <c:v>0.39</c:v>
                </c:pt>
                <c:pt idx="24">
                  <c:v>0.93</c:v>
                </c:pt>
                <c:pt idx="25">
                  <c:v>1</c:v>
                </c:pt>
                <c:pt idx="26">
                  <c:v>1</c:v>
                </c:pt>
                <c:pt idx="27">
                  <c:v>1</c:v>
                </c:pt>
                <c:pt idx="28">
                  <c:v>1</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入善町</c:v>
                </c:pt>
                <c:pt idx="1">
                  <c:v>にかほ市</c:v>
                </c:pt>
                <c:pt idx="2">
                  <c:v>池田町</c:v>
                </c:pt>
                <c:pt idx="3">
                  <c:v>明和町</c:v>
                </c:pt>
                <c:pt idx="4">
                  <c:v>中標津町</c:v>
                </c:pt>
                <c:pt idx="5">
                  <c:v>水俣市</c:v>
                </c:pt>
                <c:pt idx="6">
                  <c:v>横芝光町</c:v>
                </c:pt>
                <c:pt idx="7">
                  <c:v>三郷町</c:v>
                </c:pt>
                <c:pt idx="8">
                  <c:v>飛騨市</c:v>
                </c:pt>
                <c:pt idx="9">
                  <c:v>中城村</c:v>
                </c:pt>
                <c:pt idx="10">
                  <c:v>吉岡町</c:v>
                </c:pt>
                <c:pt idx="11">
                  <c:v>村山市</c:v>
                </c:pt>
                <c:pt idx="12">
                  <c:v>大月市</c:v>
                </c:pt>
                <c:pt idx="13">
                  <c:v>豊後高田市</c:v>
                </c:pt>
                <c:pt idx="14">
                  <c:v>美祢市</c:v>
                </c:pt>
                <c:pt idx="15">
                  <c:v>江津市</c:v>
                </c:pt>
                <c:pt idx="16">
                  <c:v>多度津町</c:v>
                </c:pt>
                <c:pt idx="17">
                  <c:v>高畠町</c:v>
                </c:pt>
                <c:pt idx="18">
                  <c:v>大野町</c:v>
                </c:pt>
                <c:pt idx="19">
                  <c:v>御坊市</c:v>
                </c:pt>
                <c:pt idx="20">
                  <c:v>上野原市</c:v>
                </c:pt>
                <c:pt idx="21">
                  <c:v>養父市</c:v>
                </c:pt>
                <c:pt idx="22">
                  <c:v>益子町</c:v>
                </c:pt>
                <c:pt idx="23">
                  <c:v>笠松町</c:v>
                </c:pt>
                <c:pt idx="24">
                  <c:v>勝山市</c:v>
                </c:pt>
                <c:pt idx="25">
                  <c:v>加美町</c:v>
                </c:pt>
                <c:pt idx="26">
                  <c:v>白石町</c:v>
                </c:pt>
                <c:pt idx="27">
                  <c:v>上牧町</c:v>
                </c:pt>
                <c:pt idx="28">
                  <c:v>福智町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0.92</c:v>
                </c:pt>
                <c:pt idx="9">
                  <c:v>0</c:v>
                </c:pt>
                <c:pt idx="10">
                  <c:v>0</c:v>
                </c:pt>
                <c:pt idx="11">
                  <c:v>0</c:v>
                </c:pt>
                <c:pt idx="12">
                  <c:v>0.46</c:v>
                </c:pt>
                <c:pt idx="13">
                  <c:v>0</c:v>
                </c:pt>
                <c:pt idx="14">
                  <c:v>0.02</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入善町</c:v>
                </c:pt>
                <c:pt idx="1">
                  <c:v>にかほ市</c:v>
                </c:pt>
                <c:pt idx="2">
                  <c:v>池田町</c:v>
                </c:pt>
                <c:pt idx="3">
                  <c:v>明和町</c:v>
                </c:pt>
                <c:pt idx="4">
                  <c:v>中標津町</c:v>
                </c:pt>
                <c:pt idx="5">
                  <c:v>水俣市</c:v>
                </c:pt>
                <c:pt idx="6">
                  <c:v>横芝光町</c:v>
                </c:pt>
                <c:pt idx="7">
                  <c:v>三郷町</c:v>
                </c:pt>
                <c:pt idx="8">
                  <c:v>飛騨市</c:v>
                </c:pt>
                <c:pt idx="9">
                  <c:v>中城村</c:v>
                </c:pt>
                <c:pt idx="10">
                  <c:v>吉岡町</c:v>
                </c:pt>
                <c:pt idx="11">
                  <c:v>村山市</c:v>
                </c:pt>
                <c:pt idx="12">
                  <c:v>大月市</c:v>
                </c:pt>
                <c:pt idx="13">
                  <c:v>豊後高田市</c:v>
                </c:pt>
                <c:pt idx="14">
                  <c:v>美祢市</c:v>
                </c:pt>
                <c:pt idx="15">
                  <c:v>江津市</c:v>
                </c:pt>
                <c:pt idx="16">
                  <c:v>多度津町</c:v>
                </c:pt>
                <c:pt idx="17">
                  <c:v>高畠町</c:v>
                </c:pt>
                <c:pt idx="18">
                  <c:v>大野町</c:v>
                </c:pt>
                <c:pt idx="19">
                  <c:v>御坊市</c:v>
                </c:pt>
                <c:pt idx="20">
                  <c:v>上野原市</c:v>
                </c:pt>
                <c:pt idx="21">
                  <c:v>養父市</c:v>
                </c:pt>
                <c:pt idx="22">
                  <c:v>益子町</c:v>
                </c:pt>
                <c:pt idx="23">
                  <c:v>笠松町</c:v>
                </c:pt>
                <c:pt idx="24">
                  <c:v>勝山市</c:v>
                </c:pt>
                <c:pt idx="25">
                  <c:v>加美町</c:v>
                </c:pt>
                <c:pt idx="26">
                  <c:v>白石町</c:v>
                </c:pt>
                <c:pt idx="27">
                  <c:v>上牧町</c:v>
                </c:pt>
                <c:pt idx="28">
                  <c:v>福智町</c:v>
                </c:pt>
              </c:strCache>
            </c:strRef>
          </c:cat>
          <c:val>
            <c:numRef>
              <c:f>排出量比較シート!$DP$21:$DP$50</c:f>
              <c:numCache>
                <c:formatCode>0.0%;;</c:formatCode>
                <c:ptCount val="30"/>
                <c:pt idx="0">
                  <c:v>0</c:v>
                </c:pt>
                <c:pt idx="1">
                  <c:v>0</c:v>
                </c:pt>
                <c:pt idx="2">
                  <c:v>0</c:v>
                </c:pt>
                <c:pt idx="3">
                  <c:v>0</c:v>
                </c:pt>
                <c:pt idx="4">
                  <c:v>0</c:v>
                </c:pt>
                <c:pt idx="5">
                  <c:v>0</c:v>
                </c:pt>
                <c:pt idx="6">
                  <c:v>0.36</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入善町</c:v>
                </c:pt>
                <c:pt idx="1">
                  <c:v>にかほ市</c:v>
                </c:pt>
                <c:pt idx="2">
                  <c:v>池田町</c:v>
                </c:pt>
                <c:pt idx="3">
                  <c:v>明和町</c:v>
                </c:pt>
                <c:pt idx="4">
                  <c:v>中標津町</c:v>
                </c:pt>
                <c:pt idx="5">
                  <c:v>水俣市</c:v>
                </c:pt>
                <c:pt idx="6">
                  <c:v>横芝光町</c:v>
                </c:pt>
                <c:pt idx="7">
                  <c:v>三郷町</c:v>
                </c:pt>
                <c:pt idx="8">
                  <c:v>飛騨市</c:v>
                </c:pt>
                <c:pt idx="9">
                  <c:v>中城村</c:v>
                </c:pt>
                <c:pt idx="10">
                  <c:v>吉岡町</c:v>
                </c:pt>
                <c:pt idx="11">
                  <c:v>村山市</c:v>
                </c:pt>
                <c:pt idx="12">
                  <c:v>大月市</c:v>
                </c:pt>
                <c:pt idx="13">
                  <c:v>豊後高田市</c:v>
                </c:pt>
                <c:pt idx="14">
                  <c:v>美祢市</c:v>
                </c:pt>
                <c:pt idx="15">
                  <c:v>江津市</c:v>
                </c:pt>
                <c:pt idx="16">
                  <c:v>多度津町</c:v>
                </c:pt>
                <c:pt idx="17">
                  <c:v>高畠町</c:v>
                </c:pt>
                <c:pt idx="18">
                  <c:v>大野町</c:v>
                </c:pt>
                <c:pt idx="19">
                  <c:v>御坊市</c:v>
                </c:pt>
                <c:pt idx="20">
                  <c:v>上野原市</c:v>
                </c:pt>
                <c:pt idx="21">
                  <c:v>養父市</c:v>
                </c:pt>
                <c:pt idx="22">
                  <c:v>益子町</c:v>
                </c:pt>
                <c:pt idx="23">
                  <c:v>笠松町</c:v>
                </c:pt>
                <c:pt idx="24">
                  <c:v>勝山市</c:v>
                </c:pt>
                <c:pt idx="25">
                  <c:v>加美町</c:v>
                </c:pt>
                <c:pt idx="26">
                  <c:v>白石町</c:v>
                </c:pt>
                <c:pt idx="27">
                  <c:v>上牧町</c:v>
                </c:pt>
                <c:pt idx="28">
                  <c:v>福智町</c:v>
                </c:pt>
              </c:strCache>
            </c:strRef>
          </c:cat>
          <c:val>
            <c:numRef>
              <c:f>排出量比較シート!$DQ$21:$DQ$50</c:f>
              <c:numCache>
                <c:formatCode>0.0%;;</c:formatCode>
                <c:ptCount val="30"/>
                <c:pt idx="0">
                  <c:v>0</c:v>
                </c:pt>
                <c:pt idx="1">
                  <c:v>0</c:v>
                </c:pt>
                <c:pt idx="2">
                  <c:v>0</c:v>
                </c:pt>
                <c:pt idx="3">
                  <c:v>1</c:v>
                </c:pt>
                <c:pt idx="4">
                  <c:v>0</c:v>
                </c:pt>
                <c:pt idx="5">
                  <c:v>0</c:v>
                </c:pt>
                <c:pt idx="6">
                  <c:v>0.64</c:v>
                </c:pt>
                <c:pt idx="7">
                  <c:v>1</c:v>
                </c:pt>
                <c:pt idx="8">
                  <c:v>0.01</c:v>
                </c:pt>
                <c:pt idx="9">
                  <c:v>0.28000000000000003</c:v>
                </c:pt>
                <c:pt idx="10">
                  <c:v>0</c:v>
                </c:pt>
                <c:pt idx="11">
                  <c:v>0</c:v>
                </c:pt>
                <c:pt idx="12">
                  <c:v>0</c:v>
                </c:pt>
                <c:pt idx="13">
                  <c:v>0</c:v>
                </c:pt>
                <c:pt idx="14">
                  <c:v>0</c:v>
                </c:pt>
                <c:pt idx="15">
                  <c:v>0</c:v>
                </c:pt>
                <c:pt idx="16">
                  <c:v>0</c:v>
                </c:pt>
                <c:pt idx="17">
                  <c:v>0.49</c:v>
                </c:pt>
                <c:pt idx="18">
                  <c:v>0.9</c:v>
                </c:pt>
                <c:pt idx="19">
                  <c:v>0.06</c:v>
                </c:pt>
                <c:pt idx="20">
                  <c:v>0</c:v>
                </c:pt>
                <c:pt idx="21">
                  <c:v>0.11</c:v>
                </c:pt>
                <c:pt idx="22">
                  <c:v>0</c:v>
                </c:pt>
                <c:pt idx="23">
                  <c:v>0.61</c:v>
                </c:pt>
                <c:pt idx="24">
                  <c:v>7.0000000000000007E-2</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入善町</c:v>
                </c:pt>
                <c:pt idx="1">
                  <c:v>にかほ市</c:v>
                </c:pt>
                <c:pt idx="2">
                  <c:v>池田町</c:v>
                </c:pt>
                <c:pt idx="3">
                  <c:v>明和町</c:v>
                </c:pt>
                <c:pt idx="4">
                  <c:v>中標津町</c:v>
                </c:pt>
                <c:pt idx="5">
                  <c:v>水俣市</c:v>
                </c:pt>
                <c:pt idx="6">
                  <c:v>横芝光町</c:v>
                </c:pt>
                <c:pt idx="7">
                  <c:v>三郷町</c:v>
                </c:pt>
                <c:pt idx="8">
                  <c:v>飛騨市</c:v>
                </c:pt>
                <c:pt idx="9">
                  <c:v>中城村</c:v>
                </c:pt>
                <c:pt idx="10">
                  <c:v>吉岡町</c:v>
                </c:pt>
                <c:pt idx="11">
                  <c:v>村山市</c:v>
                </c:pt>
                <c:pt idx="12">
                  <c:v>大月市</c:v>
                </c:pt>
                <c:pt idx="13">
                  <c:v>豊後高田市</c:v>
                </c:pt>
                <c:pt idx="14">
                  <c:v>美祢市</c:v>
                </c:pt>
                <c:pt idx="15">
                  <c:v>江津市</c:v>
                </c:pt>
                <c:pt idx="16">
                  <c:v>多度津町</c:v>
                </c:pt>
                <c:pt idx="17">
                  <c:v>高畠町</c:v>
                </c:pt>
                <c:pt idx="18">
                  <c:v>大野町</c:v>
                </c:pt>
                <c:pt idx="19">
                  <c:v>御坊市</c:v>
                </c:pt>
                <c:pt idx="20">
                  <c:v>上野原市</c:v>
                </c:pt>
                <c:pt idx="21">
                  <c:v>養父市</c:v>
                </c:pt>
                <c:pt idx="22">
                  <c:v>益子町</c:v>
                </c:pt>
                <c:pt idx="23">
                  <c:v>笠松町</c:v>
                </c:pt>
                <c:pt idx="24">
                  <c:v>勝山市</c:v>
                </c:pt>
                <c:pt idx="25">
                  <c:v>加美町</c:v>
                </c:pt>
                <c:pt idx="26">
                  <c:v>白石町</c:v>
                </c:pt>
                <c:pt idx="27">
                  <c:v>上牧町</c:v>
                </c:pt>
                <c:pt idx="28">
                  <c:v>福智町</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0.72</c:v>
                </c:pt>
                <c:pt idx="10">
                  <c:v>0</c:v>
                </c:pt>
                <c:pt idx="11">
                  <c:v>0</c:v>
                </c:pt>
                <c:pt idx="12">
                  <c:v>0</c:v>
                </c:pt>
                <c:pt idx="13">
                  <c:v>0</c:v>
                </c:pt>
                <c:pt idx="14">
                  <c:v>0</c:v>
                </c:pt>
                <c:pt idx="15">
                  <c:v>0</c:v>
                </c:pt>
                <c:pt idx="16">
                  <c:v>0</c:v>
                </c:pt>
                <c:pt idx="17">
                  <c:v>0</c:v>
                </c:pt>
                <c:pt idx="18">
                  <c:v>0</c:v>
                </c:pt>
                <c:pt idx="19">
                  <c:v>0.88</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入善町</c:v>
                </c:pt>
                <c:pt idx="1">
                  <c:v>にかほ市</c:v>
                </c:pt>
                <c:pt idx="2">
                  <c:v>池田町</c:v>
                </c:pt>
                <c:pt idx="3">
                  <c:v>明和町</c:v>
                </c:pt>
                <c:pt idx="4">
                  <c:v>中標津町</c:v>
                </c:pt>
                <c:pt idx="5">
                  <c:v>水俣市</c:v>
                </c:pt>
                <c:pt idx="6">
                  <c:v>横芝光町</c:v>
                </c:pt>
                <c:pt idx="7">
                  <c:v>三郷町</c:v>
                </c:pt>
                <c:pt idx="8">
                  <c:v>飛騨市</c:v>
                </c:pt>
                <c:pt idx="9">
                  <c:v>中城村</c:v>
                </c:pt>
                <c:pt idx="10">
                  <c:v>吉岡町</c:v>
                </c:pt>
                <c:pt idx="11">
                  <c:v>村山市</c:v>
                </c:pt>
                <c:pt idx="12">
                  <c:v>大月市</c:v>
                </c:pt>
                <c:pt idx="13">
                  <c:v>豊後高田市</c:v>
                </c:pt>
                <c:pt idx="14">
                  <c:v>美祢市</c:v>
                </c:pt>
                <c:pt idx="15">
                  <c:v>江津市</c:v>
                </c:pt>
                <c:pt idx="16">
                  <c:v>多度津町</c:v>
                </c:pt>
                <c:pt idx="17">
                  <c:v>高畠町</c:v>
                </c:pt>
                <c:pt idx="18">
                  <c:v>大野町</c:v>
                </c:pt>
                <c:pt idx="19">
                  <c:v>御坊市</c:v>
                </c:pt>
                <c:pt idx="20">
                  <c:v>上野原市</c:v>
                </c:pt>
                <c:pt idx="21">
                  <c:v>養父市</c:v>
                </c:pt>
                <c:pt idx="22">
                  <c:v>益子町</c:v>
                </c:pt>
                <c:pt idx="23">
                  <c:v>笠松町</c:v>
                </c:pt>
                <c:pt idx="24">
                  <c:v>勝山市</c:v>
                </c:pt>
                <c:pt idx="25">
                  <c:v>加美町</c:v>
                </c:pt>
                <c:pt idx="26">
                  <c:v>白石町</c:v>
                </c:pt>
                <c:pt idx="27">
                  <c:v>上牧町</c:v>
                </c:pt>
                <c:pt idx="28">
                  <c:v>福智町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入善町</c:v>
                </c:pt>
                <c:pt idx="1">
                  <c:v>にかほ市</c:v>
                </c:pt>
                <c:pt idx="2">
                  <c:v>池田町</c:v>
                </c:pt>
                <c:pt idx="3">
                  <c:v>明和町</c:v>
                </c:pt>
                <c:pt idx="4">
                  <c:v>中標津町</c:v>
                </c:pt>
                <c:pt idx="5">
                  <c:v>水俣市</c:v>
                </c:pt>
                <c:pt idx="6">
                  <c:v>横芝光町</c:v>
                </c:pt>
                <c:pt idx="7">
                  <c:v>三郷町</c:v>
                </c:pt>
                <c:pt idx="8">
                  <c:v>飛騨市</c:v>
                </c:pt>
                <c:pt idx="9">
                  <c:v>中城村</c:v>
                </c:pt>
                <c:pt idx="10">
                  <c:v>吉岡町</c:v>
                </c:pt>
                <c:pt idx="11">
                  <c:v>村山市</c:v>
                </c:pt>
                <c:pt idx="12">
                  <c:v>大月市</c:v>
                </c:pt>
                <c:pt idx="13">
                  <c:v>豊後高田市</c:v>
                </c:pt>
                <c:pt idx="14">
                  <c:v>美祢市</c:v>
                </c:pt>
                <c:pt idx="15">
                  <c:v>江津市</c:v>
                </c:pt>
                <c:pt idx="16">
                  <c:v>多度津町</c:v>
                </c:pt>
                <c:pt idx="17">
                  <c:v>高畠町</c:v>
                </c:pt>
                <c:pt idx="18">
                  <c:v>大野町</c:v>
                </c:pt>
                <c:pt idx="19">
                  <c:v>御坊市</c:v>
                </c:pt>
                <c:pt idx="20">
                  <c:v>上野原市</c:v>
                </c:pt>
                <c:pt idx="21">
                  <c:v>養父市</c:v>
                </c:pt>
                <c:pt idx="22">
                  <c:v>益子町</c:v>
                </c:pt>
                <c:pt idx="23">
                  <c:v>笠松町</c:v>
                </c:pt>
                <c:pt idx="24">
                  <c:v>勝山市</c:v>
                </c:pt>
                <c:pt idx="25">
                  <c:v>加美町</c:v>
                </c:pt>
                <c:pt idx="26">
                  <c:v>白石町</c:v>
                </c:pt>
                <c:pt idx="27">
                  <c:v>上牧町</c:v>
                </c:pt>
                <c:pt idx="28">
                  <c:v>福智町</c:v>
                </c:pt>
              </c:strCache>
            </c:strRef>
          </c:cat>
          <c:val>
            <c:numRef>
              <c:f>排出量比較シート!$DF$21:$DF$50</c:f>
              <c:numCache>
                <c:formatCode>#,##0;;</c:formatCode>
                <c:ptCount val="30"/>
                <c:pt idx="0">
                  <c:v>9</c:v>
                </c:pt>
                <c:pt idx="1">
                  <c:v>3</c:v>
                </c:pt>
                <c:pt idx="2">
                  <c:v>9</c:v>
                </c:pt>
                <c:pt idx="3">
                  <c:v>0</c:v>
                </c:pt>
                <c:pt idx="4">
                  <c:v>1</c:v>
                </c:pt>
                <c:pt idx="5">
                  <c:v>4</c:v>
                </c:pt>
                <c:pt idx="6">
                  <c:v>0</c:v>
                </c:pt>
                <c:pt idx="7">
                  <c:v>0</c:v>
                </c:pt>
                <c:pt idx="8">
                  <c:v>3</c:v>
                </c:pt>
                <c:pt idx="9">
                  <c:v>0</c:v>
                </c:pt>
                <c:pt idx="10">
                  <c:v>1</c:v>
                </c:pt>
                <c:pt idx="11">
                  <c:v>1</c:v>
                </c:pt>
                <c:pt idx="12">
                  <c:v>1</c:v>
                </c:pt>
                <c:pt idx="13">
                  <c:v>5</c:v>
                </c:pt>
                <c:pt idx="14">
                  <c:v>6</c:v>
                </c:pt>
                <c:pt idx="15">
                  <c:v>3</c:v>
                </c:pt>
                <c:pt idx="16">
                  <c:v>5</c:v>
                </c:pt>
                <c:pt idx="17">
                  <c:v>3</c:v>
                </c:pt>
                <c:pt idx="18">
                  <c:v>1</c:v>
                </c:pt>
                <c:pt idx="19">
                  <c:v>1</c:v>
                </c:pt>
                <c:pt idx="20">
                  <c:v>0</c:v>
                </c:pt>
                <c:pt idx="21">
                  <c:v>2</c:v>
                </c:pt>
                <c:pt idx="22">
                  <c:v>1</c:v>
                </c:pt>
                <c:pt idx="23">
                  <c:v>1</c:v>
                </c:pt>
                <c:pt idx="24">
                  <c:v>6</c:v>
                </c:pt>
                <c:pt idx="25">
                  <c:v>5</c:v>
                </c:pt>
                <c:pt idx="26">
                  <c:v>1</c:v>
                </c:pt>
                <c:pt idx="27">
                  <c:v>1</c:v>
                </c:pt>
                <c:pt idx="28">
                  <c:v>1</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入善町</c:v>
                </c:pt>
                <c:pt idx="1">
                  <c:v>にかほ市</c:v>
                </c:pt>
                <c:pt idx="2">
                  <c:v>池田町</c:v>
                </c:pt>
                <c:pt idx="3">
                  <c:v>明和町</c:v>
                </c:pt>
                <c:pt idx="4">
                  <c:v>中標津町</c:v>
                </c:pt>
                <c:pt idx="5">
                  <c:v>水俣市</c:v>
                </c:pt>
                <c:pt idx="6">
                  <c:v>横芝光町</c:v>
                </c:pt>
                <c:pt idx="7">
                  <c:v>三郷町</c:v>
                </c:pt>
                <c:pt idx="8">
                  <c:v>飛騨市</c:v>
                </c:pt>
                <c:pt idx="9">
                  <c:v>中城村</c:v>
                </c:pt>
                <c:pt idx="10">
                  <c:v>吉岡町</c:v>
                </c:pt>
                <c:pt idx="11">
                  <c:v>村山市</c:v>
                </c:pt>
                <c:pt idx="12">
                  <c:v>大月市</c:v>
                </c:pt>
                <c:pt idx="13">
                  <c:v>豊後高田市</c:v>
                </c:pt>
                <c:pt idx="14">
                  <c:v>美祢市</c:v>
                </c:pt>
                <c:pt idx="15">
                  <c:v>江津市</c:v>
                </c:pt>
                <c:pt idx="16">
                  <c:v>多度津町</c:v>
                </c:pt>
                <c:pt idx="17">
                  <c:v>高畠町</c:v>
                </c:pt>
                <c:pt idx="18">
                  <c:v>大野町</c:v>
                </c:pt>
                <c:pt idx="19">
                  <c:v>御坊市</c:v>
                </c:pt>
                <c:pt idx="20">
                  <c:v>上野原市</c:v>
                </c:pt>
                <c:pt idx="21">
                  <c:v>養父市</c:v>
                </c:pt>
                <c:pt idx="22">
                  <c:v>益子町</c:v>
                </c:pt>
                <c:pt idx="23">
                  <c:v>笠松町</c:v>
                </c:pt>
                <c:pt idx="24">
                  <c:v>勝山市</c:v>
                </c:pt>
                <c:pt idx="25">
                  <c:v>加美町</c:v>
                </c:pt>
                <c:pt idx="26">
                  <c:v>白石町</c:v>
                </c:pt>
                <c:pt idx="27">
                  <c:v>上牧町</c:v>
                </c:pt>
                <c:pt idx="28">
                  <c:v>福智町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1</c:v>
                </c:pt>
                <c:pt idx="9">
                  <c:v>0</c:v>
                </c:pt>
                <c:pt idx="10">
                  <c:v>0</c:v>
                </c:pt>
                <c:pt idx="11">
                  <c:v>0</c:v>
                </c:pt>
                <c:pt idx="12">
                  <c:v>1</c:v>
                </c:pt>
                <c:pt idx="13">
                  <c:v>0</c:v>
                </c:pt>
                <c:pt idx="14">
                  <c:v>2</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入善町</c:v>
                </c:pt>
                <c:pt idx="1">
                  <c:v>にかほ市</c:v>
                </c:pt>
                <c:pt idx="2">
                  <c:v>池田町</c:v>
                </c:pt>
                <c:pt idx="3">
                  <c:v>明和町</c:v>
                </c:pt>
                <c:pt idx="4">
                  <c:v>中標津町</c:v>
                </c:pt>
                <c:pt idx="5">
                  <c:v>水俣市</c:v>
                </c:pt>
                <c:pt idx="6">
                  <c:v>横芝光町</c:v>
                </c:pt>
                <c:pt idx="7">
                  <c:v>三郷町</c:v>
                </c:pt>
                <c:pt idx="8">
                  <c:v>飛騨市</c:v>
                </c:pt>
                <c:pt idx="9">
                  <c:v>中城村</c:v>
                </c:pt>
                <c:pt idx="10">
                  <c:v>吉岡町</c:v>
                </c:pt>
                <c:pt idx="11">
                  <c:v>村山市</c:v>
                </c:pt>
                <c:pt idx="12">
                  <c:v>大月市</c:v>
                </c:pt>
                <c:pt idx="13">
                  <c:v>豊後高田市</c:v>
                </c:pt>
                <c:pt idx="14">
                  <c:v>美祢市</c:v>
                </c:pt>
                <c:pt idx="15">
                  <c:v>江津市</c:v>
                </c:pt>
                <c:pt idx="16">
                  <c:v>多度津町</c:v>
                </c:pt>
                <c:pt idx="17">
                  <c:v>高畠町</c:v>
                </c:pt>
                <c:pt idx="18">
                  <c:v>大野町</c:v>
                </c:pt>
                <c:pt idx="19">
                  <c:v>御坊市</c:v>
                </c:pt>
                <c:pt idx="20">
                  <c:v>上野原市</c:v>
                </c:pt>
                <c:pt idx="21">
                  <c:v>養父市</c:v>
                </c:pt>
                <c:pt idx="22">
                  <c:v>益子町</c:v>
                </c:pt>
                <c:pt idx="23">
                  <c:v>笠松町</c:v>
                </c:pt>
                <c:pt idx="24">
                  <c:v>勝山市</c:v>
                </c:pt>
                <c:pt idx="25">
                  <c:v>加美町</c:v>
                </c:pt>
                <c:pt idx="26">
                  <c:v>白石町</c:v>
                </c:pt>
                <c:pt idx="27">
                  <c:v>上牧町</c:v>
                </c:pt>
                <c:pt idx="28">
                  <c:v>福智町</c:v>
                </c:pt>
              </c:strCache>
            </c:strRef>
          </c:cat>
          <c:val>
            <c:numRef>
              <c:f>排出量比較シート!$DH$21:$DH$50</c:f>
              <c:numCache>
                <c:formatCode>#,##0;;</c:formatCode>
                <c:ptCount val="30"/>
                <c:pt idx="0">
                  <c:v>0</c:v>
                </c:pt>
                <c:pt idx="1">
                  <c:v>0</c:v>
                </c:pt>
                <c:pt idx="2">
                  <c:v>0</c:v>
                </c:pt>
                <c:pt idx="3">
                  <c:v>0</c:v>
                </c:pt>
                <c:pt idx="4">
                  <c:v>0</c:v>
                </c:pt>
                <c:pt idx="5">
                  <c:v>0</c:v>
                </c:pt>
                <c:pt idx="6">
                  <c:v>1</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入善町</c:v>
                </c:pt>
                <c:pt idx="1">
                  <c:v>にかほ市</c:v>
                </c:pt>
                <c:pt idx="2">
                  <c:v>池田町</c:v>
                </c:pt>
                <c:pt idx="3">
                  <c:v>明和町</c:v>
                </c:pt>
                <c:pt idx="4">
                  <c:v>中標津町</c:v>
                </c:pt>
                <c:pt idx="5">
                  <c:v>水俣市</c:v>
                </c:pt>
                <c:pt idx="6">
                  <c:v>横芝光町</c:v>
                </c:pt>
                <c:pt idx="7">
                  <c:v>三郷町</c:v>
                </c:pt>
                <c:pt idx="8">
                  <c:v>飛騨市</c:v>
                </c:pt>
                <c:pt idx="9">
                  <c:v>中城村</c:v>
                </c:pt>
                <c:pt idx="10">
                  <c:v>吉岡町</c:v>
                </c:pt>
                <c:pt idx="11">
                  <c:v>村山市</c:v>
                </c:pt>
                <c:pt idx="12">
                  <c:v>大月市</c:v>
                </c:pt>
                <c:pt idx="13">
                  <c:v>豊後高田市</c:v>
                </c:pt>
                <c:pt idx="14">
                  <c:v>美祢市</c:v>
                </c:pt>
                <c:pt idx="15">
                  <c:v>江津市</c:v>
                </c:pt>
                <c:pt idx="16">
                  <c:v>多度津町</c:v>
                </c:pt>
                <c:pt idx="17">
                  <c:v>高畠町</c:v>
                </c:pt>
                <c:pt idx="18">
                  <c:v>大野町</c:v>
                </c:pt>
                <c:pt idx="19">
                  <c:v>御坊市</c:v>
                </c:pt>
                <c:pt idx="20">
                  <c:v>上野原市</c:v>
                </c:pt>
                <c:pt idx="21">
                  <c:v>養父市</c:v>
                </c:pt>
                <c:pt idx="22">
                  <c:v>益子町</c:v>
                </c:pt>
                <c:pt idx="23">
                  <c:v>笠松町</c:v>
                </c:pt>
                <c:pt idx="24">
                  <c:v>勝山市</c:v>
                </c:pt>
                <c:pt idx="25">
                  <c:v>加美町</c:v>
                </c:pt>
                <c:pt idx="26">
                  <c:v>白石町</c:v>
                </c:pt>
                <c:pt idx="27">
                  <c:v>上牧町</c:v>
                </c:pt>
                <c:pt idx="28">
                  <c:v>福智町</c:v>
                </c:pt>
              </c:strCache>
            </c:strRef>
          </c:cat>
          <c:val>
            <c:numRef>
              <c:f>排出量比較シート!$DI$21:$DI$50</c:f>
              <c:numCache>
                <c:formatCode>#,##0;;</c:formatCode>
                <c:ptCount val="30"/>
                <c:pt idx="0">
                  <c:v>0</c:v>
                </c:pt>
                <c:pt idx="1">
                  <c:v>0</c:v>
                </c:pt>
                <c:pt idx="2">
                  <c:v>0</c:v>
                </c:pt>
                <c:pt idx="3">
                  <c:v>1</c:v>
                </c:pt>
                <c:pt idx="4">
                  <c:v>0</c:v>
                </c:pt>
                <c:pt idx="5">
                  <c:v>0</c:v>
                </c:pt>
                <c:pt idx="6">
                  <c:v>1</c:v>
                </c:pt>
                <c:pt idx="7">
                  <c:v>2</c:v>
                </c:pt>
                <c:pt idx="8">
                  <c:v>1</c:v>
                </c:pt>
                <c:pt idx="9">
                  <c:v>2</c:v>
                </c:pt>
                <c:pt idx="10">
                  <c:v>0</c:v>
                </c:pt>
                <c:pt idx="11">
                  <c:v>0</c:v>
                </c:pt>
                <c:pt idx="12">
                  <c:v>0</c:v>
                </c:pt>
                <c:pt idx="13">
                  <c:v>0</c:v>
                </c:pt>
                <c:pt idx="14">
                  <c:v>0</c:v>
                </c:pt>
                <c:pt idx="15">
                  <c:v>0</c:v>
                </c:pt>
                <c:pt idx="16">
                  <c:v>0</c:v>
                </c:pt>
                <c:pt idx="17">
                  <c:v>1</c:v>
                </c:pt>
                <c:pt idx="18">
                  <c:v>1</c:v>
                </c:pt>
                <c:pt idx="19">
                  <c:v>1</c:v>
                </c:pt>
                <c:pt idx="20">
                  <c:v>0</c:v>
                </c:pt>
                <c:pt idx="21">
                  <c:v>1</c:v>
                </c:pt>
                <c:pt idx="22">
                  <c:v>0</c:v>
                </c:pt>
                <c:pt idx="23">
                  <c:v>1</c:v>
                </c:pt>
                <c:pt idx="24">
                  <c:v>1</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入善町</c:v>
                </c:pt>
                <c:pt idx="1">
                  <c:v>にかほ市</c:v>
                </c:pt>
                <c:pt idx="2">
                  <c:v>池田町</c:v>
                </c:pt>
                <c:pt idx="3">
                  <c:v>明和町</c:v>
                </c:pt>
                <c:pt idx="4">
                  <c:v>中標津町</c:v>
                </c:pt>
                <c:pt idx="5">
                  <c:v>水俣市</c:v>
                </c:pt>
                <c:pt idx="6">
                  <c:v>横芝光町</c:v>
                </c:pt>
                <c:pt idx="7">
                  <c:v>三郷町</c:v>
                </c:pt>
                <c:pt idx="8">
                  <c:v>飛騨市</c:v>
                </c:pt>
                <c:pt idx="9">
                  <c:v>中城村</c:v>
                </c:pt>
                <c:pt idx="10">
                  <c:v>吉岡町</c:v>
                </c:pt>
                <c:pt idx="11">
                  <c:v>村山市</c:v>
                </c:pt>
                <c:pt idx="12">
                  <c:v>大月市</c:v>
                </c:pt>
                <c:pt idx="13">
                  <c:v>豊後高田市</c:v>
                </c:pt>
                <c:pt idx="14">
                  <c:v>美祢市</c:v>
                </c:pt>
                <c:pt idx="15">
                  <c:v>江津市</c:v>
                </c:pt>
                <c:pt idx="16">
                  <c:v>多度津町</c:v>
                </c:pt>
                <c:pt idx="17">
                  <c:v>高畠町</c:v>
                </c:pt>
                <c:pt idx="18">
                  <c:v>大野町</c:v>
                </c:pt>
                <c:pt idx="19">
                  <c:v>御坊市</c:v>
                </c:pt>
                <c:pt idx="20">
                  <c:v>上野原市</c:v>
                </c:pt>
                <c:pt idx="21">
                  <c:v>養父市</c:v>
                </c:pt>
                <c:pt idx="22">
                  <c:v>益子町</c:v>
                </c:pt>
                <c:pt idx="23">
                  <c:v>笠松町</c:v>
                </c:pt>
                <c:pt idx="24">
                  <c:v>勝山市</c:v>
                </c:pt>
                <c:pt idx="25">
                  <c:v>加美町</c:v>
                </c:pt>
                <c:pt idx="26">
                  <c:v>白石町</c:v>
                </c:pt>
                <c:pt idx="27">
                  <c:v>上牧町</c:v>
                </c:pt>
                <c:pt idx="28">
                  <c:v>福智町</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1</c:v>
                </c:pt>
                <c:pt idx="10">
                  <c:v>0</c:v>
                </c:pt>
                <c:pt idx="11">
                  <c:v>0</c:v>
                </c:pt>
                <c:pt idx="12">
                  <c:v>0</c:v>
                </c:pt>
                <c:pt idx="13">
                  <c:v>0</c:v>
                </c:pt>
                <c:pt idx="14">
                  <c:v>0</c:v>
                </c:pt>
                <c:pt idx="15">
                  <c:v>0</c:v>
                </c:pt>
                <c:pt idx="16">
                  <c:v>0</c:v>
                </c:pt>
                <c:pt idx="17">
                  <c:v>0</c:v>
                </c:pt>
                <c:pt idx="18">
                  <c:v>0</c:v>
                </c:pt>
                <c:pt idx="19">
                  <c:v>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入善町</c:v>
                </c:pt>
                <c:pt idx="1">
                  <c:v>にかほ市</c:v>
                </c:pt>
                <c:pt idx="2">
                  <c:v>池田町</c:v>
                </c:pt>
                <c:pt idx="3">
                  <c:v>明和町</c:v>
                </c:pt>
                <c:pt idx="4">
                  <c:v>中標津町</c:v>
                </c:pt>
                <c:pt idx="5">
                  <c:v>水俣市</c:v>
                </c:pt>
                <c:pt idx="6">
                  <c:v>横芝光町</c:v>
                </c:pt>
                <c:pt idx="7">
                  <c:v>三郷町</c:v>
                </c:pt>
                <c:pt idx="8">
                  <c:v>飛騨市</c:v>
                </c:pt>
                <c:pt idx="9">
                  <c:v>中城村</c:v>
                </c:pt>
                <c:pt idx="10">
                  <c:v>吉岡町</c:v>
                </c:pt>
                <c:pt idx="11">
                  <c:v>村山市</c:v>
                </c:pt>
                <c:pt idx="12">
                  <c:v>大月市</c:v>
                </c:pt>
                <c:pt idx="13">
                  <c:v>豊後高田市</c:v>
                </c:pt>
                <c:pt idx="14">
                  <c:v>美祢市</c:v>
                </c:pt>
                <c:pt idx="15">
                  <c:v>江津市</c:v>
                </c:pt>
                <c:pt idx="16">
                  <c:v>多度津町</c:v>
                </c:pt>
                <c:pt idx="17">
                  <c:v>高畠町</c:v>
                </c:pt>
                <c:pt idx="18">
                  <c:v>大野町</c:v>
                </c:pt>
                <c:pt idx="19">
                  <c:v>御坊市</c:v>
                </c:pt>
                <c:pt idx="20">
                  <c:v>上野原市</c:v>
                </c:pt>
                <c:pt idx="21">
                  <c:v>養父市</c:v>
                </c:pt>
                <c:pt idx="22">
                  <c:v>益子町</c:v>
                </c:pt>
                <c:pt idx="23">
                  <c:v>笠松町</c:v>
                </c:pt>
                <c:pt idx="24">
                  <c:v>勝山市</c:v>
                </c:pt>
                <c:pt idx="25">
                  <c:v>加美町</c:v>
                </c:pt>
                <c:pt idx="26">
                  <c:v>白石町</c:v>
                </c:pt>
                <c:pt idx="27">
                  <c:v>上牧町</c:v>
                </c:pt>
                <c:pt idx="28">
                  <c:v>福智町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入善町</c:v>
                </c:pt>
                <c:pt idx="1">
                  <c:v>にかほ市</c:v>
                </c:pt>
                <c:pt idx="2">
                  <c:v>池田町</c:v>
                </c:pt>
                <c:pt idx="3">
                  <c:v>明和町</c:v>
                </c:pt>
                <c:pt idx="4">
                  <c:v>中標津町</c:v>
                </c:pt>
                <c:pt idx="5">
                  <c:v>水俣市</c:v>
                </c:pt>
                <c:pt idx="6">
                  <c:v>横芝光町</c:v>
                </c:pt>
                <c:pt idx="7">
                  <c:v>三郷町</c:v>
                </c:pt>
                <c:pt idx="8">
                  <c:v>飛騨市</c:v>
                </c:pt>
                <c:pt idx="9">
                  <c:v>中城村</c:v>
                </c:pt>
                <c:pt idx="10">
                  <c:v>吉岡町</c:v>
                </c:pt>
                <c:pt idx="11">
                  <c:v>村山市</c:v>
                </c:pt>
                <c:pt idx="12">
                  <c:v>大月市</c:v>
                </c:pt>
                <c:pt idx="13">
                  <c:v>豊後高田市</c:v>
                </c:pt>
                <c:pt idx="14">
                  <c:v>美祢市</c:v>
                </c:pt>
                <c:pt idx="15">
                  <c:v>江津市</c:v>
                </c:pt>
                <c:pt idx="16">
                  <c:v>多度津町</c:v>
                </c:pt>
                <c:pt idx="17">
                  <c:v>高畠町</c:v>
                </c:pt>
                <c:pt idx="18">
                  <c:v>大野町</c:v>
                </c:pt>
                <c:pt idx="19">
                  <c:v>御坊市</c:v>
                </c:pt>
                <c:pt idx="20">
                  <c:v>上野原市</c:v>
                </c:pt>
                <c:pt idx="21">
                  <c:v>養父市</c:v>
                </c:pt>
                <c:pt idx="22">
                  <c:v>益子町</c:v>
                </c:pt>
                <c:pt idx="23">
                  <c:v>笠松町</c:v>
                </c:pt>
                <c:pt idx="24">
                  <c:v>勝山市</c:v>
                </c:pt>
                <c:pt idx="25">
                  <c:v>加美町</c:v>
                </c:pt>
                <c:pt idx="26">
                  <c:v>白石町</c:v>
                </c:pt>
                <c:pt idx="27">
                  <c:v>上牧町</c:v>
                </c:pt>
                <c:pt idx="28">
                  <c:v>福智町</c:v>
                </c:pt>
              </c:strCache>
            </c:strRef>
          </c:cat>
          <c:val>
            <c:numRef>
              <c:f>排出量比較シート!$DL$21:$DL$50</c:f>
              <c:numCache>
                <c:formatCode>#,##0;;</c:formatCode>
                <c:ptCount val="30"/>
                <c:pt idx="0">
                  <c:v>9</c:v>
                </c:pt>
                <c:pt idx="1">
                  <c:v>3</c:v>
                </c:pt>
                <c:pt idx="2">
                  <c:v>9</c:v>
                </c:pt>
                <c:pt idx="3">
                  <c:v>1</c:v>
                </c:pt>
                <c:pt idx="4">
                  <c:v>1</c:v>
                </c:pt>
                <c:pt idx="5">
                  <c:v>4</c:v>
                </c:pt>
                <c:pt idx="6">
                  <c:v>2</c:v>
                </c:pt>
                <c:pt idx="7">
                  <c:v>2</c:v>
                </c:pt>
                <c:pt idx="8">
                  <c:v>5</c:v>
                </c:pt>
                <c:pt idx="9">
                  <c:v>3</c:v>
                </c:pt>
                <c:pt idx="10">
                  <c:v>1</c:v>
                </c:pt>
                <c:pt idx="11">
                  <c:v>1</c:v>
                </c:pt>
                <c:pt idx="12">
                  <c:v>2</c:v>
                </c:pt>
                <c:pt idx="13">
                  <c:v>5</c:v>
                </c:pt>
                <c:pt idx="14">
                  <c:v>8</c:v>
                </c:pt>
                <c:pt idx="15">
                  <c:v>3</c:v>
                </c:pt>
                <c:pt idx="16">
                  <c:v>5</c:v>
                </c:pt>
                <c:pt idx="17">
                  <c:v>4</c:v>
                </c:pt>
                <c:pt idx="18">
                  <c:v>2</c:v>
                </c:pt>
                <c:pt idx="19">
                  <c:v>3</c:v>
                </c:pt>
                <c:pt idx="20">
                  <c:v>0</c:v>
                </c:pt>
                <c:pt idx="21">
                  <c:v>3</c:v>
                </c:pt>
                <c:pt idx="22">
                  <c:v>1</c:v>
                </c:pt>
                <c:pt idx="23">
                  <c:v>2</c:v>
                </c:pt>
                <c:pt idx="24">
                  <c:v>7</c:v>
                </c:pt>
                <c:pt idx="25">
                  <c:v>5</c:v>
                </c:pt>
                <c:pt idx="26">
                  <c:v>1</c:v>
                </c:pt>
                <c:pt idx="27">
                  <c:v>1</c:v>
                </c:pt>
                <c:pt idx="28">
                  <c:v>1</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入善町</c:v>
                </c:pt>
                <c:pt idx="1">
                  <c:v>にかほ市</c:v>
                </c:pt>
                <c:pt idx="2">
                  <c:v>池田町</c:v>
                </c:pt>
                <c:pt idx="3">
                  <c:v>明和町</c:v>
                </c:pt>
                <c:pt idx="4">
                  <c:v>中標津町</c:v>
                </c:pt>
                <c:pt idx="5">
                  <c:v>水俣市</c:v>
                </c:pt>
                <c:pt idx="6">
                  <c:v>横芝光町</c:v>
                </c:pt>
                <c:pt idx="7">
                  <c:v>三郷町</c:v>
                </c:pt>
                <c:pt idx="8">
                  <c:v>飛騨市</c:v>
                </c:pt>
                <c:pt idx="9">
                  <c:v>中城村</c:v>
                </c:pt>
                <c:pt idx="10">
                  <c:v>吉岡町</c:v>
                </c:pt>
                <c:pt idx="11">
                  <c:v>村山市</c:v>
                </c:pt>
                <c:pt idx="12">
                  <c:v>大月市</c:v>
                </c:pt>
                <c:pt idx="13">
                  <c:v>豊後高田市</c:v>
                </c:pt>
                <c:pt idx="14">
                  <c:v>美祢市</c:v>
                </c:pt>
                <c:pt idx="15">
                  <c:v>江津市</c:v>
                </c:pt>
                <c:pt idx="16">
                  <c:v>多度津町</c:v>
                </c:pt>
                <c:pt idx="17">
                  <c:v>高畠町</c:v>
                </c:pt>
                <c:pt idx="18">
                  <c:v>大野町</c:v>
                </c:pt>
                <c:pt idx="19">
                  <c:v>御坊市</c:v>
                </c:pt>
                <c:pt idx="20">
                  <c:v>上野原市</c:v>
                </c:pt>
                <c:pt idx="21">
                  <c:v>養父市</c:v>
                </c:pt>
                <c:pt idx="22">
                  <c:v>益子町</c:v>
                </c:pt>
                <c:pt idx="23">
                  <c:v>笠松町</c:v>
                </c:pt>
                <c:pt idx="24">
                  <c:v>勝山市</c:v>
                </c:pt>
                <c:pt idx="25">
                  <c:v>加美町</c:v>
                </c:pt>
                <c:pt idx="26">
                  <c:v>白石町</c:v>
                </c:pt>
                <c:pt idx="27">
                  <c:v>上牧町</c:v>
                </c:pt>
                <c:pt idx="28">
                  <c:v>福智町</c:v>
                </c:pt>
              </c:strCache>
            </c:strRef>
          </c:cat>
          <c:val>
            <c:numRef>
              <c:f>排出量比較シート!$CX$21:$CX$50</c:f>
              <c:numCache>
                <c:formatCode>[=0]#;[&lt;1]0.00;#,##0</c:formatCode>
                <c:ptCount val="30"/>
                <c:pt idx="0">
                  <c:v>188.19</c:v>
                </c:pt>
                <c:pt idx="1">
                  <c:v>32.423000000000002</c:v>
                </c:pt>
                <c:pt idx="2">
                  <c:v>59.683</c:v>
                </c:pt>
                <c:pt idx="3">
                  <c:v>0</c:v>
                </c:pt>
                <c:pt idx="4">
                  <c:v>23.213000000000001</c:v>
                </c:pt>
                <c:pt idx="5">
                  <c:v>32.97</c:v>
                </c:pt>
                <c:pt idx="6">
                  <c:v>0</c:v>
                </c:pt>
                <c:pt idx="7">
                  <c:v>0</c:v>
                </c:pt>
                <c:pt idx="8">
                  <c:v>15.991</c:v>
                </c:pt>
                <c:pt idx="9">
                  <c:v>0</c:v>
                </c:pt>
                <c:pt idx="10">
                  <c:v>3.5350000000000001</c:v>
                </c:pt>
                <c:pt idx="11">
                  <c:v>4.2690000000000001</c:v>
                </c:pt>
                <c:pt idx="12">
                  <c:v>6.6</c:v>
                </c:pt>
                <c:pt idx="13">
                  <c:v>19.393999999999998</c:v>
                </c:pt>
                <c:pt idx="14">
                  <c:v>1722.7929999999999</c:v>
                </c:pt>
                <c:pt idx="15">
                  <c:v>212.13399999999999</c:v>
                </c:pt>
                <c:pt idx="16">
                  <c:v>19.608000000000001</c:v>
                </c:pt>
                <c:pt idx="17">
                  <c:v>26.509</c:v>
                </c:pt>
                <c:pt idx="18">
                  <c:v>5.4160000000000004</c:v>
                </c:pt>
                <c:pt idx="19">
                  <c:v>3.0329999999999999</c:v>
                </c:pt>
                <c:pt idx="20">
                  <c:v>0</c:v>
                </c:pt>
                <c:pt idx="21">
                  <c:v>30.501000000000001</c:v>
                </c:pt>
                <c:pt idx="22">
                  <c:v>4.9329999999999998</c:v>
                </c:pt>
                <c:pt idx="23">
                  <c:v>2.6339999999999999</c:v>
                </c:pt>
                <c:pt idx="24">
                  <c:v>33.478999999999999</c:v>
                </c:pt>
                <c:pt idx="25">
                  <c:v>21.481999999999999</c:v>
                </c:pt>
                <c:pt idx="26">
                  <c:v>2.4049999999999998</c:v>
                </c:pt>
                <c:pt idx="27">
                  <c:v>2.258</c:v>
                </c:pt>
                <c:pt idx="28">
                  <c:v>3.5880000000000001</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入善町</c:v>
                </c:pt>
                <c:pt idx="1">
                  <c:v>にかほ市</c:v>
                </c:pt>
                <c:pt idx="2">
                  <c:v>池田町</c:v>
                </c:pt>
                <c:pt idx="3">
                  <c:v>明和町</c:v>
                </c:pt>
                <c:pt idx="4">
                  <c:v>中標津町</c:v>
                </c:pt>
                <c:pt idx="5">
                  <c:v>水俣市</c:v>
                </c:pt>
                <c:pt idx="6">
                  <c:v>横芝光町</c:v>
                </c:pt>
                <c:pt idx="7">
                  <c:v>三郷町</c:v>
                </c:pt>
                <c:pt idx="8">
                  <c:v>飛騨市</c:v>
                </c:pt>
                <c:pt idx="9">
                  <c:v>中城村</c:v>
                </c:pt>
                <c:pt idx="10">
                  <c:v>吉岡町</c:v>
                </c:pt>
                <c:pt idx="11">
                  <c:v>村山市</c:v>
                </c:pt>
                <c:pt idx="12">
                  <c:v>大月市</c:v>
                </c:pt>
                <c:pt idx="13">
                  <c:v>豊後高田市</c:v>
                </c:pt>
                <c:pt idx="14">
                  <c:v>美祢市</c:v>
                </c:pt>
                <c:pt idx="15">
                  <c:v>江津市</c:v>
                </c:pt>
                <c:pt idx="16">
                  <c:v>多度津町</c:v>
                </c:pt>
                <c:pt idx="17">
                  <c:v>高畠町</c:v>
                </c:pt>
                <c:pt idx="18">
                  <c:v>大野町</c:v>
                </c:pt>
                <c:pt idx="19">
                  <c:v>御坊市</c:v>
                </c:pt>
                <c:pt idx="20">
                  <c:v>上野原市</c:v>
                </c:pt>
                <c:pt idx="21">
                  <c:v>養父市</c:v>
                </c:pt>
                <c:pt idx="22">
                  <c:v>益子町</c:v>
                </c:pt>
                <c:pt idx="23">
                  <c:v>笠松町</c:v>
                </c:pt>
                <c:pt idx="24">
                  <c:v>勝山市</c:v>
                </c:pt>
                <c:pt idx="25">
                  <c:v>加美町</c:v>
                </c:pt>
                <c:pt idx="26">
                  <c:v>白石町</c:v>
                </c:pt>
                <c:pt idx="27">
                  <c:v>上牧町</c:v>
                </c:pt>
                <c:pt idx="28">
                  <c:v>福智町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217.90199999999999</c:v>
                </c:pt>
                <c:pt idx="9">
                  <c:v>0</c:v>
                </c:pt>
                <c:pt idx="10">
                  <c:v>0</c:v>
                </c:pt>
                <c:pt idx="11">
                  <c:v>0</c:v>
                </c:pt>
                <c:pt idx="12">
                  <c:v>5.6210000000000004</c:v>
                </c:pt>
                <c:pt idx="13">
                  <c:v>0</c:v>
                </c:pt>
                <c:pt idx="14">
                  <c:v>38.021000000000001</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入善町</c:v>
                </c:pt>
                <c:pt idx="1">
                  <c:v>にかほ市</c:v>
                </c:pt>
                <c:pt idx="2">
                  <c:v>池田町</c:v>
                </c:pt>
                <c:pt idx="3">
                  <c:v>明和町</c:v>
                </c:pt>
                <c:pt idx="4">
                  <c:v>中標津町</c:v>
                </c:pt>
                <c:pt idx="5">
                  <c:v>水俣市</c:v>
                </c:pt>
                <c:pt idx="6">
                  <c:v>横芝光町</c:v>
                </c:pt>
                <c:pt idx="7">
                  <c:v>三郷町</c:v>
                </c:pt>
                <c:pt idx="8">
                  <c:v>飛騨市</c:v>
                </c:pt>
                <c:pt idx="9">
                  <c:v>中城村</c:v>
                </c:pt>
                <c:pt idx="10">
                  <c:v>吉岡町</c:v>
                </c:pt>
                <c:pt idx="11">
                  <c:v>村山市</c:v>
                </c:pt>
                <c:pt idx="12">
                  <c:v>大月市</c:v>
                </c:pt>
                <c:pt idx="13">
                  <c:v>豊後高田市</c:v>
                </c:pt>
                <c:pt idx="14">
                  <c:v>美祢市</c:v>
                </c:pt>
                <c:pt idx="15">
                  <c:v>江津市</c:v>
                </c:pt>
                <c:pt idx="16">
                  <c:v>多度津町</c:v>
                </c:pt>
                <c:pt idx="17">
                  <c:v>高畠町</c:v>
                </c:pt>
                <c:pt idx="18">
                  <c:v>大野町</c:v>
                </c:pt>
                <c:pt idx="19">
                  <c:v>御坊市</c:v>
                </c:pt>
                <c:pt idx="20">
                  <c:v>上野原市</c:v>
                </c:pt>
                <c:pt idx="21">
                  <c:v>養父市</c:v>
                </c:pt>
                <c:pt idx="22">
                  <c:v>益子町</c:v>
                </c:pt>
                <c:pt idx="23">
                  <c:v>笠松町</c:v>
                </c:pt>
                <c:pt idx="24">
                  <c:v>勝山市</c:v>
                </c:pt>
                <c:pt idx="25">
                  <c:v>加美町</c:v>
                </c:pt>
                <c:pt idx="26">
                  <c:v>白石町</c:v>
                </c:pt>
                <c:pt idx="27">
                  <c:v>上牧町</c:v>
                </c:pt>
                <c:pt idx="28">
                  <c:v>福智町</c:v>
                </c:pt>
              </c:strCache>
            </c:strRef>
          </c:cat>
          <c:val>
            <c:numRef>
              <c:f>排出量比較シート!$CZ$21:$CZ$50</c:f>
              <c:numCache>
                <c:formatCode>[=0]#;[&lt;1]0.00;#,##0</c:formatCode>
                <c:ptCount val="30"/>
                <c:pt idx="0">
                  <c:v>0</c:v>
                </c:pt>
                <c:pt idx="1">
                  <c:v>0</c:v>
                </c:pt>
                <c:pt idx="2">
                  <c:v>0</c:v>
                </c:pt>
                <c:pt idx="3">
                  <c:v>0</c:v>
                </c:pt>
                <c:pt idx="4">
                  <c:v>0</c:v>
                </c:pt>
                <c:pt idx="5">
                  <c:v>0</c:v>
                </c:pt>
                <c:pt idx="6">
                  <c:v>2.72</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入善町</c:v>
                </c:pt>
                <c:pt idx="1">
                  <c:v>にかほ市</c:v>
                </c:pt>
                <c:pt idx="2">
                  <c:v>池田町</c:v>
                </c:pt>
                <c:pt idx="3">
                  <c:v>明和町</c:v>
                </c:pt>
                <c:pt idx="4">
                  <c:v>中標津町</c:v>
                </c:pt>
                <c:pt idx="5">
                  <c:v>水俣市</c:v>
                </c:pt>
                <c:pt idx="6">
                  <c:v>横芝光町</c:v>
                </c:pt>
                <c:pt idx="7">
                  <c:v>三郷町</c:v>
                </c:pt>
                <c:pt idx="8">
                  <c:v>飛騨市</c:v>
                </c:pt>
                <c:pt idx="9">
                  <c:v>中城村</c:v>
                </c:pt>
                <c:pt idx="10">
                  <c:v>吉岡町</c:v>
                </c:pt>
                <c:pt idx="11">
                  <c:v>村山市</c:v>
                </c:pt>
                <c:pt idx="12">
                  <c:v>大月市</c:v>
                </c:pt>
                <c:pt idx="13">
                  <c:v>豊後高田市</c:v>
                </c:pt>
                <c:pt idx="14">
                  <c:v>美祢市</c:v>
                </c:pt>
                <c:pt idx="15">
                  <c:v>江津市</c:v>
                </c:pt>
                <c:pt idx="16">
                  <c:v>多度津町</c:v>
                </c:pt>
                <c:pt idx="17">
                  <c:v>高畠町</c:v>
                </c:pt>
                <c:pt idx="18">
                  <c:v>大野町</c:v>
                </c:pt>
                <c:pt idx="19">
                  <c:v>御坊市</c:v>
                </c:pt>
                <c:pt idx="20">
                  <c:v>上野原市</c:v>
                </c:pt>
                <c:pt idx="21">
                  <c:v>養父市</c:v>
                </c:pt>
                <c:pt idx="22">
                  <c:v>益子町</c:v>
                </c:pt>
                <c:pt idx="23">
                  <c:v>笠松町</c:v>
                </c:pt>
                <c:pt idx="24">
                  <c:v>勝山市</c:v>
                </c:pt>
                <c:pt idx="25">
                  <c:v>加美町</c:v>
                </c:pt>
                <c:pt idx="26">
                  <c:v>白石町</c:v>
                </c:pt>
                <c:pt idx="27">
                  <c:v>上牧町</c:v>
                </c:pt>
                <c:pt idx="28">
                  <c:v>福智町</c:v>
                </c:pt>
              </c:strCache>
            </c:strRef>
          </c:cat>
          <c:val>
            <c:numRef>
              <c:f>排出量比較シート!$DA$21:$DA$50</c:f>
              <c:numCache>
                <c:formatCode>[=0]#;[&lt;1]0.00;#,##0</c:formatCode>
                <c:ptCount val="30"/>
                <c:pt idx="0">
                  <c:v>0</c:v>
                </c:pt>
                <c:pt idx="1">
                  <c:v>0</c:v>
                </c:pt>
                <c:pt idx="2">
                  <c:v>0</c:v>
                </c:pt>
                <c:pt idx="3">
                  <c:v>3.056</c:v>
                </c:pt>
                <c:pt idx="4">
                  <c:v>0</c:v>
                </c:pt>
                <c:pt idx="5">
                  <c:v>0</c:v>
                </c:pt>
                <c:pt idx="6">
                  <c:v>4.8250000000000002</c:v>
                </c:pt>
                <c:pt idx="7">
                  <c:v>6.3470000000000004</c:v>
                </c:pt>
                <c:pt idx="8">
                  <c:v>2.5960000000000001</c:v>
                </c:pt>
                <c:pt idx="9">
                  <c:v>11.824</c:v>
                </c:pt>
                <c:pt idx="10">
                  <c:v>0</c:v>
                </c:pt>
                <c:pt idx="11">
                  <c:v>0</c:v>
                </c:pt>
                <c:pt idx="12">
                  <c:v>0</c:v>
                </c:pt>
                <c:pt idx="13">
                  <c:v>0</c:v>
                </c:pt>
                <c:pt idx="14">
                  <c:v>0</c:v>
                </c:pt>
                <c:pt idx="15">
                  <c:v>0</c:v>
                </c:pt>
                <c:pt idx="16">
                  <c:v>0</c:v>
                </c:pt>
                <c:pt idx="17">
                  <c:v>25.088000000000001</c:v>
                </c:pt>
                <c:pt idx="18">
                  <c:v>46.531999999999996</c:v>
                </c:pt>
                <c:pt idx="19">
                  <c:v>2.6760000000000002</c:v>
                </c:pt>
                <c:pt idx="20">
                  <c:v>0</c:v>
                </c:pt>
                <c:pt idx="21">
                  <c:v>3.911</c:v>
                </c:pt>
                <c:pt idx="22">
                  <c:v>0</c:v>
                </c:pt>
                <c:pt idx="23">
                  <c:v>4.1689999999999996</c:v>
                </c:pt>
                <c:pt idx="24">
                  <c:v>2.653</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入善町</c:v>
                </c:pt>
                <c:pt idx="1">
                  <c:v>にかほ市</c:v>
                </c:pt>
                <c:pt idx="2">
                  <c:v>池田町</c:v>
                </c:pt>
                <c:pt idx="3">
                  <c:v>明和町</c:v>
                </c:pt>
                <c:pt idx="4">
                  <c:v>中標津町</c:v>
                </c:pt>
                <c:pt idx="5">
                  <c:v>水俣市</c:v>
                </c:pt>
                <c:pt idx="6">
                  <c:v>横芝光町</c:v>
                </c:pt>
                <c:pt idx="7">
                  <c:v>三郷町</c:v>
                </c:pt>
                <c:pt idx="8">
                  <c:v>飛騨市</c:v>
                </c:pt>
                <c:pt idx="9">
                  <c:v>中城村</c:v>
                </c:pt>
                <c:pt idx="10">
                  <c:v>吉岡町</c:v>
                </c:pt>
                <c:pt idx="11">
                  <c:v>村山市</c:v>
                </c:pt>
                <c:pt idx="12">
                  <c:v>大月市</c:v>
                </c:pt>
                <c:pt idx="13">
                  <c:v>豊後高田市</c:v>
                </c:pt>
                <c:pt idx="14">
                  <c:v>美祢市</c:v>
                </c:pt>
                <c:pt idx="15">
                  <c:v>江津市</c:v>
                </c:pt>
                <c:pt idx="16">
                  <c:v>多度津町</c:v>
                </c:pt>
                <c:pt idx="17">
                  <c:v>高畠町</c:v>
                </c:pt>
                <c:pt idx="18">
                  <c:v>大野町</c:v>
                </c:pt>
                <c:pt idx="19">
                  <c:v>御坊市</c:v>
                </c:pt>
                <c:pt idx="20">
                  <c:v>上野原市</c:v>
                </c:pt>
                <c:pt idx="21">
                  <c:v>養父市</c:v>
                </c:pt>
                <c:pt idx="22">
                  <c:v>益子町</c:v>
                </c:pt>
                <c:pt idx="23">
                  <c:v>笠松町</c:v>
                </c:pt>
                <c:pt idx="24">
                  <c:v>勝山市</c:v>
                </c:pt>
                <c:pt idx="25">
                  <c:v>加美町</c:v>
                </c:pt>
                <c:pt idx="26">
                  <c:v>白石町</c:v>
                </c:pt>
                <c:pt idx="27">
                  <c:v>上牧町</c:v>
                </c:pt>
                <c:pt idx="28">
                  <c:v>福智町</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29.702999999999999</c:v>
                </c:pt>
                <c:pt idx="10">
                  <c:v>0</c:v>
                </c:pt>
                <c:pt idx="11">
                  <c:v>0</c:v>
                </c:pt>
                <c:pt idx="12">
                  <c:v>0</c:v>
                </c:pt>
                <c:pt idx="13">
                  <c:v>0</c:v>
                </c:pt>
                <c:pt idx="14">
                  <c:v>0</c:v>
                </c:pt>
                <c:pt idx="15">
                  <c:v>0</c:v>
                </c:pt>
                <c:pt idx="16">
                  <c:v>0</c:v>
                </c:pt>
                <c:pt idx="17">
                  <c:v>0</c:v>
                </c:pt>
                <c:pt idx="18">
                  <c:v>0</c:v>
                </c:pt>
                <c:pt idx="19">
                  <c:v>40.4</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入善町</c:v>
                </c:pt>
                <c:pt idx="1">
                  <c:v>にかほ市</c:v>
                </c:pt>
                <c:pt idx="2">
                  <c:v>池田町</c:v>
                </c:pt>
                <c:pt idx="3">
                  <c:v>明和町</c:v>
                </c:pt>
                <c:pt idx="4">
                  <c:v>中標津町</c:v>
                </c:pt>
                <c:pt idx="5">
                  <c:v>水俣市</c:v>
                </c:pt>
                <c:pt idx="6">
                  <c:v>横芝光町</c:v>
                </c:pt>
                <c:pt idx="7">
                  <c:v>三郷町</c:v>
                </c:pt>
                <c:pt idx="8">
                  <c:v>飛騨市</c:v>
                </c:pt>
                <c:pt idx="9">
                  <c:v>中城村</c:v>
                </c:pt>
                <c:pt idx="10">
                  <c:v>吉岡町</c:v>
                </c:pt>
                <c:pt idx="11">
                  <c:v>村山市</c:v>
                </c:pt>
                <c:pt idx="12">
                  <c:v>大月市</c:v>
                </c:pt>
                <c:pt idx="13">
                  <c:v>豊後高田市</c:v>
                </c:pt>
                <c:pt idx="14">
                  <c:v>美祢市</c:v>
                </c:pt>
                <c:pt idx="15">
                  <c:v>江津市</c:v>
                </c:pt>
                <c:pt idx="16">
                  <c:v>多度津町</c:v>
                </c:pt>
                <c:pt idx="17">
                  <c:v>高畠町</c:v>
                </c:pt>
                <c:pt idx="18">
                  <c:v>大野町</c:v>
                </c:pt>
                <c:pt idx="19">
                  <c:v>御坊市</c:v>
                </c:pt>
                <c:pt idx="20">
                  <c:v>上野原市</c:v>
                </c:pt>
                <c:pt idx="21">
                  <c:v>養父市</c:v>
                </c:pt>
                <c:pt idx="22">
                  <c:v>益子町</c:v>
                </c:pt>
                <c:pt idx="23">
                  <c:v>笠松町</c:v>
                </c:pt>
                <c:pt idx="24">
                  <c:v>勝山市</c:v>
                </c:pt>
                <c:pt idx="25">
                  <c:v>加美町</c:v>
                </c:pt>
                <c:pt idx="26">
                  <c:v>白石町</c:v>
                </c:pt>
                <c:pt idx="27">
                  <c:v>上牧町</c:v>
                </c:pt>
                <c:pt idx="28">
                  <c:v>福智町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入善町</c:v>
                </c:pt>
                <c:pt idx="1">
                  <c:v>にかほ市</c:v>
                </c:pt>
                <c:pt idx="2">
                  <c:v>池田町</c:v>
                </c:pt>
                <c:pt idx="3">
                  <c:v>明和町</c:v>
                </c:pt>
                <c:pt idx="4">
                  <c:v>中標津町</c:v>
                </c:pt>
                <c:pt idx="5">
                  <c:v>水俣市</c:v>
                </c:pt>
                <c:pt idx="6">
                  <c:v>横芝光町</c:v>
                </c:pt>
                <c:pt idx="7">
                  <c:v>三郷町</c:v>
                </c:pt>
                <c:pt idx="8">
                  <c:v>飛騨市</c:v>
                </c:pt>
                <c:pt idx="9">
                  <c:v>中城村</c:v>
                </c:pt>
                <c:pt idx="10">
                  <c:v>吉岡町</c:v>
                </c:pt>
                <c:pt idx="11">
                  <c:v>村山市</c:v>
                </c:pt>
                <c:pt idx="12">
                  <c:v>大月市</c:v>
                </c:pt>
                <c:pt idx="13">
                  <c:v>豊後高田市</c:v>
                </c:pt>
                <c:pt idx="14">
                  <c:v>美祢市</c:v>
                </c:pt>
                <c:pt idx="15">
                  <c:v>江津市</c:v>
                </c:pt>
                <c:pt idx="16">
                  <c:v>多度津町</c:v>
                </c:pt>
                <c:pt idx="17">
                  <c:v>高畠町</c:v>
                </c:pt>
                <c:pt idx="18">
                  <c:v>大野町</c:v>
                </c:pt>
                <c:pt idx="19">
                  <c:v>御坊市</c:v>
                </c:pt>
                <c:pt idx="20">
                  <c:v>上野原市</c:v>
                </c:pt>
                <c:pt idx="21">
                  <c:v>養父市</c:v>
                </c:pt>
                <c:pt idx="22">
                  <c:v>益子町</c:v>
                </c:pt>
                <c:pt idx="23">
                  <c:v>笠松町</c:v>
                </c:pt>
                <c:pt idx="24">
                  <c:v>勝山市</c:v>
                </c:pt>
                <c:pt idx="25">
                  <c:v>加美町</c:v>
                </c:pt>
                <c:pt idx="26">
                  <c:v>白石町</c:v>
                </c:pt>
                <c:pt idx="27">
                  <c:v>上牧町</c:v>
                </c:pt>
                <c:pt idx="28">
                  <c:v>福智町</c:v>
                </c:pt>
              </c:strCache>
            </c:strRef>
          </c:cat>
          <c:val>
            <c:numRef>
              <c:f>排出量比較シート!$DD$21:$DD$50</c:f>
              <c:numCache>
                <c:formatCode>[=0]#;[&lt;1]0.00;#,##0</c:formatCode>
                <c:ptCount val="30"/>
                <c:pt idx="0">
                  <c:v>188.19</c:v>
                </c:pt>
                <c:pt idx="1">
                  <c:v>32.423000000000002</c:v>
                </c:pt>
                <c:pt idx="2">
                  <c:v>59.683</c:v>
                </c:pt>
                <c:pt idx="3">
                  <c:v>3.056</c:v>
                </c:pt>
                <c:pt idx="4">
                  <c:v>23.213000000000001</c:v>
                </c:pt>
                <c:pt idx="5">
                  <c:v>32.97</c:v>
                </c:pt>
                <c:pt idx="6">
                  <c:v>7.5449999999999999</c:v>
                </c:pt>
                <c:pt idx="7">
                  <c:v>6.3470000000000004</c:v>
                </c:pt>
                <c:pt idx="8">
                  <c:v>236.48899999999998</c:v>
                </c:pt>
                <c:pt idx="9">
                  <c:v>41.527000000000001</c:v>
                </c:pt>
                <c:pt idx="10">
                  <c:v>3.5350000000000001</c:v>
                </c:pt>
                <c:pt idx="11">
                  <c:v>4.2690000000000001</c:v>
                </c:pt>
                <c:pt idx="12">
                  <c:v>12.221</c:v>
                </c:pt>
                <c:pt idx="13">
                  <c:v>19.393999999999998</c:v>
                </c:pt>
                <c:pt idx="14">
                  <c:v>1760.8139999999999</c:v>
                </c:pt>
                <c:pt idx="15">
                  <c:v>212.13399999999999</c:v>
                </c:pt>
                <c:pt idx="16">
                  <c:v>19.608000000000001</c:v>
                </c:pt>
                <c:pt idx="17">
                  <c:v>51.597000000000001</c:v>
                </c:pt>
                <c:pt idx="18">
                  <c:v>51.947999999999993</c:v>
                </c:pt>
                <c:pt idx="19">
                  <c:v>46.108999999999995</c:v>
                </c:pt>
                <c:pt idx="20">
                  <c:v>0</c:v>
                </c:pt>
                <c:pt idx="21">
                  <c:v>34.411999999999999</c:v>
                </c:pt>
                <c:pt idx="22">
                  <c:v>4.9329999999999998</c:v>
                </c:pt>
                <c:pt idx="23">
                  <c:v>6.802999999999999</c:v>
                </c:pt>
                <c:pt idx="24">
                  <c:v>36.131999999999998</c:v>
                </c:pt>
                <c:pt idx="25">
                  <c:v>21.481999999999999</c:v>
                </c:pt>
                <c:pt idx="26">
                  <c:v>2.4049999999999998</c:v>
                </c:pt>
                <c:pt idx="27">
                  <c:v>2.258</c:v>
                </c:pt>
                <c:pt idx="28">
                  <c:v>3.5880000000000001</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入善町</c:v>
                </c:pt>
                <c:pt idx="1">
                  <c:v>にかほ市</c:v>
                </c:pt>
                <c:pt idx="2">
                  <c:v>池田町</c:v>
                </c:pt>
                <c:pt idx="3">
                  <c:v>明和町</c:v>
                </c:pt>
                <c:pt idx="4">
                  <c:v>中標津町</c:v>
                </c:pt>
                <c:pt idx="5">
                  <c:v>水俣市</c:v>
                </c:pt>
                <c:pt idx="6">
                  <c:v>横芝光町</c:v>
                </c:pt>
                <c:pt idx="7">
                  <c:v>三郷町</c:v>
                </c:pt>
                <c:pt idx="8">
                  <c:v>飛騨市</c:v>
                </c:pt>
                <c:pt idx="9">
                  <c:v>中城村</c:v>
                </c:pt>
                <c:pt idx="10">
                  <c:v>吉岡町</c:v>
                </c:pt>
                <c:pt idx="11">
                  <c:v>村山市</c:v>
                </c:pt>
                <c:pt idx="12">
                  <c:v>大月市</c:v>
                </c:pt>
                <c:pt idx="13">
                  <c:v>豊後高田市</c:v>
                </c:pt>
                <c:pt idx="14">
                  <c:v>美祢市</c:v>
                </c:pt>
                <c:pt idx="15">
                  <c:v>江津市</c:v>
                </c:pt>
                <c:pt idx="16">
                  <c:v>多度津町</c:v>
                </c:pt>
                <c:pt idx="17">
                  <c:v>高畠町</c:v>
                </c:pt>
                <c:pt idx="18">
                  <c:v>大野町</c:v>
                </c:pt>
                <c:pt idx="19">
                  <c:v>御坊市</c:v>
                </c:pt>
                <c:pt idx="20">
                  <c:v>上野原市</c:v>
                </c:pt>
                <c:pt idx="21">
                  <c:v>養父市</c:v>
                </c:pt>
                <c:pt idx="22">
                  <c:v>益子町</c:v>
                </c:pt>
                <c:pt idx="23">
                  <c:v>笠松町</c:v>
                </c:pt>
                <c:pt idx="24">
                  <c:v>勝山市</c:v>
                </c:pt>
                <c:pt idx="25">
                  <c:v>加美町</c:v>
                </c:pt>
                <c:pt idx="26">
                  <c:v>白石町</c:v>
                </c:pt>
                <c:pt idx="27">
                  <c:v>上牧町</c:v>
                </c:pt>
                <c:pt idx="28">
                  <c:v>福智町</c:v>
                </c:pt>
              </c:strCache>
            </c:strRef>
          </c:cat>
          <c:val>
            <c:numRef>
              <c:f>排出量比較シート!$CU$21:$CU$50</c:f>
              <c:numCache>
                <c:formatCode>\(0%\);;</c:formatCode>
                <c:ptCount val="30"/>
                <c:pt idx="0">
                  <c:v>0</c:v>
                </c:pt>
                <c:pt idx="1">
                  <c:v>0</c:v>
                </c:pt>
                <c:pt idx="2">
                  <c:v>0</c:v>
                </c:pt>
                <c:pt idx="3">
                  <c:v>0.13598327746945213</c:v>
                </c:pt>
                <c:pt idx="4">
                  <c:v>0</c:v>
                </c:pt>
                <c:pt idx="5">
                  <c:v>0</c:v>
                </c:pt>
                <c:pt idx="6">
                  <c:v>0.23074974357885408</c:v>
                </c:pt>
                <c:pt idx="7">
                  <c:v>0.50577611877382689</c:v>
                </c:pt>
                <c:pt idx="8">
                  <c:v>0.10962582294319057</c:v>
                </c:pt>
                <c:pt idx="9">
                  <c:v>0.39830345140727569</c:v>
                </c:pt>
                <c:pt idx="10">
                  <c:v>0</c:v>
                </c:pt>
                <c:pt idx="11">
                  <c:v>0</c:v>
                </c:pt>
                <c:pt idx="12">
                  <c:v>0</c:v>
                </c:pt>
                <c:pt idx="13">
                  <c:v>0</c:v>
                </c:pt>
                <c:pt idx="14">
                  <c:v>0</c:v>
                </c:pt>
                <c:pt idx="15">
                  <c:v>0</c:v>
                </c:pt>
                <c:pt idx="16">
                  <c:v>0</c:v>
                </c:pt>
                <c:pt idx="17">
                  <c:v>1</c:v>
                </c:pt>
                <c:pt idx="18">
                  <c:v>1</c:v>
                </c:pt>
                <c:pt idx="19">
                  <c:v>8.1623047165566842E-2</c:v>
                </c:pt>
                <c:pt idx="20">
                  <c:v>0</c:v>
                </c:pt>
                <c:pt idx="21">
                  <c:v>0.18222575609241828</c:v>
                </c:pt>
                <c:pt idx="22">
                  <c:v>0</c:v>
                </c:pt>
                <c:pt idx="23">
                  <c:v>0.16217673685529194</c:v>
                </c:pt>
                <c:pt idx="24">
                  <c:v>0.13143474576922418</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入善町</c:v>
                </c:pt>
                <c:pt idx="1">
                  <c:v>にかほ市</c:v>
                </c:pt>
                <c:pt idx="2">
                  <c:v>池田町</c:v>
                </c:pt>
                <c:pt idx="3">
                  <c:v>明和町</c:v>
                </c:pt>
                <c:pt idx="4">
                  <c:v>中標津町</c:v>
                </c:pt>
                <c:pt idx="5">
                  <c:v>水俣市</c:v>
                </c:pt>
                <c:pt idx="6">
                  <c:v>横芝光町</c:v>
                </c:pt>
                <c:pt idx="7">
                  <c:v>三郷町</c:v>
                </c:pt>
                <c:pt idx="8">
                  <c:v>飛騨市</c:v>
                </c:pt>
                <c:pt idx="9">
                  <c:v>中城村</c:v>
                </c:pt>
                <c:pt idx="10">
                  <c:v>吉岡町</c:v>
                </c:pt>
                <c:pt idx="11">
                  <c:v>村山市</c:v>
                </c:pt>
                <c:pt idx="12">
                  <c:v>大月市</c:v>
                </c:pt>
                <c:pt idx="13">
                  <c:v>豊後高田市</c:v>
                </c:pt>
                <c:pt idx="14">
                  <c:v>美祢市</c:v>
                </c:pt>
                <c:pt idx="15">
                  <c:v>江津市</c:v>
                </c:pt>
                <c:pt idx="16">
                  <c:v>多度津町</c:v>
                </c:pt>
                <c:pt idx="17">
                  <c:v>高畠町</c:v>
                </c:pt>
                <c:pt idx="18">
                  <c:v>大野町</c:v>
                </c:pt>
                <c:pt idx="19">
                  <c:v>御坊市</c:v>
                </c:pt>
                <c:pt idx="20">
                  <c:v>上野原市</c:v>
                </c:pt>
                <c:pt idx="21">
                  <c:v>養父市</c:v>
                </c:pt>
                <c:pt idx="22">
                  <c:v>益子町</c:v>
                </c:pt>
                <c:pt idx="23">
                  <c:v>笠松町</c:v>
                </c:pt>
                <c:pt idx="24">
                  <c:v>勝山市</c:v>
                </c:pt>
                <c:pt idx="25">
                  <c:v>加美町</c:v>
                </c:pt>
                <c:pt idx="26">
                  <c:v>白石町</c:v>
                </c:pt>
                <c:pt idx="27">
                  <c:v>上牧町</c:v>
                </c:pt>
                <c:pt idx="28">
                  <c:v>福智町</c:v>
                </c:pt>
              </c:strCache>
            </c:strRef>
          </c:cat>
          <c:val>
            <c:numRef>
              <c:f>排出量比較シート!$CM$21:$CM$50</c:f>
              <c:numCache>
                <c:formatCode>\(0%\);;</c:formatCode>
                <c:ptCount val="30"/>
                <c:pt idx="0">
                  <c:v>1</c:v>
                </c:pt>
                <c:pt idx="1">
                  <c:v>0.17012637690029386</c:v>
                </c:pt>
                <c:pt idx="2">
                  <c:v>0.80833008239221449</c:v>
                </c:pt>
                <c:pt idx="3">
                  <c:v>0</c:v>
                </c:pt>
                <c:pt idx="4">
                  <c:v>0.33683407647743729</c:v>
                </c:pt>
                <c:pt idx="5">
                  <c:v>0.90046818990611288</c:v>
                </c:pt>
                <c:pt idx="6">
                  <c:v>1.6346117088177924E-2</c:v>
                </c:pt>
                <c:pt idx="7">
                  <c:v>0</c:v>
                </c:pt>
                <c:pt idx="8">
                  <c:v>1</c:v>
                </c:pt>
                <c:pt idx="9">
                  <c:v>0</c:v>
                </c:pt>
                <c:pt idx="10">
                  <c:v>0.25864025414622654</c:v>
                </c:pt>
                <c:pt idx="11">
                  <c:v>0.15396626073253858</c:v>
                </c:pt>
                <c:pt idx="12">
                  <c:v>0.59373766430176034</c:v>
                </c:pt>
                <c:pt idx="13">
                  <c:v>6.3221753151571067E-2</c:v>
                </c:pt>
                <c:pt idx="14">
                  <c:v>1</c:v>
                </c:pt>
                <c:pt idx="15">
                  <c:v>1</c:v>
                </c:pt>
                <c:pt idx="16">
                  <c:v>0.11606957646091945</c:v>
                </c:pt>
                <c:pt idx="17">
                  <c:v>0.89886713136816576</c:v>
                </c:pt>
                <c:pt idx="18">
                  <c:v>0.14983615182747781</c:v>
                </c:pt>
                <c:pt idx="19">
                  <c:v>2.5491751942171632E-2</c:v>
                </c:pt>
                <c:pt idx="20">
                  <c:v>0</c:v>
                </c:pt>
                <c:pt idx="21">
                  <c:v>0.40668624195902503</c:v>
                </c:pt>
                <c:pt idx="22">
                  <c:v>0.34515417629704659</c:v>
                </c:pt>
                <c:pt idx="23">
                  <c:v>8.7683299358426836E-2</c:v>
                </c:pt>
                <c:pt idx="24">
                  <c:v>0.5079037228419413</c:v>
                </c:pt>
                <c:pt idx="25">
                  <c:v>0.24497597746871141</c:v>
                </c:pt>
                <c:pt idx="26">
                  <c:v>0.13906235245415022</c:v>
                </c:pt>
                <c:pt idx="27">
                  <c:v>0.56435571441041943</c:v>
                </c:pt>
                <c:pt idx="28">
                  <c:v>0.14630955972708981</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入善町</c:v>
                </c:pt>
                <c:pt idx="1">
                  <c:v>にかほ市</c:v>
                </c:pt>
                <c:pt idx="2">
                  <c:v>池田町</c:v>
                </c:pt>
                <c:pt idx="3">
                  <c:v>明和町</c:v>
                </c:pt>
                <c:pt idx="4">
                  <c:v>中標津町</c:v>
                </c:pt>
                <c:pt idx="5">
                  <c:v>水俣市</c:v>
                </c:pt>
                <c:pt idx="6">
                  <c:v>横芝光町</c:v>
                </c:pt>
                <c:pt idx="7">
                  <c:v>三郷町</c:v>
                </c:pt>
                <c:pt idx="8">
                  <c:v>飛騨市</c:v>
                </c:pt>
                <c:pt idx="9">
                  <c:v>中城村</c:v>
                </c:pt>
                <c:pt idx="10">
                  <c:v>吉岡町</c:v>
                </c:pt>
                <c:pt idx="11">
                  <c:v>村山市</c:v>
                </c:pt>
                <c:pt idx="12">
                  <c:v>大月市</c:v>
                </c:pt>
                <c:pt idx="13">
                  <c:v>豊後高田市</c:v>
                </c:pt>
                <c:pt idx="14">
                  <c:v>美祢市</c:v>
                </c:pt>
                <c:pt idx="15">
                  <c:v>江津市</c:v>
                </c:pt>
                <c:pt idx="16">
                  <c:v>多度津町</c:v>
                </c:pt>
                <c:pt idx="17">
                  <c:v>高畠町</c:v>
                </c:pt>
                <c:pt idx="18">
                  <c:v>大野町</c:v>
                </c:pt>
                <c:pt idx="19">
                  <c:v>御坊市</c:v>
                </c:pt>
                <c:pt idx="20">
                  <c:v>上野原市</c:v>
                </c:pt>
                <c:pt idx="21">
                  <c:v>養父市</c:v>
                </c:pt>
                <c:pt idx="22">
                  <c:v>益子町</c:v>
                </c:pt>
                <c:pt idx="23">
                  <c:v>笠松町</c:v>
                </c:pt>
                <c:pt idx="24">
                  <c:v>勝山市</c:v>
                </c:pt>
                <c:pt idx="25">
                  <c:v>加美町</c:v>
                </c:pt>
                <c:pt idx="26">
                  <c:v>白石町</c:v>
                </c:pt>
                <c:pt idx="27">
                  <c:v>上牧町</c:v>
                </c:pt>
                <c:pt idx="28">
                  <c:v>福智町</c:v>
                </c:pt>
              </c:strCache>
            </c:strRef>
          </c:cat>
          <c:val>
            <c:numRef>
              <c:f>排出量比較シート!$BV$21:$BV$50</c:f>
              <c:numCache>
                <c:formatCode>0%</c:formatCode>
                <c:ptCount val="30"/>
                <c:pt idx="0">
                  <c:v>0.50746406613041894</c:v>
                </c:pt>
                <c:pt idx="1">
                  <c:v>0.64739613054444844</c:v>
                </c:pt>
                <c:pt idx="2">
                  <c:v>0.46214007176809341</c:v>
                </c:pt>
                <c:pt idx="3">
                  <c:v>0.29134959127249266</c:v>
                </c:pt>
                <c:pt idx="4">
                  <c:v>0.3104042258234766</c:v>
                </c:pt>
                <c:pt idx="5">
                  <c:v>0.27457731592742957</c:v>
                </c:pt>
                <c:pt idx="6">
                  <c:v>0.63517793735492345</c:v>
                </c:pt>
                <c:pt idx="7">
                  <c:v>7.7931365917812051E-2</c:v>
                </c:pt>
                <c:pt idx="8">
                  <c:v>0.43472468937216396</c:v>
                </c:pt>
                <c:pt idx="9">
                  <c:v>0.17931527549874796</c:v>
                </c:pt>
                <c:pt idx="10">
                  <c:v>0.1416090417865434</c:v>
                </c:pt>
                <c:pt idx="11">
                  <c:v>0.20808871148763197</c:v>
                </c:pt>
                <c:pt idx="12">
                  <c:v>0.17286445545555143</c:v>
                </c:pt>
                <c:pt idx="13">
                  <c:v>0.75853550297051597</c:v>
                </c:pt>
                <c:pt idx="14">
                  <c:v>0.75734596036113766</c:v>
                </c:pt>
                <c:pt idx="15">
                  <c:v>0.30851698069258976</c:v>
                </c:pt>
                <c:pt idx="16">
                  <c:v>0.62557096995927486</c:v>
                </c:pt>
                <c:pt idx="17">
                  <c:v>0.23094904670707458</c:v>
                </c:pt>
                <c:pt idx="18">
                  <c:v>0.29712311492666643</c:v>
                </c:pt>
                <c:pt idx="19">
                  <c:v>0.53217943005757717</c:v>
                </c:pt>
                <c:pt idx="20">
                  <c:v>0.29567160607905646</c:v>
                </c:pt>
                <c:pt idx="21">
                  <c:v>0.45099909937254379</c:v>
                </c:pt>
                <c:pt idx="22">
                  <c:v>0.13610645422904788</c:v>
                </c:pt>
                <c:pt idx="23">
                  <c:v>0.2583429958797796</c:v>
                </c:pt>
                <c:pt idx="24">
                  <c:v>0.3937698389719963</c:v>
                </c:pt>
                <c:pt idx="25">
                  <c:v>0.4719523600553796</c:v>
                </c:pt>
                <c:pt idx="26">
                  <c:v>0.15035788544450071</c:v>
                </c:pt>
                <c:pt idx="27">
                  <c:v>6.1661256666746295E-2</c:v>
                </c:pt>
                <c:pt idx="28">
                  <c:v>0.22341666855859268</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入善町</c:v>
                </c:pt>
                <c:pt idx="1">
                  <c:v>にかほ市</c:v>
                </c:pt>
                <c:pt idx="2">
                  <c:v>池田町</c:v>
                </c:pt>
                <c:pt idx="3">
                  <c:v>明和町</c:v>
                </c:pt>
                <c:pt idx="4">
                  <c:v>中標津町</c:v>
                </c:pt>
                <c:pt idx="5">
                  <c:v>水俣市</c:v>
                </c:pt>
                <c:pt idx="6">
                  <c:v>横芝光町</c:v>
                </c:pt>
                <c:pt idx="7">
                  <c:v>三郷町</c:v>
                </c:pt>
                <c:pt idx="8">
                  <c:v>飛騨市</c:v>
                </c:pt>
                <c:pt idx="9">
                  <c:v>中城村</c:v>
                </c:pt>
                <c:pt idx="10">
                  <c:v>吉岡町</c:v>
                </c:pt>
                <c:pt idx="11">
                  <c:v>村山市</c:v>
                </c:pt>
                <c:pt idx="12">
                  <c:v>大月市</c:v>
                </c:pt>
                <c:pt idx="13">
                  <c:v>豊後高田市</c:v>
                </c:pt>
                <c:pt idx="14">
                  <c:v>美祢市</c:v>
                </c:pt>
                <c:pt idx="15">
                  <c:v>江津市</c:v>
                </c:pt>
                <c:pt idx="16">
                  <c:v>多度津町</c:v>
                </c:pt>
                <c:pt idx="17">
                  <c:v>高畠町</c:v>
                </c:pt>
                <c:pt idx="18">
                  <c:v>大野町</c:v>
                </c:pt>
                <c:pt idx="19">
                  <c:v>御坊市</c:v>
                </c:pt>
                <c:pt idx="20">
                  <c:v>上野原市</c:v>
                </c:pt>
                <c:pt idx="21">
                  <c:v>養父市</c:v>
                </c:pt>
                <c:pt idx="22">
                  <c:v>益子町</c:v>
                </c:pt>
                <c:pt idx="23">
                  <c:v>笠松町</c:v>
                </c:pt>
                <c:pt idx="24">
                  <c:v>勝山市</c:v>
                </c:pt>
                <c:pt idx="25">
                  <c:v>加美町</c:v>
                </c:pt>
                <c:pt idx="26">
                  <c:v>白石町</c:v>
                </c:pt>
                <c:pt idx="27">
                  <c:v>上牧町</c:v>
                </c:pt>
                <c:pt idx="28">
                  <c:v>福智町</c:v>
                </c:pt>
              </c:strCache>
            </c:strRef>
          </c:cat>
          <c:val>
            <c:numRef>
              <c:f>排出量比較シート!$BZ$21:$BZ$50</c:f>
              <c:numCache>
                <c:formatCode>0%</c:formatCode>
                <c:ptCount val="30"/>
                <c:pt idx="0">
                  <c:v>8.9764822973920633E-2</c:v>
                </c:pt>
                <c:pt idx="1">
                  <c:v>7.2418341008782472E-2</c:v>
                </c:pt>
                <c:pt idx="2">
                  <c:v>0.10346593966621258</c:v>
                </c:pt>
                <c:pt idx="3">
                  <c:v>0.17070129406474549</c:v>
                </c:pt>
                <c:pt idx="4">
                  <c:v>0.18404212903689438</c:v>
                </c:pt>
                <c:pt idx="5">
                  <c:v>0.21498663374808222</c:v>
                </c:pt>
                <c:pt idx="6">
                  <c:v>7.9817330133865924E-2</c:v>
                </c:pt>
                <c:pt idx="7">
                  <c:v>0.19151807966385714</c:v>
                </c:pt>
                <c:pt idx="8">
                  <c:v>0.13212195783460007</c:v>
                </c:pt>
                <c:pt idx="9">
                  <c:v>0.2352780561595342</c:v>
                </c:pt>
                <c:pt idx="10">
                  <c:v>0.18986091141263761</c:v>
                </c:pt>
                <c:pt idx="11">
                  <c:v>0.15058376361212886</c:v>
                </c:pt>
                <c:pt idx="12">
                  <c:v>0.1844150983239233</c:v>
                </c:pt>
                <c:pt idx="13">
                  <c:v>5.4364460080496536E-2</c:v>
                </c:pt>
                <c:pt idx="14">
                  <c:v>5.646645252018475E-2</c:v>
                </c:pt>
                <c:pt idx="15">
                  <c:v>0.19925384792593362</c:v>
                </c:pt>
                <c:pt idx="16">
                  <c:v>7.5482113820010577E-2</c:v>
                </c:pt>
                <c:pt idx="17">
                  <c:v>0.14783534070133544</c:v>
                </c:pt>
                <c:pt idx="18">
                  <c:v>0.14675782870187623</c:v>
                </c:pt>
                <c:pt idx="19">
                  <c:v>0.14664209708401746</c:v>
                </c:pt>
                <c:pt idx="20">
                  <c:v>0.18136840940712123</c:v>
                </c:pt>
                <c:pt idx="21">
                  <c:v>0.12906222026796146</c:v>
                </c:pt>
                <c:pt idx="22">
                  <c:v>0.15859790678091165</c:v>
                </c:pt>
                <c:pt idx="23">
                  <c:v>0.22107576751656308</c:v>
                </c:pt>
                <c:pt idx="24">
                  <c:v>0.12058087398483081</c:v>
                </c:pt>
                <c:pt idx="25">
                  <c:v>0.10417082406956876</c:v>
                </c:pt>
                <c:pt idx="26">
                  <c:v>0.18682884095743699</c:v>
                </c:pt>
                <c:pt idx="27">
                  <c:v>0.22352193289032593</c:v>
                </c:pt>
                <c:pt idx="28">
                  <c:v>0.14463305498369389</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入善町</c:v>
                </c:pt>
                <c:pt idx="1">
                  <c:v>にかほ市</c:v>
                </c:pt>
                <c:pt idx="2">
                  <c:v>池田町</c:v>
                </c:pt>
                <c:pt idx="3">
                  <c:v>明和町</c:v>
                </c:pt>
                <c:pt idx="4">
                  <c:v>中標津町</c:v>
                </c:pt>
                <c:pt idx="5">
                  <c:v>水俣市</c:v>
                </c:pt>
                <c:pt idx="6">
                  <c:v>横芝光町</c:v>
                </c:pt>
                <c:pt idx="7">
                  <c:v>三郷町</c:v>
                </c:pt>
                <c:pt idx="8">
                  <c:v>飛騨市</c:v>
                </c:pt>
                <c:pt idx="9">
                  <c:v>中城村</c:v>
                </c:pt>
                <c:pt idx="10">
                  <c:v>吉岡町</c:v>
                </c:pt>
                <c:pt idx="11">
                  <c:v>村山市</c:v>
                </c:pt>
                <c:pt idx="12">
                  <c:v>大月市</c:v>
                </c:pt>
                <c:pt idx="13">
                  <c:v>豊後高田市</c:v>
                </c:pt>
                <c:pt idx="14">
                  <c:v>美祢市</c:v>
                </c:pt>
                <c:pt idx="15">
                  <c:v>江津市</c:v>
                </c:pt>
                <c:pt idx="16">
                  <c:v>多度津町</c:v>
                </c:pt>
                <c:pt idx="17">
                  <c:v>高畠町</c:v>
                </c:pt>
                <c:pt idx="18">
                  <c:v>大野町</c:v>
                </c:pt>
                <c:pt idx="19">
                  <c:v>御坊市</c:v>
                </c:pt>
                <c:pt idx="20">
                  <c:v>上野原市</c:v>
                </c:pt>
                <c:pt idx="21">
                  <c:v>養父市</c:v>
                </c:pt>
                <c:pt idx="22">
                  <c:v>益子町</c:v>
                </c:pt>
                <c:pt idx="23">
                  <c:v>笠松町</c:v>
                </c:pt>
                <c:pt idx="24">
                  <c:v>勝山市</c:v>
                </c:pt>
                <c:pt idx="25">
                  <c:v>加美町</c:v>
                </c:pt>
                <c:pt idx="26">
                  <c:v>白石町</c:v>
                </c:pt>
                <c:pt idx="27">
                  <c:v>上牧町</c:v>
                </c:pt>
                <c:pt idx="28">
                  <c:v>福智町</c:v>
                </c:pt>
              </c:strCache>
            </c:strRef>
          </c:cat>
          <c:val>
            <c:numRef>
              <c:f>排出量比較シート!$CA$21:$CA$50</c:f>
              <c:numCache>
                <c:formatCode>0%</c:formatCode>
                <c:ptCount val="30"/>
                <c:pt idx="0">
                  <c:v>0.1831446458682324</c:v>
                </c:pt>
                <c:pt idx="1">
                  <c:v>0.12923158057179363</c:v>
                </c:pt>
                <c:pt idx="2">
                  <c:v>0.15892626381129085</c:v>
                </c:pt>
                <c:pt idx="3">
                  <c:v>0.20001624021903058</c:v>
                </c:pt>
                <c:pt idx="4">
                  <c:v>0.22715922151356818</c:v>
                </c:pt>
                <c:pt idx="5">
                  <c:v>0.19396273671823447</c:v>
                </c:pt>
                <c:pt idx="6">
                  <c:v>8.8209338451945063E-2</c:v>
                </c:pt>
                <c:pt idx="7">
                  <c:v>0.38330476590954604</c:v>
                </c:pt>
                <c:pt idx="8">
                  <c:v>0.148601094743495</c:v>
                </c:pt>
                <c:pt idx="9">
                  <c:v>0.22839738649276278</c:v>
                </c:pt>
                <c:pt idx="10">
                  <c:v>0.22600777124299704</c:v>
                </c:pt>
                <c:pt idx="11">
                  <c:v>0.23832308258025867</c:v>
                </c:pt>
                <c:pt idx="12">
                  <c:v>0.24531573508286644</c:v>
                </c:pt>
                <c:pt idx="13">
                  <c:v>6.2494413737189253E-2</c:v>
                </c:pt>
                <c:pt idx="14">
                  <c:v>7.4510411529801299E-2</c:v>
                </c:pt>
                <c:pt idx="15">
                  <c:v>0.24970390806723239</c:v>
                </c:pt>
                <c:pt idx="16">
                  <c:v>0.14184715540887841</c:v>
                </c:pt>
                <c:pt idx="17">
                  <c:v>0.23765451494962314</c:v>
                </c:pt>
                <c:pt idx="18">
                  <c:v>0.20248872164249587</c:v>
                </c:pt>
                <c:pt idx="19">
                  <c:v>0.10377288950228027</c:v>
                </c:pt>
                <c:pt idx="20">
                  <c:v>0.21455067909290609</c:v>
                </c:pt>
                <c:pt idx="21">
                  <c:v>0.11009302146340698</c:v>
                </c:pt>
                <c:pt idx="22">
                  <c:v>0.24863425489006016</c:v>
                </c:pt>
                <c:pt idx="23">
                  <c:v>0.2354924897851669</c:v>
                </c:pt>
                <c:pt idx="24">
                  <c:v>0.21386568620048962</c:v>
                </c:pt>
                <c:pt idx="25">
                  <c:v>0.13264617885723273</c:v>
                </c:pt>
                <c:pt idx="26">
                  <c:v>0.18654794303792754</c:v>
                </c:pt>
                <c:pt idx="27">
                  <c:v>0.36951437196818043</c:v>
                </c:pt>
                <c:pt idx="28">
                  <c:v>0.19267934213473256</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入善町</c:v>
                </c:pt>
                <c:pt idx="1">
                  <c:v>にかほ市</c:v>
                </c:pt>
                <c:pt idx="2">
                  <c:v>池田町</c:v>
                </c:pt>
                <c:pt idx="3">
                  <c:v>明和町</c:v>
                </c:pt>
                <c:pt idx="4">
                  <c:v>中標津町</c:v>
                </c:pt>
                <c:pt idx="5">
                  <c:v>水俣市</c:v>
                </c:pt>
                <c:pt idx="6">
                  <c:v>横芝光町</c:v>
                </c:pt>
                <c:pt idx="7">
                  <c:v>三郷町</c:v>
                </c:pt>
                <c:pt idx="8">
                  <c:v>飛騨市</c:v>
                </c:pt>
                <c:pt idx="9">
                  <c:v>中城村</c:v>
                </c:pt>
                <c:pt idx="10">
                  <c:v>吉岡町</c:v>
                </c:pt>
                <c:pt idx="11">
                  <c:v>村山市</c:v>
                </c:pt>
                <c:pt idx="12">
                  <c:v>大月市</c:v>
                </c:pt>
                <c:pt idx="13">
                  <c:v>豊後高田市</c:v>
                </c:pt>
                <c:pt idx="14">
                  <c:v>美祢市</c:v>
                </c:pt>
                <c:pt idx="15">
                  <c:v>江津市</c:v>
                </c:pt>
                <c:pt idx="16">
                  <c:v>多度津町</c:v>
                </c:pt>
                <c:pt idx="17">
                  <c:v>高畠町</c:v>
                </c:pt>
                <c:pt idx="18">
                  <c:v>大野町</c:v>
                </c:pt>
                <c:pt idx="19">
                  <c:v>御坊市</c:v>
                </c:pt>
                <c:pt idx="20">
                  <c:v>上野原市</c:v>
                </c:pt>
                <c:pt idx="21">
                  <c:v>養父市</c:v>
                </c:pt>
                <c:pt idx="22">
                  <c:v>益子町</c:v>
                </c:pt>
                <c:pt idx="23">
                  <c:v>笠松町</c:v>
                </c:pt>
                <c:pt idx="24">
                  <c:v>勝山市</c:v>
                </c:pt>
                <c:pt idx="25">
                  <c:v>加美町</c:v>
                </c:pt>
                <c:pt idx="26">
                  <c:v>白石町</c:v>
                </c:pt>
                <c:pt idx="27">
                  <c:v>上牧町</c:v>
                </c:pt>
                <c:pt idx="28">
                  <c:v>福智町</c:v>
                </c:pt>
              </c:strCache>
            </c:strRef>
          </c:cat>
          <c:val>
            <c:numRef>
              <c:f>排出量比較シート!$CB$21:$CB$50</c:f>
              <c:numCache>
                <c:formatCode>0%</c:formatCode>
                <c:ptCount val="30"/>
                <c:pt idx="0">
                  <c:v>0.21141776220185254</c:v>
                </c:pt>
                <c:pt idx="1">
                  <c:v>0.1424585858985154</c:v>
                </c:pt>
                <c:pt idx="2">
                  <c:v>0.25617554351951682</c:v>
                </c:pt>
                <c:pt idx="3">
                  <c:v>0.32438522324999142</c:v>
                </c:pt>
                <c:pt idx="4">
                  <c:v>0.26496995975377274</c:v>
                </c:pt>
                <c:pt idx="5">
                  <c:v>0.29697424863619776</c:v>
                </c:pt>
                <c:pt idx="6">
                  <c:v>0.18694738432286578</c:v>
                </c:pt>
                <c:pt idx="7">
                  <c:v>0.32013820339654697</c:v>
                </c:pt>
                <c:pt idx="8">
                  <c:v>0.27216425897438157</c:v>
                </c:pt>
                <c:pt idx="9">
                  <c:v>0.33001364856923809</c:v>
                </c:pt>
                <c:pt idx="10">
                  <c:v>0.39623435718730654</c:v>
                </c:pt>
                <c:pt idx="11">
                  <c:v>0.37926679535582331</c:v>
                </c:pt>
                <c:pt idx="12">
                  <c:v>0.36202915461881346</c:v>
                </c:pt>
                <c:pt idx="13">
                  <c:v>0.11527076798158728</c:v>
                </c:pt>
                <c:pt idx="14">
                  <c:v>0.11167717558887627</c:v>
                </c:pt>
                <c:pt idx="15">
                  <c:v>0.23355553750227784</c:v>
                </c:pt>
                <c:pt idx="16">
                  <c:v>0.14500930385107552</c:v>
                </c:pt>
                <c:pt idx="17">
                  <c:v>0.3611845642511517</c:v>
                </c:pt>
                <c:pt idx="18">
                  <c:v>0.33091108856955409</c:v>
                </c:pt>
                <c:pt idx="19">
                  <c:v>0.20613707132913189</c:v>
                </c:pt>
                <c:pt idx="20">
                  <c:v>0.28146471808467372</c:v>
                </c:pt>
                <c:pt idx="21">
                  <c:v>0.28871124443272894</c:v>
                </c:pt>
                <c:pt idx="22">
                  <c:v>0.43422954983660661</c:v>
                </c:pt>
                <c:pt idx="23">
                  <c:v>0.28508874681849045</c:v>
                </c:pt>
                <c:pt idx="24">
                  <c:v>0.24809425226820156</c:v>
                </c:pt>
                <c:pt idx="25">
                  <c:v>0.27125681787911871</c:v>
                </c:pt>
                <c:pt idx="26">
                  <c:v>0.45602521304296012</c:v>
                </c:pt>
                <c:pt idx="27">
                  <c:v>0.34530243847474745</c:v>
                </c:pt>
                <c:pt idx="28">
                  <c:v>0.41642094893564741</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入善町</c:v>
                </c:pt>
                <c:pt idx="1">
                  <c:v>にかほ市</c:v>
                </c:pt>
                <c:pt idx="2">
                  <c:v>池田町</c:v>
                </c:pt>
                <c:pt idx="3">
                  <c:v>明和町</c:v>
                </c:pt>
                <c:pt idx="4">
                  <c:v>中標津町</c:v>
                </c:pt>
                <c:pt idx="5">
                  <c:v>水俣市</c:v>
                </c:pt>
                <c:pt idx="6">
                  <c:v>横芝光町</c:v>
                </c:pt>
                <c:pt idx="7">
                  <c:v>三郷町</c:v>
                </c:pt>
                <c:pt idx="8">
                  <c:v>飛騨市</c:v>
                </c:pt>
                <c:pt idx="9">
                  <c:v>中城村</c:v>
                </c:pt>
                <c:pt idx="10">
                  <c:v>吉岡町</c:v>
                </c:pt>
                <c:pt idx="11">
                  <c:v>村山市</c:v>
                </c:pt>
                <c:pt idx="12">
                  <c:v>大月市</c:v>
                </c:pt>
                <c:pt idx="13">
                  <c:v>豊後高田市</c:v>
                </c:pt>
                <c:pt idx="14">
                  <c:v>美祢市</c:v>
                </c:pt>
                <c:pt idx="15">
                  <c:v>江津市</c:v>
                </c:pt>
                <c:pt idx="16">
                  <c:v>多度津町</c:v>
                </c:pt>
                <c:pt idx="17">
                  <c:v>高畠町</c:v>
                </c:pt>
                <c:pt idx="18">
                  <c:v>大野町</c:v>
                </c:pt>
                <c:pt idx="19">
                  <c:v>御坊市</c:v>
                </c:pt>
                <c:pt idx="20">
                  <c:v>上野原市</c:v>
                </c:pt>
                <c:pt idx="21">
                  <c:v>養父市</c:v>
                </c:pt>
                <c:pt idx="22">
                  <c:v>益子町</c:v>
                </c:pt>
                <c:pt idx="23">
                  <c:v>笠松町</c:v>
                </c:pt>
                <c:pt idx="24">
                  <c:v>勝山市</c:v>
                </c:pt>
                <c:pt idx="25">
                  <c:v>加美町</c:v>
                </c:pt>
                <c:pt idx="26">
                  <c:v>白石町</c:v>
                </c:pt>
                <c:pt idx="27">
                  <c:v>上牧町</c:v>
                </c:pt>
                <c:pt idx="28">
                  <c:v>福智町</c:v>
                </c:pt>
              </c:strCache>
            </c:strRef>
          </c:cat>
          <c:val>
            <c:numRef>
              <c:f>排出量比較シート!$CH$21:$CH$50</c:f>
              <c:numCache>
                <c:formatCode>0%</c:formatCode>
                <c:ptCount val="30"/>
                <c:pt idx="0">
                  <c:v>8.2087028255754327E-3</c:v>
                </c:pt>
                <c:pt idx="1">
                  <c:v>8.4953619764598746E-3</c:v>
                </c:pt>
                <c:pt idx="2">
                  <c:v>1.9292181234886335E-2</c:v>
                </c:pt>
                <c:pt idx="3">
                  <c:v>1.3547651193739726E-2</c:v>
                </c:pt>
                <c:pt idx="4">
                  <c:v>1.3424463872288172E-2</c:v>
                </c:pt>
                <c:pt idx="5">
                  <c:v>1.9499064970055831E-2</c:v>
                </c:pt>
                <c:pt idx="6">
                  <c:v>9.8480097363997949E-3</c:v>
                </c:pt>
                <c:pt idx="7">
                  <c:v>2.7107585112237875E-2</c:v>
                </c:pt>
                <c:pt idx="8">
                  <c:v>1.2387999075359422E-2</c:v>
                </c:pt>
                <c:pt idx="9">
                  <c:v>2.6995633279717025E-2</c:v>
                </c:pt>
                <c:pt idx="10">
                  <c:v>4.6287918370515421E-2</c:v>
                </c:pt>
                <c:pt idx="11">
                  <c:v>2.3737646964157297E-2</c:v>
                </c:pt>
                <c:pt idx="12">
                  <c:v>3.5375556518845427E-2</c:v>
                </c:pt>
                <c:pt idx="13">
                  <c:v>9.3348552302109818E-3</c:v>
                </c:pt>
                <c:pt idx="14">
                  <c:v>0</c:v>
                </c:pt>
                <c:pt idx="15">
                  <c:v>8.9697258119663045E-3</c:v>
                </c:pt>
                <c:pt idx="16">
                  <c:v>1.2090456960760719E-2</c:v>
                </c:pt>
                <c:pt idx="17">
                  <c:v>2.23765333908151E-2</c:v>
                </c:pt>
                <c:pt idx="18">
                  <c:v>2.2719246159407468E-2</c:v>
                </c:pt>
                <c:pt idx="19">
                  <c:v>1.1268512026993121E-2</c:v>
                </c:pt>
                <c:pt idx="20">
                  <c:v>2.6944587336242713E-2</c:v>
                </c:pt>
                <c:pt idx="21">
                  <c:v>2.1134414463358776E-2</c:v>
                </c:pt>
                <c:pt idx="22">
                  <c:v>2.2431834263373661E-2</c:v>
                </c:pt>
                <c:pt idx="23">
                  <c:v>0</c:v>
                </c:pt>
                <c:pt idx="24">
                  <c:v>2.3689348574481562E-2</c:v>
                </c:pt>
                <c:pt idx="25">
                  <c:v>1.9973819138700069E-2</c:v>
                </c:pt>
                <c:pt idx="26">
                  <c:v>2.0240117517174593E-2</c:v>
                </c:pt>
                <c:pt idx="27">
                  <c:v>0</c:v>
                </c:pt>
                <c:pt idx="28">
                  <c:v>2.2849985387333308E-2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入善町</c:v>
                      </c:pt>
                      <c:pt idx="1">
                        <c:v>にかほ市</c:v>
                      </c:pt>
                      <c:pt idx="2">
                        <c:v>池田町</c:v>
                      </c:pt>
                      <c:pt idx="3">
                        <c:v>明和町</c:v>
                      </c:pt>
                      <c:pt idx="4">
                        <c:v>中標津町</c:v>
                      </c:pt>
                      <c:pt idx="5">
                        <c:v>水俣市</c:v>
                      </c:pt>
                      <c:pt idx="6">
                        <c:v>横芝光町</c:v>
                      </c:pt>
                      <c:pt idx="7">
                        <c:v>三郷町</c:v>
                      </c:pt>
                      <c:pt idx="8">
                        <c:v>飛騨市</c:v>
                      </c:pt>
                      <c:pt idx="9">
                        <c:v>中城村</c:v>
                      </c:pt>
                      <c:pt idx="10">
                        <c:v>吉岡町</c:v>
                      </c:pt>
                      <c:pt idx="11">
                        <c:v>村山市</c:v>
                      </c:pt>
                      <c:pt idx="12">
                        <c:v>大月市</c:v>
                      </c:pt>
                      <c:pt idx="13">
                        <c:v>豊後高田市</c:v>
                      </c:pt>
                      <c:pt idx="14">
                        <c:v>美祢市</c:v>
                      </c:pt>
                      <c:pt idx="15">
                        <c:v>江津市</c:v>
                      </c:pt>
                      <c:pt idx="16">
                        <c:v>多度津町</c:v>
                      </c:pt>
                      <c:pt idx="17">
                        <c:v>高畠町</c:v>
                      </c:pt>
                      <c:pt idx="18">
                        <c:v>大野町</c:v>
                      </c:pt>
                      <c:pt idx="19">
                        <c:v>御坊市</c:v>
                      </c:pt>
                      <c:pt idx="20">
                        <c:v>上野原市</c:v>
                      </c:pt>
                      <c:pt idx="21">
                        <c:v>養父市</c:v>
                      </c:pt>
                      <c:pt idx="22">
                        <c:v>益子町</c:v>
                      </c:pt>
                      <c:pt idx="23">
                        <c:v>笠松町</c:v>
                      </c:pt>
                      <c:pt idx="24">
                        <c:v>勝山市</c:v>
                      </c:pt>
                      <c:pt idx="25">
                        <c:v>加美町</c:v>
                      </c:pt>
                      <c:pt idx="26">
                        <c:v>白石町</c:v>
                      </c:pt>
                      <c:pt idx="27">
                        <c:v>上牧町</c:v>
                      </c:pt>
                      <c:pt idx="28">
                        <c:v>福智町</c:v>
                      </c:pt>
                    </c:strCache>
                  </c:strRef>
                </c:cat>
                <c:val>
                  <c:numRef>
                    <c:extLst>
                      <c:ext uri="{02D57815-91ED-43cb-92C2-25804820EDAC}">
                        <c15:formulaRef>
                          <c15:sqref>排出量比較シート!$BW$21:$BW$50</c15:sqref>
                        </c15:formulaRef>
                      </c:ext>
                    </c:extLst>
                    <c:numCache>
                      <c:formatCode>0%</c:formatCode>
                      <c:ptCount val="30"/>
                      <c:pt idx="0">
                        <c:v>0.40493730912628784</c:v>
                      </c:pt>
                      <c:pt idx="1">
                        <c:v>0.59378711337067469</c:v>
                      </c:pt>
                      <c:pt idx="2">
                        <c:v>0.42780009070242103</c:v>
                      </c:pt>
                      <c:pt idx="3">
                        <c:v>0.23576218628660636</c:v>
                      </c:pt>
                      <c:pt idx="4">
                        <c:v>0.17033294638800833</c:v>
                      </c:pt>
                      <c:pt idx="5">
                        <c:v>0.21917415389917394</c:v>
                      </c:pt>
                      <c:pt idx="6">
                        <c:v>0.56147159622011644</c:v>
                      </c:pt>
                      <c:pt idx="7">
                        <c:v>4.5256686072009257E-2</c:v>
                      </c:pt>
                      <c:pt idx="8">
                        <c:v>0.38675456175961842</c:v>
                      </c:pt>
                      <c:pt idx="9">
                        <c:v>0.14074102198358654</c:v>
                      </c:pt>
                      <c:pt idx="10">
                        <c:v>0.13083490206101261</c:v>
                      </c:pt>
                      <c:pt idx="11">
                        <c:v>0.15788203448501295</c:v>
                      </c:pt>
                      <c:pt idx="12">
                        <c:v>0.13740495550512941</c:v>
                      </c:pt>
                      <c:pt idx="13">
                        <c:v>0.70326281525763001</c:v>
                      </c:pt>
                      <c:pt idx="14">
                        <c:v>0.68652453089114274</c:v>
                      </c:pt>
                      <c:pt idx="15">
                        <c:v>0.24237077007828534</c:v>
                      </c:pt>
                      <c:pt idx="16">
                        <c:v>0.58659010752620433</c:v>
                      </c:pt>
                      <c:pt idx="17">
                        <c:v>0.1894777016311617</c:v>
                      </c:pt>
                      <c:pt idx="18">
                        <c:v>0.26478510244198483</c:v>
                      </c:pt>
                      <c:pt idx="19">
                        <c:v>0.50223590632275161</c:v>
                      </c:pt>
                      <c:pt idx="20">
                        <c:v>0.2666195760454293</c:v>
                      </c:pt>
                      <c:pt idx="21">
                        <c:v>0.38395380985458299</c:v>
                      </c:pt>
                      <c:pt idx="22">
                        <c:v>7.7052275270343126E-2</c:v>
                      </c:pt>
                      <c:pt idx="23">
                        <c:v>0.251256928101185</c:v>
                      </c:pt>
                      <c:pt idx="24">
                        <c:v>0.33704600019098047</c:v>
                      </c:pt>
                      <c:pt idx="25">
                        <c:v>0.38058639968625063</c:v>
                      </c:pt>
                      <c:pt idx="26">
                        <c:v>3.6817172510553685E-2</c:v>
                      </c:pt>
                      <c:pt idx="27">
                        <c:v>5.5771650376807314E-2</c:v>
                      </c:pt>
                      <c:pt idx="28">
                        <c:v>0.2090311293925777</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入善町</c:v>
                      </c:pt>
                      <c:pt idx="1">
                        <c:v>にかほ市</c:v>
                      </c:pt>
                      <c:pt idx="2">
                        <c:v>池田町</c:v>
                      </c:pt>
                      <c:pt idx="3">
                        <c:v>明和町</c:v>
                      </c:pt>
                      <c:pt idx="4">
                        <c:v>中標津町</c:v>
                      </c:pt>
                      <c:pt idx="5">
                        <c:v>水俣市</c:v>
                      </c:pt>
                      <c:pt idx="6">
                        <c:v>横芝光町</c:v>
                      </c:pt>
                      <c:pt idx="7">
                        <c:v>三郷町</c:v>
                      </c:pt>
                      <c:pt idx="8">
                        <c:v>飛騨市</c:v>
                      </c:pt>
                      <c:pt idx="9">
                        <c:v>中城村</c:v>
                      </c:pt>
                      <c:pt idx="10">
                        <c:v>吉岡町</c:v>
                      </c:pt>
                      <c:pt idx="11">
                        <c:v>村山市</c:v>
                      </c:pt>
                      <c:pt idx="12">
                        <c:v>大月市</c:v>
                      </c:pt>
                      <c:pt idx="13">
                        <c:v>豊後高田市</c:v>
                      </c:pt>
                      <c:pt idx="14">
                        <c:v>美祢市</c:v>
                      </c:pt>
                      <c:pt idx="15">
                        <c:v>江津市</c:v>
                      </c:pt>
                      <c:pt idx="16">
                        <c:v>多度津町</c:v>
                      </c:pt>
                      <c:pt idx="17">
                        <c:v>高畠町</c:v>
                      </c:pt>
                      <c:pt idx="18">
                        <c:v>大野町</c:v>
                      </c:pt>
                      <c:pt idx="19">
                        <c:v>御坊市</c:v>
                      </c:pt>
                      <c:pt idx="20">
                        <c:v>上野原市</c:v>
                      </c:pt>
                      <c:pt idx="21">
                        <c:v>養父市</c:v>
                      </c:pt>
                      <c:pt idx="22">
                        <c:v>益子町</c:v>
                      </c:pt>
                      <c:pt idx="23">
                        <c:v>笠松町</c:v>
                      </c:pt>
                      <c:pt idx="24">
                        <c:v>勝山市</c:v>
                      </c:pt>
                      <c:pt idx="25">
                        <c:v>加美町</c:v>
                      </c:pt>
                      <c:pt idx="26">
                        <c:v>白石町</c:v>
                      </c:pt>
                      <c:pt idx="27">
                        <c:v>上牧町</c:v>
                      </c:pt>
                      <c:pt idx="28">
                        <c:v>福智町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7.9947289790834614E-3</c:v>
                      </c:pt>
                      <c:pt idx="1">
                        <c:v>8.7006497297424049E-3</c:v>
                      </c:pt>
                      <c:pt idx="2">
                        <c:v>1.2325689199262165E-2</c:v>
                      </c:pt>
                      <c:pt idx="3">
                        <c:v>1.0104464756628278E-2</c:v>
                      </c:pt>
                      <c:pt idx="4">
                        <c:v>1.8611442283946535E-2</c:v>
                      </c:pt>
                      <c:pt idx="5">
                        <c:v>1.0250970582812222E-2</c:v>
                      </c:pt>
                      <c:pt idx="6">
                        <c:v>6.4927506694119758E-3</c:v>
                      </c:pt>
                      <c:pt idx="7">
                        <c:v>5.8961040820470975E-3</c:v>
                      </c:pt>
                      <c:pt idx="8">
                        <c:v>1.3406031732875107E-2</c:v>
                      </c:pt>
                      <c:pt idx="9">
                        <c:v>1.8755930503459826E-2</c:v>
                      </c:pt>
                      <c:pt idx="10">
                        <c:v>1.0033753945548346E-2</c:v>
                      </c:pt>
                      <c:pt idx="11">
                        <c:v>1.6581291313909782E-2</c:v>
                      </c:pt>
                      <c:pt idx="12">
                        <c:v>2.0234556539018348E-2</c:v>
                      </c:pt>
                      <c:pt idx="13">
                        <c:v>5.8763117290060651E-3</c:v>
                      </c:pt>
                      <c:pt idx="14">
                        <c:v>6.8017813138605684E-3</c:v>
                      </c:pt>
                      <c:pt idx="15">
                        <c:v>1.352015134559882E-2</c:v>
                      </c:pt>
                      <c:pt idx="16">
                        <c:v>4.6754424175973587E-3</c:v>
                      </c:pt>
                      <c:pt idx="17">
                        <c:v>1.3616566006085927E-2</c:v>
                      </c:pt>
                      <c:pt idx="18">
                        <c:v>9.9974742980051753E-3</c:v>
                      </c:pt>
                      <c:pt idx="19">
                        <c:v>6.2140171528854444E-3</c:v>
                      </c:pt>
                      <c:pt idx="20">
                        <c:v>1.0598850254484544E-2</c:v>
                      </c:pt>
                      <c:pt idx="21">
                        <c:v>8.3788633734039174E-3</c:v>
                      </c:pt>
                      <c:pt idx="22">
                        <c:v>1.5393306763698079E-2</c:v>
                      </c:pt>
                      <c:pt idx="23">
                        <c:v>5.023731989542494E-3</c:v>
                      </c:pt>
                      <c:pt idx="24">
                        <c:v>9.0797067803576239E-3</c:v>
                      </c:pt>
                      <c:pt idx="25">
                        <c:v>1.3453020519323223E-2</c:v>
                      </c:pt>
                      <c:pt idx="26">
                        <c:v>1.1575483749324435E-2</c:v>
                      </c:pt>
                      <c:pt idx="27">
                        <c:v>5.889606289938989E-3</c:v>
                      </c:pt>
                      <c:pt idx="28">
                        <c:v>9.4781195922616253E-3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入善町</c:v>
                      </c:pt>
                      <c:pt idx="1">
                        <c:v>にかほ市</c:v>
                      </c:pt>
                      <c:pt idx="2">
                        <c:v>池田町</c:v>
                      </c:pt>
                      <c:pt idx="3">
                        <c:v>明和町</c:v>
                      </c:pt>
                      <c:pt idx="4">
                        <c:v>中標津町</c:v>
                      </c:pt>
                      <c:pt idx="5">
                        <c:v>水俣市</c:v>
                      </c:pt>
                      <c:pt idx="6">
                        <c:v>横芝光町</c:v>
                      </c:pt>
                      <c:pt idx="7">
                        <c:v>三郷町</c:v>
                      </c:pt>
                      <c:pt idx="8">
                        <c:v>飛騨市</c:v>
                      </c:pt>
                      <c:pt idx="9">
                        <c:v>中城村</c:v>
                      </c:pt>
                      <c:pt idx="10">
                        <c:v>吉岡町</c:v>
                      </c:pt>
                      <c:pt idx="11">
                        <c:v>村山市</c:v>
                      </c:pt>
                      <c:pt idx="12">
                        <c:v>大月市</c:v>
                      </c:pt>
                      <c:pt idx="13">
                        <c:v>豊後高田市</c:v>
                      </c:pt>
                      <c:pt idx="14">
                        <c:v>美祢市</c:v>
                      </c:pt>
                      <c:pt idx="15">
                        <c:v>江津市</c:v>
                      </c:pt>
                      <c:pt idx="16">
                        <c:v>多度津町</c:v>
                      </c:pt>
                      <c:pt idx="17">
                        <c:v>高畠町</c:v>
                      </c:pt>
                      <c:pt idx="18">
                        <c:v>大野町</c:v>
                      </c:pt>
                      <c:pt idx="19">
                        <c:v>御坊市</c:v>
                      </c:pt>
                      <c:pt idx="20">
                        <c:v>上野原市</c:v>
                      </c:pt>
                      <c:pt idx="21">
                        <c:v>養父市</c:v>
                      </c:pt>
                      <c:pt idx="22">
                        <c:v>益子町</c:v>
                      </c:pt>
                      <c:pt idx="23">
                        <c:v>笠松町</c:v>
                      </c:pt>
                      <c:pt idx="24">
                        <c:v>勝山市</c:v>
                      </c:pt>
                      <c:pt idx="25">
                        <c:v>加美町</c:v>
                      </c:pt>
                      <c:pt idx="26">
                        <c:v>白石町</c:v>
                      </c:pt>
                      <c:pt idx="27">
                        <c:v>上牧町</c:v>
                      </c:pt>
                      <c:pt idx="28">
                        <c:v>福智町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9.4532028025047621E-2</c:v>
                      </c:pt>
                      <c:pt idx="1">
                        <c:v>4.4908367444031302E-2</c:v>
                      </c:pt>
                      <c:pt idx="2">
                        <c:v>2.2014291866410112E-2</c:v>
                      </c:pt>
                      <c:pt idx="3">
                        <c:v>4.548294022925805E-2</c:v>
                      </c:pt>
                      <c:pt idx="4">
                        <c:v>0.12145983715152173</c:v>
                      </c:pt>
                      <c:pt idx="5">
                        <c:v>4.5152191445443392E-2</c:v>
                      </c:pt>
                      <c:pt idx="6">
                        <c:v>6.7213590465394935E-2</c:v>
                      </c:pt>
                      <c:pt idx="7">
                        <c:v>2.6778575763755686E-2</c:v>
                      </c:pt>
                      <c:pt idx="8">
                        <c:v>3.4564095879670492E-2</c:v>
                      </c:pt>
                      <c:pt idx="9">
                        <c:v>1.981832301170159E-2</c:v>
                      </c:pt>
                      <c:pt idx="10">
                        <c:v>7.4038577998244341E-4</c:v>
                      </c:pt>
                      <c:pt idx="11">
                        <c:v>3.3625385688709243E-2</c:v>
                      </c:pt>
                      <c:pt idx="12">
                        <c:v>1.5224943411403662E-2</c:v>
                      </c:pt>
                      <c:pt idx="13">
                        <c:v>4.9396375983879873E-2</c:v>
                      </c:pt>
                      <c:pt idx="14">
                        <c:v>6.4019648156134285E-2</c:v>
                      </c:pt>
                      <c:pt idx="15">
                        <c:v>5.2626059268705588E-2</c:v>
                      </c:pt>
                      <c:pt idx="16">
                        <c:v>3.4305420015473147E-2</c:v>
                      </c:pt>
                      <c:pt idx="17">
                        <c:v>2.7854779069826949E-2</c:v>
                      </c:pt>
                      <c:pt idx="18">
                        <c:v>2.2340538186676407E-2</c:v>
                      </c:pt>
                      <c:pt idx="19">
                        <c:v>2.3729506581940115E-2</c:v>
                      </c:pt>
                      <c:pt idx="20">
                        <c:v>1.8453179779142598E-2</c:v>
                      </c:pt>
                      <c:pt idx="21">
                        <c:v>5.8666426144556902E-2</c:v>
                      </c:pt>
                      <c:pt idx="22">
                        <c:v>4.3660872195006688E-2</c:v>
                      </c:pt>
                      <c:pt idx="23">
                        <c:v>2.0623357890521173E-3</c:v>
                      </c:pt>
                      <c:pt idx="24">
                        <c:v>4.7644132000658222E-2</c:v>
                      </c:pt>
                      <c:pt idx="25">
                        <c:v>7.7912939849805768E-2</c:v>
                      </c:pt>
                      <c:pt idx="26">
                        <c:v>0.10196522918462259</c:v>
                      </c:pt>
                      <c:pt idx="27">
                        <c:v>0</c:v>
                      </c:pt>
                      <c:pt idx="28">
                        <c:v>4.9074195737533405E-3</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入善町</c:v>
                      </c:pt>
                      <c:pt idx="1">
                        <c:v>にかほ市</c:v>
                      </c:pt>
                      <c:pt idx="2">
                        <c:v>池田町</c:v>
                      </c:pt>
                      <c:pt idx="3">
                        <c:v>明和町</c:v>
                      </c:pt>
                      <c:pt idx="4">
                        <c:v>中標津町</c:v>
                      </c:pt>
                      <c:pt idx="5">
                        <c:v>水俣市</c:v>
                      </c:pt>
                      <c:pt idx="6">
                        <c:v>横芝光町</c:v>
                      </c:pt>
                      <c:pt idx="7">
                        <c:v>三郷町</c:v>
                      </c:pt>
                      <c:pt idx="8">
                        <c:v>飛騨市</c:v>
                      </c:pt>
                      <c:pt idx="9">
                        <c:v>中城村</c:v>
                      </c:pt>
                      <c:pt idx="10">
                        <c:v>吉岡町</c:v>
                      </c:pt>
                      <c:pt idx="11">
                        <c:v>村山市</c:v>
                      </c:pt>
                      <c:pt idx="12">
                        <c:v>大月市</c:v>
                      </c:pt>
                      <c:pt idx="13">
                        <c:v>豊後高田市</c:v>
                      </c:pt>
                      <c:pt idx="14">
                        <c:v>美祢市</c:v>
                      </c:pt>
                      <c:pt idx="15">
                        <c:v>江津市</c:v>
                      </c:pt>
                      <c:pt idx="16">
                        <c:v>多度津町</c:v>
                      </c:pt>
                      <c:pt idx="17">
                        <c:v>高畠町</c:v>
                      </c:pt>
                      <c:pt idx="18">
                        <c:v>大野町</c:v>
                      </c:pt>
                      <c:pt idx="19">
                        <c:v>御坊市</c:v>
                      </c:pt>
                      <c:pt idx="20">
                        <c:v>上野原市</c:v>
                      </c:pt>
                      <c:pt idx="21">
                        <c:v>養父市</c:v>
                      </c:pt>
                      <c:pt idx="22">
                        <c:v>益子町</c:v>
                      </c:pt>
                      <c:pt idx="23">
                        <c:v>笠松町</c:v>
                      </c:pt>
                      <c:pt idx="24">
                        <c:v>勝山市</c:v>
                      </c:pt>
                      <c:pt idx="25">
                        <c:v>加美町</c:v>
                      </c:pt>
                      <c:pt idx="26">
                        <c:v>白石町</c:v>
                      </c:pt>
                      <c:pt idx="27">
                        <c:v>上牧町</c:v>
                      </c:pt>
                      <c:pt idx="28">
                        <c:v>福智町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0.20487114245699325</c:v>
                      </c:pt>
                      <c:pt idx="1">
                        <c:v>0.13768336071979353</c:v>
                      </c:pt>
                      <c:pt idx="2">
                        <c:v>0.24747947127403272</c:v>
                      </c:pt>
                      <c:pt idx="3">
                        <c:v>0.31404709176572715</c:v>
                      </c:pt>
                      <c:pt idx="4">
                        <c:v>0.25880773765726189</c:v>
                      </c:pt>
                      <c:pt idx="5">
                        <c:v>0.28247528829469715</c:v>
                      </c:pt>
                      <c:pt idx="6">
                        <c:v>0.18168789616048794</c:v>
                      </c:pt>
                      <c:pt idx="7">
                        <c:v>0.29953384878903982</c:v>
                      </c:pt>
                      <c:pt idx="8">
                        <c:v>0.26444418282221022</c:v>
                      </c:pt>
                      <c:pt idx="9">
                        <c:v>0.30137180850909606</c:v>
                      </c:pt>
                      <c:pt idx="10">
                        <c:v>0.38291159257737023</c:v>
                      </c:pt>
                      <c:pt idx="11">
                        <c:v>0.36900441193744854</c:v>
                      </c:pt>
                      <c:pt idx="12">
                        <c:v>0.35054909812747992</c:v>
                      </c:pt>
                      <c:pt idx="13">
                        <c:v>0.11028921930612576</c:v>
                      </c:pt>
                      <c:pt idx="14">
                        <c:v>0.10877104436581812</c:v>
                      </c:pt>
                      <c:pt idx="15">
                        <c:v>0.22118091208989293</c:v>
                      </c:pt>
                      <c:pt idx="16">
                        <c:v>0.12850781198317263</c:v>
                      </c:pt>
                      <c:pt idx="17">
                        <c:v>0.35064115273982926</c:v>
                      </c:pt>
                      <c:pt idx="18">
                        <c:v>0.31991127274880116</c:v>
                      </c:pt>
                      <c:pt idx="19">
                        <c:v>0.19732507029529872</c:v>
                      </c:pt>
                      <c:pt idx="20">
                        <c:v>0.27139323072131782</c:v>
                      </c:pt>
                      <c:pt idx="21">
                        <c:v>0.28061854021492394</c:v>
                      </c:pt>
                      <c:pt idx="22">
                        <c:v>0.42157861085735254</c:v>
                      </c:pt>
                      <c:pt idx="23">
                        <c:v>0.27388425155762258</c:v>
                      </c:pt>
                      <c:pt idx="24">
                        <c:v>0.24014043939074844</c:v>
                      </c:pt>
                      <c:pt idx="25">
                        <c:v>0.26409503988676652</c:v>
                      </c:pt>
                      <c:pt idx="26">
                        <c:v>0.44450904600834124</c:v>
                      </c:pt>
                      <c:pt idx="27">
                        <c:v>0.32515829966305893</c:v>
                      </c:pt>
                      <c:pt idx="28">
                        <c:v>0.4044107659467237</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入善町</c:v>
                      </c:pt>
                      <c:pt idx="1">
                        <c:v>にかほ市</c:v>
                      </c:pt>
                      <c:pt idx="2">
                        <c:v>池田町</c:v>
                      </c:pt>
                      <c:pt idx="3">
                        <c:v>明和町</c:v>
                      </c:pt>
                      <c:pt idx="4">
                        <c:v>中標津町</c:v>
                      </c:pt>
                      <c:pt idx="5">
                        <c:v>水俣市</c:v>
                      </c:pt>
                      <c:pt idx="6">
                        <c:v>横芝光町</c:v>
                      </c:pt>
                      <c:pt idx="7">
                        <c:v>三郷町</c:v>
                      </c:pt>
                      <c:pt idx="8">
                        <c:v>飛騨市</c:v>
                      </c:pt>
                      <c:pt idx="9">
                        <c:v>中城村</c:v>
                      </c:pt>
                      <c:pt idx="10">
                        <c:v>吉岡町</c:v>
                      </c:pt>
                      <c:pt idx="11">
                        <c:v>村山市</c:v>
                      </c:pt>
                      <c:pt idx="12">
                        <c:v>大月市</c:v>
                      </c:pt>
                      <c:pt idx="13">
                        <c:v>豊後高田市</c:v>
                      </c:pt>
                      <c:pt idx="14">
                        <c:v>美祢市</c:v>
                      </c:pt>
                      <c:pt idx="15">
                        <c:v>江津市</c:v>
                      </c:pt>
                      <c:pt idx="16">
                        <c:v>多度津町</c:v>
                      </c:pt>
                      <c:pt idx="17">
                        <c:v>高畠町</c:v>
                      </c:pt>
                      <c:pt idx="18">
                        <c:v>大野町</c:v>
                      </c:pt>
                      <c:pt idx="19">
                        <c:v>御坊市</c:v>
                      </c:pt>
                      <c:pt idx="20">
                        <c:v>上野原市</c:v>
                      </c:pt>
                      <c:pt idx="21">
                        <c:v>養父市</c:v>
                      </c:pt>
                      <c:pt idx="22">
                        <c:v>益子町</c:v>
                      </c:pt>
                      <c:pt idx="23">
                        <c:v>笠松町</c:v>
                      </c:pt>
                      <c:pt idx="24">
                        <c:v>勝山市</c:v>
                      </c:pt>
                      <c:pt idx="25">
                        <c:v>加美町</c:v>
                      </c:pt>
                      <c:pt idx="26">
                        <c:v>白石町</c:v>
                      </c:pt>
                      <c:pt idx="27">
                        <c:v>上牧町</c:v>
                      </c:pt>
                      <c:pt idx="28">
                        <c:v>福智町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0.11100066198762183</c:v>
                      </c:pt>
                      <c:pt idx="1">
                        <c:v>7.4563358824257908E-2</c:v>
                      </c:pt>
                      <c:pt idx="2">
                        <c:v>0.14163615483388209</c:v>
                      </c:pt>
                      <c:pt idx="3">
                        <c:v>0.1661742318287448</c:v>
                      </c:pt>
                      <c:pt idx="4">
                        <c:v>0.11028802278545143</c:v>
                      </c:pt>
                      <c:pt idx="5">
                        <c:v>0.14681964925850535</c:v>
                      </c:pt>
                      <c:pt idx="6">
                        <c:v>8.2943248978038744E-2</c:v>
                      </c:pt>
                      <c:pt idx="7">
                        <c:v>0.2200471172650339</c:v>
                      </c:pt>
                      <c:pt idx="8">
                        <c:v>0.11455004924081383</c:v>
                      </c:pt>
                      <c:pt idx="9">
                        <c:v>0.15178479132528158</c:v>
                      </c:pt>
                      <c:pt idx="10">
                        <c:v>0.23209191574756596</c:v>
                      </c:pt>
                      <c:pt idx="11">
                        <c:v>0.16288613138755131</c:v>
                      </c:pt>
                      <c:pt idx="12">
                        <c:v>0.1823231160040874</c:v>
                      </c:pt>
                      <c:pt idx="13">
                        <c:v>4.8241562673982497E-2</c:v>
                      </c:pt>
                      <c:pt idx="14">
                        <c:v>4.909488793515257E-2</c:v>
                      </c:pt>
                      <c:pt idx="15">
                        <c:v>0.11421845260719832</c:v>
                      </c:pt>
                      <c:pt idx="16">
                        <c:v>7.5079696716312219E-2</c:v>
                      </c:pt>
                      <c:pt idx="17">
                        <c:v>0.16906440966721331</c:v>
                      </c:pt>
                      <c:pt idx="18">
                        <c:v>0.18429620778216727</c:v>
                      </c:pt>
                      <c:pt idx="19">
                        <c:v>8.9410306387291735E-2</c:v>
                      </c:pt>
                      <c:pt idx="20">
                        <c:v>0.13994138751986115</c:v>
                      </c:pt>
                      <c:pt idx="21">
                        <c:v>0.12236796437359639</c:v>
                      </c:pt>
                      <c:pt idx="22">
                        <c:v>0.22178830355945708</c:v>
                      </c:pt>
                      <c:pt idx="23">
                        <c:v>0.16684277760900521</c:v>
                      </c:pt>
                      <c:pt idx="24">
                        <c:v>0.12434591660155449</c:v>
                      </c:pt>
                      <c:pt idx="25">
                        <c:v>0.11647190377338128</c:v>
                      </c:pt>
                      <c:pt idx="26">
                        <c:v>0.18488529454677921</c:v>
                      </c:pt>
                      <c:pt idx="27">
                        <c:v>0.23191209044958985</c:v>
                      </c:pt>
                      <c:pt idx="28">
                        <c:v>0.20104458396173702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入善町</c:v>
                      </c:pt>
                      <c:pt idx="1">
                        <c:v>にかほ市</c:v>
                      </c:pt>
                      <c:pt idx="2">
                        <c:v>池田町</c:v>
                      </c:pt>
                      <c:pt idx="3">
                        <c:v>明和町</c:v>
                      </c:pt>
                      <c:pt idx="4">
                        <c:v>中標津町</c:v>
                      </c:pt>
                      <c:pt idx="5">
                        <c:v>水俣市</c:v>
                      </c:pt>
                      <c:pt idx="6">
                        <c:v>横芝光町</c:v>
                      </c:pt>
                      <c:pt idx="7">
                        <c:v>三郷町</c:v>
                      </c:pt>
                      <c:pt idx="8">
                        <c:v>飛騨市</c:v>
                      </c:pt>
                      <c:pt idx="9">
                        <c:v>中城村</c:v>
                      </c:pt>
                      <c:pt idx="10">
                        <c:v>吉岡町</c:v>
                      </c:pt>
                      <c:pt idx="11">
                        <c:v>村山市</c:v>
                      </c:pt>
                      <c:pt idx="12">
                        <c:v>大月市</c:v>
                      </c:pt>
                      <c:pt idx="13">
                        <c:v>豊後高田市</c:v>
                      </c:pt>
                      <c:pt idx="14">
                        <c:v>美祢市</c:v>
                      </c:pt>
                      <c:pt idx="15">
                        <c:v>江津市</c:v>
                      </c:pt>
                      <c:pt idx="16">
                        <c:v>多度津町</c:v>
                      </c:pt>
                      <c:pt idx="17">
                        <c:v>高畠町</c:v>
                      </c:pt>
                      <c:pt idx="18">
                        <c:v>大野町</c:v>
                      </c:pt>
                      <c:pt idx="19">
                        <c:v>御坊市</c:v>
                      </c:pt>
                      <c:pt idx="20">
                        <c:v>上野原市</c:v>
                      </c:pt>
                      <c:pt idx="21">
                        <c:v>養父市</c:v>
                      </c:pt>
                      <c:pt idx="22">
                        <c:v>益子町</c:v>
                      </c:pt>
                      <c:pt idx="23">
                        <c:v>笠松町</c:v>
                      </c:pt>
                      <c:pt idx="24">
                        <c:v>勝山市</c:v>
                      </c:pt>
                      <c:pt idx="25">
                        <c:v>加美町</c:v>
                      </c:pt>
                      <c:pt idx="26">
                        <c:v>白石町</c:v>
                      </c:pt>
                      <c:pt idx="27">
                        <c:v>上牧町</c:v>
                      </c:pt>
                      <c:pt idx="28">
                        <c:v>福智町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9.3870480469371423E-2</c:v>
                      </c:pt>
                      <c:pt idx="1">
                        <c:v>6.3120001895535641E-2</c:v>
                      </c:pt>
                      <c:pt idx="2">
                        <c:v>0.10584331644015063</c:v>
                      </c:pt>
                      <c:pt idx="3">
                        <c:v>0.14787285993698232</c:v>
                      </c:pt>
                      <c:pt idx="4">
                        <c:v>0.14851971487181048</c:v>
                      </c:pt>
                      <c:pt idx="5">
                        <c:v>0.13565563903619174</c:v>
                      </c:pt>
                      <c:pt idx="6">
                        <c:v>9.8744647182449213E-2</c:v>
                      </c:pt>
                      <c:pt idx="7">
                        <c:v>7.9486731524005982E-2</c:v>
                      </c:pt>
                      <c:pt idx="8">
                        <c:v>0.14989413358139636</c:v>
                      </c:pt>
                      <c:pt idx="9">
                        <c:v>0.14958701718381454</c:v>
                      </c:pt>
                      <c:pt idx="10">
                        <c:v>0.15081967682980424</c:v>
                      </c:pt>
                      <c:pt idx="11">
                        <c:v>0.2061182805498972</c:v>
                      </c:pt>
                      <c:pt idx="12">
                        <c:v>0.16822598212339251</c:v>
                      </c:pt>
                      <c:pt idx="13">
                        <c:v>6.2047656632143261E-2</c:v>
                      </c:pt>
                      <c:pt idx="14">
                        <c:v>5.9676156430665546E-2</c:v>
                      </c:pt>
                      <c:pt idx="15">
                        <c:v>0.10696245948269464</c:v>
                      </c:pt>
                      <c:pt idx="16">
                        <c:v>5.3428115266860393E-2</c:v>
                      </c:pt>
                      <c:pt idx="17">
                        <c:v>0.18157674307261598</c:v>
                      </c:pt>
                      <c:pt idx="18">
                        <c:v>0.13561506496663392</c:v>
                      </c:pt>
                      <c:pt idx="19">
                        <c:v>0.107914763908007</c:v>
                      </c:pt>
                      <c:pt idx="20">
                        <c:v>0.13145184320145667</c:v>
                      </c:pt>
                      <c:pt idx="21">
                        <c:v>0.15825057584132757</c:v>
                      </c:pt>
                      <c:pt idx="22">
                        <c:v>0.19979030729789549</c:v>
                      </c:pt>
                      <c:pt idx="23">
                        <c:v>0.10704147394861736</c:v>
                      </c:pt>
                      <c:pt idx="24">
                        <c:v>0.11579452278919398</c:v>
                      </c:pt>
                      <c:pt idx="25">
                        <c:v>0.14762313611338523</c:v>
                      </c:pt>
                      <c:pt idx="26">
                        <c:v>0.25962375146156202</c:v>
                      </c:pt>
                      <c:pt idx="27">
                        <c:v>9.3246209213469072E-2</c:v>
                      </c:pt>
                      <c:pt idx="28">
                        <c:v>0.20336618198498665</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入善町</c:v>
                      </c:pt>
                      <c:pt idx="1">
                        <c:v>にかほ市</c:v>
                      </c:pt>
                      <c:pt idx="2">
                        <c:v>池田町</c:v>
                      </c:pt>
                      <c:pt idx="3">
                        <c:v>明和町</c:v>
                      </c:pt>
                      <c:pt idx="4">
                        <c:v>中標津町</c:v>
                      </c:pt>
                      <c:pt idx="5">
                        <c:v>水俣市</c:v>
                      </c:pt>
                      <c:pt idx="6">
                        <c:v>横芝光町</c:v>
                      </c:pt>
                      <c:pt idx="7">
                        <c:v>三郷町</c:v>
                      </c:pt>
                      <c:pt idx="8">
                        <c:v>飛騨市</c:v>
                      </c:pt>
                      <c:pt idx="9">
                        <c:v>中城村</c:v>
                      </c:pt>
                      <c:pt idx="10">
                        <c:v>吉岡町</c:v>
                      </c:pt>
                      <c:pt idx="11">
                        <c:v>村山市</c:v>
                      </c:pt>
                      <c:pt idx="12">
                        <c:v>大月市</c:v>
                      </c:pt>
                      <c:pt idx="13">
                        <c:v>豊後高田市</c:v>
                      </c:pt>
                      <c:pt idx="14">
                        <c:v>美祢市</c:v>
                      </c:pt>
                      <c:pt idx="15">
                        <c:v>江津市</c:v>
                      </c:pt>
                      <c:pt idx="16">
                        <c:v>多度津町</c:v>
                      </c:pt>
                      <c:pt idx="17">
                        <c:v>高畠町</c:v>
                      </c:pt>
                      <c:pt idx="18">
                        <c:v>大野町</c:v>
                      </c:pt>
                      <c:pt idx="19">
                        <c:v>御坊市</c:v>
                      </c:pt>
                      <c:pt idx="20">
                        <c:v>上野原市</c:v>
                      </c:pt>
                      <c:pt idx="21">
                        <c:v>養父市</c:v>
                      </c:pt>
                      <c:pt idx="22">
                        <c:v>益子町</c:v>
                      </c:pt>
                      <c:pt idx="23">
                        <c:v>笠松町</c:v>
                      </c:pt>
                      <c:pt idx="24">
                        <c:v>勝山市</c:v>
                      </c:pt>
                      <c:pt idx="25">
                        <c:v>加美町</c:v>
                      </c:pt>
                      <c:pt idx="26">
                        <c:v>白石町</c:v>
                      </c:pt>
                      <c:pt idx="27">
                        <c:v>上牧町</c:v>
                      </c:pt>
                      <c:pt idx="28">
                        <c:v>福智町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6.546619744859295E-3</c:v>
                      </c:pt>
                      <c:pt idx="1">
                        <c:v>4.7752251787218456E-3</c:v>
                      </c:pt>
                      <c:pt idx="2">
                        <c:v>8.6960722454841061E-3</c:v>
                      </c:pt>
                      <c:pt idx="3">
                        <c:v>1.0338131484264273E-2</c:v>
                      </c:pt>
                      <c:pt idx="4">
                        <c:v>6.1622220965108464E-3</c:v>
                      </c:pt>
                      <c:pt idx="5">
                        <c:v>1.050432698355116E-2</c:v>
                      </c:pt>
                      <c:pt idx="6">
                        <c:v>5.2594881623778547E-3</c:v>
                      </c:pt>
                      <c:pt idx="7">
                        <c:v>2.0604354607507099E-2</c:v>
                      </c:pt>
                      <c:pt idx="8">
                        <c:v>7.7200761521713417E-3</c:v>
                      </c:pt>
                      <c:pt idx="9">
                        <c:v>1.0302478267676248E-2</c:v>
                      </c:pt>
                      <c:pt idx="10">
                        <c:v>1.3322764609936331E-2</c:v>
                      </c:pt>
                      <c:pt idx="11">
                        <c:v>1.0262383418374744E-2</c:v>
                      </c:pt>
                      <c:pt idx="12">
                        <c:v>1.1480056491333525E-2</c:v>
                      </c:pt>
                      <c:pt idx="13">
                        <c:v>3.2707190791246175E-3</c:v>
                      </c:pt>
                      <c:pt idx="14">
                        <c:v>2.9061312230581455E-3</c:v>
                      </c:pt>
                      <c:pt idx="15">
                        <c:v>8.0108558066348586E-3</c:v>
                      </c:pt>
                      <c:pt idx="16">
                        <c:v>5.0341538459861349E-3</c:v>
                      </c:pt>
                      <c:pt idx="17">
                        <c:v>1.0543411511322414E-2</c:v>
                      </c:pt>
                      <c:pt idx="18">
                        <c:v>1.0999815820752937E-2</c:v>
                      </c:pt>
                      <c:pt idx="19">
                        <c:v>6.0017955744561396E-3</c:v>
                      </c:pt>
                      <c:pt idx="20">
                        <c:v>1.0071487363355912E-2</c:v>
                      </c:pt>
                      <c:pt idx="21">
                        <c:v>8.0927042178049764E-3</c:v>
                      </c:pt>
                      <c:pt idx="22">
                        <c:v>1.2650938979254052E-2</c:v>
                      </c:pt>
                      <c:pt idx="23">
                        <c:v>1.1204495260867878E-2</c:v>
                      </c:pt>
                      <c:pt idx="24">
                        <c:v>7.9538128774531165E-3</c:v>
                      </c:pt>
                      <c:pt idx="25">
                        <c:v>7.1617779923521903E-3</c:v>
                      </c:pt>
                      <c:pt idx="26">
                        <c:v>1.1516167034618911E-2</c:v>
                      </c:pt>
                      <c:pt idx="27">
                        <c:v>2.0144138811688524E-2</c:v>
                      </c:pt>
                      <c:pt idx="28">
                        <c:v>1.2010182988923668E-2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入善町</c:v>
                      </c:pt>
                      <c:pt idx="1">
                        <c:v>にかほ市</c:v>
                      </c:pt>
                      <c:pt idx="2">
                        <c:v>池田町</c:v>
                      </c:pt>
                      <c:pt idx="3">
                        <c:v>明和町</c:v>
                      </c:pt>
                      <c:pt idx="4">
                        <c:v>中標津町</c:v>
                      </c:pt>
                      <c:pt idx="5">
                        <c:v>水俣市</c:v>
                      </c:pt>
                      <c:pt idx="6">
                        <c:v>横芝光町</c:v>
                      </c:pt>
                      <c:pt idx="7">
                        <c:v>三郷町</c:v>
                      </c:pt>
                      <c:pt idx="8">
                        <c:v>飛騨市</c:v>
                      </c:pt>
                      <c:pt idx="9">
                        <c:v>中城村</c:v>
                      </c:pt>
                      <c:pt idx="10">
                        <c:v>吉岡町</c:v>
                      </c:pt>
                      <c:pt idx="11">
                        <c:v>村山市</c:v>
                      </c:pt>
                      <c:pt idx="12">
                        <c:v>大月市</c:v>
                      </c:pt>
                      <c:pt idx="13">
                        <c:v>豊後高田市</c:v>
                      </c:pt>
                      <c:pt idx="14">
                        <c:v>美祢市</c:v>
                      </c:pt>
                      <c:pt idx="15">
                        <c:v>江津市</c:v>
                      </c:pt>
                      <c:pt idx="16">
                        <c:v>多度津町</c:v>
                      </c:pt>
                      <c:pt idx="17">
                        <c:v>高畠町</c:v>
                      </c:pt>
                      <c:pt idx="18">
                        <c:v>大野町</c:v>
                      </c:pt>
                      <c:pt idx="19">
                        <c:v>御坊市</c:v>
                      </c:pt>
                      <c:pt idx="20">
                        <c:v>上野原市</c:v>
                      </c:pt>
                      <c:pt idx="21">
                        <c:v>養父市</c:v>
                      </c:pt>
                      <c:pt idx="22">
                        <c:v>益子町</c:v>
                      </c:pt>
                      <c:pt idx="23">
                        <c:v>笠松町</c:v>
                      </c:pt>
                      <c:pt idx="24">
                        <c:v>勝山市</c:v>
                      </c:pt>
                      <c:pt idx="25">
                        <c:v>加美町</c:v>
                      </c:pt>
                      <c:pt idx="26">
                        <c:v>白石町</c:v>
                      </c:pt>
                      <c:pt idx="27">
                        <c:v>上牧町</c:v>
                      </c:pt>
                      <c:pt idx="28">
                        <c:v>福智町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0</c:v>
                      </c:pt>
                      <c:pt idx="5">
                        <c:v>3.9946333579494626E-3</c:v>
                      </c:pt>
                      <c:pt idx="6">
                        <c:v>0</c:v>
                      </c:pt>
                      <c:pt idx="7">
                        <c:v>0</c:v>
                      </c:pt>
                      <c:pt idx="8">
                        <c:v>0</c:v>
                      </c:pt>
                      <c:pt idx="9">
                        <c:v>1.8339361792465758E-2</c:v>
                      </c:pt>
                      <c:pt idx="10">
                        <c:v>0</c:v>
                      </c:pt>
                      <c:pt idx="11">
                        <c:v>0</c:v>
                      </c:pt>
                      <c:pt idx="12">
                        <c:v>0</c:v>
                      </c:pt>
                      <c:pt idx="13">
                        <c:v>1.7108295963369046E-3</c:v>
                      </c:pt>
                      <c:pt idx="14">
                        <c:v>0</c:v>
                      </c:pt>
                      <c:pt idx="15">
                        <c:v>4.3637696057500447E-3</c:v>
                      </c:pt>
                      <c:pt idx="16">
                        <c:v>1.1467338021916794E-2</c:v>
                      </c:pt>
                      <c:pt idx="17">
                        <c:v>0</c:v>
                      </c:pt>
                      <c:pt idx="18">
                        <c:v>0</c:v>
                      </c:pt>
                      <c:pt idx="19">
                        <c:v>2.8102054593770274E-3</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入善町</c:v>
                </c:pt>
                <c:pt idx="1">
                  <c:v>にかほ市</c:v>
                </c:pt>
                <c:pt idx="2">
                  <c:v>池田町</c:v>
                </c:pt>
                <c:pt idx="3">
                  <c:v>明和町</c:v>
                </c:pt>
                <c:pt idx="4">
                  <c:v>中標津町</c:v>
                </c:pt>
                <c:pt idx="5">
                  <c:v>水俣市</c:v>
                </c:pt>
                <c:pt idx="6">
                  <c:v>横芝光町</c:v>
                </c:pt>
                <c:pt idx="7">
                  <c:v>三郷町</c:v>
                </c:pt>
                <c:pt idx="8">
                  <c:v>飛騨市</c:v>
                </c:pt>
                <c:pt idx="9">
                  <c:v>中城村</c:v>
                </c:pt>
                <c:pt idx="10">
                  <c:v>吉岡町</c:v>
                </c:pt>
                <c:pt idx="11">
                  <c:v>村山市</c:v>
                </c:pt>
                <c:pt idx="12">
                  <c:v>大月市</c:v>
                </c:pt>
                <c:pt idx="13">
                  <c:v>豊後高田市</c:v>
                </c:pt>
                <c:pt idx="14">
                  <c:v>美祢市</c:v>
                </c:pt>
                <c:pt idx="15">
                  <c:v>江津市</c:v>
                </c:pt>
                <c:pt idx="16">
                  <c:v>多度津町</c:v>
                </c:pt>
                <c:pt idx="17">
                  <c:v>高畠町</c:v>
                </c:pt>
                <c:pt idx="18">
                  <c:v>大野町</c:v>
                </c:pt>
                <c:pt idx="19">
                  <c:v>御坊市</c:v>
                </c:pt>
                <c:pt idx="20">
                  <c:v>上野原市</c:v>
                </c:pt>
                <c:pt idx="21">
                  <c:v>養父市</c:v>
                </c:pt>
                <c:pt idx="22">
                  <c:v>益子町</c:v>
                </c:pt>
                <c:pt idx="23">
                  <c:v>笠松町</c:v>
                </c:pt>
                <c:pt idx="24">
                  <c:v>勝山市</c:v>
                </c:pt>
                <c:pt idx="25">
                  <c:v>加美町</c:v>
                </c:pt>
                <c:pt idx="26">
                  <c:v>白石町</c:v>
                </c:pt>
                <c:pt idx="27">
                  <c:v>上牧町</c:v>
                </c:pt>
                <c:pt idx="28">
                  <c:v>福智町</c:v>
                </c:pt>
              </c:strCache>
            </c:strRef>
          </c:cat>
          <c:val>
            <c:numRef>
              <c:f>排出量比較シート!$BE$21:$BE$50</c:f>
              <c:numCache>
                <c:formatCode>#,##0_);[Red]\(#,##0\)</c:formatCode>
                <c:ptCount val="30"/>
                <c:pt idx="0">
                  <c:v>110.03612974068398</c:v>
                </c:pt>
                <c:pt idx="1">
                  <c:v>190.58185209576396</c:v>
                </c:pt>
                <c:pt idx="2">
                  <c:v>73.834936123335893</c:v>
                </c:pt>
                <c:pt idx="3">
                  <c:v>38.35707178189341</c:v>
                </c:pt>
                <c:pt idx="4">
                  <c:v>68.915236376195196</c:v>
                </c:pt>
                <c:pt idx="5">
                  <c:v>36.614286178657359</c:v>
                </c:pt>
                <c:pt idx="6">
                  <c:v>166.40037418838742</c:v>
                </c:pt>
                <c:pt idx="7">
                  <c:v>5.1063748063282084</c:v>
                </c:pt>
                <c:pt idx="8">
                  <c:v>77.916803369494119</c:v>
                </c:pt>
                <c:pt idx="9">
                  <c:v>22.624876420118579</c:v>
                </c:pt>
                <c:pt idx="10">
                  <c:v>13.667632718924834</c:v>
                </c:pt>
                <c:pt idx="11">
                  <c:v>27.726853790492868</c:v>
                </c:pt>
                <c:pt idx="12">
                  <c:v>20.583164476136076</c:v>
                </c:pt>
                <c:pt idx="13">
                  <c:v>306.76150269834864</c:v>
                </c:pt>
                <c:pt idx="14">
                  <c:v>359.17950223448452</c:v>
                </c:pt>
                <c:pt idx="15">
                  <c:v>52.240007112332748</c:v>
                </c:pt>
                <c:pt idx="16">
                  <c:v>168.93315714477515</c:v>
                </c:pt>
                <c:pt idx="17">
                  <c:v>29.49156674541058</c:v>
                </c:pt>
                <c:pt idx="18">
                  <c:v>36.146149870666818</c:v>
                </c:pt>
                <c:pt idx="19">
                  <c:v>118.97966082834948</c:v>
                </c:pt>
                <c:pt idx="20">
                  <c:v>39.132696480608182</c:v>
                </c:pt>
                <c:pt idx="21">
                  <c:v>74.998848874442814</c:v>
                </c:pt>
                <c:pt idx="22">
                  <c:v>14.292163730780302</c:v>
                </c:pt>
                <c:pt idx="23">
                  <c:v>30.039928005364892</c:v>
                </c:pt>
                <c:pt idx="24">
                  <c:v>65.916035843703796</c:v>
                </c:pt>
                <c:pt idx="25">
                  <c:v>87.690230780867907</c:v>
                </c:pt>
                <c:pt idx="26">
                  <c:v>17.29440037189752</c:v>
                </c:pt>
                <c:pt idx="27">
                  <c:v>4.0010226570646585</c:v>
                </c:pt>
                <c:pt idx="28">
                  <c:v>24.523346298715346</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入善町</c:v>
                </c:pt>
                <c:pt idx="1">
                  <c:v>にかほ市</c:v>
                </c:pt>
                <c:pt idx="2">
                  <c:v>池田町</c:v>
                </c:pt>
                <c:pt idx="3">
                  <c:v>明和町</c:v>
                </c:pt>
                <c:pt idx="4">
                  <c:v>中標津町</c:v>
                </c:pt>
                <c:pt idx="5">
                  <c:v>水俣市</c:v>
                </c:pt>
                <c:pt idx="6">
                  <c:v>横芝光町</c:v>
                </c:pt>
                <c:pt idx="7">
                  <c:v>三郷町</c:v>
                </c:pt>
                <c:pt idx="8">
                  <c:v>飛騨市</c:v>
                </c:pt>
                <c:pt idx="9">
                  <c:v>中城村</c:v>
                </c:pt>
                <c:pt idx="10">
                  <c:v>吉岡町</c:v>
                </c:pt>
                <c:pt idx="11">
                  <c:v>村山市</c:v>
                </c:pt>
                <c:pt idx="12">
                  <c:v>大月市</c:v>
                </c:pt>
                <c:pt idx="13">
                  <c:v>豊後高田市</c:v>
                </c:pt>
                <c:pt idx="14">
                  <c:v>美祢市</c:v>
                </c:pt>
                <c:pt idx="15">
                  <c:v>江津市</c:v>
                </c:pt>
                <c:pt idx="16">
                  <c:v>多度津町</c:v>
                </c:pt>
                <c:pt idx="17">
                  <c:v>高畠町</c:v>
                </c:pt>
                <c:pt idx="18">
                  <c:v>大野町</c:v>
                </c:pt>
                <c:pt idx="19">
                  <c:v>御坊市</c:v>
                </c:pt>
                <c:pt idx="20">
                  <c:v>上野原市</c:v>
                </c:pt>
                <c:pt idx="21">
                  <c:v>養父市</c:v>
                </c:pt>
                <c:pt idx="22">
                  <c:v>益子町</c:v>
                </c:pt>
                <c:pt idx="23">
                  <c:v>笠松町</c:v>
                </c:pt>
                <c:pt idx="24">
                  <c:v>勝山市</c:v>
                </c:pt>
                <c:pt idx="25">
                  <c:v>加美町</c:v>
                </c:pt>
                <c:pt idx="26">
                  <c:v>白石町</c:v>
                </c:pt>
                <c:pt idx="27">
                  <c:v>上牧町</c:v>
                </c:pt>
                <c:pt idx="28">
                  <c:v>福智町</c:v>
                </c:pt>
              </c:strCache>
            </c:strRef>
          </c:cat>
          <c:val>
            <c:numRef>
              <c:f>排出量比較シート!$BI$21:$BI$50</c:f>
              <c:numCache>
                <c:formatCode>#,##0_);[Red]\(#,##0\)</c:formatCode>
                <c:ptCount val="30"/>
                <c:pt idx="0">
                  <c:v>19.464183508058209</c:v>
                </c:pt>
                <c:pt idx="1">
                  <c:v>21.318665503220515</c:v>
                </c:pt>
                <c:pt idx="2">
                  <c:v>16.530488293231713</c:v>
                </c:pt>
                <c:pt idx="3">
                  <c:v>22.473351553734339</c:v>
                </c:pt>
                <c:pt idx="4">
                  <c:v>40.860612616042957</c:v>
                </c:pt>
                <c:pt idx="5">
                  <c:v>28.66799868754973</c:v>
                </c:pt>
                <c:pt idx="6">
                  <c:v>20.91009907601979</c:v>
                </c:pt>
                <c:pt idx="7">
                  <c:v>12.549030617315985</c:v>
                </c:pt>
                <c:pt idx="8">
                  <c:v>23.680551993167512</c:v>
                </c:pt>
                <c:pt idx="9">
                  <c:v>29.685908967707263</c:v>
                </c:pt>
                <c:pt idx="10">
                  <c:v>18.324742347877702</c:v>
                </c:pt>
                <c:pt idx="11">
                  <c:v>20.064586719033993</c:v>
                </c:pt>
                <c:pt idx="12">
                  <c:v>21.958512469673931</c:v>
                </c:pt>
                <c:pt idx="13">
                  <c:v>21.985686104827888</c:v>
                </c:pt>
                <c:pt idx="14">
                  <c:v>26.779825034619464</c:v>
                </c:pt>
                <c:pt idx="15">
                  <c:v>33.738896346785275</c:v>
                </c:pt>
                <c:pt idx="16">
                  <c:v>20.383669332363326</c:v>
                </c:pt>
                <c:pt idx="17">
                  <c:v>18.878171959522501</c:v>
                </c:pt>
                <c:pt idx="18">
                  <c:v>17.853644514533773</c:v>
                </c:pt>
                <c:pt idx="19">
                  <c:v>32.784857867066819</c:v>
                </c:pt>
                <c:pt idx="20">
                  <c:v>24.004452137354882</c:v>
                </c:pt>
                <c:pt idx="21">
                  <c:v>21.462388653865609</c:v>
                </c:pt>
                <c:pt idx="22">
                  <c:v>16.653929190288608</c:v>
                </c:pt>
                <c:pt idx="23">
                  <c:v>25.70652290112324</c:v>
                </c:pt>
                <c:pt idx="24">
                  <c:v>20.184921304281229</c:v>
                </c:pt>
                <c:pt idx="25">
                  <c:v>19.355266286245051</c:v>
                </c:pt>
                <c:pt idx="26">
                  <c:v>21.489347013516792</c:v>
                </c:pt>
                <c:pt idx="27">
                  <c:v>14.503699181456707</c:v>
                </c:pt>
                <c:pt idx="28">
                  <c:v>15.875657427395868</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入善町</c:v>
                </c:pt>
                <c:pt idx="1">
                  <c:v>にかほ市</c:v>
                </c:pt>
                <c:pt idx="2">
                  <c:v>池田町</c:v>
                </c:pt>
                <c:pt idx="3">
                  <c:v>明和町</c:v>
                </c:pt>
                <c:pt idx="4">
                  <c:v>中標津町</c:v>
                </c:pt>
                <c:pt idx="5">
                  <c:v>水俣市</c:v>
                </c:pt>
                <c:pt idx="6">
                  <c:v>横芝光町</c:v>
                </c:pt>
                <c:pt idx="7">
                  <c:v>三郷町</c:v>
                </c:pt>
                <c:pt idx="8">
                  <c:v>飛騨市</c:v>
                </c:pt>
                <c:pt idx="9">
                  <c:v>中城村</c:v>
                </c:pt>
                <c:pt idx="10">
                  <c:v>吉岡町</c:v>
                </c:pt>
                <c:pt idx="11">
                  <c:v>村山市</c:v>
                </c:pt>
                <c:pt idx="12">
                  <c:v>大月市</c:v>
                </c:pt>
                <c:pt idx="13">
                  <c:v>豊後高田市</c:v>
                </c:pt>
                <c:pt idx="14">
                  <c:v>美祢市</c:v>
                </c:pt>
                <c:pt idx="15">
                  <c:v>江津市</c:v>
                </c:pt>
                <c:pt idx="16">
                  <c:v>多度津町</c:v>
                </c:pt>
                <c:pt idx="17">
                  <c:v>高畠町</c:v>
                </c:pt>
                <c:pt idx="18">
                  <c:v>大野町</c:v>
                </c:pt>
                <c:pt idx="19">
                  <c:v>御坊市</c:v>
                </c:pt>
                <c:pt idx="20">
                  <c:v>上野原市</c:v>
                </c:pt>
                <c:pt idx="21">
                  <c:v>養父市</c:v>
                </c:pt>
                <c:pt idx="22">
                  <c:v>益子町</c:v>
                </c:pt>
                <c:pt idx="23">
                  <c:v>笠松町</c:v>
                </c:pt>
                <c:pt idx="24">
                  <c:v>勝山市</c:v>
                </c:pt>
                <c:pt idx="25">
                  <c:v>加美町</c:v>
                </c:pt>
                <c:pt idx="26">
                  <c:v>白石町</c:v>
                </c:pt>
                <c:pt idx="27">
                  <c:v>上牧町</c:v>
                </c:pt>
                <c:pt idx="28">
                  <c:v>福智町</c:v>
                </c:pt>
              </c:strCache>
            </c:strRef>
          </c:cat>
          <c:val>
            <c:numRef>
              <c:f>排出量比較シート!$BJ$21:$BJ$50</c:f>
              <c:numCache>
                <c:formatCode>#,##0_);[Red]\(#,##0\)</c:formatCode>
                <c:ptCount val="30"/>
                <c:pt idx="0">
                  <c:v>39.712226656240162</c:v>
                </c:pt>
                <c:pt idx="1">
                  <c:v>38.043467998368591</c:v>
                </c:pt>
                <c:pt idx="2">
                  <c:v>25.391242295724329</c:v>
                </c:pt>
                <c:pt idx="3">
                  <c:v>26.332754578846512</c:v>
                </c:pt>
                <c:pt idx="4">
                  <c:v>50.433370886331645</c:v>
                </c:pt>
                <c:pt idx="5">
                  <c:v>25.86450787534833</c:v>
                </c:pt>
                <c:pt idx="6">
                  <c:v>23.108590620193389</c:v>
                </c:pt>
                <c:pt idx="7">
                  <c:v>25.11566141225142</c:v>
                </c:pt>
                <c:pt idx="8">
                  <c:v>26.634149296517627</c:v>
                </c:pt>
                <c:pt idx="9">
                  <c:v>28.817749239176781</c:v>
                </c:pt>
                <c:pt idx="10">
                  <c:v>21.813516778316348</c:v>
                </c:pt>
                <c:pt idx="11">
                  <c:v>31.755443235541115</c:v>
                </c:pt>
                <c:pt idx="12">
                  <c:v>29.21001955253438</c:v>
                </c:pt>
                <c:pt idx="13">
                  <c:v>25.273543813304759</c:v>
                </c:pt>
                <c:pt idx="14">
                  <c:v>35.337367498202504</c:v>
                </c:pt>
                <c:pt idx="15">
                  <c:v>42.281413179027709</c:v>
                </c:pt>
                <c:pt idx="16">
                  <c:v>38.305306585418094</c:v>
                </c:pt>
                <c:pt idx="17">
                  <c:v>30.347836849375007</c:v>
                </c:pt>
                <c:pt idx="18">
                  <c:v>24.633518268734679</c:v>
                </c:pt>
                <c:pt idx="19">
                  <c:v>23.200564506642564</c:v>
                </c:pt>
                <c:pt idx="20">
                  <c:v>28.396188311725002</c:v>
                </c:pt>
                <c:pt idx="21">
                  <c:v>18.307907688401727</c:v>
                </c:pt>
                <c:pt idx="22">
                  <c:v>26.108398019018477</c:v>
                </c:pt>
                <c:pt idx="23">
                  <c:v>27.38288845362203</c:v>
                </c:pt>
                <c:pt idx="24">
                  <c:v>35.80055362831466</c:v>
                </c:pt>
                <c:pt idx="25">
                  <c:v>24.646076639655178</c:v>
                </c:pt>
                <c:pt idx="26">
                  <c:v>21.457037693195691</c:v>
                </c:pt>
                <c:pt idx="27">
                  <c:v>23.976731164368616</c:v>
                </c:pt>
                <c:pt idx="28">
                  <c:v>21.149461507342718</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入善町</c:v>
                </c:pt>
                <c:pt idx="1">
                  <c:v>にかほ市</c:v>
                </c:pt>
                <c:pt idx="2">
                  <c:v>池田町</c:v>
                </c:pt>
                <c:pt idx="3">
                  <c:v>明和町</c:v>
                </c:pt>
                <c:pt idx="4">
                  <c:v>中標津町</c:v>
                </c:pt>
                <c:pt idx="5">
                  <c:v>水俣市</c:v>
                </c:pt>
                <c:pt idx="6">
                  <c:v>横芝光町</c:v>
                </c:pt>
                <c:pt idx="7">
                  <c:v>三郷町</c:v>
                </c:pt>
                <c:pt idx="8">
                  <c:v>飛騨市</c:v>
                </c:pt>
                <c:pt idx="9">
                  <c:v>中城村</c:v>
                </c:pt>
                <c:pt idx="10">
                  <c:v>吉岡町</c:v>
                </c:pt>
                <c:pt idx="11">
                  <c:v>村山市</c:v>
                </c:pt>
                <c:pt idx="12">
                  <c:v>大月市</c:v>
                </c:pt>
                <c:pt idx="13">
                  <c:v>豊後高田市</c:v>
                </c:pt>
                <c:pt idx="14">
                  <c:v>美祢市</c:v>
                </c:pt>
                <c:pt idx="15">
                  <c:v>江津市</c:v>
                </c:pt>
                <c:pt idx="16">
                  <c:v>多度津町</c:v>
                </c:pt>
                <c:pt idx="17">
                  <c:v>高畠町</c:v>
                </c:pt>
                <c:pt idx="18">
                  <c:v>大野町</c:v>
                </c:pt>
                <c:pt idx="19">
                  <c:v>御坊市</c:v>
                </c:pt>
                <c:pt idx="20">
                  <c:v>上野原市</c:v>
                </c:pt>
                <c:pt idx="21">
                  <c:v>養父市</c:v>
                </c:pt>
                <c:pt idx="22">
                  <c:v>益子町</c:v>
                </c:pt>
                <c:pt idx="23">
                  <c:v>笠松町</c:v>
                </c:pt>
                <c:pt idx="24">
                  <c:v>勝山市</c:v>
                </c:pt>
                <c:pt idx="25">
                  <c:v>加美町</c:v>
                </c:pt>
                <c:pt idx="26">
                  <c:v>白石町</c:v>
                </c:pt>
                <c:pt idx="27">
                  <c:v>上牧町</c:v>
                </c:pt>
                <c:pt idx="28">
                  <c:v>福智町</c:v>
                </c:pt>
              </c:strCache>
            </c:strRef>
          </c:cat>
          <c:val>
            <c:numRef>
              <c:f>排出量比較シート!$BK$21:$BK$50</c:f>
              <c:numCache>
                <c:formatCode>#,##0_);[Red]\(#,##0\)</c:formatCode>
                <c:ptCount val="30"/>
                <c:pt idx="0">
                  <c:v>45.842836692892746</c:v>
                </c:pt>
                <c:pt idx="1">
                  <c:v>41.93726200471707</c:v>
                </c:pt>
                <c:pt idx="2">
                  <c:v>40.928510742985239</c:v>
                </c:pt>
                <c:pt idx="3">
                  <c:v>42.7063145647192</c:v>
                </c:pt>
                <c:pt idx="4">
                  <c:v>58.828024523759872</c:v>
                </c:pt>
                <c:pt idx="5">
                  <c:v>39.600868303816263</c:v>
                </c:pt>
                <c:pt idx="6">
                  <c:v>48.975433300484127</c:v>
                </c:pt>
                <c:pt idx="7">
                  <c:v>20.97673558155439</c:v>
                </c:pt>
                <c:pt idx="8">
                  <c:v>48.780687108747458</c:v>
                </c:pt>
                <c:pt idx="9">
                  <c:v>41.639051637201923</c:v>
                </c:pt>
                <c:pt idx="10">
                  <c:v>38.243219474775117</c:v>
                </c:pt>
                <c:pt idx="11">
                  <c:v>50.535537979169604</c:v>
                </c:pt>
                <c:pt idx="12">
                  <c:v>43.107217241612695</c:v>
                </c:pt>
                <c:pt idx="13">
                  <c:v>46.616979514799141</c:v>
                </c:pt>
                <c:pt idx="14">
                  <c:v>52.964106813005742</c:v>
                </c:pt>
                <c:pt idx="15">
                  <c:v>39.547071000285932</c:v>
                </c:pt>
                <c:pt idx="16">
                  <c:v>39.159233230600449</c:v>
                </c:pt>
                <c:pt idx="17">
                  <c:v>46.122289032590238</c:v>
                </c:pt>
                <c:pt idx="18">
                  <c:v>40.256584561765791</c:v>
                </c:pt>
                <c:pt idx="19">
                  <c:v>46.086183429216504</c:v>
                </c:pt>
                <c:pt idx="20">
                  <c:v>37.252387974861691</c:v>
                </c:pt>
                <c:pt idx="21">
                  <c:v>48.011206717901402</c:v>
                </c:pt>
                <c:pt idx="22">
                  <c:v>45.597248551959581</c:v>
                </c:pt>
                <c:pt idx="23">
                  <c:v>33.149903679031603</c:v>
                </c:pt>
                <c:pt idx="24">
                  <c:v>41.53032560294865</c:v>
                </c:pt>
                <c:pt idx="25">
                  <c:v>50.400368710758485</c:v>
                </c:pt>
                <c:pt idx="26">
                  <c:v>52.452736953100512</c:v>
                </c:pt>
                <c:pt idx="27">
                  <c:v>22.405688021311637</c:v>
                </c:pt>
                <c:pt idx="28">
                  <c:v>45.708474675023446</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入善町</c:v>
                </c:pt>
                <c:pt idx="1">
                  <c:v>にかほ市</c:v>
                </c:pt>
                <c:pt idx="2">
                  <c:v>池田町</c:v>
                </c:pt>
                <c:pt idx="3">
                  <c:v>明和町</c:v>
                </c:pt>
                <c:pt idx="4">
                  <c:v>中標津町</c:v>
                </c:pt>
                <c:pt idx="5">
                  <c:v>水俣市</c:v>
                </c:pt>
                <c:pt idx="6">
                  <c:v>横芝光町</c:v>
                </c:pt>
                <c:pt idx="7">
                  <c:v>三郷町</c:v>
                </c:pt>
                <c:pt idx="8">
                  <c:v>飛騨市</c:v>
                </c:pt>
                <c:pt idx="9">
                  <c:v>中城村</c:v>
                </c:pt>
                <c:pt idx="10">
                  <c:v>吉岡町</c:v>
                </c:pt>
                <c:pt idx="11">
                  <c:v>村山市</c:v>
                </c:pt>
                <c:pt idx="12">
                  <c:v>大月市</c:v>
                </c:pt>
                <c:pt idx="13">
                  <c:v>豊後高田市</c:v>
                </c:pt>
                <c:pt idx="14">
                  <c:v>美祢市</c:v>
                </c:pt>
                <c:pt idx="15">
                  <c:v>江津市</c:v>
                </c:pt>
                <c:pt idx="16">
                  <c:v>多度津町</c:v>
                </c:pt>
                <c:pt idx="17">
                  <c:v>高畠町</c:v>
                </c:pt>
                <c:pt idx="18">
                  <c:v>大野町</c:v>
                </c:pt>
                <c:pt idx="19">
                  <c:v>御坊市</c:v>
                </c:pt>
                <c:pt idx="20">
                  <c:v>上野原市</c:v>
                </c:pt>
                <c:pt idx="21">
                  <c:v>養父市</c:v>
                </c:pt>
                <c:pt idx="22">
                  <c:v>益子町</c:v>
                </c:pt>
                <c:pt idx="23">
                  <c:v>笠松町</c:v>
                </c:pt>
                <c:pt idx="24">
                  <c:v>勝山市</c:v>
                </c:pt>
                <c:pt idx="25">
                  <c:v>加美町</c:v>
                </c:pt>
                <c:pt idx="26">
                  <c:v>白石町</c:v>
                </c:pt>
                <c:pt idx="27">
                  <c:v>上牧町</c:v>
                </c:pt>
                <c:pt idx="28">
                  <c:v>福智町</c:v>
                </c:pt>
              </c:strCache>
            </c:strRef>
          </c:cat>
          <c:val>
            <c:numRef>
              <c:f>排出量比較シート!$BQ$21:$BQ$50</c:f>
              <c:numCache>
                <c:formatCode>#,##0_);[Red]\(#,##0\)</c:formatCode>
                <c:ptCount val="30"/>
                <c:pt idx="0">
                  <c:v>1.7799366485303021</c:v>
                </c:pt>
                <c:pt idx="1">
                  <c:v>2.5008827567999998</c:v>
                </c:pt>
                <c:pt idx="2">
                  <c:v>3.082262405222564</c:v>
                </c:pt>
                <c:pt idx="3">
                  <c:v>1.783590040558229</c:v>
                </c:pt>
                <c:pt idx="4">
                  <c:v>2.980468769483037</c:v>
                </c:pt>
                <c:pt idx="5">
                  <c:v>2.6001577829486529</c:v>
                </c:pt>
                <c:pt idx="6">
                  <c:v>2.5799266768803588</c:v>
                </c:pt>
                <c:pt idx="7">
                  <c:v>1.776197402</c:v>
                </c:pt>
                <c:pt idx="8">
                  <c:v>2.2203323429599999</c:v>
                </c:pt>
                <c:pt idx="9">
                  <c:v>3.406139633880231</c:v>
                </c:pt>
                <c:pt idx="10">
                  <c:v>4.4675555997717122</c:v>
                </c:pt>
                <c:pt idx="11">
                  <c:v>3.162931146049436</c:v>
                </c:pt>
                <c:pt idx="12">
                  <c:v>4.2122071674212389</c:v>
                </c:pt>
                <c:pt idx="13">
                  <c:v>3.7751353848</c:v>
                </c:pt>
                <c:pt idx="14">
                  <c:v>0</c:v>
                </c:pt>
                <c:pt idx="15">
                  <c:v>1.518809561667829</c:v>
                </c:pt>
                <c:pt idx="16">
                  <c:v>3.264983772883991</c:v>
                </c:pt>
                <c:pt idx="17">
                  <c:v>2.857422610897995</c:v>
                </c:pt>
                <c:pt idx="18">
                  <c:v>2.763882159855517</c:v>
                </c:pt>
                <c:pt idx="19">
                  <c:v>2.5193077057990831</c:v>
                </c:pt>
                <c:pt idx="20">
                  <c:v>3.5661671136000002</c:v>
                </c:pt>
                <c:pt idx="21">
                  <c:v>3.5145452808941449</c:v>
                </c:pt>
                <c:pt idx="22">
                  <c:v>2.3555051073062301</c:v>
                </c:pt>
                <c:pt idx="23">
                  <c:v>0</c:v>
                </c:pt>
                <c:pt idx="24">
                  <c:v>3.9655346733160268</c:v>
                </c:pt>
                <c:pt idx="25">
                  <c:v>3.711198328666903</c:v>
                </c:pt>
                <c:pt idx="26">
                  <c:v>2.3280501377194409</c:v>
                </c:pt>
                <c:pt idx="27">
                  <c:v>0</c:v>
                </c:pt>
                <c:pt idx="28">
                  <c:v>2.5081302491412001</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入善町</c:v>
                </c:pt>
                <c:pt idx="1">
                  <c:v>にかほ市</c:v>
                </c:pt>
                <c:pt idx="2">
                  <c:v>池田町</c:v>
                </c:pt>
                <c:pt idx="3">
                  <c:v>明和町</c:v>
                </c:pt>
                <c:pt idx="4">
                  <c:v>中標津町</c:v>
                </c:pt>
                <c:pt idx="5">
                  <c:v>水俣市</c:v>
                </c:pt>
                <c:pt idx="6">
                  <c:v>横芝光町</c:v>
                </c:pt>
                <c:pt idx="7">
                  <c:v>三郷町</c:v>
                </c:pt>
                <c:pt idx="8">
                  <c:v>飛騨市</c:v>
                </c:pt>
                <c:pt idx="9">
                  <c:v>中城村</c:v>
                </c:pt>
                <c:pt idx="10">
                  <c:v>吉岡町</c:v>
                </c:pt>
                <c:pt idx="11">
                  <c:v>村山市</c:v>
                </c:pt>
                <c:pt idx="12">
                  <c:v>大月市</c:v>
                </c:pt>
                <c:pt idx="13">
                  <c:v>豊後高田市</c:v>
                </c:pt>
                <c:pt idx="14">
                  <c:v>美祢市</c:v>
                </c:pt>
                <c:pt idx="15">
                  <c:v>江津市</c:v>
                </c:pt>
                <c:pt idx="16">
                  <c:v>多度津町</c:v>
                </c:pt>
                <c:pt idx="17">
                  <c:v>高畠町</c:v>
                </c:pt>
                <c:pt idx="18">
                  <c:v>大野町</c:v>
                </c:pt>
                <c:pt idx="19">
                  <c:v>御坊市</c:v>
                </c:pt>
                <c:pt idx="20">
                  <c:v>上野原市</c:v>
                </c:pt>
                <c:pt idx="21">
                  <c:v>養父市</c:v>
                </c:pt>
                <c:pt idx="22">
                  <c:v>益子町</c:v>
                </c:pt>
                <c:pt idx="23">
                  <c:v>笠松町</c:v>
                </c:pt>
                <c:pt idx="24">
                  <c:v>勝山市</c:v>
                </c:pt>
                <c:pt idx="25">
                  <c:v>加美町</c:v>
                </c:pt>
                <c:pt idx="26">
                  <c:v>白石町</c:v>
                </c:pt>
                <c:pt idx="27">
                  <c:v>上牧町</c:v>
                </c:pt>
                <c:pt idx="28">
                  <c:v>福智町</c:v>
                </c:pt>
              </c:strCache>
            </c:strRef>
          </c:cat>
          <c:val>
            <c:numRef>
              <c:f>排出量比較シート!$BR$21:$BR$50</c:f>
              <c:numCache>
                <c:formatCode>#,##0_);[Red]\(#,##0\)</c:formatCode>
                <c:ptCount val="30"/>
                <c:pt idx="0">
                  <c:v>216.83531324640541</c:v>
                </c:pt>
                <c:pt idx="1">
                  <c:v>294.3821303588702</c:v>
                </c:pt>
                <c:pt idx="2">
                  <c:v>159.76743986049974</c:v>
                </c:pt>
                <c:pt idx="3">
                  <c:v>131.65308251975171</c:v>
                </c:pt>
                <c:pt idx="4">
                  <c:v>222.01771317181269</c:v>
                </c:pt>
                <c:pt idx="5">
                  <c:v>133.34781882832036</c:v>
                </c:pt>
                <c:pt idx="6">
                  <c:v>261.97442386196508</c:v>
                </c:pt>
                <c:pt idx="7">
                  <c:v>65.523999819449998</c:v>
                </c:pt>
                <c:pt idx="8">
                  <c:v>179.23252411088671</c:v>
                </c:pt>
                <c:pt idx="9">
                  <c:v>126.17372589808477</c:v>
                </c:pt>
                <c:pt idx="10">
                  <c:v>96.51666691966571</c:v>
                </c:pt>
                <c:pt idx="11">
                  <c:v>133.24535287028701</c:v>
                </c:pt>
                <c:pt idx="12">
                  <c:v>119.07112090737832</c:v>
                </c:pt>
                <c:pt idx="13">
                  <c:v>404.41284751608043</c:v>
                </c:pt>
                <c:pt idx="14">
                  <c:v>474.26080158031226</c:v>
                </c:pt>
                <c:pt idx="15">
                  <c:v>169.3261972000995</c:v>
                </c:pt>
                <c:pt idx="16">
                  <c:v>270.04635006604099</c:v>
                </c:pt>
                <c:pt idx="17">
                  <c:v>127.69728719779633</c:v>
                </c:pt>
                <c:pt idx="18">
                  <c:v>121.65377937555657</c:v>
                </c:pt>
                <c:pt idx="19">
                  <c:v>223.57057433707448</c:v>
                </c:pt>
                <c:pt idx="20">
                  <c:v>132.35189201814973</c:v>
                </c:pt>
                <c:pt idx="21">
                  <c:v>166.2948972155057</c:v>
                </c:pt>
                <c:pt idx="22">
                  <c:v>105.0072445993532</c:v>
                </c:pt>
                <c:pt idx="23">
                  <c:v>116.27924303914176</c:v>
                </c:pt>
                <c:pt idx="24">
                  <c:v>167.39737105256438</c:v>
                </c:pt>
                <c:pt idx="25">
                  <c:v>185.80314074619355</c:v>
                </c:pt>
                <c:pt idx="26">
                  <c:v>115.02157216942996</c:v>
                </c:pt>
                <c:pt idx="27">
                  <c:v>64.887141024201611</c:v>
                </c:pt>
                <c:pt idx="28">
                  <c:v>109.7650701576186</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入善町</c:v>
                      </c:pt>
                      <c:pt idx="1">
                        <c:v>にかほ市</c:v>
                      </c:pt>
                      <c:pt idx="2">
                        <c:v>池田町</c:v>
                      </c:pt>
                      <c:pt idx="3">
                        <c:v>明和町</c:v>
                      </c:pt>
                      <c:pt idx="4">
                        <c:v>中標津町</c:v>
                      </c:pt>
                      <c:pt idx="5">
                        <c:v>水俣市</c:v>
                      </c:pt>
                      <c:pt idx="6">
                        <c:v>横芝光町</c:v>
                      </c:pt>
                      <c:pt idx="7">
                        <c:v>三郷町</c:v>
                      </c:pt>
                      <c:pt idx="8">
                        <c:v>飛騨市</c:v>
                      </c:pt>
                      <c:pt idx="9">
                        <c:v>中城村</c:v>
                      </c:pt>
                      <c:pt idx="10">
                        <c:v>吉岡町</c:v>
                      </c:pt>
                      <c:pt idx="11">
                        <c:v>村山市</c:v>
                      </c:pt>
                      <c:pt idx="12">
                        <c:v>大月市</c:v>
                      </c:pt>
                      <c:pt idx="13">
                        <c:v>豊後高田市</c:v>
                      </c:pt>
                      <c:pt idx="14">
                        <c:v>美祢市</c:v>
                      </c:pt>
                      <c:pt idx="15">
                        <c:v>江津市</c:v>
                      </c:pt>
                      <c:pt idx="16">
                        <c:v>多度津町</c:v>
                      </c:pt>
                      <c:pt idx="17">
                        <c:v>高畠町</c:v>
                      </c:pt>
                      <c:pt idx="18">
                        <c:v>大野町</c:v>
                      </c:pt>
                      <c:pt idx="19">
                        <c:v>御坊市</c:v>
                      </c:pt>
                      <c:pt idx="20">
                        <c:v>上野原市</c:v>
                      </c:pt>
                      <c:pt idx="21">
                        <c:v>養父市</c:v>
                      </c:pt>
                      <c:pt idx="22">
                        <c:v>益子町</c:v>
                      </c:pt>
                      <c:pt idx="23">
                        <c:v>笠松町</c:v>
                      </c:pt>
                      <c:pt idx="24">
                        <c:v>勝山市</c:v>
                      </c:pt>
                      <c:pt idx="25">
                        <c:v>加美町</c:v>
                      </c:pt>
                      <c:pt idx="26">
                        <c:v>白石町</c:v>
                      </c:pt>
                      <c:pt idx="27">
                        <c:v>上牧町</c:v>
                      </c:pt>
                      <c:pt idx="28">
                        <c:v>福智町</c:v>
                      </c:pt>
                    </c:strCache>
                  </c:strRef>
                </c:cat>
                <c:val>
                  <c:numRef>
                    <c:extLst>
                      <c:ext uri="{02D57815-91ED-43cb-92C2-25804820EDAC}">
                        <c15:formulaRef>
                          <c15:sqref>排出量比較シート!$BF$21:$BF$68</c15:sqref>
                        </c15:formulaRef>
                      </c:ext>
                    </c:extLst>
                    <c:numCache>
                      <c:formatCode>#,##0_);[Red]\(#,##0\)</c:formatCode>
                      <c:ptCount val="48"/>
                      <c:pt idx="0">
                        <c:v>87.804708269555121</c:v>
                      </c:pt>
                      <c:pt idx="1">
                        <c:v>174.8003154137032</c:v>
                      </c:pt>
                      <c:pt idx="2">
                        <c:v>68.348525263615386</c:v>
                      </c:pt>
                      <c:pt idx="3">
                        <c:v>31.038818566227661</c:v>
                      </c:pt>
                      <c:pt idx="4">
                        <c:v>37.816931234882581</c:v>
                      </c:pt>
                      <c:pt idx="5">
                        <c:v>29.226395365997451</c:v>
                      </c:pt>
                      <c:pt idx="6">
                        <c:v>147.0911979346229</c:v>
                      </c:pt>
                      <c:pt idx="7">
                        <c:v>2.9653990900112399</c:v>
                      </c:pt>
                      <c:pt idx="8">
                        <c:v>69.318996315576229</c:v>
                      </c:pt>
                      <c:pt idx="9">
                        <c:v>17.75781913037337</c:v>
                      </c:pt>
                      <c:pt idx="10">
                        <c:v>12.62774866368984</c:v>
                      </c:pt>
                      <c:pt idx="11">
                        <c:v>21.037047396834371</c:v>
                      </c:pt>
                      <c:pt idx="12">
                        <c:v>16.3609620702242</c:v>
                      </c:pt>
                      <c:pt idx="13">
                        <c:v>284.40851767051339</c:v>
                      </c:pt>
                      <c:pt idx="14">
                        <c:v>325.59167432498123</c:v>
                      </c:pt>
                      <c:pt idx="15">
                        <c:v>41.039720809815719</c:v>
                      </c:pt>
                      <c:pt idx="16">
                        <c:v>158.406517522298</c:v>
                      </c:pt>
                      <c:pt idx="17">
                        <c:v>24.195788482772819</c:v>
                      </c:pt>
                      <c:pt idx="18">
                        <c:v>32.21210843441137</c:v>
                      </c:pt>
                      <c:pt idx="19">
                        <c:v>112.2851700292787</c:v>
                      </c:pt>
                      <c:pt idx="20">
                        <c:v>35.287605338689517</c:v>
                      </c:pt>
                      <c:pt idx="21">
                        <c:v>63.849559345269697</c:v>
                      </c:pt>
                      <c:pt idx="22">
                        <c:v>8.091047116249614</c:v>
                      </c:pt>
                      <c:pt idx="23">
                        <c:v>29.215965407945859</c:v>
                      </c:pt>
                      <c:pt idx="24">
                        <c:v>56.420614355752242</c:v>
                      </c:pt>
                      <c:pt idx="25">
                        <c:v>70.714148386991496</c:v>
                      </c:pt>
                      <c:pt idx="26">
                        <c:v>4.2347690649970033</c:v>
                      </c:pt>
                      <c:pt idx="27">
                        <c:v>3.6188629431523629</c:v>
                      </c:pt>
                      <c:pt idx="28">
                        <c:v>22.944316582902541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入善町</c:v>
                      </c:pt>
                      <c:pt idx="1">
                        <c:v>にかほ市</c:v>
                      </c:pt>
                      <c:pt idx="2">
                        <c:v>池田町</c:v>
                      </c:pt>
                      <c:pt idx="3">
                        <c:v>明和町</c:v>
                      </c:pt>
                      <c:pt idx="4">
                        <c:v>中標津町</c:v>
                      </c:pt>
                      <c:pt idx="5">
                        <c:v>水俣市</c:v>
                      </c:pt>
                      <c:pt idx="6">
                        <c:v>横芝光町</c:v>
                      </c:pt>
                      <c:pt idx="7">
                        <c:v>三郷町</c:v>
                      </c:pt>
                      <c:pt idx="8">
                        <c:v>飛騨市</c:v>
                      </c:pt>
                      <c:pt idx="9">
                        <c:v>中城村</c:v>
                      </c:pt>
                      <c:pt idx="10">
                        <c:v>吉岡町</c:v>
                      </c:pt>
                      <c:pt idx="11">
                        <c:v>村山市</c:v>
                      </c:pt>
                      <c:pt idx="12">
                        <c:v>大月市</c:v>
                      </c:pt>
                      <c:pt idx="13">
                        <c:v>豊後高田市</c:v>
                      </c:pt>
                      <c:pt idx="14">
                        <c:v>美祢市</c:v>
                      </c:pt>
                      <c:pt idx="15">
                        <c:v>江津市</c:v>
                      </c:pt>
                      <c:pt idx="16">
                        <c:v>多度津町</c:v>
                      </c:pt>
                      <c:pt idx="17">
                        <c:v>高畠町</c:v>
                      </c:pt>
                      <c:pt idx="18">
                        <c:v>大野町</c:v>
                      </c:pt>
                      <c:pt idx="19">
                        <c:v>御坊市</c:v>
                      </c:pt>
                      <c:pt idx="20">
                        <c:v>上野原市</c:v>
                      </c:pt>
                      <c:pt idx="21">
                        <c:v>養父市</c:v>
                      </c:pt>
                      <c:pt idx="22">
                        <c:v>益子町</c:v>
                      </c:pt>
                      <c:pt idx="23">
                        <c:v>笠松町</c:v>
                      </c:pt>
                      <c:pt idx="24">
                        <c:v>勝山市</c:v>
                      </c:pt>
                      <c:pt idx="25">
                        <c:v>加美町</c:v>
                      </c:pt>
                      <c:pt idx="26">
                        <c:v>白石町</c:v>
                      </c:pt>
                      <c:pt idx="27">
                        <c:v>上牧町</c:v>
                      </c:pt>
                      <c:pt idx="28">
                        <c:v>福智町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1.7335395624996772</c:v>
                      </c:pt>
                      <c:pt idx="1">
                        <c:v>2.5613158029478975</c:v>
                      </c:pt>
                      <c:pt idx="2">
                        <c:v>1.9692438078823291</c:v>
                      </c:pt>
                      <c:pt idx="3">
                        <c:v>1.3302839324223055</c:v>
                      </c:pt>
                      <c:pt idx="4">
                        <c:v>4.1320698547109886</c:v>
                      </c:pt>
                      <c:pt idx="5">
                        <c:v>1.3669445680912857</c:v>
                      </c:pt>
                      <c:pt idx="6">
                        <c:v>1.7009346158985905</c:v>
                      </c:pt>
                      <c:pt idx="7">
                        <c:v>0.3863363228075124</c:v>
                      </c:pt>
                      <c:pt idx="8">
                        <c:v>2.4027969057938501</c:v>
                      </c:pt>
                      <c:pt idx="9">
                        <c:v>2.3665056343070674</c:v>
                      </c:pt>
                      <c:pt idx="10">
                        <c:v>0.96842448751637134</c:v>
                      </c:pt>
                      <c:pt idx="11">
                        <c:v>2.2093800121669336</c:v>
                      </c:pt>
                      <c:pt idx="12">
                        <c:v>2.4093513281646364</c:v>
                      </c:pt>
                      <c:pt idx="13">
                        <c:v>2.3764559592194847</c:v>
                      </c:pt>
                      <c:pt idx="14">
                        <c:v>3.2258182580855026</c:v>
                      </c:pt>
                      <c:pt idx="15">
                        <c:v>2.2893158129200564</c:v>
                      </c:pt>
                      <c:pt idx="16">
                        <c:v>1.2625861598161132</c:v>
                      </c:pt>
                      <c:pt idx="17">
                        <c:v>1.738798539926905</c:v>
                      </c:pt>
                      <c:pt idx="18">
                        <c:v>1.2162305325623188</c:v>
                      </c:pt>
                      <c:pt idx="19">
                        <c:v>1.3892713838110311</c:v>
                      </c:pt>
                      <c:pt idx="20">
                        <c:v>1.4027778843980772</c:v>
                      </c:pt>
                      <c:pt idx="21">
                        <c:v>1.3933622234629697</c:v>
                      </c:pt>
                      <c:pt idx="22">
                        <c:v>1.6164087285285222</c:v>
                      </c:pt>
                      <c:pt idx="23">
                        <c:v>0.5841557529755228</c:v>
                      </c:pt>
                      <c:pt idx="24">
                        <c:v>1.51991904496001</c:v>
                      </c:pt>
                      <c:pt idx="25">
                        <c:v>2.4996134650132427</c:v>
                      </c:pt>
                      <c:pt idx="26">
                        <c:v>1.3314303394689841</c:v>
                      </c:pt>
                      <c:pt idx="27">
                        <c:v>0.38215971391229603</c:v>
                      </c:pt>
                      <c:pt idx="28">
                        <c:v>1.0403664620068966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入善町</c:v>
                      </c:pt>
                      <c:pt idx="1">
                        <c:v>にかほ市</c:v>
                      </c:pt>
                      <c:pt idx="2">
                        <c:v>池田町</c:v>
                      </c:pt>
                      <c:pt idx="3">
                        <c:v>明和町</c:v>
                      </c:pt>
                      <c:pt idx="4">
                        <c:v>中標津町</c:v>
                      </c:pt>
                      <c:pt idx="5">
                        <c:v>水俣市</c:v>
                      </c:pt>
                      <c:pt idx="6">
                        <c:v>横芝光町</c:v>
                      </c:pt>
                      <c:pt idx="7">
                        <c:v>三郷町</c:v>
                      </c:pt>
                      <c:pt idx="8">
                        <c:v>飛騨市</c:v>
                      </c:pt>
                      <c:pt idx="9">
                        <c:v>中城村</c:v>
                      </c:pt>
                      <c:pt idx="10">
                        <c:v>吉岡町</c:v>
                      </c:pt>
                      <c:pt idx="11">
                        <c:v>村山市</c:v>
                      </c:pt>
                      <c:pt idx="12">
                        <c:v>大月市</c:v>
                      </c:pt>
                      <c:pt idx="13">
                        <c:v>豊後高田市</c:v>
                      </c:pt>
                      <c:pt idx="14">
                        <c:v>美祢市</c:v>
                      </c:pt>
                      <c:pt idx="15">
                        <c:v>江津市</c:v>
                      </c:pt>
                      <c:pt idx="16">
                        <c:v>多度津町</c:v>
                      </c:pt>
                      <c:pt idx="17">
                        <c:v>高畠町</c:v>
                      </c:pt>
                      <c:pt idx="18">
                        <c:v>大野町</c:v>
                      </c:pt>
                      <c:pt idx="19">
                        <c:v>御坊市</c:v>
                      </c:pt>
                      <c:pt idx="20">
                        <c:v>上野原市</c:v>
                      </c:pt>
                      <c:pt idx="21">
                        <c:v>養父市</c:v>
                      </c:pt>
                      <c:pt idx="22">
                        <c:v>益子町</c:v>
                      </c:pt>
                      <c:pt idx="23">
                        <c:v>笠松町</c:v>
                      </c:pt>
                      <c:pt idx="24">
                        <c:v>勝山市</c:v>
                      </c:pt>
                      <c:pt idx="25">
                        <c:v>加美町</c:v>
                      </c:pt>
                      <c:pt idx="26">
                        <c:v>白石町</c:v>
                      </c:pt>
                      <c:pt idx="27">
                        <c:v>上牧町</c:v>
                      </c:pt>
                      <c:pt idx="28">
                        <c:v>福智町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20.497881908629175</c:v>
                      </c:pt>
                      <c:pt idx="1">
                        <c:v>13.220220879112865</c:v>
                      </c:pt>
                      <c:pt idx="2">
                        <c:v>3.5171670518381659</c:v>
                      </c:pt>
                      <c:pt idx="3">
                        <c:v>5.9879692832434444</c:v>
                      </c:pt>
                      <c:pt idx="4">
                        <c:v>26.966235286601631</c:v>
                      </c:pt>
                      <c:pt idx="5">
                        <c:v>6.0209462445686217</c:v>
                      </c:pt>
                      <c:pt idx="6">
                        <c:v>17.608241637865909</c:v>
                      </c:pt>
                      <c:pt idx="7">
                        <c:v>1.7546393935094557</c:v>
                      </c:pt>
                      <c:pt idx="8">
                        <c:v>6.1950101481240418</c:v>
                      </c:pt>
                      <c:pt idx="9">
                        <c:v>2.5005516554381422</c:v>
                      </c:pt>
                      <c:pt idx="10">
                        <c:v>7.1459567718622385E-2</c:v>
                      </c:pt>
                      <c:pt idx="11">
                        <c:v>4.4804263814915615</c:v>
                      </c:pt>
                      <c:pt idx="12">
                        <c:v>1.8128510777472384</c:v>
                      </c:pt>
                      <c:pt idx="13">
                        <c:v>19.97652906861579</c:v>
                      </c:pt>
                      <c:pt idx="14">
                        <c:v>30.362009651417807</c:v>
                      </c:pt>
                      <c:pt idx="15">
                        <c:v>8.9109704895969664</c:v>
                      </c:pt>
                      <c:pt idx="16">
                        <c:v>9.26405346266103</c:v>
                      </c:pt>
                      <c:pt idx="17">
                        <c:v>3.5569797227108579</c:v>
                      </c:pt>
                      <c:pt idx="18">
                        <c:v>2.7178109036931284</c:v>
                      </c:pt>
                      <c:pt idx="19">
                        <c:v>5.3052194152597405</c:v>
                      </c:pt>
                      <c:pt idx="20">
                        <c:v>2.4423132575205853</c:v>
                      </c:pt>
                      <c:pt idx="21">
                        <c:v>9.7559273057101468</c:v>
                      </c:pt>
                      <c:pt idx="22">
                        <c:v>4.5847078860021666</c:v>
                      </c:pt>
                      <c:pt idx="23">
                        <c:v>0.23980684444351136</c:v>
                      </c:pt>
                      <c:pt idx="24">
                        <c:v>7.9755024429915409</c:v>
                      </c:pt>
                      <c:pt idx="25">
                        <c:v>14.476468928863174</c:v>
                      </c:pt>
                      <c:pt idx="26">
                        <c:v>11.728200967431533</c:v>
                      </c:pt>
                      <c:pt idx="27">
                        <c:v>0</c:v>
                      </c:pt>
                      <c:pt idx="28">
                        <c:v>0.53866325380590618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入善町</c:v>
                      </c:pt>
                      <c:pt idx="1">
                        <c:v>にかほ市</c:v>
                      </c:pt>
                      <c:pt idx="2">
                        <c:v>池田町</c:v>
                      </c:pt>
                      <c:pt idx="3">
                        <c:v>明和町</c:v>
                      </c:pt>
                      <c:pt idx="4">
                        <c:v>中標津町</c:v>
                      </c:pt>
                      <c:pt idx="5">
                        <c:v>水俣市</c:v>
                      </c:pt>
                      <c:pt idx="6">
                        <c:v>横芝光町</c:v>
                      </c:pt>
                      <c:pt idx="7">
                        <c:v>三郷町</c:v>
                      </c:pt>
                      <c:pt idx="8">
                        <c:v>飛騨市</c:v>
                      </c:pt>
                      <c:pt idx="9">
                        <c:v>中城村</c:v>
                      </c:pt>
                      <c:pt idx="10">
                        <c:v>吉岡町</c:v>
                      </c:pt>
                      <c:pt idx="11">
                        <c:v>村山市</c:v>
                      </c:pt>
                      <c:pt idx="12">
                        <c:v>大月市</c:v>
                      </c:pt>
                      <c:pt idx="13">
                        <c:v>豊後高田市</c:v>
                      </c:pt>
                      <c:pt idx="14">
                        <c:v>美祢市</c:v>
                      </c:pt>
                      <c:pt idx="15">
                        <c:v>江津市</c:v>
                      </c:pt>
                      <c:pt idx="16">
                        <c:v>多度津町</c:v>
                      </c:pt>
                      <c:pt idx="17">
                        <c:v>高畠町</c:v>
                      </c:pt>
                      <c:pt idx="18">
                        <c:v>大野町</c:v>
                      </c:pt>
                      <c:pt idx="19">
                        <c:v>御坊市</c:v>
                      </c:pt>
                      <c:pt idx="20">
                        <c:v>上野原市</c:v>
                      </c:pt>
                      <c:pt idx="21">
                        <c:v>養父市</c:v>
                      </c:pt>
                      <c:pt idx="22">
                        <c:v>益子町</c:v>
                      </c:pt>
                      <c:pt idx="23">
                        <c:v>笠松町</c:v>
                      </c:pt>
                      <c:pt idx="24">
                        <c:v>勝山市</c:v>
                      </c:pt>
                      <c:pt idx="25">
                        <c:v>加美町</c:v>
                      </c:pt>
                      <c:pt idx="26">
                        <c:v>白石町</c:v>
                      </c:pt>
                      <c:pt idx="27">
                        <c:v>上牧町</c:v>
                      </c:pt>
                      <c:pt idx="28">
                        <c:v>福智町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44.423298349811077</c:v>
                      </c:pt>
                      <c:pt idx="1">
                        <c:v>40.531521043661613</c:v>
                      </c:pt>
                      <c:pt idx="2">
                        <c:v>39.539161543482294</c:v>
                      </c:pt>
                      <c:pt idx="3">
                        <c:v>41.345267687321311</c:v>
                      </c:pt>
                      <c:pt idx="4">
                        <c:v>57.45990206583572</c:v>
                      </c:pt>
                      <c:pt idx="5">
                        <c:v>37.667463566998833</c:v>
                      </c:pt>
                      <c:pt idx="6">
                        <c:v>47.597581919336363</c:v>
                      </c:pt>
                      <c:pt idx="7">
                        <c:v>19.62665585397221</c:v>
                      </c:pt>
                      <c:pt idx="8">
                        <c:v>47.396998373665525</c:v>
                      </c:pt>
                      <c:pt idx="9">
                        <c:v>38.02520396023678</c:v>
                      </c:pt>
                      <c:pt idx="10">
                        <c:v>36.957350640468782</c:v>
                      </c:pt>
                      <c:pt idx="11">
                        <c:v>49.168123079298077</c:v>
                      </c:pt>
                      <c:pt idx="12">
                        <c:v>41.740274047109587</c:v>
                      </c:pt>
                      <c:pt idx="13">
                        <c:v>44.602377229915788</c:v>
                      </c:pt>
                      <c:pt idx="14">
                        <c:v>51.585842689660609</c:v>
                      </c:pt>
                      <c:pt idx="15">
                        <c:v>37.451722737431083</c:v>
                      </c:pt>
                      <c:pt idx="16">
                        <c:v>34.70306558102881</c:v>
                      </c:pt>
                      <c:pt idx="17">
                        <c:v>44.775923984784349</c:v>
                      </c:pt>
                      <c:pt idx="18">
                        <c:v>38.918415394736158</c:v>
                      </c:pt>
                      <c:pt idx="19">
                        <c:v>44.116079297023532</c:v>
                      </c:pt>
                      <c:pt idx="20">
                        <c:v>35.919407566884651</c:v>
                      </c:pt>
                      <c:pt idx="21">
                        <c:v>46.665431301806031</c:v>
                      </c:pt>
                      <c:pt idx="22">
                        <c:v>44.268808308153559</c:v>
                      </c:pt>
                      <c:pt idx="23">
                        <c:v>31.847053451462234</c:v>
                      </c:pt>
                      <c:pt idx="24">
                        <c:v>40.198878237418967</c:v>
                      </c:pt>
                      <c:pt idx="25">
                        <c:v>49.069687866452483</c:v>
                      </c:pt>
                      <c:pt idx="26">
                        <c:v>51.128129315412885</c:v>
                      </c:pt>
                      <c:pt idx="27">
                        <c:v>21.098592445426512</c:v>
                      </c:pt>
                      <c:pt idx="28">
                        <c:v>44.390176096638399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138.61485245501166</c:v>
                </c:pt>
                <c:pt idx="2">
                  <c:v>1.850754972196079</c:v>
                </c:pt>
                <c:pt idx="3">
                  <c:v>16.358464829151693</c:v>
                </c:pt>
                <c:pt idx="4">
                  <c:v>22.946027730500539</c:v>
                </c:pt>
                <c:pt idx="5">
                  <c:v>22.210118549529465</c:v>
                </c:pt>
                <c:pt idx="7">
                  <c:v>47.621813769793505</c:v>
                </c:pt>
                <c:pt idx="8">
                  <c:v>1.3748743709659184</c:v>
                </c:pt>
                <c:pt idx="9">
                  <c:v>0</c:v>
                </c:pt>
                <c:pt idx="10">
                  <c:v>3.2510841025056001</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156.82407225635944</c:v>
                </c:pt>
                <c:pt idx="4">
                  <c:v>22.946027730500539</c:v>
                </c:pt>
                <c:pt idx="5">
                  <c:v>22.210118549529465</c:v>
                </c:pt>
                <c:pt idx="6">
                  <c:v>48.996688140759424</c:v>
                </c:pt>
                <c:pt idx="10">
                  <c:v>3.2510841025056001</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鎌ヶ谷市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袖ヶ浦市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再エネ比較シート!$BL$72:$BL$161</c:f>
              <c:numCache>
                <c:formatCode>#,##0_);[Red]\(#,##0\)</c:formatCode>
                <c:ptCount val="90"/>
                <c:pt idx="0">
                  <c:v>0</c:v>
                </c:pt>
                <c:pt idx="1">
                  <c:v>0</c:v>
                </c:pt>
                <c:pt idx="2">
                  <c:v>0</c:v>
                </c:pt>
                <c:pt idx="3">
                  <c:v>-852759.15760043846</c:v>
                </c:pt>
                <c:pt idx="4">
                  <c:v>0</c:v>
                </c:pt>
                <c:pt idx="5">
                  <c:v>-1861517.6157880812</c:v>
                </c:pt>
                <c:pt idx="6">
                  <c:v>0</c:v>
                </c:pt>
                <c:pt idx="7">
                  <c:v>-652667.88152607949</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-1455809.9356066193</c:v>
                </c:pt>
                <c:pt idx="33">
                  <c:v>0</c:v>
                </c:pt>
                <c:pt idx="34">
                  <c:v>0</c:v>
                </c:pt>
                <c:pt idx="35">
                  <c:v>0</c:v>
                </c:pt>
                <c:pt idx="36">
                  <c:v>0</c:v>
                </c:pt>
                <c:pt idx="37">
                  <c:v>0</c:v>
                </c:pt>
                <c:pt idx="38">
                  <c:v>0</c:v>
                </c:pt>
                <c:pt idx="39">
                  <c:v>0</c:v>
                </c:pt>
                <c:pt idx="40">
                  <c:v>-47714.637434745673</c:v>
                </c:pt>
                <c:pt idx="41">
                  <c:v>-421863.8170017373</c:v>
                </c:pt>
                <c:pt idx="42">
                  <c:v>0</c:v>
                </c:pt>
                <c:pt idx="43">
                  <c:v>0</c:v>
                </c:pt>
                <c:pt idx="44">
                  <c:v>0</c:v>
                </c:pt>
                <c:pt idx="45">
                  <c:v>-1168998.0255783652</c:v>
                </c:pt>
                <c:pt idx="46">
                  <c:v>-717594.01224181661</c:v>
                </c:pt>
                <c:pt idx="47">
                  <c:v>0</c:v>
                </c:pt>
                <c:pt idx="48">
                  <c:v>0</c:v>
                </c:pt>
                <c:pt idx="49">
                  <c:v>0</c:v>
                </c:pt>
                <c:pt idx="50">
                  <c:v>0</c:v>
                </c:pt>
                <c:pt idx="51">
                  <c:v>-75674.706167977769</c:v>
                </c:pt>
                <c:pt idx="52">
                  <c:v>0</c:v>
                </c:pt>
                <c:pt idx="53">
                  <c:v>0</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鎌ヶ谷市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袖ヶ浦市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再エネ比較シート!$BM$72:$BM$161</c:f>
              <c:numCache>
                <c:formatCode>#,##0_);[Red]\(#,##0\)</c:formatCode>
                <c:ptCount val="90"/>
                <c:pt idx="0">
                  <c:v>2992042.694641171</c:v>
                </c:pt>
                <c:pt idx="1">
                  <c:v>217617.3833486404</c:v>
                </c:pt>
                <c:pt idx="2">
                  <c:v>1445562.7884247629</c:v>
                </c:pt>
                <c:pt idx="3">
                  <c:v>0</c:v>
                </c:pt>
                <c:pt idx="4">
                  <c:v>254331.51508265262</c:v>
                </c:pt>
                <c:pt idx="5">
                  <c:v>0</c:v>
                </c:pt>
                <c:pt idx="6">
                  <c:v>843338.66149463248</c:v>
                </c:pt>
                <c:pt idx="7">
                  <c:v>0</c:v>
                </c:pt>
                <c:pt idx="8">
                  <c:v>1031215.6745088274</c:v>
                </c:pt>
                <c:pt idx="9">
                  <c:v>832764.46702760982</c:v>
                </c:pt>
                <c:pt idx="10">
                  <c:v>159707.11867568037</c:v>
                </c:pt>
                <c:pt idx="11">
                  <c:v>171414.38271826273</c:v>
                </c:pt>
                <c:pt idx="12">
                  <c:v>526036.94684978598</c:v>
                </c:pt>
                <c:pt idx="13">
                  <c:v>3072559.6700126049</c:v>
                </c:pt>
                <c:pt idx="14">
                  <c:v>110739.24835460831</c:v>
                </c:pt>
                <c:pt idx="15">
                  <c:v>1226700.9368869015</c:v>
                </c:pt>
                <c:pt idx="16">
                  <c:v>800789.54887456005</c:v>
                </c:pt>
                <c:pt idx="17">
                  <c:v>1656913.9593429372</c:v>
                </c:pt>
                <c:pt idx="18">
                  <c:v>226961.18094730945</c:v>
                </c:pt>
                <c:pt idx="19">
                  <c:v>416001.60039338749</c:v>
                </c:pt>
                <c:pt idx="20">
                  <c:v>150298.2294394465</c:v>
                </c:pt>
                <c:pt idx="21">
                  <c:v>194727.37275109329</c:v>
                </c:pt>
                <c:pt idx="22">
                  <c:v>555112.35485597898</c:v>
                </c:pt>
                <c:pt idx="23">
                  <c:v>2332047.9729920607</c:v>
                </c:pt>
                <c:pt idx="24">
                  <c:v>149822.21311215684</c:v>
                </c:pt>
                <c:pt idx="25">
                  <c:v>584839.06716865825</c:v>
                </c:pt>
                <c:pt idx="26">
                  <c:v>546620.88373158814</c:v>
                </c:pt>
                <c:pt idx="27">
                  <c:v>301216.23266273434</c:v>
                </c:pt>
                <c:pt idx="28">
                  <c:v>2272419.5578137049</c:v>
                </c:pt>
                <c:pt idx="29">
                  <c:v>117678.30583577696</c:v>
                </c:pt>
                <c:pt idx="30">
                  <c:v>1297484.1553899958</c:v>
                </c:pt>
                <c:pt idx="31">
                  <c:v>755525.29505707149</c:v>
                </c:pt>
                <c:pt idx="32">
                  <c:v>0</c:v>
                </c:pt>
                <c:pt idx="33">
                  <c:v>1178341.6388971184</c:v>
                </c:pt>
                <c:pt idx="34">
                  <c:v>514090.23037859547</c:v>
                </c:pt>
                <c:pt idx="35">
                  <c:v>482925.2470825318</c:v>
                </c:pt>
                <c:pt idx="36">
                  <c:v>1307534.0416522196</c:v>
                </c:pt>
                <c:pt idx="37">
                  <c:v>677114.13667881396</c:v>
                </c:pt>
                <c:pt idx="38">
                  <c:v>1049100.5759649507</c:v>
                </c:pt>
                <c:pt idx="39">
                  <c:v>337739.61236771033</c:v>
                </c:pt>
                <c:pt idx="40">
                  <c:v>0</c:v>
                </c:pt>
                <c:pt idx="41">
                  <c:v>0</c:v>
                </c:pt>
                <c:pt idx="42">
                  <c:v>1425758.212936434</c:v>
                </c:pt>
                <c:pt idx="43">
                  <c:v>160553.80839284649</c:v>
                </c:pt>
                <c:pt idx="44">
                  <c:v>1336881.3846886442</c:v>
                </c:pt>
                <c:pt idx="45">
                  <c:v>0</c:v>
                </c:pt>
                <c:pt idx="46">
                  <c:v>0</c:v>
                </c:pt>
                <c:pt idx="47">
                  <c:v>1696605.9901247825</c:v>
                </c:pt>
                <c:pt idx="48">
                  <c:v>304931.40826474706</c:v>
                </c:pt>
                <c:pt idx="49">
                  <c:v>1073751.0232654179</c:v>
                </c:pt>
                <c:pt idx="50">
                  <c:v>1552270.1648223056</c:v>
                </c:pt>
                <c:pt idx="51">
                  <c:v>0</c:v>
                </c:pt>
                <c:pt idx="52">
                  <c:v>1330161.6195986501</c:v>
                </c:pt>
                <c:pt idx="53">
                  <c:v>205135.45519597287</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鎌ヶ谷市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袖ヶ浦市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再エネ比較シート!$BK$72:$BK$161</c:f>
              <c:numCache>
                <c:formatCode>#,##0_);[Red]\(#,##0\)</c:formatCode>
                <c:ptCount val="90"/>
                <c:pt idx="0">
                  <c:v>2992042.694641171</c:v>
                </c:pt>
                <c:pt idx="1">
                  <c:v>217617.3833486404</c:v>
                </c:pt>
                <c:pt idx="2">
                  <c:v>1445562.7884247629</c:v>
                </c:pt>
                <c:pt idx="3">
                  <c:v>-852759.15760043846</c:v>
                </c:pt>
                <c:pt idx="4">
                  <c:v>254331.51508265262</c:v>
                </c:pt>
                <c:pt idx="5">
                  <c:v>-1861517.6157880812</c:v>
                </c:pt>
                <c:pt idx="6">
                  <c:v>843338.66149463248</c:v>
                </c:pt>
                <c:pt idx="7">
                  <c:v>-652667.88152607949</c:v>
                </c:pt>
                <c:pt idx="8">
                  <c:v>1031215.6745088274</c:v>
                </c:pt>
                <c:pt idx="9">
                  <c:v>832764.46702760982</c:v>
                </c:pt>
                <c:pt idx="10">
                  <c:v>159707.11867568037</c:v>
                </c:pt>
                <c:pt idx="11">
                  <c:v>171414.38271826273</c:v>
                </c:pt>
                <c:pt idx="12">
                  <c:v>526036.94684978598</c:v>
                </c:pt>
                <c:pt idx="13">
                  <c:v>3072559.6700126049</c:v>
                </c:pt>
                <c:pt idx="14">
                  <c:v>110739.24835460831</c:v>
                </c:pt>
                <c:pt idx="15">
                  <c:v>1226700.9368869015</c:v>
                </c:pt>
                <c:pt idx="16">
                  <c:v>800789.54887456005</c:v>
                </c:pt>
                <c:pt idx="17">
                  <c:v>1656913.9593429372</c:v>
                </c:pt>
                <c:pt idx="18">
                  <c:v>226961.18094730945</c:v>
                </c:pt>
                <c:pt idx="19">
                  <c:v>416001.60039338749</c:v>
                </c:pt>
                <c:pt idx="20">
                  <c:v>150298.2294394465</c:v>
                </c:pt>
                <c:pt idx="21">
                  <c:v>194727.37275109329</c:v>
                </c:pt>
                <c:pt idx="22">
                  <c:v>555112.35485597898</c:v>
                </c:pt>
                <c:pt idx="23">
                  <c:v>2332047.9729920607</c:v>
                </c:pt>
                <c:pt idx="24">
                  <c:v>149822.21311215684</c:v>
                </c:pt>
                <c:pt idx="25">
                  <c:v>584839.06716865825</c:v>
                </c:pt>
                <c:pt idx="26">
                  <c:v>546620.88373158814</c:v>
                </c:pt>
                <c:pt idx="27">
                  <c:v>301216.23266273434</c:v>
                </c:pt>
                <c:pt idx="28">
                  <c:v>2272419.5578137049</c:v>
                </c:pt>
                <c:pt idx="29">
                  <c:v>117678.30583577696</c:v>
                </c:pt>
                <c:pt idx="30">
                  <c:v>1297484.1553899958</c:v>
                </c:pt>
                <c:pt idx="31">
                  <c:v>755525.29505707149</c:v>
                </c:pt>
                <c:pt idx="32">
                  <c:v>-1455809.9356066193</c:v>
                </c:pt>
                <c:pt idx="33">
                  <c:v>1178341.6388971184</c:v>
                </c:pt>
                <c:pt idx="34">
                  <c:v>514090.23037859547</c:v>
                </c:pt>
                <c:pt idx="35">
                  <c:v>482925.2470825318</c:v>
                </c:pt>
                <c:pt idx="36">
                  <c:v>1307534.0416522196</c:v>
                </c:pt>
                <c:pt idx="37">
                  <c:v>677114.13667881396</c:v>
                </c:pt>
                <c:pt idx="38">
                  <c:v>1049100.5759649507</c:v>
                </c:pt>
                <c:pt idx="39">
                  <c:v>337739.61236771033</c:v>
                </c:pt>
                <c:pt idx="40">
                  <c:v>-47714.637434745673</c:v>
                </c:pt>
                <c:pt idx="41">
                  <c:v>-421863.8170017373</c:v>
                </c:pt>
                <c:pt idx="42">
                  <c:v>1425758.212936434</c:v>
                </c:pt>
                <c:pt idx="43">
                  <c:v>160553.80839284649</c:v>
                </c:pt>
                <c:pt idx="44">
                  <c:v>1336881.3846886442</c:v>
                </c:pt>
                <c:pt idx="45">
                  <c:v>-1168998.0255783652</c:v>
                </c:pt>
                <c:pt idx="46">
                  <c:v>-717594.01224181661</c:v>
                </c:pt>
                <c:pt idx="47">
                  <c:v>1696605.9901247825</c:v>
                </c:pt>
                <c:pt idx="48">
                  <c:v>304931.40826474706</c:v>
                </c:pt>
                <c:pt idx="49">
                  <c:v>1073751.0232654179</c:v>
                </c:pt>
                <c:pt idx="50">
                  <c:v>1552270.1648223056</c:v>
                </c:pt>
                <c:pt idx="51">
                  <c:v>-75674.706167977769</c:v>
                </c:pt>
                <c:pt idx="52">
                  <c:v>1330161.6195986501</c:v>
                </c:pt>
                <c:pt idx="53">
                  <c:v>205135.45519597287</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鎌ヶ谷市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袖ヶ浦市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再エネ比較シート!$BJ$72:$BJ$161</c:f>
              <c:numCache>
                <c:formatCode>#,##0_);[Red]\(#,##0\)</c:formatCode>
                <c:ptCount val="90"/>
                <c:pt idx="0">
                  <c:v>408072.44173379889</c:v>
                </c:pt>
                <c:pt idx="1">
                  <c:v>469893.88465135975</c:v>
                </c:pt>
                <c:pt idx="2">
                  <c:v>164298.80157523704</c:v>
                </c:pt>
                <c:pt idx="3">
                  <c:v>2191881.3046004386</c:v>
                </c:pt>
                <c:pt idx="4">
                  <c:v>59602.270917347414</c:v>
                </c:pt>
                <c:pt idx="5">
                  <c:v>5327785.9157880805</c:v>
                </c:pt>
                <c:pt idx="6">
                  <c:v>446154.25050536747</c:v>
                </c:pt>
                <c:pt idx="7">
                  <c:v>1037535.5565260794</c:v>
                </c:pt>
                <c:pt idx="8">
                  <c:v>162751.96349117238</c:v>
                </c:pt>
                <c:pt idx="9">
                  <c:v>62227.570972390167</c:v>
                </c:pt>
                <c:pt idx="10">
                  <c:v>27181.508324319675</c:v>
                </c:pt>
                <c:pt idx="11">
                  <c:v>2053387.2332817372</c:v>
                </c:pt>
                <c:pt idx="12">
                  <c:v>84794.820162123971</c:v>
                </c:pt>
                <c:pt idx="13">
                  <c:v>363778.92098739505</c:v>
                </c:pt>
                <c:pt idx="14">
                  <c:v>401007.57764539163</c:v>
                </c:pt>
                <c:pt idx="15">
                  <c:v>190170.81611309841</c:v>
                </c:pt>
                <c:pt idx="16">
                  <c:v>755072.38412544038</c:v>
                </c:pt>
                <c:pt idx="17">
                  <c:v>1259292.3988422023</c:v>
                </c:pt>
                <c:pt idx="18">
                  <c:v>29825.92205269053</c:v>
                </c:pt>
                <c:pt idx="19">
                  <c:v>80367.755606612525</c:v>
                </c:pt>
                <c:pt idx="20">
                  <c:v>43339.251560553479</c:v>
                </c:pt>
                <c:pt idx="21">
                  <c:v>96912.883248906714</c:v>
                </c:pt>
                <c:pt idx="22">
                  <c:v>933836.4441440209</c:v>
                </c:pt>
                <c:pt idx="23">
                  <c:v>318998.14800793846</c:v>
                </c:pt>
                <c:pt idx="24">
                  <c:v>101943.33888784311</c:v>
                </c:pt>
                <c:pt idx="25">
                  <c:v>112662.43483134174</c:v>
                </c:pt>
                <c:pt idx="26">
                  <c:v>46250.206268411821</c:v>
                </c:pt>
                <c:pt idx="27">
                  <c:v>343200.30233726581</c:v>
                </c:pt>
                <c:pt idx="28">
                  <c:v>189425.74618629564</c:v>
                </c:pt>
                <c:pt idx="29">
                  <c:v>1220003.3327081231</c:v>
                </c:pt>
                <c:pt idx="30">
                  <c:v>116227.15161000428</c:v>
                </c:pt>
                <c:pt idx="31">
                  <c:v>234028.38855737867</c:v>
                </c:pt>
                <c:pt idx="32">
                  <c:v>5959510.1746066194</c:v>
                </c:pt>
                <c:pt idx="33">
                  <c:v>413138.2969980315</c:v>
                </c:pt>
                <c:pt idx="34">
                  <c:v>88138.206621404548</c:v>
                </c:pt>
                <c:pt idx="35">
                  <c:v>60741.141917468158</c:v>
                </c:pt>
                <c:pt idx="36">
                  <c:v>359033.27234778035</c:v>
                </c:pt>
                <c:pt idx="37">
                  <c:v>72775.156321186107</c:v>
                </c:pt>
                <c:pt idx="38">
                  <c:v>246590.4100350494</c:v>
                </c:pt>
                <c:pt idx="39">
                  <c:v>73191.523632289623</c:v>
                </c:pt>
                <c:pt idx="40">
                  <c:v>699027.51643474551</c:v>
                </c:pt>
                <c:pt idx="41">
                  <c:v>883134.01100173732</c:v>
                </c:pt>
                <c:pt idx="42">
                  <c:v>1074018.5670635663</c:v>
                </c:pt>
                <c:pt idx="43">
                  <c:v>1186281.6376071535</c:v>
                </c:pt>
                <c:pt idx="44">
                  <c:v>270846.19893661572</c:v>
                </c:pt>
                <c:pt idx="45">
                  <c:v>3219000.2245783652</c:v>
                </c:pt>
                <c:pt idx="46">
                  <c:v>2130204.6062418167</c:v>
                </c:pt>
                <c:pt idx="47">
                  <c:v>149361.19813572723</c:v>
                </c:pt>
                <c:pt idx="48">
                  <c:v>29318.525735252948</c:v>
                </c:pt>
                <c:pt idx="49">
                  <c:v>549323.29673458217</c:v>
                </c:pt>
                <c:pt idx="50">
                  <c:v>300000.58917769446</c:v>
                </c:pt>
                <c:pt idx="51">
                  <c:v>992936.11116797756</c:v>
                </c:pt>
                <c:pt idx="52">
                  <c:v>124460.72640134975</c:v>
                </c:pt>
                <c:pt idx="53">
                  <c:v>379211.35480402695</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鎌ヶ谷市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袖ヶ浦市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再エネ比較シート!$BJ$72:$BJ$161</c:f>
              <c:numCache>
                <c:formatCode>#,##0_);[Red]\(#,##0\)</c:formatCode>
                <c:ptCount val="90"/>
                <c:pt idx="0">
                  <c:v>408072.44173379889</c:v>
                </c:pt>
                <c:pt idx="1">
                  <c:v>469893.88465135975</c:v>
                </c:pt>
                <c:pt idx="2">
                  <c:v>164298.80157523704</c:v>
                </c:pt>
                <c:pt idx="3">
                  <c:v>2191881.3046004386</c:v>
                </c:pt>
                <c:pt idx="4">
                  <c:v>59602.270917347414</c:v>
                </c:pt>
                <c:pt idx="5">
                  <c:v>5327785.9157880805</c:v>
                </c:pt>
                <c:pt idx="6">
                  <c:v>446154.25050536747</c:v>
                </c:pt>
                <c:pt idx="7">
                  <c:v>1037535.5565260794</c:v>
                </c:pt>
                <c:pt idx="8">
                  <c:v>162751.96349117238</c:v>
                </c:pt>
                <c:pt idx="9">
                  <c:v>62227.570972390167</c:v>
                </c:pt>
                <c:pt idx="10">
                  <c:v>27181.508324319675</c:v>
                </c:pt>
                <c:pt idx="11">
                  <c:v>2053387.2332817372</c:v>
                </c:pt>
                <c:pt idx="12">
                  <c:v>84794.820162123971</c:v>
                </c:pt>
                <c:pt idx="13">
                  <c:v>363778.92098739505</c:v>
                </c:pt>
                <c:pt idx="14">
                  <c:v>401007.57764539163</c:v>
                </c:pt>
                <c:pt idx="15">
                  <c:v>190170.81611309841</c:v>
                </c:pt>
                <c:pt idx="16">
                  <c:v>755072.38412544038</c:v>
                </c:pt>
                <c:pt idx="17">
                  <c:v>1259292.3988422023</c:v>
                </c:pt>
                <c:pt idx="18">
                  <c:v>29825.92205269053</c:v>
                </c:pt>
                <c:pt idx="19">
                  <c:v>80367.755606612525</c:v>
                </c:pt>
                <c:pt idx="20">
                  <c:v>43339.251560553479</c:v>
                </c:pt>
                <c:pt idx="21">
                  <c:v>96912.883248906714</c:v>
                </c:pt>
                <c:pt idx="22">
                  <c:v>933836.4441440209</c:v>
                </c:pt>
                <c:pt idx="23">
                  <c:v>318998.14800793846</c:v>
                </c:pt>
                <c:pt idx="24">
                  <c:v>101943.33888784311</c:v>
                </c:pt>
                <c:pt idx="25">
                  <c:v>112662.43483134174</c:v>
                </c:pt>
                <c:pt idx="26">
                  <c:v>46250.206268411821</c:v>
                </c:pt>
                <c:pt idx="27">
                  <c:v>343200.30233726581</c:v>
                </c:pt>
                <c:pt idx="28">
                  <c:v>189425.74618629564</c:v>
                </c:pt>
                <c:pt idx="29">
                  <c:v>1220003.3327081231</c:v>
                </c:pt>
                <c:pt idx="30">
                  <c:v>116227.15161000428</c:v>
                </c:pt>
                <c:pt idx="31">
                  <c:v>234028.38855737867</c:v>
                </c:pt>
                <c:pt idx="32">
                  <c:v>5959510.1746066194</c:v>
                </c:pt>
                <c:pt idx="33">
                  <c:v>413138.2969980315</c:v>
                </c:pt>
                <c:pt idx="34">
                  <c:v>88138.206621404548</c:v>
                </c:pt>
                <c:pt idx="35">
                  <c:v>60741.141917468158</c:v>
                </c:pt>
                <c:pt idx="36">
                  <c:v>359033.27234778035</c:v>
                </c:pt>
                <c:pt idx="37">
                  <c:v>72775.156321186107</c:v>
                </c:pt>
                <c:pt idx="38">
                  <c:v>246590.4100350494</c:v>
                </c:pt>
                <c:pt idx="39">
                  <c:v>73191.523632289623</c:v>
                </c:pt>
                <c:pt idx="40">
                  <c:v>699027.51643474551</c:v>
                </c:pt>
                <c:pt idx="41">
                  <c:v>883134.01100173732</c:v>
                </c:pt>
                <c:pt idx="42">
                  <c:v>1074018.5670635663</c:v>
                </c:pt>
                <c:pt idx="43">
                  <c:v>1186281.6376071535</c:v>
                </c:pt>
                <c:pt idx="44">
                  <c:v>270846.19893661572</c:v>
                </c:pt>
                <c:pt idx="45">
                  <c:v>3219000.2245783652</c:v>
                </c:pt>
                <c:pt idx="46">
                  <c:v>2130204.6062418167</c:v>
                </c:pt>
                <c:pt idx="47">
                  <c:v>149361.19813572723</c:v>
                </c:pt>
                <c:pt idx="48">
                  <c:v>29318.525735252948</c:v>
                </c:pt>
                <c:pt idx="49">
                  <c:v>549323.29673458217</c:v>
                </c:pt>
                <c:pt idx="50">
                  <c:v>300000.58917769446</c:v>
                </c:pt>
                <c:pt idx="51">
                  <c:v>992936.11116797756</c:v>
                </c:pt>
                <c:pt idx="52">
                  <c:v>124460.72640134975</c:v>
                </c:pt>
                <c:pt idx="53">
                  <c:v>379211.35480402695</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鎌ヶ谷市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袖ヶ浦市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再エネ比較シート!$BE$72:$BE$161</c:f>
              <c:numCache>
                <c:formatCode>#,##0_);[Red]\(#,##0\)</c:formatCode>
                <c:ptCount val="90"/>
                <c:pt idx="0">
                  <c:v>3399354.233</c:v>
                </c:pt>
                <c:pt idx="1">
                  <c:v>687281.44100000011</c:v>
                </c:pt>
                <c:pt idx="2">
                  <c:v>1578172.2179999999</c:v>
                </c:pt>
                <c:pt idx="3">
                  <c:v>1337351.4710000001</c:v>
                </c:pt>
                <c:pt idx="4">
                  <c:v>313919.06900000002</c:v>
                </c:pt>
                <c:pt idx="5">
                  <c:v>3333977.5369999995</c:v>
                </c:pt>
                <c:pt idx="6">
                  <c:v>1288096.2209999999</c:v>
                </c:pt>
                <c:pt idx="7">
                  <c:v>384811.01500000001</c:v>
                </c:pt>
                <c:pt idx="8">
                  <c:v>1185045.8229999999</c:v>
                </c:pt>
                <c:pt idx="9">
                  <c:v>472968.56399999995</c:v>
                </c:pt>
                <c:pt idx="10">
                  <c:v>140826.33400000003</c:v>
                </c:pt>
                <c:pt idx="11">
                  <c:v>2224801.6159999999</c:v>
                </c:pt>
                <c:pt idx="12">
                  <c:v>460527.22499999998</c:v>
                </c:pt>
                <c:pt idx="13">
                  <c:v>3436338.591</c:v>
                </c:pt>
                <c:pt idx="14">
                  <c:v>511746.82599999994</c:v>
                </c:pt>
                <c:pt idx="15">
                  <c:v>970479.973</c:v>
                </c:pt>
                <c:pt idx="16">
                  <c:v>1540710.9890000003</c:v>
                </c:pt>
                <c:pt idx="17">
                  <c:v>1719212.6529999999</c:v>
                </c:pt>
                <c:pt idx="18">
                  <c:v>220212.32799999998</c:v>
                </c:pt>
                <c:pt idx="19">
                  <c:v>495887.62600000005</c:v>
                </c:pt>
                <c:pt idx="20">
                  <c:v>193637.48099999997</c:v>
                </c:pt>
                <c:pt idx="21">
                  <c:v>291626.52</c:v>
                </c:pt>
                <c:pt idx="22">
                  <c:v>1488333.96</c:v>
                </c:pt>
                <c:pt idx="23">
                  <c:v>2650703.9239999996</c:v>
                </c:pt>
                <c:pt idx="24">
                  <c:v>251765.55199999997</c:v>
                </c:pt>
                <c:pt idx="25">
                  <c:v>697501.50199999998</c:v>
                </c:pt>
                <c:pt idx="26">
                  <c:v>592784.75099999993</c:v>
                </c:pt>
                <c:pt idx="27">
                  <c:v>644416.53500000015</c:v>
                </c:pt>
                <c:pt idx="28">
                  <c:v>2461845.3040000005</c:v>
                </c:pt>
                <c:pt idx="29">
                  <c:v>1318596.0320000001</c:v>
                </c:pt>
                <c:pt idx="30">
                  <c:v>1413711.307</c:v>
                </c:pt>
                <c:pt idx="31">
                  <c:v>907691.98000000021</c:v>
                </c:pt>
                <c:pt idx="32">
                  <c:v>4481283.466</c:v>
                </c:pt>
                <c:pt idx="33">
                  <c:v>1590438.9349999998</c:v>
                </c:pt>
                <c:pt idx="34">
                  <c:v>602171.777</c:v>
                </c:pt>
                <c:pt idx="35">
                  <c:v>542808.37599999993</c:v>
                </c:pt>
                <c:pt idx="36">
                  <c:v>1659686.2290000001</c:v>
                </c:pt>
                <c:pt idx="37">
                  <c:v>749889.29300000006</c:v>
                </c:pt>
                <c:pt idx="38">
                  <c:v>1295690.986</c:v>
                </c:pt>
                <c:pt idx="39">
                  <c:v>410895.07999999996</c:v>
                </c:pt>
                <c:pt idx="40">
                  <c:v>651312.87899999984</c:v>
                </c:pt>
                <c:pt idx="41">
                  <c:v>460873.82200000004</c:v>
                </c:pt>
                <c:pt idx="42">
                  <c:v>2496817.9120000005</c:v>
                </c:pt>
                <c:pt idx="43">
                  <c:v>1346835.446</c:v>
                </c:pt>
                <c:pt idx="44">
                  <c:v>1174751.0519999999</c:v>
                </c:pt>
                <c:pt idx="45">
                  <c:v>2047816.7240000002</c:v>
                </c:pt>
                <c:pt idx="46">
                  <c:v>1412395.483</c:v>
                </c:pt>
                <c:pt idx="47">
                  <c:v>1520769.7949999999</c:v>
                </c:pt>
                <c:pt idx="48">
                  <c:v>333155.95900000003</c:v>
                </c:pt>
                <c:pt idx="49">
                  <c:v>1616126.764</c:v>
                </c:pt>
                <c:pt idx="50">
                  <c:v>1846905.0089999998</c:v>
                </c:pt>
                <c:pt idx="51">
                  <c:v>917261.4049999998</c:v>
                </c:pt>
                <c:pt idx="52">
                  <c:v>1454446.227</c:v>
                </c:pt>
                <c:pt idx="53">
                  <c:v>584346.80999999982</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鎌ヶ谷市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袖ヶ浦市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再エネ比較シート!$BF$72:$BF$161</c:f>
              <c:numCache>
                <c:formatCode>#,##0_);[Red]\(#,##0\)</c:formatCode>
                <c:ptCount val="90"/>
                <c:pt idx="0">
                  <c:v>388.26600000000002</c:v>
                </c:pt>
                <c:pt idx="1">
                  <c:v>0</c:v>
                </c:pt>
                <c:pt idx="2">
                  <c:v>31210.584999999999</c:v>
                </c:pt>
                <c:pt idx="3">
                  <c:v>0</c:v>
                </c:pt>
                <c:pt idx="4">
                  <c:v>0</c:v>
                </c:pt>
                <c:pt idx="5">
                  <c:v>131261.323</c:v>
                </c:pt>
                <c:pt idx="6">
                  <c:v>1099.902</c:v>
                </c:pt>
                <c:pt idx="7">
                  <c:v>0</c:v>
                </c:pt>
                <c:pt idx="8">
                  <c:v>0</c:v>
                </c:pt>
                <c:pt idx="9">
                  <c:v>421957.739</c:v>
                </c:pt>
                <c:pt idx="10">
                  <c:v>46002.445</c:v>
                </c:pt>
                <c:pt idx="11">
                  <c:v>0</c:v>
                </c:pt>
                <c:pt idx="12">
                  <c:v>149570.353</c:v>
                </c:pt>
                <c:pt idx="13">
                  <c:v>0</c:v>
                </c:pt>
                <c:pt idx="14">
                  <c:v>0</c:v>
                </c:pt>
                <c:pt idx="15">
                  <c:v>446294.15899999999</c:v>
                </c:pt>
                <c:pt idx="16">
                  <c:v>10924.77</c:v>
                </c:pt>
                <c:pt idx="17">
                  <c:v>1185693.0889999997</c:v>
                </c:pt>
                <c:pt idx="18">
                  <c:v>36574.775000000001</c:v>
                </c:pt>
                <c:pt idx="19">
                  <c:v>0</c:v>
                </c:pt>
                <c:pt idx="20">
                  <c:v>0</c:v>
                </c:pt>
                <c:pt idx="21">
                  <c:v>0</c:v>
                </c:pt>
                <c:pt idx="22">
                  <c:v>614.83900000000006</c:v>
                </c:pt>
                <c:pt idx="23">
                  <c:v>219.31200000000001</c:v>
                </c:pt>
                <c:pt idx="24">
                  <c:v>0</c:v>
                </c:pt>
                <c:pt idx="25">
                  <c:v>0</c:v>
                </c:pt>
                <c:pt idx="26">
                  <c:v>0</c:v>
                </c:pt>
                <c:pt idx="27">
                  <c:v>0</c:v>
                </c:pt>
                <c:pt idx="28">
                  <c:v>0</c:v>
                </c:pt>
                <c:pt idx="29">
                  <c:v>16051.647999999999</c:v>
                </c:pt>
                <c:pt idx="30">
                  <c:v>0</c:v>
                </c:pt>
                <c:pt idx="31">
                  <c:v>81747.225999999995</c:v>
                </c:pt>
                <c:pt idx="32">
                  <c:v>3742.625</c:v>
                </c:pt>
                <c:pt idx="33">
                  <c:v>0</c:v>
                </c:pt>
                <c:pt idx="34">
                  <c:v>0</c:v>
                </c:pt>
                <c:pt idx="35">
                  <c:v>858.01300000000003</c:v>
                </c:pt>
                <c:pt idx="36">
                  <c:v>0</c:v>
                </c:pt>
                <c:pt idx="37">
                  <c:v>0</c:v>
                </c:pt>
                <c:pt idx="38">
                  <c:v>0</c:v>
                </c:pt>
                <c:pt idx="39">
                  <c:v>0</c:v>
                </c:pt>
                <c:pt idx="40">
                  <c:v>0</c:v>
                </c:pt>
                <c:pt idx="41">
                  <c:v>0</c:v>
                </c:pt>
                <c:pt idx="42">
                  <c:v>2958.8679999999999</c:v>
                </c:pt>
                <c:pt idx="43">
                  <c:v>0</c:v>
                </c:pt>
                <c:pt idx="44">
                  <c:v>421494.43800000002</c:v>
                </c:pt>
                <c:pt idx="45">
                  <c:v>409.89299999999992</c:v>
                </c:pt>
                <c:pt idx="46">
                  <c:v>0</c:v>
                </c:pt>
                <c:pt idx="47">
                  <c:v>321325.41200000001</c:v>
                </c:pt>
                <c:pt idx="48">
                  <c:v>1093.9749999999999</c:v>
                </c:pt>
                <c:pt idx="49">
                  <c:v>0</c:v>
                </c:pt>
                <c:pt idx="50">
                  <c:v>0</c:v>
                </c:pt>
                <c:pt idx="51">
                  <c:v>0</c:v>
                </c:pt>
                <c:pt idx="52">
                  <c:v>176.119</c:v>
                </c:pt>
                <c:pt idx="53">
                  <c:v>0</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鎌ヶ谷市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袖ヶ浦市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再エネ比較シート!$BG$72:$BG$161</c:f>
              <c:numCache>
                <c:formatCode>#,##0_);[Red]\(#,##0\)</c:formatCode>
                <c:ptCount val="90"/>
                <c:pt idx="0">
                  <c:v>372.63737497</c:v>
                </c:pt>
                <c:pt idx="1">
                  <c:v>0</c:v>
                </c:pt>
                <c:pt idx="2">
                  <c:v>0</c:v>
                </c:pt>
                <c:pt idx="3">
                  <c:v>0</c:v>
                </c:pt>
                <c:pt idx="4">
                  <c:v>0</c:v>
                </c:pt>
                <c:pt idx="5">
                  <c:v>0</c:v>
                </c:pt>
                <c:pt idx="6">
                  <c:v>0</c:v>
                </c:pt>
                <c:pt idx="7">
                  <c:v>0</c:v>
                </c:pt>
                <c:pt idx="8">
                  <c:v>0</c:v>
                </c:pt>
                <c:pt idx="9">
                  <c:v>0</c:v>
                </c:pt>
                <c:pt idx="10">
                  <c:v>0</c:v>
                </c:pt>
                <c:pt idx="11">
                  <c:v>0</c:v>
                </c:pt>
                <c:pt idx="12">
                  <c:v>734.18901190999998</c:v>
                </c:pt>
                <c:pt idx="13">
                  <c:v>0</c:v>
                </c:pt>
                <c:pt idx="14">
                  <c:v>0</c:v>
                </c:pt>
                <c:pt idx="15">
                  <c:v>0</c:v>
                </c:pt>
                <c:pt idx="16">
                  <c:v>0</c:v>
                </c:pt>
                <c:pt idx="17">
                  <c:v>9086.7191851399984</c:v>
                </c:pt>
                <c:pt idx="18">
                  <c:v>0</c:v>
                </c:pt>
                <c:pt idx="19">
                  <c:v>0</c:v>
                </c:pt>
                <c:pt idx="20">
                  <c:v>0</c:v>
                </c:pt>
                <c:pt idx="21">
                  <c:v>0</c:v>
                </c:pt>
                <c:pt idx="22">
                  <c:v>0</c:v>
                </c:pt>
                <c:pt idx="23">
                  <c:v>0</c:v>
                </c:pt>
                <c:pt idx="24">
                  <c:v>0</c:v>
                </c:pt>
                <c:pt idx="25">
                  <c:v>0</c:v>
                </c:pt>
                <c:pt idx="26">
                  <c:v>0</c:v>
                </c:pt>
                <c:pt idx="27">
                  <c:v>0</c:v>
                </c:pt>
                <c:pt idx="28">
                  <c:v>0</c:v>
                </c:pt>
                <c:pt idx="29">
                  <c:v>987.83254389999991</c:v>
                </c:pt>
                <c:pt idx="30">
                  <c:v>0</c:v>
                </c:pt>
                <c:pt idx="31">
                  <c:v>23.723614449999999</c:v>
                </c:pt>
                <c:pt idx="32">
                  <c:v>0</c:v>
                </c:pt>
                <c:pt idx="33">
                  <c:v>1041.0008951499999</c:v>
                </c:pt>
                <c:pt idx="34">
                  <c:v>0</c:v>
                </c:pt>
                <c:pt idx="35">
                  <c:v>0</c:v>
                </c:pt>
                <c:pt idx="36">
                  <c:v>0</c:v>
                </c:pt>
                <c:pt idx="37">
                  <c:v>0</c:v>
                </c:pt>
                <c:pt idx="38">
                  <c:v>0</c:v>
                </c:pt>
                <c:pt idx="39">
                  <c:v>0</c:v>
                </c:pt>
                <c:pt idx="40">
                  <c:v>0</c:v>
                </c:pt>
                <c:pt idx="41">
                  <c:v>0</c:v>
                </c:pt>
                <c:pt idx="42">
                  <c:v>0</c:v>
                </c:pt>
                <c:pt idx="43">
                  <c:v>0</c:v>
                </c:pt>
                <c:pt idx="44">
                  <c:v>5577.4686252600013</c:v>
                </c:pt>
                <c:pt idx="45">
                  <c:v>0</c:v>
                </c:pt>
                <c:pt idx="46">
                  <c:v>0</c:v>
                </c:pt>
                <c:pt idx="47">
                  <c:v>3425.3262605099999</c:v>
                </c:pt>
                <c:pt idx="48">
                  <c:v>0</c:v>
                </c:pt>
                <c:pt idx="49">
                  <c:v>0</c:v>
                </c:pt>
                <c:pt idx="50">
                  <c:v>0</c:v>
                </c:pt>
                <c:pt idx="51">
                  <c:v>0</c:v>
                </c:pt>
                <c:pt idx="52">
                  <c:v>0</c:v>
                </c:pt>
                <c:pt idx="53">
                  <c:v>0</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鎌ヶ谷市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袖ヶ浦市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再エネ比較シート!$BH$72:$BH$161</c:f>
              <c:numCache>
                <c:formatCode>#,##0_);[Red]\(#,##0\)</c:formatCode>
                <c:ptCount val="90"/>
                <c:pt idx="0">
                  <c:v>0</c:v>
                </c:pt>
                <c:pt idx="1">
                  <c:v>229.827</c:v>
                </c:pt>
                <c:pt idx="2">
                  <c:v>478.78699999999992</c:v>
                </c:pt>
                <c:pt idx="3">
                  <c:v>1770.6759999999999</c:v>
                </c:pt>
                <c:pt idx="4">
                  <c:v>14.717000000000002</c:v>
                </c:pt>
                <c:pt idx="5">
                  <c:v>1029.44</c:v>
                </c:pt>
                <c:pt idx="6">
                  <c:v>296.78899999999993</c:v>
                </c:pt>
                <c:pt idx="7">
                  <c:v>56.659999999999989</c:v>
                </c:pt>
                <c:pt idx="8">
                  <c:v>8921.8150000000005</c:v>
                </c:pt>
                <c:pt idx="9">
                  <c:v>65.734999999999999</c:v>
                </c:pt>
                <c:pt idx="10">
                  <c:v>59.847999999999999</c:v>
                </c:pt>
                <c:pt idx="11">
                  <c:v>0</c:v>
                </c:pt>
                <c:pt idx="12">
                  <c:v>0</c:v>
                </c:pt>
                <c:pt idx="13">
                  <c:v>0</c:v>
                </c:pt>
                <c:pt idx="14">
                  <c:v>0</c:v>
                </c:pt>
                <c:pt idx="15">
                  <c:v>97.620999999999995</c:v>
                </c:pt>
                <c:pt idx="16">
                  <c:v>4226.174</c:v>
                </c:pt>
                <c:pt idx="17">
                  <c:v>2213.8969999999999</c:v>
                </c:pt>
                <c:pt idx="18">
                  <c:v>0</c:v>
                </c:pt>
                <c:pt idx="19">
                  <c:v>481.73</c:v>
                </c:pt>
                <c:pt idx="20">
                  <c:v>0</c:v>
                </c:pt>
                <c:pt idx="21">
                  <c:v>13.736000000000001</c:v>
                </c:pt>
                <c:pt idx="22">
                  <c:v>0</c:v>
                </c:pt>
                <c:pt idx="23">
                  <c:v>122.88500000000002</c:v>
                </c:pt>
                <c:pt idx="24">
                  <c:v>0</c:v>
                </c:pt>
                <c:pt idx="25">
                  <c:v>0</c:v>
                </c:pt>
                <c:pt idx="26">
                  <c:v>86.338999999999999</c:v>
                </c:pt>
                <c:pt idx="27">
                  <c:v>0</c:v>
                </c:pt>
                <c:pt idx="28">
                  <c:v>0</c:v>
                </c:pt>
                <c:pt idx="29">
                  <c:v>2046.126</c:v>
                </c:pt>
                <c:pt idx="30">
                  <c:v>0</c:v>
                </c:pt>
                <c:pt idx="31">
                  <c:v>90.754000000000005</c:v>
                </c:pt>
                <c:pt idx="32">
                  <c:v>18674.148000000005</c:v>
                </c:pt>
                <c:pt idx="33">
                  <c:v>0</c:v>
                </c:pt>
                <c:pt idx="34">
                  <c:v>56.659999999999989</c:v>
                </c:pt>
                <c:pt idx="35">
                  <c:v>0</c:v>
                </c:pt>
                <c:pt idx="36">
                  <c:v>6881.085</c:v>
                </c:pt>
                <c:pt idx="37">
                  <c:v>0</c:v>
                </c:pt>
                <c:pt idx="38">
                  <c:v>0</c:v>
                </c:pt>
                <c:pt idx="39">
                  <c:v>36.055999999999997</c:v>
                </c:pt>
                <c:pt idx="40">
                  <c:v>0</c:v>
                </c:pt>
                <c:pt idx="41">
                  <c:v>396.37200000000001</c:v>
                </c:pt>
                <c:pt idx="42">
                  <c:v>0</c:v>
                </c:pt>
                <c:pt idx="43">
                  <c:v>0</c:v>
                </c:pt>
                <c:pt idx="44">
                  <c:v>5904.625</c:v>
                </c:pt>
                <c:pt idx="45">
                  <c:v>1775.5820000000003</c:v>
                </c:pt>
                <c:pt idx="46">
                  <c:v>215.11099999999999</c:v>
                </c:pt>
                <c:pt idx="47">
                  <c:v>446.65499999999992</c:v>
                </c:pt>
                <c:pt idx="48">
                  <c:v>0</c:v>
                </c:pt>
                <c:pt idx="49">
                  <c:v>6947.5559999999996</c:v>
                </c:pt>
                <c:pt idx="50">
                  <c:v>5365.7449999999999</c:v>
                </c:pt>
                <c:pt idx="51">
                  <c:v>0</c:v>
                </c:pt>
                <c:pt idx="52">
                  <c:v>0</c:v>
                </c:pt>
                <c:pt idx="53">
                  <c:v>0</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鎌ヶ谷市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袖ヶ浦市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再エネ比較シート!$BI$72:$BI$161</c:f>
              <c:numCache>
                <c:formatCode>#,##0_);[Red]\(#,##0\)</c:formatCode>
                <c:ptCount val="90"/>
                <c:pt idx="0">
                  <c:v>3400115.13637497</c:v>
                </c:pt>
                <c:pt idx="1">
                  <c:v>687511.26800000016</c:v>
                </c:pt>
                <c:pt idx="2">
                  <c:v>1609861.5899999999</c:v>
                </c:pt>
                <c:pt idx="3">
                  <c:v>1339122.1470000001</c:v>
                </c:pt>
                <c:pt idx="4">
                  <c:v>313933.78600000002</c:v>
                </c:pt>
                <c:pt idx="5">
                  <c:v>3466268.2999999993</c:v>
                </c:pt>
                <c:pt idx="6">
                  <c:v>1289492.912</c:v>
                </c:pt>
                <c:pt idx="7">
                  <c:v>384867.67499999999</c:v>
                </c:pt>
                <c:pt idx="8">
                  <c:v>1193967.6379999998</c:v>
                </c:pt>
                <c:pt idx="9">
                  <c:v>894992.03799999994</c:v>
                </c:pt>
                <c:pt idx="10">
                  <c:v>186888.62700000004</c:v>
                </c:pt>
                <c:pt idx="11">
                  <c:v>2224801.6159999999</c:v>
                </c:pt>
                <c:pt idx="12">
                  <c:v>610831.76701190998</c:v>
                </c:pt>
                <c:pt idx="13">
                  <c:v>3436338.591</c:v>
                </c:pt>
                <c:pt idx="14">
                  <c:v>511746.82599999994</c:v>
                </c:pt>
                <c:pt idx="15">
                  <c:v>1416871.753</c:v>
                </c:pt>
                <c:pt idx="16">
                  <c:v>1555861.9330000004</c:v>
                </c:pt>
                <c:pt idx="17">
                  <c:v>2916206.3581851395</c:v>
                </c:pt>
                <c:pt idx="18">
                  <c:v>256787.10299999997</c:v>
                </c:pt>
                <c:pt idx="19">
                  <c:v>496369.35600000003</c:v>
                </c:pt>
                <c:pt idx="20">
                  <c:v>193637.48099999997</c:v>
                </c:pt>
                <c:pt idx="21">
                  <c:v>291640.25599999999</c:v>
                </c:pt>
                <c:pt idx="22">
                  <c:v>1488948.7989999999</c:v>
                </c:pt>
                <c:pt idx="23">
                  <c:v>2651046.1209999993</c:v>
                </c:pt>
                <c:pt idx="24">
                  <c:v>251765.55199999997</c:v>
                </c:pt>
                <c:pt idx="25">
                  <c:v>697501.50199999998</c:v>
                </c:pt>
                <c:pt idx="26">
                  <c:v>592871.09</c:v>
                </c:pt>
                <c:pt idx="27">
                  <c:v>644416.53500000015</c:v>
                </c:pt>
                <c:pt idx="28">
                  <c:v>2461845.3040000005</c:v>
                </c:pt>
                <c:pt idx="29">
                  <c:v>1337681.6385439001</c:v>
                </c:pt>
                <c:pt idx="30">
                  <c:v>1413711.307</c:v>
                </c:pt>
                <c:pt idx="31">
                  <c:v>989553.68361445016</c:v>
                </c:pt>
                <c:pt idx="32">
                  <c:v>4503700.2390000001</c:v>
                </c:pt>
                <c:pt idx="33">
                  <c:v>1591479.9358951498</c:v>
                </c:pt>
                <c:pt idx="34">
                  <c:v>602228.43700000003</c:v>
                </c:pt>
                <c:pt idx="35">
                  <c:v>543666.38899999997</c:v>
                </c:pt>
                <c:pt idx="36">
                  <c:v>1666567.314</c:v>
                </c:pt>
                <c:pt idx="37">
                  <c:v>749889.29300000006</c:v>
                </c:pt>
                <c:pt idx="38">
                  <c:v>1295690.986</c:v>
                </c:pt>
                <c:pt idx="39">
                  <c:v>410931.13599999994</c:v>
                </c:pt>
                <c:pt idx="40">
                  <c:v>651312.87899999984</c:v>
                </c:pt>
                <c:pt idx="41">
                  <c:v>461270.19400000002</c:v>
                </c:pt>
                <c:pt idx="42">
                  <c:v>2499776.7800000003</c:v>
                </c:pt>
                <c:pt idx="43">
                  <c:v>1346835.446</c:v>
                </c:pt>
                <c:pt idx="44">
                  <c:v>1607727.58362526</c:v>
                </c:pt>
                <c:pt idx="45">
                  <c:v>2050002.199</c:v>
                </c:pt>
                <c:pt idx="46">
                  <c:v>1412610.594</c:v>
                </c:pt>
                <c:pt idx="47">
                  <c:v>1845967.1882605099</c:v>
                </c:pt>
                <c:pt idx="48">
                  <c:v>334249.93400000001</c:v>
                </c:pt>
                <c:pt idx="49">
                  <c:v>1623074.32</c:v>
                </c:pt>
                <c:pt idx="50">
                  <c:v>1852270.754</c:v>
                </c:pt>
                <c:pt idx="51">
                  <c:v>917261.4049999998</c:v>
                </c:pt>
                <c:pt idx="52">
                  <c:v>1454622.3459999999</c:v>
                </c:pt>
                <c:pt idx="53">
                  <c:v>584346.80999999982</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入善町</c:v>
                </c:pt>
                <c:pt idx="1">
                  <c:v>にかほ市</c:v>
                </c:pt>
                <c:pt idx="2">
                  <c:v>池田町</c:v>
                </c:pt>
                <c:pt idx="3">
                  <c:v>明和町</c:v>
                </c:pt>
                <c:pt idx="4">
                  <c:v>中標津町</c:v>
                </c:pt>
                <c:pt idx="5">
                  <c:v>水俣市</c:v>
                </c:pt>
                <c:pt idx="6">
                  <c:v>横芝光町</c:v>
                </c:pt>
                <c:pt idx="7">
                  <c:v>三郷町</c:v>
                </c:pt>
                <c:pt idx="8">
                  <c:v>飛騨市</c:v>
                </c:pt>
                <c:pt idx="9">
                  <c:v>中城村</c:v>
                </c:pt>
                <c:pt idx="10">
                  <c:v>吉岡町</c:v>
                </c:pt>
                <c:pt idx="11">
                  <c:v>村山市</c:v>
                </c:pt>
                <c:pt idx="12">
                  <c:v>大月市</c:v>
                </c:pt>
                <c:pt idx="13">
                  <c:v>豊後高田市</c:v>
                </c:pt>
                <c:pt idx="14">
                  <c:v>美祢市</c:v>
                </c:pt>
                <c:pt idx="15">
                  <c:v>江津市</c:v>
                </c:pt>
                <c:pt idx="16">
                  <c:v>多度津町</c:v>
                </c:pt>
                <c:pt idx="17">
                  <c:v>高畠町</c:v>
                </c:pt>
                <c:pt idx="18">
                  <c:v>大野町</c:v>
                </c:pt>
                <c:pt idx="19">
                  <c:v>御坊市</c:v>
                </c:pt>
                <c:pt idx="20">
                  <c:v>上野原市</c:v>
                </c:pt>
                <c:pt idx="21">
                  <c:v>養父市</c:v>
                </c:pt>
                <c:pt idx="22">
                  <c:v>益子町</c:v>
                </c:pt>
                <c:pt idx="23">
                  <c:v>笠松町</c:v>
                </c:pt>
                <c:pt idx="24">
                  <c:v>勝山市</c:v>
                </c:pt>
                <c:pt idx="25">
                  <c:v>加美町</c:v>
                </c:pt>
                <c:pt idx="26">
                  <c:v>白石町</c:v>
                </c:pt>
                <c:pt idx="27">
                  <c:v>上牧町</c:v>
                </c:pt>
                <c:pt idx="28">
                  <c:v>福智町</c:v>
                </c:pt>
              </c:strCache>
            </c:strRef>
          </c:cat>
          <c:val>
            <c:numRef>
              <c:f>再エネ比較シート!$CO$13:$CO$42</c:f>
              <c:numCache>
                <c:formatCode>0.0%</c:formatCode>
                <c:ptCount val="30"/>
                <c:pt idx="0">
                  <c:v>2.5713002470244779E-2</c:v>
                </c:pt>
                <c:pt idx="1">
                  <c:v>4.2017702890050121E-2</c:v>
                </c:pt>
                <c:pt idx="2">
                  <c:v>0.12547214353163361</c:v>
                </c:pt>
                <c:pt idx="3">
                  <c:v>0.11951766086863728</c:v>
                </c:pt>
                <c:pt idx="4">
                  <c:v>3.6536096961180396E-2</c:v>
                </c:pt>
                <c:pt idx="5">
                  <c:v>7.0350877192982456E-2</c:v>
                </c:pt>
                <c:pt idx="6">
                  <c:v>4.6511627906976744E-2</c:v>
                </c:pt>
                <c:pt idx="7">
                  <c:v>8.3184677495070886E-2</c:v>
                </c:pt>
                <c:pt idx="8">
                  <c:v>1.6239990977782792E-2</c:v>
                </c:pt>
                <c:pt idx="9">
                  <c:v>3.6108432444015855E-2</c:v>
                </c:pt>
                <c:pt idx="10">
                  <c:v>0.11663747810858144</c:v>
                </c:pt>
                <c:pt idx="11">
                  <c:v>4.0268456375838924E-2</c:v>
                </c:pt>
                <c:pt idx="12">
                  <c:v>5.6103997654188255E-2</c:v>
                </c:pt>
                <c:pt idx="13">
                  <c:v>9.0463416890204415E-2</c:v>
                </c:pt>
                <c:pt idx="14">
                  <c:v>7.6702176933765631E-2</c:v>
                </c:pt>
                <c:pt idx="15">
                  <c:v>4.9666814749000442E-2</c:v>
                </c:pt>
                <c:pt idx="16">
                  <c:v>8.4355976422842788E-2</c:v>
                </c:pt>
                <c:pt idx="17">
                  <c:v>4.5213796667097274E-2</c:v>
                </c:pt>
                <c:pt idx="18">
                  <c:v>0.12228820749000122</c:v>
                </c:pt>
                <c:pt idx="19">
                  <c:v>5.6490384615384616E-2</c:v>
                </c:pt>
                <c:pt idx="20">
                  <c:v>6.7462686567164185E-2</c:v>
                </c:pt>
                <c:pt idx="21">
                  <c:v>5.204180583988794E-2</c:v>
                </c:pt>
                <c:pt idx="22">
                  <c:v>6.5907797381900973E-2</c:v>
                </c:pt>
                <c:pt idx="23">
                  <c:v>6.9104363913374683E-2</c:v>
                </c:pt>
                <c:pt idx="24">
                  <c:v>3.35493709492947E-2</c:v>
                </c:pt>
                <c:pt idx="25">
                  <c:v>8.9473684210526316E-2</c:v>
                </c:pt>
                <c:pt idx="26">
                  <c:v>0.15906161381799433</c:v>
                </c:pt>
                <c:pt idx="27">
                  <c:v>7.393111638954869E-2</c:v>
                </c:pt>
                <c:pt idx="28">
                  <c:v>5.7246049661399546E-2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入善町</c:v>
                </c:pt>
                <c:pt idx="1">
                  <c:v>にかほ市</c:v>
                </c:pt>
                <c:pt idx="2">
                  <c:v>池田町</c:v>
                </c:pt>
                <c:pt idx="3">
                  <c:v>明和町</c:v>
                </c:pt>
                <c:pt idx="4">
                  <c:v>中標津町</c:v>
                </c:pt>
                <c:pt idx="5">
                  <c:v>水俣市</c:v>
                </c:pt>
                <c:pt idx="6">
                  <c:v>横芝光町</c:v>
                </c:pt>
                <c:pt idx="7">
                  <c:v>三郷町</c:v>
                </c:pt>
                <c:pt idx="8">
                  <c:v>飛騨市</c:v>
                </c:pt>
                <c:pt idx="9">
                  <c:v>中城村</c:v>
                </c:pt>
                <c:pt idx="10">
                  <c:v>吉岡町</c:v>
                </c:pt>
                <c:pt idx="11">
                  <c:v>村山市</c:v>
                </c:pt>
                <c:pt idx="12">
                  <c:v>大月市</c:v>
                </c:pt>
                <c:pt idx="13">
                  <c:v>豊後高田市</c:v>
                </c:pt>
                <c:pt idx="14">
                  <c:v>美祢市</c:v>
                </c:pt>
                <c:pt idx="15">
                  <c:v>江津市</c:v>
                </c:pt>
                <c:pt idx="16">
                  <c:v>多度津町</c:v>
                </c:pt>
                <c:pt idx="17">
                  <c:v>高畠町</c:v>
                </c:pt>
                <c:pt idx="18">
                  <c:v>大野町</c:v>
                </c:pt>
                <c:pt idx="19">
                  <c:v>御坊市</c:v>
                </c:pt>
                <c:pt idx="20">
                  <c:v>上野原市</c:v>
                </c:pt>
                <c:pt idx="21">
                  <c:v>養父市</c:v>
                </c:pt>
                <c:pt idx="22">
                  <c:v>益子町</c:v>
                </c:pt>
                <c:pt idx="23">
                  <c:v>笠松町</c:v>
                </c:pt>
                <c:pt idx="24">
                  <c:v>勝山市</c:v>
                </c:pt>
                <c:pt idx="25">
                  <c:v>加美町</c:v>
                </c:pt>
                <c:pt idx="26">
                  <c:v>白石町</c:v>
                </c:pt>
                <c:pt idx="27">
                  <c:v>上牧町</c:v>
                </c:pt>
                <c:pt idx="28">
                  <c:v>福智町</c:v>
                </c:pt>
              </c:strCache>
            </c:strRef>
          </c:cat>
          <c:val>
            <c:numRef>
              <c:f>再エネ比較シート!$CC$13:$CC$42</c:f>
              <c:numCache>
                <c:formatCode>0.0%</c:formatCode>
                <c:ptCount val="30"/>
                <c:pt idx="0">
                  <c:v>6.2526890321613409E-3</c:v>
                </c:pt>
                <c:pt idx="1">
                  <c:v>6.5399879393817154E-3</c:v>
                </c:pt>
                <c:pt idx="2">
                  <c:v>4.0607757589069648E-2</c:v>
                </c:pt>
                <c:pt idx="3">
                  <c:v>5.4116244533527119E-2</c:v>
                </c:pt>
                <c:pt idx="4">
                  <c:v>2.6892469680668777E-2</c:v>
                </c:pt>
                <c:pt idx="5">
                  <c:v>3.0149703451596722E-2</c:v>
                </c:pt>
                <c:pt idx="6">
                  <c:v>2.3468062098409272E-2</c:v>
                </c:pt>
                <c:pt idx="7">
                  <c:v>5.3150297179231747E-2</c:v>
                </c:pt>
                <c:pt idx="8">
                  <c:v>4.953192681162827E-3</c:v>
                </c:pt>
                <c:pt idx="9">
                  <c:v>2.4799830100942499E-2</c:v>
                </c:pt>
                <c:pt idx="10">
                  <c:v>6.7111665324314396E-2</c:v>
                </c:pt>
                <c:pt idx="11">
                  <c:v>1.6922799763697902E-2</c:v>
                </c:pt>
                <c:pt idx="12">
                  <c:v>2.7092345834570618E-2</c:v>
                </c:pt>
                <c:pt idx="13">
                  <c:v>3.1634373680154128E-2</c:v>
                </c:pt>
                <c:pt idx="14">
                  <c:v>2.5401862499104023E-2</c:v>
                </c:pt>
                <c:pt idx="15">
                  <c:v>1.6957810058708275E-2</c:v>
                </c:pt>
                <c:pt idx="16">
                  <c:v>2.653133272667943E-2</c:v>
                </c:pt>
                <c:pt idx="17">
                  <c:v>1.7098734970424304E-2</c:v>
                </c:pt>
                <c:pt idx="18">
                  <c:v>4.7146446917048675E-2</c:v>
                </c:pt>
                <c:pt idx="19">
                  <c:v>2.2745395497937755E-2</c:v>
                </c:pt>
                <c:pt idx="20">
                  <c:v>2.5739582702701498E-2</c:v>
                </c:pt>
                <c:pt idx="21">
                  <c:v>2.212137645525181E-2</c:v>
                </c:pt>
                <c:pt idx="22">
                  <c:v>4.3205823085443532E-2</c:v>
                </c:pt>
                <c:pt idx="23">
                  <c:v>3.2103229414379313E-2</c:v>
                </c:pt>
                <c:pt idx="24">
                  <c:v>9.785110267757165E-3</c:v>
                </c:pt>
                <c:pt idx="25">
                  <c:v>3.9918822319583908E-2</c:v>
                </c:pt>
                <c:pt idx="26">
                  <c:v>9.0213453952326716E-2</c:v>
                </c:pt>
                <c:pt idx="27">
                  <c:v>4.4241393376797576E-2</c:v>
                </c:pt>
                <c:pt idx="28">
                  <c:v>4.240998129105935E-2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入善町</c:v>
                </c:pt>
                <c:pt idx="1">
                  <c:v>にかほ市</c:v>
                </c:pt>
                <c:pt idx="2">
                  <c:v>池田町</c:v>
                </c:pt>
                <c:pt idx="3">
                  <c:v>明和町</c:v>
                </c:pt>
                <c:pt idx="4">
                  <c:v>中標津町</c:v>
                </c:pt>
                <c:pt idx="5">
                  <c:v>水俣市</c:v>
                </c:pt>
                <c:pt idx="6">
                  <c:v>横芝光町</c:v>
                </c:pt>
                <c:pt idx="7">
                  <c:v>三郷町</c:v>
                </c:pt>
                <c:pt idx="8">
                  <c:v>飛騨市</c:v>
                </c:pt>
                <c:pt idx="9">
                  <c:v>中城村</c:v>
                </c:pt>
                <c:pt idx="10">
                  <c:v>吉岡町</c:v>
                </c:pt>
                <c:pt idx="11">
                  <c:v>村山市</c:v>
                </c:pt>
                <c:pt idx="12">
                  <c:v>大月市</c:v>
                </c:pt>
                <c:pt idx="13">
                  <c:v>豊後高田市</c:v>
                </c:pt>
                <c:pt idx="14">
                  <c:v>美祢市</c:v>
                </c:pt>
                <c:pt idx="15">
                  <c:v>江津市</c:v>
                </c:pt>
                <c:pt idx="16">
                  <c:v>多度津町</c:v>
                </c:pt>
                <c:pt idx="17">
                  <c:v>高畠町</c:v>
                </c:pt>
                <c:pt idx="18">
                  <c:v>大野町</c:v>
                </c:pt>
                <c:pt idx="19">
                  <c:v>御坊市</c:v>
                </c:pt>
                <c:pt idx="20">
                  <c:v>上野原市</c:v>
                </c:pt>
                <c:pt idx="21">
                  <c:v>養父市</c:v>
                </c:pt>
                <c:pt idx="22">
                  <c:v>益子町</c:v>
                </c:pt>
                <c:pt idx="23">
                  <c:v>笠松町</c:v>
                </c:pt>
                <c:pt idx="24">
                  <c:v>勝山市</c:v>
                </c:pt>
                <c:pt idx="25">
                  <c:v>加美町</c:v>
                </c:pt>
                <c:pt idx="26">
                  <c:v>白石町</c:v>
                </c:pt>
                <c:pt idx="27">
                  <c:v>上牧町</c:v>
                </c:pt>
                <c:pt idx="28">
                  <c:v>福智町</c:v>
                </c:pt>
              </c:strCache>
            </c:strRef>
          </c:cat>
          <c:val>
            <c:numRef>
              <c:f>再エネ比較シート!$CD$13:$CD$42</c:f>
              <c:numCache>
                <c:formatCode>0.0%</c:formatCode>
                <c:ptCount val="30"/>
                <c:pt idx="0">
                  <c:v>1.9171354336239625E-2</c:v>
                </c:pt>
                <c:pt idx="1">
                  <c:v>0.13491529780152078</c:v>
                </c:pt>
                <c:pt idx="2">
                  <c:v>0.12740068768408963</c:v>
                </c:pt>
                <c:pt idx="3">
                  <c:v>0.63210009794794364</c:v>
                </c:pt>
                <c:pt idx="4">
                  <c:v>0.4444508358750891</c:v>
                </c:pt>
                <c:pt idx="5">
                  <c:v>0.94748139688219724</c:v>
                </c:pt>
                <c:pt idx="6">
                  <c:v>0.33846240141776307</c:v>
                </c:pt>
                <c:pt idx="7">
                  <c:v>2.3863135855900729E-2</c:v>
                </c:pt>
                <c:pt idx="8">
                  <c:v>3.5064801486057763E-2</c:v>
                </c:pt>
                <c:pt idx="9">
                  <c:v>8.5216692022633336E-2</c:v>
                </c:pt>
                <c:pt idx="10">
                  <c:v>0.15091292424685734</c:v>
                </c:pt>
                <c:pt idx="11">
                  <c:v>6.7173957202647697E-2</c:v>
                </c:pt>
                <c:pt idx="12">
                  <c:v>8.2215371763562403E-2</c:v>
                </c:pt>
                <c:pt idx="13">
                  <c:v>0.40933173948477991</c:v>
                </c:pt>
                <c:pt idx="14">
                  <c:v>1.0312419420377943</c:v>
                </c:pt>
                <c:pt idx="15">
                  <c:v>0.19554510851105394</c:v>
                </c:pt>
                <c:pt idx="16">
                  <c:v>6.7668652284577191E-2</c:v>
                </c:pt>
                <c:pt idx="17">
                  <c:v>7.4292115966876807E-2</c:v>
                </c:pt>
                <c:pt idx="18">
                  <c:v>0.13543582192042714</c:v>
                </c:pt>
                <c:pt idx="19">
                  <c:v>0.15463951399995063</c:v>
                </c:pt>
                <c:pt idx="20">
                  <c:v>7.1017596015557766E-2</c:v>
                </c:pt>
                <c:pt idx="21">
                  <c:v>7.6061313332531369E-2</c:v>
                </c:pt>
                <c:pt idx="22">
                  <c:v>0.72474386250917422</c:v>
                </c:pt>
                <c:pt idx="23">
                  <c:v>7.7801543531933276E-2</c:v>
                </c:pt>
                <c:pt idx="24">
                  <c:v>4.4051451243831254E-3</c:v>
                </c:pt>
                <c:pt idx="25">
                  <c:v>0.3068161799926154</c:v>
                </c:pt>
                <c:pt idx="26">
                  <c:v>0.19514096941880155</c:v>
                </c:pt>
                <c:pt idx="27">
                  <c:v>3.3266383332053992E-2</c:v>
                </c:pt>
                <c:pt idx="28">
                  <c:v>0.29372860965862274</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入善町</c:v>
                </c:pt>
                <c:pt idx="1">
                  <c:v>にかほ市</c:v>
                </c:pt>
                <c:pt idx="2">
                  <c:v>池田町</c:v>
                </c:pt>
                <c:pt idx="3">
                  <c:v>明和町</c:v>
                </c:pt>
                <c:pt idx="4">
                  <c:v>中標津町</c:v>
                </c:pt>
                <c:pt idx="5">
                  <c:v>水俣市</c:v>
                </c:pt>
                <c:pt idx="6">
                  <c:v>横芝光町</c:v>
                </c:pt>
                <c:pt idx="7">
                  <c:v>三郷町</c:v>
                </c:pt>
                <c:pt idx="8">
                  <c:v>飛騨市</c:v>
                </c:pt>
                <c:pt idx="9">
                  <c:v>中城村</c:v>
                </c:pt>
                <c:pt idx="10">
                  <c:v>吉岡町</c:v>
                </c:pt>
                <c:pt idx="11">
                  <c:v>村山市</c:v>
                </c:pt>
                <c:pt idx="12">
                  <c:v>大月市</c:v>
                </c:pt>
                <c:pt idx="13">
                  <c:v>豊後高田市</c:v>
                </c:pt>
                <c:pt idx="14">
                  <c:v>美祢市</c:v>
                </c:pt>
                <c:pt idx="15">
                  <c:v>江津市</c:v>
                </c:pt>
                <c:pt idx="16">
                  <c:v>多度津町</c:v>
                </c:pt>
                <c:pt idx="17">
                  <c:v>高畠町</c:v>
                </c:pt>
                <c:pt idx="18">
                  <c:v>大野町</c:v>
                </c:pt>
                <c:pt idx="19">
                  <c:v>御坊市</c:v>
                </c:pt>
                <c:pt idx="20">
                  <c:v>上野原市</c:v>
                </c:pt>
                <c:pt idx="21">
                  <c:v>養父市</c:v>
                </c:pt>
                <c:pt idx="22">
                  <c:v>益子町</c:v>
                </c:pt>
                <c:pt idx="23">
                  <c:v>笠松町</c:v>
                </c:pt>
                <c:pt idx="24">
                  <c:v>勝山市</c:v>
                </c:pt>
                <c:pt idx="25">
                  <c:v>加美町</c:v>
                </c:pt>
                <c:pt idx="26">
                  <c:v>白石町</c:v>
                </c:pt>
                <c:pt idx="27">
                  <c:v>上牧町</c:v>
                </c:pt>
                <c:pt idx="28">
                  <c:v>福智町</c:v>
                </c:pt>
              </c:strCache>
            </c:strRef>
          </c:cat>
          <c:val>
            <c:numRef>
              <c:f>再エネ比較シート!$CE$13:$CE$42</c:f>
              <c:numCache>
                <c:formatCode>0.0%</c:formatCode>
                <c:ptCount val="30"/>
                <c:pt idx="0">
                  <c:v>1.4563254749270308E-2</c:v>
                </c:pt>
                <c:pt idx="1">
                  <c:v>0.55612567513525679</c:v>
                </c:pt>
                <c:pt idx="2">
                  <c:v>0</c:v>
                </c:pt>
                <c:pt idx="3">
                  <c:v>0</c:v>
                </c:pt>
                <c:pt idx="4">
                  <c:v>0</c:v>
                </c:pt>
                <c:pt idx="5">
                  <c:v>2.8668023341396978E-4</c:v>
                </c:pt>
                <c:pt idx="6">
                  <c:v>0</c:v>
                </c:pt>
                <c:pt idx="7">
                  <c:v>0</c:v>
                </c:pt>
                <c:pt idx="8">
                  <c:v>0</c:v>
                </c:pt>
                <c:pt idx="9">
                  <c:v>0</c:v>
                </c:pt>
                <c:pt idx="10">
                  <c:v>7.5858139383151279E-5</c:v>
                </c:pt>
                <c:pt idx="11">
                  <c:v>0</c:v>
                </c:pt>
                <c:pt idx="12">
                  <c:v>0</c:v>
                </c:pt>
                <c:pt idx="13">
                  <c:v>4.8052700719944245E-4</c:v>
                </c:pt>
                <c:pt idx="14">
                  <c:v>0</c:v>
                </c:pt>
                <c:pt idx="15">
                  <c:v>0.50895317094551984</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入善町</c:v>
                </c:pt>
                <c:pt idx="1">
                  <c:v>にかほ市</c:v>
                </c:pt>
                <c:pt idx="2">
                  <c:v>池田町</c:v>
                </c:pt>
                <c:pt idx="3">
                  <c:v>明和町</c:v>
                </c:pt>
                <c:pt idx="4">
                  <c:v>中標津町</c:v>
                </c:pt>
                <c:pt idx="5">
                  <c:v>水俣市</c:v>
                </c:pt>
                <c:pt idx="6">
                  <c:v>横芝光町</c:v>
                </c:pt>
                <c:pt idx="7">
                  <c:v>三郷町</c:v>
                </c:pt>
                <c:pt idx="8">
                  <c:v>飛騨市</c:v>
                </c:pt>
                <c:pt idx="9">
                  <c:v>中城村</c:v>
                </c:pt>
                <c:pt idx="10">
                  <c:v>吉岡町</c:v>
                </c:pt>
                <c:pt idx="11">
                  <c:v>村山市</c:v>
                </c:pt>
                <c:pt idx="12">
                  <c:v>大月市</c:v>
                </c:pt>
                <c:pt idx="13">
                  <c:v>豊後高田市</c:v>
                </c:pt>
                <c:pt idx="14">
                  <c:v>美祢市</c:v>
                </c:pt>
                <c:pt idx="15">
                  <c:v>江津市</c:v>
                </c:pt>
                <c:pt idx="16">
                  <c:v>多度津町</c:v>
                </c:pt>
                <c:pt idx="17">
                  <c:v>高畠町</c:v>
                </c:pt>
                <c:pt idx="18">
                  <c:v>大野町</c:v>
                </c:pt>
                <c:pt idx="19">
                  <c:v>御坊市</c:v>
                </c:pt>
                <c:pt idx="20">
                  <c:v>上野原市</c:v>
                </c:pt>
                <c:pt idx="21">
                  <c:v>養父市</c:v>
                </c:pt>
                <c:pt idx="22">
                  <c:v>益子町</c:v>
                </c:pt>
                <c:pt idx="23">
                  <c:v>笠松町</c:v>
                </c:pt>
                <c:pt idx="24">
                  <c:v>勝山市</c:v>
                </c:pt>
                <c:pt idx="25">
                  <c:v>加美町</c:v>
                </c:pt>
                <c:pt idx="26">
                  <c:v>白石町</c:v>
                </c:pt>
                <c:pt idx="27">
                  <c:v>上牧町</c:v>
                </c:pt>
                <c:pt idx="28">
                  <c:v>福智町</c:v>
                </c:pt>
              </c:strCache>
            </c:strRef>
          </c:cat>
          <c:val>
            <c:numRef>
              <c:f>再エネ比較シート!$CF$13:$CF$42</c:f>
              <c:numCache>
                <c:formatCode>0.0%</c:formatCode>
                <c:ptCount val="30"/>
                <c:pt idx="0">
                  <c:v>1.5131691466903118E-2</c:v>
                </c:pt>
                <c:pt idx="1">
                  <c:v>7.2238008175178642E-2</c:v>
                </c:pt>
                <c:pt idx="2">
                  <c:v>1.7918810460528236E-3</c:v>
                </c:pt>
                <c:pt idx="3">
                  <c:v>0</c:v>
                </c:pt>
                <c:pt idx="4">
                  <c:v>0</c:v>
                </c:pt>
                <c:pt idx="5">
                  <c:v>1.1381845495343715E-4</c:v>
                </c:pt>
                <c:pt idx="6">
                  <c:v>0</c:v>
                </c:pt>
                <c:pt idx="7">
                  <c:v>0</c:v>
                </c:pt>
                <c:pt idx="8">
                  <c:v>0.62478198526605677</c:v>
                </c:pt>
                <c:pt idx="9">
                  <c:v>0</c:v>
                </c:pt>
                <c:pt idx="10">
                  <c:v>0</c:v>
                </c:pt>
                <c:pt idx="11">
                  <c:v>0</c:v>
                </c:pt>
                <c:pt idx="12">
                  <c:v>2.4578817365490526E-2</c:v>
                </c:pt>
                <c:pt idx="13">
                  <c:v>0</c:v>
                </c:pt>
                <c:pt idx="14">
                  <c:v>0</c:v>
                </c:pt>
                <c:pt idx="15">
                  <c:v>0.28862916189433263</c:v>
                </c:pt>
                <c:pt idx="16">
                  <c:v>0</c:v>
                </c:pt>
                <c:pt idx="17">
                  <c:v>5.5279259847483605E-3</c:v>
                </c:pt>
                <c:pt idx="18">
                  <c:v>0</c:v>
                </c:pt>
                <c:pt idx="19">
                  <c:v>0</c:v>
                </c:pt>
                <c:pt idx="20">
                  <c:v>0</c:v>
                </c:pt>
                <c:pt idx="21">
                  <c:v>0</c:v>
                </c:pt>
                <c:pt idx="22">
                  <c:v>0</c:v>
                </c:pt>
                <c:pt idx="23">
                  <c:v>0</c:v>
                </c:pt>
                <c:pt idx="24">
                  <c:v>0.21512978140669314</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入善町</c:v>
                </c:pt>
                <c:pt idx="1">
                  <c:v>にかほ市</c:v>
                </c:pt>
                <c:pt idx="2">
                  <c:v>池田町</c:v>
                </c:pt>
                <c:pt idx="3">
                  <c:v>明和町</c:v>
                </c:pt>
                <c:pt idx="4">
                  <c:v>中標津町</c:v>
                </c:pt>
                <c:pt idx="5">
                  <c:v>水俣市</c:v>
                </c:pt>
                <c:pt idx="6">
                  <c:v>横芝光町</c:v>
                </c:pt>
                <c:pt idx="7">
                  <c:v>三郷町</c:v>
                </c:pt>
                <c:pt idx="8">
                  <c:v>飛騨市</c:v>
                </c:pt>
                <c:pt idx="9">
                  <c:v>中城村</c:v>
                </c:pt>
                <c:pt idx="10">
                  <c:v>吉岡町</c:v>
                </c:pt>
                <c:pt idx="11">
                  <c:v>村山市</c:v>
                </c:pt>
                <c:pt idx="12">
                  <c:v>大月市</c:v>
                </c:pt>
                <c:pt idx="13">
                  <c:v>豊後高田市</c:v>
                </c:pt>
                <c:pt idx="14">
                  <c:v>美祢市</c:v>
                </c:pt>
                <c:pt idx="15">
                  <c:v>江津市</c:v>
                </c:pt>
                <c:pt idx="16">
                  <c:v>多度津町</c:v>
                </c:pt>
                <c:pt idx="17">
                  <c:v>高畠町</c:v>
                </c:pt>
                <c:pt idx="18">
                  <c:v>大野町</c:v>
                </c:pt>
                <c:pt idx="19">
                  <c:v>御坊市</c:v>
                </c:pt>
                <c:pt idx="20">
                  <c:v>上野原市</c:v>
                </c:pt>
                <c:pt idx="21">
                  <c:v>養父市</c:v>
                </c:pt>
                <c:pt idx="22">
                  <c:v>益子町</c:v>
                </c:pt>
                <c:pt idx="23">
                  <c:v>笠松町</c:v>
                </c:pt>
                <c:pt idx="24">
                  <c:v>勝山市</c:v>
                </c:pt>
                <c:pt idx="25">
                  <c:v>加美町</c:v>
                </c:pt>
                <c:pt idx="26">
                  <c:v>白石町</c:v>
                </c:pt>
                <c:pt idx="27">
                  <c:v>上牧町</c:v>
                </c:pt>
                <c:pt idx="28">
                  <c:v>福智町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入善町</c:v>
                </c:pt>
                <c:pt idx="1">
                  <c:v>にかほ市</c:v>
                </c:pt>
                <c:pt idx="2">
                  <c:v>池田町</c:v>
                </c:pt>
                <c:pt idx="3">
                  <c:v>明和町</c:v>
                </c:pt>
                <c:pt idx="4">
                  <c:v>中標津町</c:v>
                </c:pt>
                <c:pt idx="5">
                  <c:v>水俣市</c:v>
                </c:pt>
                <c:pt idx="6">
                  <c:v>横芝光町</c:v>
                </c:pt>
                <c:pt idx="7">
                  <c:v>三郷町</c:v>
                </c:pt>
                <c:pt idx="8">
                  <c:v>飛騨市</c:v>
                </c:pt>
                <c:pt idx="9">
                  <c:v>中城村</c:v>
                </c:pt>
                <c:pt idx="10">
                  <c:v>吉岡町</c:v>
                </c:pt>
                <c:pt idx="11">
                  <c:v>村山市</c:v>
                </c:pt>
                <c:pt idx="12">
                  <c:v>大月市</c:v>
                </c:pt>
                <c:pt idx="13">
                  <c:v>豊後高田市</c:v>
                </c:pt>
                <c:pt idx="14">
                  <c:v>美祢市</c:v>
                </c:pt>
                <c:pt idx="15">
                  <c:v>江津市</c:v>
                </c:pt>
                <c:pt idx="16">
                  <c:v>多度津町</c:v>
                </c:pt>
                <c:pt idx="17">
                  <c:v>高畠町</c:v>
                </c:pt>
                <c:pt idx="18">
                  <c:v>大野町</c:v>
                </c:pt>
                <c:pt idx="19">
                  <c:v>御坊市</c:v>
                </c:pt>
                <c:pt idx="20">
                  <c:v>上野原市</c:v>
                </c:pt>
                <c:pt idx="21">
                  <c:v>養父市</c:v>
                </c:pt>
                <c:pt idx="22">
                  <c:v>益子町</c:v>
                </c:pt>
                <c:pt idx="23">
                  <c:v>笠松町</c:v>
                </c:pt>
                <c:pt idx="24">
                  <c:v>勝山市</c:v>
                </c:pt>
                <c:pt idx="25">
                  <c:v>加美町</c:v>
                </c:pt>
                <c:pt idx="26">
                  <c:v>白石町</c:v>
                </c:pt>
                <c:pt idx="27">
                  <c:v>上牧町</c:v>
                </c:pt>
                <c:pt idx="28">
                  <c:v>福智町</c:v>
                </c:pt>
              </c:strCache>
            </c:strRef>
          </c:cat>
          <c:val>
            <c:numRef>
              <c:f>再エネ比較シート!$CH$13:$CH$42</c:f>
              <c:numCache>
                <c:formatCode>0.0%</c:formatCode>
                <c:ptCount val="30"/>
                <c:pt idx="0">
                  <c:v>0</c:v>
                </c:pt>
                <c:pt idx="1">
                  <c:v>0</c:v>
                </c:pt>
                <c:pt idx="2">
                  <c:v>0</c:v>
                </c:pt>
                <c:pt idx="3">
                  <c:v>0</c:v>
                </c:pt>
                <c:pt idx="4">
                  <c:v>0</c:v>
                </c:pt>
                <c:pt idx="5">
                  <c:v>0</c:v>
                </c:pt>
                <c:pt idx="6">
                  <c:v>2.0833559910605502E-2</c:v>
                </c:pt>
                <c:pt idx="7">
                  <c:v>0</c:v>
                </c:pt>
                <c:pt idx="8">
                  <c:v>0</c:v>
                </c:pt>
                <c:pt idx="9">
                  <c:v>0</c:v>
                </c:pt>
                <c:pt idx="10">
                  <c:v>0</c:v>
                </c:pt>
                <c:pt idx="11">
                  <c:v>9.5633519047757604E-2</c:v>
                </c:pt>
                <c:pt idx="12">
                  <c:v>0.91417943260128942</c:v>
                </c:pt>
                <c:pt idx="13">
                  <c:v>0</c:v>
                </c:pt>
                <c:pt idx="14">
                  <c:v>0.41789047768957105</c:v>
                </c:pt>
                <c:pt idx="15">
                  <c:v>0.52775487077118721</c:v>
                </c:pt>
                <c:pt idx="16">
                  <c:v>0</c:v>
                </c:pt>
                <c:pt idx="17">
                  <c:v>6.7717093313167401E-2</c:v>
                </c:pt>
                <c:pt idx="18">
                  <c:v>0</c:v>
                </c:pt>
                <c:pt idx="19">
                  <c:v>0</c:v>
                </c:pt>
                <c:pt idx="20">
                  <c:v>0</c:v>
                </c:pt>
                <c:pt idx="21">
                  <c:v>8.2773821880463283E-2</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入善町</c:v>
                </c:pt>
                <c:pt idx="1">
                  <c:v>にかほ市</c:v>
                </c:pt>
                <c:pt idx="2">
                  <c:v>池田町</c:v>
                </c:pt>
                <c:pt idx="3">
                  <c:v>明和町</c:v>
                </c:pt>
                <c:pt idx="4">
                  <c:v>中標津町</c:v>
                </c:pt>
                <c:pt idx="5">
                  <c:v>水俣市</c:v>
                </c:pt>
                <c:pt idx="6">
                  <c:v>横芝光町</c:v>
                </c:pt>
                <c:pt idx="7">
                  <c:v>三郷町</c:v>
                </c:pt>
                <c:pt idx="8">
                  <c:v>飛騨市</c:v>
                </c:pt>
                <c:pt idx="9">
                  <c:v>中城村</c:v>
                </c:pt>
                <c:pt idx="10">
                  <c:v>吉岡町</c:v>
                </c:pt>
                <c:pt idx="11">
                  <c:v>村山市</c:v>
                </c:pt>
                <c:pt idx="12">
                  <c:v>大月市</c:v>
                </c:pt>
                <c:pt idx="13">
                  <c:v>豊後高田市</c:v>
                </c:pt>
                <c:pt idx="14">
                  <c:v>美祢市</c:v>
                </c:pt>
                <c:pt idx="15">
                  <c:v>江津市</c:v>
                </c:pt>
                <c:pt idx="16">
                  <c:v>多度津町</c:v>
                </c:pt>
                <c:pt idx="17">
                  <c:v>高畠町</c:v>
                </c:pt>
                <c:pt idx="18">
                  <c:v>大野町</c:v>
                </c:pt>
                <c:pt idx="19">
                  <c:v>御坊市</c:v>
                </c:pt>
                <c:pt idx="20">
                  <c:v>上野原市</c:v>
                </c:pt>
                <c:pt idx="21">
                  <c:v>養父市</c:v>
                </c:pt>
                <c:pt idx="22">
                  <c:v>益子町</c:v>
                </c:pt>
                <c:pt idx="23">
                  <c:v>笠松町</c:v>
                </c:pt>
                <c:pt idx="24">
                  <c:v>勝山市</c:v>
                </c:pt>
                <c:pt idx="25">
                  <c:v>加美町</c:v>
                </c:pt>
                <c:pt idx="26">
                  <c:v>白石町</c:v>
                </c:pt>
                <c:pt idx="27">
                  <c:v>上牧町</c:v>
                </c:pt>
                <c:pt idx="28">
                  <c:v>福智町</c:v>
                </c:pt>
              </c:strCache>
            </c:strRef>
          </c:cat>
          <c:val>
            <c:numRef>
              <c:f>再エネ比較シート!$CI$13:$CI$42</c:f>
              <c:numCache>
                <c:formatCode>0.0%</c:formatCode>
                <c:ptCount val="30"/>
                <c:pt idx="0">
                  <c:v>5.5118989584574389E-2</c:v>
                </c:pt>
                <c:pt idx="1">
                  <c:v>0.76981896905133795</c:v>
                </c:pt>
                <c:pt idx="2">
                  <c:v>0.1698003263192121</c:v>
                </c:pt>
                <c:pt idx="3">
                  <c:v>0.68621634248147068</c:v>
                </c:pt>
                <c:pt idx="4">
                  <c:v>0.47134330555575787</c:v>
                </c:pt>
                <c:pt idx="5">
                  <c:v>0.97803159902216119</c:v>
                </c:pt>
                <c:pt idx="6">
                  <c:v>0.38276402342677784</c:v>
                </c:pt>
                <c:pt idx="7">
                  <c:v>7.7013433035132486E-2</c:v>
                </c:pt>
                <c:pt idx="8">
                  <c:v>0.66479997943327729</c:v>
                </c:pt>
                <c:pt idx="9">
                  <c:v>0.11001652212357584</c:v>
                </c:pt>
                <c:pt idx="10">
                  <c:v>0.21810044771055492</c:v>
                </c:pt>
                <c:pt idx="11">
                  <c:v>0.17973027601410319</c:v>
                </c:pt>
                <c:pt idx="12">
                  <c:v>1.0480659675649131</c:v>
                </c:pt>
                <c:pt idx="13">
                  <c:v>0.44144664017213353</c:v>
                </c:pt>
                <c:pt idx="14">
                  <c:v>1.4745342822264693</c:v>
                </c:pt>
                <c:pt idx="15">
                  <c:v>1.5378401221808018</c:v>
                </c:pt>
                <c:pt idx="16">
                  <c:v>9.4199985011256621E-2</c:v>
                </c:pt>
                <c:pt idx="17">
                  <c:v>0.16463587023521686</c:v>
                </c:pt>
                <c:pt idx="18">
                  <c:v>0.1825822688374758</c:v>
                </c:pt>
                <c:pt idx="19">
                  <c:v>0.1773849094978884</c:v>
                </c:pt>
                <c:pt idx="20">
                  <c:v>9.6757178718259257E-2</c:v>
                </c:pt>
                <c:pt idx="21">
                  <c:v>0.18095651166824644</c:v>
                </c:pt>
                <c:pt idx="22">
                  <c:v>0.76794968559461774</c:v>
                </c:pt>
                <c:pt idx="23">
                  <c:v>0.1099047729463126</c:v>
                </c:pt>
                <c:pt idx="24">
                  <c:v>0.22932003679883339</c:v>
                </c:pt>
                <c:pt idx="25">
                  <c:v>0.34673500231219934</c:v>
                </c:pt>
                <c:pt idx="26">
                  <c:v>0.28535442337112826</c:v>
                </c:pt>
                <c:pt idx="27">
                  <c:v>7.7507776708851561E-2</c:v>
                </c:pt>
                <c:pt idx="28">
                  <c:v>0.33613859094968207</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入善町</c:v>
                </c:pt>
                <c:pt idx="1">
                  <c:v>にかほ市</c:v>
                </c:pt>
                <c:pt idx="2">
                  <c:v>池田町</c:v>
                </c:pt>
                <c:pt idx="3">
                  <c:v>明和町</c:v>
                </c:pt>
                <c:pt idx="4">
                  <c:v>中標津町</c:v>
                </c:pt>
                <c:pt idx="5">
                  <c:v>水俣市</c:v>
                </c:pt>
                <c:pt idx="6">
                  <c:v>横芝光町</c:v>
                </c:pt>
                <c:pt idx="7">
                  <c:v>三郷町</c:v>
                </c:pt>
                <c:pt idx="8">
                  <c:v>飛騨市</c:v>
                </c:pt>
                <c:pt idx="9">
                  <c:v>中城村</c:v>
                </c:pt>
                <c:pt idx="10">
                  <c:v>吉岡町</c:v>
                </c:pt>
                <c:pt idx="11">
                  <c:v>村山市</c:v>
                </c:pt>
                <c:pt idx="12">
                  <c:v>大月市</c:v>
                </c:pt>
                <c:pt idx="13">
                  <c:v>豊後高田市</c:v>
                </c:pt>
                <c:pt idx="14">
                  <c:v>美祢市</c:v>
                </c:pt>
                <c:pt idx="15">
                  <c:v>江津市</c:v>
                </c:pt>
                <c:pt idx="16">
                  <c:v>多度津町</c:v>
                </c:pt>
                <c:pt idx="17">
                  <c:v>高畠町</c:v>
                </c:pt>
                <c:pt idx="18">
                  <c:v>大野町</c:v>
                </c:pt>
                <c:pt idx="19">
                  <c:v>御坊市</c:v>
                </c:pt>
                <c:pt idx="20">
                  <c:v>上野原市</c:v>
                </c:pt>
                <c:pt idx="21">
                  <c:v>養父市</c:v>
                </c:pt>
                <c:pt idx="22">
                  <c:v>益子町</c:v>
                </c:pt>
                <c:pt idx="23">
                  <c:v>笠松町</c:v>
                </c:pt>
                <c:pt idx="24">
                  <c:v>勝山市</c:v>
                </c:pt>
                <c:pt idx="25">
                  <c:v>加美町</c:v>
                </c:pt>
                <c:pt idx="26">
                  <c:v>白石町</c:v>
                </c:pt>
                <c:pt idx="27">
                  <c:v>上牧町</c:v>
                </c:pt>
                <c:pt idx="28">
                  <c:v>福智町</c:v>
                </c:pt>
              </c:strCache>
            </c:strRef>
          </c:cat>
          <c:val>
            <c:numRef>
              <c:f>再エネ比較シート!$BE$13:$BE$42</c:f>
              <c:numCache>
                <c:formatCode>#,##0_);[Red]\(#,##0\)</c:formatCode>
                <c:ptCount val="30"/>
                <c:pt idx="0">
                  <c:v>1165.8179999999998</c:v>
                </c:pt>
                <c:pt idx="1">
                  <c:v>1821</c:v>
                </c:pt>
                <c:pt idx="2">
                  <c:v>4962.5000000000073</c:v>
                </c:pt>
                <c:pt idx="3">
                  <c:v>5403.700000000008</c:v>
                </c:pt>
                <c:pt idx="4">
                  <c:v>2762.8300000000036</c:v>
                </c:pt>
                <c:pt idx="5">
                  <c:v>3712.3680000000031</c:v>
                </c:pt>
                <c:pt idx="6">
                  <c:v>2433.800000000002</c:v>
                </c:pt>
                <c:pt idx="7">
                  <c:v>3731.7000000000035</c:v>
                </c:pt>
                <c:pt idx="8">
                  <c:v>768.01999999999987</c:v>
                </c:pt>
                <c:pt idx="9">
                  <c:v>1892.1000000000013</c:v>
                </c:pt>
                <c:pt idx="10">
                  <c:v>5124.7999999999929</c:v>
                </c:pt>
                <c:pt idx="11">
                  <c:v>1619.2000000000003</c:v>
                </c:pt>
                <c:pt idx="12">
                  <c:v>2509.300000000002</c:v>
                </c:pt>
                <c:pt idx="13">
                  <c:v>5029.0390000000025</c:v>
                </c:pt>
                <c:pt idx="14">
                  <c:v>3817.5550000000021</c:v>
                </c:pt>
                <c:pt idx="15">
                  <c:v>2575.4370000000008</c:v>
                </c:pt>
                <c:pt idx="16">
                  <c:v>4223.3810000000012</c:v>
                </c:pt>
                <c:pt idx="17">
                  <c:v>1625.6</c:v>
                </c:pt>
                <c:pt idx="18">
                  <c:v>4611.9000000000042</c:v>
                </c:pt>
                <c:pt idx="19">
                  <c:v>2979.7000000000007</c:v>
                </c:pt>
                <c:pt idx="20">
                  <c:v>2903.2000000000025</c:v>
                </c:pt>
                <c:pt idx="21">
                  <c:v>2225.3999999999996</c:v>
                </c:pt>
                <c:pt idx="22">
                  <c:v>3037.100000000004</c:v>
                </c:pt>
                <c:pt idx="23">
                  <c:v>3214.5000000000045</c:v>
                </c:pt>
                <c:pt idx="24">
                  <c:v>1328.6839999999997</c:v>
                </c:pt>
                <c:pt idx="25">
                  <c:v>3581.8000000000034</c:v>
                </c:pt>
                <c:pt idx="26">
                  <c:v>6798.9090000000051</c:v>
                </c:pt>
                <c:pt idx="27">
                  <c:v>3218.2000000000007</c:v>
                </c:pt>
                <c:pt idx="28">
                  <c:v>3262.1800000000012</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入善町</c:v>
                </c:pt>
                <c:pt idx="1">
                  <c:v>にかほ市</c:v>
                </c:pt>
                <c:pt idx="2">
                  <c:v>池田町</c:v>
                </c:pt>
                <c:pt idx="3">
                  <c:v>明和町</c:v>
                </c:pt>
                <c:pt idx="4">
                  <c:v>中標津町</c:v>
                </c:pt>
                <c:pt idx="5">
                  <c:v>水俣市</c:v>
                </c:pt>
                <c:pt idx="6">
                  <c:v>横芝光町</c:v>
                </c:pt>
                <c:pt idx="7">
                  <c:v>三郷町</c:v>
                </c:pt>
                <c:pt idx="8">
                  <c:v>飛騨市</c:v>
                </c:pt>
                <c:pt idx="9">
                  <c:v>中城村</c:v>
                </c:pt>
                <c:pt idx="10">
                  <c:v>吉岡町</c:v>
                </c:pt>
                <c:pt idx="11">
                  <c:v>村山市</c:v>
                </c:pt>
                <c:pt idx="12">
                  <c:v>大月市</c:v>
                </c:pt>
                <c:pt idx="13">
                  <c:v>豊後高田市</c:v>
                </c:pt>
                <c:pt idx="14">
                  <c:v>美祢市</c:v>
                </c:pt>
                <c:pt idx="15">
                  <c:v>江津市</c:v>
                </c:pt>
                <c:pt idx="16">
                  <c:v>多度津町</c:v>
                </c:pt>
                <c:pt idx="17">
                  <c:v>高畠町</c:v>
                </c:pt>
                <c:pt idx="18">
                  <c:v>大野町</c:v>
                </c:pt>
                <c:pt idx="19">
                  <c:v>御坊市</c:v>
                </c:pt>
                <c:pt idx="20">
                  <c:v>上野原市</c:v>
                </c:pt>
                <c:pt idx="21">
                  <c:v>養父市</c:v>
                </c:pt>
                <c:pt idx="22">
                  <c:v>益子町</c:v>
                </c:pt>
                <c:pt idx="23">
                  <c:v>笠松町</c:v>
                </c:pt>
                <c:pt idx="24">
                  <c:v>勝山市</c:v>
                </c:pt>
                <c:pt idx="25">
                  <c:v>加美町</c:v>
                </c:pt>
                <c:pt idx="26">
                  <c:v>白石町</c:v>
                </c:pt>
                <c:pt idx="27">
                  <c:v>上牧町</c:v>
                </c:pt>
                <c:pt idx="28">
                  <c:v>福智町</c:v>
                </c:pt>
              </c:strCache>
            </c:strRef>
          </c:cat>
          <c:val>
            <c:numRef>
              <c:f>再エネ比較シート!$BF$13:$BF$42</c:f>
              <c:numCache>
                <c:formatCode>#,##0_);[Red]\(#,##0\)</c:formatCode>
                <c:ptCount val="30"/>
                <c:pt idx="0">
                  <c:v>3243.1</c:v>
                </c:pt>
                <c:pt idx="1">
                  <c:v>34083</c:v>
                </c:pt>
                <c:pt idx="2">
                  <c:v>14125.600000000002</c:v>
                </c:pt>
                <c:pt idx="3">
                  <c:v>57265.499999999978</c:v>
                </c:pt>
                <c:pt idx="4">
                  <c:v>41427.699999999975</c:v>
                </c:pt>
                <c:pt idx="5">
                  <c:v>105847.90999999989</c:v>
                </c:pt>
                <c:pt idx="6">
                  <c:v>31846.500000000015</c:v>
                </c:pt>
                <c:pt idx="7">
                  <c:v>1520.1000000000004</c:v>
                </c:pt>
                <c:pt idx="8">
                  <c:v>4932.9000000000005</c:v>
                </c:pt>
                <c:pt idx="9">
                  <c:v>5898.7999999999975</c:v>
                </c:pt>
                <c:pt idx="10">
                  <c:v>10455.600000000004</c:v>
                </c:pt>
                <c:pt idx="11">
                  <c:v>5831.4</c:v>
                </c:pt>
                <c:pt idx="12">
                  <c:v>6908.7999999999993</c:v>
                </c:pt>
                <c:pt idx="13">
                  <c:v>59039.789999999928</c:v>
                </c:pt>
                <c:pt idx="14">
                  <c:v>140612.5</c:v>
                </c:pt>
                <c:pt idx="15">
                  <c:v>26944.600000000009</c:v>
                </c:pt>
                <c:pt idx="16">
                  <c:v>9773.1000000000022</c:v>
                </c:pt>
                <c:pt idx="17">
                  <c:v>6408.2</c:v>
                </c:pt>
                <c:pt idx="18">
                  <c:v>12020.1</c:v>
                </c:pt>
                <c:pt idx="19">
                  <c:v>18379.900000000001</c:v>
                </c:pt>
                <c:pt idx="20">
                  <c:v>7267.4999999999964</c:v>
                </c:pt>
                <c:pt idx="21">
                  <c:v>6942.3</c:v>
                </c:pt>
                <c:pt idx="22">
                  <c:v>46221.599999999962</c:v>
                </c:pt>
                <c:pt idx="23">
                  <c:v>7068</c:v>
                </c:pt>
                <c:pt idx="24">
                  <c:v>542.70000000000005</c:v>
                </c:pt>
                <c:pt idx="25">
                  <c:v>24977.30000000001</c:v>
                </c:pt>
                <c:pt idx="26">
                  <c:v>13343.200000000003</c:v>
                </c:pt>
                <c:pt idx="27">
                  <c:v>2195.5</c:v>
                </c:pt>
                <c:pt idx="28">
                  <c:v>20498.86</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入善町</c:v>
                </c:pt>
                <c:pt idx="1">
                  <c:v>にかほ市</c:v>
                </c:pt>
                <c:pt idx="2">
                  <c:v>池田町</c:v>
                </c:pt>
                <c:pt idx="3">
                  <c:v>明和町</c:v>
                </c:pt>
                <c:pt idx="4">
                  <c:v>中標津町</c:v>
                </c:pt>
                <c:pt idx="5">
                  <c:v>水俣市</c:v>
                </c:pt>
                <c:pt idx="6">
                  <c:v>横芝光町</c:v>
                </c:pt>
                <c:pt idx="7">
                  <c:v>三郷町</c:v>
                </c:pt>
                <c:pt idx="8">
                  <c:v>飛騨市</c:v>
                </c:pt>
                <c:pt idx="9">
                  <c:v>中城村</c:v>
                </c:pt>
                <c:pt idx="10">
                  <c:v>吉岡町</c:v>
                </c:pt>
                <c:pt idx="11">
                  <c:v>村山市</c:v>
                </c:pt>
                <c:pt idx="12">
                  <c:v>大月市</c:v>
                </c:pt>
                <c:pt idx="13">
                  <c:v>豊後高田市</c:v>
                </c:pt>
                <c:pt idx="14">
                  <c:v>美祢市</c:v>
                </c:pt>
                <c:pt idx="15">
                  <c:v>江津市</c:v>
                </c:pt>
                <c:pt idx="16">
                  <c:v>多度津町</c:v>
                </c:pt>
                <c:pt idx="17">
                  <c:v>高畠町</c:v>
                </c:pt>
                <c:pt idx="18">
                  <c:v>大野町</c:v>
                </c:pt>
                <c:pt idx="19">
                  <c:v>御坊市</c:v>
                </c:pt>
                <c:pt idx="20">
                  <c:v>上野原市</c:v>
                </c:pt>
                <c:pt idx="21">
                  <c:v>養父市</c:v>
                </c:pt>
                <c:pt idx="22">
                  <c:v>益子町</c:v>
                </c:pt>
                <c:pt idx="23">
                  <c:v>笠松町</c:v>
                </c:pt>
                <c:pt idx="24">
                  <c:v>勝山市</c:v>
                </c:pt>
                <c:pt idx="25">
                  <c:v>加美町</c:v>
                </c:pt>
                <c:pt idx="26">
                  <c:v>白石町</c:v>
                </c:pt>
                <c:pt idx="27">
                  <c:v>上牧町</c:v>
                </c:pt>
                <c:pt idx="28">
                  <c:v>福智町</c:v>
                </c:pt>
              </c:strCache>
            </c:strRef>
          </c:cat>
          <c:val>
            <c:numRef>
              <c:f>再エネ比較シート!$BG$13:$BG$42</c:f>
              <c:numCache>
                <c:formatCode>#,##0_);[Red]\(#,##0\)</c:formatCode>
                <c:ptCount val="30"/>
                <c:pt idx="0">
                  <c:v>1500</c:v>
                </c:pt>
                <c:pt idx="1">
                  <c:v>85541.1</c:v>
                </c:pt>
                <c:pt idx="2">
                  <c:v>0</c:v>
                </c:pt>
                <c:pt idx="3">
                  <c:v>0</c:v>
                </c:pt>
                <c:pt idx="4">
                  <c:v>0</c:v>
                </c:pt>
                <c:pt idx="5">
                  <c:v>19.5</c:v>
                </c:pt>
                <c:pt idx="6">
                  <c:v>0</c:v>
                </c:pt>
                <c:pt idx="7">
                  <c:v>0</c:v>
                </c:pt>
                <c:pt idx="8">
                  <c:v>0</c:v>
                </c:pt>
                <c:pt idx="9">
                  <c:v>0</c:v>
                </c:pt>
                <c:pt idx="10">
                  <c:v>3.2</c:v>
                </c:pt>
                <c:pt idx="11">
                  <c:v>0</c:v>
                </c:pt>
                <c:pt idx="12">
                  <c:v>0</c:v>
                </c:pt>
                <c:pt idx="13">
                  <c:v>42.2</c:v>
                </c:pt>
                <c:pt idx="14">
                  <c:v>0</c:v>
                </c:pt>
                <c:pt idx="15">
                  <c:v>42700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入善町</c:v>
                </c:pt>
                <c:pt idx="1">
                  <c:v>にかほ市</c:v>
                </c:pt>
                <c:pt idx="2">
                  <c:v>池田町</c:v>
                </c:pt>
                <c:pt idx="3">
                  <c:v>明和町</c:v>
                </c:pt>
                <c:pt idx="4">
                  <c:v>中標津町</c:v>
                </c:pt>
                <c:pt idx="5">
                  <c:v>水俣市</c:v>
                </c:pt>
                <c:pt idx="6">
                  <c:v>横芝光町</c:v>
                </c:pt>
                <c:pt idx="7">
                  <c:v>三郷町</c:v>
                </c:pt>
                <c:pt idx="8">
                  <c:v>飛騨市</c:v>
                </c:pt>
                <c:pt idx="9">
                  <c:v>中城村</c:v>
                </c:pt>
                <c:pt idx="10">
                  <c:v>吉岡町</c:v>
                </c:pt>
                <c:pt idx="11">
                  <c:v>村山市</c:v>
                </c:pt>
                <c:pt idx="12">
                  <c:v>大月市</c:v>
                </c:pt>
                <c:pt idx="13">
                  <c:v>豊後高田市</c:v>
                </c:pt>
                <c:pt idx="14">
                  <c:v>美祢市</c:v>
                </c:pt>
                <c:pt idx="15">
                  <c:v>江津市</c:v>
                </c:pt>
                <c:pt idx="16">
                  <c:v>多度津町</c:v>
                </c:pt>
                <c:pt idx="17">
                  <c:v>高畠町</c:v>
                </c:pt>
                <c:pt idx="18">
                  <c:v>大野町</c:v>
                </c:pt>
                <c:pt idx="19">
                  <c:v>御坊市</c:v>
                </c:pt>
                <c:pt idx="20">
                  <c:v>上野原市</c:v>
                </c:pt>
                <c:pt idx="21">
                  <c:v>養父市</c:v>
                </c:pt>
                <c:pt idx="22">
                  <c:v>益子町</c:v>
                </c:pt>
                <c:pt idx="23">
                  <c:v>笠松町</c:v>
                </c:pt>
                <c:pt idx="24">
                  <c:v>勝山市</c:v>
                </c:pt>
                <c:pt idx="25">
                  <c:v>加美町</c:v>
                </c:pt>
                <c:pt idx="26">
                  <c:v>白石町</c:v>
                </c:pt>
                <c:pt idx="27">
                  <c:v>上牧町</c:v>
                </c:pt>
                <c:pt idx="28">
                  <c:v>福智町</c:v>
                </c:pt>
              </c:strCache>
            </c:strRef>
          </c:cat>
          <c:val>
            <c:numRef>
              <c:f>再エネ比較シート!$BH$13:$BH$42</c:f>
              <c:numCache>
                <c:formatCode>#,##0_);[Red]\(#,##0\)</c:formatCode>
                <c:ptCount val="30"/>
                <c:pt idx="0">
                  <c:v>644.20000000000005</c:v>
                </c:pt>
                <c:pt idx="1">
                  <c:v>4592.7</c:v>
                </c:pt>
                <c:pt idx="2">
                  <c:v>50</c:v>
                </c:pt>
                <c:pt idx="3">
                  <c:v>0</c:v>
                </c:pt>
                <c:pt idx="4">
                  <c:v>0</c:v>
                </c:pt>
                <c:pt idx="5">
                  <c:v>3.2</c:v>
                </c:pt>
                <c:pt idx="6">
                  <c:v>0</c:v>
                </c:pt>
                <c:pt idx="7">
                  <c:v>0</c:v>
                </c:pt>
                <c:pt idx="8">
                  <c:v>22120</c:v>
                </c:pt>
                <c:pt idx="9">
                  <c:v>0</c:v>
                </c:pt>
                <c:pt idx="10">
                  <c:v>0</c:v>
                </c:pt>
                <c:pt idx="11">
                  <c:v>0</c:v>
                </c:pt>
                <c:pt idx="12">
                  <c:v>519.79999999999995</c:v>
                </c:pt>
                <c:pt idx="13">
                  <c:v>0</c:v>
                </c:pt>
                <c:pt idx="14">
                  <c:v>0</c:v>
                </c:pt>
                <c:pt idx="15">
                  <c:v>10009</c:v>
                </c:pt>
                <c:pt idx="16">
                  <c:v>0</c:v>
                </c:pt>
                <c:pt idx="17">
                  <c:v>120</c:v>
                </c:pt>
                <c:pt idx="18">
                  <c:v>0</c:v>
                </c:pt>
                <c:pt idx="19">
                  <c:v>0</c:v>
                </c:pt>
                <c:pt idx="20">
                  <c:v>0</c:v>
                </c:pt>
                <c:pt idx="21">
                  <c:v>0</c:v>
                </c:pt>
                <c:pt idx="22">
                  <c:v>0</c:v>
                </c:pt>
                <c:pt idx="23">
                  <c:v>0</c:v>
                </c:pt>
                <c:pt idx="24">
                  <c:v>6670</c:v>
                </c:pt>
                <c:pt idx="25">
                  <c:v>0</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入善町</c:v>
                </c:pt>
                <c:pt idx="1">
                  <c:v>にかほ市</c:v>
                </c:pt>
                <c:pt idx="2">
                  <c:v>池田町</c:v>
                </c:pt>
                <c:pt idx="3">
                  <c:v>明和町</c:v>
                </c:pt>
                <c:pt idx="4">
                  <c:v>中標津町</c:v>
                </c:pt>
                <c:pt idx="5">
                  <c:v>水俣市</c:v>
                </c:pt>
                <c:pt idx="6">
                  <c:v>横芝光町</c:v>
                </c:pt>
                <c:pt idx="7">
                  <c:v>三郷町</c:v>
                </c:pt>
                <c:pt idx="8">
                  <c:v>飛騨市</c:v>
                </c:pt>
                <c:pt idx="9">
                  <c:v>中城村</c:v>
                </c:pt>
                <c:pt idx="10">
                  <c:v>吉岡町</c:v>
                </c:pt>
                <c:pt idx="11">
                  <c:v>村山市</c:v>
                </c:pt>
                <c:pt idx="12">
                  <c:v>大月市</c:v>
                </c:pt>
                <c:pt idx="13">
                  <c:v>豊後高田市</c:v>
                </c:pt>
                <c:pt idx="14">
                  <c:v>美祢市</c:v>
                </c:pt>
                <c:pt idx="15">
                  <c:v>江津市</c:v>
                </c:pt>
                <c:pt idx="16">
                  <c:v>多度津町</c:v>
                </c:pt>
                <c:pt idx="17">
                  <c:v>高畠町</c:v>
                </c:pt>
                <c:pt idx="18">
                  <c:v>大野町</c:v>
                </c:pt>
                <c:pt idx="19">
                  <c:v>御坊市</c:v>
                </c:pt>
                <c:pt idx="20">
                  <c:v>上野原市</c:v>
                </c:pt>
                <c:pt idx="21">
                  <c:v>養父市</c:v>
                </c:pt>
                <c:pt idx="22">
                  <c:v>益子町</c:v>
                </c:pt>
                <c:pt idx="23">
                  <c:v>笠松町</c:v>
                </c:pt>
                <c:pt idx="24">
                  <c:v>勝山市</c:v>
                </c:pt>
                <c:pt idx="25">
                  <c:v>加美町</c:v>
                </c:pt>
                <c:pt idx="26">
                  <c:v>白石町</c:v>
                </c:pt>
                <c:pt idx="27">
                  <c:v>上牧町</c:v>
                </c:pt>
                <c:pt idx="28">
                  <c:v>福智町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入善町</c:v>
                </c:pt>
                <c:pt idx="1">
                  <c:v>にかほ市</c:v>
                </c:pt>
                <c:pt idx="2">
                  <c:v>池田町</c:v>
                </c:pt>
                <c:pt idx="3">
                  <c:v>明和町</c:v>
                </c:pt>
                <c:pt idx="4">
                  <c:v>中標津町</c:v>
                </c:pt>
                <c:pt idx="5">
                  <c:v>水俣市</c:v>
                </c:pt>
                <c:pt idx="6">
                  <c:v>横芝光町</c:v>
                </c:pt>
                <c:pt idx="7">
                  <c:v>三郷町</c:v>
                </c:pt>
                <c:pt idx="8">
                  <c:v>飛騨市</c:v>
                </c:pt>
                <c:pt idx="9">
                  <c:v>中城村</c:v>
                </c:pt>
                <c:pt idx="10">
                  <c:v>吉岡町</c:v>
                </c:pt>
                <c:pt idx="11">
                  <c:v>村山市</c:v>
                </c:pt>
                <c:pt idx="12">
                  <c:v>大月市</c:v>
                </c:pt>
                <c:pt idx="13">
                  <c:v>豊後高田市</c:v>
                </c:pt>
                <c:pt idx="14">
                  <c:v>美祢市</c:v>
                </c:pt>
                <c:pt idx="15">
                  <c:v>江津市</c:v>
                </c:pt>
                <c:pt idx="16">
                  <c:v>多度津町</c:v>
                </c:pt>
                <c:pt idx="17">
                  <c:v>高畠町</c:v>
                </c:pt>
                <c:pt idx="18">
                  <c:v>大野町</c:v>
                </c:pt>
                <c:pt idx="19">
                  <c:v>御坊市</c:v>
                </c:pt>
                <c:pt idx="20">
                  <c:v>上野原市</c:v>
                </c:pt>
                <c:pt idx="21">
                  <c:v>養父市</c:v>
                </c:pt>
                <c:pt idx="22">
                  <c:v>益子町</c:v>
                </c:pt>
                <c:pt idx="23">
                  <c:v>笠松町</c:v>
                </c:pt>
                <c:pt idx="24">
                  <c:v>勝山市</c:v>
                </c:pt>
                <c:pt idx="25">
                  <c:v>加美町</c:v>
                </c:pt>
                <c:pt idx="26">
                  <c:v>白石町</c:v>
                </c:pt>
                <c:pt idx="27">
                  <c:v>上牧町</c:v>
                </c:pt>
                <c:pt idx="28">
                  <c:v>福智町</c:v>
                </c:pt>
              </c:strCache>
            </c:strRef>
          </c:cat>
          <c:val>
            <c:numRef>
              <c:f>再エネ比較シート!$BJ$13:$BJ$42</c:f>
              <c:numCache>
                <c:formatCode>#,##0_);[Red]\(#,##0\)</c:formatCode>
                <c:ptCount val="30"/>
                <c:pt idx="0">
                  <c:v>0</c:v>
                </c:pt>
                <c:pt idx="1">
                  <c:v>0</c:v>
                </c:pt>
                <c:pt idx="2">
                  <c:v>0</c:v>
                </c:pt>
                <c:pt idx="3">
                  <c:v>0</c:v>
                </c:pt>
                <c:pt idx="4">
                  <c:v>0</c:v>
                </c:pt>
                <c:pt idx="5">
                  <c:v>0</c:v>
                </c:pt>
                <c:pt idx="6">
                  <c:v>370</c:v>
                </c:pt>
                <c:pt idx="7">
                  <c:v>0</c:v>
                </c:pt>
                <c:pt idx="8">
                  <c:v>0</c:v>
                </c:pt>
                <c:pt idx="9">
                  <c:v>0</c:v>
                </c:pt>
                <c:pt idx="10">
                  <c:v>0</c:v>
                </c:pt>
                <c:pt idx="11">
                  <c:v>1567</c:v>
                </c:pt>
                <c:pt idx="12">
                  <c:v>14500</c:v>
                </c:pt>
                <c:pt idx="13">
                  <c:v>0</c:v>
                </c:pt>
                <c:pt idx="14">
                  <c:v>10755.058999999999</c:v>
                </c:pt>
                <c:pt idx="15">
                  <c:v>13726</c:v>
                </c:pt>
                <c:pt idx="16">
                  <c:v>0</c:v>
                </c:pt>
                <c:pt idx="17">
                  <c:v>1102.5</c:v>
                </c:pt>
                <c:pt idx="18">
                  <c:v>0</c:v>
                </c:pt>
                <c:pt idx="19">
                  <c:v>0</c:v>
                </c:pt>
                <c:pt idx="20">
                  <c:v>0</c:v>
                </c:pt>
                <c:pt idx="21">
                  <c:v>1426</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入善町</c:v>
                </c:pt>
                <c:pt idx="1">
                  <c:v>にかほ市</c:v>
                </c:pt>
                <c:pt idx="2">
                  <c:v>池田町</c:v>
                </c:pt>
                <c:pt idx="3">
                  <c:v>明和町</c:v>
                </c:pt>
                <c:pt idx="4">
                  <c:v>中標津町</c:v>
                </c:pt>
                <c:pt idx="5">
                  <c:v>水俣市</c:v>
                </c:pt>
                <c:pt idx="6">
                  <c:v>横芝光町</c:v>
                </c:pt>
                <c:pt idx="7">
                  <c:v>三郷町</c:v>
                </c:pt>
                <c:pt idx="8">
                  <c:v>飛騨市</c:v>
                </c:pt>
                <c:pt idx="9">
                  <c:v>中城村</c:v>
                </c:pt>
                <c:pt idx="10">
                  <c:v>吉岡町</c:v>
                </c:pt>
                <c:pt idx="11">
                  <c:v>村山市</c:v>
                </c:pt>
                <c:pt idx="12">
                  <c:v>大月市</c:v>
                </c:pt>
                <c:pt idx="13">
                  <c:v>豊後高田市</c:v>
                </c:pt>
                <c:pt idx="14">
                  <c:v>美祢市</c:v>
                </c:pt>
                <c:pt idx="15">
                  <c:v>江津市</c:v>
                </c:pt>
                <c:pt idx="16">
                  <c:v>多度津町</c:v>
                </c:pt>
                <c:pt idx="17">
                  <c:v>高畠町</c:v>
                </c:pt>
                <c:pt idx="18">
                  <c:v>大野町</c:v>
                </c:pt>
                <c:pt idx="19">
                  <c:v>御坊市</c:v>
                </c:pt>
                <c:pt idx="20">
                  <c:v>上野原市</c:v>
                </c:pt>
                <c:pt idx="21">
                  <c:v>養父市</c:v>
                </c:pt>
                <c:pt idx="22">
                  <c:v>益子町</c:v>
                </c:pt>
                <c:pt idx="23">
                  <c:v>笠松町</c:v>
                </c:pt>
                <c:pt idx="24">
                  <c:v>勝山市</c:v>
                </c:pt>
                <c:pt idx="25">
                  <c:v>加美町</c:v>
                </c:pt>
                <c:pt idx="26">
                  <c:v>白石町</c:v>
                </c:pt>
                <c:pt idx="27">
                  <c:v>上牧町</c:v>
                </c:pt>
                <c:pt idx="28">
                  <c:v>福智町</c:v>
                </c:pt>
              </c:strCache>
            </c:strRef>
          </c:cat>
          <c:val>
            <c:numRef>
              <c:f>再エネ比較シート!$BK$13:$BK$42</c:f>
              <c:numCache>
                <c:formatCode>#,##0_);[Red]\(#,##0\)</c:formatCode>
                <c:ptCount val="30"/>
                <c:pt idx="0">
                  <c:v>6553.1179999999995</c:v>
                </c:pt>
                <c:pt idx="1">
                  <c:v>126037.8</c:v>
                </c:pt>
                <c:pt idx="2">
                  <c:v>19138.100000000009</c:v>
                </c:pt>
                <c:pt idx="3">
                  <c:v>62669.199999999983</c:v>
                </c:pt>
                <c:pt idx="4">
                  <c:v>44190.529999999977</c:v>
                </c:pt>
                <c:pt idx="5">
                  <c:v>109582.97799999989</c:v>
                </c:pt>
                <c:pt idx="6">
                  <c:v>34650.300000000017</c:v>
                </c:pt>
                <c:pt idx="7">
                  <c:v>5251.8000000000038</c:v>
                </c:pt>
                <c:pt idx="8">
                  <c:v>27820.92</c:v>
                </c:pt>
                <c:pt idx="9">
                  <c:v>7790.8999999999987</c:v>
                </c:pt>
                <c:pt idx="10">
                  <c:v>15583.599999999999</c:v>
                </c:pt>
                <c:pt idx="11">
                  <c:v>9017.6</c:v>
                </c:pt>
                <c:pt idx="12">
                  <c:v>24437.9</c:v>
                </c:pt>
                <c:pt idx="13">
                  <c:v>64111.02899999993</c:v>
                </c:pt>
                <c:pt idx="14">
                  <c:v>155185.114</c:v>
                </c:pt>
                <c:pt idx="15">
                  <c:v>95955.037000000011</c:v>
                </c:pt>
                <c:pt idx="16">
                  <c:v>13996.481000000003</c:v>
                </c:pt>
                <c:pt idx="17">
                  <c:v>9256.2999999999993</c:v>
                </c:pt>
                <c:pt idx="18">
                  <c:v>16632.000000000004</c:v>
                </c:pt>
                <c:pt idx="19">
                  <c:v>21359.600000000002</c:v>
                </c:pt>
                <c:pt idx="20">
                  <c:v>10170.699999999999</c:v>
                </c:pt>
                <c:pt idx="21">
                  <c:v>10593.7</c:v>
                </c:pt>
                <c:pt idx="22">
                  <c:v>49258.699999999968</c:v>
                </c:pt>
                <c:pt idx="23">
                  <c:v>10282.500000000004</c:v>
                </c:pt>
                <c:pt idx="24">
                  <c:v>8541.384</c:v>
                </c:pt>
                <c:pt idx="25">
                  <c:v>28559.100000000013</c:v>
                </c:pt>
                <c:pt idx="26">
                  <c:v>20142.109000000008</c:v>
                </c:pt>
                <c:pt idx="27">
                  <c:v>5413.7000000000007</c:v>
                </c:pt>
                <c:pt idx="28">
                  <c:v>23761.040000000001</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入善町</c:v>
                </c:pt>
                <c:pt idx="1">
                  <c:v>にかほ市</c:v>
                </c:pt>
                <c:pt idx="2">
                  <c:v>池田町</c:v>
                </c:pt>
                <c:pt idx="3">
                  <c:v>明和町</c:v>
                </c:pt>
                <c:pt idx="4">
                  <c:v>中標津町</c:v>
                </c:pt>
                <c:pt idx="5">
                  <c:v>水俣市</c:v>
                </c:pt>
                <c:pt idx="6">
                  <c:v>横芝光町</c:v>
                </c:pt>
                <c:pt idx="7">
                  <c:v>三郷町</c:v>
                </c:pt>
                <c:pt idx="8">
                  <c:v>飛騨市</c:v>
                </c:pt>
                <c:pt idx="9">
                  <c:v>中城村</c:v>
                </c:pt>
                <c:pt idx="10">
                  <c:v>吉岡町</c:v>
                </c:pt>
                <c:pt idx="11">
                  <c:v>村山市</c:v>
                </c:pt>
                <c:pt idx="12">
                  <c:v>大月市</c:v>
                </c:pt>
                <c:pt idx="13">
                  <c:v>豊後高田市</c:v>
                </c:pt>
                <c:pt idx="14">
                  <c:v>美祢市</c:v>
                </c:pt>
                <c:pt idx="15">
                  <c:v>江津市</c:v>
                </c:pt>
                <c:pt idx="16">
                  <c:v>多度津町</c:v>
                </c:pt>
                <c:pt idx="17">
                  <c:v>高畠町</c:v>
                </c:pt>
                <c:pt idx="18">
                  <c:v>大野町</c:v>
                </c:pt>
                <c:pt idx="19">
                  <c:v>御坊市</c:v>
                </c:pt>
                <c:pt idx="20">
                  <c:v>上野原市</c:v>
                </c:pt>
                <c:pt idx="21">
                  <c:v>養父市</c:v>
                </c:pt>
                <c:pt idx="22">
                  <c:v>益子町</c:v>
                </c:pt>
                <c:pt idx="23">
                  <c:v>笠松町</c:v>
                </c:pt>
                <c:pt idx="24">
                  <c:v>勝山市</c:v>
                </c:pt>
                <c:pt idx="25">
                  <c:v>加美町</c:v>
                </c:pt>
                <c:pt idx="26">
                  <c:v>白石町</c:v>
                </c:pt>
                <c:pt idx="27">
                  <c:v>上牧町</c:v>
                </c:pt>
                <c:pt idx="28">
                  <c:v>福智町</c:v>
                </c:pt>
              </c:strCache>
            </c:strRef>
          </c:cat>
          <c:val>
            <c:numRef>
              <c:f>再エネ比較シート!$BO$13:$BO$42</c:f>
              <c:numCache>
                <c:formatCode>#,##0_);[Red]\(#,##0\)</c:formatCode>
                <c:ptCount val="30"/>
                <c:pt idx="0">
                  <c:v>1399.1214981599996</c:v>
                </c:pt>
                <c:pt idx="1">
                  <c:v>2185.4185199999997</c:v>
                </c:pt>
                <c:pt idx="2">
                  <c:v>5955.5955000000085</c:v>
                </c:pt>
                <c:pt idx="3">
                  <c:v>6485.0884440000091</c:v>
                </c:pt>
                <c:pt idx="4">
                  <c:v>3315.7275396000041</c:v>
                </c:pt>
                <c:pt idx="5">
                  <c:v>4455.2870841600034</c:v>
                </c:pt>
                <c:pt idx="6">
                  <c:v>2920.852056000002</c:v>
                </c:pt>
                <c:pt idx="7">
                  <c:v>4478.4878040000031</c:v>
                </c:pt>
                <c:pt idx="8">
                  <c:v>921.7161623999998</c:v>
                </c:pt>
                <c:pt idx="9">
                  <c:v>2270.7470520000015</c:v>
                </c:pt>
                <c:pt idx="10">
                  <c:v>6150.3749759999901</c:v>
                </c:pt>
                <c:pt idx="11">
                  <c:v>1943.2343040000001</c:v>
                </c:pt>
                <c:pt idx="12">
                  <c:v>3011.4611160000022</c:v>
                </c:pt>
                <c:pt idx="13">
                  <c:v>6035.4502846800033</c:v>
                </c:pt>
                <c:pt idx="14">
                  <c:v>4581.5241066000026</c:v>
                </c:pt>
                <c:pt idx="15">
                  <c:v>3090.8334524400007</c:v>
                </c:pt>
                <c:pt idx="16">
                  <c:v>5068.5640057200017</c:v>
                </c:pt>
                <c:pt idx="17">
                  <c:v>1950.9150719999998</c:v>
                </c:pt>
                <c:pt idx="18">
                  <c:v>5534.8334280000054</c:v>
                </c:pt>
                <c:pt idx="19">
                  <c:v>3575.9975640000007</c:v>
                </c:pt>
                <c:pt idx="20">
                  <c:v>3484.1883840000028</c:v>
                </c:pt>
                <c:pt idx="21">
                  <c:v>2670.7470479999993</c:v>
                </c:pt>
                <c:pt idx="22">
                  <c:v>3644.8844520000048</c:v>
                </c:pt>
                <c:pt idx="23">
                  <c:v>3857.7857400000048</c:v>
                </c:pt>
                <c:pt idx="24">
                  <c:v>1594.5802420799996</c:v>
                </c:pt>
                <c:pt idx="25">
                  <c:v>4298.5898160000042</c:v>
                </c:pt>
                <c:pt idx="26">
                  <c:v>8159.5066690800068</c:v>
                </c:pt>
                <c:pt idx="27">
                  <c:v>3862.226184000001</c:v>
                </c:pt>
                <c:pt idx="28">
                  <c:v>3915.0074616000015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入善町</c:v>
                </c:pt>
                <c:pt idx="1">
                  <c:v>にかほ市</c:v>
                </c:pt>
                <c:pt idx="2">
                  <c:v>池田町</c:v>
                </c:pt>
                <c:pt idx="3">
                  <c:v>明和町</c:v>
                </c:pt>
                <c:pt idx="4">
                  <c:v>中標津町</c:v>
                </c:pt>
                <c:pt idx="5">
                  <c:v>水俣市</c:v>
                </c:pt>
                <c:pt idx="6">
                  <c:v>横芝光町</c:v>
                </c:pt>
                <c:pt idx="7">
                  <c:v>三郷町</c:v>
                </c:pt>
                <c:pt idx="8">
                  <c:v>飛騨市</c:v>
                </c:pt>
                <c:pt idx="9">
                  <c:v>中城村</c:v>
                </c:pt>
                <c:pt idx="10">
                  <c:v>吉岡町</c:v>
                </c:pt>
                <c:pt idx="11">
                  <c:v>村山市</c:v>
                </c:pt>
                <c:pt idx="12">
                  <c:v>大月市</c:v>
                </c:pt>
                <c:pt idx="13">
                  <c:v>豊後高田市</c:v>
                </c:pt>
                <c:pt idx="14">
                  <c:v>美祢市</c:v>
                </c:pt>
                <c:pt idx="15">
                  <c:v>江津市</c:v>
                </c:pt>
                <c:pt idx="16">
                  <c:v>多度津町</c:v>
                </c:pt>
                <c:pt idx="17">
                  <c:v>高畠町</c:v>
                </c:pt>
                <c:pt idx="18">
                  <c:v>大野町</c:v>
                </c:pt>
                <c:pt idx="19">
                  <c:v>御坊市</c:v>
                </c:pt>
                <c:pt idx="20">
                  <c:v>上野原市</c:v>
                </c:pt>
                <c:pt idx="21">
                  <c:v>養父市</c:v>
                </c:pt>
                <c:pt idx="22">
                  <c:v>益子町</c:v>
                </c:pt>
                <c:pt idx="23">
                  <c:v>笠松町</c:v>
                </c:pt>
                <c:pt idx="24">
                  <c:v>勝山市</c:v>
                </c:pt>
                <c:pt idx="25">
                  <c:v>加美町</c:v>
                </c:pt>
                <c:pt idx="26">
                  <c:v>白石町</c:v>
                </c:pt>
                <c:pt idx="27">
                  <c:v>上牧町</c:v>
                </c:pt>
                <c:pt idx="28">
                  <c:v>福智町</c:v>
                </c:pt>
              </c:strCache>
            </c:strRef>
          </c:cat>
          <c:val>
            <c:numRef>
              <c:f>再エネ比較シート!$BP$13:$BP$42</c:f>
              <c:numCache>
                <c:formatCode>#,##0_);[Red]\(#,##0\)</c:formatCode>
                <c:ptCount val="30"/>
                <c:pt idx="0">
                  <c:v>4289.8429560000004</c:v>
                </c:pt>
                <c:pt idx="1">
                  <c:v>45083.629079999999</c:v>
                </c:pt>
                <c:pt idx="2">
                  <c:v>18684.778656000002</c:v>
                </c:pt>
                <c:pt idx="3">
                  <c:v>75748.512779999975</c:v>
                </c:pt>
                <c:pt idx="4">
                  <c:v>54798.904451999973</c:v>
                </c:pt>
                <c:pt idx="5">
                  <c:v>140011.38143159985</c:v>
                </c:pt>
                <c:pt idx="6">
                  <c:v>42125.276340000019</c:v>
                </c:pt>
                <c:pt idx="7">
                  <c:v>2010.7274760000005</c:v>
                </c:pt>
                <c:pt idx="8">
                  <c:v>6525.0428040000006</c:v>
                </c:pt>
                <c:pt idx="9">
                  <c:v>7802.6966879999973</c:v>
                </c:pt>
                <c:pt idx="10">
                  <c:v>13830.249456000005</c:v>
                </c:pt>
                <c:pt idx="11">
                  <c:v>7713.5426639999996</c:v>
                </c:pt>
                <c:pt idx="12">
                  <c:v>9138.6842879999986</c:v>
                </c:pt>
                <c:pt idx="13">
                  <c:v>78095.472620399902</c:v>
                </c:pt>
                <c:pt idx="14">
                  <c:v>185996.59049999999</c:v>
                </c:pt>
                <c:pt idx="15">
                  <c:v>35641.239096000005</c:v>
                </c:pt>
                <c:pt idx="16">
                  <c:v>12927.465756000003</c:v>
                </c:pt>
                <c:pt idx="17">
                  <c:v>8476.5106319999995</c:v>
                </c:pt>
                <c:pt idx="18">
                  <c:v>15899.707476</c:v>
                </c:pt>
                <c:pt idx="19">
                  <c:v>24312.196523999999</c:v>
                </c:pt>
                <c:pt idx="20">
                  <c:v>9613.1582999999955</c:v>
                </c:pt>
                <c:pt idx="21">
                  <c:v>9182.9967479999996</c:v>
                </c:pt>
                <c:pt idx="22">
                  <c:v>61140.083615999953</c:v>
                </c:pt>
                <c:pt idx="23">
                  <c:v>9349.267679999999</c:v>
                </c:pt>
                <c:pt idx="24">
                  <c:v>717.861852</c:v>
                </c:pt>
                <c:pt idx="25">
                  <c:v>33038.973348000014</c:v>
                </c:pt>
                <c:pt idx="26">
                  <c:v>17649.851232000001</c:v>
                </c:pt>
                <c:pt idx="27">
                  <c:v>2904.1195799999996</c:v>
                </c:pt>
                <c:pt idx="28">
                  <c:v>27115.072053600001</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入善町</c:v>
                </c:pt>
                <c:pt idx="1">
                  <c:v>にかほ市</c:v>
                </c:pt>
                <c:pt idx="2">
                  <c:v>池田町</c:v>
                </c:pt>
                <c:pt idx="3">
                  <c:v>明和町</c:v>
                </c:pt>
                <c:pt idx="4">
                  <c:v>中標津町</c:v>
                </c:pt>
                <c:pt idx="5">
                  <c:v>水俣市</c:v>
                </c:pt>
                <c:pt idx="6">
                  <c:v>横芝光町</c:v>
                </c:pt>
                <c:pt idx="7">
                  <c:v>三郷町</c:v>
                </c:pt>
                <c:pt idx="8">
                  <c:v>飛騨市</c:v>
                </c:pt>
                <c:pt idx="9">
                  <c:v>中城村</c:v>
                </c:pt>
                <c:pt idx="10">
                  <c:v>吉岡町</c:v>
                </c:pt>
                <c:pt idx="11">
                  <c:v>村山市</c:v>
                </c:pt>
                <c:pt idx="12">
                  <c:v>大月市</c:v>
                </c:pt>
                <c:pt idx="13">
                  <c:v>豊後高田市</c:v>
                </c:pt>
                <c:pt idx="14">
                  <c:v>美祢市</c:v>
                </c:pt>
                <c:pt idx="15">
                  <c:v>江津市</c:v>
                </c:pt>
                <c:pt idx="16">
                  <c:v>多度津町</c:v>
                </c:pt>
                <c:pt idx="17">
                  <c:v>高畠町</c:v>
                </c:pt>
                <c:pt idx="18">
                  <c:v>大野町</c:v>
                </c:pt>
                <c:pt idx="19">
                  <c:v>御坊市</c:v>
                </c:pt>
                <c:pt idx="20">
                  <c:v>上野原市</c:v>
                </c:pt>
                <c:pt idx="21">
                  <c:v>養父市</c:v>
                </c:pt>
                <c:pt idx="22">
                  <c:v>益子町</c:v>
                </c:pt>
                <c:pt idx="23">
                  <c:v>笠松町</c:v>
                </c:pt>
                <c:pt idx="24">
                  <c:v>勝山市</c:v>
                </c:pt>
                <c:pt idx="25">
                  <c:v>加美町</c:v>
                </c:pt>
                <c:pt idx="26">
                  <c:v>白石町</c:v>
                </c:pt>
                <c:pt idx="27">
                  <c:v>上牧町</c:v>
                </c:pt>
                <c:pt idx="28">
                  <c:v>福智町</c:v>
                </c:pt>
              </c:strCache>
            </c:strRef>
          </c:cat>
          <c:val>
            <c:numRef>
              <c:f>再エネ比較シート!$BQ$13:$BQ$42</c:f>
              <c:numCache>
                <c:formatCode>#,##0_);[Red]\(#,##0\)</c:formatCode>
                <c:ptCount val="30"/>
                <c:pt idx="0">
                  <c:v>3258.72</c:v>
                </c:pt>
                <c:pt idx="1">
                  <c:v>185836.32892800003</c:v>
                </c:pt>
                <c:pt idx="2">
                  <c:v>0</c:v>
                </c:pt>
                <c:pt idx="3">
                  <c:v>0</c:v>
                </c:pt>
                <c:pt idx="4">
                  <c:v>0</c:v>
                </c:pt>
                <c:pt idx="5">
                  <c:v>42.36336</c:v>
                </c:pt>
                <c:pt idx="6">
                  <c:v>0</c:v>
                </c:pt>
                <c:pt idx="7">
                  <c:v>0</c:v>
                </c:pt>
                <c:pt idx="8">
                  <c:v>0</c:v>
                </c:pt>
                <c:pt idx="9">
                  <c:v>0</c:v>
                </c:pt>
                <c:pt idx="10">
                  <c:v>6.9519360000000008</c:v>
                </c:pt>
                <c:pt idx="11">
                  <c:v>0</c:v>
                </c:pt>
                <c:pt idx="12">
                  <c:v>0</c:v>
                </c:pt>
                <c:pt idx="13">
                  <c:v>91.678656000000018</c:v>
                </c:pt>
                <c:pt idx="14">
                  <c:v>0</c:v>
                </c:pt>
                <c:pt idx="15">
                  <c:v>92764.895999999993</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入善町</c:v>
                </c:pt>
                <c:pt idx="1">
                  <c:v>にかほ市</c:v>
                </c:pt>
                <c:pt idx="2">
                  <c:v>池田町</c:v>
                </c:pt>
                <c:pt idx="3">
                  <c:v>明和町</c:v>
                </c:pt>
                <c:pt idx="4">
                  <c:v>中標津町</c:v>
                </c:pt>
                <c:pt idx="5">
                  <c:v>水俣市</c:v>
                </c:pt>
                <c:pt idx="6">
                  <c:v>横芝光町</c:v>
                </c:pt>
                <c:pt idx="7">
                  <c:v>三郷町</c:v>
                </c:pt>
                <c:pt idx="8">
                  <c:v>飛騨市</c:v>
                </c:pt>
                <c:pt idx="9">
                  <c:v>中城村</c:v>
                </c:pt>
                <c:pt idx="10">
                  <c:v>吉岡町</c:v>
                </c:pt>
                <c:pt idx="11">
                  <c:v>村山市</c:v>
                </c:pt>
                <c:pt idx="12">
                  <c:v>大月市</c:v>
                </c:pt>
                <c:pt idx="13">
                  <c:v>豊後高田市</c:v>
                </c:pt>
                <c:pt idx="14">
                  <c:v>美祢市</c:v>
                </c:pt>
                <c:pt idx="15">
                  <c:v>江津市</c:v>
                </c:pt>
                <c:pt idx="16">
                  <c:v>多度津町</c:v>
                </c:pt>
                <c:pt idx="17">
                  <c:v>高畠町</c:v>
                </c:pt>
                <c:pt idx="18">
                  <c:v>大野町</c:v>
                </c:pt>
                <c:pt idx="19">
                  <c:v>御坊市</c:v>
                </c:pt>
                <c:pt idx="20">
                  <c:v>上野原市</c:v>
                </c:pt>
                <c:pt idx="21">
                  <c:v>養父市</c:v>
                </c:pt>
                <c:pt idx="22">
                  <c:v>益子町</c:v>
                </c:pt>
                <c:pt idx="23">
                  <c:v>笠松町</c:v>
                </c:pt>
                <c:pt idx="24">
                  <c:v>勝山市</c:v>
                </c:pt>
                <c:pt idx="25">
                  <c:v>加美町</c:v>
                </c:pt>
                <c:pt idx="26">
                  <c:v>白石町</c:v>
                </c:pt>
                <c:pt idx="27">
                  <c:v>上牧町</c:v>
                </c:pt>
                <c:pt idx="28">
                  <c:v>福智町</c:v>
                </c:pt>
              </c:strCache>
            </c:strRef>
          </c:cat>
          <c:val>
            <c:numRef>
              <c:f>再エネ比較シート!$BR$13:$BR$42</c:f>
              <c:numCache>
                <c:formatCode>#,##0_);[Red]\(#,##0\)</c:formatCode>
                <c:ptCount val="30"/>
                <c:pt idx="0">
                  <c:v>3385.9151999999999</c:v>
                </c:pt>
                <c:pt idx="1">
                  <c:v>24139.231199999998</c:v>
                </c:pt>
                <c:pt idx="2">
                  <c:v>262.8</c:v>
                </c:pt>
                <c:pt idx="3">
                  <c:v>0</c:v>
                </c:pt>
                <c:pt idx="4">
                  <c:v>0</c:v>
                </c:pt>
                <c:pt idx="5">
                  <c:v>16.819200000000002</c:v>
                </c:pt>
                <c:pt idx="6">
                  <c:v>0</c:v>
                </c:pt>
                <c:pt idx="7">
                  <c:v>0</c:v>
                </c:pt>
                <c:pt idx="8">
                  <c:v>116262.72</c:v>
                </c:pt>
                <c:pt idx="9">
                  <c:v>0</c:v>
                </c:pt>
                <c:pt idx="10">
                  <c:v>0</c:v>
                </c:pt>
                <c:pt idx="11">
                  <c:v>0</c:v>
                </c:pt>
                <c:pt idx="12">
                  <c:v>2732.0687999999996</c:v>
                </c:pt>
                <c:pt idx="13">
                  <c:v>0</c:v>
                </c:pt>
                <c:pt idx="14">
                  <c:v>0</c:v>
                </c:pt>
                <c:pt idx="15">
                  <c:v>52607.303999999996</c:v>
                </c:pt>
                <c:pt idx="16">
                  <c:v>0</c:v>
                </c:pt>
                <c:pt idx="17">
                  <c:v>630.72</c:v>
                </c:pt>
                <c:pt idx="18">
                  <c:v>0</c:v>
                </c:pt>
                <c:pt idx="19">
                  <c:v>0</c:v>
                </c:pt>
                <c:pt idx="20">
                  <c:v>0</c:v>
                </c:pt>
                <c:pt idx="21">
                  <c:v>0</c:v>
                </c:pt>
                <c:pt idx="22">
                  <c:v>0</c:v>
                </c:pt>
                <c:pt idx="23">
                  <c:v>0</c:v>
                </c:pt>
                <c:pt idx="24">
                  <c:v>35057.519999999997</c:v>
                </c:pt>
                <c:pt idx="25">
                  <c:v>0</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入善町</c:v>
                </c:pt>
                <c:pt idx="1">
                  <c:v>にかほ市</c:v>
                </c:pt>
                <c:pt idx="2">
                  <c:v>池田町</c:v>
                </c:pt>
                <c:pt idx="3">
                  <c:v>明和町</c:v>
                </c:pt>
                <c:pt idx="4">
                  <c:v>中標津町</c:v>
                </c:pt>
                <c:pt idx="5">
                  <c:v>水俣市</c:v>
                </c:pt>
                <c:pt idx="6">
                  <c:v>横芝光町</c:v>
                </c:pt>
                <c:pt idx="7">
                  <c:v>三郷町</c:v>
                </c:pt>
                <c:pt idx="8">
                  <c:v>飛騨市</c:v>
                </c:pt>
                <c:pt idx="9">
                  <c:v>中城村</c:v>
                </c:pt>
                <c:pt idx="10">
                  <c:v>吉岡町</c:v>
                </c:pt>
                <c:pt idx="11">
                  <c:v>村山市</c:v>
                </c:pt>
                <c:pt idx="12">
                  <c:v>大月市</c:v>
                </c:pt>
                <c:pt idx="13">
                  <c:v>豊後高田市</c:v>
                </c:pt>
                <c:pt idx="14">
                  <c:v>美祢市</c:v>
                </c:pt>
                <c:pt idx="15">
                  <c:v>江津市</c:v>
                </c:pt>
                <c:pt idx="16">
                  <c:v>多度津町</c:v>
                </c:pt>
                <c:pt idx="17">
                  <c:v>高畠町</c:v>
                </c:pt>
                <c:pt idx="18">
                  <c:v>大野町</c:v>
                </c:pt>
                <c:pt idx="19">
                  <c:v>御坊市</c:v>
                </c:pt>
                <c:pt idx="20">
                  <c:v>上野原市</c:v>
                </c:pt>
                <c:pt idx="21">
                  <c:v>養父市</c:v>
                </c:pt>
                <c:pt idx="22">
                  <c:v>益子町</c:v>
                </c:pt>
                <c:pt idx="23">
                  <c:v>笠松町</c:v>
                </c:pt>
                <c:pt idx="24">
                  <c:v>勝山市</c:v>
                </c:pt>
                <c:pt idx="25">
                  <c:v>加美町</c:v>
                </c:pt>
                <c:pt idx="26">
                  <c:v>白石町</c:v>
                </c:pt>
                <c:pt idx="27">
                  <c:v>上牧町</c:v>
                </c:pt>
                <c:pt idx="28">
                  <c:v>福智町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入善町</c:v>
                </c:pt>
                <c:pt idx="1">
                  <c:v>にかほ市</c:v>
                </c:pt>
                <c:pt idx="2">
                  <c:v>池田町</c:v>
                </c:pt>
                <c:pt idx="3">
                  <c:v>明和町</c:v>
                </c:pt>
                <c:pt idx="4">
                  <c:v>中標津町</c:v>
                </c:pt>
                <c:pt idx="5">
                  <c:v>水俣市</c:v>
                </c:pt>
                <c:pt idx="6">
                  <c:v>横芝光町</c:v>
                </c:pt>
                <c:pt idx="7">
                  <c:v>三郷町</c:v>
                </c:pt>
                <c:pt idx="8">
                  <c:v>飛騨市</c:v>
                </c:pt>
                <c:pt idx="9">
                  <c:v>中城村</c:v>
                </c:pt>
                <c:pt idx="10">
                  <c:v>吉岡町</c:v>
                </c:pt>
                <c:pt idx="11">
                  <c:v>村山市</c:v>
                </c:pt>
                <c:pt idx="12">
                  <c:v>大月市</c:v>
                </c:pt>
                <c:pt idx="13">
                  <c:v>豊後高田市</c:v>
                </c:pt>
                <c:pt idx="14">
                  <c:v>美祢市</c:v>
                </c:pt>
                <c:pt idx="15">
                  <c:v>江津市</c:v>
                </c:pt>
                <c:pt idx="16">
                  <c:v>多度津町</c:v>
                </c:pt>
                <c:pt idx="17">
                  <c:v>高畠町</c:v>
                </c:pt>
                <c:pt idx="18">
                  <c:v>大野町</c:v>
                </c:pt>
                <c:pt idx="19">
                  <c:v>御坊市</c:v>
                </c:pt>
                <c:pt idx="20">
                  <c:v>上野原市</c:v>
                </c:pt>
                <c:pt idx="21">
                  <c:v>養父市</c:v>
                </c:pt>
                <c:pt idx="22">
                  <c:v>益子町</c:v>
                </c:pt>
                <c:pt idx="23">
                  <c:v>笠松町</c:v>
                </c:pt>
                <c:pt idx="24">
                  <c:v>勝山市</c:v>
                </c:pt>
                <c:pt idx="25">
                  <c:v>加美町</c:v>
                </c:pt>
                <c:pt idx="26">
                  <c:v>白石町</c:v>
                </c:pt>
                <c:pt idx="27">
                  <c:v>上牧町</c:v>
                </c:pt>
                <c:pt idx="28">
                  <c:v>福智町</c:v>
                </c:pt>
              </c:strCache>
            </c:strRef>
          </c:cat>
          <c:val>
            <c:numRef>
              <c:f>再エネ比較シート!$BT$13:$BT$42</c:f>
              <c:numCache>
                <c:formatCode>#,##0_);[Red]\(#,##0\)</c:formatCode>
                <c:ptCount val="30"/>
                <c:pt idx="0">
                  <c:v>0</c:v>
                </c:pt>
                <c:pt idx="1">
                  <c:v>0</c:v>
                </c:pt>
                <c:pt idx="2">
                  <c:v>0</c:v>
                </c:pt>
                <c:pt idx="3">
                  <c:v>0</c:v>
                </c:pt>
                <c:pt idx="4">
                  <c:v>0</c:v>
                </c:pt>
                <c:pt idx="5">
                  <c:v>0</c:v>
                </c:pt>
                <c:pt idx="6">
                  <c:v>2592.96</c:v>
                </c:pt>
                <c:pt idx="7">
                  <c:v>0</c:v>
                </c:pt>
                <c:pt idx="8">
                  <c:v>0</c:v>
                </c:pt>
                <c:pt idx="9">
                  <c:v>0</c:v>
                </c:pt>
                <c:pt idx="10">
                  <c:v>0</c:v>
                </c:pt>
                <c:pt idx="11">
                  <c:v>10981.536</c:v>
                </c:pt>
                <c:pt idx="12">
                  <c:v>101616</c:v>
                </c:pt>
                <c:pt idx="13">
                  <c:v>0</c:v>
                </c:pt>
                <c:pt idx="14">
                  <c:v>75371.453471999994</c:v>
                </c:pt>
                <c:pt idx="15">
                  <c:v>96191.808000000005</c:v>
                </c:pt>
                <c:pt idx="16">
                  <c:v>0</c:v>
                </c:pt>
                <c:pt idx="17">
                  <c:v>7726.32</c:v>
                </c:pt>
                <c:pt idx="18">
                  <c:v>0</c:v>
                </c:pt>
                <c:pt idx="19">
                  <c:v>0</c:v>
                </c:pt>
                <c:pt idx="20">
                  <c:v>0</c:v>
                </c:pt>
                <c:pt idx="21">
                  <c:v>9993.4079999999994</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入善町</c:v>
                </c:pt>
                <c:pt idx="1">
                  <c:v>にかほ市</c:v>
                </c:pt>
                <c:pt idx="2">
                  <c:v>池田町</c:v>
                </c:pt>
                <c:pt idx="3">
                  <c:v>明和町</c:v>
                </c:pt>
                <c:pt idx="4">
                  <c:v>中標津町</c:v>
                </c:pt>
                <c:pt idx="5">
                  <c:v>水俣市</c:v>
                </c:pt>
                <c:pt idx="6">
                  <c:v>横芝光町</c:v>
                </c:pt>
                <c:pt idx="7">
                  <c:v>三郷町</c:v>
                </c:pt>
                <c:pt idx="8">
                  <c:v>飛騨市</c:v>
                </c:pt>
                <c:pt idx="9">
                  <c:v>中城村</c:v>
                </c:pt>
                <c:pt idx="10">
                  <c:v>吉岡町</c:v>
                </c:pt>
                <c:pt idx="11">
                  <c:v>村山市</c:v>
                </c:pt>
                <c:pt idx="12">
                  <c:v>大月市</c:v>
                </c:pt>
                <c:pt idx="13">
                  <c:v>豊後高田市</c:v>
                </c:pt>
                <c:pt idx="14">
                  <c:v>美祢市</c:v>
                </c:pt>
                <c:pt idx="15">
                  <c:v>江津市</c:v>
                </c:pt>
                <c:pt idx="16">
                  <c:v>多度津町</c:v>
                </c:pt>
                <c:pt idx="17">
                  <c:v>高畠町</c:v>
                </c:pt>
                <c:pt idx="18">
                  <c:v>大野町</c:v>
                </c:pt>
                <c:pt idx="19">
                  <c:v>御坊市</c:v>
                </c:pt>
                <c:pt idx="20">
                  <c:v>上野原市</c:v>
                </c:pt>
                <c:pt idx="21">
                  <c:v>養父市</c:v>
                </c:pt>
                <c:pt idx="22">
                  <c:v>益子町</c:v>
                </c:pt>
                <c:pt idx="23">
                  <c:v>笠松町</c:v>
                </c:pt>
                <c:pt idx="24">
                  <c:v>勝山市</c:v>
                </c:pt>
                <c:pt idx="25">
                  <c:v>加美町</c:v>
                </c:pt>
                <c:pt idx="26">
                  <c:v>白石町</c:v>
                </c:pt>
                <c:pt idx="27">
                  <c:v>上牧町</c:v>
                </c:pt>
                <c:pt idx="28">
                  <c:v>福智町</c:v>
                </c:pt>
              </c:strCache>
            </c:strRef>
          </c:cat>
          <c:val>
            <c:numRef>
              <c:f>再エネ比較シート!$BU$13:$BU$42</c:f>
              <c:numCache>
                <c:formatCode>#,##0_);[Red]\(#,##0\)</c:formatCode>
                <c:ptCount val="30"/>
                <c:pt idx="0">
                  <c:v>12333.59965416</c:v>
                </c:pt>
                <c:pt idx="1">
                  <c:v>257244.60772800003</c:v>
                </c:pt>
                <c:pt idx="2">
                  <c:v>24903.174156000012</c:v>
                </c:pt>
                <c:pt idx="3">
                  <c:v>82233.601223999984</c:v>
                </c:pt>
                <c:pt idx="4">
                  <c:v>58114.631991599977</c:v>
                </c:pt>
                <c:pt idx="5">
                  <c:v>144525.85107575983</c:v>
                </c:pt>
                <c:pt idx="6">
                  <c:v>47639.088396000021</c:v>
                </c:pt>
                <c:pt idx="7">
                  <c:v>6489.215280000004</c:v>
                </c:pt>
                <c:pt idx="8">
                  <c:v>123709.4789664</c:v>
                </c:pt>
                <c:pt idx="9">
                  <c:v>10073.443739999999</c:v>
                </c:pt>
                <c:pt idx="10">
                  <c:v>19987.576367999998</c:v>
                </c:pt>
                <c:pt idx="11">
                  <c:v>20638.312967999998</c:v>
                </c:pt>
                <c:pt idx="12">
                  <c:v>116498.214204</c:v>
                </c:pt>
                <c:pt idx="13">
                  <c:v>84222.601561079908</c:v>
                </c:pt>
                <c:pt idx="14">
                  <c:v>265949.56807859999</c:v>
                </c:pt>
                <c:pt idx="15">
                  <c:v>280296.08054843999</c:v>
                </c:pt>
                <c:pt idx="16">
                  <c:v>17996.029761720005</c:v>
                </c:pt>
                <c:pt idx="17">
                  <c:v>18784.465703999998</c:v>
                </c:pt>
                <c:pt idx="18">
                  <c:v>21434.540904000005</c:v>
                </c:pt>
                <c:pt idx="19">
                  <c:v>27888.194088</c:v>
                </c:pt>
                <c:pt idx="20">
                  <c:v>13097.346683999998</c:v>
                </c:pt>
                <c:pt idx="21">
                  <c:v>21847.151795999998</c:v>
                </c:pt>
                <c:pt idx="22">
                  <c:v>64784.968067999958</c:v>
                </c:pt>
                <c:pt idx="23">
                  <c:v>13207.053420000004</c:v>
                </c:pt>
                <c:pt idx="24">
                  <c:v>37369.962094079994</c:v>
                </c:pt>
                <c:pt idx="25">
                  <c:v>37337.563164000021</c:v>
                </c:pt>
                <c:pt idx="26">
                  <c:v>25809.357901080009</c:v>
                </c:pt>
                <c:pt idx="27">
                  <c:v>6766.3457640000006</c:v>
                </c:pt>
                <c:pt idx="28">
                  <c:v>31030.079515200003</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千葉県</c:v>
                </c:pt>
                <c:pt idx="2">
                  <c:v>横芝光町</c:v>
                </c:pt>
              </c:strCache>
            </c:strRef>
          </c:cat>
          <c:val>
            <c:numRef>
              <c:f>①CO2排出量の現状把握!$AX$43:$AX$45</c:f>
              <c:numCache>
                <c:formatCode>0%</c:formatCode>
                <c:ptCount val="3"/>
                <c:pt idx="0">
                  <c:v>0.44203583680298503</c:v>
                </c:pt>
                <c:pt idx="1">
                  <c:v>0.6264522682100061</c:v>
                </c:pt>
                <c:pt idx="2">
                  <c:v>0.61686390934144875</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千葉県</c:v>
                </c:pt>
                <c:pt idx="2">
                  <c:v>横芝光町</c:v>
                </c:pt>
              </c:strCache>
            </c:strRef>
          </c:cat>
          <c:val>
            <c:numRef>
              <c:f>①CO2排出量の現状把握!$AY$43:$AY$45</c:f>
              <c:numCache>
                <c:formatCode>0%</c:formatCode>
                <c:ptCount val="3"/>
                <c:pt idx="0">
                  <c:v>0.19220740382343474</c:v>
                </c:pt>
                <c:pt idx="1">
                  <c:v>0.13493380209599296</c:v>
                </c:pt>
                <c:pt idx="2">
                  <c:v>9.0257676427094993E-2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千葉県</c:v>
                </c:pt>
                <c:pt idx="2">
                  <c:v>横芝光町</c:v>
                </c:pt>
              </c:strCache>
            </c:strRef>
          </c:cat>
          <c:val>
            <c:numRef>
              <c:f>①CO2排出量の現状把握!$AZ$43:$AZ$45</c:f>
              <c:numCache>
                <c:formatCode>0%</c:formatCode>
                <c:ptCount val="3"/>
                <c:pt idx="0">
                  <c:v>0.1618007278049024</c:v>
                </c:pt>
                <c:pt idx="1">
                  <c:v>0.10434168015491704</c:v>
                </c:pt>
                <c:pt idx="2">
                  <c:v>8.7362994457913609E-2</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千葉県</c:v>
                </c:pt>
                <c:pt idx="2">
                  <c:v>横芝光町</c:v>
                </c:pt>
              </c:strCache>
            </c:strRef>
          </c:cat>
          <c:val>
            <c:numRef>
              <c:f>①CO2排出量の現状把握!$BA$43:$BA$45</c:f>
              <c:numCache>
                <c:formatCode>0%</c:formatCode>
                <c:ptCount val="3"/>
                <c:pt idx="0">
                  <c:v>0.18830241870300451</c:v>
                </c:pt>
                <c:pt idx="1">
                  <c:v>0.12283059944817712</c:v>
                </c:pt>
                <c:pt idx="2">
                  <c:v>0.19272735464926063</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千葉県</c:v>
                </c:pt>
                <c:pt idx="2">
                  <c:v>横芝光町</c:v>
                </c:pt>
              </c:strCache>
            </c:strRef>
          </c:cat>
          <c:val>
            <c:numRef>
              <c:f>①CO2排出量の現状把握!$BB$43:$BB$45</c:f>
              <c:numCache>
                <c:formatCode>0%</c:formatCode>
                <c:ptCount val="3"/>
                <c:pt idx="0">
                  <c:v>1.5653612865673284E-2</c:v>
                </c:pt>
                <c:pt idx="1">
                  <c:v>1.1441650090906717E-2</c:v>
                </c:pt>
                <c:pt idx="2">
                  <c:v>1.278806512428206E-2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②活動量の現状把握!$AK$7:$AK$20</c:f>
              <c:numCache>
                <c:formatCode>#,##0_);[Red]\(#,##0\)</c:formatCode>
                <c:ptCount val="14"/>
                <c:pt idx="0">
                  <c:v>5096</c:v>
                </c:pt>
                <c:pt idx="1">
                  <c:v>5203</c:v>
                </c:pt>
                <c:pt idx="2">
                  <c:v>5203</c:v>
                </c:pt>
                <c:pt idx="3">
                  <c:v>5203</c:v>
                </c:pt>
                <c:pt idx="4">
                  <c:v>5203</c:v>
                </c:pt>
                <c:pt idx="5">
                  <c:v>5203</c:v>
                </c:pt>
                <c:pt idx="6">
                  <c:v>5363</c:v>
                </c:pt>
                <c:pt idx="7">
                  <c:v>5363</c:v>
                </c:pt>
                <c:pt idx="8">
                  <c:v>5363</c:v>
                </c:pt>
                <c:pt idx="9">
                  <c:v>5363</c:v>
                </c:pt>
                <c:pt idx="10">
                  <c:v>5363</c:v>
                </c:pt>
                <c:pt idx="11">
                  <c:v>5363</c:v>
                </c:pt>
                <c:pt idx="12">
                  <c:v>5096</c:v>
                </c:pt>
                <c:pt idx="13">
                  <c:v>5096</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②活動量の現状把握!$AQ$7:$AQ$20</c:f>
              <c:numCache>
                <c:formatCode>[=0]0;[&lt;10]0.00;#,##0</c:formatCode>
                <c:ptCount val="14"/>
                <c:pt idx="0">
                  <c:v>3.1979366469892829</c:v>
                </c:pt>
                <c:pt idx="1">
                  <c:v>2.1719007812055917</c:v>
                </c:pt>
                <c:pt idx="2">
                  <c:v>2.9834019501171638</c:v>
                </c:pt>
                <c:pt idx="3">
                  <c:v>3.2912115460536318</c:v>
                </c:pt>
                <c:pt idx="4">
                  <c:v>3.0323697790241431</c:v>
                </c:pt>
                <c:pt idx="5">
                  <c:v>2.5499342740786033</c:v>
                </c:pt>
                <c:pt idx="6">
                  <c:v>3.6158516395738323</c:v>
                </c:pt>
                <c:pt idx="7">
                  <c:v>3.3123563565418834</c:v>
                </c:pt>
                <c:pt idx="8">
                  <c:v>2.8264022641112492</c:v>
                </c:pt>
                <c:pt idx="9">
                  <c:v>2.5195695872409849</c:v>
                </c:pt>
                <c:pt idx="10">
                  <c:v>2.6014439582256261</c:v>
                </c:pt>
                <c:pt idx="11">
                  <c:v>2.438432750517745</c:v>
                </c:pt>
                <c:pt idx="12">
                  <c:v>2.5799266768803588</c:v>
                </c:pt>
                <c:pt idx="13">
                  <c:v>3.2510841025056001</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②活動量の現状把握!$AO$7:$AO$20</c:f>
              <c:numCache>
                <c:formatCode>#,##0_);[Red]\(#,##0\)</c:formatCode>
                <c:ptCount val="14"/>
                <c:pt idx="0">
                  <c:v>26036</c:v>
                </c:pt>
                <c:pt idx="1">
                  <c:v>25876</c:v>
                </c:pt>
                <c:pt idx="2">
                  <c:v>25658</c:v>
                </c:pt>
                <c:pt idx="3">
                  <c:v>25452</c:v>
                </c:pt>
                <c:pt idx="4">
                  <c:v>25487</c:v>
                </c:pt>
                <c:pt idx="5">
                  <c:v>25321</c:v>
                </c:pt>
                <c:pt idx="6">
                  <c:v>25067</c:v>
                </c:pt>
                <c:pt idx="7">
                  <c:v>24728</c:v>
                </c:pt>
                <c:pt idx="8">
                  <c:v>24465</c:v>
                </c:pt>
                <c:pt idx="9">
                  <c:v>24217</c:v>
                </c:pt>
                <c:pt idx="10">
                  <c:v>23861</c:v>
                </c:pt>
                <c:pt idx="11">
                  <c:v>23587</c:v>
                </c:pt>
                <c:pt idx="12">
                  <c:v>23368</c:v>
                </c:pt>
                <c:pt idx="13">
                  <c:v>23041</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66900</xdr:colOff>
      <xdr:row>4</xdr:row>
      <xdr:rowOff>160851</xdr:rowOff>
    </xdr:from>
    <xdr:to>
      <xdr:col>4</xdr:col>
      <xdr:colOff>1150245</xdr:colOff>
      <xdr:row>17</xdr:row>
      <xdr:rowOff>24572</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導入容量と調達価格等算定委員会「調達価格等に関する意見」の設備利用率から推計しました。設備利用率は実際には地域差等があることから、推計値は実際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95705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91020" y="8134805"/>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0.40833</cdr:x>
      <cdr:y>0.56718</cdr:y>
    </cdr:from>
    <cdr:to>
      <cdr:x>0.58442</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478525" y="2343891"/>
          <a:ext cx="637604" cy="41730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0.43631</cdr:x>
      <cdr:y>0.47637</cdr:y>
    </cdr:from>
    <cdr:to>
      <cdr:x>0.63273</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79761" y="1611424"/>
          <a:ext cx="711190" cy="37470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817386"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817386"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排出量は、環境省「一般廃棄物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実態調査結果」の焼却処理量から推計しています。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6575376"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6575376"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未満）設備の導入件数）／（区域の世帯数）</a:t>
          </a:r>
          <a:endParaRPr kumimoji="1" lang="en-US" altLang="ja-JP" sz="2400">
            <a:latin typeface="Meiryo UI" panose="020B0604030504040204" pitchFamily="50" charset="-128"/>
            <a:ea typeface="Meiryo UI" panose="020B0604030504040204" pitchFamily="50" charset="-128"/>
          </a:endParaRP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0.87641</cdr:x>
      <cdr:y>0.00327</cdr:y>
    </cdr:from>
    <cdr:to>
      <cdr:x>1</cdr:x>
      <cdr:y>0.01935</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7368" y="113834"/>
          <a:ext cx="1686243" cy="55990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0.86653</cdr:x>
      <cdr:y>0.00437</cdr:y>
    </cdr:from>
    <cdr:to>
      <cdr:x>0.98361</cdr:x>
      <cdr:y>0.02606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85957" y="152403"/>
          <a:ext cx="1632902" cy="75567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0.85867</cdr:x>
      <cdr:y>0.00323</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463951" y="113082"/>
          <a:ext cx="1683354" cy="571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0.83833</cdr:x>
      <cdr:y>0.00262</cdr:y>
    </cdr:from>
    <cdr:to>
      <cdr:x>0.96656</cdr:x>
      <cdr:y>0.02509</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9073442" y="59087"/>
          <a:ext cx="1387866" cy="50707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：ガス製造業、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chemeClr val="tx1"/>
              </a:solidFill>
              <a:effectLst/>
              <a:latin typeface="Meiryo UI" panose="020B0604030504040204" pitchFamily="50" charset="-128"/>
              <a:ea typeface="Meiryo UI" panose="020B0604030504040204" pitchFamily="50" charset="-128"/>
              <a:cs typeface="+mn-cs"/>
            </a:rPr>
            <a:t>・中分類（</a:t>
          </a:r>
          <a:r>
            <a:rPr kumimoji="1" lang="en-US" altLang="ja-JP" sz="1400">
              <a:solidFill>
                <a:schemeClr val="tx1"/>
              </a:solidFill>
              <a:effectLst/>
              <a:latin typeface="Meiryo UI" panose="020B0604030504040204" pitchFamily="50" charset="-128"/>
              <a:ea typeface="Meiryo UI" panose="020B0604030504040204" pitchFamily="50" charset="-128"/>
              <a:cs typeface="+mn-cs"/>
            </a:rPr>
            <a:t>17</a:t>
          </a:r>
          <a:r>
            <a:rPr kumimoji="1" lang="ja-JP" altLang="ja-JP" sz="1400">
              <a:solidFill>
                <a:schemeClr val="tx1"/>
              </a:solidFill>
              <a:effectLst/>
              <a:latin typeface="Meiryo UI" panose="020B0604030504040204" pitchFamily="50" charset="-128"/>
              <a:ea typeface="Meiryo UI" panose="020B0604030504040204" pitchFamily="50" charset="-128"/>
              <a:cs typeface="+mn-cs"/>
            </a:rPr>
            <a:t>、</a:t>
          </a:r>
          <a:r>
            <a:rPr kumimoji="1" lang="en-US" altLang="ja-JP" sz="1400">
              <a:solidFill>
                <a:schemeClr val="tx1"/>
              </a:solidFill>
              <a:effectLst/>
              <a:latin typeface="Meiryo UI" panose="020B0604030504040204" pitchFamily="50" charset="-128"/>
              <a:ea typeface="Meiryo UI" panose="020B0604030504040204" pitchFamily="50" charset="-128"/>
              <a:cs typeface="+mn-cs"/>
            </a:rPr>
            <a:t>33</a:t>
          </a:r>
          <a:r>
            <a:rPr kumimoji="1" lang="ja-JP" altLang="ja-JP" sz="1400">
              <a:solidFill>
                <a:schemeClr val="tx1"/>
              </a:solidFill>
              <a:effectLst/>
              <a:latin typeface="Meiryo UI" panose="020B0604030504040204" pitchFamily="50" charset="-128"/>
              <a:ea typeface="Meiryo UI" panose="020B0604030504040204" pitchFamily="50" charset="-128"/>
              <a:cs typeface="+mn-cs"/>
            </a:rPr>
            <a:t>、</a:t>
          </a:r>
          <a:r>
            <a:rPr kumimoji="1" lang="en-US" altLang="ja-JP" sz="1400">
              <a:solidFill>
                <a:schemeClr val="tx1"/>
              </a:solidFill>
              <a:effectLst/>
              <a:latin typeface="Meiryo UI" panose="020B0604030504040204" pitchFamily="50" charset="-128"/>
              <a:ea typeface="Meiryo UI" panose="020B0604030504040204" pitchFamily="50" charset="-128"/>
              <a:cs typeface="+mn-cs"/>
            </a:rPr>
            <a:t>34</a:t>
          </a:r>
          <a:r>
            <a:rPr kumimoji="1" lang="ja-JP" altLang="ja-JP" sz="1400">
              <a:solidFill>
                <a:schemeClr val="tx1"/>
              </a:solidFill>
              <a:effectLst/>
              <a:latin typeface="Meiryo UI" panose="020B0604030504040204" pitchFamily="50" charset="-128"/>
              <a:ea typeface="Meiryo UI" panose="020B0604030504040204" pitchFamily="50" charset="-128"/>
              <a:cs typeface="+mn-cs"/>
            </a:rPr>
            <a:t>、</a:t>
          </a:r>
          <a:r>
            <a:rPr kumimoji="1" lang="en-US" altLang="ja-JP" sz="1400">
              <a:solidFill>
                <a:schemeClr val="tx1"/>
              </a:solidFill>
              <a:effectLst/>
              <a:latin typeface="Meiryo UI" panose="020B0604030504040204" pitchFamily="50" charset="-128"/>
              <a:ea typeface="Meiryo UI" panose="020B0604030504040204" pitchFamily="50" charset="-128"/>
              <a:cs typeface="+mn-cs"/>
            </a:rPr>
            <a:t>35</a:t>
          </a:r>
          <a:r>
            <a:rPr kumimoji="1" lang="ja-JP" altLang="ja-JP" sz="1400">
              <a:solidFill>
                <a:schemeClr val="tx1"/>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chemeClr val="tx1"/>
              </a:solidFill>
              <a:effectLst/>
              <a:latin typeface="Meiryo UI" panose="020B0604030504040204" pitchFamily="50" charset="-128"/>
              <a:ea typeface="Meiryo UI" panose="020B0604030504040204" pitchFamily="50" charset="-128"/>
              <a:cs typeface="+mn-cs"/>
            </a:rPr>
            <a:t>・大分類（</a:t>
          </a:r>
          <a:r>
            <a:rPr kumimoji="1" lang="en-US" altLang="ja-JP" sz="1400">
              <a:solidFill>
                <a:schemeClr val="tx1"/>
              </a:solidFill>
              <a:effectLst/>
              <a:latin typeface="Meiryo UI" panose="020B0604030504040204" pitchFamily="50" charset="-128"/>
              <a:ea typeface="Meiryo UI" panose="020B0604030504040204" pitchFamily="50" charset="-128"/>
              <a:cs typeface="+mn-cs"/>
            </a:rPr>
            <a:t>E</a:t>
          </a:r>
          <a:r>
            <a:rPr kumimoji="1" lang="ja-JP" altLang="ja-JP" sz="1400">
              <a:solidFill>
                <a:schemeClr val="tx1"/>
              </a:solidFill>
              <a:effectLst/>
              <a:latin typeface="Meiryo UI" panose="020B0604030504040204" pitchFamily="50" charset="-128"/>
              <a:ea typeface="Meiryo UI" panose="020B0604030504040204" pitchFamily="50" charset="-128"/>
              <a:cs typeface="+mn-cs"/>
            </a:rPr>
            <a:t>：</a:t>
          </a:r>
          <a:r>
            <a:rPr kumimoji="1" lang="en-US" altLang="ja-JP" sz="1400">
              <a:solidFill>
                <a:schemeClr val="tx1"/>
              </a:solidFill>
              <a:effectLst/>
              <a:latin typeface="Meiryo UI" panose="020B0604030504040204" pitchFamily="50" charset="-128"/>
              <a:ea typeface="Meiryo UI" panose="020B0604030504040204" pitchFamily="50" charset="-128"/>
              <a:cs typeface="+mn-cs"/>
            </a:rPr>
            <a:t>9</a:t>
          </a:r>
          <a:r>
            <a:rPr kumimoji="1" lang="ja-JP" altLang="ja-JP" sz="1400">
              <a:solidFill>
                <a:schemeClr val="tx1"/>
              </a:solidFill>
              <a:effectLst/>
              <a:latin typeface="Meiryo UI" panose="020B0604030504040204" pitchFamily="50" charset="-128"/>
              <a:ea typeface="Meiryo UI" panose="020B0604030504040204" pitchFamily="50" charset="-128"/>
              <a:cs typeface="+mn-cs"/>
            </a:rPr>
            <a:t>～</a:t>
          </a:r>
          <a:r>
            <a:rPr kumimoji="1" lang="en-US" altLang="ja-JP" sz="1400">
              <a:solidFill>
                <a:schemeClr val="tx1"/>
              </a:solidFill>
              <a:effectLst/>
              <a:latin typeface="Meiryo UI" panose="020B0604030504040204" pitchFamily="50" charset="-128"/>
              <a:ea typeface="Meiryo UI" panose="020B0604030504040204" pitchFamily="50" charset="-128"/>
              <a:cs typeface="+mn-cs"/>
            </a:rPr>
            <a:t>32</a:t>
          </a:r>
          <a:r>
            <a:rPr kumimoji="1" lang="ja-JP" altLang="ja-JP" sz="1400">
              <a:solidFill>
                <a:schemeClr val="tx1"/>
              </a:solidFill>
              <a:effectLst/>
              <a:latin typeface="Meiryo UI" panose="020B0604030504040204" pitchFamily="50" charset="-128"/>
              <a:ea typeface="Meiryo UI" panose="020B0604030504040204" pitchFamily="50" charset="-128"/>
              <a:cs typeface="+mn-cs"/>
            </a:rPr>
            <a:t>の合計）（</a:t>
          </a:r>
          <a:r>
            <a:rPr kumimoji="1" lang="en-US" altLang="ja-JP" sz="1400">
              <a:solidFill>
                <a:schemeClr val="tx1"/>
              </a:solidFill>
              <a:effectLst/>
              <a:latin typeface="Meiryo UI" panose="020B0604030504040204" pitchFamily="50" charset="-128"/>
              <a:ea typeface="Meiryo UI" panose="020B0604030504040204" pitchFamily="50" charset="-128"/>
              <a:cs typeface="+mn-cs"/>
            </a:rPr>
            <a:t>F</a:t>
          </a:r>
          <a:r>
            <a:rPr kumimoji="1" lang="ja-JP" altLang="ja-JP" sz="1400">
              <a:solidFill>
                <a:schemeClr val="tx1"/>
              </a:solidFill>
              <a:effectLst/>
              <a:latin typeface="Meiryo UI" panose="020B0604030504040204" pitchFamily="50" charset="-128"/>
              <a:ea typeface="Meiryo UI" panose="020B0604030504040204" pitchFamily="50" charset="-128"/>
              <a:cs typeface="+mn-cs"/>
            </a:rPr>
            <a:t>：</a:t>
          </a:r>
          <a:r>
            <a:rPr kumimoji="1" lang="en-US" altLang="ja-JP" sz="1400">
              <a:solidFill>
                <a:schemeClr val="tx1"/>
              </a:solidFill>
              <a:effectLst/>
              <a:latin typeface="Meiryo UI" panose="020B0604030504040204" pitchFamily="50" charset="-128"/>
              <a:ea typeface="Meiryo UI" panose="020B0604030504040204" pitchFamily="50" charset="-128"/>
              <a:cs typeface="+mn-cs"/>
            </a:rPr>
            <a:t>33</a:t>
          </a:r>
          <a:r>
            <a:rPr kumimoji="1" lang="ja-JP" altLang="ja-JP" sz="1400">
              <a:solidFill>
                <a:schemeClr val="tx1"/>
              </a:solidFill>
              <a:effectLst/>
              <a:latin typeface="Meiryo UI" panose="020B0604030504040204" pitchFamily="50" charset="-128"/>
              <a:ea typeface="Meiryo UI" panose="020B0604030504040204" pitchFamily="50" charset="-128"/>
              <a:cs typeface="+mn-cs"/>
            </a:rPr>
            <a:t>～</a:t>
          </a:r>
          <a:r>
            <a:rPr kumimoji="1" lang="en-US" altLang="ja-JP" sz="1400">
              <a:solidFill>
                <a:schemeClr val="tx1"/>
              </a:solidFill>
              <a:effectLst/>
              <a:latin typeface="Meiryo UI" panose="020B0604030504040204" pitchFamily="50" charset="-128"/>
              <a:ea typeface="Meiryo UI" panose="020B0604030504040204" pitchFamily="50" charset="-128"/>
              <a:cs typeface="+mn-cs"/>
            </a:rPr>
            <a:t>36</a:t>
          </a:r>
          <a:r>
            <a:rPr kumimoji="1" lang="ja-JP" altLang="ja-JP" sz="1400">
              <a:solidFill>
                <a:schemeClr val="tx1"/>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：ガス製造業、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4"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86"/>
      <c r="B1" s="286"/>
      <c r="C1" s="287"/>
      <c r="D1" s="287"/>
      <c r="E1" s="288"/>
      <c r="F1" s="285"/>
    </row>
    <row r="2" spans="1:6" ht="35.25">
      <c r="A2" s="286"/>
      <c r="B2" s="289" t="s">
        <v>0</v>
      </c>
      <c r="C2" s="287"/>
      <c r="D2" s="287"/>
      <c r="E2" s="608" t="str">
        <f>年度マスタ!J4</f>
        <v>横芝光町</v>
      </c>
      <c r="F2" s="285"/>
    </row>
    <row r="3" spans="1:6" ht="19.5" thickBot="1">
      <c r="B3" s="5"/>
    </row>
    <row r="4" spans="1:6" ht="21.95" customHeight="1" thickBot="1">
      <c r="B4" s="618" t="s">
        <v>1</v>
      </c>
      <c r="C4" s="619" t="s">
        <v>2</v>
      </c>
      <c r="D4" s="619" t="s">
        <v>3</v>
      </c>
      <c r="E4" s="620" t="s">
        <v>4</v>
      </c>
    </row>
    <row r="5" spans="1:6" ht="21.95" customHeight="1" thickBot="1">
      <c r="B5" s="290" t="s">
        <v>1497</v>
      </c>
      <c r="C5" s="432"/>
      <c r="D5" s="433"/>
      <c r="E5" s="434"/>
    </row>
    <row r="6" spans="1:6" ht="21.95" customHeight="1">
      <c r="B6" s="963" t="s">
        <v>1487</v>
      </c>
      <c r="C6" s="964"/>
      <c r="D6" s="965"/>
      <c r="E6" s="966"/>
    </row>
    <row r="7" spans="1:6" ht="21.95" customHeight="1">
      <c r="B7" s="967" t="s">
        <v>1451</v>
      </c>
      <c r="C7" s="6" t="s">
        <v>1327</v>
      </c>
      <c r="D7" s="6" t="s">
        <v>1423</v>
      </c>
      <c r="E7" s="968" t="s">
        <v>1410</v>
      </c>
    </row>
    <row r="8" spans="1:6" ht="21.95" customHeight="1">
      <c r="B8" s="967" t="s">
        <v>1452</v>
      </c>
      <c r="C8" s="6" t="s">
        <v>5</v>
      </c>
      <c r="D8" s="7" t="s">
        <v>6</v>
      </c>
      <c r="E8" s="968" t="s">
        <v>1411</v>
      </c>
    </row>
    <row r="9" spans="1:6" ht="21.95" customHeight="1">
      <c r="B9" s="967" t="s">
        <v>1496</v>
      </c>
      <c r="C9" s="6" t="s">
        <v>5</v>
      </c>
      <c r="D9" s="6" t="s">
        <v>1398</v>
      </c>
      <c r="E9" s="968" t="s">
        <v>1410</v>
      </c>
    </row>
    <row r="10" spans="1:6" ht="21.95" customHeight="1">
      <c r="B10" s="967" t="s">
        <v>1453</v>
      </c>
      <c r="C10" s="6" t="s">
        <v>7</v>
      </c>
      <c r="D10" s="6" t="s">
        <v>1400</v>
      </c>
      <c r="E10" s="968" t="s">
        <v>1424</v>
      </c>
    </row>
    <row r="11" spans="1:6" ht="21.95" customHeight="1">
      <c r="B11" s="969" t="s">
        <v>1454</v>
      </c>
      <c r="C11" s="970" t="s">
        <v>8</v>
      </c>
      <c r="D11" s="970" t="s">
        <v>1398</v>
      </c>
      <c r="E11" s="971" t="s">
        <v>1429</v>
      </c>
    </row>
    <row r="12" spans="1:6" ht="21.95" customHeight="1" thickBot="1">
      <c r="C12" s="3"/>
      <c r="D12" s="15"/>
    </row>
    <row r="13" spans="1:6" ht="21.95" customHeight="1" thickBot="1">
      <c r="B13" s="290" t="s">
        <v>1498</v>
      </c>
      <c r="C13" s="432"/>
      <c r="D13" s="433"/>
      <c r="E13" s="434"/>
    </row>
    <row r="14" spans="1:6" ht="21.95" customHeight="1">
      <c r="B14" s="963" t="s">
        <v>1399</v>
      </c>
      <c r="C14" s="964"/>
      <c r="D14" s="965"/>
      <c r="E14" s="966"/>
    </row>
    <row r="15" spans="1:6" ht="21.95" customHeight="1">
      <c r="B15" s="969" t="s">
        <v>1455</v>
      </c>
      <c r="C15" s="970" t="s">
        <v>1504</v>
      </c>
      <c r="D15" s="970" t="s">
        <v>1400</v>
      </c>
      <c r="E15" s="971" t="s">
        <v>1421</v>
      </c>
    </row>
    <row r="16" spans="1:6" customFormat="1" ht="21.95" customHeight="1" thickBot="1">
      <c r="E16" s="2"/>
    </row>
    <row r="17" spans="2:5" ht="21.95" customHeight="1" thickBot="1">
      <c r="B17" s="290" t="s">
        <v>1499</v>
      </c>
      <c r="C17" s="432"/>
      <c r="D17" s="433"/>
      <c r="E17" s="434"/>
    </row>
    <row r="18" spans="2:5" ht="21.95" customHeight="1">
      <c r="B18" s="963" t="s">
        <v>1457</v>
      </c>
      <c r="C18" s="964"/>
      <c r="D18" s="965"/>
      <c r="E18" s="966"/>
    </row>
    <row r="19" spans="2:5" ht="21.95" customHeight="1">
      <c r="B19" s="967" t="s">
        <v>1456</v>
      </c>
      <c r="C19" s="6" t="s">
        <v>1327</v>
      </c>
      <c r="D19" s="6" t="s">
        <v>9</v>
      </c>
      <c r="E19" s="968" t="s">
        <v>1331</v>
      </c>
    </row>
    <row r="20" spans="2:5" ht="21.95" customHeight="1">
      <c r="B20" s="967" t="s">
        <v>1462</v>
      </c>
      <c r="C20" s="6" t="s">
        <v>7</v>
      </c>
      <c r="D20" s="6" t="s">
        <v>1416</v>
      </c>
      <c r="E20" s="968" t="s">
        <v>1330</v>
      </c>
    </row>
    <row r="21" spans="2:5" ht="21.95" customHeight="1">
      <c r="B21" s="967" t="s">
        <v>1461</v>
      </c>
      <c r="C21" s="6" t="s">
        <v>1327</v>
      </c>
      <c r="D21" s="6" t="s">
        <v>9</v>
      </c>
      <c r="E21" s="968" t="s">
        <v>1332</v>
      </c>
    </row>
    <row r="22" spans="2:5" ht="21.95" customHeight="1">
      <c r="B22" s="967" t="s">
        <v>1460</v>
      </c>
      <c r="C22" s="6" t="s">
        <v>7</v>
      </c>
      <c r="D22" s="6" t="s">
        <v>1416</v>
      </c>
      <c r="E22" s="968" t="s">
        <v>1333</v>
      </c>
    </row>
    <row r="23" spans="2:5" ht="21.95" customHeight="1">
      <c r="B23" s="1100" t="s">
        <v>1642</v>
      </c>
      <c r="C23" s="6" t="s">
        <v>1328</v>
      </c>
      <c r="D23" s="6" t="s">
        <v>1329</v>
      </c>
      <c r="E23" s="1101" t="s">
        <v>1643</v>
      </c>
    </row>
    <row r="24" spans="2:5" ht="21.95" customHeight="1">
      <c r="B24" s="438" t="s">
        <v>1630</v>
      </c>
      <c r="C24" s="439"/>
      <c r="D24" s="440"/>
      <c r="E24" s="441"/>
    </row>
    <row r="25" spans="2:5" ht="21.95" customHeight="1">
      <c r="B25" s="967" t="s">
        <v>1459</v>
      </c>
      <c r="C25" s="6" t="s">
        <v>1336</v>
      </c>
      <c r="D25" s="6" t="s">
        <v>1414</v>
      </c>
      <c r="E25" s="968" t="s">
        <v>1426</v>
      </c>
    </row>
    <row r="26" spans="2:5" ht="21.95" customHeight="1">
      <c r="B26" s="438" t="s">
        <v>1458</v>
      </c>
      <c r="C26" s="442"/>
      <c r="D26" s="440"/>
      <c r="E26" s="441"/>
    </row>
    <row r="27" spans="2:5" ht="21.95" customHeight="1">
      <c r="B27" s="969" t="s">
        <v>1602</v>
      </c>
      <c r="C27" s="970" t="s">
        <v>1328</v>
      </c>
      <c r="D27" s="970" t="s">
        <v>9</v>
      </c>
      <c r="E27" s="971" t="s">
        <v>1334</v>
      </c>
    </row>
    <row r="28" spans="2:5" customFormat="1" ht="21.95" customHeight="1" thickBot="1">
      <c r="E28" s="2"/>
    </row>
    <row r="29" spans="2:5" ht="21.95" customHeight="1" thickBot="1">
      <c r="B29" s="290" t="s">
        <v>1500</v>
      </c>
      <c r="C29" s="432"/>
      <c r="D29" s="433"/>
      <c r="E29" s="434"/>
    </row>
    <row r="30" spans="2:5" ht="21.95" customHeight="1">
      <c r="B30" s="963" t="s">
        <v>1484</v>
      </c>
      <c r="C30" s="964"/>
      <c r="D30" s="965"/>
      <c r="E30" s="966"/>
    </row>
    <row r="31" spans="2:5" ht="21.6" customHeight="1">
      <c r="B31" s="967" t="s">
        <v>1609</v>
      </c>
      <c r="C31" s="6" t="s">
        <v>11</v>
      </c>
      <c r="D31" s="6" t="s">
        <v>1335</v>
      </c>
      <c r="E31" s="968" t="s">
        <v>1419</v>
      </c>
    </row>
    <row r="32" spans="2:5" ht="21.95" customHeight="1">
      <c r="B32" s="967" t="s">
        <v>1608</v>
      </c>
      <c r="C32" s="6" t="s">
        <v>11</v>
      </c>
      <c r="D32" s="6" t="s">
        <v>1335</v>
      </c>
      <c r="E32" s="968" t="s">
        <v>1420</v>
      </c>
    </row>
    <row r="33" spans="2:5" ht="33" customHeight="1">
      <c r="B33" s="967" t="s">
        <v>1463</v>
      </c>
      <c r="C33" s="8" t="s">
        <v>1501</v>
      </c>
      <c r="D33" s="8" t="s">
        <v>1417</v>
      </c>
      <c r="E33" s="968" t="s">
        <v>1610</v>
      </c>
    </row>
    <row r="34" spans="2:5" ht="21.95" customHeight="1">
      <c r="B34" s="967" t="s">
        <v>1464</v>
      </c>
      <c r="C34" s="9" t="s">
        <v>1337</v>
      </c>
      <c r="D34" s="8" t="s">
        <v>1417</v>
      </c>
      <c r="E34" s="972" t="s">
        <v>1425</v>
      </c>
    </row>
    <row r="35" spans="2:5" ht="21.95" customHeight="1">
      <c r="B35" s="438" t="s">
        <v>1483</v>
      </c>
      <c r="C35" s="439"/>
      <c r="D35" s="440"/>
      <c r="E35" s="441"/>
    </row>
    <row r="36" spans="2:5" ht="21.95" customHeight="1">
      <c r="B36" s="967" t="s">
        <v>1465</v>
      </c>
      <c r="C36" s="495" t="s">
        <v>11</v>
      </c>
      <c r="D36" s="495" t="s">
        <v>1412</v>
      </c>
      <c r="E36" s="973" t="s">
        <v>1338</v>
      </c>
    </row>
    <row r="37" spans="2:5" ht="21.95" customHeight="1">
      <c r="B37" s="967" t="s">
        <v>1466</v>
      </c>
      <c r="C37" s="9" t="s">
        <v>11</v>
      </c>
      <c r="D37" s="6" t="s">
        <v>1412</v>
      </c>
      <c r="E37" s="974" t="s">
        <v>1339</v>
      </c>
    </row>
    <row r="38" spans="2:5" ht="21.6" customHeight="1">
      <c r="B38" s="438" t="s">
        <v>1485</v>
      </c>
      <c r="C38" s="439"/>
      <c r="D38" s="440"/>
      <c r="E38" s="441"/>
    </row>
    <row r="39" spans="2:5" ht="33" customHeight="1">
      <c r="B39" s="967" t="s">
        <v>1467</v>
      </c>
      <c r="C39" s="16" t="s">
        <v>1337</v>
      </c>
      <c r="D39" s="16" t="s">
        <v>1413</v>
      </c>
      <c r="E39" s="968" t="s">
        <v>1611</v>
      </c>
    </row>
    <row r="40" spans="2:5" ht="21.6" customHeight="1">
      <c r="B40" s="975" t="s">
        <v>1468</v>
      </c>
      <c r="C40" s="976" t="s">
        <v>1337</v>
      </c>
      <c r="D40" s="976" t="s">
        <v>1413</v>
      </c>
      <c r="E40" s="977" t="s">
        <v>1340</v>
      </c>
    </row>
    <row r="41" spans="2:5" ht="21.95" customHeight="1">
      <c r="C41" s="3"/>
      <c r="D41" s="15"/>
    </row>
    <row r="42" spans="2:5" ht="21.95" customHeight="1" thickBot="1">
      <c r="B42" s="79" t="s">
        <v>1646</v>
      </c>
      <c r="C42" s="3"/>
      <c r="D42" s="15"/>
    </row>
    <row r="43" spans="2:5" ht="21.95" customHeight="1" thickBot="1">
      <c r="B43" s="290" t="s">
        <v>1502</v>
      </c>
      <c r="C43" s="435"/>
      <c r="D43" s="436"/>
      <c r="E43" s="437"/>
    </row>
    <row r="44" spans="2:5" ht="21.95" customHeight="1">
      <c r="B44" s="963" t="s">
        <v>1476</v>
      </c>
      <c r="C44" s="964"/>
      <c r="D44" s="965"/>
      <c r="E44" s="966"/>
    </row>
    <row r="45" spans="2:5" ht="33.6" customHeight="1">
      <c r="B45" s="967" t="s">
        <v>1469</v>
      </c>
      <c r="C45" s="6" t="s">
        <v>12</v>
      </c>
      <c r="D45" s="7" t="s">
        <v>9</v>
      </c>
      <c r="E45" s="1102" t="s">
        <v>1647</v>
      </c>
    </row>
    <row r="46" spans="2:5" ht="33.6" customHeight="1">
      <c r="B46" s="967" t="s">
        <v>1470</v>
      </c>
      <c r="C46" s="6" t="s">
        <v>8</v>
      </c>
      <c r="D46" s="7" t="s">
        <v>9</v>
      </c>
      <c r="E46" s="1102" t="s">
        <v>1648</v>
      </c>
    </row>
    <row r="47" spans="2:5" ht="21.95" customHeight="1">
      <c r="B47" s="438" t="s">
        <v>1613</v>
      </c>
      <c r="C47" s="442"/>
      <c r="D47" s="440"/>
      <c r="E47" s="441"/>
    </row>
    <row r="48" spans="2:5" ht="33.6" customHeight="1">
      <c r="B48" s="967" t="s">
        <v>1471</v>
      </c>
      <c r="C48" s="6" t="s">
        <v>14</v>
      </c>
      <c r="D48" s="6" t="s">
        <v>9</v>
      </c>
      <c r="E48" s="1102" t="s">
        <v>1649</v>
      </c>
    </row>
    <row r="49" spans="2:5" ht="33.6" customHeight="1">
      <c r="B49" s="967" t="s">
        <v>1472</v>
      </c>
      <c r="C49" s="6" t="s">
        <v>14</v>
      </c>
      <c r="D49" s="6" t="s">
        <v>9</v>
      </c>
      <c r="E49" s="1102" t="s">
        <v>1650</v>
      </c>
    </row>
    <row r="50" spans="2:5" ht="21.6" customHeight="1">
      <c r="B50" s="438" t="s">
        <v>1477</v>
      </c>
      <c r="C50" s="439"/>
      <c r="D50" s="440"/>
      <c r="E50" s="441"/>
    </row>
    <row r="51" spans="2:5" ht="21" customHeight="1">
      <c r="B51" s="967" t="s">
        <v>1473</v>
      </c>
      <c r="C51" s="6" t="s">
        <v>12</v>
      </c>
      <c r="D51" s="6" t="s">
        <v>1401</v>
      </c>
      <c r="E51" s="968" t="s">
        <v>1651</v>
      </c>
    </row>
    <row r="52" spans="2:5" ht="21" customHeight="1">
      <c r="B52" s="967" t="s">
        <v>1474</v>
      </c>
      <c r="C52" s="6" t="s">
        <v>12</v>
      </c>
      <c r="D52" s="6" t="s">
        <v>1401</v>
      </c>
      <c r="E52" s="968" t="s">
        <v>1652</v>
      </c>
    </row>
    <row r="53" spans="2:5" ht="21" customHeight="1">
      <c r="B53" s="969" t="s">
        <v>1475</v>
      </c>
      <c r="C53" s="970" t="s">
        <v>8</v>
      </c>
      <c r="D53" s="970" t="s">
        <v>1401</v>
      </c>
      <c r="E53" s="971" t="s">
        <v>1653</v>
      </c>
    </row>
    <row r="54" spans="2:5" ht="21.95" customHeight="1" thickBot="1">
      <c r="C54" s="3"/>
      <c r="D54" s="15"/>
    </row>
    <row r="55" spans="2:5" ht="21.95" customHeight="1" thickBot="1">
      <c r="B55" s="290" t="s">
        <v>1503</v>
      </c>
      <c r="C55" s="435"/>
      <c r="D55" s="436"/>
      <c r="E55" s="437"/>
    </row>
    <row r="56" spans="2:5" ht="21.95" customHeight="1">
      <c r="B56" s="978" t="s">
        <v>1482</v>
      </c>
      <c r="C56" s="964"/>
      <c r="D56" s="965"/>
      <c r="E56" s="966"/>
    </row>
    <row r="57" spans="2:5" ht="21.95" customHeight="1">
      <c r="B57" s="967" t="s">
        <v>1478</v>
      </c>
      <c r="C57" s="6" t="s">
        <v>12</v>
      </c>
      <c r="D57" s="7" t="s">
        <v>1409</v>
      </c>
      <c r="E57" s="968" t="s">
        <v>1654</v>
      </c>
    </row>
    <row r="58" spans="2:5" ht="21.95" customHeight="1">
      <c r="B58" s="967" t="s">
        <v>1479</v>
      </c>
      <c r="C58" s="6" t="s">
        <v>13</v>
      </c>
      <c r="D58" s="7" t="s">
        <v>1409</v>
      </c>
      <c r="E58" s="1102" t="s">
        <v>1655</v>
      </c>
    </row>
    <row r="59" spans="2:5" ht="33.6" customHeight="1">
      <c r="B59" s="979" t="s">
        <v>1612</v>
      </c>
      <c r="C59" s="8" t="s">
        <v>13</v>
      </c>
      <c r="D59" s="7" t="s">
        <v>1409</v>
      </c>
      <c r="E59" s="1103" t="s">
        <v>1656</v>
      </c>
    </row>
    <row r="60" spans="2:5" ht="51" customHeight="1">
      <c r="B60" s="980" t="s">
        <v>1629</v>
      </c>
      <c r="C60" s="494" t="s">
        <v>14</v>
      </c>
      <c r="D60" s="7" t="s">
        <v>1409</v>
      </c>
      <c r="E60" s="977" t="s">
        <v>1657</v>
      </c>
    </row>
    <row r="61" spans="2:5" ht="21.95" customHeight="1">
      <c r="B61" s="438" t="s">
        <v>1486</v>
      </c>
      <c r="C61" s="442"/>
      <c r="D61" s="440"/>
      <c r="E61" s="441"/>
    </row>
    <row r="62" spans="2:5" ht="21.95" customHeight="1">
      <c r="B62" s="967" t="s">
        <v>1480</v>
      </c>
      <c r="C62" s="6" t="s">
        <v>13</v>
      </c>
      <c r="D62" s="6" t="s">
        <v>1418</v>
      </c>
      <c r="E62" s="968" t="s">
        <v>1395</v>
      </c>
    </row>
    <row r="63" spans="2:5" ht="21.95" customHeight="1">
      <c r="B63" s="967" t="s">
        <v>1616</v>
      </c>
      <c r="C63" s="6" t="s">
        <v>14</v>
      </c>
      <c r="D63" s="6" t="s">
        <v>1418</v>
      </c>
      <c r="E63" s="968" t="s">
        <v>1614</v>
      </c>
    </row>
    <row r="64" spans="2:5" ht="32.1" customHeight="1">
      <c r="B64" s="969" t="s">
        <v>1481</v>
      </c>
      <c r="C64" s="970" t="s">
        <v>14</v>
      </c>
      <c r="D64" s="970" t="s">
        <v>1418</v>
      </c>
      <c r="E64" s="971" t="s">
        <v>1615</v>
      </c>
    </row>
    <row r="65" spans="2:5" ht="21.95" customHeight="1" thickBot="1">
      <c r="B65" s="445"/>
      <c r="C65" s="9"/>
      <c r="D65" s="443"/>
      <c r="E65" s="444"/>
    </row>
    <row r="66" spans="2:5" ht="21.95" customHeight="1" thickBot="1">
      <c r="B66" s="11" t="s">
        <v>15</v>
      </c>
      <c r="C66" s="12"/>
      <c r="D66" s="17"/>
      <c r="E66" s="13"/>
    </row>
    <row r="67" spans="2:5" ht="21.95" customHeight="1">
      <c r="B67" s="981" t="s">
        <v>16</v>
      </c>
      <c r="C67" s="982"/>
      <c r="D67" s="983"/>
      <c r="E67" s="984"/>
    </row>
    <row r="68" spans="2:5" ht="21.95" customHeight="1">
      <c r="B68" s="985" t="s">
        <v>17</v>
      </c>
      <c r="C68" s="970" t="s">
        <v>18</v>
      </c>
      <c r="D68" s="970" t="s">
        <v>1415</v>
      </c>
      <c r="E68" s="971" t="s">
        <v>19</v>
      </c>
    </row>
  </sheetData>
  <phoneticPr fontId="7"/>
  <printOptions horizontalCentered="1"/>
  <pageMargins left="0.23622047244094491" right="0.23622047244094491" top="0.74803149606299213" bottom="0.74803149606299213" header="0.31496062992125984" footer="0.31496062992125984"/>
  <pageSetup paperSize="9"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C996"/>
  <sheetViews>
    <sheetView topLeftCell="E4" zoomScale="70" zoomScaleNormal="70" workbookViewId="0">
      <pane xSplit="4" ySplit="5" topLeftCell="I9" activePane="bottomRight" state="frozen"/>
      <selection activeCell="E4" sqref="E4"/>
      <selection pane="topRight" activeCell="I4" sqref="I4"/>
      <selection pane="bottomLeft" activeCell="E9" sqref="E9"/>
      <selection pane="bottomRight" activeCell="A9" sqref="A9:CC996"/>
    </sheetView>
  </sheetViews>
  <sheetFormatPr defaultColWidth="8.83203125" defaultRowHeight="12" outlineLevelRow="1" outlineLevelCol="1"/>
  <cols>
    <col min="1" max="1" width="12" style="18" hidden="1" customWidth="1" outlineLevel="1"/>
    <col min="2" max="2" width="4.1640625" style="18" hidden="1" customWidth="1" outlineLevel="1"/>
    <col min="3" max="3" width="5" style="18" hidden="1" customWidth="1" outlineLevel="1"/>
    <col min="4" max="4" width="6.33203125" style="18" hidden="1" customWidth="1" outlineLevel="1"/>
    <col min="5" max="5" width="9.1640625" style="18" customWidth="1" collapsed="1"/>
    <col min="6" max="6" width="12.33203125" style="18" bestFit="1" customWidth="1"/>
    <col min="7" max="7" width="9.83203125" style="18" customWidth="1"/>
    <col min="8" max="8" width="15.1640625" style="18" customWidth="1"/>
    <col min="9" max="9" width="11.33203125" style="18" customWidth="1"/>
    <col min="10" max="71" width="11.33203125" style="178" customWidth="1"/>
    <col min="72" max="72" width="8.83203125" style="18"/>
    <col min="73" max="81" width="11.33203125" style="18" customWidth="1"/>
    <col min="82" max="16384" width="8.83203125" style="18"/>
  </cols>
  <sheetData>
    <row r="1" spans="1:81" hidden="1" outlineLevel="1">
      <c r="A1" s="161" t="s">
        <v>456</v>
      </c>
      <c r="B1" s="162"/>
      <c r="C1" s="162"/>
      <c r="D1" s="162"/>
      <c r="E1" s="162"/>
      <c r="F1" s="162"/>
      <c r="G1" s="162"/>
      <c r="H1" s="162"/>
      <c r="I1" s="163"/>
      <c r="J1" s="162" t="s">
        <v>457</v>
      </c>
      <c r="K1" s="162" t="s">
        <v>458</v>
      </c>
      <c r="L1" s="162" t="s">
        <v>459</v>
      </c>
      <c r="M1" s="162" t="s">
        <v>460</v>
      </c>
      <c r="N1" s="162" t="s">
        <v>461</v>
      </c>
      <c r="O1" s="162" t="s">
        <v>462</v>
      </c>
      <c r="P1" s="162" t="s">
        <v>463</v>
      </c>
      <c r="Q1" s="162" t="s">
        <v>464</v>
      </c>
      <c r="R1" s="162" t="s">
        <v>465</v>
      </c>
      <c r="S1" s="162" t="s">
        <v>466</v>
      </c>
      <c r="T1" s="162"/>
      <c r="U1" s="162" t="s">
        <v>467</v>
      </c>
      <c r="V1" s="162" t="s">
        <v>468</v>
      </c>
      <c r="W1" s="162" t="s">
        <v>469</v>
      </c>
      <c r="X1" s="162" t="s">
        <v>470</v>
      </c>
      <c r="Y1" s="162" t="s">
        <v>471</v>
      </c>
      <c r="Z1" s="162" t="s">
        <v>472</v>
      </c>
      <c r="AA1" s="162" t="s">
        <v>473</v>
      </c>
      <c r="AB1" s="162" t="s">
        <v>474</v>
      </c>
      <c r="AC1" s="162" t="s">
        <v>475</v>
      </c>
      <c r="AD1" s="162" t="s">
        <v>476</v>
      </c>
      <c r="AE1" s="162"/>
      <c r="AF1" s="162" t="s">
        <v>1211</v>
      </c>
      <c r="AG1" s="162" t="s">
        <v>477</v>
      </c>
      <c r="AH1" s="162" t="s">
        <v>478</v>
      </c>
      <c r="AI1" s="162" t="s">
        <v>479</v>
      </c>
      <c r="AJ1" s="162" t="s">
        <v>480</v>
      </c>
      <c r="AK1" s="162" t="s">
        <v>481</v>
      </c>
      <c r="AL1" s="162" t="s">
        <v>482</v>
      </c>
      <c r="AM1" s="162" t="s">
        <v>483</v>
      </c>
      <c r="AN1" s="162" t="s">
        <v>484</v>
      </c>
      <c r="AO1" s="162" t="s">
        <v>485</v>
      </c>
      <c r="AP1" s="162"/>
      <c r="AQ1" s="162" t="s">
        <v>486</v>
      </c>
      <c r="AR1" s="162" t="s">
        <v>487</v>
      </c>
      <c r="AS1" s="162" t="s">
        <v>488</v>
      </c>
      <c r="AT1" s="162" t="s">
        <v>489</v>
      </c>
      <c r="AU1" s="162" t="s">
        <v>490</v>
      </c>
      <c r="AV1" s="162" t="s">
        <v>491</v>
      </c>
      <c r="AW1" s="162" t="s">
        <v>492</v>
      </c>
      <c r="AX1" s="162"/>
      <c r="AY1" s="162" t="s">
        <v>493</v>
      </c>
      <c r="AZ1" s="162" t="s">
        <v>494</v>
      </c>
      <c r="BA1" s="162" t="s">
        <v>495</v>
      </c>
      <c r="BB1" s="162" t="s">
        <v>496</v>
      </c>
      <c r="BC1" s="162" t="s">
        <v>497</v>
      </c>
      <c r="BD1" s="162" t="s">
        <v>498</v>
      </c>
      <c r="BE1" s="162" t="s">
        <v>499</v>
      </c>
      <c r="BF1" s="162"/>
      <c r="BG1" s="162" t="s">
        <v>500</v>
      </c>
      <c r="BH1" s="162" t="s">
        <v>501</v>
      </c>
      <c r="BI1" s="162" t="s">
        <v>502</v>
      </c>
      <c r="BJ1" s="162" t="s">
        <v>503</v>
      </c>
      <c r="BK1" s="162" t="s">
        <v>504</v>
      </c>
      <c r="BL1" s="162" t="s">
        <v>505</v>
      </c>
      <c r="BM1" s="162"/>
      <c r="BN1" s="162" t="s">
        <v>506</v>
      </c>
      <c r="BO1" s="162" t="s">
        <v>507</v>
      </c>
      <c r="BP1" s="162" t="s">
        <v>508</v>
      </c>
      <c r="BQ1" s="162" t="s">
        <v>509</v>
      </c>
      <c r="BR1" s="162" t="s">
        <v>510</v>
      </c>
      <c r="BS1" s="164" t="s">
        <v>511</v>
      </c>
      <c r="BT1"/>
      <c r="BU1" s="18" t="s">
        <v>1513</v>
      </c>
      <c r="BV1" s="18" t="s">
        <v>1514</v>
      </c>
      <c r="BW1" s="18" t="s">
        <v>1515</v>
      </c>
      <c r="BX1" s="18" t="s">
        <v>1516</v>
      </c>
      <c r="BY1" s="18" t="s">
        <v>1517</v>
      </c>
      <c r="BZ1" s="18" t="s">
        <v>1518</v>
      </c>
      <c r="CA1" s="18" t="s">
        <v>1519</v>
      </c>
      <c r="CB1" s="18" t="s">
        <v>1520</v>
      </c>
      <c r="CC1" s="18" t="s">
        <v>1521</v>
      </c>
    </row>
    <row r="2" spans="1:81" hidden="1" outlineLevel="1">
      <c r="I2" s="166" t="s">
        <v>513</v>
      </c>
      <c r="J2" s="167">
        <v>1</v>
      </c>
      <c r="K2" s="167">
        <v>1</v>
      </c>
      <c r="L2" s="167">
        <v>1</v>
      </c>
      <c r="M2" s="167">
        <v>1</v>
      </c>
      <c r="N2" s="167">
        <v>1</v>
      </c>
      <c r="O2" s="167">
        <v>1</v>
      </c>
      <c r="P2" s="167">
        <v>1</v>
      </c>
      <c r="Q2" s="167">
        <v>1</v>
      </c>
      <c r="R2" s="167">
        <v>1</v>
      </c>
      <c r="S2" s="167">
        <v>1</v>
      </c>
      <c r="T2" s="167"/>
      <c r="U2" s="167">
        <v>1</v>
      </c>
      <c r="V2" s="167">
        <v>1</v>
      </c>
      <c r="W2" s="167">
        <v>1</v>
      </c>
      <c r="X2" s="167">
        <v>1</v>
      </c>
      <c r="Y2" s="167">
        <v>1</v>
      </c>
      <c r="Z2" s="167">
        <v>1</v>
      </c>
      <c r="AA2" s="167">
        <v>1</v>
      </c>
      <c r="AB2" s="167">
        <v>1</v>
      </c>
      <c r="AC2" s="167">
        <v>1</v>
      </c>
      <c r="AD2" s="167">
        <v>1</v>
      </c>
      <c r="AE2" s="167"/>
      <c r="AF2" s="167">
        <v>1</v>
      </c>
      <c r="AG2" s="167">
        <v>1</v>
      </c>
      <c r="AH2" s="167">
        <v>1</v>
      </c>
      <c r="AI2" s="167">
        <v>1</v>
      </c>
      <c r="AJ2" s="167">
        <v>1</v>
      </c>
      <c r="AK2" s="167">
        <v>1</v>
      </c>
      <c r="AL2" s="167">
        <v>1</v>
      </c>
      <c r="AM2" s="167">
        <v>1</v>
      </c>
      <c r="AN2" s="167">
        <v>1</v>
      </c>
      <c r="AO2" s="167">
        <v>1</v>
      </c>
      <c r="AP2" s="167"/>
      <c r="AQ2" s="167">
        <v>1</v>
      </c>
      <c r="AR2" s="167">
        <v>1</v>
      </c>
      <c r="AS2" s="167">
        <v>1</v>
      </c>
      <c r="AT2" s="167">
        <v>1</v>
      </c>
      <c r="AU2" s="167">
        <v>1</v>
      </c>
      <c r="AV2" s="167">
        <v>1</v>
      </c>
      <c r="AW2" s="167">
        <v>1</v>
      </c>
      <c r="AX2" s="167"/>
      <c r="AY2" s="167">
        <v>1</v>
      </c>
      <c r="AZ2" s="167">
        <v>1</v>
      </c>
      <c r="BA2" s="167">
        <v>1</v>
      </c>
      <c r="BB2" s="167">
        <v>1</v>
      </c>
      <c r="BC2" s="167">
        <v>1</v>
      </c>
      <c r="BD2" s="167">
        <v>1</v>
      </c>
      <c r="BE2" s="167">
        <v>1</v>
      </c>
      <c r="BF2" s="167"/>
      <c r="BG2" s="167">
        <v>1</v>
      </c>
      <c r="BH2" s="167">
        <v>1</v>
      </c>
      <c r="BI2" s="167">
        <v>1</v>
      </c>
      <c r="BJ2" s="167">
        <v>1</v>
      </c>
      <c r="BK2" s="167">
        <v>1</v>
      </c>
      <c r="BL2" s="167">
        <v>1</v>
      </c>
      <c r="BM2" s="167"/>
      <c r="BN2" s="167">
        <v>1</v>
      </c>
      <c r="BO2" s="167">
        <v>1</v>
      </c>
      <c r="BP2" s="167">
        <v>1</v>
      </c>
      <c r="BQ2" s="167">
        <v>1</v>
      </c>
      <c r="BR2" s="167">
        <v>1</v>
      </c>
      <c r="BS2" s="168">
        <v>1</v>
      </c>
      <c r="BT2"/>
    </row>
    <row r="3" spans="1:81" hidden="1" outlineLevel="1">
      <c r="I3" s="169"/>
      <c r="J3" s="18"/>
      <c r="K3" s="18"/>
      <c r="L3" s="18"/>
      <c r="M3" s="18"/>
      <c r="N3" s="18"/>
      <c r="O3" s="18"/>
      <c r="P3" s="18"/>
      <c r="Q3" s="18"/>
      <c r="R3" s="18"/>
      <c r="S3" s="18"/>
      <c r="T3" s="18"/>
      <c r="U3" s="18"/>
      <c r="V3" s="18"/>
      <c r="W3" s="18"/>
      <c r="X3" s="18"/>
      <c r="Y3" s="18"/>
      <c r="Z3" s="18"/>
      <c r="AA3" s="18"/>
      <c r="AB3" s="18"/>
      <c r="AC3" s="18"/>
      <c r="AD3" s="18"/>
      <c r="AE3" s="18"/>
      <c r="AF3" s="18"/>
      <c r="AG3" s="18"/>
      <c r="AH3" s="18"/>
      <c r="AI3" s="18"/>
      <c r="AJ3" s="18"/>
      <c r="AK3" s="18"/>
      <c r="AL3" s="18"/>
      <c r="AM3" s="18"/>
      <c r="AN3" s="18"/>
      <c r="AO3" s="18"/>
      <c r="AP3" s="18"/>
      <c r="AQ3" s="18"/>
      <c r="AR3" s="18"/>
      <c r="AS3" s="18"/>
      <c r="AT3" s="18"/>
      <c r="AU3" s="18"/>
      <c r="AV3" s="18"/>
      <c r="AW3" s="18"/>
      <c r="AX3" s="18"/>
      <c r="AY3" s="18"/>
      <c r="AZ3" s="18"/>
      <c r="BA3" s="18"/>
      <c r="BB3" s="18"/>
      <c r="BC3" s="18"/>
      <c r="BD3" s="18"/>
      <c r="BE3" s="18"/>
      <c r="BF3" s="18"/>
      <c r="BG3" s="18" t="s">
        <v>1522</v>
      </c>
      <c r="BH3" s="18"/>
      <c r="BI3" s="18"/>
      <c r="BJ3" s="18"/>
      <c r="BK3" s="18"/>
      <c r="BL3" s="18"/>
      <c r="BM3" s="18"/>
      <c r="BN3" s="18" t="s">
        <v>1522</v>
      </c>
      <c r="BO3" s="18"/>
      <c r="BP3" s="18"/>
      <c r="BQ3" s="18"/>
      <c r="BR3" s="18"/>
      <c r="BS3" s="18"/>
      <c r="BT3"/>
    </row>
    <row r="4" spans="1:81" ht="38.25" customHeight="1" collapsed="1">
      <c r="I4" s="170" t="s">
        <v>514</v>
      </c>
      <c r="J4" s="171" t="s">
        <v>80</v>
      </c>
      <c r="K4" s="171" t="s">
        <v>80</v>
      </c>
      <c r="L4" s="171" t="s">
        <v>80</v>
      </c>
      <c r="M4" s="171" t="s">
        <v>80</v>
      </c>
      <c r="N4" s="171" t="s">
        <v>80</v>
      </c>
      <c r="O4" s="171" t="s">
        <v>80</v>
      </c>
      <c r="P4" s="171" t="s">
        <v>80</v>
      </c>
      <c r="Q4" s="171" t="s">
        <v>80</v>
      </c>
      <c r="R4" s="171" t="s">
        <v>80</v>
      </c>
      <c r="S4" s="171" t="s">
        <v>80</v>
      </c>
      <c r="T4" s="18"/>
      <c r="U4" s="171" t="s">
        <v>515</v>
      </c>
      <c r="V4" s="171" t="s">
        <v>515</v>
      </c>
      <c r="W4" s="171" t="s">
        <v>515</v>
      </c>
      <c r="X4" s="171" t="s">
        <v>515</v>
      </c>
      <c r="Y4" s="171" t="s">
        <v>515</v>
      </c>
      <c r="Z4" s="171" t="s">
        <v>515</v>
      </c>
      <c r="AA4" s="171" t="s">
        <v>515</v>
      </c>
      <c r="AB4" s="171" t="s">
        <v>515</v>
      </c>
      <c r="AC4" s="171" t="s">
        <v>515</v>
      </c>
      <c r="AD4" s="171" t="s">
        <v>515</v>
      </c>
      <c r="AE4" s="18"/>
      <c r="AF4" s="171" t="s">
        <v>516</v>
      </c>
      <c r="AG4" s="171" t="s">
        <v>516</v>
      </c>
      <c r="AH4" s="171" t="s">
        <v>516</v>
      </c>
      <c r="AI4" s="171" t="s">
        <v>516</v>
      </c>
      <c r="AJ4" s="171" t="s">
        <v>516</v>
      </c>
      <c r="AK4" s="171" t="s">
        <v>516</v>
      </c>
      <c r="AL4" s="171" t="s">
        <v>516</v>
      </c>
      <c r="AM4" s="171" t="s">
        <v>516</v>
      </c>
      <c r="AN4" s="171" t="s">
        <v>516</v>
      </c>
      <c r="AO4" s="171" t="s">
        <v>516</v>
      </c>
      <c r="AP4" s="18"/>
      <c r="AQ4" s="171" t="s">
        <v>517</v>
      </c>
      <c r="AR4" s="171" t="s">
        <v>517</v>
      </c>
      <c r="AS4" s="171" t="s">
        <v>517</v>
      </c>
      <c r="AT4" s="171" t="s">
        <v>517</v>
      </c>
      <c r="AU4" s="171" t="s">
        <v>517</v>
      </c>
      <c r="AV4" s="171" t="s">
        <v>517</v>
      </c>
      <c r="AW4" s="171" t="s">
        <v>517</v>
      </c>
      <c r="AX4" s="18"/>
      <c r="AY4" s="171" t="s">
        <v>518</v>
      </c>
      <c r="AZ4" s="171" t="s">
        <v>518</v>
      </c>
      <c r="BA4" s="171" t="s">
        <v>518</v>
      </c>
      <c r="BB4" s="171" t="s">
        <v>518</v>
      </c>
      <c r="BC4" s="171" t="s">
        <v>518</v>
      </c>
      <c r="BD4" s="171" t="s">
        <v>518</v>
      </c>
      <c r="BE4" s="171" t="s">
        <v>518</v>
      </c>
      <c r="BF4" s="18"/>
      <c r="BG4" s="171" t="s">
        <v>182</v>
      </c>
      <c r="BH4" s="171" t="s">
        <v>182</v>
      </c>
      <c r="BI4" s="171" t="s">
        <v>182</v>
      </c>
      <c r="BJ4" s="171" t="s">
        <v>182</v>
      </c>
      <c r="BK4" s="171" t="s">
        <v>182</v>
      </c>
      <c r="BL4" s="171" t="s">
        <v>182</v>
      </c>
      <c r="BM4" s="18"/>
      <c r="BN4" s="171" t="s">
        <v>181</v>
      </c>
      <c r="BO4" s="171" t="s">
        <v>181</v>
      </c>
      <c r="BP4" s="171" t="s">
        <v>181</v>
      </c>
      <c r="BQ4" s="171" t="s">
        <v>181</v>
      </c>
      <c r="BR4" s="171" t="s">
        <v>181</v>
      </c>
      <c r="BS4" s="171" t="s">
        <v>181</v>
      </c>
      <c r="BT4"/>
      <c r="BU4" s="171" t="s">
        <v>182</v>
      </c>
      <c r="BV4" s="171" t="s">
        <v>182</v>
      </c>
      <c r="BW4" s="171" t="s">
        <v>182</v>
      </c>
      <c r="BX4" s="171" t="s">
        <v>182</v>
      </c>
      <c r="BY4" s="171" t="s">
        <v>182</v>
      </c>
      <c r="BZ4" s="171" t="s">
        <v>182</v>
      </c>
      <c r="CA4" s="171" t="s">
        <v>182</v>
      </c>
      <c r="CB4" s="171" t="s">
        <v>182</v>
      </c>
      <c r="CC4" s="171" t="s">
        <v>182</v>
      </c>
    </row>
    <row r="5" spans="1:81" ht="16.5" hidden="1" customHeight="1" outlineLevel="1">
      <c r="I5" s="170" t="s">
        <v>1523</v>
      </c>
      <c r="J5" s="171" t="s">
        <v>257</v>
      </c>
      <c r="K5" s="171" t="s">
        <v>257</v>
      </c>
      <c r="L5" s="171" t="s">
        <v>257</v>
      </c>
      <c r="M5" s="171" t="s">
        <v>257</v>
      </c>
      <c r="N5" s="171" t="s">
        <v>257</v>
      </c>
      <c r="O5" s="171" t="s">
        <v>257</v>
      </c>
      <c r="P5" s="171" t="s">
        <v>257</v>
      </c>
      <c r="Q5" s="171" t="s">
        <v>257</v>
      </c>
      <c r="R5" s="171" t="s">
        <v>257</v>
      </c>
      <c r="S5" s="171" t="s">
        <v>257</v>
      </c>
      <c r="T5" s="18"/>
      <c r="U5" s="171" t="s">
        <v>519</v>
      </c>
      <c r="V5" s="171" t="s">
        <v>519</v>
      </c>
      <c r="W5" s="171" t="s">
        <v>519</v>
      </c>
      <c r="X5" s="171" t="s">
        <v>519</v>
      </c>
      <c r="Y5" s="171" t="s">
        <v>519</v>
      </c>
      <c r="Z5" s="171" t="s">
        <v>519</v>
      </c>
      <c r="AA5" s="171" t="s">
        <v>519</v>
      </c>
      <c r="AB5" s="171" t="s">
        <v>519</v>
      </c>
      <c r="AC5" s="171" t="s">
        <v>519</v>
      </c>
      <c r="AD5" s="171" t="s">
        <v>519</v>
      </c>
      <c r="AE5" s="18"/>
      <c r="AF5" s="171" t="s">
        <v>520</v>
      </c>
      <c r="AG5" s="171" t="s">
        <v>520</v>
      </c>
      <c r="AH5" s="171" t="s">
        <v>520</v>
      </c>
      <c r="AI5" s="171" t="s">
        <v>520</v>
      </c>
      <c r="AJ5" s="171" t="s">
        <v>520</v>
      </c>
      <c r="AK5" s="171" t="s">
        <v>520</v>
      </c>
      <c r="AL5" s="171" t="s">
        <v>520</v>
      </c>
      <c r="AM5" s="171" t="s">
        <v>520</v>
      </c>
      <c r="AN5" s="171" t="s">
        <v>520</v>
      </c>
      <c r="AO5" s="171" t="s">
        <v>520</v>
      </c>
      <c r="AP5" s="18"/>
      <c r="AQ5" s="171" t="s">
        <v>521</v>
      </c>
      <c r="AR5" s="171" t="s">
        <v>521</v>
      </c>
      <c r="AS5" s="171" t="s">
        <v>521</v>
      </c>
      <c r="AT5" s="171" t="s">
        <v>521</v>
      </c>
      <c r="AU5" s="171" t="s">
        <v>521</v>
      </c>
      <c r="AV5" s="171" t="s">
        <v>521</v>
      </c>
      <c r="AW5" s="171" t="s">
        <v>521</v>
      </c>
      <c r="AX5" s="18"/>
      <c r="AY5" s="171" t="s">
        <v>522</v>
      </c>
      <c r="AZ5" s="171" t="s">
        <v>522</v>
      </c>
      <c r="BA5" s="171" t="s">
        <v>522</v>
      </c>
      <c r="BB5" s="171" t="s">
        <v>522</v>
      </c>
      <c r="BC5" s="171" t="s">
        <v>522</v>
      </c>
      <c r="BD5" s="171" t="s">
        <v>522</v>
      </c>
      <c r="BE5" s="171" t="s">
        <v>522</v>
      </c>
      <c r="BF5" s="18"/>
      <c r="BG5" s="171" t="s">
        <v>185</v>
      </c>
      <c r="BH5" s="171" t="s">
        <v>185</v>
      </c>
      <c r="BI5" s="171" t="s">
        <v>185</v>
      </c>
      <c r="BJ5" s="171" t="s">
        <v>185</v>
      </c>
      <c r="BK5" s="171" t="s">
        <v>185</v>
      </c>
      <c r="BL5" s="171" t="s">
        <v>185</v>
      </c>
      <c r="BM5" s="18"/>
      <c r="BN5" s="171" t="s">
        <v>184</v>
      </c>
      <c r="BO5" s="171" t="s">
        <v>184</v>
      </c>
      <c r="BP5" s="171" t="s">
        <v>184</v>
      </c>
      <c r="BQ5" s="171" t="s">
        <v>184</v>
      </c>
      <c r="BR5" s="171" t="s">
        <v>184</v>
      </c>
      <c r="BS5" s="171" t="s">
        <v>184</v>
      </c>
      <c r="BT5"/>
    </row>
    <row r="6" spans="1:81" ht="21.75" customHeight="1" collapsed="1">
      <c r="I6" s="172" t="s">
        <v>523</v>
      </c>
      <c r="J6" s="171" t="s">
        <v>524</v>
      </c>
      <c r="K6" s="171" t="s">
        <v>524</v>
      </c>
      <c r="L6" s="171" t="s">
        <v>524</v>
      </c>
      <c r="M6" s="171" t="s">
        <v>524</v>
      </c>
      <c r="N6" s="171" t="s">
        <v>524</v>
      </c>
      <c r="O6" s="171" t="s">
        <v>524</v>
      </c>
      <c r="P6" s="171" t="s">
        <v>524</v>
      </c>
      <c r="Q6" s="171" t="s">
        <v>524</v>
      </c>
      <c r="R6" s="171" t="s">
        <v>524</v>
      </c>
      <c r="S6" s="171" t="s">
        <v>524</v>
      </c>
      <c r="T6" s="18"/>
      <c r="U6" s="171" t="s">
        <v>525</v>
      </c>
      <c r="V6" s="171" t="s">
        <v>526</v>
      </c>
      <c r="W6" s="171" t="s">
        <v>526</v>
      </c>
      <c r="X6" s="171" t="s">
        <v>526</v>
      </c>
      <c r="Y6" s="171" t="s">
        <v>527</v>
      </c>
      <c r="Z6" s="171" t="s">
        <v>528</v>
      </c>
      <c r="AA6" s="171" t="s">
        <v>528</v>
      </c>
      <c r="AB6" s="171" t="s">
        <v>529</v>
      </c>
      <c r="AC6" s="171" t="s">
        <v>530</v>
      </c>
      <c r="AD6" s="171" t="s">
        <v>531</v>
      </c>
      <c r="AE6" s="18"/>
      <c r="AF6" s="171" t="s">
        <v>532</v>
      </c>
      <c r="AG6" s="171" t="s">
        <v>532</v>
      </c>
      <c r="AH6" s="171" t="s">
        <v>532</v>
      </c>
      <c r="AI6" s="171" t="s">
        <v>532</v>
      </c>
      <c r="AJ6" s="171" t="s">
        <v>532</v>
      </c>
      <c r="AK6" s="171" t="s">
        <v>532</v>
      </c>
      <c r="AL6" s="171" t="s">
        <v>532</v>
      </c>
      <c r="AM6" s="171" t="s">
        <v>532</v>
      </c>
      <c r="AN6" s="171" t="s">
        <v>532</v>
      </c>
      <c r="AO6" s="171" t="s">
        <v>532</v>
      </c>
      <c r="AP6" s="18"/>
      <c r="AQ6" s="171" t="s">
        <v>533</v>
      </c>
      <c r="AR6" s="171" t="s">
        <v>533</v>
      </c>
      <c r="AS6" s="171" t="s">
        <v>533</v>
      </c>
      <c r="AT6" s="171" t="s">
        <v>533</v>
      </c>
      <c r="AU6" s="171" t="s">
        <v>533</v>
      </c>
      <c r="AV6" s="171" t="s">
        <v>533</v>
      </c>
      <c r="AW6" s="171" t="s">
        <v>533</v>
      </c>
      <c r="AX6" s="18"/>
      <c r="AY6" s="171" t="s">
        <v>534</v>
      </c>
      <c r="AZ6" s="171" t="s">
        <v>534</v>
      </c>
      <c r="BA6" s="171" t="s">
        <v>534</v>
      </c>
      <c r="BB6" s="171" t="s">
        <v>534</v>
      </c>
      <c r="BC6" s="171" t="s">
        <v>534</v>
      </c>
      <c r="BD6" s="171" t="s">
        <v>534</v>
      </c>
      <c r="BE6" s="171" t="s">
        <v>534</v>
      </c>
      <c r="BF6" s="18"/>
      <c r="BG6" s="171" t="s">
        <v>524</v>
      </c>
      <c r="BH6" s="171" t="s">
        <v>524</v>
      </c>
      <c r="BI6" s="171" t="s">
        <v>524</v>
      </c>
      <c r="BJ6" s="171" t="s">
        <v>524</v>
      </c>
      <c r="BK6" s="171" t="s">
        <v>524</v>
      </c>
      <c r="BL6" s="171" t="s">
        <v>524</v>
      </c>
      <c r="BM6" s="18"/>
      <c r="BN6" s="171" t="s">
        <v>533</v>
      </c>
      <c r="BO6" s="171" t="s">
        <v>533</v>
      </c>
      <c r="BP6" s="171" t="s">
        <v>533</v>
      </c>
      <c r="BQ6" s="171" t="s">
        <v>533</v>
      </c>
      <c r="BR6" s="171" t="s">
        <v>533</v>
      </c>
      <c r="BS6" s="171" t="s">
        <v>533</v>
      </c>
      <c r="BT6"/>
      <c r="BU6" s="80" t="s">
        <v>524</v>
      </c>
      <c r="BV6" s="80" t="s">
        <v>524</v>
      </c>
      <c r="BW6" s="80" t="s">
        <v>524</v>
      </c>
      <c r="BX6" s="80" t="s">
        <v>524</v>
      </c>
      <c r="BY6" s="80" t="s">
        <v>524</v>
      </c>
      <c r="BZ6" s="80" t="s">
        <v>524</v>
      </c>
      <c r="CA6" s="80" t="s">
        <v>524</v>
      </c>
      <c r="CB6" s="80" t="s">
        <v>524</v>
      </c>
      <c r="CC6" s="80" t="s">
        <v>524</v>
      </c>
    </row>
    <row r="7" spans="1:81" ht="29.25" hidden="1" customHeight="1" outlineLevel="1">
      <c r="I7" s="172" t="s">
        <v>535</v>
      </c>
      <c r="J7" s="171" t="s">
        <v>33</v>
      </c>
      <c r="K7" s="171" t="s">
        <v>536</v>
      </c>
      <c r="L7" s="171" t="s">
        <v>38</v>
      </c>
      <c r="M7" s="171" t="s">
        <v>537</v>
      </c>
      <c r="N7" s="171" t="s">
        <v>538</v>
      </c>
      <c r="O7" s="171" t="s">
        <v>539</v>
      </c>
      <c r="P7" s="171" t="s">
        <v>540</v>
      </c>
      <c r="Q7" s="171" t="s">
        <v>48</v>
      </c>
      <c r="R7" s="171" t="s">
        <v>61</v>
      </c>
      <c r="S7" s="171" t="s">
        <v>541</v>
      </c>
      <c r="T7" s="18"/>
      <c r="U7" s="171" t="s">
        <v>1524</v>
      </c>
      <c r="V7" s="171" t="s">
        <v>100</v>
      </c>
      <c r="W7" s="171" t="s">
        <v>1525</v>
      </c>
      <c r="X7" s="171" t="s">
        <v>1526</v>
      </c>
      <c r="Y7" s="171" t="s">
        <v>1527</v>
      </c>
      <c r="Z7" s="171" t="s">
        <v>1528</v>
      </c>
      <c r="AA7" s="171" t="s">
        <v>1529</v>
      </c>
      <c r="AB7" s="171" t="s">
        <v>1530</v>
      </c>
      <c r="AC7" s="171" t="s">
        <v>1531</v>
      </c>
      <c r="AD7" s="171" t="s">
        <v>43</v>
      </c>
      <c r="AE7" s="18"/>
      <c r="AF7" s="171" t="s">
        <v>33</v>
      </c>
      <c r="AG7" s="171" t="s">
        <v>536</v>
      </c>
      <c r="AH7" s="171" t="s">
        <v>38</v>
      </c>
      <c r="AI7" s="171" t="s">
        <v>537</v>
      </c>
      <c r="AJ7" s="171" t="s">
        <v>538</v>
      </c>
      <c r="AK7" s="171" t="s">
        <v>539</v>
      </c>
      <c r="AL7" s="171" t="s">
        <v>540</v>
      </c>
      <c r="AM7" s="171" t="s">
        <v>48</v>
      </c>
      <c r="AN7" s="171" t="s">
        <v>61</v>
      </c>
      <c r="AO7" s="171" t="s">
        <v>541</v>
      </c>
      <c r="AP7" s="18"/>
      <c r="AQ7" s="171" t="s">
        <v>542</v>
      </c>
      <c r="AR7" s="171" t="s">
        <v>543</v>
      </c>
      <c r="AS7" s="171" t="s">
        <v>544</v>
      </c>
      <c r="AT7" s="171" t="s">
        <v>545</v>
      </c>
      <c r="AU7" s="171" t="s">
        <v>546</v>
      </c>
      <c r="AV7" s="171" t="s">
        <v>547</v>
      </c>
      <c r="AW7" s="171" t="s">
        <v>548</v>
      </c>
      <c r="AX7" s="18"/>
      <c r="AY7" s="171" t="s">
        <v>542</v>
      </c>
      <c r="AZ7" s="171" t="s">
        <v>543</v>
      </c>
      <c r="BA7" s="171" t="s">
        <v>544</v>
      </c>
      <c r="BB7" s="171" t="s">
        <v>545</v>
      </c>
      <c r="BC7" s="171" t="s">
        <v>546</v>
      </c>
      <c r="BD7" s="171" t="s">
        <v>547</v>
      </c>
      <c r="BE7" s="171" t="s">
        <v>548</v>
      </c>
      <c r="BF7" s="18"/>
      <c r="BG7" s="171" t="s">
        <v>549</v>
      </c>
      <c r="BH7" s="171" t="s">
        <v>550</v>
      </c>
      <c r="BI7" s="171" t="s">
        <v>551</v>
      </c>
      <c r="BJ7" s="171" t="s">
        <v>552</v>
      </c>
      <c r="BK7" s="171" t="s">
        <v>553</v>
      </c>
      <c r="BL7" s="171" t="s">
        <v>554</v>
      </c>
      <c r="BM7" s="18"/>
      <c r="BN7" s="171" t="s">
        <v>549</v>
      </c>
      <c r="BO7" s="171" t="s">
        <v>550</v>
      </c>
      <c r="BP7" s="171" t="s">
        <v>551</v>
      </c>
      <c r="BQ7" s="171" t="s">
        <v>552</v>
      </c>
      <c r="BR7" s="171" t="s">
        <v>553</v>
      </c>
      <c r="BS7" s="171" t="s">
        <v>554</v>
      </c>
      <c r="BT7"/>
      <c r="BU7" s="80"/>
      <c r="BV7" s="80"/>
      <c r="BW7" s="80"/>
      <c r="BX7" s="80"/>
      <c r="BY7" s="80"/>
      <c r="BZ7" s="80"/>
      <c r="CA7" s="80"/>
      <c r="CB7" s="80"/>
      <c r="CC7" s="80"/>
    </row>
    <row r="8" spans="1:81" ht="36" collapsed="1">
      <c r="A8" s="172" t="s">
        <v>555</v>
      </c>
      <c r="B8" s="172" t="s">
        <v>1532</v>
      </c>
      <c r="C8" s="172" t="s">
        <v>556</v>
      </c>
      <c r="D8" s="172" t="s">
        <v>1533</v>
      </c>
      <c r="E8" s="172" t="s">
        <v>557</v>
      </c>
      <c r="F8" s="945" t="s">
        <v>558</v>
      </c>
      <c r="G8" s="172" t="s">
        <v>559</v>
      </c>
      <c r="H8" s="172" t="s">
        <v>560</v>
      </c>
      <c r="I8" s="170" t="s">
        <v>561</v>
      </c>
      <c r="J8" s="946" t="s">
        <v>97</v>
      </c>
      <c r="K8" s="184" t="s">
        <v>100</v>
      </c>
      <c r="L8" s="184" t="s">
        <v>101</v>
      </c>
      <c r="M8" s="184" t="s">
        <v>102</v>
      </c>
      <c r="N8" s="184" t="s">
        <v>78</v>
      </c>
      <c r="O8" s="184" t="s">
        <v>46</v>
      </c>
      <c r="P8" s="184" t="s">
        <v>103</v>
      </c>
      <c r="Q8" s="184" t="s">
        <v>104</v>
      </c>
      <c r="R8" s="184" t="s">
        <v>105</v>
      </c>
      <c r="S8" s="184" t="s">
        <v>106</v>
      </c>
      <c r="T8" s="18"/>
      <c r="U8" s="184" t="s">
        <v>1524</v>
      </c>
      <c r="V8" s="184" t="s">
        <v>100</v>
      </c>
      <c r="W8" s="184" t="s">
        <v>1525</v>
      </c>
      <c r="X8" s="184" t="s">
        <v>1526</v>
      </c>
      <c r="Y8" s="184" t="s">
        <v>1527</v>
      </c>
      <c r="Z8" s="184" t="s">
        <v>1528</v>
      </c>
      <c r="AA8" s="184" t="s">
        <v>1529</v>
      </c>
      <c r="AB8" s="184" t="s">
        <v>1530</v>
      </c>
      <c r="AC8" s="184" t="s">
        <v>1531</v>
      </c>
      <c r="AD8" s="184" t="s">
        <v>43</v>
      </c>
      <c r="AE8" s="18"/>
      <c r="AF8" s="184" t="s">
        <v>33</v>
      </c>
      <c r="AG8" s="184" t="s">
        <v>536</v>
      </c>
      <c r="AH8" s="184" t="s">
        <v>38</v>
      </c>
      <c r="AI8" s="184" t="s">
        <v>537</v>
      </c>
      <c r="AJ8" s="184" t="s">
        <v>538</v>
      </c>
      <c r="AK8" s="184" t="s">
        <v>539</v>
      </c>
      <c r="AL8" s="184" t="s">
        <v>540</v>
      </c>
      <c r="AM8" s="184" t="s">
        <v>48</v>
      </c>
      <c r="AN8" s="184" t="s">
        <v>61</v>
      </c>
      <c r="AO8" s="184" t="s">
        <v>541</v>
      </c>
      <c r="AP8" s="18"/>
      <c r="AQ8" s="184" t="s">
        <v>542</v>
      </c>
      <c r="AR8" s="184" t="s">
        <v>543</v>
      </c>
      <c r="AS8" s="184" t="s">
        <v>544</v>
      </c>
      <c r="AT8" s="184" t="s">
        <v>545</v>
      </c>
      <c r="AU8" s="184" t="s">
        <v>546</v>
      </c>
      <c r="AV8" s="184" t="s">
        <v>547</v>
      </c>
      <c r="AW8" s="184" t="s">
        <v>548</v>
      </c>
      <c r="AX8" s="18"/>
      <c r="AY8" s="184" t="s">
        <v>542</v>
      </c>
      <c r="AZ8" s="184" t="s">
        <v>543</v>
      </c>
      <c r="BA8" s="184" t="s">
        <v>544</v>
      </c>
      <c r="BB8" s="184" t="s">
        <v>545</v>
      </c>
      <c r="BC8" s="184" t="s">
        <v>546</v>
      </c>
      <c r="BD8" s="184" t="s">
        <v>547</v>
      </c>
      <c r="BE8" s="184" t="s">
        <v>548</v>
      </c>
      <c r="BF8" s="18"/>
      <c r="BG8" s="184" t="s">
        <v>101</v>
      </c>
      <c r="BH8" s="184" t="s">
        <v>100</v>
      </c>
      <c r="BI8" s="184" t="s">
        <v>97</v>
      </c>
      <c r="BJ8" s="184" t="s">
        <v>273</v>
      </c>
      <c r="BK8" s="184" t="s">
        <v>102</v>
      </c>
      <c r="BL8" s="184" t="s">
        <v>155</v>
      </c>
      <c r="BM8" s="18"/>
      <c r="BN8" s="184" t="s">
        <v>101</v>
      </c>
      <c r="BO8" s="184" t="s">
        <v>100</v>
      </c>
      <c r="BP8" s="184" t="s">
        <v>97</v>
      </c>
      <c r="BQ8" s="184" t="s">
        <v>273</v>
      </c>
      <c r="BR8" s="184" t="s">
        <v>102</v>
      </c>
      <c r="BS8" s="184" t="s">
        <v>155</v>
      </c>
      <c r="BT8"/>
      <c r="BU8" s="948" t="s">
        <v>1534</v>
      </c>
      <c r="BV8" s="948" t="s">
        <v>1535</v>
      </c>
      <c r="BW8" s="948" t="s">
        <v>1536</v>
      </c>
      <c r="BX8" s="948" t="s">
        <v>1308</v>
      </c>
      <c r="BY8" s="948" t="s">
        <v>1309</v>
      </c>
      <c r="BZ8" s="948" t="s">
        <v>1311</v>
      </c>
      <c r="CA8" s="948" t="s">
        <v>1312</v>
      </c>
      <c r="CB8" s="948" t="s">
        <v>1313</v>
      </c>
      <c r="CC8" s="948" t="s">
        <v>1314</v>
      </c>
    </row>
    <row r="9" spans="1:81">
      <c r="A9" s="80" t="s">
        <v>1780</v>
      </c>
      <c r="B9" s="80">
        <v>375</v>
      </c>
      <c r="C9" s="80">
        <v>1</v>
      </c>
      <c r="D9" s="80">
        <v>23</v>
      </c>
      <c r="E9" s="80">
        <v>1990</v>
      </c>
      <c r="F9" s="80" t="s">
        <v>562</v>
      </c>
      <c r="G9" s="80" t="s">
        <v>1781</v>
      </c>
      <c r="H9" s="80" t="s">
        <v>1782</v>
      </c>
      <c r="I9" s="177"/>
      <c r="J9" s="81">
        <v>114.15656192466443</v>
      </c>
      <c r="K9" s="81">
        <v>5.8563356029565874</v>
      </c>
      <c r="L9" s="81">
        <v>31.515595600090371</v>
      </c>
      <c r="M9" s="81">
        <v>12.774526463420468</v>
      </c>
      <c r="N9" s="81">
        <v>33.09000677629178</v>
      </c>
      <c r="O9" s="81">
        <v>22.61058983126113</v>
      </c>
      <c r="P9" s="81">
        <v>34.248847048151475</v>
      </c>
      <c r="Q9" s="81">
        <v>1.8245811415308797</v>
      </c>
      <c r="R9" s="81">
        <v>0</v>
      </c>
      <c r="S9" s="81">
        <v>1.8998685746959589</v>
      </c>
      <c r="T9" s="82"/>
      <c r="U9" s="81">
        <v>7770958</v>
      </c>
      <c r="V9" s="81">
        <v>1844</v>
      </c>
      <c r="W9" s="81">
        <v>292</v>
      </c>
      <c r="X9" s="81">
        <v>5093</v>
      </c>
      <c r="Y9" s="81">
        <v>7736</v>
      </c>
      <c r="Z9" s="81">
        <v>9300</v>
      </c>
      <c r="AA9" s="81">
        <v>8316</v>
      </c>
      <c r="AB9" s="81">
        <v>29625</v>
      </c>
      <c r="AC9" s="81">
        <v>0</v>
      </c>
      <c r="AD9" s="81">
        <v>1.8998685746959589</v>
      </c>
      <c r="AE9" s="82"/>
      <c r="AF9" s="81" t="s">
        <v>564</v>
      </c>
      <c r="AG9" s="81" t="s">
        <v>564</v>
      </c>
      <c r="AH9" s="81" t="s">
        <v>564</v>
      </c>
      <c r="AI9" s="81" t="s">
        <v>564</v>
      </c>
      <c r="AJ9" s="81" t="s">
        <v>564</v>
      </c>
      <c r="AK9" s="81" t="s">
        <v>564</v>
      </c>
      <c r="AL9" s="81" t="s">
        <v>564</v>
      </c>
      <c r="AM9" s="81" t="s">
        <v>564</v>
      </c>
      <c r="AN9" s="81" t="s">
        <v>564</v>
      </c>
      <c r="AO9" s="81" t="s">
        <v>564</v>
      </c>
      <c r="AP9" s="82"/>
      <c r="AQ9" s="81" t="s">
        <v>564</v>
      </c>
      <c r="AR9" s="81" t="s">
        <v>564</v>
      </c>
      <c r="AS9" s="81" t="s">
        <v>564</v>
      </c>
      <c r="AT9" s="81" t="s">
        <v>564</v>
      </c>
      <c r="AU9" s="81" t="s">
        <v>564</v>
      </c>
      <c r="AV9" s="81" t="s">
        <v>564</v>
      </c>
      <c r="AW9" s="81" t="s">
        <v>564</v>
      </c>
      <c r="AX9" s="82"/>
      <c r="AY9" s="81" t="s">
        <v>564</v>
      </c>
      <c r="AZ9" s="81" t="s">
        <v>564</v>
      </c>
      <c r="BA9" s="81" t="s">
        <v>564</v>
      </c>
      <c r="BB9" s="81" t="s">
        <v>564</v>
      </c>
      <c r="BC9" s="81" t="s">
        <v>564</v>
      </c>
      <c r="BD9" s="81" t="s">
        <v>564</v>
      </c>
      <c r="BE9" s="81" t="s">
        <v>564</v>
      </c>
      <c r="BF9" s="82"/>
      <c r="BG9" s="81" t="s">
        <v>564</v>
      </c>
      <c r="BH9" s="81" t="s">
        <v>564</v>
      </c>
      <c r="BI9" s="81" t="s">
        <v>564</v>
      </c>
      <c r="BJ9" s="81" t="s">
        <v>564</v>
      </c>
      <c r="BK9" s="81" t="s">
        <v>564</v>
      </c>
      <c r="BL9" s="81" t="s">
        <v>564</v>
      </c>
      <c r="BM9" s="82"/>
      <c r="BN9" s="81" t="s">
        <v>564</v>
      </c>
      <c r="BO9" s="81" t="s">
        <v>564</v>
      </c>
      <c r="BP9" s="81" t="s">
        <v>564</v>
      </c>
      <c r="BQ9" s="81" t="s">
        <v>564</v>
      </c>
      <c r="BR9" s="81" t="s">
        <v>564</v>
      </c>
      <c r="BS9" s="81" t="s">
        <v>564</v>
      </c>
      <c r="BT9"/>
      <c r="BU9" s="80"/>
      <c r="BV9" s="80"/>
      <c r="BW9" s="80"/>
      <c r="BX9" s="80"/>
      <c r="BY9" s="80"/>
      <c r="BZ9" s="80"/>
      <c r="CA9" s="80"/>
      <c r="CB9" s="80"/>
      <c r="CC9" s="80"/>
    </row>
    <row r="10" spans="1:81">
      <c r="A10" s="80" t="s">
        <v>1783</v>
      </c>
      <c r="B10" s="80">
        <v>376</v>
      </c>
      <c r="C10" s="80">
        <v>2</v>
      </c>
      <c r="D10" s="80">
        <v>23</v>
      </c>
      <c r="E10" s="80">
        <v>2005</v>
      </c>
      <c r="F10" s="80" t="s">
        <v>565</v>
      </c>
      <c r="G10" s="80" t="s">
        <v>1781</v>
      </c>
      <c r="H10" s="80" t="s">
        <v>1782</v>
      </c>
      <c r="I10" s="177"/>
      <c r="J10" s="81">
        <v>121.94618323998726</v>
      </c>
      <c r="K10" s="81">
        <v>3.5940144959230591</v>
      </c>
      <c r="L10" s="81">
        <v>22.566884752468717</v>
      </c>
      <c r="M10" s="81">
        <v>21.002610020850724</v>
      </c>
      <c r="N10" s="81">
        <v>44.248179545468005</v>
      </c>
      <c r="O10" s="81">
        <v>34.628519917906644</v>
      </c>
      <c r="P10" s="81">
        <v>29.583627417765317</v>
      </c>
      <c r="Q10" s="81">
        <v>1.6556827057178707</v>
      </c>
      <c r="R10" s="81">
        <v>0</v>
      </c>
      <c r="S10" s="81">
        <v>1.2992218916337954</v>
      </c>
      <c r="T10" s="82"/>
      <c r="U10" s="81">
        <v>8323597</v>
      </c>
      <c r="V10" s="81">
        <v>1381</v>
      </c>
      <c r="W10" s="81">
        <v>199</v>
      </c>
      <c r="X10" s="81">
        <v>4441</v>
      </c>
      <c r="Y10" s="81">
        <v>8546</v>
      </c>
      <c r="Z10" s="81">
        <v>16482</v>
      </c>
      <c r="AA10" s="81">
        <v>5883</v>
      </c>
      <c r="AB10" s="81">
        <v>28103</v>
      </c>
      <c r="AC10" s="81">
        <v>0</v>
      </c>
      <c r="AD10" s="81">
        <v>1.2992218916337954</v>
      </c>
      <c r="AE10" s="82"/>
      <c r="AF10" s="81" t="s">
        <v>564</v>
      </c>
      <c r="AG10" s="81" t="s">
        <v>564</v>
      </c>
      <c r="AH10" s="81" t="s">
        <v>564</v>
      </c>
      <c r="AI10" s="81" t="s">
        <v>564</v>
      </c>
      <c r="AJ10" s="81" t="s">
        <v>564</v>
      </c>
      <c r="AK10" s="81" t="s">
        <v>564</v>
      </c>
      <c r="AL10" s="81" t="s">
        <v>564</v>
      </c>
      <c r="AM10" s="81" t="s">
        <v>564</v>
      </c>
      <c r="AN10" s="81" t="s">
        <v>564</v>
      </c>
      <c r="AO10" s="81" t="s">
        <v>564</v>
      </c>
      <c r="AP10" s="82"/>
      <c r="AQ10" s="81" t="s">
        <v>564</v>
      </c>
      <c r="AR10" s="81" t="s">
        <v>564</v>
      </c>
      <c r="AS10" s="81" t="s">
        <v>564</v>
      </c>
      <c r="AT10" s="81" t="s">
        <v>564</v>
      </c>
      <c r="AU10" s="81" t="s">
        <v>564</v>
      </c>
      <c r="AV10" s="81" t="s">
        <v>564</v>
      </c>
      <c r="AW10" s="81" t="s">
        <v>564</v>
      </c>
      <c r="AX10" s="82"/>
      <c r="AY10" s="81" t="s">
        <v>564</v>
      </c>
      <c r="AZ10" s="81" t="s">
        <v>564</v>
      </c>
      <c r="BA10" s="81" t="s">
        <v>564</v>
      </c>
      <c r="BB10" s="81" t="s">
        <v>564</v>
      </c>
      <c r="BC10" s="81" t="s">
        <v>564</v>
      </c>
      <c r="BD10" s="81" t="s">
        <v>564</v>
      </c>
      <c r="BE10" s="81" t="s">
        <v>564</v>
      </c>
      <c r="BF10" s="82"/>
      <c r="BG10" s="81" t="s">
        <v>564</v>
      </c>
      <c r="BH10" s="81" t="s">
        <v>564</v>
      </c>
      <c r="BI10" s="81" t="s">
        <v>564</v>
      </c>
      <c r="BJ10" s="81" t="s">
        <v>564</v>
      </c>
      <c r="BK10" s="81" t="s">
        <v>564</v>
      </c>
      <c r="BL10" s="81" t="s">
        <v>564</v>
      </c>
      <c r="BM10" s="82"/>
      <c r="BN10" s="81" t="s">
        <v>564</v>
      </c>
      <c r="BO10" s="81" t="s">
        <v>564</v>
      </c>
      <c r="BP10" s="81" t="s">
        <v>564</v>
      </c>
      <c r="BQ10" s="81" t="s">
        <v>564</v>
      </c>
      <c r="BR10" s="81" t="s">
        <v>564</v>
      </c>
      <c r="BS10" s="81" t="s">
        <v>564</v>
      </c>
      <c r="BT10"/>
      <c r="BU10" s="80"/>
      <c r="BV10" s="80"/>
      <c r="BW10" s="80"/>
      <c r="BX10" s="80"/>
      <c r="BY10" s="80"/>
      <c r="BZ10" s="80"/>
      <c r="CA10" s="80"/>
      <c r="CB10" s="80"/>
      <c r="CC10" s="80"/>
    </row>
    <row r="11" spans="1:81">
      <c r="A11" s="80" t="s">
        <v>1784</v>
      </c>
      <c r="B11" s="80">
        <v>377</v>
      </c>
      <c r="C11" s="80">
        <v>3</v>
      </c>
      <c r="D11" s="80">
        <v>23</v>
      </c>
      <c r="E11" s="80">
        <v>2006</v>
      </c>
      <c r="F11" s="80" t="s">
        <v>566</v>
      </c>
      <c r="G11" s="80" t="s">
        <v>1781</v>
      </c>
      <c r="H11" s="80" t="s">
        <v>1782</v>
      </c>
      <c r="I11" s="177"/>
      <c r="J11" s="81" t="s">
        <v>564</v>
      </c>
      <c r="K11" s="81" t="s">
        <v>564</v>
      </c>
      <c r="L11" s="81" t="s">
        <v>564</v>
      </c>
      <c r="M11" s="81" t="s">
        <v>564</v>
      </c>
      <c r="N11" s="81" t="s">
        <v>564</v>
      </c>
      <c r="O11" s="81" t="s">
        <v>564</v>
      </c>
      <c r="P11" s="81" t="s">
        <v>564</v>
      </c>
      <c r="Q11" s="81" t="s">
        <v>564</v>
      </c>
      <c r="R11" s="81" t="s">
        <v>564</v>
      </c>
      <c r="S11" s="81" t="s">
        <v>564</v>
      </c>
      <c r="T11" s="82"/>
      <c r="U11" s="81" t="s">
        <v>564</v>
      </c>
      <c r="V11" s="81" t="s">
        <v>564</v>
      </c>
      <c r="W11" s="81" t="s">
        <v>564</v>
      </c>
      <c r="X11" s="81" t="s">
        <v>564</v>
      </c>
      <c r="Y11" s="81" t="s">
        <v>564</v>
      </c>
      <c r="Z11" s="81" t="s">
        <v>564</v>
      </c>
      <c r="AA11" s="81" t="s">
        <v>564</v>
      </c>
      <c r="AB11" s="81" t="s">
        <v>564</v>
      </c>
      <c r="AC11" s="81" t="s">
        <v>564</v>
      </c>
      <c r="AD11" s="81" t="s">
        <v>564</v>
      </c>
      <c r="AE11" s="82"/>
      <c r="AF11" s="81" t="s">
        <v>564</v>
      </c>
      <c r="AG11" s="81" t="s">
        <v>564</v>
      </c>
      <c r="AH11" s="81" t="s">
        <v>564</v>
      </c>
      <c r="AI11" s="81" t="s">
        <v>564</v>
      </c>
      <c r="AJ11" s="81" t="s">
        <v>564</v>
      </c>
      <c r="AK11" s="81" t="s">
        <v>564</v>
      </c>
      <c r="AL11" s="81" t="s">
        <v>564</v>
      </c>
      <c r="AM11" s="81" t="s">
        <v>564</v>
      </c>
      <c r="AN11" s="81" t="s">
        <v>564</v>
      </c>
      <c r="AO11" s="81" t="s">
        <v>564</v>
      </c>
      <c r="AP11" s="82"/>
      <c r="AQ11" s="81" t="s">
        <v>564</v>
      </c>
      <c r="AR11" s="81" t="s">
        <v>564</v>
      </c>
      <c r="AS11" s="81" t="s">
        <v>564</v>
      </c>
      <c r="AT11" s="81" t="s">
        <v>564</v>
      </c>
      <c r="AU11" s="81" t="s">
        <v>564</v>
      </c>
      <c r="AV11" s="81" t="s">
        <v>564</v>
      </c>
      <c r="AW11" s="81" t="s">
        <v>564</v>
      </c>
      <c r="AX11" s="82"/>
      <c r="AY11" s="81" t="s">
        <v>564</v>
      </c>
      <c r="AZ11" s="81" t="s">
        <v>564</v>
      </c>
      <c r="BA11" s="81" t="s">
        <v>564</v>
      </c>
      <c r="BB11" s="81" t="s">
        <v>564</v>
      </c>
      <c r="BC11" s="81" t="s">
        <v>564</v>
      </c>
      <c r="BD11" s="81" t="s">
        <v>564</v>
      </c>
      <c r="BE11" s="81" t="s">
        <v>564</v>
      </c>
      <c r="BF11" s="82"/>
      <c r="BG11" s="81" t="s">
        <v>564</v>
      </c>
      <c r="BH11" s="81" t="s">
        <v>564</v>
      </c>
      <c r="BI11" s="81" t="s">
        <v>564</v>
      </c>
      <c r="BJ11" s="81" t="s">
        <v>564</v>
      </c>
      <c r="BK11" s="81" t="s">
        <v>564</v>
      </c>
      <c r="BL11" s="81" t="s">
        <v>564</v>
      </c>
      <c r="BM11" s="82"/>
      <c r="BN11" s="81" t="s">
        <v>564</v>
      </c>
      <c r="BO11" s="81" t="s">
        <v>564</v>
      </c>
      <c r="BP11" s="81" t="s">
        <v>564</v>
      </c>
      <c r="BQ11" s="81" t="s">
        <v>564</v>
      </c>
      <c r="BR11" s="81" t="s">
        <v>564</v>
      </c>
      <c r="BS11" s="81" t="s">
        <v>564</v>
      </c>
      <c r="BT11"/>
      <c r="BU11" s="80"/>
      <c r="BV11" s="80"/>
      <c r="BW11" s="80"/>
      <c r="BX11" s="80"/>
      <c r="BY11" s="80"/>
      <c r="BZ11" s="80"/>
      <c r="CA11" s="80"/>
      <c r="CB11" s="80"/>
      <c r="CC11" s="80"/>
    </row>
    <row r="12" spans="1:81">
      <c r="A12" s="80" t="s">
        <v>1785</v>
      </c>
      <c r="B12" s="80">
        <v>378</v>
      </c>
      <c r="C12" s="80">
        <v>4</v>
      </c>
      <c r="D12" s="80">
        <v>23</v>
      </c>
      <c r="E12" s="80">
        <v>2007</v>
      </c>
      <c r="F12" s="80" t="s">
        <v>567</v>
      </c>
      <c r="G12" s="80" t="s">
        <v>1781</v>
      </c>
      <c r="H12" s="80" t="s">
        <v>1782</v>
      </c>
      <c r="I12" s="177"/>
      <c r="J12" s="81">
        <v>133.95226395131331</v>
      </c>
      <c r="K12" s="81">
        <v>4.003296008362101</v>
      </c>
      <c r="L12" s="81">
        <v>63.603719231995719</v>
      </c>
      <c r="M12" s="81">
        <v>30.696697700907766</v>
      </c>
      <c r="N12" s="81">
        <v>57.182367361983268</v>
      </c>
      <c r="O12" s="81">
        <v>33.899142285953602</v>
      </c>
      <c r="P12" s="81">
        <v>28.979395503950677</v>
      </c>
      <c r="Q12" s="81">
        <v>1.7244955378085693</v>
      </c>
      <c r="R12" s="81">
        <v>0</v>
      </c>
      <c r="S12" s="81">
        <v>1.4273433100966473</v>
      </c>
      <c r="T12" s="82"/>
      <c r="U12" s="81">
        <v>9674934</v>
      </c>
      <c r="V12" s="81">
        <v>1228</v>
      </c>
      <c r="W12" s="81">
        <v>532</v>
      </c>
      <c r="X12" s="81">
        <v>5385</v>
      </c>
      <c r="Y12" s="81">
        <v>8604</v>
      </c>
      <c r="Z12" s="81">
        <v>16773</v>
      </c>
      <c r="AA12" s="81">
        <v>5675</v>
      </c>
      <c r="AB12" s="81">
        <v>27723</v>
      </c>
      <c r="AC12" s="81">
        <v>0</v>
      </c>
      <c r="AD12" s="81">
        <v>1.4273433100966473</v>
      </c>
      <c r="AE12" s="82"/>
      <c r="AF12" s="81" t="s">
        <v>564</v>
      </c>
      <c r="AG12" s="81" t="s">
        <v>564</v>
      </c>
      <c r="AH12" s="81" t="s">
        <v>564</v>
      </c>
      <c r="AI12" s="81" t="s">
        <v>564</v>
      </c>
      <c r="AJ12" s="81" t="s">
        <v>564</v>
      </c>
      <c r="AK12" s="81" t="s">
        <v>564</v>
      </c>
      <c r="AL12" s="81" t="s">
        <v>564</v>
      </c>
      <c r="AM12" s="81" t="s">
        <v>564</v>
      </c>
      <c r="AN12" s="81" t="s">
        <v>564</v>
      </c>
      <c r="AO12" s="81" t="s">
        <v>564</v>
      </c>
      <c r="AP12" s="82"/>
      <c r="AQ12" s="81" t="s">
        <v>564</v>
      </c>
      <c r="AR12" s="81" t="s">
        <v>564</v>
      </c>
      <c r="AS12" s="81" t="s">
        <v>564</v>
      </c>
      <c r="AT12" s="81" t="s">
        <v>564</v>
      </c>
      <c r="AU12" s="81" t="s">
        <v>564</v>
      </c>
      <c r="AV12" s="81" t="s">
        <v>564</v>
      </c>
      <c r="AW12" s="81" t="s">
        <v>564</v>
      </c>
      <c r="AX12" s="82"/>
      <c r="AY12" s="81" t="s">
        <v>564</v>
      </c>
      <c r="AZ12" s="81" t="s">
        <v>564</v>
      </c>
      <c r="BA12" s="81" t="s">
        <v>564</v>
      </c>
      <c r="BB12" s="81" t="s">
        <v>564</v>
      </c>
      <c r="BC12" s="81" t="s">
        <v>564</v>
      </c>
      <c r="BD12" s="81" t="s">
        <v>564</v>
      </c>
      <c r="BE12" s="81" t="s">
        <v>564</v>
      </c>
      <c r="BF12" s="82"/>
      <c r="BG12" s="81" t="s">
        <v>564</v>
      </c>
      <c r="BH12" s="81" t="s">
        <v>564</v>
      </c>
      <c r="BI12" s="81" t="s">
        <v>564</v>
      </c>
      <c r="BJ12" s="81" t="s">
        <v>564</v>
      </c>
      <c r="BK12" s="81" t="s">
        <v>564</v>
      </c>
      <c r="BL12" s="81" t="s">
        <v>564</v>
      </c>
      <c r="BM12" s="82"/>
      <c r="BN12" s="81" t="s">
        <v>564</v>
      </c>
      <c r="BO12" s="81" t="s">
        <v>564</v>
      </c>
      <c r="BP12" s="81" t="s">
        <v>564</v>
      </c>
      <c r="BQ12" s="81" t="s">
        <v>564</v>
      </c>
      <c r="BR12" s="81" t="s">
        <v>564</v>
      </c>
      <c r="BS12" s="81" t="s">
        <v>564</v>
      </c>
      <c r="BT12"/>
      <c r="BU12" s="80"/>
      <c r="BV12" s="80"/>
      <c r="BW12" s="80"/>
      <c r="BX12" s="80"/>
      <c r="BY12" s="80"/>
      <c r="BZ12" s="80"/>
      <c r="CA12" s="80"/>
      <c r="CB12" s="80"/>
      <c r="CC12" s="80"/>
    </row>
    <row r="13" spans="1:81">
      <c r="A13" s="80" t="s">
        <v>1786</v>
      </c>
      <c r="B13" s="80">
        <v>379</v>
      </c>
      <c r="C13" s="80">
        <v>5</v>
      </c>
      <c r="D13" s="80">
        <v>23</v>
      </c>
      <c r="E13" s="80">
        <v>2008</v>
      </c>
      <c r="F13" s="80" t="s">
        <v>84</v>
      </c>
      <c r="G13" s="80" t="s">
        <v>1781</v>
      </c>
      <c r="H13" s="80" t="s">
        <v>1782</v>
      </c>
      <c r="I13" s="177"/>
      <c r="J13" s="81">
        <v>117.88001157654159</v>
      </c>
      <c r="K13" s="81">
        <v>2.7996872945999636</v>
      </c>
      <c r="L13" s="81">
        <v>53.677639919815398</v>
      </c>
      <c r="M13" s="81">
        <v>29.675980803198495</v>
      </c>
      <c r="N13" s="81">
        <v>48.301314720682548</v>
      </c>
      <c r="O13" s="81">
        <v>32.962510831038273</v>
      </c>
      <c r="P13" s="81">
        <v>27.824219198061499</v>
      </c>
      <c r="Q13" s="81">
        <v>1.6791747767371705</v>
      </c>
      <c r="R13" s="81">
        <v>0</v>
      </c>
      <c r="S13" s="81">
        <v>1.0004416300335452</v>
      </c>
      <c r="T13" s="82"/>
      <c r="U13" s="81">
        <v>9982065</v>
      </c>
      <c r="V13" s="81">
        <v>1228</v>
      </c>
      <c r="W13" s="81">
        <v>532</v>
      </c>
      <c r="X13" s="81">
        <v>5385</v>
      </c>
      <c r="Y13" s="81">
        <v>8595</v>
      </c>
      <c r="Z13" s="81">
        <v>16882</v>
      </c>
      <c r="AA13" s="81">
        <v>5455</v>
      </c>
      <c r="AB13" s="81">
        <v>27438</v>
      </c>
      <c r="AC13" s="81">
        <v>0</v>
      </c>
      <c r="AD13" s="81">
        <v>1.0004416300335452</v>
      </c>
      <c r="AE13" s="82"/>
      <c r="AF13" s="81" t="s">
        <v>564</v>
      </c>
      <c r="AG13" s="81" t="s">
        <v>564</v>
      </c>
      <c r="AH13" s="81" t="s">
        <v>564</v>
      </c>
      <c r="AI13" s="81" t="s">
        <v>564</v>
      </c>
      <c r="AJ13" s="81" t="s">
        <v>564</v>
      </c>
      <c r="AK13" s="81" t="s">
        <v>564</v>
      </c>
      <c r="AL13" s="81" t="s">
        <v>564</v>
      </c>
      <c r="AM13" s="81" t="s">
        <v>564</v>
      </c>
      <c r="AN13" s="81" t="s">
        <v>564</v>
      </c>
      <c r="AO13" s="81" t="s">
        <v>564</v>
      </c>
      <c r="AP13" s="82"/>
      <c r="AQ13" s="81" t="s">
        <v>564</v>
      </c>
      <c r="AR13" s="81" t="s">
        <v>564</v>
      </c>
      <c r="AS13" s="81" t="s">
        <v>564</v>
      </c>
      <c r="AT13" s="81" t="s">
        <v>564</v>
      </c>
      <c r="AU13" s="81" t="s">
        <v>564</v>
      </c>
      <c r="AV13" s="81" t="s">
        <v>564</v>
      </c>
      <c r="AW13" s="81" t="s">
        <v>564</v>
      </c>
      <c r="AX13" s="82"/>
      <c r="AY13" s="81" t="s">
        <v>564</v>
      </c>
      <c r="AZ13" s="81" t="s">
        <v>564</v>
      </c>
      <c r="BA13" s="81" t="s">
        <v>564</v>
      </c>
      <c r="BB13" s="81" t="s">
        <v>564</v>
      </c>
      <c r="BC13" s="81" t="s">
        <v>564</v>
      </c>
      <c r="BD13" s="81" t="s">
        <v>564</v>
      </c>
      <c r="BE13" s="81" t="s">
        <v>564</v>
      </c>
      <c r="BF13" s="82"/>
      <c r="BG13" s="81" t="s">
        <v>564</v>
      </c>
      <c r="BH13" s="81" t="s">
        <v>564</v>
      </c>
      <c r="BI13" s="81" t="s">
        <v>564</v>
      </c>
      <c r="BJ13" s="81" t="s">
        <v>564</v>
      </c>
      <c r="BK13" s="81" t="s">
        <v>564</v>
      </c>
      <c r="BL13" s="81" t="s">
        <v>564</v>
      </c>
      <c r="BM13" s="82"/>
      <c r="BN13" s="81" t="s">
        <v>564</v>
      </c>
      <c r="BO13" s="81" t="s">
        <v>564</v>
      </c>
      <c r="BP13" s="81" t="s">
        <v>564</v>
      </c>
      <c r="BQ13" s="81" t="s">
        <v>564</v>
      </c>
      <c r="BR13" s="81" t="s">
        <v>564</v>
      </c>
      <c r="BS13" s="81" t="s">
        <v>564</v>
      </c>
      <c r="BT13"/>
      <c r="BU13" s="80"/>
      <c r="BV13" s="80"/>
      <c r="BW13" s="80"/>
      <c r="BX13" s="80"/>
      <c r="BY13" s="80"/>
      <c r="BZ13" s="80"/>
      <c r="CA13" s="80"/>
      <c r="CB13" s="80"/>
      <c r="CC13" s="80"/>
    </row>
    <row r="14" spans="1:81">
      <c r="A14" s="80" t="s">
        <v>1787</v>
      </c>
      <c r="B14" s="80">
        <v>380</v>
      </c>
      <c r="C14" s="80">
        <v>6</v>
      </c>
      <c r="D14" s="80">
        <v>23</v>
      </c>
      <c r="E14" s="80">
        <v>2009</v>
      </c>
      <c r="F14" s="80" t="s">
        <v>85</v>
      </c>
      <c r="G14" s="80" t="s">
        <v>1781</v>
      </c>
      <c r="H14" s="80" t="s">
        <v>1782</v>
      </c>
      <c r="I14" s="177"/>
      <c r="J14" s="81">
        <v>92.62608536919646</v>
      </c>
      <c r="K14" s="81">
        <v>2.1979384600488245</v>
      </c>
      <c r="L14" s="81">
        <v>21.39759212900551</v>
      </c>
      <c r="M14" s="81">
        <v>25.257861231969624</v>
      </c>
      <c r="N14" s="81">
        <v>38.32407040325598</v>
      </c>
      <c r="O14" s="81">
        <v>33.586903403597184</v>
      </c>
      <c r="P14" s="81">
        <v>26.417285222340997</v>
      </c>
      <c r="Q14" s="81">
        <v>1.5890345186971369</v>
      </c>
      <c r="R14" s="81">
        <v>0</v>
      </c>
      <c r="S14" s="81">
        <v>0.9488354282101783</v>
      </c>
      <c r="T14" s="82"/>
      <c r="U14" s="81">
        <v>7840359</v>
      </c>
      <c r="V14" s="81">
        <v>1128</v>
      </c>
      <c r="W14" s="81">
        <v>325</v>
      </c>
      <c r="X14" s="81">
        <v>5418</v>
      </c>
      <c r="Y14" s="81">
        <v>8616</v>
      </c>
      <c r="Z14" s="81">
        <v>16979</v>
      </c>
      <c r="AA14" s="81">
        <v>5317</v>
      </c>
      <c r="AB14" s="81">
        <v>27257</v>
      </c>
      <c r="AC14" s="81">
        <v>0</v>
      </c>
      <c r="AD14" s="81">
        <v>0.9488354282101783</v>
      </c>
      <c r="AE14" s="82"/>
      <c r="AF14" s="81" t="s">
        <v>564</v>
      </c>
      <c r="AG14" s="81" t="s">
        <v>564</v>
      </c>
      <c r="AH14" s="81" t="s">
        <v>564</v>
      </c>
      <c r="AI14" s="81" t="s">
        <v>564</v>
      </c>
      <c r="AJ14" s="81" t="s">
        <v>564</v>
      </c>
      <c r="AK14" s="81" t="s">
        <v>564</v>
      </c>
      <c r="AL14" s="81" t="s">
        <v>564</v>
      </c>
      <c r="AM14" s="81" t="s">
        <v>564</v>
      </c>
      <c r="AN14" s="81" t="s">
        <v>564</v>
      </c>
      <c r="AO14" s="81" t="s">
        <v>564</v>
      </c>
      <c r="AP14" s="82"/>
      <c r="AQ14" s="81" t="s">
        <v>564</v>
      </c>
      <c r="AR14" s="81" t="s">
        <v>564</v>
      </c>
      <c r="AS14" s="81" t="s">
        <v>564</v>
      </c>
      <c r="AT14" s="81" t="s">
        <v>564</v>
      </c>
      <c r="AU14" s="81" t="s">
        <v>564</v>
      </c>
      <c r="AV14" s="81" t="s">
        <v>564</v>
      </c>
      <c r="AW14" s="81" t="s">
        <v>564</v>
      </c>
      <c r="AX14" s="82"/>
      <c r="AY14" s="81" t="s">
        <v>564</v>
      </c>
      <c r="AZ14" s="81" t="s">
        <v>564</v>
      </c>
      <c r="BA14" s="81" t="s">
        <v>564</v>
      </c>
      <c r="BB14" s="81" t="s">
        <v>564</v>
      </c>
      <c r="BC14" s="81" t="s">
        <v>564</v>
      </c>
      <c r="BD14" s="81" t="s">
        <v>564</v>
      </c>
      <c r="BE14" s="81" t="s">
        <v>564</v>
      </c>
      <c r="BF14" s="82"/>
      <c r="BG14" s="81">
        <v>0</v>
      </c>
      <c r="BH14" s="81">
        <v>0</v>
      </c>
      <c r="BI14" s="81">
        <v>204.30500000000001</v>
      </c>
      <c r="BJ14" s="81">
        <v>0</v>
      </c>
      <c r="BK14" s="81">
        <v>0</v>
      </c>
      <c r="BL14" s="81">
        <v>0</v>
      </c>
      <c r="BM14" s="82"/>
      <c r="BN14" s="81">
        <v>0</v>
      </c>
      <c r="BO14" s="81">
        <v>0</v>
      </c>
      <c r="BP14" s="81">
        <v>8</v>
      </c>
      <c r="BQ14" s="81">
        <v>0</v>
      </c>
      <c r="BR14" s="81">
        <v>0</v>
      </c>
      <c r="BS14" s="81">
        <v>0</v>
      </c>
      <c r="BT14"/>
      <c r="BU14" s="80"/>
      <c r="BV14" s="80"/>
      <c r="BW14" s="80"/>
      <c r="BX14" s="80"/>
      <c r="BY14" s="80"/>
      <c r="BZ14" s="80"/>
      <c r="CA14" s="80"/>
      <c r="CB14" s="80"/>
      <c r="CC14" s="80"/>
    </row>
    <row r="15" spans="1:81">
      <c r="A15" s="80" t="s">
        <v>1788</v>
      </c>
      <c r="B15" s="80">
        <v>381</v>
      </c>
      <c r="C15" s="80">
        <v>7</v>
      </c>
      <c r="D15" s="80">
        <v>23</v>
      </c>
      <c r="E15" s="80">
        <v>2010</v>
      </c>
      <c r="F15" s="80" t="s">
        <v>86</v>
      </c>
      <c r="G15" s="80" t="s">
        <v>1781</v>
      </c>
      <c r="H15" s="80" t="s">
        <v>1782</v>
      </c>
      <c r="I15" s="177"/>
      <c r="J15" s="81">
        <v>106.34382436098156</v>
      </c>
      <c r="K15" s="81">
        <v>2.4680079101916097</v>
      </c>
      <c r="L15" s="81">
        <v>20.016818878462832</v>
      </c>
      <c r="M15" s="81">
        <v>29.283941230457007</v>
      </c>
      <c r="N15" s="81">
        <v>45.893830713556838</v>
      </c>
      <c r="O15" s="81">
        <v>33.48274752655832</v>
      </c>
      <c r="P15" s="81">
        <v>26.309180159526775</v>
      </c>
      <c r="Q15" s="81">
        <v>1.6382121324286232</v>
      </c>
      <c r="R15" s="81">
        <v>0</v>
      </c>
      <c r="S15" s="81">
        <v>1.4058631856377295</v>
      </c>
      <c r="T15" s="82"/>
      <c r="U15" s="81">
        <v>9191474</v>
      </c>
      <c r="V15" s="81">
        <v>1128</v>
      </c>
      <c r="W15" s="81">
        <v>325</v>
      </c>
      <c r="X15" s="81">
        <v>5418</v>
      </c>
      <c r="Y15" s="81">
        <v>8634</v>
      </c>
      <c r="Z15" s="81">
        <v>17005</v>
      </c>
      <c r="AA15" s="81">
        <v>5163</v>
      </c>
      <c r="AB15" s="81">
        <v>26926</v>
      </c>
      <c r="AC15" s="81">
        <v>0</v>
      </c>
      <c r="AD15" s="81">
        <v>1.4058631856377295</v>
      </c>
      <c r="AE15" s="82"/>
      <c r="AF15" s="81" t="s">
        <v>564</v>
      </c>
      <c r="AG15" s="81" t="s">
        <v>564</v>
      </c>
      <c r="AH15" s="81" t="s">
        <v>564</v>
      </c>
      <c r="AI15" s="81" t="s">
        <v>564</v>
      </c>
      <c r="AJ15" s="81" t="s">
        <v>564</v>
      </c>
      <c r="AK15" s="81" t="s">
        <v>564</v>
      </c>
      <c r="AL15" s="81" t="s">
        <v>564</v>
      </c>
      <c r="AM15" s="81" t="s">
        <v>564</v>
      </c>
      <c r="AN15" s="81" t="s">
        <v>564</v>
      </c>
      <c r="AO15" s="81" t="s">
        <v>564</v>
      </c>
      <c r="AP15" s="82"/>
      <c r="AQ15" s="81" t="s">
        <v>564</v>
      </c>
      <c r="AR15" s="81" t="s">
        <v>564</v>
      </c>
      <c r="AS15" s="81" t="s">
        <v>564</v>
      </c>
      <c r="AT15" s="81" t="s">
        <v>564</v>
      </c>
      <c r="AU15" s="81" t="s">
        <v>564</v>
      </c>
      <c r="AV15" s="81" t="s">
        <v>564</v>
      </c>
      <c r="AW15" s="81" t="s">
        <v>564</v>
      </c>
      <c r="AX15" s="82"/>
      <c r="AY15" s="81" t="s">
        <v>564</v>
      </c>
      <c r="AZ15" s="81" t="s">
        <v>564</v>
      </c>
      <c r="BA15" s="81" t="s">
        <v>564</v>
      </c>
      <c r="BB15" s="81" t="s">
        <v>564</v>
      </c>
      <c r="BC15" s="81" t="s">
        <v>564</v>
      </c>
      <c r="BD15" s="81" t="s">
        <v>564</v>
      </c>
      <c r="BE15" s="81" t="s">
        <v>564</v>
      </c>
      <c r="BF15" s="82"/>
      <c r="BG15" s="81">
        <v>0</v>
      </c>
      <c r="BH15" s="81">
        <v>0</v>
      </c>
      <c r="BI15" s="81">
        <v>171.13800000000001</v>
      </c>
      <c r="BJ15" s="81">
        <v>0</v>
      </c>
      <c r="BK15" s="81">
        <v>0</v>
      </c>
      <c r="BL15" s="81">
        <v>0</v>
      </c>
      <c r="BM15" s="82"/>
      <c r="BN15" s="81">
        <v>0</v>
      </c>
      <c r="BO15" s="81">
        <v>0</v>
      </c>
      <c r="BP15" s="81">
        <v>10</v>
      </c>
      <c r="BQ15" s="81">
        <v>0</v>
      </c>
      <c r="BR15" s="81">
        <v>0</v>
      </c>
      <c r="BS15" s="81">
        <v>0</v>
      </c>
      <c r="BT15"/>
      <c r="BU15" s="80">
        <v>171.13800000000001</v>
      </c>
      <c r="BV15" s="80">
        <v>0</v>
      </c>
      <c r="BW15" s="80">
        <v>0</v>
      </c>
      <c r="BX15" s="80">
        <v>0</v>
      </c>
      <c r="BY15" s="80">
        <v>0</v>
      </c>
      <c r="BZ15" s="80">
        <v>0</v>
      </c>
      <c r="CA15" s="80">
        <v>0</v>
      </c>
      <c r="CB15" s="80">
        <v>0</v>
      </c>
      <c r="CC15" s="80">
        <v>0</v>
      </c>
    </row>
    <row r="16" spans="1:81">
      <c r="A16" s="80" t="s">
        <v>1789</v>
      </c>
      <c r="B16" s="80">
        <v>382</v>
      </c>
      <c r="C16" s="80">
        <v>8</v>
      </c>
      <c r="D16" s="80">
        <v>23</v>
      </c>
      <c r="E16" s="80">
        <v>2011</v>
      </c>
      <c r="F16" s="80" t="s">
        <v>87</v>
      </c>
      <c r="G16" s="80" t="s">
        <v>1781</v>
      </c>
      <c r="H16" s="80" t="s">
        <v>1782</v>
      </c>
      <c r="I16" s="177"/>
      <c r="J16" s="81">
        <v>130.09272743249502</v>
      </c>
      <c r="K16" s="81">
        <v>3.4067497925078181</v>
      </c>
      <c r="L16" s="81">
        <v>17.850639548208832</v>
      </c>
      <c r="M16" s="81">
        <v>37.022543453832405</v>
      </c>
      <c r="N16" s="81">
        <v>57.906362944096863</v>
      </c>
      <c r="O16" s="81">
        <v>33.152372961514686</v>
      </c>
      <c r="P16" s="81">
        <v>25.153009388513443</v>
      </c>
      <c r="Q16" s="81">
        <v>1.8702521152996285</v>
      </c>
      <c r="R16" s="81">
        <v>0</v>
      </c>
      <c r="S16" s="81">
        <v>1.803582866431348</v>
      </c>
      <c r="T16" s="82"/>
      <c r="U16" s="81">
        <v>9044297</v>
      </c>
      <c r="V16" s="81">
        <v>1128</v>
      </c>
      <c r="W16" s="81">
        <v>325</v>
      </c>
      <c r="X16" s="81">
        <v>5418</v>
      </c>
      <c r="Y16" s="81">
        <v>8653</v>
      </c>
      <c r="Z16" s="81">
        <v>17203</v>
      </c>
      <c r="AA16" s="81">
        <v>5083</v>
      </c>
      <c r="AB16" s="81">
        <v>26650</v>
      </c>
      <c r="AC16" s="81">
        <v>0</v>
      </c>
      <c r="AD16" s="81">
        <v>1.803582866431348</v>
      </c>
      <c r="AE16" s="82"/>
      <c r="AF16" s="81" t="s">
        <v>564</v>
      </c>
      <c r="AG16" s="81" t="s">
        <v>564</v>
      </c>
      <c r="AH16" s="81" t="s">
        <v>564</v>
      </c>
      <c r="AI16" s="81" t="s">
        <v>564</v>
      </c>
      <c r="AJ16" s="81" t="s">
        <v>564</v>
      </c>
      <c r="AK16" s="81" t="s">
        <v>564</v>
      </c>
      <c r="AL16" s="81" t="s">
        <v>564</v>
      </c>
      <c r="AM16" s="81" t="s">
        <v>564</v>
      </c>
      <c r="AN16" s="81" t="s">
        <v>564</v>
      </c>
      <c r="AO16" s="81" t="s">
        <v>564</v>
      </c>
      <c r="AP16" s="82"/>
      <c r="AQ16" s="81" t="s">
        <v>564</v>
      </c>
      <c r="AR16" s="81" t="s">
        <v>564</v>
      </c>
      <c r="AS16" s="81" t="s">
        <v>564</v>
      </c>
      <c r="AT16" s="81" t="s">
        <v>564</v>
      </c>
      <c r="AU16" s="81" t="s">
        <v>564</v>
      </c>
      <c r="AV16" s="81" t="s">
        <v>564</v>
      </c>
      <c r="AW16" s="81" t="s">
        <v>564</v>
      </c>
      <c r="AX16" s="82"/>
      <c r="AY16" s="81" t="s">
        <v>564</v>
      </c>
      <c r="AZ16" s="81" t="s">
        <v>564</v>
      </c>
      <c r="BA16" s="81" t="s">
        <v>564</v>
      </c>
      <c r="BB16" s="81" t="s">
        <v>564</v>
      </c>
      <c r="BC16" s="81" t="s">
        <v>564</v>
      </c>
      <c r="BD16" s="81" t="s">
        <v>564</v>
      </c>
      <c r="BE16" s="81" t="s">
        <v>564</v>
      </c>
      <c r="BF16" s="82"/>
      <c r="BG16" s="81">
        <v>0</v>
      </c>
      <c r="BH16" s="81">
        <v>0</v>
      </c>
      <c r="BI16" s="81">
        <v>185.566</v>
      </c>
      <c r="BJ16" s="81">
        <v>0</v>
      </c>
      <c r="BK16" s="81">
        <v>0</v>
      </c>
      <c r="BL16" s="81">
        <v>0</v>
      </c>
      <c r="BM16" s="82"/>
      <c r="BN16" s="81">
        <v>0</v>
      </c>
      <c r="BO16" s="81">
        <v>0</v>
      </c>
      <c r="BP16" s="81">
        <v>10</v>
      </c>
      <c r="BQ16" s="81">
        <v>0</v>
      </c>
      <c r="BR16" s="81">
        <v>0</v>
      </c>
      <c r="BS16" s="81">
        <v>0</v>
      </c>
      <c r="BT16"/>
      <c r="BU16" s="80">
        <v>185.566</v>
      </c>
      <c r="BV16" s="80">
        <v>0</v>
      </c>
      <c r="BW16" s="80">
        <v>0</v>
      </c>
      <c r="BX16" s="80">
        <v>0</v>
      </c>
      <c r="BY16" s="80">
        <v>0</v>
      </c>
      <c r="BZ16" s="80">
        <v>0</v>
      </c>
      <c r="CA16" s="80">
        <v>0</v>
      </c>
      <c r="CB16" s="80">
        <v>0</v>
      </c>
      <c r="CC16" s="80">
        <v>0</v>
      </c>
    </row>
    <row r="17" spans="1:81">
      <c r="A17" s="80" t="s">
        <v>1790</v>
      </c>
      <c r="B17" s="80">
        <v>383</v>
      </c>
      <c r="C17" s="80">
        <v>9</v>
      </c>
      <c r="D17" s="80">
        <v>23</v>
      </c>
      <c r="E17" s="80">
        <v>2012</v>
      </c>
      <c r="F17" s="80" t="s">
        <v>88</v>
      </c>
      <c r="G17" s="80" t="s">
        <v>1781</v>
      </c>
      <c r="H17" s="80" t="s">
        <v>1782</v>
      </c>
      <c r="I17" s="177"/>
      <c r="J17" s="81">
        <v>147.91096816293739</v>
      </c>
      <c r="K17" s="81">
        <v>3.0804024735618336</v>
      </c>
      <c r="L17" s="81">
        <v>17.369598941137326</v>
      </c>
      <c r="M17" s="81">
        <v>35.812543996222153</v>
      </c>
      <c r="N17" s="81">
        <v>62.212735706103288</v>
      </c>
      <c r="O17" s="81">
        <v>33.229907928676319</v>
      </c>
      <c r="P17" s="81">
        <v>24.669067419391027</v>
      </c>
      <c r="Q17" s="81">
        <v>2.0296968088082625</v>
      </c>
      <c r="R17" s="81">
        <v>0</v>
      </c>
      <c r="S17" s="81">
        <v>1.5371915042998117</v>
      </c>
      <c r="T17" s="82"/>
      <c r="U17" s="81">
        <v>10130922</v>
      </c>
      <c r="V17" s="81">
        <v>1128</v>
      </c>
      <c r="W17" s="81">
        <v>325</v>
      </c>
      <c r="X17" s="81">
        <v>5418</v>
      </c>
      <c r="Y17" s="81">
        <v>8893</v>
      </c>
      <c r="Z17" s="81">
        <v>17380</v>
      </c>
      <c r="AA17" s="81">
        <v>4957</v>
      </c>
      <c r="AB17" s="81">
        <v>26620</v>
      </c>
      <c r="AC17" s="81">
        <v>0</v>
      </c>
      <c r="AD17" s="81">
        <v>1.5371915042998117</v>
      </c>
      <c r="AE17" s="82"/>
      <c r="AF17" s="81" t="s">
        <v>564</v>
      </c>
      <c r="AG17" s="81" t="s">
        <v>564</v>
      </c>
      <c r="AH17" s="81" t="s">
        <v>564</v>
      </c>
      <c r="AI17" s="81" t="s">
        <v>564</v>
      </c>
      <c r="AJ17" s="81" t="s">
        <v>564</v>
      </c>
      <c r="AK17" s="81" t="s">
        <v>564</v>
      </c>
      <c r="AL17" s="81" t="s">
        <v>564</v>
      </c>
      <c r="AM17" s="81" t="s">
        <v>564</v>
      </c>
      <c r="AN17" s="81" t="s">
        <v>564</v>
      </c>
      <c r="AO17" s="81" t="s">
        <v>564</v>
      </c>
      <c r="AP17" s="82"/>
      <c r="AQ17" s="81" t="s">
        <v>564</v>
      </c>
      <c r="AR17" s="81" t="s">
        <v>564</v>
      </c>
      <c r="AS17" s="81" t="s">
        <v>564</v>
      </c>
      <c r="AT17" s="81" t="s">
        <v>564</v>
      </c>
      <c r="AU17" s="81" t="s">
        <v>564</v>
      </c>
      <c r="AV17" s="81" t="s">
        <v>564</v>
      </c>
      <c r="AW17" s="81" t="s">
        <v>564</v>
      </c>
      <c r="AX17" s="82"/>
      <c r="AY17" s="81" t="s">
        <v>564</v>
      </c>
      <c r="AZ17" s="81" t="s">
        <v>564</v>
      </c>
      <c r="BA17" s="81" t="s">
        <v>564</v>
      </c>
      <c r="BB17" s="81" t="s">
        <v>564</v>
      </c>
      <c r="BC17" s="81" t="s">
        <v>564</v>
      </c>
      <c r="BD17" s="81" t="s">
        <v>564</v>
      </c>
      <c r="BE17" s="81" t="s">
        <v>564</v>
      </c>
      <c r="BF17" s="82"/>
      <c r="BG17" s="81">
        <v>0</v>
      </c>
      <c r="BH17" s="81">
        <v>0</v>
      </c>
      <c r="BI17" s="81">
        <v>250.38</v>
      </c>
      <c r="BJ17" s="81">
        <v>0</v>
      </c>
      <c r="BK17" s="81">
        <v>0</v>
      </c>
      <c r="BL17" s="81">
        <v>0</v>
      </c>
      <c r="BM17" s="82"/>
      <c r="BN17" s="81">
        <v>0</v>
      </c>
      <c r="BO17" s="81">
        <v>0</v>
      </c>
      <c r="BP17" s="81">
        <v>10</v>
      </c>
      <c r="BQ17" s="81">
        <v>0</v>
      </c>
      <c r="BR17" s="81">
        <v>0</v>
      </c>
      <c r="BS17" s="81">
        <v>0</v>
      </c>
      <c r="BT17"/>
      <c r="BU17" s="80">
        <v>250.38</v>
      </c>
      <c r="BV17" s="80">
        <v>0</v>
      </c>
      <c r="BW17" s="80">
        <v>0</v>
      </c>
      <c r="BX17" s="80">
        <v>0</v>
      </c>
      <c r="BY17" s="80">
        <v>0</v>
      </c>
      <c r="BZ17" s="80">
        <v>0</v>
      </c>
      <c r="CA17" s="80">
        <v>0</v>
      </c>
      <c r="CB17" s="80">
        <v>0</v>
      </c>
      <c r="CC17" s="80">
        <v>0</v>
      </c>
    </row>
    <row r="18" spans="1:81">
      <c r="A18" s="80" t="s">
        <v>1791</v>
      </c>
      <c r="B18" s="80">
        <v>384</v>
      </c>
      <c r="C18" s="80">
        <v>10</v>
      </c>
      <c r="D18" s="80">
        <v>23</v>
      </c>
      <c r="E18" s="80">
        <v>2013</v>
      </c>
      <c r="F18" s="80" t="s">
        <v>89</v>
      </c>
      <c r="G18" s="80" t="s">
        <v>1781</v>
      </c>
      <c r="H18" s="80" t="s">
        <v>1782</v>
      </c>
      <c r="I18" s="177"/>
      <c r="J18" s="81">
        <v>144.51814455847708</v>
      </c>
      <c r="K18" s="81">
        <v>2.4626885011155508</v>
      </c>
      <c r="L18" s="81">
        <v>15.902273802733298</v>
      </c>
      <c r="M18" s="81">
        <v>34.36671234422294</v>
      </c>
      <c r="N18" s="81">
        <v>53.621974238426155</v>
      </c>
      <c r="O18" s="81">
        <v>32.098843663350436</v>
      </c>
      <c r="P18" s="81">
        <v>24.062666895465046</v>
      </c>
      <c r="Q18" s="81">
        <v>2.0452983412792021</v>
      </c>
      <c r="R18" s="81">
        <v>0</v>
      </c>
      <c r="S18" s="81">
        <v>1.2207909658369784</v>
      </c>
      <c r="T18" s="82"/>
      <c r="U18" s="81">
        <v>10414722</v>
      </c>
      <c r="V18" s="81">
        <v>1128</v>
      </c>
      <c r="W18" s="81">
        <v>325</v>
      </c>
      <c r="X18" s="81">
        <v>5418</v>
      </c>
      <c r="Y18" s="81">
        <v>8910</v>
      </c>
      <c r="Z18" s="81">
        <v>17538</v>
      </c>
      <c r="AA18" s="81">
        <v>4817</v>
      </c>
      <c r="AB18" s="81">
        <v>26440</v>
      </c>
      <c r="AC18" s="81">
        <v>0</v>
      </c>
      <c r="AD18" s="81">
        <v>1.2207909658369784</v>
      </c>
      <c r="AE18" s="82"/>
      <c r="AF18" s="81" t="s">
        <v>564</v>
      </c>
      <c r="AG18" s="81" t="s">
        <v>564</v>
      </c>
      <c r="AH18" s="81" t="s">
        <v>564</v>
      </c>
      <c r="AI18" s="81" t="s">
        <v>564</v>
      </c>
      <c r="AJ18" s="81" t="s">
        <v>564</v>
      </c>
      <c r="AK18" s="81" t="s">
        <v>564</v>
      </c>
      <c r="AL18" s="81" t="s">
        <v>564</v>
      </c>
      <c r="AM18" s="81" t="s">
        <v>564</v>
      </c>
      <c r="AN18" s="81" t="s">
        <v>564</v>
      </c>
      <c r="AO18" s="81" t="s">
        <v>564</v>
      </c>
      <c r="AP18" s="82"/>
      <c r="AQ18" s="81" t="s">
        <v>564</v>
      </c>
      <c r="AR18" s="81" t="s">
        <v>564</v>
      </c>
      <c r="AS18" s="81" t="s">
        <v>564</v>
      </c>
      <c r="AT18" s="81" t="s">
        <v>564</v>
      </c>
      <c r="AU18" s="81" t="s">
        <v>564</v>
      </c>
      <c r="AV18" s="81" t="s">
        <v>564</v>
      </c>
      <c r="AW18" s="81" t="s">
        <v>564</v>
      </c>
      <c r="AX18" s="82"/>
      <c r="AY18" s="81" t="s">
        <v>564</v>
      </c>
      <c r="AZ18" s="81" t="s">
        <v>564</v>
      </c>
      <c r="BA18" s="81" t="s">
        <v>564</v>
      </c>
      <c r="BB18" s="81" t="s">
        <v>564</v>
      </c>
      <c r="BC18" s="81" t="s">
        <v>564</v>
      </c>
      <c r="BD18" s="81" t="s">
        <v>564</v>
      </c>
      <c r="BE18" s="81" t="s">
        <v>564</v>
      </c>
      <c r="BF18" s="82"/>
      <c r="BG18" s="81">
        <v>0</v>
      </c>
      <c r="BH18" s="81">
        <v>0</v>
      </c>
      <c r="BI18" s="81">
        <v>232.971</v>
      </c>
      <c r="BJ18" s="81">
        <v>0</v>
      </c>
      <c r="BK18" s="81">
        <v>0</v>
      </c>
      <c r="BL18" s="81">
        <v>0</v>
      </c>
      <c r="BM18" s="82"/>
      <c r="BN18" s="81">
        <v>0</v>
      </c>
      <c r="BO18" s="81">
        <v>0</v>
      </c>
      <c r="BP18" s="81">
        <v>10</v>
      </c>
      <c r="BQ18" s="81">
        <v>0</v>
      </c>
      <c r="BR18" s="81">
        <v>0</v>
      </c>
      <c r="BS18" s="81">
        <v>0</v>
      </c>
      <c r="BT18"/>
      <c r="BU18" s="80">
        <v>232.971</v>
      </c>
      <c r="BV18" s="80">
        <v>0</v>
      </c>
      <c r="BW18" s="80">
        <v>0</v>
      </c>
      <c r="BX18" s="80">
        <v>0</v>
      </c>
      <c r="BY18" s="80">
        <v>0</v>
      </c>
      <c r="BZ18" s="80">
        <v>0</v>
      </c>
      <c r="CA18" s="80">
        <v>0</v>
      </c>
      <c r="CB18" s="80">
        <v>0</v>
      </c>
      <c r="CC18" s="80">
        <v>0</v>
      </c>
    </row>
    <row r="19" spans="1:81">
      <c r="A19" s="80" t="s">
        <v>1792</v>
      </c>
      <c r="B19" s="80">
        <v>385</v>
      </c>
      <c r="C19" s="80">
        <v>11</v>
      </c>
      <c r="D19" s="80">
        <v>23</v>
      </c>
      <c r="E19" s="80">
        <v>2014</v>
      </c>
      <c r="F19" s="80" t="s">
        <v>90</v>
      </c>
      <c r="G19" s="80" t="s">
        <v>1781</v>
      </c>
      <c r="H19" s="80" t="s">
        <v>1782</v>
      </c>
      <c r="I19" s="177"/>
      <c r="J19" s="81">
        <v>134.35469871044268</v>
      </c>
      <c r="K19" s="81">
        <v>2.5690979161092113</v>
      </c>
      <c r="L19" s="81">
        <v>20.679717625914357</v>
      </c>
      <c r="M19" s="81">
        <v>33.307039807523928</v>
      </c>
      <c r="N19" s="81">
        <v>52.300746252285606</v>
      </c>
      <c r="O19" s="81">
        <v>30.569221091826844</v>
      </c>
      <c r="P19" s="81">
        <v>23.645513608089232</v>
      </c>
      <c r="Q19" s="81">
        <v>1.9378046490256191</v>
      </c>
      <c r="R19" s="81">
        <v>0</v>
      </c>
      <c r="S19" s="81">
        <v>1.3494469691605109</v>
      </c>
      <c r="T19" s="82"/>
      <c r="U19" s="81">
        <v>10014714</v>
      </c>
      <c r="V19" s="81">
        <v>979</v>
      </c>
      <c r="W19" s="81">
        <v>484</v>
      </c>
      <c r="X19" s="81">
        <v>5194</v>
      </c>
      <c r="Y19" s="81">
        <v>8917</v>
      </c>
      <c r="Z19" s="81">
        <v>17591</v>
      </c>
      <c r="AA19" s="81">
        <v>4709</v>
      </c>
      <c r="AB19" s="81">
        <v>26109</v>
      </c>
      <c r="AC19" s="81">
        <v>0</v>
      </c>
      <c r="AD19" s="81">
        <v>1.3494469691605109</v>
      </c>
      <c r="AE19" s="82"/>
      <c r="AF19" s="81">
        <v>139069062.36344388</v>
      </c>
      <c r="AG19" s="81">
        <v>1948018.2217762021</v>
      </c>
      <c r="AH19" s="81">
        <v>3328166.638831568</v>
      </c>
      <c r="AI19" s="81">
        <v>30183032.17899552</v>
      </c>
      <c r="AJ19" s="81">
        <v>63833646.015794098</v>
      </c>
      <c r="AK19" s="81">
        <v>0</v>
      </c>
      <c r="AL19" s="81">
        <v>0</v>
      </c>
      <c r="AM19" s="81">
        <v>3584375.5476004132</v>
      </c>
      <c r="AN19" s="81">
        <v>0</v>
      </c>
      <c r="AO19" s="81">
        <v>0</v>
      </c>
      <c r="AP19" s="82"/>
      <c r="AQ19" s="81">
        <v>73</v>
      </c>
      <c r="AR19" s="81">
        <v>33</v>
      </c>
      <c r="AS19" s="81">
        <v>1</v>
      </c>
      <c r="AT19" s="81">
        <v>0</v>
      </c>
      <c r="AU19" s="81">
        <v>0</v>
      </c>
      <c r="AV19" s="81">
        <v>0</v>
      </c>
      <c r="AW19" s="81" t="s">
        <v>564</v>
      </c>
      <c r="AX19" s="82"/>
      <c r="AY19" s="81">
        <v>340.91800000000001</v>
      </c>
      <c r="AZ19" s="81">
        <v>664.8</v>
      </c>
      <c r="BA19" s="81">
        <v>1500</v>
      </c>
      <c r="BB19" s="81">
        <v>0</v>
      </c>
      <c r="BC19" s="81">
        <v>0</v>
      </c>
      <c r="BD19" s="81">
        <v>0</v>
      </c>
      <c r="BE19" s="81" t="s">
        <v>564</v>
      </c>
      <c r="BF19" s="82"/>
      <c r="BG19" s="81">
        <v>0</v>
      </c>
      <c r="BH19" s="81">
        <v>0</v>
      </c>
      <c r="BI19" s="81">
        <v>210.273</v>
      </c>
      <c r="BJ19" s="81">
        <v>0</v>
      </c>
      <c r="BK19" s="81">
        <v>0</v>
      </c>
      <c r="BL19" s="81">
        <v>0</v>
      </c>
      <c r="BM19" s="82"/>
      <c r="BN19" s="81">
        <v>0</v>
      </c>
      <c r="BO19" s="81">
        <v>0</v>
      </c>
      <c r="BP19" s="81">
        <v>10</v>
      </c>
      <c r="BQ19" s="81">
        <v>0</v>
      </c>
      <c r="BR19" s="81">
        <v>0</v>
      </c>
      <c r="BS19" s="81">
        <v>0</v>
      </c>
      <c r="BT19"/>
      <c r="BU19" s="80">
        <v>210.273</v>
      </c>
      <c r="BV19" s="80">
        <v>0</v>
      </c>
      <c r="BW19" s="80">
        <v>0</v>
      </c>
      <c r="BX19" s="80">
        <v>0</v>
      </c>
      <c r="BY19" s="80">
        <v>0</v>
      </c>
      <c r="BZ19" s="80">
        <v>0</v>
      </c>
      <c r="CA19" s="80">
        <v>0</v>
      </c>
      <c r="CB19" s="80">
        <v>0</v>
      </c>
      <c r="CC19" s="80">
        <v>0</v>
      </c>
    </row>
    <row r="20" spans="1:81">
      <c r="A20" s="80" t="s">
        <v>1793</v>
      </c>
      <c r="B20" s="80">
        <v>386</v>
      </c>
      <c r="C20" s="80">
        <v>12</v>
      </c>
      <c r="D20" s="80">
        <v>23</v>
      </c>
      <c r="E20" s="80">
        <v>2015</v>
      </c>
      <c r="F20" s="80" t="s">
        <v>91</v>
      </c>
      <c r="G20" s="80" t="s">
        <v>1781</v>
      </c>
      <c r="H20" s="80" t="s">
        <v>1782</v>
      </c>
      <c r="I20" s="177"/>
      <c r="J20" s="81">
        <v>119.41258230918586</v>
      </c>
      <c r="K20" s="81">
        <v>2.4229874290725664</v>
      </c>
      <c r="L20" s="81">
        <v>19.429707900735366</v>
      </c>
      <c r="M20" s="81">
        <v>30.036983271349488</v>
      </c>
      <c r="N20" s="81">
        <v>49.488811815337044</v>
      </c>
      <c r="O20" s="81">
        <v>30.217262827884859</v>
      </c>
      <c r="P20" s="81">
        <v>23.201791074129574</v>
      </c>
      <c r="Q20" s="81">
        <v>1.8709305111645305</v>
      </c>
      <c r="R20" s="81">
        <v>0</v>
      </c>
      <c r="S20" s="81">
        <v>1.7814787861219679</v>
      </c>
      <c r="T20" s="82"/>
      <c r="U20" s="81">
        <v>10469555</v>
      </c>
      <c r="V20" s="81">
        <v>979</v>
      </c>
      <c r="W20" s="81">
        <v>484</v>
      </c>
      <c r="X20" s="81">
        <v>5194</v>
      </c>
      <c r="Y20" s="81">
        <v>8897</v>
      </c>
      <c r="Z20" s="81">
        <v>17556</v>
      </c>
      <c r="AA20" s="81">
        <v>4617</v>
      </c>
      <c r="AB20" s="81">
        <v>25750</v>
      </c>
      <c r="AC20" s="81">
        <v>0</v>
      </c>
      <c r="AD20" s="81">
        <v>1.7814787861219679</v>
      </c>
      <c r="AE20" s="82"/>
      <c r="AF20" s="81">
        <v>125787257.22190449</v>
      </c>
      <c r="AG20" s="81">
        <v>1735095.4946770184</v>
      </c>
      <c r="AH20" s="81">
        <v>2521079.8517538551</v>
      </c>
      <c r="AI20" s="81">
        <v>31688438.690894786</v>
      </c>
      <c r="AJ20" s="81">
        <v>63546795.346357837</v>
      </c>
      <c r="AK20" s="81">
        <v>0</v>
      </c>
      <c r="AL20" s="81">
        <v>0</v>
      </c>
      <c r="AM20" s="81">
        <v>3528929.4828126039</v>
      </c>
      <c r="AN20" s="81">
        <v>0</v>
      </c>
      <c r="AO20" s="81">
        <v>0</v>
      </c>
      <c r="AP20" s="82"/>
      <c r="AQ20" s="81">
        <v>93</v>
      </c>
      <c r="AR20" s="81">
        <v>40</v>
      </c>
      <c r="AS20" s="81">
        <v>1</v>
      </c>
      <c r="AT20" s="81">
        <v>0</v>
      </c>
      <c r="AU20" s="81">
        <v>0</v>
      </c>
      <c r="AV20" s="81">
        <v>0</v>
      </c>
      <c r="AW20" s="81" t="s">
        <v>564</v>
      </c>
      <c r="AX20" s="82"/>
      <c r="AY20" s="81">
        <v>438.81799999999998</v>
      </c>
      <c r="AZ20" s="81">
        <v>747.6</v>
      </c>
      <c r="BA20" s="81">
        <v>1500</v>
      </c>
      <c r="BB20" s="81">
        <v>0</v>
      </c>
      <c r="BC20" s="81">
        <v>0</v>
      </c>
      <c r="BD20" s="81">
        <v>0</v>
      </c>
      <c r="BE20" s="81" t="s">
        <v>564</v>
      </c>
      <c r="BF20" s="82"/>
      <c r="BG20" s="81">
        <v>0</v>
      </c>
      <c r="BH20" s="81">
        <v>0</v>
      </c>
      <c r="BI20" s="81">
        <v>202.554</v>
      </c>
      <c r="BJ20" s="81">
        <v>0</v>
      </c>
      <c r="BK20" s="81">
        <v>0</v>
      </c>
      <c r="BL20" s="81">
        <v>0</v>
      </c>
      <c r="BM20" s="82"/>
      <c r="BN20" s="81">
        <v>0</v>
      </c>
      <c r="BO20" s="81">
        <v>0</v>
      </c>
      <c r="BP20" s="81">
        <v>10</v>
      </c>
      <c r="BQ20" s="81">
        <v>0</v>
      </c>
      <c r="BR20" s="81">
        <v>0</v>
      </c>
      <c r="BS20" s="81">
        <v>0</v>
      </c>
      <c r="BT20"/>
      <c r="BU20" s="80">
        <v>202.554</v>
      </c>
      <c r="BV20" s="80">
        <v>0</v>
      </c>
      <c r="BW20" s="80">
        <v>0</v>
      </c>
      <c r="BX20" s="80">
        <v>0</v>
      </c>
      <c r="BY20" s="80">
        <v>0</v>
      </c>
      <c r="BZ20" s="80">
        <v>0</v>
      </c>
      <c r="CA20" s="80">
        <v>0</v>
      </c>
      <c r="CB20" s="80">
        <v>0</v>
      </c>
      <c r="CC20" s="80">
        <v>0</v>
      </c>
    </row>
    <row r="21" spans="1:81">
      <c r="A21" s="80" t="s">
        <v>1794</v>
      </c>
      <c r="B21" s="80">
        <v>387</v>
      </c>
      <c r="C21" s="80">
        <v>13</v>
      </c>
      <c r="D21" s="80">
        <v>23</v>
      </c>
      <c r="E21" s="80">
        <v>2016</v>
      </c>
      <c r="F21" s="80" t="s">
        <v>92</v>
      </c>
      <c r="G21" s="80" t="s">
        <v>1781</v>
      </c>
      <c r="H21" s="80" t="s">
        <v>1782</v>
      </c>
      <c r="I21" s="177"/>
      <c r="J21" s="81">
        <v>111.69299958748491</v>
      </c>
      <c r="K21" s="81">
        <v>2.4422050344585839</v>
      </c>
      <c r="L21" s="81">
        <v>22.647245333747637</v>
      </c>
      <c r="M21" s="81">
        <v>25.083661780104872</v>
      </c>
      <c r="N21" s="81">
        <v>48.242113983254669</v>
      </c>
      <c r="O21" s="81">
        <v>29.790810895290001</v>
      </c>
      <c r="P21" s="81">
        <v>22.976896026173137</v>
      </c>
      <c r="Q21" s="81">
        <v>1.8009754461526024</v>
      </c>
      <c r="R21" s="81">
        <v>0</v>
      </c>
      <c r="S21" s="81">
        <v>1.4921827528305074</v>
      </c>
      <c r="T21" s="82"/>
      <c r="U21" s="81">
        <v>9460967</v>
      </c>
      <c r="V21" s="81">
        <v>979</v>
      </c>
      <c r="W21" s="81">
        <v>484</v>
      </c>
      <c r="X21" s="81">
        <v>5194</v>
      </c>
      <c r="Y21" s="81">
        <v>8934</v>
      </c>
      <c r="Z21" s="81">
        <v>17521</v>
      </c>
      <c r="AA21" s="81">
        <v>4729</v>
      </c>
      <c r="AB21" s="81">
        <v>25498</v>
      </c>
      <c r="AC21" s="81">
        <v>0</v>
      </c>
      <c r="AD21" s="81">
        <v>1.4921827528305069</v>
      </c>
      <c r="AE21" s="82"/>
      <c r="AF21" s="81">
        <v>119260567.98454399</v>
      </c>
      <c r="AG21" s="81">
        <v>1644372.2436195719</v>
      </c>
      <c r="AH21" s="81">
        <v>2313155.567638536</v>
      </c>
      <c r="AI21" s="81">
        <v>30439924.096419759</v>
      </c>
      <c r="AJ21" s="81">
        <v>61244954.417091057</v>
      </c>
      <c r="AK21" s="81">
        <v>0</v>
      </c>
      <c r="AL21" s="81">
        <v>0</v>
      </c>
      <c r="AM21" s="81">
        <v>3497108.7411372978</v>
      </c>
      <c r="AN21" s="81">
        <v>0</v>
      </c>
      <c r="AO21" s="81">
        <v>0</v>
      </c>
      <c r="AP21" s="82"/>
      <c r="AQ21" s="81">
        <v>111</v>
      </c>
      <c r="AR21" s="81">
        <v>49</v>
      </c>
      <c r="AS21" s="81">
        <v>1</v>
      </c>
      <c r="AT21" s="81">
        <v>0</v>
      </c>
      <c r="AU21" s="81">
        <v>0</v>
      </c>
      <c r="AV21" s="81">
        <v>0</v>
      </c>
      <c r="AW21" s="81" t="s">
        <v>564</v>
      </c>
      <c r="AX21" s="82"/>
      <c r="AY21" s="81">
        <v>534.51800000000003</v>
      </c>
      <c r="AZ21" s="81">
        <v>962.2</v>
      </c>
      <c r="BA21" s="81">
        <v>1500</v>
      </c>
      <c r="BB21" s="81">
        <v>0</v>
      </c>
      <c r="BC21" s="81">
        <v>0</v>
      </c>
      <c r="BD21" s="81">
        <v>0</v>
      </c>
      <c r="BE21" s="81" t="s">
        <v>564</v>
      </c>
      <c r="BF21" s="82"/>
      <c r="BG21" s="81">
        <v>0</v>
      </c>
      <c r="BH21" s="81">
        <v>0</v>
      </c>
      <c r="BI21" s="81">
        <v>217.04499999999999</v>
      </c>
      <c r="BJ21" s="81">
        <v>0</v>
      </c>
      <c r="BK21" s="81">
        <v>0</v>
      </c>
      <c r="BL21" s="81">
        <v>0</v>
      </c>
      <c r="BM21" s="82"/>
      <c r="BN21" s="81">
        <v>0</v>
      </c>
      <c r="BO21" s="81">
        <v>0</v>
      </c>
      <c r="BP21" s="81">
        <v>9</v>
      </c>
      <c r="BQ21" s="81">
        <v>0</v>
      </c>
      <c r="BR21" s="81">
        <v>0</v>
      </c>
      <c r="BS21" s="81">
        <v>0</v>
      </c>
      <c r="BT21"/>
      <c r="BU21" s="80">
        <v>217.04499999999999</v>
      </c>
      <c r="BV21" s="80">
        <v>0</v>
      </c>
      <c r="BW21" s="80">
        <v>0</v>
      </c>
      <c r="BX21" s="80">
        <v>0</v>
      </c>
      <c r="BY21" s="80">
        <v>0</v>
      </c>
      <c r="BZ21" s="80">
        <v>0</v>
      </c>
      <c r="CA21" s="80">
        <v>0</v>
      </c>
      <c r="CB21" s="80">
        <v>0</v>
      </c>
      <c r="CC21" s="80">
        <v>0</v>
      </c>
    </row>
    <row r="22" spans="1:81">
      <c r="A22" s="80" t="s">
        <v>1795</v>
      </c>
      <c r="B22" s="80">
        <v>388</v>
      </c>
      <c r="C22" s="80">
        <v>14</v>
      </c>
      <c r="D22" s="80">
        <v>23</v>
      </c>
      <c r="E22" s="80">
        <v>2017</v>
      </c>
      <c r="F22" s="80" t="s">
        <v>71</v>
      </c>
      <c r="G22" s="80" t="s">
        <v>1781</v>
      </c>
      <c r="H22" s="80" t="s">
        <v>1782</v>
      </c>
      <c r="I22" s="177"/>
      <c r="J22" s="81">
        <v>96.548495521130803</v>
      </c>
      <c r="K22" s="81">
        <v>2.2681220591842255</v>
      </c>
      <c r="L22" s="81">
        <v>20.572387110506426</v>
      </c>
      <c r="M22" s="81">
        <v>24.190283599713307</v>
      </c>
      <c r="N22" s="81">
        <v>49.141921992897387</v>
      </c>
      <c r="O22" s="81">
        <v>29.308040939333331</v>
      </c>
      <c r="P22" s="81">
        <v>22.734786721288483</v>
      </c>
      <c r="Q22" s="81">
        <v>1.7204252961618125</v>
      </c>
      <c r="R22" s="81">
        <v>0</v>
      </c>
      <c r="S22" s="81">
        <v>1.7129383882827536</v>
      </c>
      <c r="T22" s="82"/>
      <c r="U22" s="81">
        <v>9162865</v>
      </c>
      <c r="V22" s="81">
        <v>979</v>
      </c>
      <c r="W22" s="81">
        <v>484</v>
      </c>
      <c r="X22" s="81">
        <v>5194</v>
      </c>
      <c r="Y22" s="81">
        <v>8954</v>
      </c>
      <c r="Z22" s="81">
        <v>17523</v>
      </c>
      <c r="AA22" s="81">
        <v>4709</v>
      </c>
      <c r="AB22" s="81">
        <v>25189</v>
      </c>
      <c r="AC22" s="81">
        <v>0</v>
      </c>
      <c r="AD22" s="81">
        <v>1.712938388282754</v>
      </c>
      <c r="AE22" s="82"/>
      <c r="AF22" s="81">
        <v>111661252.6894991</v>
      </c>
      <c r="AG22" s="81">
        <v>1595829.6825042311</v>
      </c>
      <c r="AH22" s="81">
        <v>3010808.8266348252</v>
      </c>
      <c r="AI22" s="81">
        <v>32026039.434677351</v>
      </c>
      <c r="AJ22" s="81">
        <v>65256758.871682651</v>
      </c>
      <c r="AK22" s="81">
        <v>0</v>
      </c>
      <c r="AL22" s="81">
        <v>0</v>
      </c>
      <c r="AM22" s="81">
        <v>3460134.3951168838</v>
      </c>
      <c r="AN22" s="81">
        <v>0</v>
      </c>
      <c r="AO22" s="81">
        <v>0</v>
      </c>
      <c r="AP22" s="82"/>
      <c r="AQ22" s="81">
        <v>139</v>
      </c>
      <c r="AR22" s="81">
        <v>56</v>
      </c>
      <c r="AS22" s="81">
        <v>1</v>
      </c>
      <c r="AT22" s="81">
        <v>1</v>
      </c>
      <c r="AU22" s="81">
        <v>0</v>
      </c>
      <c r="AV22" s="81">
        <v>0</v>
      </c>
      <c r="AW22" s="81" t="s">
        <v>564</v>
      </c>
      <c r="AX22" s="82"/>
      <c r="AY22" s="81">
        <v>692.51800000000003</v>
      </c>
      <c r="AZ22" s="81">
        <v>1211.2</v>
      </c>
      <c r="BA22" s="81">
        <v>1500</v>
      </c>
      <c r="BB22" s="81">
        <v>273.8</v>
      </c>
      <c r="BC22" s="81">
        <v>0</v>
      </c>
      <c r="BD22" s="81">
        <v>0</v>
      </c>
      <c r="BE22" s="81" t="s">
        <v>564</v>
      </c>
      <c r="BF22" s="82"/>
      <c r="BG22" s="81">
        <v>0</v>
      </c>
      <c r="BH22" s="81">
        <v>0</v>
      </c>
      <c r="BI22" s="81">
        <v>228.56299999999999</v>
      </c>
      <c r="BJ22" s="81">
        <v>0</v>
      </c>
      <c r="BK22" s="81">
        <v>0</v>
      </c>
      <c r="BL22" s="81">
        <v>0</v>
      </c>
      <c r="BM22" s="82"/>
      <c r="BN22" s="81">
        <v>0</v>
      </c>
      <c r="BO22" s="81">
        <v>0</v>
      </c>
      <c r="BP22" s="81">
        <v>9</v>
      </c>
      <c r="BQ22" s="81">
        <v>0</v>
      </c>
      <c r="BR22" s="81">
        <v>0</v>
      </c>
      <c r="BS22" s="81">
        <v>0</v>
      </c>
      <c r="BT22"/>
      <c r="BU22" s="80">
        <v>228.56299999999999</v>
      </c>
      <c r="BV22" s="80">
        <v>0</v>
      </c>
      <c r="BW22" s="80">
        <v>0</v>
      </c>
      <c r="BX22" s="80">
        <v>0</v>
      </c>
      <c r="BY22" s="80">
        <v>0</v>
      </c>
      <c r="BZ22" s="80">
        <v>0</v>
      </c>
      <c r="CA22" s="80">
        <v>0</v>
      </c>
      <c r="CB22" s="80">
        <v>0</v>
      </c>
      <c r="CC22" s="80">
        <v>0</v>
      </c>
    </row>
    <row r="23" spans="1:81">
      <c r="A23" s="80" t="s">
        <v>1796</v>
      </c>
      <c r="B23" s="80">
        <v>389</v>
      </c>
      <c r="C23" s="80">
        <v>15</v>
      </c>
      <c r="D23" s="80">
        <v>23</v>
      </c>
      <c r="E23" s="80">
        <v>2018</v>
      </c>
      <c r="F23" s="80" t="s">
        <v>93</v>
      </c>
      <c r="G23" s="80" t="s">
        <v>1781</v>
      </c>
      <c r="H23" s="80" t="s">
        <v>1782</v>
      </c>
      <c r="I23" s="177"/>
      <c r="J23" s="81">
        <v>99.202559138671347</v>
      </c>
      <c r="K23" s="81">
        <v>2.0747998869773316</v>
      </c>
      <c r="L23" s="81">
        <v>19.023368454188539</v>
      </c>
      <c r="M23" s="81">
        <v>23.507771961019003</v>
      </c>
      <c r="N23" s="81">
        <v>45.838970272601927</v>
      </c>
      <c r="O23" s="81">
        <v>28.640887045849151</v>
      </c>
      <c r="P23" s="81">
        <v>22.498919487669539</v>
      </c>
      <c r="Q23" s="81">
        <v>1.5756159753155559</v>
      </c>
      <c r="R23" s="81">
        <v>0</v>
      </c>
      <c r="S23" s="81">
        <v>1.7749192390650708</v>
      </c>
      <c r="T23" s="82"/>
      <c r="U23" s="81">
        <v>10760812</v>
      </c>
      <c r="V23" s="81">
        <v>979</v>
      </c>
      <c r="W23" s="81">
        <v>484</v>
      </c>
      <c r="X23" s="81">
        <v>5194</v>
      </c>
      <c r="Y23" s="81">
        <v>8977</v>
      </c>
      <c r="Z23" s="81">
        <v>17452</v>
      </c>
      <c r="AA23" s="81">
        <v>4707</v>
      </c>
      <c r="AB23" s="81">
        <v>24860</v>
      </c>
      <c r="AC23" s="81">
        <v>0</v>
      </c>
      <c r="AD23" s="81">
        <v>1.774919239065071</v>
      </c>
      <c r="AE23" s="82"/>
      <c r="AF23" s="81">
        <v>120163394.3963262</v>
      </c>
      <c r="AG23" s="81">
        <v>1422192.973144104</v>
      </c>
      <c r="AH23" s="81">
        <v>2861010.2212088741</v>
      </c>
      <c r="AI23" s="81">
        <v>31256069.074216198</v>
      </c>
      <c r="AJ23" s="81">
        <v>65104986.844772361</v>
      </c>
      <c r="AK23" s="81">
        <v>0</v>
      </c>
      <c r="AL23" s="81">
        <v>0</v>
      </c>
      <c r="AM23" s="81">
        <v>3422006.6122915908</v>
      </c>
      <c r="AN23" s="81">
        <v>0</v>
      </c>
      <c r="AO23" s="81">
        <v>0</v>
      </c>
      <c r="AP23" s="82"/>
      <c r="AQ23" s="81">
        <v>152</v>
      </c>
      <c r="AR23" s="81">
        <v>62</v>
      </c>
      <c r="AS23" s="81">
        <v>1</v>
      </c>
      <c r="AT23" s="81">
        <v>1</v>
      </c>
      <c r="AU23" s="81">
        <v>0</v>
      </c>
      <c r="AV23" s="81">
        <v>0</v>
      </c>
      <c r="AW23" s="81" t="s">
        <v>564</v>
      </c>
      <c r="AX23" s="82"/>
      <c r="AY23" s="81">
        <v>754.71799999999996</v>
      </c>
      <c r="AZ23" s="81">
        <v>2501</v>
      </c>
      <c r="BA23" s="81">
        <v>1500</v>
      </c>
      <c r="BB23" s="81">
        <v>274</v>
      </c>
      <c r="BC23" s="81">
        <v>0</v>
      </c>
      <c r="BD23" s="81">
        <v>0</v>
      </c>
      <c r="BE23" s="81" t="s">
        <v>564</v>
      </c>
      <c r="BF23" s="82"/>
      <c r="BG23" s="81">
        <v>0</v>
      </c>
      <c r="BH23" s="81">
        <v>0</v>
      </c>
      <c r="BI23" s="81">
        <v>222.35599999999999</v>
      </c>
      <c r="BJ23" s="81">
        <v>0</v>
      </c>
      <c r="BK23" s="81">
        <v>0</v>
      </c>
      <c r="BL23" s="81">
        <v>0</v>
      </c>
      <c r="BM23" s="82"/>
      <c r="BN23" s="81">
        <v>0</v>
      </c>
      <c r="BO23" s="81">
        <v>0</v>
      </c>
      <c r="BP23" s="81">
        <v>9</v>
      </c>
      <c r="BQ23" s="81">
        <v>0</v>
      </c>
      <c r="BR23" s="81">
        <v>0</v>
      </c>
      <c r="BS23" s="81">
        <v>0</v>
      </c>
      <c r="BT23"/>
      <c r="BU23" s="80">
        <v>222.35599999999999</v>
      </c>
      <c r="BV23" s="80">
        <v>0</v>
      </c>
      <c r="BW23" s="80">
        <v>0</v>
      </c>
      <c r="BX23" s="80">
        <v>0</v>
      </c>
      <c r="BY23" s="80">
        <v>0</v>
      </c>
      <c r="BZ23" s="80">
        <v>0</v>
      </c>
      <c r="CA23" s="80">
        <v>0</v>
      </c>
      <c r="CB23" s="80">
        <v>0</v>
      </c>
      <c r="CC23" s="80">
        <v>0</v>
      </c>
    </row>
    <row r="24" spans="1:81">
      <c r="A24" s="80" t="s">
        <v>1797</v>
      </c>
      <c r="B24" s="80">
        <v>390</v>
      </c>
      <c r="C24" s="80">
        <v>16</v>
      </c>
      <c r="D24" s="80">
        <v>23</v>
      </c>
      <c r="E24" s="80">
        <v>2019</v>
      </c>
      <c r="F24" s="80" t="s">
        <v>73</v>
      </c>
      <c r="G24" s="80" t="s">
        <v>1781</v>
      </c>
      <c r="H24" s="80" t="s">
        <v>1782</v>
      </c>
      <c r="I24" s="177"/>
      <c r="J24" s="81">
        <v>97.406638761349399</v>
      </c>
      <c r="K24" s="81">
        <v>1.8673206311575079</v>
      </c>
      <c r="L24" s="81">
        <v>19.137533791398656</v>
      </c>
      <c r="M24" s="81">
        <v>20.854532610130892</v>
      </c>
      <c r="N24" s="81">
        <v>42.025518338253171</v>
      </c>
      <c r="O24" s="81">
        <v>27.695051557272439</v>
      </c>
      <c r="P24" s="81">
        <v>21.435703299640775</v>
      </c>
      <c r="Q24" s="81">
        <v>1.5113716827400292</v>
      </c>
      <c r="R24" s="81">
        <v>0</v>
      </c>
      <c r="S24" s="81">
        <v>1.6438240313265133</v>
      </c>
      <c r="T24" s="82"/>
      <c r="U24" s="81">
        <v>10925401</v>
      </c>
      <c r="V24" s="81">
        <v>979</v>
      </c>
      <c r="W24" s="81">
        <v>484</v>
      </c>
      <c r="X24" s="81">
        <v>5194</v>
      </c>
      <c r="Y24" s="81">
        <v>8989</v>
      </c>
      <c r="Z24" s="81">
        <v>17339</v>
      </c>
      <c r="AA24" s="81">
        <v>4451</v>
      </c>
      <c r="AB24" s="81">
        <v>24492</v>
      </c>
      <c r="AC24" s="81">
        <v>0</v>
      </c>
      <c r="AD24" s="81">
        <v>1.6438240313265129</v>
      </c>
      <c r="AE24" s="82"/>
      <c r="AF24" s="81">
        <v>124262167.89069889</v>
      </c>
      <c r="AG24" s="81">
        <v>1372159.9540413171</v>
      </c>
      <c r="AH24" s="81">
        <v>3063000.012380986</v>
      </c>
      <c r="AI24" s="81">
        <v>30624123.85216172</v>
      </c>
      <c r="AJ24" s="81">
        <v>59879649.782855816</v>
      </c>
      <c r="AK24" s="81">
        <v>0</v>
      </c>
      <c r="AL24" s="81">
        <v>0</v>
      </c>
      <c r="AM24" s="81">
        <v>3335626.0243227142</v>
      </c>
      <c r="AN24" s="81">
        <v>0</v>
      </c>
      <c r="AO24" s="81">
        <v>0</v>
      </c>
      <c r="AP24" s="82"/>
      <c r="AQ24" s="81">
        <v>167</v>
      </c>
      <c r="AR24" s="81">
        <v>67</v>
      </c>
      <c r="AS24" s="81">
        <v>1</v>
      </c>
      <c r="AT24" s="81">
        <v>2</v>
      </c>
      <c r="AU24" s="81">
        <v>0</v>
      </c>
      <c r="AV24" s="81">
        <v>0</v>
      </c>
      <c r="AW24" s="81" t="s">
        <v>564</v>
      </c>
      <c r="AX24" s="82"/>
      <c r="AY24" s="81">
        <v>836.51799999999957</v>
      </c>
      <c r="AZ24" s="81">
        <v>3043.3</v>
      </c>
      <c r="BA24" s="81">
        <v>1500</v>
      </c>
      <c r="BB24" s="81">
        <v>644.20000000000005</v>
      </c>
      <c r="BC24" s="81">
        <v>0</v>
      </c>
      <c r="BD24" s="81">
        <v>0</v>
      </c>
      <c r="BE24" s="81" t="s">
        <v>564</v>
      </c>
      <c r="BF24" s="82"/>
      <c r="BG24" s="81">
        <v>0</v>
      </c>
      <c r="BH24" s="81">
        <v>0</v>
      </c>
      <c r="BI24" s="81">
        <v>201.03899999999999</v>
      </c>
      <c r="BJ24" s="81">
        <v>0</v>
      </c>
      <c r="BK24" s="81">
        <v>0</v>
      </c>
      <c r="BL24" s="81">
        <v>0</v>
      </c>
      <c r="BM24" s="82"/>
      <c r="BN24" s="81">
        <v>0</v>
      </c>
      <c r="BO24" s="81">
        <v>0</v>
      </c>
      <c r="BP24" s="81">
        <v>9</v>
      </c>
      <c r="BQ24" s="81">
        <v>0</v>
      </c>
      <c r="BR24" s="81">
        <v>0</v>
      </c>
      <c r="BS24" s="81">
        <v>0</v>
      </c>
      <c r="BT24"/>
      <c r="BU24" s="80">
        <v>201.03899999999999</v>
      </c>
      <c r="BV24" s="80">
        <v>0</v>
      </c>
      <c r="BW24" s="80">
        <v>0</v>
      </c>
      <c r="BX24" s="80">
        <v>0</v>
      </c>
      <c r="BY24" s="80">
        <v>0</v>
      </c>
      <c r="BZ24" s="80">
        <v>0</v>
      </c>
      <c r="CA24" s="80">
        <v>0</v>
      </c>
      <c r="CB24" s="80">
        <v>0</v>
      </c>
      <c r="CC24" s="80">
        <v>0</v>
      </c>
    </row>
    <row r="25" spans="1:81">
      <c r="A25" s="80" t="s">
        <v>1798</v>
      </c>
      <c r="B25" s="80">
        <v>391</v>
      </c>
      <c r="C25" s="80">
        <v>17</v>
      </c>
      <c r="D25" s="80">
        <v>23</v>
      </c>
      <c r="E25" s="80">
        <v>2020</v>
      </c>
      <c r="F25" s="80" t="s">
        <v>218</v>
      </c>
      <c r="G25" s="80" t="s">
        <v>1781</v>
      </c>
      <c r="H25" s="80" t="s">
        <v>1782</v>
      </c>
      <c r="I25" s="177"/>
      <c r="J25" s="81">
        <v>87.804708269555121</v>
      </c>
      <c r="K25" s="81">
        <v>1.7335395624996772</v>
      </c>
      <c r="L25" s="81">
        <v>20.497881908629175</v>
      </c>
      <c r="M25" s="81">
        <v>19.464183508058209</v>
      </c>
      <c r="N25" s="81">
        <v>39.712226656240162</v>
      </c>
      <c r="O25" s="81">
        <v>24.068863312644346</v>
      </c>
      <c r="P25" s="81">
        <v>20.354435037166734</v>
      </c>
      <c r="Q25" s="81">
        <v>1.4195383430816679</v>
      </c>
      <c r="R25" s="81">
        <v>0</v>
      </c>
      <c r="S25" s="81">
        <v>1.7799366485303021</v>
      </c>
      <c r="T25" s="82"/>
      <c r="U25" s="81">
        <v>10081346</v>
      </c>
      <c r="V25" s="81">
        <v>791</v>
      </c>
      <c r="W25" s="81">
        <v>754</v>
      </c>
      <c r="X25" s="81">
        <v>5201</v>
      </c>
      <c r="Y25" s="81">
        <v>8965</v>
      </c>
      <c r="Z25" s="81">
        <v>17199</v>
      </c>
      <c r="AA25" s="81">
        <v>4592</v>
      </c>
      <c r="AB25" s="81">
        <v>24075</v>
      </c>
      <c r="AC25" s="81">
        <v>0</v>
      </c>
      <c r="AD25" s="81">
        <v>1.7799366485303021</v>
      </c>
      <c r="AE25" s="82"/>
      <c r="AF25" s="81">
        <v>117750799.3821588</v>
      </c>
      <c r="AG25" s="81">
        <v>1233686.959083617</v>
      </c>
      <c r="AH25" s="81">
        <v>3102981.80388375</v>
      </c>
      <c r="AI25" s="81">
        <v>29892507.490368325</v>
      </c>
      <c r="AJ25" s="81">
        <v>62737438.362125687</v>
      </c>
      <c r="AK25" s="81"/>
      <c r="AL25" s="81"/>
      <c r="AM25" s="81">
        <v>3142054.9788288185</v>
      </c>
      <c r="AN25" s="81"/>
      <c r="AO25" s="81"/>
      <c r="AP25" s="82"/>
      <c r="AQ25" s="81">
        <v>190</v>
      </c>
      <c r="AR25" s="81">
        <v>68</v>
      </c>
      <c r="AS25" s="81">
        <v>1</v>
      </c>
      <c r="AT25" s="81">
        <v>2</v>
      </c>
      <c r="AU25" s="81">
        <v>0</v>
      </c>
      <c r="AV25" s="81">
        <v>0</v>
      </c>
      <c r="AW25" s="81">
        <v>1</v>
      </c>
      <c r="AX25" s="82"/>
      <c r="AY25" s="81">
        <v>948.91799999999978</v>
      </c>
      <c r="AZ25" s="81">
        <v>3243.1</v>
      </c>
      <c r="BA25" s="81">
        <v>1500</v>
      </c>
      <c r="BB25" s="81">
        <v>644.20000000000005</v>
      </c>
      <c r="BC25" s="81">
        <v>0</v>
      </c>
      <c r="BD25" s="81">
        <v>0</v>
      </c>
      <c r="BE25" s="81">
        <v>1500</v>
      </c>
      <c r="BF25" s="82"/>
      <c r="BG25" s="81">
        <v>0</v>
      </c>
      <c r="BH25" s="81">
        <v>0</v>
      </c>
      <c r="BI25" s="81">
        <v>188.19</v>
      </c>
      <c r="BJ25" s="81">
        <v>0</v>
      </c>
      <c r="BK25" s="81">
        <v>0</v>
      </c>
      <c r="BL25" s="81">
        <v>0</v>
      </c>
      <c r="BM25" s="82"/>
      <c r="BN25" s="81">
        <v>0</v>
      </c>
      <c r="BO25" s="81">
        <v>0</v>
      </c>
      <c r="BP25" s="81">
        <v>9</v>
      </c>
      <c r="BQ25" s="81">
        <v>0</v>
      </c>
      <c r="BR25" s="81">
        <v>0</v>
      </c>
      <c r="BS25" s="81">
        <v>0</v>
      </c>
      <c r="BT25"/>
      <c r="BU25" s="80">
        <v>188.19</v>
      </c>
      <c r="BV25" s="80">
        <v>0</v>
      </c>
      <c r="BW25" s="80">
        <v>0</v>
      </c>
      <c r="BX25" s="80">
        <v>0</v>
      </c>
      <c r="BY25" s="80">
        <v>0</v>
      </c>
      <c r="BZ25" s="80">
        <v>0</v>
      </c>
      <c r="CA25" s="80">
        <v>0</v>
      </c>
      <c r="CB25" s="80">
        <v>0</v>
      </c>
      <c r="CC25" s="80">
        <v>0</v>
      </c>
    </row>
    <row r="26" spans="1:81">
      <c r="A26" s="80" t="s">
        <v>1799</v>
      </c>
      <c r="B26" s="80">
        <v>391</v>
      </c>
      <c r="C26" s="80">
        <v>18</v>
      </c>
      <c r="D26" s="80">
        <v>23</v>
      </c>
      <c r="E26" s="80">
        <v>2021</v>
      </c>
      <c r="F26" s="80" t="s">
        <v>75</v>
      </c>
      <c r="G26" s="174" t="s">
        <v>1781</v>
      </c>
      <c r="H26" s="80" t="s">
        <v>1782</v>
      </c>
      <c r="I26" s="177"/>
      <c r="J26" s="81">
        <v>91.182178577869649</v>
      </c>
      <c r="K26" s="81">
        <v>1.8180072334723645</v>
      </c>
      <c r="L26" s="81">
        <v>18.260953371669537</v>
      </c>
      <c r="M26" s="81">
        <v>20.955214568767868</v>
      </c>
      <c r="N26" s="81">
        <v>40.237659773492958</v>
      </c>
      <c r="O26" s="81">
        <v>23.187416103136357</v>
      </c>
      <c r="P26" s="81">
        <v>20.617444111836871</v>
      </c>
      <c r="Q26" s="81">
        <v>1.4067982366170084</v>
      </c>
      <c r="R26" s="81">
        <v>0</v>
      </c>
      <c r="S26" s="81">
        <v>2.264689282098912</v>
      </c>
      <c r="T26" s="82"/>
      <c r="U26" s="81">
        <v>11346017</v>
      </c>
      <c r="V26" s="81">
        <v>791</v>
      </c>
      <c r="W26" s="81">
        <v>754</v>
      </c>
      <c r="X26" s="81">
        <v>5201</v>
      </c>
      <c r="Y26" s="81">
        <v>8906</v>
      </c>
      <c r="Z26" s="81">
        <v>17061</v>
      </c>
      <c r="AA26" s="81">
        <v>4536</v>
      </c>
      <c r="AB26" s="81">
        <v>23576</v>
      </c>
      <c r="AC26" s="81">
        <v>0</v>
      </c>
      <c r="AD26" s="81">
        <v>2.264689282098912</v>
      </c>
      <c r="AE26" s="82"/>
      <c r="AF26" s="81">
        <v>122946694.75798582</v>
      </c>
      <c r="AG26" s="81">
        <v>1276224.5054258013</v>
      </c>
      <c r="AH26" s="81">
        <v>2683301.989785525</v>
      </c>
      <c r="AI26" s="81">
        <v>32272464.045599159</v>
      </c>
      <c r="AJ26" s="81">
        <v>61489803.971566707</v>
      </c>
      <c r="AK26" s="81">
        <v>0</v>
      </c>
      <c r="AL26" s="81">
        <v>0</v>
      </c>
      <c r="AM26" s="81">
        <v>3094677.4189567617</v>
      </c>
      <c r="AN26" s="81">
        <v>0</v>
      </c>
      <c r="AO26" s="81">
        <v>0</v>
      </c>
      <c r="AP26" s="82"/>
      <c r="AQ26" s="81">
        <v>208</v>
      </c>
      <c r="AR26" s="81">
        <v>68</v>
      </c>
      <c r="AS26" s="81">
        <v>1</v>
      </c>
      <c r="AT26" s="81">
        <v>2</v>
      </c>
      <c r="AU26" s="81">
        <v>0</v>
      </c>
      <c r="AV26" s="81">
        <v>0</v>
      </c>
      <c r="AW26" s="81"/>
      <c r="AX26" s="82"/>
      <c r="AY26" s="81">
        <v>1040.2180000000001</v>
      </c>
      <c r="AZ26" s="81">
        <v>3243.1</v>
      </c>
      <c r="BA26" s="81">
        <v>1500</v>
      </c>
      <c r="BB26" s="81">
        <v>644.20000000000005</v>
      </c>
      <c r="BC26" s="81">
        <v>0</v>
      </c>
      <c r="BD26" s="81">
        <v>0</v>
      </c>
      <c r="BE26" s="81"/>
      <c r="BF26" s="82"/>
      <c r="BG26" s="81"/>
      <c r="BH26" s="81"/>
      <c r="BI26" s="81"/>
      <c r="BJ26" s="81"/>
      <c r="BK26" s="81"/>
      <c r="BL26" s="81"/>
      <c r="BM26" s="82"/>
      <c r="BN26" s="81"/>
      <c r="BO26" s="81"/>
      <c r="BP26" s="81"/>
      <c r="BQ26" s="81"/>
      <c r="BR26" s="81"/>
      <c r="BS26" s="81"/>
      <c r="BT26"/>
      <c r="BU26" s="80"/>
      <c r="BV26" s="80"/>
      <c r="BW26" s="80"/>
      <c r="BX26" s="80"/>
      <c r="BY26" s="80"/>
      <c r="BZ26" s="80"/>
      <c r="CA26" s="80"/>
      <c r="CB26" s="80"/>
      <c r="CC26" s="80"/>
    </row>
    <row r="27" spans="1:81">
      <c r="A27" s="80" t="s">
        <v>1800</v>
      </c>
      <c r="B27" s="80">
        <v>391</v>
      </c>
      <c r="C27" s="80">
        <v>19</v>
      </c>
      <c r="D27" s="80">
        <v>23</v>
      </c>
      <c r="E27" s="80">
        <v>2022</v>
      </c>
      <c r="F27" s="80" t="s">
        <v>568</v>
      </c>
      <c r="G27" s="174" t="s">
        <v>1781</v>
      </c>
      <c r="H27" s="80" t="s">
        <v>1782</v>
      </c>
      <c r="I27" s="177"/>
      <c r="J27" s="81"/>
      <c r="K27" s="81"/>
      <c r="L27" s="81"/>
      <c r="M27" s="81"/>
      <c r="N27" s="81"/>
      <c r="O27" s="81"/>
      <c r="P27" s="81"/>
      <c r="Q27" s="81"/>
      <c r="R27" s="81"/>
      <c r="S27" s="81"/>
      <c r="T27" s="82"/>
      <c r="U27" s="81"/>
      <c r="V27" s="81"/>
      <c r="W27" s="81"/>
      <c r="X27" s="81"/>
      <c r="Y27" s="81"/>
      <c r="Z27" s="81"/>
      <c r="AA27" s="81"/>
      <c r="AB27" s="81"/>
      <c r="AC27" s="81"/>
      <c r="AD27" s="81"/>
      <c r="AE27" s="82"/>
      <c r="AF27" s="81"/>
      <c r="AG27" s="81"/>
      <c r="AH27" s="81"/>
      <c r="AI27" s="81"/>
      <c r="AJ27" s="81"/>
      <c r="AK27" s="81"/>
      <c r="AL27" s="81"/>
      <c r="AM27" s="81"/>
      <c r="AN27" s="81"/>
      <c r="AO27" s="81"/>
      <c r="AP27" s="82"/>
      <c r="AQ27" s="81">
        <v>229</v>
      </c>
      <c r="AR27" s="81">
        <v>68</v>
      </c>
      <c r="AS27" s="81">
        <v>1</v>
      </c>
      <c r="AT27" s="81">
        <v>2</v>
      </c>
      <c r="AU27" s="81">
        <v>0</v>
      </c>
      <c r="AV27" s="81">
        <v>0</v>
      </c>
      <c r="AW27" s="81"/>
      <c r="AX27" s="82"/>
      <c r="AY27" s="81">
        <v>1165.8179999999998</v>
      </c>
      <c r="AZ27" s="81">
        <v>3243.1</v>
      </c>
      <c r="BA27" s="81">
        <v>1500</v>
      </c>
      <c r="BB27" s="81">
        <v>644.20000000000005</v>
      </c>
      <c r="BC27" s="81">
        <v>0</v>
      </c>
      <c r="BD27" s="81">
        <v>0</v>
      </c>
      <c r="BE27" s="81"/>
      <c r="BF27" s="82"/>
      <c r="BG27" s="81"/>
      <c r="BH27" s="81"/>
      <c r="BI27" s="81"/>
      <c r="BJ27" s="81"/>
      <c r="BK27" s="81"/>
      <c r="BL27" s="81"/>
      <c r="BM27" s="82"/>
      <c r="BN27" s="81"/>
      <c r="BO27" s="81"/>
      <c r="BP27" s="81"/>
      <c r="BQ27" s="81"/>
      <c r="BR27" s="81"/>
      <c r="BS27" s="81"/>
      <c r="BT27"/>
      <c r="BU27" s="80"/>
      <c r="BV27" s="80"/>
      <c r="BW27" s="80"/>
      <c r="BX27" s="80"/>
      <c r="BY27" s="80"/>
      <c r="BZ27" s="80"/>
      <c r="CA27" s="80"/>
      <c r="CB27" s="80"/>
      <c r="CC27" s="80"/>
    </row>
    <row r="28" spans="1:81">
      <c r="A28" s="80" t="s">
        <v>1801</v>
      </c>
      <c r="B28" s="80">
        <v>392</v>
      </c>
      <c r="C28" s="80">
        <v>1</v>
      </c>
      <c r="D28" s="80">
        <v>24</v>
      </c>
      <c r="E28" s="80">
        <v>1990</v>
      </c>
      <c r="F28" s="80" t="s">
        <v>562</v>
      </c>
      <c r="G28" s="80" t="s">
        <v>1802</v>
      </c>
      <c r="H28" s="80" t="s">
        <v>1803</v>
      </c>
      <c r="I28" s="177"/>
      <c r="J28" s="81">
        <v>306.07104787332588</v>
      </c>
      <c r="K28" s="81">
        <v>5.6765013811729723</v>
      </c>
      <c r="L28" s="81">
        <v>3.1395770743034039</v>
      </c>
      <c r="M28" s="81">
        <v>14.918982735466905</v>
      </c>
      <c r="N28" s="81">
        <v>37.203315525481074</v>
      </c>
      <c r="O28" s="81">
        <v>22.367465209419613</v>
      </c>
      <c r="P28" s="81">
        <v>27.622296434818658</v>
      </c>
      <c r="Q28" s="81">
        <v>1.9608781226686969</v>
      </c>
      <c r="R28" s="81">
        <v>0</v>
      </c>
      <c r="S28" s="81">
        <v>2.1126799333592947</v>
      </c>
      <c r="T28" s="82"/>
      <c r="U28" s="81">
        <v>22929081</v>
      </c>
      <c r="V28" s="81">
        <v>1380</v>
      </c>
      <c r="W28" s="81">
        <v>58</v>
      </c>
      <c r="X28" s="81">
        <v>5928</v>
      </c>
      <c r="Y28" s="81">
        <v>8612</v>
      </c>
      <c r="Z28" s="81">
        <v>9200</v>
      </c>
      <c r="AA28" s="81">
        <v>6707</v>
      </c>
      <c r="AB28" s="81">
        <v>31838</v>
      </c>
      <c r="AC28" s="81">
        <v>0</v>
      </c>
      <c r="AD28" s="81">
        <v>2.1126799333592947</v>
      </c>
      <c r="AE28" s="82"/>
      <c r="AF28" s="81" t="s">
        <v>564</v>
      </c>
      <c r="AG28" s="81" t="s">
        <v>564</v>
      </c>
      <c r="AH28" s="81" t="s">
        <v>564</v>
      </c>
      <c r="AI28" s="81" t="s">
        <v>564</v>
      </c>
      <c r="AJ28" s="81" t="s">
        <v>564</v>
      </c>
      <c r="AK28" s="81" t="s">
        <v>564</v>
      </c>
      <c r="AL28" s="81" t="s">
        <v>564</v>
      </c>
      <c r="AM28" s="81" t="s">
        <v>564</v>
      </c>
      <c r="AN28" s="81" t="s">
        <v>564</v>
      </c>
      <c r="AO28" s="81" t="s">
        <v>564</v>
      </c>
      <c r="AP28" s="82"/>
      <c r="AQ28" s="81" t="s">
        <v>564</v>
      </c>
      <c r="AR28" s="81" t="s">
        <v>564</v>
      </c>
      <c r="AS28" s="81" t="s">
        <v>564</v>
      </c>
      <c r="AT28" s="81" t="s">
        <v>564</v>
      </c>
      <c r="AU28" s="81" t="s">
        <v>564</v>
      </c>
      <c r="AV28" s="81" t="s">
        <v>564</v>
      </c>
      <c r="AW28" s="81" t="s">
        <v>564</v>
      </c>
      <c r="AX28" s="82"/>
      <c r="AY28" s="81" t="s">
        <v>564</v>
      </c>
      <c r="AZ28" s="81" t="s">
        <v>564</v>
      </c>
      <c r="BA28" s="81" t="s">
        <v>564</v>
      </c>
      <c r="BB28" s="81" t="s">
        <v>564</v>
      </c>
      <c r="BC28" s="81" t="s">
        <v>564</v>
      </c>
      <c r="BD28" s="81" t="s">
        <v>564</v>
      </c>
      <c r="BE28" s="81" t="s">
        <v>564</v>
      </c>
      <c r="BF28" s="82"/>
      <c r="BG28" s="81" t="s">
        <v>564</v>
      </c>
      <c r="BH28" s="81" t="s">
        <v>564</v>
      </c>
      <c r="BI28" s="81" t="s">
        <v>564</v>
      </c>
      <c r="BJ28" s="81" t="s">
        <v>564</v>
      </c>
      <c r="BK28" s="81" t="s">
        <v>564</v>
      </c>
      <c r="BL28" s="81" t="s">
        <v>564</v>
      </c>
      <c r="BM28" s="82"/>
      <c r="BN28" s="81" t="s">
        <v>564</v>
      </c>
      <c r="BO28" s="81" t="s">
        <v>564</v>
      </c>
      <c r="BP28" s="81" t="s">
        <v>564</v>
      </c>
      <c r="BQ28" s="81" t="s">
        <v>564</v>
      </c>
      <c r="BR28" s="81" t="s">
        <v>564</v>
      </c>
      <c r="BS28" s="81" t="s">
        <v>564</v>
      </c>
      <c r="BT28"/>
      <c r="BU28" s="80"/>
      <c r="BV28" s="80"/>
      <c r="BW28" s="80"/>
      <c r="BX28" s="80"/>
      <c r="BY28" s="80"/>
      <c r="BZ28" s="80"/>
      <c r="CA28" s="80"/>
      <c r="CB28" s="80"/>
      <c r="CC28" s="80"/>
    </row>
    <row r="29" spans="1:81">
      <c r="A29" s="80" t="s">
        <v>1804</v>
      </c>
      <c r="B29" s="80">
        <v>393</v>
      </c>
      <c r="C29" s="80">
        <v>2</v>
      </c>
      <c r="D29" s="80">
        <v>24</v>
      </c>
      <c r="E29" s="80">
        <v>2005</v>
      </c>
      <c r="F29" s="80" t="s">
        <v>565</v>
      </c>
      <c r="G29" s="80" t="s">
        <v>1802</v>
      </c>
      <c r="H29" s="80" t="s">
        <v>1803</v>
      </c>
      <c r="I29" s="177"/>
      <c r="J29" s="81">
        <v>409.81832175522987</v>
      </c>
      <c r="K29" s="81">
        <v>5.0970054942171803</v>
      </c>
      <c r="L29" s="81">
        <v>5.8701313763067624</v>
      </c>
      <c r="M29" s="81">
        <v>33.734449758234753</v>
      </c>
      <c r="N29" s="81">
        <v>53.945533182830211</v>
      </c>
      <c r="O29" s="81">
        <v>32.611569358436284</v>
      </c>
      <c r="P29" s="81">
        <v>25.862416421819997</v>
      </c>
      <c r="Q29" s="81">
        <v>1.7313293126332088</v>
      </c>
      <c r="R29" s="81">
        <v>0</v>
      </c>
      <c r="S29" s="81">
        <v>2.9105201119999995</v>
      </c>
      <c r="T29" s="82"/>
      <c r="U29" s="81">
        <v>23346179</v>
      </c>
      <c r="V29" s="81">
        <v>1275</v>
      </c>
      <c r="W29" s="81">
        <v>62</v>
      </c>
      <c r="X29" s="81">
        <v>5520</v>
      </c>
      <c r="Y29" s="81">
        <v>9334</v>
      </c>
      <c r="Z29" s="81">
        <v>15522</v>
      </c>
      <c r="AA29" s="81">
        <v>5143</v>
      </c>
      <c r="AB29" s="81">
        <v>29387</v>
      </c>
      <c r="AC29" s="81">
        <v>0</v>
      </c>
      <c r="AD29" s="81">
        <v>2.9105201119999995</v>
      </c>
      <c r="AE29" s="82"/>
      <c r="AF29" s="81" t="s">
        <v>564</v>
      </c>
      <c r="AG29" s="81" t="s">
        <v>564</v>
      </c>
      <c r="AH29" s="81" t="s">
        <v>564</v>
      </c>
      <c r="AI29" s="81" t="s">
        <v>564</v>
      </c>
      <c r="AJ29" s="81" t="s">
        <v>564</v>
      </c>
      <c r="AK29" s="81" t="s">
        <v>564</v>
      </c>
      <c r="AL29" s="81" t="s">
        <v>564</v>
      </c>
      <c r="AM29" s="81" t="s">
        <v>564</v>
      </c>
      <c r="AN29" s="81" t="s">
        <v>564</v>
      </c>
      <c r="AO29" s="81" t="s">
        <v>564</v>
      </c>
      <c r="AP29" s="82"/>
      <c r="AQ29" s="81" t="s">
        <v>564</v>
      </c>
      <c r="AR29" s="81" t="s">
        <v>564</v>
      </c>
      <c r="AS29" s="81" t="s">
        <v>564</v>
      </c>
      <c r="AT29" s="81" t="s">
        <v>564</v>
      </c>
      <c r="AU29" s="81" t="s">
        <v>564</v>
      </c>
      <c r="AV29" s="81" t="s">
        <v>564</v>
      </c>
      <c r="AW29" s="81" t="s">
        <v>564</v>
      </c>
      <c r="AX29" s="82"/>
      <c r="AY29" s="81" t="s">
        <v>564</v>
      </c>
      <c r="AZ29" s="81" t="s">
        <v>564</v>
      </c>
      <c r="BA29" s="81" t="s">
        <v>564</v>
      </c>
      <c r="BB29" s="81" t="s">
        <v>564</v>
      </c>
      <c r="BC29" s="81" t="s">
        <v>564</v>
      </c>
      <c r="BD29" s="81" t="s">
        <v>564</v>
      </c>
      <c r="BE29" s="81" t="s">
        <v>564</v>
      </c>
      <c r="BF29" s="82"/>
      <c r="BG29" s="81" t="s">
        <v>564</v>
      </c>
      <c r="BH29" s="81" t="s">
        <v>564</v>
      </c>
      <c r="BI29" s="81" t="s">
        <v>564</v>
      </c>
      <c r="BJ29" s="81" t="s">
        <v>564</v>
      </c>
      <c r="BK29" s="81" t="s">
        <v>564</v>
      </c>
      <c r="BL29" s="81" t="s">
        <v>564</v>
      </c>
      <c r="BM29" s="82"/>
      <c r="BN29" s="81" t="s">
        <v>564</v>
      </c>
      <c r="BO29" s="81" t="s">
        <v>564</v>
      </c>
      <c r="BP29" s="81" t="s">
        <v>564</v>
      </c>
      <c r="BQ29" s="81" t="s">
        <v>564</v>
      </c>
      <c r="BR29" s="81" t="s">
        <v>564</v>
      </c>
      <c r="BS29" s="81" t="s">
        <v>564</v>
      </c>
      <c r="BT29"/>
      <c r="BU29" s="80"/>
      <c r="BV29" s="80"/>
      <c r="BW29" s="80"/>
      <c r="BX29" s="80"/>
      <c r="BY29" s="80"/>
      <c r="BZ29" s="80"/>
      <c r="CA29" s="80"/>
      <c r="CB29" s="80"/>
      <c r="CC29" s="80"/>
    </row>
    <row r="30" spans="1:81">
      <c r="A30" s="80" t="s">
        <v>1805</v>
      </c>
      <c r="B30" s="80">
        <v>394</v>
      </c>
      <c r="C30" s="80">
        <v>3</v>
      </c>
      <c r="D30" s="80">
        <v>24</v>
      </c>
      <c r="E30" s="80">
        <v>2006</v>
      </c>
      <c r="F30" s="80" t="s">
        <v>566</v>
      </c>
      <c r="G30" s="80" t="s">
        <v>1802</v>
      </c>
      <c r="H30" s="80" t="s">
        <v>1803</v>
      </c>
      <c r="I30" s="177"/>
      <c r="J30" s="81" t="s">
        <v>564</v>
      </c>
      <c r="K30" s="81" t="s">
        <v>564</v>
      </c>
      <c r="L30" s="81" t="s">
        <v>564</v>
      </c>
      <c r="M30" s="81" t="s">
        <v>564</v>
      </c>
      <c r="N30" s="81" t="s">
        <v>564</v>
      </c>
      <c r="O30" s="81" t="s">
        <v>564</v>
      </c>
      <c r="P30" s="81" t="s">
        <v>564</v>
      </c>
      <c r="Q30" s="81" t="s">
        <v>564</v>
      </c>
      <c r="R30" s="81" t="s">
        <v>564</v>
      </c>
      <c r="S30" s="81" t="s">
        <v>564</v>
      </c>
      <c r="T30" s="82"/>
      <c r="U30" s="81" t="s">
        <v>564</v>
      </c>
      <c r="V30" s="81" t="s">
        <v>564</v>
      </c>
      <c r="W30" s="81" t="s">
        <v>564</v>
      </c>
      <c r="X30" s="81" t="s">
        <v>564</v>
      </c>
      <c r="Y30" s="81" t="s">
        <v>564</v>
      </c>
      <c r="Z30" s="81" t="s">
        <v>564</v>
      </c>
      <c r="AA30" s="81" t="s">
        <v>564</v>
      </c>
      <c r="AB30" s="81" t="s">
        <v>564</v>
      </c>
      <c r="AC30" s="81" t="s">
        <v>564</v>
      </c>
      <c r="AD30" s="81" t="s">
        <v>564</v>
      </c>
      <c r="AE30" s="82"/>
      <c r="AF30" s="81" t="s">
        <v>564</v>
      </c>
      <c r="AG30" s="81" t="s">
        <v>564</v>
      </c>
      <c r="AH30" s="81" t="s">
        <v>564</v>
      </c>
      <c r="AI30" s="81" t="s">
        <v>564</v>
      </c>
      <c r="AJ30" s="81" t="s">
        <v>564</v>
      </c>
      <c r="AK30" s="81" t="s">
        <v>564</v>
      </c>
      <c r="AL30" s="81" t="s">
        <v>564</v>
      </c>
      <c r="AM30" s="81" t="s">
        <v>564</v>
      </c>
      <c r="AN30" s="81" t="s">
        <v>564</v>
      </c>
      <c r="AO30" s="81" t="s">
        <v>564</v>
      </c>
      <c r="AP30" s="82"/>
      <c r="AQ30" s="81" t="s">
        <v>564</v>
      </c>
      <c r="AR30" s="81" t="s">
        <v>564</v>
      </c>
      <c r="AS30" s="81" t="s">
        <v>564</v>
      </c>
      <c r="AT30" s="81" t="s">
        <v>564</v>
      </c>
      <c r="AU30" s="81" t="s">
        <v>564</v>
      </c>
      <c r="AV30" s="81" t="s">
        <v>564</v>
      </c>
      <c r="AW30" s="81" t="s">
        <v>564</v>
      </c>
      <c r="AX30" s="82"/>
      <c r="AY30" s="81" t="s">
        <v>564</v>
      </c>
      <c r="AZ30" s="81" t="s">
        <v>564</v>
      </c>
      <c r="BA30" s="81" t="s">
        <v>564</v>
      </c>
      <c r="BB30" s="81" t="s">
        <v>564</v>
      </c>
      <c r="BC30" s="81" t="s">
        <v>564</v>
      </c>
      <c r="BD30" s="81" t="s">
        <v>564</v>
      </c>
      <c r="BE30" s="81" t="s">
        <v>564</v>
      </c>
      <c r="BF30" s="82"/>
      <c r="BG30" s="81" t="s">
        <v>564</v>
      </c>
      <c r="BH30" s="81" t="s">
        <v>564</v>
      </c>
      <c r="BI30" s="81" t="s">
        <v>564</v>
      </c>
      <c r="BJ30" s="81" t="s">
        <v>564</v>
      </c>
      <c r="BK30" s="81" t="s">
        <v>564</v>
      </c>
      <c r="BL30" s="81" t="s">
        <v>564</v>
      </c>
      <c r="BM30" s="82"/>
      <c r="BN30" s="81" t="s">
        <v>564</v>
      </c>
      <c r="BO30" s="81" t="s">
        <v>564</v>
      </c>
      <c r="BP30" s="81" t="s">
        <v>564</v>
      </c>
      <c r="BQ30" s="81" t="s">
        <v>564</v>
      </c>
      <c r="BR30" s="81" t="s">
        <v>564</v>
      </c>
      <c r="BS30" s="81" t="s">
        <v>564</v>
      </c>
      <c r="BT30"/>
      <c r="BU30" s="80"/>
      <c r="BV30" s="80"/>
      <c r="BW30" s="80"/>
      <c r="BX30" s="80"/>
      <c r="BY30" s="80"/>
      <c r="BZ30" s="80"/>
      <c r="CA30" s="80"/>
      <c r="CB30" s="80"/>
      <c r="CC30" s="80"/>
    </row>
    <row r="31" spans="1:81">
      <c r="A31" s="80" t="s">
        <v>1806</v>
      </c>
      <c r="B31" s="80">
        <v>395</v>
      </c>
      <c r="C31" s="80">
        <v>4</v>
      </c>
      <c r="D31" s="80">
        <v>24</v>
      </c>
      <c r="E31" s="80">
        <v>2007</v>
      </c>
      <c r="F31" s="80" t="s">
        <v>567</v>
      </c>
      <c r="G31" s="80" t="s">
        <v>1802</v>
      </c>
      <c r="H31" s="80" t="s">
        <v>1803</v>
      </c>
      <c r="I31" s="177"/>
      <c r="J31" s="81">
        <v>480.60175897774167</v>
      </c>
      <c r="K31" s="81">
        <v>3.5182344229431779</v>
      </c>
      <c r="L31" s="81">
        <v>7.6915123303527189</v>
      </c>
      <c r="M31" s="81">
        <v>30.249398282216514</v>
      </c>
      <c r="N31" s="81">
        <v>55.023929676603935</v>
      </c>
      <c r="O31" s="81">
        <v>31.932656538369219</v>
      </c>
      <c r="P31" s="81">
        <v>25.169945451801389</v>
      </c>
      <c r="Q31" s="81">
        <v>1.7995763773329694</v>
      </c>
      <c r="R31" s="81">
        <v>0</v>
      </c>
      <c r="S31" s="81">
        <v>3.5535963019199999</v>
      </c>
      <c r="T31" s="82"/>
      <c r="U31" s="81">
        <v>38009052</v>
      </c>
      <c r="V31" s="81">
        <v>1175</v>
      </c>
      <c r="W31" s="81">
        <v>89</v>
      </c>
      <c r="X31" s="81">
        <v>6328</v>
      </c>
      <c r="Y31" s="81">
        <v>9451</v>
      </c>
      <c r="Z31" s="81">
        <v>15800</v>
      </c>
      <c r="AA31" s="81">
        <v>4929</v>
      </c>
      <c r="AB31" s="81">
        <v>28930</v>
      </c>
      <c r="AC31" s="81">
        <v>0</v>
      </c>
      <c r="AD31" s="81">
        <v>3.5535963019199999</v>
      </c>
      <c r="AE31" s="82"/>
      <c r="AF31" s="81" t="s">
        <v>564</v>
      </c>
      <c r="AG31" s="81" t="s">
        <v>564</v>
      </c>
      <c r="AH31" s="81" t="s">
        <v>564</v>
      </c>
      <c r="AI31" s="81" t="s">
        <v>564</v>
      </c>
      <c r="AJ31" s="81" t="s">
        <v>564</v>
      </c>
      <c r="AK31" s="81" t="s">
        <v>564</v>
      </c>
      <c r="AL31" s="81" t="s">
        <v>564</v>
      </c>
      <c r="AM31" s="81" t="s">
        <v>564</v>
      </c>
      <c r="AN31" s="81" t="s">
        <v>564</v>
      </c>
      <c r="AO31" s="81" t="s">
        <v>564</v>
      </c>
      <c r="AP31" s="82"/>
      <c r="AQ31" s="81" t="s">
        <v>564</v>
      </c>
      <c r="AR31" s="81" t="s">
        <v>564</v>
      </c>
      <c r="AS31" s="81" t="s">
        <v>564</v>
      </c>
      <c r="AT31" s="81" t="s">
        <v>564</v>
      </c>
      <c r="AU31" s="81" t="s">
        <v>564</v>
      </c>
      <c r="AV31" s="81" t="s">
        <v>564</v>
      </c>
      <c r="AW31" s="81" t="s">
        <v>564</v>
      </c>
      <c r="AX31" s="82"/>
      <c r="AY31" s="81" t="s">
        <v>564</v>
      </c>
      <c r="AZ31" s="81" t="s">
        <v>564</v>
      </c>
      <c r="BA31" s="81" t="s">
        <v>564</v>
      </c>
      <c r="BB31" s="81" t="s">
        <v>564</v>
      </c>
      <c r="BC31" s="81" t="s">
        <v>564</v>
      </c>
      <c r="BD31" s="81" t="s">
        <v>564</v>
      </c>
      <c r="BE31" s="81" t="s">
        <v>564</v>
      </c>
      <c r="BF31" s="82"/>
      <c r="BG31" s="81" t="s">
        <v>564</v>
      </c>
      <c r="BH31" s="81" t="s">
        <v>564</v>
      </c>
      <c r="BI31" s="81" t="s">
        <v>564</v>
      </c>
      <c r="BJ31" s="81" t="s">
        <v>564</v>
      </c>
      <c r="BK31" s="81" t="s">
        <v>564</v>
      </c>
      <c r="BL31" s="81" t="s">
        <v>564</v>
      </c>
      <c r="BM31" s="82"/>
      <c r="BN31" s="81" t="s">
        <v>564</v>
      </c>
      <c r="BO31" s="81" t="s">
        <v>564</v>
      </c>
      <c r="BP31" s="81" t="s">
        <v>564</v>
      </c>
      <c r="BQ31" s="81" t="s">
        <v>564</v>
      </c>
      <c r="BR31" s="81" t="s">
        <v>564</v>
      </c>
      <c r="BS31" s="81" t="s">
        <v>564</v>
      </c>
      <c r="BT31"/>
      <c r="BU31" s="80"/>
      <c r="BV31" s="80"/>
      <c r="BW31" s="80"/>
      <c r="BX31" s="80"/>
      <c r="BY31" s="80"/>
      <c r="BZ31" s="80"/>
      <c r="CA31" s="80"/>
      <c r="CB31" s="80"/>
      <c r="CC31" s="80"/>
    </row>
    <row r="32" spans="1:81">
      <c r="A32" s="80" t="s">
        <v>1807</v>
      </c>
      <c r="B32" s="80">
        <v>396</v>
      </c>
      <c r="C32" s="80">
        <v>5</v>
      </c>
      <c r="D32" s="80">
        <v>24</v>
      </c>
      <c r="E32" s="80">
        <v>2008</v>
      </c>
      <c r="F32" s="80" t="s">
        <v>84</v>
      </c>
      <c r="G32" s="80" t="s">
        <v>1802</v>
      </c>
      <c r="H32" s="80" t="s">
        <v>1803</v>
      </c>
      <c r="I32" s="177"/>
      <c r="J32" s="81">
        <v>372.61915001368641</v>
      </c>
      <c r="K32" s="81">
        <v>2.6614408954589086</v>
      </c>
      <c r="L32" s="81">
        <v>6.9305324061560176</v>
      </c>
      <c r="M32" s="81">
        <v>31.620893558779855</v>
      </c>
      <c r="N32" s="81">
        <v>45.623444112087313</v>
      </c>
      <c r="O32" s="81">
        <v>30.939695926349515</v>
      </c>
      <c r="P32" s="81">
        <v>24.467970576187174</v>
      </c>
      <c r="Q32" s="81">
        <v>1.7561017646502337</v>
      </c>
      <c r="R32" s="81">
        <v>0</v>
      </c>
      <c r="S32" s="81">
        <v>3.5413109678399994</v>
      </c>
      <c r="T32" s="82"/>
      <c r="U32" s="81">
        <v>30397273</v>
      </c>
      <c r="V32" s="81">
        <v>1175</v>
      </c>
      <c r="W32" s="81">
        <v>89</v>
      </c>
      <c r="X32" s="81">
        <v>6328</v>
      </c>
      <c r="Y32" s="81">
        <v>9553</v>
      </c>
      <c r="Z32" s="81">
        <v>15846</v>
      </c>
      <c r="AA32" s="81">
        <v>4797</v>
      </c>
      <c r="AB32" s="81">
        <v>28695</v>
      </c>
      <c r="AC32" s="81">
        <v>0</v>
      </c>
      <c r="AD32" s="81">
        <v>3.5413109678399994</v>
      </c>
      <c r="AE32" s="82"/>
      <c r="AF32" s="81" t="s">
        <v>564</v>
      </c>
      <c r="AG32" s="81" t="s">
        <v>564</v>
      </c>
      <c r="AH32" s="81" t="s">
        <v>564</v>
      </c>
      <c r="AI32" s="81" t="s">
        <v>564</v>
      </c>
      <c r="AJ32" s="81" t="s">
        <v>564</v>
      </c>
      <c r="AK32" s="81" t="s">
        <v>564</v>
      </c>
      <c r="AL32" s="81" t="s">
        <v>564</v>
      </c>
      <c r="AM32" s="81" t="s">
        <v>564</v>
      </c>
      <c r="AN32" s="81" t="s">
        <v>564</v>
      </c>
      <c r="AO32" s="81" t="s">
        <v>564</v>
      </c>
      <c r="AP32" s="82"/>
      <c r="AQ32" s="81" t="s">
        <v>564</v>
      </c>
      <c r="AR32" s="81" t="s">
        <v>564</v>
      </c>
      <c r="AS32" s="81" t="s">
        <v>564</v>
      </c>
      <c r="AT32" s="81" t="s">
        <v>564</v>
      </c>
      <c r="AU32" s="81" t="s">
        <v>564</v>
      </c>
      <c r="AV32" s="81" t="s">
        <v>564</v>
      </c>
      <c r="AW32" s="81" t="s">
        <v>564</v>
      </c>
      <c r="AX32" s="82"/>
      <c r="AY32" s="81" t="s">
        <v>564</v>
      </c>
      <c r="AZ32" s="81" t="s">
        <v>564</v>
      </c>
      <c r="BA32" s="81" t="s">
        <v>564</v>
      </c>
      <c r="BB32" s="81" t="s">
        <v>564</v>
      </c>
      <c r="BC32" s="81" t="s">
        <v>564</v>
      </c>
      <c r="BD32" s="81" t="s">
        <v>564</v>
      </c>
      <c r="BE32" s="81" t="s">
        <v>564</v>
      </c>
      <c r="BF32" s="82"/>
      <c r="BG32" s="81" t="s">
        <v>564</v>
      </c>
      <c r="BH32" s="81" t="s">
        <v>564</v>
      </c>
      <c r="BI32" s="81" t="s">
        <v>564</v>
      </c>
      <c r="BJ32" s="81" t="s">
        <v>564</v>
      </c>
      <c r="BK32" s="81" t="s">
        <v>564</v>
      </c>
      <c r="BL32" s="81" t="s">
        <v>564</v>
      </c>
      <c r="BM32" s="82"/>
      <c r="BN32" s="81" t="s">
        <v>564</v>
      </c>
      <c r="BO32" s="81" t="s">
        <v>564</v>
      </c>
      <c r="BP32" s="81" t="s">
        <v>564</v>
      </c>
      <c r="BQ32" s="81" t="s">
        <v>564</v>
      </c>
      <c r="BR32" s="81" t="s">
        <v>564</v>
      </c>
      <c r="BS32" s="81" t="s">
        <v>564</v>
      </c>
      <c r="BT32"/>
      <c r="BU32" s="80"/>
      <c r="BV32" s="80"/>
      <c r="BW32" s="80"/>
      <c r="BX32" s="80"/>
      <c r="BY32" s="80"/>
      <c r="BZ32" s="80"/>
      <c r="CA32" s="80"/>
      <c r="CB32" s="80"/>
      <c r="CC32" s="80"/>
    </row>
    <row r="33" spans="1:81">
      <c r="A33" s="80" t="s">
        <v>1808</v>
      </c>
      <c r="B33" s="80">
        <v>397</v>
      </c>
      <c r="C33" s="80">
        <v>6</v>
      </c>
      <c r="D33" s="80">
        <v>24</v>
      </c>
      <c r="E33" s="80">
        <v>2009</v>
      </c>
      <c r="F33" s="80" t="s">
        <v>85</v>
      </c>
      <c r="G33" s="80" t="s">
        <v>1802</v>
      </c>
      <c r="H33" s="80" t="s">
        <v>1803</v>
      </c>
      <c r="I33" s="177"/>
      <c r="J33" s="81">
        <v>318.80760552683756</v>
      </c>
      <c r="K33" s="81">
        <v>2.4944341187263079</v>
      </c>
      <c r="L33" s="81">
        <v>3.2375382502080932</v>
      </c>
      <c r="M33" s="81">
        <v>34.415461711652696</v>
      </c>
      <c r="N33" s="81">
        <v>45.273305397122826</v>
      </c>
      <c r="O33" s="81">
        <v>31.45842068598893</v>
      </c>
      <c r="P33" s="81">
        <v>23.495832577854163</v>
      </c>
      <c r="Q33" s="81">
        <v>1.650830629414346</v>
      </c>
      <c r="R33" s="81">
        <v>0</v>
      </c>
      <c r="S33" s="81">
        <v>3.5661934131999993</v>
      </c>
      <c r="T33" s="82"/>
      <c r="U33" s="81">
        <v>19136162</v>
      </c>
      <c r="V33" s="81">
        <v>957</v>
      </c>
      <c r="W33" s="81">
        <v>69</v>
      </c>
      <c r="X33" s="81">
        <v>6601</v>
      </c>
      <c r="Y33" s="81">
        <v>9567</v>
      </c>
      <c r="Z33" s="81">
        <v>15903</v>
      </c>
      <c r="AA33" s="81">
        <v>4729</v>
      </c>
      <c r="AB33" s="81">
        <v>28317</v>
      </c>
      <c r="AC33" s="81">
        <v>0</v>
      </c>
      <c r="AD33" s="81">
        <v>3.5661934131999993</v>
      </c>
      <c r="AE33" s="82"/>
      <c r="AF33" s="81" t="s">
        <v>564</v>
      </c>
      <c r="AG33" s="81" t="s">
        <v>564</v>
      </c>
      <c r="AH33" s="81" t="s">
        <v>564</v>
      </c>
      <c r="AI33" s="81" t="s">
        <v>564</v>
      </c>
      <c r="AJ33" s="81" t="s">
        <v>564</v>
      </c>
      <c r="AK33" s="81" t="s">
        <v>564</v>
      </c>
      <c r="AL33" s="81" t="s">
        <v>564</v>
      </c>
      <c r="AM33" s="81" t="s">
        <v>564</v>
      </c>
      <c r="AN33" s="81" t="s">
        <v>564</v>
      </c>
      <c r="AO33" s="81" t="s">
        <v>564</v>
      </c>
      <c r="AP33" s="82"/>
      <c r="AQ33" s="81" t="s">
        <v>564</v>
      </c>
      <c r="AR33" s="81" t="s">
        <v>564</v>
      </c>
      <c r="AS33" s="81" t="s">
        <v>564</v>
      </c>
      <c r="AT33" s="81" t="s">
        <v>564</v>
      </c>
      <c r="AU33" s="81" t="s">
        <v>564</v>
      </c>
      <c r="AV33" s="81" t="s">
        <v>564</v>
      </c>
      <c r="AW33" s="81" t="s">
        <v>564</v>
      </c>
      <c r="AX33" s="82"/>
      <c r="AY33" s="81" t="s">
        <v>564</v>
      </c>
      <c r="AZ33" s="81" t="s">
        <v>564</v>
      </c>
      <c r="BA33" s="81" t="s">
        <v>564</v>
      </c>
      <c r="BB33" s="81" t="s">
        <v>564</v>
      </c>
      <c r="BC33" s="81" t="s">
        <v>564</v>
      </c>
      <c r="BD33" s="81" t="s">
        <v>564</v>
      </c>
      <c r="BE33" s="81" t="s">
        <v>564</v>
      </c>
      <c r="BF33" s="82"/>
      <c r="BG33" s="81">
        <v>0</v>
      </c>
      <c r="BH33" s="81">
        <v>0</v>
      </c>
      <c r="BI33" s="81">
        <v>70.022000000000006</v>
      </c>
      <c r="BJ33" s="81">
        <v>0</v>
      </c>
      <c r="BK33" s="81">
        <v>5.3140000000000001</v>
      </c>
      <c r="BL33" s="81">
        <v>0</v>
      </c>
      <c r="BM33" s="82"/>
      <c r="BN33" s="81">
        <v>0</v>
      </c>
      <c r="BO33" s="81">
        <v>0</v>
      </c>
      <c r="BP33" s="81">
        <v>6</v>
      </c>
      <c r="BQ33" s="81">
        <v>0</v>
      </c>
      <c r="BR33" s="81">
        <v>1</v>
      </c>
      <c r="BS33" s="81">
        <v>0</v>
      </c>
      <c r="BT33"/>
      <c r="BU33" s="80"/>
      <c r="BV33" s="80"/>
      <c r="BW33" s="80"/>
      <c r="BX33" s="80"/>
      <c r="BY33" s="80"/>
      <c r="BZ33" s="80"/>
      <c r="CA33" s="80"/>
      <c r="CB33" s="80"/>
      <c r="CC33" s="80"/>
    </row>
    <row r="34" spans="1:81">
      <c r="A34" s="80" t="s">
        <v>1809</v>
      </c>
      <c r="B34" s="80">
        <v>398</v>
      </c>
      <c r="C34" s="80">
        <v>7</v>
      </c>
      <c r="D34" s="80">
        <v>24</v>
      </c>
      <c r="E34" s="80">
        <v>2010</v>
      </c>
      <c r="F34" s="80" t="s">
        <v>86</v>
      </c>
      <c r="G34" s="80" t="s">
        <v>1802</v>
      </c>
      <c r="H34" s="80" t="s">
        <v>1803</v>
      </c>
      <c r="I34" s="177"/>
      <c r="J34" s="81">
        <v>338.77231686123849</v>
      </c>
      <c r="K34" s="81">
        <v>2.4725840479744043</v>
      </c>
      <c r="L34" s="81">
        <v>3.1188755395220893</v>
      </c>
      <c r="M34" s="81">
        <v>32.323954688029737</v>
      </c>
      <c r="N34" s="81">
        <v>52.88097651438791</v>
      </c>
      <c r="O34" s="81">
        <v>31.336543774488423</v>
      </c>
      <c r="P34" s="81">
        <v>23.796992319386025</v>
      </c>
      <c r="Q34" s="81">
        <v>1.7034948189805028</v>
      </c>
      <c r="R34" s="81">
        <v>0</v>
      </c>
      <c r="S34" s="81">
        <v>0</v>
      </c>
      <c r="T34" s="82"/>
      <c r="U34" s="81">
        <v>23785481</v>
      </c>
      <c r="V34" s="81">
        <v>957</v>
      </c>
      <c r="W34" s="81">
        <v>69</v>
      </c>
      <c r="X34" s="81">
        <v>6601</v>
      </c>
      <c r="Y34" s="81">
        <v>9552</v>
      </c>
      <c r="Z34" s="81">
        <v>15915</v>
      </c>
      <c r="AA34" s="81">
        <v>4670</v>
      </c>
      <c r="AB34" s="81">
        <v>27999</v>
      </c>
      <c r="AC34" s="81">
        <v>0</v>
      </c>
      <c r="AD34" s="81">
        <v>0</v>
      </c>
      <c r="AE34" s="82"/>
      <c r="AF34" s="81" t="s">
        <v>564</v>
      </c>
      <c r="AG34" s="81" t="s">
        <v>564</v>
      </c>
      <c r="AH34" s="81" t="s">
        <v>564</v>
      </c>
      <c r="AI34" s="81" t="s">
        <v>564</v>
      </c>
      <c r="AJ34" s="81" t="s">
        <v>564</v>
      </c>
      <c r="AK34" s="81" t="s">
        <v>564</v>
      </c>
      <c r="AL34" s="81" t="s">
        <v>564</v>
      </c>
      <c r="AM34" s="81" t="s">
        <v>564</v>
      </c>
      <c r="AN34" s="81" t="s">
        <v>564</v>
      </c>
      <c r="AO34" s="81" t="s">
        <v>564</v>
      </c>
      <c r="AP34" s="82"/>
      <c r="AQ34" s="81" t="s">
        <v>564</v>
      </c>
      <c r="AR34" s="81" t="s">
        <v>564</v>
      </c>
      <c r="AS34" s="81" t="s">
        <v>564</v>
      </c>
      <c r="AT34" s="81" t="s">
        <v>564</v>
      </c>
      <c r="AU34" s="81" t="s">
        <v>564</v>
      </c>
      <c r="AV34" s="81" t="s">
        <v>564</v>
      </c>
      <c r="AW34" s="81" t="s">
        <v>564</v>
      </c>
      <c r="AX34" s="82"/>
      <c r="AY34" s="81" t="s">
        <v>564</v>
      </c>
      <c r="AZ34" s="81" t="s">
        <v>564</v>
      </c>
      <c r="BA34" s="81" t="s">
        <v>564</v>
      </c>
      <c r="BB34" s="81" t="s">
        <v>564</v>
      </c>
      <c r="BC34" s="81" t="s">
        <v>564</v>
      </c>
      <c r="BD34" s="81" t="s">
        <v>564</v>
      </c>
      <c r="BE34" s="81" t="s">
        <v>564</v>
      </c>
      <c r="BF34" s="82"/>
      <c r="BG34" s="81">
        <v>0</v>
      </c>
      <c r="BH34" s="81">
        <v>0</v>
      </c>
      <c r="BI34" s="81">
        <v>91.817999999999998</v>
      </c>
      <c r="BJ34" s="81">
        <v>0</v>
      </c>
      <c r="BK34" s="81">
        <v>8.3160000000000007</v>
      </c>
      <c r="BL34" s="81">
        <v>0</v>
      </c>
      <c r="BM34" s="82"/>
      <c r="BN34" s="81">
        <v>0</v>
      </c>
      <c r="BO34" s="81">
        <v>0</v>
      </c>
      <c r="BP34" s="81">
        <v>6</v>
      </c>
      <c r="BQ34" s="81">
        <v>0</v>
      </c>
      <c r="BR34" s="81">
        <v>2</v>
      </c>
      <c r="BS34" s="81">
        <v>0</v>
      </c>
      <c r="BT34"/>
      <c r="BU34" s="80">
        <v>91.817999999999998</v>
      </c>
      <c r="BV34" s="80">
        <v>8.3160000000000007</v>
      </c>
      <c r="BW34" s="80">
        <v>0</v>
      </c>
      <c r="BX34" s="80">
        <v>0</v>
      </c>
      <c r="BY34" s="80">
        <v>0</v>
      </c>
      <c r="BZ34" s="80">
        <v>0</v>
      </c>
      <c r="CA34" s="80">
        <v>0</v>
      </c>
      <c r="CB34" s="80">
        <v>0</v>
      </c>
      <c r="CC34" s="80">
        <v>0</v>
      </c>
    </row>
    <row r="35" spans="1:81">
      <c r="A35" s="80" t="s">
        <v>1810</v>
      </c>
      <c r="B35" s="80">
        <v>399</v>
      </c>
      <c r="C35" s="80">
        <v>8</v>
      </c>
      <c r="D35" s="80">
        <v>24</v>
      </c>
      <c r="E35" s="80">
        <v>2011</v>
      </c>
      <c r="F35" s="80" t="s">
        <v>87</v>
      </c>
      <c r="G35" s="80" t="s">
        <v>1802</v>
      </c>
      <c r="H35" s="80" t="s">
        <v>1803</v>
      </c>
      <c r="I35" s="177"/>
      <c r="J35" s="81">
        <v>446.64270266516985</v>
      </c>
      <c r="K35" s="81">
        <v>3.358759698039969</v>
      </c>
      <c r="L35" s="81">
        <v>2.6620193176438951</v>
      </c>
      <c r="M35" s="81">
        <v>37.327422167569843</v>
      </c>
      <c r="N35" s="81">
        <v>49.351209964252483</v>
      </c>
      <c r="O35" s="81">
        <v>30.805131767122724</v>
      </c>
      <c r="P35" s="81">
        <v>22.485790804919358</v>
      </c>
      <c r="Q35" s="81">
        <v>1.9377636550714201</v>
      </c>
      <c r="R35" s="81">
        <v>0</v>
      </c>
      <c r="S35" s="81">
        <v>0</v>
      </c>
      <c r="T35" s="82"/>
      <c r="U35" s="81">
        <v>24206313</v>
      </c>
      <c r="V35" s="81">
        <v>957</v>
      </c>
      <c r="W35" s="81">
        <v>69</v>
      </c>
      <c r="X35" s="81">
        <v>6601</v>
      </c>
      <c r="Y35" s="81">
        <v>9559</v>
      </c>
      <c r="Z35" s="81">
        <v>15985</v>
      </c>
      <c r="AA35" s="81">
        <v>4544</v>
      </c>
      <c r="AB35" s="81">
        <v>27612</v>
      </c>
      <c r="AC35" s="81">
        <v>0</v>
      </c>
      <c r="AD35" s="81">
        <v>0</v>
      </c>
      <c r="AE35" s="82"/>
      <c r="AF35" s="81" t="s">
        <v>564</v>
      </c>
      <c r="AG35" s="81" t="s">
        <v>564</v>
      </c>
      <c r="AH35" s="81" t="s">
        <v>564</v>
      </c>
      <c r="AI35" s="81" t="s">
        <v>564</v>
      </c>
      <c r="AJ35" s="81" t="s">
        <v>564</v>
      </c>
      <c r="AK35" s="81" t="s">
        <v>564</v>
      </c>
      <c r="AL35" s="81" t="s">
        <v>564</v>
      </c>
      <c r="AM35" s="81" t="s">
        <v>564</v>
      </c>
      <c r="AN35" s="81" t="s">
        <v>564</v>
      </c>
      <c r="AO35" s="81" t="s">
        <v>564</v>
      </c>
      <c r="AP35" s="82"/>
      <c r="AQ35" s="81" t="s">
        <v>564</v>
      </c>
      <c r="AR35" s="81" t="s">
        <v>564</v>
      </c>
      <c r="AS35" s="81" t="s">
        <v>564</v>
      </c>
      <c r="AT35" s="81" t="s">
        <v>564</v>
      </c>
      <c r="AU35" s="81" t="s">
        <v>564</v>
      </c>
      <c r="AV35" s="81" t="s">
        <v>564</v>
      </c>
      <c r="AW35" s="81" t="s">
        <v>564</v>
      </c>
      <c r="AX35" s="82"/>
      <c r="AY35" s="81" t="s">
        <v>564</v>
      </c>
      <c r="AZ35" s="81" t="s">
        <v>564</v>
      </c>
      <c r="BA35" s="81" t="s">
        <v>564</v>
      </c>
      <c r="BB35" s="81" t="s">
        <v>564</v>
      </c>
      <c r="BC35" s="81" t="s">
        <v>564</v>
      </c>
      <c r="BD35" s="81" t="s">
        <v>564</v>
      </c>
      <c r="BE35" s="81" t="s">
        <v>564</v>
      </c>
      <c r="BF35" s="82"/>
      <c r="BG35" s="81">
        <v>0</v>
      </c>
      <c r="BH35" s="81">
        <v>0</v>
      </c>
      <c r="BI35" s="81">
        <v>79.369</v>
      </c>
      <c r="BJ35" s="81">
        <v>0</v>
      </c>
      <c r="BK35" s="81">
        <v>7.6120000000000001</v>
      </c>
      <c r="BL35" s="81">
        <v>0</v>
      </c>
      <c r="BM35" s="82"/>
      <c r="BN35" s="81">
        <v>0</v>
      </c>
      <c r="BO35" s="81">
        <v>0</v>
      </c>
      <c r="BP35" s="81">
        <v>6</v>
      </c>
      <c r="BQ35" s="81">
        <v>0</v>
      </c>
      <c r="BR35" s="81">
        <v>2</v>
      </c>
      <c r="BS35" s="81">
        <v>0</v>
      </c>
      <c r="BT35"/>
      <c r="BU35" s="80">
        <v>79.369</v>
      </c>
      <c r="BV35" s="80">
        <v>7.6120000000000001</v>
      </c>
      <c r="BW35" s="80">
        <v>0</v>
      </c>
      <c r="BX35" s="80">
        <v>0</v>
      </c>
      <c r="BY35" s="80">
        <v>0</v>
      </c>
      <c r="BZ35" s="80">
        <v>0</v>
      </c>
      <c r="CA35" s="80">
        <v>0</v>
      </c>
      <c r="CB35" s="80">
        <v>0</v>
      </c>
      <c r="CC35" s="80">
        <v>0</v>
      </c>
    </row>
    <row r="36" spans="1:81">
      <c r="A36" s="80" t="s">
        <v>1811</v>
      </c>
      <c r="B36" s="80">
        <v>400</v>
      </c>
      <c r="C36" s="80">
        <v>9</v>
      </c>
      <c r="D36" s="80">
        <v>24</v>
      </c>
      <c r="E36" s="80">
        <v>2012</v>
      </c>
      <c r="F36" s="80" t="s">
        <v>88</v>
      </c>
      <c r="G36" s="80" t="s">
        <v>1802</v>
      </c>
      <c r="H36" s="80" t="s">
        <v>1803</v>
      </c>
      <c r="I36" s="177"/>
      <c r="J36" s="81">
        <v>225.25498079940539</v>
      </c>
      <c r="K36" s="81">
        <v>3.1225243257051716</v>
      </c>
      <c r="L36" s="81">
        <v>2.6286111764557889</v>
      </c>
      <c r="M36" s="81">
        <v>37.139319350481735</v>
      </c>
      <c r="N36" s="81">
        <v>52.648296672168307</v>
      </c>
      <c r="O36" s="81">
        <v>30.686997828265532</v>
      </c>
      <c r="P36" s="81">
        <v>22.434568474201079</v>
      </c>
      <c r="Q36" s="81">
        <v>2.076969987676073</v>
      </c>
      <c r="R36" s="81">
        <v>0</v>
      </c>
      <c r="S36" s="81">
        <v>0</v>
      </c>
      <c r="T36" s="82"/>
      <c r="U36" s="81">
        <v>14178663</v>
      </c>
      <c r="V36" s="81">
        <v>957</v>
      </c>
      <c r="W36" s="81">
        <v>69</v>
      </c>
      <c r="X36" s="81">
        <v>6601</v>
      </c>
      <c r="Y36" s="81">
        <v>9544</v>
      </c>
      <c r="Z36" s="81">
        <v>16050</v>
      </c>
      <c r="AA36" s="81">
        <v>4508</v>
      </c>
      <c r="AB36" s="81">
        <v>27240</v>
      </c>
      <c r="AC36" s="81">
        <v>0</v>
      </c>
      <c r="AD36" s="81">
        <v>0</v>
      </c>
      <c r="AE36" s="82"/>
      <c r="AF36" s="81" t="s">
        <v>564</v>
      </c>
      <c r="AG36" s="81" t="s">
        <v>564</v>
      </c>
      <c r="AH36" s="81" t="s">
        <v>564</v>
      </c>
      <c r="AI36" s="81" t="s">
        <v>564</v>
      </c>
      <c r="AJ36" s="81" t="s">
        <v>564</v>
      </c>
      <c r="AK36" s="81" t="s">
        <v>564</v>
      </c>
      <c r="AL36" s="81" t="s">
        <v>564</v>
      </c>
      <c r="AM36" s="81" t="s">
        <v>564</v>
      </c>
      <c r="AN36" s="81" t="s">
        <v>564</v>
      </c>
      <c r="AO36" s="81" t="s">
        <v>564</v>
      </c>
      <c r="AP36" s="82"/>
      <c r="AQ36" s="81" t="s">
        <v>564</v>
      </c>
      <c r="AR36" s="81" t="s">
        <v>564</v>
      </c>
      <c r="AS36" s="81" t="s">
        <v>564</v>
      </c>
      <c r="AT36" s="81" t="s">
        <v>564</v>
      </c>
      <c r="AU36" s="81" t="s">
        <v>564</v>
      </c>
      <c r="AV36" s="81" t="s">
        <v>564</v>
      </c>
      <c r="AW36" s="81" t="s">
        <v>564</v>
      </c>
      <c r="AX36" s="82"/>
      <c r="AY36" s="81" t="s">
        <v>564</v>
      </c>
      <c r="AZ36" s="81" t="s">
        <v>564</v>
      </c>
      <c r="BA36" s="81" t="s">
        <v>564</v>
      </c>
      <c r="BB36" s="81" t="s">
        <v>564</v>
      </c>
      <c r="BC36" s="81" t="s">
        <v>564</v>
      </c>
      <c r="BD36" s="81" t="s">
        <v>564</v>
      </c>
      <c r="BE36" s="81" t="s">
        <v>564</v>
      </c>
      <c r="BF36" s="82"/>
      <c r="BG36" s="81">
        <v>0</v>
      </c>
      <c r="BH36" s="81">
        <v>0</v>
      </c>
      <c r="BI36" s="81">
        <v>50.914000000000001</v>
      </c>
      <c r="BJ36" s="81">
        <v>0</v>
      </c>
      <c r="BK36" s="81">
        <v>3.3140000000000001</v>
      </c>
      <c r="BL36" s="81">
        <v>0</v>
      </c>
      <c r="BM36" s="82"/>
      <c r="BN36" s="81">
        <v>0</v>
      </c>
      <c r="BO36" s="81">
        <v>0</v>
      </c>
      <c r="BP36" s="81">
        <v>4</v>
      </c>
      <c r="BQ36" s="81">
        <v>0</v>
      </c>
      <c r="BR36" s="81">
        <v>1</v>
      </c>
      <c r="BS36" s="81">
        <v>0</v>
      </c>
      <c r="BT36"/>
      <c r="BU36" s="80">
        <v>50.914000000000001</v>
      </c>
      <c r="BV36" s="80">
        <v>3.3140000000000001</v>
      </c>
      <c r="BW36" s="80">
        <v>0</v>
      </c>
      <c r="BX36" s="80">
        <v>0</v>
      </c>
      <c r="BY36" s="80">
        <v>0</v>
      </c>
      <c r="BZ36" s="80">
        <v>0</v>
      </c>
      <c r="CA36" s="80">
        <v>0</v>
      </c>
      <c r="CB36" s="80">
        <v>0</v>
      </c>
      <c r="CC36" s="80">
        <v>0</v>
      </c>
    </row>
    <row r="37" spans="1:81">
      <c r="A37" s="80" t="s">
        <v>1812</v>
      </c>
      <c r="B37" s="80">
        <v>401</v>
      </c>
      <c r="C37" s="80">
        <v>10</v>
      </c>
      <c r="D37" s="80">
        <v>24</v>
      </c>
      <c r="E37" s="80">
        <v>2013</v>
      </c>
      <c r="F37" s="80" t="s">
        <v>89</v>
      </c>
      <c r="G37" s="80" t="s">
        <v>1802</v>
      </c>
      <c r="H37" s="80" t="s">
        <v>1803</v>
      </c>
      <c r="I37" s="177"/>
      <c r="J37" s="81">
        <v>206.7155254612093</v>
      </c>
      <c r="K37" s="81">
        <v>2.8335757032643318</v>
      </c>
      <c r="L37" s="81">
        <v>2.0817564922350358</v>
      </c>
      <c r="M37" s="81">
        <v>36.645910549588102</v>
      </c>
      <c r="N37" s="81">
        <v>59.83632414837755</v>
      </c>
      <c r="O37" s="81">
        <v>29.487083490719513</v>
      </c>
      <c r="P37" s="81">
        <v>22.489127333066978</v>
      </c>
      <c r="Q37" s="81">
        <v>2.088617822032468</v>
      </c>
      <c r="R37" s="81">
        <v>0</v>
      </c>
      <c r="S37" s="81">
        <v>2.8479455924999999</v>
      </c>
      <c r="T37" s="82"/>
      <c r="U37" s="81">
        <v>12382702</v>
      </c>
      <c r="V37" s="81">
        <v>957</v>
      </c>
      <c r="W37" s="81">
        <v>69</v>
      </c>
      <c r="X37" s="81">
        <v>6601</v>
      </c>
      <c r="Y37" s="81">
        <v>9510</v>
      </c>
      <c r="Z37" s="81">
        <v>16111</v>
      </c>
      <c r="AA37" s="81">
        <v>4502</v>
      </c>
      <c r="AB37" s="81">
        <v>27000</v>
      </c>
      <c r="AC37" s="81">
        <v>0</v>
      </c>
      <c r="AD37" s="81">
        <v>2.8479455924999999</v>
      </c>
      <c r="AE37" s="82"/>
      <c r="AF37" s="81" t="s">
        <v>564</v>
      </c>
      <c r="AG37" s="81" t="s">
        <v>564</v>
      </c>
      <c r="AH37" s="81" t="s">
        <v>564</v>
      </c>
      <c r="AI37" s="81" t="s">
        <v>564</v>
      </c>
      <c r="AJ37" s="81" t="s">
        <v>564</v>
      </c>
      <c r="AK37" s="81" t="s">
        <v>564</v>
      </c>
      <c r="AL37" s="81" t="s">
        <v>564</v>
      </c>
      <c r="AM37" s="81" t="s">
        <v>564</v>
      </c>
      <c r="AN37" s="81" t="s">
        <v>564</v>
      </c>
      <c r="AO37" s="81" t="s">
        <v>564</v>
      </c>
      <c r="AP37" s="82"/>
      <c r="AQ37" s="81" t="s">
        <v>564</v>
      </c>
      <c r="AR37" s="81" t="s">
        <v>564</v>
      </c>
      <c r="AS37" s="81" t="s">
        <v>564</v>
      </c>
      <c r="AT37" s="81" t="s">
        <v>564</v>
      </c>
      <c r="AU37" s="81" t="s">
        <v>564</v>
      </c>
      <c r="AV37" s="81" t="s">
        <v>564</v>
      </c>
      <c r="AW37" s="81" t="s">
        <v>564</v>
      </c>
      <c r="AX37" s="82"/>
      <c r="AY37" s="81" t="s">
        <v>564</v>
      </c>
      <c r="AZ37" s="81" t="s">
        <v>564</v>
      </c>
      <c r="BA37" s="81" t="s">
        <v>564</v>
      </c>
      <c r="BB37" s="81" t="s">
        <v>564</v>
      </c>
      <c r="BC37" s="81" t="s">
        <v>564</v>
      </c>
      <c r="BD37" s="81" t="s">
        <v>564</v>
      </c>
      <c r="BE37" s="81" t="s">
        <v>564</v>
      </c>
      <c r="BF37" s="82"/>
      <c r="BG37" s="81">
        <v>0</v>
      </c>
      <c r="BH37" s="81">
        <v>0</v>
      </c>
      <c r="BI37" s="81">
        <v>48.283999999999999</v>
      </c>
      <c r="BJ37" s="81">
        <v>0</v>
      </c>
      <c r="BK37" s="81">
        <v>3.286</v>
      </c>
      <c r="BL37" s="81">
        <v>0</v>
      </c>
      <c r="BM37" s="82"/>
      <c r="BN37" s="81">
        <v>0</v>
      </c>
      <c r="BO37" s="81">
        <v>0</v>
      </c>
      <c r="BP37" s="81">
        <v>4</v>
      </c>
      <c r="BQ37" s="81">
        <v>0</v>
      </c>
      <c r="BR37" s="81">
        <v>1</v>
      </c>
      <c r="BS37" s="81">
        <v>0</v>
      </c>
      <c r="BT37"/>
      <c r="BU37" s="80">
        <v>48.283999999999999</v>
      </c>
      <c r="BV37" s="80">
        <v>3.286</v>
      </c>
      <c r="BW37" s="80">
        <v>0</v>
      </c>
      <c r="BX37" s="80">
        <v>0</v>
      </c>
      <c r="BY37" s="80">
        <v>0</v>
      </c>
      <c r="BZ37" s="80">
        <v>0</v>
      </c>
      <c r="CA37" s="80">
        <v>0</v>
      </c>
      <c r="CB37" s="80">
        <v>0</v>
      </c>
      <c r="CC37" s="80">
        <v>0</v>
      </c>
    </row>
    <row r="38" spans="1:81">
      <c r="A38" s="80" t="s">
        <v>1813</v>
      </c>
      <c r="B38" s="80">
        <v>402</v>
      </c>
      <c r="C38" s="80">
        <v>11</v>
      </c>
      <c r="D38" s="80">
        <v>24</v>
      </c>
      <c r="E38" s="80">
        <v>2014</v>
      </c>
      <c r="F38" s="80" t="s">
        <v>90</v>
      </c>
      <c r="G38" s="80" t="s">
        <v>1802</v>
      </c>
      <c r="H38" s="80" t="s">
        <v>1803</v>
      </c>
      <c r="I38" s="177"/>
      <c r="J38" s="81">
        <v>193.41165578648867</v>
      </c>
      <c r="K38" s="81">
        <v>2.6814775516487392</v>
      </c>
      <c r="L38" s="81">
        <v>7.5141917423076681</v>
      </c>
      <c r="M38" s="81">
        <v>33.008987037107012</v>
      </c>
      <c r="N38" s="81">
        <v>48.176885605417702</v>
      </c>
      <c r="O38" s="81">
        <v>27.820059147237561</v>
      </c>
      <c r="P38" s="81">
        <v>22.149152797893734</v>
      </c>
      <c r="Q38" s="81">
        <v>1.9634846983788252</v>
      </c>
      <c r="R38" s="81">
        <v>0</v>
      </c>
      <c r="S38" s="81">
        <v>3.1066559139000001</v>
      </c>
      <c r="T38" s="82"/>
      <c r="U38" s="81">
        <v>15250699</v>
      </c>
      <c r="V38" s="81">
        <v>848</v>
      </c>
      <c r="W38" s="81">
        <v>154</v>
      </c>
      <c r="X38" s="81">
        <v>6088</v>
      </c>
      <c r="Y38" s="81">
        <v>9453</v>
      </c>
      <c r="Z38" s="81">
        <v>16009</v>
      </c>
      <c r="AA38" s="81">
        <v>4411</v>
      </c>
      <c r="AB38" s="81">
        <v>26455</v>
      </c>
      <c r="AC38" s="81">
        <v>0</v>
      </c>
      <c r="AD38" s="81">
        <v>3.1066559139000001</v>
      </c>
      <c r="AE38" s="82"/>
      <c r="AF38" s="81">
        <v>198219593.59904826</v>
      </c>
      <c r="AG38" s="81">
        <v>1976779.3160901922</v>
      </c>
      <c r="AH38" s="81">
        <v>1993342.6279379383</v>
      </c>
      <c r="AI38" s="81">
        <v>38556813.317828931</v>
      </c>
      <c r="AJ38" s="81">
        <v>46240821.054507591</v>
      </c>
      <c r="AK38" s="81">
        <v>0</v>
      </c>
      <c r="AL38" s="81">
        <v>0</v>
      </c>
      <c r="AM38" s="81">
        <v>3631876.1772480337</v>
      </c>
      <c r="AN38" s="81">
        <v>0</v>
      </c>
      <c r="AO38" s="81">
        <v>0</v>
      </c>
      <c r="AP38" s="82"/>
      <c r="AQ38" s="81">
        <v>228</v>
      </c>
      <c r="AR38" s="81">
        <v>12</v>
      </c>
      <c r="AS38" s="81">
        <v>4</v>
      </c>
      <c r="AT38" s="81">
        <v>1</v>
      </c>
      <c r="AU38" s="81">
        <v>0</v>
      </c>
      <c r="AV38" s="81">
        <v>0</v>
      </c>
      <c r="AW38" s="81" t="s">
        <v>564</v>
      </c>
      <c r="AX38" s="82"/>
      <c r="AY38" s="81">
        <v>922.8</v>
      </c>
      <c r="AZ38" s="81">
        <v>2539.6</v>
      </c>
      <c r="BA38" s="81">
        <v>30230</v>
      </c>
      <c r="BB38" s="81">
        <v>4100</v>
      </c>
      <c r="BC38" s="81">
        <v>0</v>
      </c>
      <c r="BD38" s="81">
        <v>0</v>
      </c>
      <c r="BE38" s="81" t="s">
        <v>564</v>
      </c>
      <c r="BF38" s="82"/>
      <c r="BG38" s="81">
        <v>0</v>
      </c>
      <c r="BH38" s="81">
        <v>0</v>
      </c>
      <c r="BI38" s="81">
        <v>13.538</v>
      </c>
      <c r="BJ38" s="81">
        <v>0</v>
      </c>
      <c r="BK38" s="81">
        <v>0</v>
      </c>
      <c r="BL38" s="81">
        <v>0</v>
      </c>
      <c r="BM38" s="82"/>
      <c r="BN38" s="81">
        <v>0</v>
      </c>
      <c r="BO38" s="81">
        <v>0</v>
      </c>
      <c r="BP38" s="81">
        <v>1</v>
      </c>
      <c r="BQ38" s="81">
        <v>0</v>
      </c>
      <c r="BR38" s="81">
        <v>0</v>
      </c>
      <c r="BS38" s="81">
        <v>0</v>
      </c>
      <c r="BT38"/>
      <c r="BU38" s="80">
        <v>13.538</v>
      </c>
      <c r="BV38" s="80">
        <v>0</v>
      </c>
      <c r="BW38" s="80">
        <v>0</v>
      </c>
      <c r="BX38" s="80">
        <v>0</v>
      </c>
      <c r="BY38" s="80">
        <v>0</v>
      </c>
      <c r="BZ38" s="80">
        <v>0</v>
      </c>
      <c r="CA38" s="80">
        <v>0</v>
      </c>
      <c r="CB38" s="80">
        <v>0</v>
      </c>
      <c r="CC38" s="80">
        <v>0</v>
      </c>
    </row>
    <row r="39" spans="1:81">
      <c r="A39" s="80" t="s">
        <v>1814</v>
      </c>
      <c r="B39" s="80">
        <v>403</v>
      </c>
      <c r="C39" s="80">
        <v>12</v>
      </c>
      <c r="D39" s="80">
        <v>24</v>
      </c>
      <c r="E39" s="80">
        <v>2015</v>
      </c>
      <c r="F39" s="80" t="s">
        <v>91</v>
      </c>
      <c r="G39" s="80" t="s">
        <v>1802</v>
      </c>
      <c r="H39" s="80" t="s">
        <v>1803</v>
      </c>
      <c r="I39" s="177"/>
      <c r="J39" s="81">
        <v>192.4205831875843</v>
      </c>
      <c r="K39" s="81">
        <v>2.5289452788665416</v>
      </c>
      <c r="L39" s="81">
        <v>8.0446204821464242</v>
      </c>
      <c r="M39" s="81">
        <v>31.348493078784166</v>
      </c>
      <c r="N39" s="81">
        <v>46.556831390833786</v>
      </c>
      <c r="O39" s="81">
        <v>27.465075355693706</v>
      </c>
      <c r="P39" s="81">
        <v>21.975618879612004</v>
      </c>
      <c r="Q39" s="81">
        <v>1.889748802519545</v>
      </c>
      <c r="R39" s="81">
        <v>0</v>
      </c>
      <c r="S39" s="81">
        <v>3.1274515785999997</v>
      </c>
      <c r="T39" s="82"/>
      <c r="U39" s="81">
        <v>14932737</v>
      </c>
      <c r="V39" s="81">
        <v>848</v>
      </c>
      <c r="W39" s="81">
        <v>154</v>
      </c>
      <c r="X39" s="81">
        <v>6088</v>
      </c>
      <c r="Y39" s="81">
        <v>9438</v>
      </c>
      <c r="Z39" s="81">
        <v>15957</v>
      </c>
      <c r="AA39" s="81">
        <v>4373</v>
      </c>
      <c r="AB39" s="81">
        <v>26009</v>
      </c>
      <c r="AC39" s="81">
        <v>0</v>
      </c>
      <c r="AD39" s="81">
        <v>3.1274515785999997</v>
      </c>
      <c r="AE39" s="82"/>
      <c r="AF39" s="81">
        <v>209483880.59705442</v>
      </c>
      <c r="AG39" s="81">
        <v>1778483.132724507</v>
      </c>
      <c r="AH39" s="81">
        <v>2032912.0580548535</v>
      </c>
      <c r="AI39" s="81">
        <v>38904126.187077522</v>
      </c>
      <c r="AJ39" s="81">
        <v>50108889.285312355</v>
      </c>
      <c r="AK39" s="81">
        <v>0</v>
      </c>
      <c r="AL39" s="81">
        <v>0</v>
      </c>
      <c r="AM39" s="81">
        <v>3564424.3463484668</v>
      </c>
      <c r="AN39" s="81">
        <v>0</v>
      </c>
      <c r="AO39" s="81">
        <v>0</v>
      </c>
      <c r="AP39" s="82"/>
      <c r="AQ39" s="81">
        <v>250</v>
      </c>
      <c r="AR39" s="81">
        <v>15</v>
      </c>
      <c r="AS39" s="81">
        <v>7</v>
      </c>
      <c r="AT39" s="81">
        <v>1</v>
      </c>
      <c r="AU39" s="81">
        <v>0</v>
      </c>
      <c r="AV39" s="81">
        <v>0</v>
      </c>
      <c r="AW39" s="81" t="s">
        <v>564</v>
      </c>
      <c r="AX39" s="82"/>
      <c r="AY39" s="81">
        <v>1033.9000000000001</v>
      </c>
      <c r="AZ39" s="81">
        <v>2639.1</v>
      </c>
      <c r="BA39" s="81">
        <v>34213.199999999997</v>
      </c>
      <c r="BB39" s="81">
        <v>4100</v>
      </c>
      <c r="BC39" s="81">
        <v>0</v>
      </c>
      <c r="BD39" s="81">
        <v>0</v>
      </c>
      <c r="BE39" s="81" t="s">
        <v>564</v>
      </c>
      <c r="BF39" s="82"/>
      <c r="BG39" s="81">
        <v>0</v>
      </c>
      <c r="BH39" s="81">
        <v>0</v>
      </c>
      <c r="BI39" s="81">
        <v>13.134</v>
      </c>
      <c r="BJ39" s="81">
        <v>0</v>
      </c>
      <c r="BK39" s="81">
        <v>0</v>
      </c>
      <c r="BL39" s="81">
        <v>0</v>
      </c>
      <c r="BM39" s="82"/>
      <c r="BN39" s="81">
        <v>0</v>
      </c>
      <c r="BO39" s="81">
        <v>0</v>
      </c>
      <c r="BP39" s="81">
        <v>1</v>
      </c>
      <c r="BQ39" s="81">
        <v>0</v>
      </c>
      <c r="BR39" s="81">
        <v>0</v>
      </c>
      <c r="BS39" s="81">
        <v>0</v>
      </c>
      <c r="BT39"/>
      <c r="BU39" s="80">
        <v>13.134</v>
      </c>
      <c r="BV39" s="80">
        <v>0</v>
      </c>
      <c r="BW39" s="80">
        <v>0</v>
      </c>
      <c r="BX39" s="80">
        <v>0</v>
      </c>
      <c r="BY39" s="80">
        <v>0</v>
      </c>
      <c r="BZ39" s="80">
        <v>0</v>
      </c>
      <c r="CA39" s="80">
        <v>0</v>
      </c>
      <c r="CB39" s="80">
        <v>0</v>
      </c>
      <c r="CC39" s="80">
        <v>0</v>
      </c>
    </row>
    <row r="40" spans="1:81">
      <c r="A40" s="80" t="s">
        <v>1815</v>
      </c>
      <c r="B40" s="80">
        <v>404</v>
      </c>
      <c r="C40" s="80">
        <v>13</v>
      </c>
      <c r="D40" s="80">
        <v>24</v>
      </c>
      <c r="E40" s="80">
        <v>2016</v>
      </c>
      <c r="F40" s="80" t="s">
        <v>92</v>
      </c>
      <c r="G40" s="80" t="s">
        <v>1802</v>
      </c>
      <c r="H40" s="80" t="s">
        <v>1803</v>
      </c>
      <c r="I40" s="177"/>
      <c r="J40" s="81">
        <v>248.96765733196628</v>
      </c>
      <c r="K40" s="81">
        <v>2.6881531325984591</v>
      </c>
      <c r="L40" s="81">
        <v>7.6228047404874433</v>
      </c>
      <c r="M40" s="81">
        <v>27.248787718422214</v>
      </c>
      <c r="N40" s="81">
        <v>47.152303101333537</v>
      </c>
      <c r="O40" s="81">
        <v>27.032937756076464</v>
      </c>
      <c r="P40" s="81">
        <v>21.198603798306916</v>
      </c>
      <c r="Q40" s="81">
        <v>1.8049308397122756</v>
      </c>
      <c r="R40" s="81">
        <v>0</v>
      </c>
      <c r="S40" s="81">
        <v>3.5102201021799999</v>
      </c>
      <c r="T40" s="82"/>
      <c r="U40" s="81">
        <v>15240408</v>
      </c>
      <c r="V40" s="81">
        <v>848</v>
      </c>
      <c r="W40" s="81">
        <v>154</v>
      </c>
      <c r="X40" s="81">
        <v>6088</v>
      </c>
      <c r="Y40" s="81">
        <v>9394</v>
      </c>
      <c r="Z40" s="81">
        <v>15899</v>
      </c>
      <c r="AA40" s="81">
        <v>4363</v>
      </c>
      <c r="AB40" s="81">
        <v>25554</v>
      </c>
      <c r="AC40" s="81">
        <v>0</v>
      </c>
      <c r="AD40" s="81">
        <v>3.5102201021799999</v>
      </c>
      <c r="AE40" s="82"/>
      <c r="AF40" s="81">
        <v>311994430.03921002</v>
      </c>
      <c r="AG40" s="81">
        <v>1870331.4352722701</v>
      </c>
      <c r="AH40" s="81">
        <v>1372145.3920945979</v>
      </c>
      <c r="AI40" s="81">
        <v>37640240.928004824</v>
      </c>
      <c r="AJ40" s="81">
        <v>52389042.764075764</v>
      </c>
      <c r="AK40" s="81">
        <v>0</v>
      </c>
      <c r="AL40" s="81">
        <v>0</v>
      </c>
      <c r="AM40" s="81">
        <v>3504789.2686101859</v>
      </c>
      <c r="AN40" s="81">
        <v>0</v>
      </c>
      <c r="AO40" s="81">
        <v>0</v>
      </c>
      <c r="AP40" s="82"/>
      <c r="AQ40" s="81">
        <v>288</v>
      </c>
      <c r="AR40" s="81">
        <v>21</v>
      </c>
      <c r="AS40" s="81">
        <v>9</v>
      </c>
      <c r="AT40" s="81">
        <v>2</v>
      </c>
      <c r="AU40" s="81">
        <v>0</v>
      </c>
      <c r="AV40" s="81">
        <v>0</v>
      </c>
      <c r="AW40" s="81" t="s">
        <v>564</v>
      </c>
      <c r="AX40" s="82"/>
      <c r="AY40" s="81">
        <v>1246.4000000000001</v>
      </c>
      <c r="AZ40" s="81">
        <v>31338.5</v>
      </c>
      <c r="BA40" s="81">
        <v>34222.800000000003</v>
      </c>
      <c r="BB40" s="81">
        <v>4142.7</v>
      </c>
      <c r="BC40" s="81">
        <v>0</v>
      </c>
      <c r="BD40" s="81">
        <v>0</v>
      </c>
      <c r="BE40" s="81" t="s">
        <v>564</v>
      </c>
      <c r="BF40" s="82"/>
      <c r="BG40" s="81">
        <v>0</v>
      </c>
      <c r="BH40" s="81">
        <v>0</v>
      </c>
      <c r="BI40" s="81">
        <v>35.418999999999997</v>
      </c>
      <c r="BJ40" s="81">
        <v>0</v>
      </c>
      <c r="BK40" s="81">
        <v>0</v>
      </c>
      <c r="BL40" s="81">
        <v>0</v>
      </c>
      <c r="BM40" s="82"/>
      <c r="BN40" s="81">
        <v>0</v>
      </c>
      <c r="BO40" s="81">
        <v>0</v>
      </c>
      <c r="BP40" s="81">
        <v>4</v>
      </c>
      <c r="BQ40" s="81">
        <v>0</v>
      </c>
      <c r="BR40" s="81">
        <v>0</v>
      </c>
      <c r="BS40" s="81">
        <v>0</v>
      </c>
      <c r="BT40"/>
      <c r="BU40" s="80">
        <v>35.418999999999997</v>
      </c>
      <c r="BV40" s="80">
        <v>0</v>
      </c>
      <c r="BW40" s="80">
        <v>0</v>
      </c>
      <c r="BX40" s="80">
        <v>0</v>
      </c>
      <c r="BY40" s="80">
        <v>0</v>
      </c>
      <c r="BZ40" s="80">
        <v>0</v>
      </c>
      <c r="CA40" s="80">
        <v>0</v>
      </c>
      <c r="CB40" s="80">
        <v>0</v>
      </c>
      <c r="CC40" s="80">
        <v>0</v>
      </c>
    </row>
    <row r="41" spans="1:81">
      <c r="A41" s="80" t="s">
        <v>1816</v>
      </c>
      <c r="B41" s="80">
        <v>405</v>
      </c>
      <c r="C41" s="80">
        <v>14</v>
      </c>
      <c r="D41" s="80">
        <v>24</v>
      </c>
      <c r="E41" s="80">
        <v>2017</v>
      </c>
      <c r="F41" s="80" t="s">
        <v>71</v>
      </c>
      <c r="G41" s="80" t="s">
        <v>1802</v>
      </c>
      <c r="H41" s="80" t="s">
        <v>1803</v>
      </c>
      <c r="I41" s="177"/>
      <c r="J41" s="81">
        <v>200.26356041015953</v>
      </c>
      <c r="K41" s="81">
        <v>2.6082598181766996</v>
      </c>
      <c r="L41" s="81">
        <v>7.3625618845719343</v>
      </c>
      <c r="M41" s="81">
        <v>24.511249521921421</v>
      </c>
      <c r="N41" s="81">
        <v>50.70563082487012</v>
      </c>
      <c r="O41" s="81">
        <v>26.494816898931653</v>
      </c>
      <c r="P41" s="81">
        <v>20.933963734021422</v>
      </c>
      <c r="Q41" s="81">
        <v>1.7174883678305979</v>
      </c>
      <c r="R41" s="81">
        <v>0</v>
      </c>
      <c r="S41" s="81">
        <v>4.0255701092599994</v>
      </c>
      <c r="T41" s="82"/>
      <c r="U41" s="81">
        <v>15186476</v>
      </c>
      <c r="V41" s="81">
        <v>848</v>
      </c>
      <c r="W41" s="81">
        <v>154</v>
      </c>
      <c r="X41" s="81">
        <v>6088</v>
      </c>
      <c r="Y41" s="81">
        <v>9396</v>
      </c>
      <c r="Z41" s="81">
        <v>15841</v>
      </c>
      <c r="AA41" s="81">
        <v>4336</v>
      </c>
      <c r="AB41" s="81">
        <v>25146</v>
      </c>
      <c r="AC41" s="81">
        <v>0</v>
      </c>
      <c r="AD41" s="81">
        <v>4.0255701092599994</v>
      </c>
      <c r="AE41" s="82"/>
      <c r="AF41" s="81">
        <v>256292249.2336019</v>
      </c>
      <c r="AG41" s="81">
        <v>1790744.9320559059</v>
      </c>
      <c r="AH41" s="81">
        <v>1592170.2708709061</v>
      </c>
      <c r="AI41" s="81">
        <v>35870737.693133406</v>
      </c>
      <c r="AJ41" s="81">
        <v>52410198.52539371</v>
      </c>
      <c r="AK41" s="81">
        <v>0</v>
      </c>
      <c r="AL41" s="81">
        <v>0</v>
      </c>
      <c r="AM41" s="81">
        <v>3454227.6191833401</v>
      </c>
      <c r="AN41" s="81">
        <v>0</v>
      </c>
      <c r="AO41" s="81">
        <v>0</v>
      </c>
      <c r="AP41" s="82"/>
      <c r="AQ41" s="81">
        <v>309</v>
      </c>
      <c r="AR41" s="81">
        <v>21</v>
      </c>
      <c r="AS41" s="81">
        <v>12</v>
      </c>
      <c r="AT41" s="81">
        <v>2</v>
      </c>
      <c r="AU41" s="81">
        <v>0</v>
      </c>
      <c r="AV41" s="81">
        <v>0</v>
      </c>
      <c r="AW41" s="81" t="s">
        <v>564</v>
      </c>
      <c r="AX41" s="82"/>
      <c r="AY41" s="81">
        <v>1360.6</v>
      </c>
      <c r="AZ41" s="81">
        <v>31338.5</v>
      </c>
      <c r="BA41" s="81">
        <v>34267.9</v>
      </c>
      <c r="BB41" s="81">
        <v>4142.7</v>
      </c>
      <c r="BC41" s="81">
        <v>0</v>
      </c>
      <c r="BD41" s="81">
        <v>0</v>
      </c>
      <c r="BE41" s="81" t="s">
        <v>564</v>
      </c>
      <c r="BF41" s="82"/>
      <c r="BG41" s="81">
        <v>0</v>
      </c>
      <c r="BH41" s="81">
        <v>0</v>
      </c>
      <c r="BI41" s="81">
        <v>49.603000000000002</v>
      </c>
      <c r="BJ41" s="81">
        <v>0</v>
      </c>
      <c r="BK41" s="81">
        <v>3.4089999999999998</v>
      </c>
      <c r="BL41" s="81">
        <v>0</v>
      </c>
      <c r="BM41" s="82"/>
      <c r="BN41" s="81">
        <v>0</v>
      </c>
      <c r="BO41" s="81">
        <v>0</v>
      </c>
      <c r="BP41" s="81">
        <v>5</v>
      </c>
      <c r="BQ41" s="81">
        <v>0</v>
      </c>
      <c r="BR41" s="81">
        <v>1</v>
      </c>
      <c r="BS41" s="81">
        <v>0</v>
      </c>
      <c r="BT41"/>
      <c r="BU41" s="80">
        <v>49.603000000000002</v>
      </c>
      <c r="BV41" s="80">
        <v>3.4089999999999998</v>
      </c>
      <c r="BW41" s="80">
        <v>0</v>
      </c>
      <c r="BX41" s="80">
        <v>0</v>
      </c>
      <c r="BY41" s="80">
        <v>0</v>
      </c>
      <c r="BZ41" s="80">
        <v>0</v>
      </c>
      <c r="CA41" s="80">
        <v>0</v>
      </c>
      <c r="CB41" s="80">
        <v>0</v>
      </c>
      <c r="CC41" s="80">
        <v>0</v>
      </c>
    </row>
    <row r="42" spans="1:81">
      <c r="A42" s="80" t="s">
        <v>1817</v>
      </c>
      <c r="B42" s="80">
        <v>406</v>
      </c>
      <c r="C42" s="80">
        <v>15</v>
      </c>
      <c r="D42" s="80">
        <v>24</v>
      </c>
      <c r="E42" s="80">
        <v>2018</v>
      </c>
      <c r="F42" s="80" t="s">
        <v>93</v>
      </c>
      <c r="G42" s="80" t="s">
        <v>1802</v>
      </c>
      <c r="H42" s="80" t="s">
        <v>1803</v>
      </c>
      <c r="I42" s="177"/>
      <c r="J42" s="81">
        <v>220.99255478175721</v>
      </c>
      <c r="K42" s="81">
        <v>2.4663884554124778</v>
      </c>
      <c r="L42" s="81">
        <v>6.7476534157999408</v>
      </c>
      <c r="M42" s="81">
        <v>25.682481305663998</v>
      </c>
      <c r="N42" s="81">
        <v>43.267906911690858</v>
      </c>
      <c r="O42" s="81">
        <v>25.865747234106607</v>
      </c>
      <c r="P42" s="81">
        <v>20.539166568624601</v>
      </c>
      <c r="Q42" s="81">
        <v>1.5659189019356974</v>
      </c>
      <c r="R42" s="81">
        <v>0</v>
      </c>
      <c r="S42" s="81">
        <v>4.0390483391999998</v>
      </c>
      <c r="T42" s="82"/>
      <c r="U42" s="81">
        <v>15102371</v>
      </c>
      <c r="V42" s="81">
        <v>848</v>
      </c>
      <c r="W42" s="81">
        <v>154</v>
      </c>
      <c r="X42" s="81">
        <v>6088</v>
      </c>
      <c r="Y42" s="81">
        <v>9409</v>
      </c>
      <c r="Z42" s="81">
        <v>15761</v>
      </c>
      <c r="AA42" s="81">
        <v>4297</v>
      </c>
      <c r="AB42" s="81">
        <v>24707</v>
      </c>
      <c r="AC42" s="81">
        <v>0</v>
      </c>
      <c r="AD42" s="81">
        <v>4.0390483391999998</v>
      </c>
      <c r="AE42" s="82"/>
      <c r="AF42" s="81">
        <v>278295159.55518258</v>
      </c>
      <c r="AG42" s="81">
        <v>1675544.748386417</v>
      </c>
      <c r="AH42" s="81">
        <v>1534327.495154937</v>
      </c>
      <c r="AI42" s="81">
        <v>36225826.140894592</v>
      </c>
      <c r="AJ42" s="81">
        <v>47452478.847215503</v>
      </c>
      <c r="AK42" s="81">
        <v>0</v>
      </c>
      <c r="AL42" s="81">
        <v>0</v>
      </c>
      <c r="AM42" s="81">
        <v>3400945.9923527078</v>
      </c>
      <c r="AN42" s="81">
        <v>0</v>
      </c>
      <c r="AO42" s="81">
        <v>0</v>
      </c>
      <c r="AP42" s="82"/>
      <c r="AQ42" s="81">
        <v>335</v>
      </c>
      <c r="AR42" s="81">
        <v>22</v>
      </c>
      <c r="AS42" s="81">
        <v>22</v>
      </c>
      <c r="AT42" s="81">
        <v>2</v>
      </c>
      <c r="AU42" s="81">
        <v>0</v>
      </c>
      <c r="AV42" s="81">
        <v>0</v>
      </c>
      <c r="AW42" s="81" t="s">
        <v>564</v>
      </c>
      <c r="AX42" s="82"/>
      <c r="AY42" s="81">
        <v>1501.6</v>
      </c>
      <c r="AZ42" s="81">
        <v>33319</v>
      </c>
      <c r="BA42" s="81">
        <v>41937</v>
      </c>
      <c r="BB42" s="81">
        <v>4143</v>
      </c>
      <c r="BC42" s="81">
        <v>0</v>
      </c>
      <c r="BD42" s="81">
        <v>0</v>
      </c>
      <c r="BE42" s="81" t="s">
        <v>564</v>
      </c>
      <c r="BF42" s="82"/>
      <c r="BG42" s="81">
        <v>0</v>
      </c>
      <c r="BH42" s="81">
        <v>0</v>
      </c>
      <c r="BI42" s="81">
        <v>44.658000000000001</v>
      </c>
      <c r="BJ42" s="81">
        <v>0</v>
      </c>
      <c r="BK42" s="81">
        <v>3.1829999999999998</v>
      </c>
      <c r="BL42" s="81">
        <v>0</v>
      </c>
      <c r="BM42" s="82"/>
      <c r="BN42" s="81">
        <v>0</v>
      </c>
      <c r="BO42" s="81">
        <v>0</v>
      </c>
      <c r="BP42" s="81">
        <v>5</v>
      </c>
      <c r="BQ42" s="81">
        <v>0</v>
      </c>
      <c r="BR42" s="81">
        <v>1</v>
      </c>
      <c r="BS42" s="81">
        <v>0</v>
      </c>
      <c r="BT42"/>
      <c r="BU42" s="80">
        <v>44.658000000000001</v>
      </c>
      <c r="BV42" s="80">
        <v>3.1829999999999998</v>
      </c>
      <c r="BW42" s="80">
        <v>0</v>
      </c>
      <c r="BX42" s="80">
        <v>0</v>
      </c>
      <c r="BY42" s="80">
        <v>0</v>
      </c>
      <c r="BZ42" s="80">
        <v>0</v>
      </c>
      <c r="CA42" s="80">
        <v>0</v>
      </c>
      <c r="CB42" s="80">
        <v>0</v>
      </c>
      <c r="CC42" s="80">
        <v>0</v>
      </c>
    </row>
    <row r="43" spans="1:81">
      <c r="A43" s="80" t="s">
        <v>1818</v>
      </c>
      <c r="B43" s="80">
        <v>407</v>
      </c>
      <c r="C43" s="80">
        <v>16</v>
      </c>
      <c r="D43" s="80">
        <v>24</v>
      </c>
      <c r="E43" s="80">
        <v>2019</v>
      </c>
      <c r="F43" s="80" t="s">
        <v>73</v>
      </c>
      <c r="G43" s="80" t="s">
        <v>1802</v>
      </c>
      <c r="H43" s="80" t="s">
        <v>1803</v>
      </c>
      <c r="I43" s="177"/>
      <c r="J43" s="81">
        <v>169.76650212755547</v>
      </c>
      <c r="K43" s="81">
        <v>2.3113727661441654</v>
      </c>
      <c r="L43" s="81">
        <v>6.8101367679846652</v>
      </c>
      <c r="M43" s="81">
        <v>24.271398924424499</v>
      </c>
      <c r="N43" s="81">
        <v>40.561665876791302</v>
      </c>
      <c r="O43" s="81">
        <v>25.168171600896351</v>
      </c>
      <c r="P43" s="81">
        <v>20.101690759986653</v>
      </c>
      <c r="Q43" s="81">
        <v>1.4989682159659499</v>
      </c>
      <c r="R43" s="81">
        <v>0</v>
      </c>
      <c r="S43" s="81">
        <v>3.9983654700000004</v>
      </c>
      <c r="T43" s="82"/>
      <c r="U43" s="81">
        <v>12236140</v>
      </c>
      <c r="V43" s="81">
        <v>848</v>
      </c>
      <c r="W43" s="81">
        <v>154</v>
      </c>
      <c r="X43" s="81">
        <v>6088</v>
      </c>
      <c r="Y43" s="81">
        <v>9371</v>
      </c>
      <c r="Z43" s="81">
        <v>15757</v>
      </c>
      <c r="AA43" s="81">
        <v>4174</v>
      </c>
      <c r="AB43" s="81">
        <v>24291</v>
      </c>
      <c r="AC43" s="81">
        <v>0</v>
      </c>
      <c r="AD43" s="81">
        <v>3.99836547</v>
      </c>
      <c r="AE43" s="82"/>
      <c r="AF43" s="81">
        <v>228277799.27069259</v>
      </c>
      <c r="AG43" s="81">
        <v>1612090.4722464881</v>
      </c>
      <c r="AH43" s="81">
        <v>1597657.9405148129</v>
      </c>
      <c r="AI43" s="81">
        <v>35054502.720555723</v>
      </c>
      <c r="AJ43" s="81">
        <v>44991032.857624285</v>
      </c>
      <c r="AK43" s="81">
        <v>0</v>
      </c>
      <c r="AL43" s="81">
        <v>0</v>
      </c>
      <c r="AM43" s="81">
        <v>3308251.3374499041</v>
      </c>
      <c r="AN43" s="81">
        <v>0</v>
      </c>
      <c r="AO43" s="81">
        <v>0</v>
      </c>
      <c r="AP43" s="82"/>
      <c r="AQ43" s="81">
        <v>349</v>
      </c>
      <c r="AR43" s="81">
        <v>24</v>
      </c>
      <c r="AS43" s="81">
        <v>25</v>
      </c>
      <c r="AT43" s="81">
        <v>2</v>
      </c>
      <c r="AU43" s="81">
        <v>0</v>
      </c>
      <c r="AV43" s="81">
        <v>0</v>
      </c>
      <c r="AW43" s="81" t="s">
        <v>564</v>
      </c>
      <c r="AX43" s="82"/>
      <c r="AY43" s="81">
        <v>1578.099999999999</v>
      </c>
      <c r="AZ43" s="81">
        <v>33417.5</v>
      </c>
      <c r="BA43" s="81">
        <v>83375.3</v>
      </c>
      <c r="BB43" s="81">
        <v>4142.7</v>
      </c>
      <c r="BC43" s="81">
        <v>0</v>
      </c>
      <c r="BD43" s="81">
        <v>0</v>
      </c>
      <c r="BE43" s="81" t="s">
        <v>564</v>
      </c>
      <c r="BF43" s="82"/>
      <c r="BG43" s="81">
        <v>0</v>
      </c>
      <c r="BH43" s="81">
        <v>0</v>
      </c>
      <c r="BI43" s="81">
        <v>34.869999999999997</v>
      </c>
      <c r="BJ43" s="81">
        <v>0</v>
      </c>
      <c r="BK43" s="81">
        <v>0</v>
      </c>
      <c r="BL43" s="81">
        <v>0</v>
      </c>
      <c r="BM43" s="82"/>
      <c r="BN43" s="81">
        <v>0</v>
      </c>
      <c r="BO43" s="81">
        <v>0</v>
      </c>
      <c r="BP43" s="81">
        <v>4</v>
      </c>
      <c r="BQ43" s="81">
        <v>0</v>
      </c>
      <c r="BR43" s="81">
        <v>0</v>
      </c>
      <c r="BS43" s="81">
        <v>0</v>
      </c>
      <c r="BT43"/>
      <c r="BU43" s="80">
        <v>34.869999999999997</v>
      </c>
      <c r="BV43" s="80">
        <v>0</v>
      </c>
      <c r="BW43" s="80">
        <v>0</v>
      </c>
      <c r="BX43" s="80">
        <v>0</v>
      </c>
      <c r="BY43" s="80">
        <v>0</v>
      </c>
      <c r="BZ43" s="80">
        <v>0</v>
      </c>
      <c r="CA43" s="80">
        <v>0</v>
      </c>
      <c r="CB43" s="80">
        <v>0</v>
      </c>
      <c r="CC43" s="80">
        <v>0</v>
      </c>
    </row>
    <row r="44" spans="1:81">
      <c r="A44" s="80" t="s">
        <v>1819</v>
      </c>
      <c r="B44" s="80">
        <v>408</v>
      </c>
      <c r="C44" s="80">
        <v>17</v>
      </c>
      <c r="D44" s="80">
        <v>24</v>
      </c>
      <c r="E44" s="80">
        <v>2020</v>
      </c>
      <c r="F44" s="80" t="s">
        <v>218</v>
      </c>
      <c r="G44" s="80" t="s">
        <v>1802</v>
      </c>
      <c r="H44" s="80" t="s">
        <v>1803</v>
      </c>
      <c r="I44" s="177"/>
      <c r="J44" s="81">
        <v>174.8003154137032</v>
      </c>
      <c r="K44" s="81">
        <v>2.5613158029478975</v>
      </c>
      <c r="L44" s="81">
        <v>13.220220879112865</v>
      </c>
      <c r="M44" s="81">
        <v>21.318665503220515</v>
      </c>
      <c r="N44" s="81">
        <v>38.043467998368591</v>
      </c>
      <c r="O44" s="81">
        <v>21.950120417397905</v>
      </c>
      <c r="P44" s="81">
        <v>18.581400626263708</v>
      </c>
      <c r="Q44" s="81">
        <v>1.4057409610554537</v>
      </c>
      <c r="R44" s="81">
        <v>0</v>
      </c>
      <c r="S44" s="81">
        <v>2.5008827567999998</v>
      </c>
      <c r="T44" s="82"/>
      <c r="U44" s="81">
        <v>13267293</v>
      </c>
      <c r="V44" s="81">
        <v>809</v>
      </c>
      <c r="W44" s="81">
        <v>358</v>
      </c>
      <c r="X44" s="81">
        <v>5702</v>
      </c>
      <c r="Y44" s="81">
        <v>9343</v>
      </c>
      <c r="Z44" s="81">
        <v>15685</v>
      </c>
      <c r="AA44" s="81">
        <v>4192</v>
      </c>
      <c r="AB44" s="81">
        <v>23841</v>
      </c>
      <c r="AC44" s="81">
        <v>0</v>
      </c>
      <c r="AD44" s="81">
        <v>2.5008827567999998</v>
      </c>
      <c r="AE44" s="82"/>
      <c r="AF44" s="81">
        <v>233534392.1093924</v>
      </c>
      <c r="AG44" s="81">
        <v>1821847.4240964516</v>
      </c>
      <c r="AH44" s="81">
        <v>3205351.8378257058</v>
      </c>
      <c r="AI44" s="81">
        <v>32788146.25919567</v>
      </c>
      <c r="AJ44" s="81">
        <v>43311750.905535139</v>
      </c>
      <c r="AK44" s="81"/>
      <c r="AL44" s="81"/>
      <c r="AM44" s="81">
        <v>3111515.3790345942</v>
      </c>
      <c r="AN44" s="81"/>
      <c r="AO44" s="81"/>
      <c r="AP44" s="82"/>
      <c r="AQ44" s="81">
        <v>362</v>
      </c>
      <c r="AR44" s="81">
        <v>33</v>
      </c>
      <c r="AS44" s="81">
        <v>35</v>
      </c>
      <c r="AT44" s="81">
        <v>2</v>
      </c>
      <c r="AU44" s="81">
        <v>0</v>
      </c>
      <c r="AV44" s="81">
        <v>0</v>
      </c>
      <c r="AW44" s="81">
        <v>35</v>
      </c>
      <c r="AX44" s="82"/>
      <c r="AY44" s="81">
        <v>1645.4999999999991</v>
      </c>
      <c r="AZ44" s="81">
        <v>33857.5</v>
      </c>
      <c r="BA44" s="81">
        <v>85541.1</v>
      </c>
      <c r="BB44" s="81">
        <v>4142.7</v>
      </c>
      <c r="BC44" s="81">
        <v>0</v>
      </c>
      <c r="BD44" s="81">
        <v>0</v>
      </c>
      <c r="BE44" s="81">
        <v>85541.1</v>
      </c>
      <c r="BF44" s="82"/>
      <c r="BG44" s="81">
        <v>0</v>
      </c>
      <c r="BH44" s="81">
        <v>0</v>
      </c>
      <c r="BI44" s="81">
        <v>32.423000000000002</v>
      </c>
      <c r="BJ44" s="81">
        <v>0</v>
      </c>
      <c r="BK44" s="81">
        <v>0</v>
      </c>
      <c r="BL44" s="81">
        <v>0</v>
      </c>
      <c r="BM44" s="82"/>
      <c r="BN44" s="81">
        <v>0</v>
      </c>
      <c r="BO44" s="81">
        <v>0</v>
      </c>
      <c r="BP44" s="81">
        <v>3</v>
      </c>
      <c r="BQ44" s="81">
        <v>0</v>
      </c>
      <c r="BR44" s="81">
        <v>0</v>
      </c>
      <c r="BS44" s="81">
        <v>0</v>
      </c>
      <c r="BT44"/>
      <c r="BU44" s="80">
        <v>32.423000000000002</v>
      </c>
      <c r="BV44" s="80">
        <v>0</v>
      </c>
      <c r="BW44" s="80">
        <v>0</v>
      </c>
      <c r="BX44" s="80">
        <v>0</v>
      </c>
      <c r="BY44" s="80">
        <v>0</v>
      </c>
      <c r="BZ44" s="80">
        <v>0</v>
      </c>
      <c r="CA44" s="80">
        <v>0</v>
      </c>
      <c r="CB44" s="80">
        <v>0</v>
      </c>
      <c r="CC44" s="80">
        <v>0</v>
      </c>
    </row>
    <row r="45" spans="1:81">
      <c r="A45" s="80" t="s">
        <v>1820</v>
      </c>
      <c r="B45" s="80">
        <v>408</v>
      </c>
      <c r="C45" s="80">
        <v>18</v>
      </c>
      <c r="D45" s="80">
        <v>24</v>
      </c>
      <c r="E45" s="80">
        <v>2021</v>
      </c>
      <c r="F45" s="80" t="s">
        <v>75</v>
      </c>
      <c r="G45" s="174" t="s">
        <v>1802</v>
      </c>
      <c r="H45" s="80" t="s">
        <v>1803</v>
      </c>
      <c r="I45" s="177"/>
      <c r="J45" s="81">
        <v>177.93243540986154</v>
      </c>
      <c r="K45" s="81">
        <v>2.5059142716864051</v>
      </c>
      <c r="L45" s="81">
        <v>13.825192175944332</v>
      </c>
      <c r="M45" s="81">
        <v>24.631218479104621</v>
      </c>
      <c r="N45" s="81">
        <v>40.426783353228153</v>
      </c>
      <c r="O45" s="81">
        <v>21.234405321810122</v>
      </c>
      <c r="P45" s="81">
        <v>18.790236763301067</v>
      </c>
      <c r="Q45" s="81">
        <v>1.4016665498020668</v>
      </c>
      <c r="R45" s="81">
        <v>0</v>
      </c>
      <c r="S45" s="81">
        <v>2.8468077649199999</v>
      </c>
      <c r="T45" s="82"/>
      <c r="U45" s="81">
        <v>14018380</v>
      </c>
      <c r="V45" s="81">
        <v>809</v>
      </c>
      <c r="W45" s="81">
        <v>358</v>
      </c>
      <c r="X45" s="81">
        <v>5702</v>
      </c>
      <c r="Y45" s="81">
        <v>9377</v>
      </c>
      <c r="Z45" s="81">
        <v>15624</v>
      </c>
      <c r="AA45" s="81">
        <v>4134</v>
      </c>
      <c r="AB45" s="81">
        <v>23490</v>
      </c>
      <c r="AC45" s="81">
        <v>0</v>
      </c>
      <c r="AD45" s="81">
        <v>2.8468077649199999</v>
      </c>
      <c r="AE45" s="82"/>
      <c r="AF45" s="81">
        <v>241869625.82703117</v>
      </c>
      <c r="AG45" s="81">
        <v>1710585.3586969867</v>
      </c>
      <c r="AH45" s="81">
        <v>2938845.5888010226</v>
      </c>
      <c r="AI45" s="81">
        <v>37116539.989083253</v>
      </c>
      <c r="AJ45" s="81">
        <v>47443483.962239355</v>
      </c>
      <c r="AK45" s="81">
        <v>0</v>
      </c>
      <c r="AL45" s="81">
        <v>0</v>
      </c>
      <c r="AM45" s="81">
        <v>3083388.7246052907</v>
      </c>
      <c r="AN45" s="81">
        <v>0</v>
      </c>
      <c r="AO45" s="81">
        <v>0</v>
      </c>
      <c r="AP45" s="82"/>
      <c r="AQ45" s="81">
        <v>377</v>
      </c>
      <c r="AR45" s="81">
        <v>37</v>
      </c>
      <c r="AS45" s="81">
        <v>35</v>
      </c>
      <c r="AT45" s="81">
        <v>3</v>
      </c>
      <c r="AU45" s="81">
        <v>0</v>
      </c>
      <c r="AV45" s="81">
        <v>0</v>
      </c>
      <c r="AW45" s="81"/>
      <c r="AX45" s="82"/>
      <c r="AY45" s="81">
        <v>1720.599999999999</v>
      </c>
      <c r="AZ45" s="81">
        <v>34055.5</v>
      </c>
      <c r="BA45" s="81">
        <v>85541.1</v>
      </c>
      <c r="BB45" s="81">
        <v>4592.7</v>
      </c>
      <c r="BC45" s="81">
        <v>0</v>
      </c>
      <c r="BD45" s="81">
        <v>0</v>
      </c>
      <c r="BE45" s="81"/>
      <c r="BF45" s="82"/>
      <c r="BG45" s="81"/>
      <c r="BH45" s="81"/>
      <c r="BI45" s="81"/>
      <c r="BJ45" s="81"/>
      <c r="BK45" s="81"/>
      <c r="BL45" s="81"/>
      <c r="BM45" s="82"/>
      <c r="BN45" s="81"/>
      <c r="BO45" s="81"/>
      <c r="BP45" s="81"/>
      <c r="BQ45" s="81"/>
      <c r="BR45" s="81"/>
      <c r="BS45" s="81"/>
      <c r="BT45"/>
      <c r="BU45" s="80"/>
      <c r="BV45" s="80"/>
      <c r="BW45" s="80"/>
      <c r="BX45" s="80"/>
      <c r="BY45" s="80"/>
      <c r="BZ45" s="80"/>
      <c r="CA45" s="80"/>
      <c r="CB45" s="80"/>
      <c r="CC45" s="80"/>
    </row>
    <row r="46" spans="1:81">
      <c r="A46" s="80" t="s">
        <v>1821</v>
      </c>
      <c r="B46" s="80">
        <v>408</v>
      </c>
      <c r="C46" s="80">
        <v>19</v>
      </c>
      <c r="D46" s="80">
        <v>24</v>
      </c>
      <c r="E46" s="80">
        <v>2022</v>
      </c>
      <c r="F46" s="80" t="s">
        <v>568</v>
      </c>
      <c r="G46" s="174" t="s">
        <v>1802</v>
      </c>
      <c r="H46" s="80" t="s">
        <v>1803</v>
      </c>
      <c r="I46" s="177"/>
      <c r="J46" s="81"/>
      <c r="K46" s="81"/>
      <c r="L46" s="81"/>
      <c r="M46" s="81"/>
      <c r="N46" s="81"/>
      <c r="O46" s="81"/>
      <c r="P46" s="81"/>
      <c r="Q46" s="81"/>
      <c r="R46" s="81"/>
      <c r="S46" s="81"/>
      <c r="T46" s="82"/>
      <c r="U46" s="81"/>
      <c r="V46" s="81"/>
      <c r="W46" s="81"/>
      <c r="X46" s="81"/>
      <c r="Y46" s="81"/>
      <c r="Z46" s="81"/>
      <c r="AA46" s="81"/>
      <c r="AB46" s="81"/>
      <c r="AC46" s="81"/>
      <c r="AD46" s="81"/>
      <c r="AE46" s="82"/>
      <c r="AF46" s="81"/>
      <c r="AG46" s="81"/>
      <c r="AH46" s="81"/>
      <c r="AI46" s="81"/>
      <c r="AJ46" s="81"/>
      <c r="AK46" s="81"/>
      <c r="AL46" s="81"/>
      <c r="AM46" s="81"/>
      <c r="AN46" s="81"/>
      <c r="AO46" s="81"/>
      <c r="AP46" s="82"/>
      <c r="AQ46" s="81">
        <v>394</v>
      </c>
      <c r="AR46" s="81">
        <v>38</v>
      </c>
      <c r="AS46" s="81">
        <v>35</v>
      </c>
      <c r="AT46" s="81">
        <v>3</v>
      </c>
      <c r="AU46" s="81">
        <v>0</v>
      </c>
      <c r="AV46" s="81">
        <v>0</v>
      </c>
      <c r="AW46" s="81"/>
      <c r="AX46" s="82"/>
      <c r="AY46" s="81">
        <v>1821</v>
      </c>
      <c r="AZ46" s="81">
        <v>34083</v>
      </c>
      <c r="BA46" s="81">
        <v>85541.1</v>
      </c>
      <c r="BB46" s="81">
        <v>4592.7</v>
      </c>
      <c r="BC46" s="81">
        <v>0</v>
      </c>
      <c r="BD46" s="81">
        <v>0</v>
      </c>
      <c r="BE46" s="81"/>
      <c r="BF46" s="82"/>
      <c r="BG46" s="81"/>
      <c r="BH46" s="81"/>
      <c r="BI46" s="81"/>
      <c r="BJ46" s="81"/>
      <c r="BK46" s="81"/>
      <c r="BL46" s="81"/>
      <c r="BM46" s="82"/>
      <c r="BN46" s="81"/>
      <c r="BO46" s="81"/>
      <c r="BP46" s="81"/>
      <c r="BQ46" s="81"/>
      <c r="BR46" s="81"/>
      <c r="BS46" s="81"/>
      <c r="BT46"/>
      <c r="BU46" s="80"/>
      <c r="BV46" s="80"/>
      <c r="BW46" s="80"/>
      <c r="BX46" s="80"/>
      <c r="BY46" s="80"/>
      <c r="BZ46" s="80"/>
      <c r="CA46" s="80"/>
      <c r="CB46" s="80"/>
      <c r="CC46" s="80"/>
    </row>
    <row r="47" spans="1:81">
      <c r="A47" s="80" t="s">
        <v>1822</v>
      </c>
      <c r="B47" s="80">
        <v>86</v>
      </c>
      <c r="C47" s="80">
        <v>1</v>
      </c>
      <c r="D47" s="80">
        <v>6</v>
      </c>
      <c r="E47" s="80">
        <v>1990</v>
      </c>
      <c r="F47" s="80" t="s">
        <v>562</v>
      </c>
      <c r="G47" s="80" t="s">
        <v>1823</v>
      </c>
      <c r="H47" s="80" t="s">
        <v>1678</v>
      </c>
      <c r="I47" s="177"/>
      <c r="J47" s="81">
        <v>72.407996954030921</v>
      </c>
      <c r="K47" s="81">
        <v>3.1292803270382223</v>
      </c>
      <c r="L47" s="81">
        <v>2.4198990414371511</v>
      </c>
      <c r="M47" s="81">
        <v>8.4745779241777939</v>
      </c>
      <c r="N47" s="81">
        <v>19.144621219452489</v>
      </c>
      <c r="O47" s="81">
        <v>19.535063364965936</v>
      </c>
      <c r="P47" s="81">
        <v>21.432299186938465</v>
      </c>
      <c r="Q47" s="81">
        <v>1.3541625505093486</v>
      </c>
      <c r="R47" s="81">
        <v>0</v>
      </c>
      <c r="S47" s="81">
        <v>1.3405087130371225</v>
      </c>
      <c r="T47" s="82"/>
      <c r="U47" s="81">
        <v>6054916</v>
      </c>
      <c r="V47" s="81">
        <v>840</v>
      </c>
      <c r="W47" s="81">
        <v>32</v>
      </c>
      <c r="X47" s="81">
        <v>2982</v>
      </c>
      <c r="Y47" s="81">
        <v>5521</v>
      </c>
      <c r="Z47" s="81">
        <v>8035</v>
      </c>
      <c r="AA47" s="81">
        <v>5204</v>
      </c>
      <c r="AB47" s="81">
        <v>21987</v>
      </c>
      <c r="AC47" s="81">
        <v>0</v>
      </c>
      <c r="AD47" s="81">
        <v>1.3405087130371225</v>
      </c>
      <c r="AE47" s="82"/>
      <c r="AF47" s="81" t="s">
        <v>564</v>
      </c>
      <c r="AG47" s="81" t="s">
        <v>564</v>
      </c>
      <c r="AH47" s="81" t="s">
        <v>564</v>
      </c>
      <c r="AI47" s="81" t="s">
        <v>564</v>
      </c>
      <c r="AJ47" s="81" t="s">
        <v>564</v>
      </c>
      <c r="AK47" s="81" t="s">
        <v>564</v>
      </c>
      <c r="AL47" s="81" t="s">
        <v>564</v>
      </c>
      <c r="AM47" s="81" t="s">
        <v>564</v>
      </c>
      <c r="AN47" s="81" t="s">
        <v>564</v>
      </c>
      <c r="AO47" s="81" t="s">
        <v>564</v>
      </c>
      <c r="AP47" s="82"/>
      <c r="AQ47" s="81" t="s">
        <v>564</v>
      </c>
      <c r="AR47" s="81" t="s">
        <v>564</v>
      </c>
      <c r="AS47" s="81" t="s">
        <v>564</v>
      </c>
      <c r="AT47" s="81" t="s">
        <v>564</v>
      </c>
      <c r="AU47" s="81" t="s">
        <v>564</v>
      </c>
      <c r="AV47" s="81" t="s">
        <v>564</v>
      </c>
      <c r="AW47" s="81" t="s">
        <v>564</v>
      </c>
      <c r="AX47" s="82"/>
      <c r="AY47" s="81" t="s">
        <v>564</v>
      </c>
      <c r="AZ47" s="81" t="s">
        <v>564</v>
      </c>
      <c r="BA47" s="81" t="s">
        <v>564</v>
      </c>
      <c r="BB47" s="81" t="s">
        <v>564</v>
      </c>
      <c r="BC47" s="81" t="s">
        <v>564</v>
      </c>
      <c r="BD47" s="81" t="s">
        <v>564</v>
      </c>
      <c r="BE47" s="81" t="s">
        <v>564</v>
      </c>
      <c r="BF47" s="82"/>
      <c r="BG47" s="81" t="s">
        <v>564</v>
      </c>
      <c r="BH47" s="81" t="s">
        <v>564</v>
      </c>
      <c r="BI47" s="81" t="s">
        <v>564</v>
      </c>
      <c r="BJ47" s="81" t="s">
        <v>564</v>
      </c>
      <c r="BK47" s="81" t="s">
        <v>564</v>
      </c>
      <c r="BL47" s="81" t="s">
        <v>564</v>
      </c>
      <c r="BM47" s="82"/>
      <c r="BN47" s="81" t="s">
        <v>564</v>
      </c>
      <c r="BO47" s="81" t="s">
        <v>564</v>
      </c>
      <c r="BP47" s="81" t="s">
        <v>564</v>
      </c>
      <c r="BQ47" s="81" t="s">
        <v>564</v>
      </c>
      <c r="BR47" s="81" t="s">
        <v>564</v>
      </c>
      <c r="BS47" s="81" t="s">
        <v>564</v>
      </c>
      <c r="BT47"/>
      <c r="BU47" s="80"/>
      <c r="BV47" s="80"/>
      <c r="BW47" s="80"/>
      <c r="BX47" s="80"/>
      <c r="BY47" s="80"/>
      <c r="BZ47" s="80"/>
      <c r="CA47" s="80"/>
      <c r="CB47" s="80"/>
      <c r="CC47" s="80"/>
    </row>
    <row r="48" spans="1:81">
      <c r="A48" s="80" t="s">
        <v>1824</v>
      </c>
      <c r="B48" s="80">
        <v>87</v>
      </c>
      <c r="C48" s="80">
        <v>2</v>
      </c>
      <c r="D48" s="80">
        <v>6</v>
      </c>
      <c r="E48" s="80">
        <v>2005</v>
      </c>
      <c r="F48" s="80" t="s">
        <v>565</v>
      </c>
      <c r="G48" s="80" t="s">
        <v>1823</v>
      </c>
      <c r="H48" s="80" t="s">
        <v>1678</v>
      </c>
      <c r="I48" s="177"/>
      <c r="J48" s="81">
        <v>77.079657687439322</v>
      </c>
      <c r="K48" s="81">
        <v>2.1692669654049359</v>
      </c>
      <c r="L48" s="81">
        <v>7.1364232965315599</v>
      </c>
      <c r="M48" s="81">
        <v>18.967380030934734</v>
      </c>
      <c r="N48" s="81">
        <v>28.283948007229046</v>
      </c>
      <c r="O48" s="81">
        <v>30.905565343550947</v>
      </c>
      <c r="P48" s="81">
        <v>21.432163871241851</v>
      </c>
      <c r="Q48" s="81">
        <v>1.4478312811093716</v>
      </c>
      <c r="R48" s="81">
        <v>0</v>
      </c>
      <c r="S48" s="81">
        <v>1.8408441188039428</v>
      </c>
      <c r="T48" s="82"/>
      <c r="U48" s="81">
        <v>6733415</v>
      </c>
      <c r="V48" s="81">
        <v>789</v>
      </c>
      <c r="W48" s="81">
        <v>99</v>
      </c>
      <c r="X48" s="81">
        <v>3539</v>
      </c>
      <c r="Y48" s="81">
        <v>6975</v>
      </c>
      <c r="Z48" s="81">
        <v>14710</v>
      </c>
      <c r="AA48" s="81">
        <v>4262</v>
      </c>
      <c r="AB48" s="81">
        <v>24575</v>
      </c>
      <c r="AC48" s="81">
        <v>0</v>
      </c>
      <c r="AD48" s="81">
        <v>1.8408441188039428</v>
      </c>
      <c r="AE48" s="82"/>
      <c r="AF48" s="81" t="s">
        <v>564</v>
      </c>
      <c r="AG48" s="81" t="s">
        <v>564</v>
      </c>
      <c r="AH48" s="81" t="s">
        <v>564</v>
      </c>
      <c r="AI48" s="81" t="s">
        <v>564</v>
      </c>
      <c r="AJ48" s="81" t="s">
        <v>564</v>
      </c>
      <c r="AK48" s="81" t="s">
        <v>564</v>
      </c>
      <c r="AL48" s="81" t="s">
        <v>564</v>
      </c>
      <c r="AM48" s="81" t="s">
        <v>564</v>
      </c>
      <c r="AN48" s="81" t="s">
        <v>564</v>
      </c>
      <c r="AO48" s="81" t="s">
        <v>564</v>
      </c>
      <c r="AP48" s="82"/>
      <c r="AQ48" s="81" t="s">
        <v>564</v>
      </c>
      <c r="AR48" s="81" t="s">
        <v>564</v>
      </c>
      <c r="AS48" s="81" t="s">
        <v>564</v>
      </c>
      <c r="AT48" s="81" t="s">
        <v>564</v>
      </c>
      <c r="AU48" s="81" t="s">
        <v>564</v>
      </c>
      <c r="AV48" s="81" t="s">
        <v>564</v>
      </c>
      <c r="AW48" s="81" t="s">
        <v>564</v>
      </c>
      <c r="AX48" s="82"/>
      <c r="AY48" s="81" t="s">
        <v>564</v>
      </c>
      <c r="AZ48" s="81" t="s">
        <v>564</v>
      </c>
      <c r="BA48" s="81" t="s">
        <v>564</v>
      </c>
      <c r="BB48" s="81" t="s">
        <v>564</v>
      </c>
      <c r="BC48" s="81" t="s">
        <v>564</v>
      </c>
      <c r="BD48" s="81" t="s">
        <v>564</v>
      </c>
      <c r="BE48" s="81" t="s">
        <v>564</v>
      </c>
      <c r="BF48" s="82"/>
      <c r="BG48" s="81" t="s">
        <v>564</v>
      </c>
      <c r="BH48" s="81" t="s">
        <v>564</v>
      </c>
      <c r="BI48" s="81" t="s">
        <v>564</v>
      </c>
      <c r="BJ48" s="81" t="s">
        <v>564</v>
      </c>
      <c r="BK48" s="81" t="s">
        <v>564</v>
      </c>
      <c r="BL48" s="81" t="s">
        <v>564</v>
      </c>
      <c r="BM48" s="82"/>
      <c r="BN48" s="81" t="s">
        <v>564</v>
      </c>
      <c r="BO48" s="81" t="s">
        <v>564</v>
      </c>
      <c r="BP48" s="81" t="s">
        <v>564</v>
      </c>
      <c r="BQ48" s="81" t="s">
        <v>564</v>
      </c>
      <c r="BR48" s="81" t="s">
        <v>564</v>
      </c>
      <c r="BS48" s="81" t="s">
        <v>564</v>
      </c>
      <c r="BT48"/>
      <c r="BU48" s="80"/>
      <c r="BV48" s="80"/>
      <c r="BW48" s="80"/>
      <c r="BX48" s="80"/>
      <c r="BY48" s="80"/>
      <c r="BZ48" s="80"/>
      <c r="CA48" s="80"/>
      <c r="CB48" s="80"/>
      <c r="CC48" s="80"/>
    </row>
    <row r="49" spans="1:81">
      <c r="A49" s="80" t="s">
        <v>1825</v>
      </c>
      <c r="B49" s="80">
        <v>88</v>
      </c>
      <c r="C49" s="80">
        <v>3</v>
      </c>
      <c r="D49" s="80">
        <v>6</v>
      </c>
      <c r="E49" s="80">
        <v>2006</v>
      </c>
      <c r="F49" s="80" t="s">
        <v>566</v>
      </c>
      <c r="G49" s="80" t="s">
        <v>1823</v>
      </c>
      <c r="H49" s="80" t="s">
        <v>1678</v>
      </c>
      <c r="I49" s="177"/>
      <c r="J49" s="81" t="s">
        <v>564</v>
      </c>
      <c r="K49" s="81" t="s">
        <v>564</v>
      </c>
      <c r="L49" s="81" t="s">
        <v>564</v>
      </c>
      <c r="M49" s="81" t="s">
        <v>564</v>
      </c>
      <c r="N49" s="81" t="s">
        <v>564</v>
      </c>
      <c r="O49" s="81" t="s">
        <v>564</v>
      </c>
      <c r="P49" s="81" t="s">
        <v>564</v>
      </c>
      <c r="Q49" s="81" t="s">
        <v>564</v>
      </c>
      <c r="R49" s="81" t="s">
        <v>564</v>
      </c>
      <c r="S49" s="81" t="s">
        <v>564</v>
      </c>
      <c r="T49" s="82"/>
      <c r="U49" s="81" t="s">
        <v>564</v>
      </c>
      <c r="V49" s="81" t="s">
        <v>564</v>
      </c>
      <c r="W49" s="81" t="s">
        <v>564</v>
      </c>
      <c r="X49" s="81" t="s">
        <v>564</v>
      </c>
      <c r="Y49" s="81" t="s">
        <v>564</v>
      </c>
      <c r="Z49" s="81" t="s">
        <v>564</v>
      </c>
      <c r="AA49" s="81" t="s">
        <v>564</v>
      </c>
      <c r="AB49" s="81" t="s">
        <v>564</v>
      </c>
      <c r="AC49" s="81" t="s">
        <v>564</v>
      </c>
      <c r="AD49" s="81" t="s">
        <v>564</v>
      </c>
      <c r="AE49" s="82"/>
      <c r="AF49" s="81" t="s">
        <v>564</v>
      </c>
      <c r="AG49" s="81" t="s">
        <v>564</v>
      </c>
      <c r="AH49" s="81" t="s">
        <v>564</v>
      </c>
      <c r="AI49" s="81" t="s">
        <v>564</v>
      </c>
      <c r="AJ49" s="81" t="s">
        <v>564</v>
      </c>
      <c r="AK49" s="81" t="s">
        <v>564</v>
      </c>
      <c r="AL49" s="81" t="s">
        <v>564</v>
      </c>
      <c r="AM49" s="81" t="s">
        <v>564</v>
      </c>
      <c r="AN49" s="81" t="s">
        <v>564</v>
      </c>
      <c r="AO49" s="81" t="s">
        <v>564</v>
      </c>
      <c r="AP49" s="82"/>
      <c r="AQ49" s="81" t="s">
        <v>564</v>
      </c>
      <c r="AR49" s="81" t="s">
        <v>564</v>
      </c>
      <c r="AS49" s="81" t="s">
        <v>564</v>
      </c>
      <c r="AT49" s="81" t="s">
        <v>564</v>
      </c>
      <c r="AU49" s="81" t="s">
        <v>564</v>
      </c>
      <c r="AV49" s="81" t="s">
        <v>564</v>
      </c>
      <c r="AW49" s="81" t="s">
        <v>564</v>
      </c>
      <c r="AX49" s="82"/>
      <c r="AY49" s="81" t="s">
        <v>564</v>
      </c>
      <c r="AZ49" s="81" t="s">
        <v>564</v>
      </c>
      <c r="BA49" s="81" t="s">
        <v>564</v>
      </c>
      <c r="BB49" s="81" t="s">
        <v>564</v>
      </c>
      <c r="BC49" s="81" t="s">
        <v>564</v>
      </c>
      <c r="BD49" s="81" t="s">
        <v>564</v>
      </c>
      <c r="BE49" s="81" t="s">
        <v>564</v>
      </c>
      <c r="BF49" s="82"/>
      <c r="BG49" s="81" t="s">
        <v>564</v>
      </c>
      <c r="BH49" s="81" t="s">
        <v>564</v>
      </c>
      <c r="BI49" s="81" t="s">
        <v>564</v>
      </c>
      <c r="BJ49" s="81" t="s">
        <v>564</v>
      </c>
      <c r="BK49" s="81" t="s">
        <v>564</v>
      </c>
      <c r="BL49" s="81" t="s">
        <v>564</v>
      </c>
      <c r="BM49" s="82"/>
      <c r="BN49" s="81" t="s">
        <v>564</v>
      </c>
      <c r="BO49" s="81" t="s">
        <v>564</v>
      </c>
      <c r="BP49" s="81" t="s">
        <v>564</v>
      </c>
      <c r="BQ49" s="81" t="s">
        <v>564</v>
      </c>
      <c r="BR49" s="81" t="s">
        <v>564</v>
      </c>
      <c r="BS49" s="81" t="s">
        <v>564</v>
      </c>
      <c r="BT49"/>
      <c r="BU49" s="80"/>
      <c r="BV49" s="80"/>
      <c r="BW49" s="80"/>
      <c r="BX49" s="80"/>
      <c r="BY49" s="80"/>
      <c r="BZ49" s="80"/>
      <c r="CA49" s="80"/>
      <c r="CB49" s="80"/>
      <c r="CC49" s="80"/>
    </row>
    <row r="50" spans="1:81">
      <c r="A50" s="80" t="s">
        <v>1826</v>
      </c>
      <c r="B50" s="80">
        <v>89</v>
      </c>
      <c r="C50" s="80">
        <v>4</v>
      </c>
      <c r="D50" s="80">
        <v>6</v>
      </c>
      <c r="E50" s="80">
        <v>2007</v>
      </c>
      <c r="F50" s="80" t="s">
        <v>567</v>
      </c>
      <c r="G50" s="80" t="s">
        <v>1823</v>
      </c>
      <c r="H50" s="80" t="s">
        <v>1678</v>
      </c>
      <c r="I50" s="177"/>
      <c r="J50" s="81">
        <v>74.788242396053604</v>
      </c>
      <c r="K50" s="81">
        <v>2.0914986869479524</v>
      </c>
      <c r="L50" s="81">
        <v>4.2828907899853039</v>
      </c>
      <c r="M50" s="81">
        <v>19.21680006314142</v>
      </c>
      <c r="N50" s="81">
        <v>31.108509703442682</v>
      </c>
      <c r="O50" s="81">
        <v>30.204655187716956</v>
      </c>
      <c r="P50" s="81">
        <v>21.590287963119554</v>
      </c>
      <c r="Q50" s="81">
        <v>1.5368245412508932</v>
      </c>
      <c r="R50" s="81">
        <v>0</v>
      </c>
      <c r="S50" s="81">
        <v>2.6361525213781372</v>
      </c>
      <c r="T50" s="82"/>
      <c r="U50" s="81">
        <v>8025960</v>
      </c>
      <c r="V50" s="81">
        <v>750</v>
      </c>
      <c r="W50" s="81">
        <v>72</v>
      </c>
      <c r="X50" s="81">
        <v>4305</v>
      </c>
      <c r="Y50" s="81">
        <v>7250</v>
      </c>
      <c r="Z50" s="81">
        <v>14945</v>
      </c>
      <c r="AA50" s="81">
        <v>4228</v>
      </c>
      <c r="AB50" s="81">
        <v>24706</v>
      </c>
      <c r="AC50" s="81">
        <v>0</v>
      </c>
      <c r="AD50" s="81">
        <v>2.6361525213781372</v>
      </c>
      <c r="AE50" s="82"/>
      <c r="AF50" s="81" t="s">
        <v>564</v>
      </c>
      <c r="AG50" s="81" t="s">
        <v>564</v>
      </c>
      <c r="AH50" s="81" t="s">
        <v>564</v>
      </c>
      <c r="AI50" s="81" t="s">
        <v>564</v>
      </c>
      <c r="AJ50" s="81" t="s">
        <v>564</v>
      </c>
      <c r="AK50" s="81" t="s">
        <v>564</v>
      </c>
      <c r="AL50" s="81" t="s">
        <v>564</v>
      </c>
      <c r="AM50" s="81" t="s">
        <v>564</v>
      </c>
      <c r="AN50" s="81" t="s">
        <v>564</v>
      </c>
      <c r="AO50" s="81" t="s">
        <v>564</v>
      </c>
      <c r="AP50" s="82"/>
      <c r="AQ50" s="81" t="s">
        <v>564</v>
      </c>
      <c r="AR50" s="81" t="s">
        <v>564</v>
      </c>
      <c r="AS50" s="81" t="s">
        <v>564</v>
      </c>
      <c r="AT50" s="81" t="s">
        <v>564</v>
      </c>
      <c r="AU50" s="81" t="s">
        <v>564</v>
      </c>
      <c r="AV50" s="81" t="s">
        <v>564</v>
      </c>
      <c r="AW50" s="81" t="s">
        <v>564</v>
      </c>
      <c r="AX50" s="82"/>
      <c r="AY50" s="81" t="s">
        <v>564</v>
      </c>
      <c r="AZ50" s="81" t="s">
        <v>564</v>
      </c>
      <c r="BA50" s="81" t="s">
        <v>564</v>
      </c>
      <c r="BB50" s="81" t="s">
        <v>564</v>
      </c>
      <c r="BC50" s="81" t="s">
        <v>564</v>
      </c>
      <c r="BD50" s="81" t="s">
        <v>564</v>
      </c>
      <c r="BE50" s="81" t="s">
        <v>564</v>
      </c>
      <c r="BF50" s="82"/>
      <c r="BG50" s="81" t="s">
        <v>564</v>
      </c>
      <c r="BH50" s="81" t="s">
        <v>564</v>
      </c>
      <c r="BI50" s="81" t="s">
        <v>564</v>
      </c>
      <c r="BJ50" s="81" t="s">
        <v>564</v>
      </c>
      <c r="BK50" s="81" t="s">
        <v>564</v>
      </c>
      <c r="BL50" s="81" t="s">
        <v>564</v>
      </c>
      <c r="BM50" s="82"/>
      <c r="BN50" s="81" t="s">
        <v>564</v>
      </c>
      <c r="BO50" s="81" t="s">
        <v>564</v>
      </c>
      <c r="BP50" s="81" t="s">
        <v>564</v>
      </c>
      <c r="BQ50" s="81" t="s">
        <v>564</v>
      </c>
      <c r="BR50" s="81" t="s">
        <v>564</v>
      </c>
      <c r="BS50" s="81" t="s">
        <v>564</v>
      </c>
      <c r="BT50"/>
      <c r="BU50" s="80"/>
      <c r="BV50" s="80"/>
      <c r="BW50" s="80"/>
      <c r="BX50" s="80"/>
      <c r="BY50" s="80"/>
      <c r="BZ50" s="80"/>
      <c r="CA50" s="80"/>
      <c r="CB50" s="80"/>
      <c r="CC50" s="80"/>
    </row>
    <row r="51" spans="1:81">
      <c r="A51" s="80" t="s">
        <v>1827</v>
      </c>
      <c r="B51" s="80">
        <v>90</v>
      </c>
      <c r="C51" s="80">
        <v>5</v>
      </c>
      <c r="D51" s="80">
        <v>6</v>
      </c>
      <c r="E51" s="80">
        <v>2008</v>
      </c>
      <c r="F51" s="80" t="s">
        <v>84</v>
      </c>
      <c r="G51" s="80" t="s">
        <v>1823</v>
      </c>
      <c r="H51" s="80" t="s">
        <v>1678</v>
      </c>
      <c r="I51" s="177"/>
      <c r="J51" s="81">
        <v>63.858190584592982</v>
      </c>
      <c r="K51" s="81">
        <v>1.5564549724304566</v>
      </c>
      <c r="L51" s="81">
        <v>3.7059913284008008</v>
      </c>
      <c r="M51" s="81">
        <v>20.361389128361424</v>
      </c>
      <c r="N51" s="81">
        <v>32.598292550696378</v>
      </c>
      <c r="O51" s="81">
        <v>29.479207944971911</v>
      </c>
      <c r="P51" s="81">
        <v>21.152527408682133</v>
      </c>
      <c r="Q51" s="81">
        <v>1.5112450592881292</v>
      </c>
      <c r="R51" s="81">
        <v>0</v>
      </c>
      <c r="S51" s="81">
        <v>2.6109799325231813</v>
      </c>
      <c r="T51" s="82"/>
      <c r="U51" s="81">
        <v>7440130</v>
      </c>
      <c r="V51" s="81">
        <v>750</v>
      </c>
      <c r="W51" s="81">
        <v>72</v>
      </c>
      <c r="X51" s="81">
        <v>4305</v>
      </c>
      <c r="Y51" s="81">
        <v>7349</v>
      </c>
      <c r="Z51" s="81">
        <v>15098</v>
      </c>
      <c r="AA51" s="81">
        <v>4147</v>
      </c>
      <c r="AB51" s="81">
        <v>24694</v>
      </c>
      <c r="AC51" s="81">
        <v>0</v>
      </c>
      <c r="AD51" s="81">
        <v>2.6109799325231813</v>
      </c>
      <c r="AE51" s="82"/>
      <c r="AF51" s="81" t="s">
        <v>564</v>
      </c>
      <c r="AG51" s="81" t="s">
        <v>564</v>
      </c>
      <c r="AH51" s="81" t="s">
        <v>564</v>
      </c>
      <c r="AI51" s="81" t="s">
        <v>564</v>
      </c>
      <c r="AJ51" s="81" t="s">
        <v>564</v>
      </c>
      <c r="AK51" s="81" t="s">
        <v>564</v>
      </c>
      <c r="AL51" s="81" t="s">
        <v>564</v>
      </c>
      <c r="AM51" s="81" t="s">
        <v>564</v>
      </c>
      <c r="AN51" s="81" t="s">
        <v>564</v>
      </c>
      <c r="AO51" s="81" t="s">
        <v>564</v>
      </c>
      <c r="AP51" s="82"/>
      <c r="AQ51" s="81" t="s">
        <v>564</v>
      </c>
      <c r="AR51" s="81" t="s">
        <v>564</v>
      </c>
      <c r="AS51" s="81" t="s">
        <v>564</v>
      </c>
      <c r="AT51" s="81" t="s">
        <v>564</v>
      </c>
      <c r="AU51" s="81" t="s">
        <v>564</v>
      </c>
      <c r="AV51" s="81" t="s">
        <v>564</v>
      </c>
      <c r="AW51" s="81" t="s">
        <v>564</v>
      </c>
      <c r="AX51" s="82"/>
      <c r="AY51" s="81" t="s">
        <v>564</v>
      </c>
      <c r="AZ51" s="81" t="s">
        <v>564</v>
      </c>
      <c r="BA51" s="81" t="s">
        <v>564</v>
      </c>
      <c r="BB51" s="81" t="s">
        <v>564</v>
      </c>
      <c r="BC51" s="81" t="s">
        <v>564</v>
      </c>
      <c r="BD51" s="81" t="s">
        <v>564</v>
      </c>
      <c r="BE51" s="81" t="s">
        <v>564</v>
      </c>
      <c r="BF51" s="82"/>
      <c r="BG51" s="81" t="s">
        <v>564</v>
      </c>
      <c r="BH51" s="81" t="s">
        <v>564</v>
      </c>
      <c r="BI51" s="81" t="s">
        <v>564</v>
      </c>
      <c r="BJ51" s="81" t="s">
        <v>564</v>
      </c>
      <c r="BK51" s="81" t="s">
        <v>564</v>
      </c>
      <c r="BL51" s="81" t="s">
        <v>564</v>
      </c>
      <c r="BM51" s="82"/>
      <c r="BN51" s="81" t="s">
        <v>564</v>
      </c>
      <c r="BO51" s="81" t="s">
        <v>564</v>
      </c>
      <c r="BP51" s="81" t="s">
        <v>564</v>
      </c>
      <c r="BQ51" s="81" t="s">
        <v>564</v>
      </c>
      <c r="BR51" s="81" t="s">
        <v>564</v>
      </c>
      <c r="BS51" s="81" t="s">
        <v>564</v>
      </c>
      <c r="BT51"/>
      <c r="BU51" s="80"/>
      <c r="BV51" s="80"/>
      <c r="BW51" s="80"/>
      <c r="BX51" s="80"/>
      <c r="BY51" s="80"/>
      <c r="BZ51" s="80"/>
      <c r="CA51" s="80"/>
      <c r="CB51" s="80"/>
      <c r="CC51" s="80"/>
    </row>
    <row r="52" spans="1:81">
      <c r="A52" s="80" t="s">
        <v>1828</v>
      </c>
      <c r="B52" s="80">
        <v>91</v>
      </c>
      <c r="C52" s="80">
        <v>6</v>
      </c>
      <c r="D52" s="80">
        <v>6</v>
      </c>
      <c r="E52" s="80">
        <v>2009</v>
      </c>
      <c r="F52" s="80" t="s">
        <v>85</v>
      </c>
      <c r="G52" s="80" t="s">
        <v>1823</v>
      </c>
      <c r="H52" s="80" t="s">
        <v>1678</v>
      </c>
      <c r="I52" s="177"/>
      <c r="J52" s="81">
        <v>58.028333920092138</v>
      </c>
      <c r="K52" s="81">
        <v>1.7571769808799644</v>
      </c>
      <c r="L52" s="81">
        <v>3.4515307504752339</v>
      </c>
      <c r="M52" s="81">
        <v>22.380997230736138</v>
      </c>
      <c r="N52" s="81">
        <v>30.407214217961961</v>
      </c>
      <c r="O52" s="81">
        <v>30.166692791380942</v>
      </c>
      <c r="P52" s="81">
        <v>20.26633560690783</v>
      </c>
      <c r="Q52" s="81">
        <v>1.4452128157354818</v>
      </c>
      <c r="R52" s="81">
        <v>0</v>
      </c>
      <c r="S52" s="81">
        <v>2.1907174917231216</v>
      </c>
      <c r="T52" s="82"/>
      <c r="U52" s="81">
        <v>5872555</v>
      </c>
      <c r="V52" s="81">
        <v>830</v>
      </c>
      <c r="W52" s="81">
        <v>89</v>
      </c>
      <c r="X52" s="81">
        <v>4850</v>
      </c>
      <c r="Y52" s="81">
        <v>7451</v>
      </c>
      <c r="Z52" s="81">
        <v>15250</v>
      </c>
      <c r="AA52" s="81">
        <v>4079</v>
      </c>
      <c r="AB52" s="81">
        <v>24790</v>
      </c>
      <c r="AC52" s="81">
        <v>0</v>
      </c>
      <c r="AD52" s="81">
        <v>2.1907174917231216</v>
      </c>
      <c r="AE52" s="82"/>
      <c r="AF52" s="81" t="s">
        <v>564</v>
      </c>
      <c r="AG52" s="81" t="s">
        <v>564</v>
      </c>
      <c r="AH52" s="81" t="s">
        <v>564</v>
      </c>
      <c r="AI52" s="81" t="s">
        <v>564</v>
      </c>
      <c r="AJ52" s="81" t="s">
        <v>564</v>
      </c>
      <c r="AK52" s="81" t="s">
        <v>564</v>
      </c>
      <c r="AL52" s="81" t="s">
        <v>564</v>
      </c>
      <c r="AM52" s="81" t="s">
        <v>564</v>
      </c>
      <c r="AN52" s="81" t="s">
        <v>564</v>
      </c>
      <c r="AO52" s="81" t="s">
        <v>564</v>
      </c>
      <c r="AP52" s="82"/>
      <c r="AQ52" s="81" t="s">
        <v>564</v>
      </c>
      <c r="AR52" s="81" t="s">
        <v>564</v>
      </c>
      <c r="AS52" s="81" t="s">
        <v>564</v>
      </c>
      <c r="AT52" s="81" t="s">
        <v>564</v>
      </c>
      <c r="AU52" s="81" t="s">
        <v>564</v>
      </c>
      <c r="AV52" s="81" t="s">
        <v>564</v>
      </c>
      <c r="AW52" s="81" t="s">
        <v>564</v>
      </c>
      <c r="AX52" s="82"/>
      <c r="AY52" s="81" t="s">
        <v>564</v>
      </c>
      <c r="AZ52" s="81" t="s">
        <v>564</v>
      </c>
      <c r="BA52" s="81" t="s">
        <v>564</v>
      </c>
      <c r="BB52" s="81" t="s">
        <v>564</v>
      </c>
      <c r="BC52" s="81" t="s">
        <v>564</v>
      </c>
      <c r="BD52" s="81" t="s">
        <v>564</v>
      </c>
      <c r="BE52" s="81" t="s">
        <v>564</v>
      </c>
      <c r="BF52" s="82"/>
      <c r="BG52" s="81">
        <v>0</v>
      </c>
      <c r="BH52" s="81">
        <v>0</v>
      </c>
      <c r="BI52" s="81">
        <v>62.817</v>
      </c>
      <c r="BJ52" s="81">
        <v>0</v>
      </c>
      <c r="BK52" s="81">
        <v>0</v>
      </c>
      <c r="BL52" s="81">
        <v>0</v>
      </c>
      <c r="BM52" s="82"/>
      <c r="BN52" s="81">
        <v>0</v>
      </c>
      <c r="BO52" s="81">
        <v>0</v>
      </c>
      <c r="BP52" s="81">
        <v>9</v>
      </c>
      <c r="BQ52" s="81">
        <v>0</v>
      </c>
      <c r="BR52" s="81">
        <v>0</v>
      </c>
      <c r="BS52" s="81">
        <v>0</v>
      </c>
      <c r="BT52"/>
      <c r="BU52" s="80"/>
      <c r="BV52" s="80"/>
      <c r="BW52" s="80"/>
      <c r="BX52" s="80"/>
      <c r="BY52" s="80"/>
      <c r="BZ52" s="80"/>
      <c r="CA52" s="80"/>
      <c r="CB52" s="80"/>
      <c r="CC52" s="80"/>
    </row>
    <row r="53" spans="1:81">
      <c r="A53" s="80" t="s">
        <v>1829</v>
      </c>
      <c r="B53" s="80">
        <v>92</v>
      </c>
      <c r="C53" s="80">
        <v>7</v>
      </c>
      <c r="D53" s="80">
        <v>6</v>
      </c>
      <c r="E53" s="80">
        <v>2010</v>
      </c>
      <c r="F53" s="80" t="s">
        <v>86</v>
      </c>
      <c r="G53" s="80" t="s">
        <v>1823</v>
      </c>
      <c r="H53" s="80" t="s">
        <v>1678</v>
      </c>
      <c r="I53" s="177"/>
      <c r="J53" s="81">
        <v>69.253644863944558</v>
      </c>
      <c r="K53" s="81">
        <v>1.8598572016661847</v>
      </c>
      <c r="L53" s="81">
        <v>4.1105851901469803</v>
      </c>
      <c r="M53" s="81">
        <v>22.883258043032171</v>
      </c>
      <c r="N53" s="81">
        <v>34.270495903635215</v>
      </c>
      <c r="O53" s="81">
        <v>30.228000001630306</v>
      </c>
      <c r="P53" s="81">
        <v>20.428724241631389</v>
      </c>
      <c r="Q53" s="81">
        <v>1.5055173147495462</v>
      </c>
      <c r="R53" s="81">
        <v>0</v>
      </c>
      <c r="S53" s="81">
        <v>2.3696658427662247</v>
      </c>
      <c r="T53" s="82"/>
      <c r="U53" s="81">
        <v>6575130</v>
      </c>
      <c r="V53" s="81">
        <v>830</v>
      </c>
      <c r="W53" s="81">
        <v>89</v>
      </c>
      <c r="X53" s="81">
        <v>4850</v>
      </c>
      <c r="Y53" s="81">
        <v>7499</v>
      </c>
      <c r="Z53" s="81">
        <v>15352</v>
      </c>
      <c r="AA53" s="81">
        <v>4009</v>
      </c>
      <c r="AB53" s="81">
        <v>24745</v>
      </c>
      <c r="AC53" s="81">
        <v>0</v>
      </c>
      <c r="AD53" s="81">
        <v>2.3696658427662247</v>
      </c>
      <c r="AE53" s="82"/>
      <c r="AF53" s="81" t="s">
        <v>564</v>
      </c>
      <c r="AG53" s="81" t="s">
        <v>564</v>
      </c>
      <c r="AH53" s="81" t="s">
        <v>564</v>
      </c>
      <c r="AI53" s="81" t="s">
        <v>564</v>
      </c>
      <c r="AJ53" s="81" t="s">
        <v>564</v>
      </c>
      <c r="AK53" s="81" t="s">
        <v>564</v>
      </c>
      <c r="AL53" s="81" t="s">
        <v>564</v>
      </c>
      <c r="AM53" s="81" t="s">
        <v>564</v>
      </c>
      <c r="AN53" s="81" t="s">
        <v>564</v>
      </c>
      <c r="AO53" s="81" t="s">
        <v>564</v>
      </c>
      <c r="AP53" s="82"/>
      <c r="AQ53" s="81" t="s">
        <v>564</v>
      </c>
      <c r="AR53" s="81" t="s">
        <v>564</v>
      </c>
      <c r="AS53" s="81" t="s">
        <v>564</v>
      </c>
      <c r="AT53" s="81" t="s">
        <v>564</v>
      </c>
      <c r="AU53" s="81" t="s">
        <v>564</v>
      </c>
      <c r="AV53" s="81" t="s">
        <v>564</v>
      </c>
      <c r="AW53" s="81" t="s">
        <v>564</v>
      </c>
      <c r="AX53" s="82"/>
      <c r="AY53" s="81" t="s">
        <v>564</v>
      </c>
      <c r="AZ53" s="81" t="s">
        <v>564</v>
      </c>
      <c r="BA53" s="81" t="s">
        <v>564</v>
      </c>
      <c r="BB53" s="81" t="s">
        <v>564</v>
      </c>
      <c r="BC53" s="81" t="s">
        <v>564</v>
      </c>
      <c r="BD53" s="81" t="s">
        <v>564</v>
      </c>
      <c r="BE53" s="81" t="s">
        <v>564</v>
      </c>
      <c r="BF53" s="82"/>
      <c r="BG53" s="81">
        <v>0</v>
      </c>
      <c r="BH53" s="81">
        <v>0</v>
      </c>
      <c r="BI53" s="81">
        <v>71.774000000000001</v>
      </c>
      <c r="BJ53" s="81">
        <v>0</v>
      </c>
      <c r="BK53" s="81">
        <v>0</v>
      </c>
      <c r="BL53" s="81">
        <v>0</v>
      </c>
      <c r="BM53" s="82"/>
      <c r="BN53" s="81">
        <v>0</v>
      </c>
      <c r="BO53" s="81">
        <v>0</v>
      </c>
      <c r="BP53" s="81">
        <v>9</v>
      </c>
      <c r="BQ53" s="81">
        <v>0</v>
      </c>
      <c r="BR53" s="81">
        <v>0</v>
      </c>
      <c r="BS53" s="81">
        <v>0</v>
      </c>
      <c r="BT53"/>
      <c r="BU53" s="80">
        <v>71.774000000000001</v>
      </c>
      <c r="BV53" s="80">
        <v>0</v>
      </c>
      <c r="BW53" s="80">
        <v>0</v>
      </c>
      <c r="BX53" s="80">
        <v>0</v>
      </c>
      <c r="BY53" s="80">
        <v>0</v>
      </c>
      <c r="BZ53" s="80">
        <v>0</v>
      </c>
      <c r="CA53" s="80">
        <v>0</v>
      </c>
      <c r="CB53" s="80">
        <v>0</v>
      </c>
      <c r="CC53" s="80">
        <v>0</v>
      </c>
    </row>
    <row r="54" spans="1:81">
      <c r="A54" s="80" t="s">
        <v>1830</v>
      </c>
      <c r="B54" s="80">
        <v>93</v>
      </c>
      <c r="C54" s="80">
        <v>8</v>
      </c>
      <c r="D54" s="80">
        <v>6</v>
      </c>
      <c r="E54" s="80">
        <v>2011</v>
      </c>
      <c r="F54" s="80" t="s">
        <v>87</v>
      </c>
      <c r="G54" s="80" t="s">
        <v>1823</v>
      </c>
      <c r="H54" s="80" t="s">
        <v>1678</v>
      </c>
      <c r="I54" s="177"/>
      <c r="J54" s="81">
        <v>74.584972477891213</v>
      </c>
      <c r="K54" s="81">
        <v>2.4245400100181613</v>
      </c>
      <c r="L54" s="81">
        <v>3.4647522203895109</v>
      </c>
      <c r="M54" s="81">
        <v>26.195160122066163</v>
      </c>
      <c r="N54" s="81">
        <v>34.441247354589471</v>
      </c>
      <c r="O54" s="81">
        <v>29.96297708571937</v>
      </c>
      <c r="P54" s="81">
        <v>19.744345359073115</v>
      </c>
      <c r="Q54" s="81">
        <v>1.7365624237556965</v>
      </c>
      <c r="R54" s="81">
        <v>0</v>
      </c>
      <c r="S54" s="81">
        <v>2.6369189008788494</v>
      </c>
      <c r="T54" s="82"/>
      <c r="U54" s="81">
        <v>7039402</v>
      </c>
      <c r="V54" s="81">
        <v>830</v>
      </c>
      <c r="W54" s="81">
        <v>89</v>
      </c>
      <c r="X54" s="81">
        <v>4850</v>
      </c>
      <c r="Y54" s="81">
        <v>7621</v>
      </c>
      <c r="Z54" s="81">
        <v>15548</v>
      </c>
      <c r="AA54" s="81">
        <v>3990</v>
      </c>
      <c r="AB54" s="81">
        <v>24745</v>
      </c>
      <c r="AC54" s="81">
        <v>0</v>
      </c>
      <c r="AD54" s="81">
        <v>2.6369189008788494</v>
      </c>
      <c r="AE54" s="82"/>
      <c r="AF54" s="81" t="s">
        <v>564</v>
      </c>
      <c r="AG54" s="81" t="s">
        <v>564</v>
      </c>
      <c r="AH54" s="81" t="s">
        <v>564</v>
      </c>
      <c r="AI54" s="81" t="s">
        <v>564</v>
      </c>
      <c r="AJ54" s="81" t="s">
        <v>564</v>
      </c>
      <c r="AK54" s="81" t="s">
        <v>564</v>
      </c>
      <c r="AL54" s="81" t="s">
        <v>564</v>
      </c>
      <c r="AM54" s="81" t="s">
        <v>564</v>
      </c>
      <c r="AN54" s="81" t="s">
        <v>564</v>
      </c>
      <c r="AO54" s="81" t="s">
        <v>564</v>
      </c>
      <c r="AP54" s="82"/>
      <c r="AQ54" s="81" t="s">
        <v>564</v>
      </c>
      <c r="AR54" s="81" t="s">
        <v>564</v>
      </c>
      <c r="AS54" s="81" t="s">
        <v>564</v>
      </c>
      <c r="AT54" s="81" t="s">
        <v>564</v>
      </c>
      <c r="AU54" s="81" t="s">
        <v>564</v>
      </c>
      <c r="AV54" s="81" t="s">
        <v>564</v>
      </c>
      <c r="AW54" s="81" t="s">
        <v>564</v>
      </c>
      <c r="AX54" s="82"/>
      <c r="AY54" s="81" t="s">
        <v>564</v>
      </c>
      <c r="AZ54" s="81" t="s">
        <v>564</v>
      </c>
      <c r="BA54" s="81" t="s">
        <v>564</v>
      </c>
      <c r="BB54" s="81" t="s">
        <v>564</v>
      </c>
      <c r="BC54" s="81" t="s">
        <v>564</v>
      </c>
      <c r="BD54" s="81" t="s">
        <v>564</v>
      </c>
      <c r="BE54" s="81" t="s">
        <v>564</v>
      </c>
      <c r="BF54" s="82"/>
      <c r="BG54" s="81">
        <v>0</v>
      </c>
      <c r="BH54" s="81">
        <v>0</v>
      </c>
      <c r="BI54" s="81">
        <v>61.024999999999999</v>
      </c>
      <c r="BJ54" s="81">
        <v>0</v>
      </c>
      <c r="BK54" s="81">
        <v>0</v>
      </c>
      <c r="BL54" s="81">
        <v>0</v>
      </c>
      <c r="BM54" s="82"/>
      <c r="BN54" s="81">
        <v>0</v>
      </c>
      <c r="BO54" s="81">
        <v>0</v>
      </c>
      <c r="BP54" s="81">
        <v>7</v>
      </c>
      <c r="BQ54" s="81">
        <v>0</v>
      </c>
      <c r="BR54" s="81">
        <v>0</v>
      </c>
      <c r="BS54" s="81">
        <v>0</v>
      </c>
      <c r="BT54"/>
      <c r="BU54" s="80">
        <v>61.024999999999999</v>
      </c>
      <c r="BV54" s="80">
        <v>0</v>
      </c>
      <c r="BW54" s="80">
        <v>0</v>
      </c>
      <c r="BX54" s="80">
        <v>0</v>
      </c>
      <c r="BY54" s="80">
        <v>0</v>
      </c>
      <c r="BZ54" s="80">
        <v>0</v>
      </c>
      <c r="CA54" s="80">
        <v>0</v>
      </c>
      <c r="CB54" s="80">
        <v>0</v>
      </c>
      <c r="CC54" s="80">
        <v>0</v>
      </c>
    </row>
    <row r="55" spans="1:81">
      <c r="A55" s="80" t="s">
        <v>1831</v>
      </c>
      <c r="B55" s="80">
        <v>94</v>
      </c>
      <c r="C55" s="80">
        <v>9</v>
      </c>
      <c r="D55" s="80">
        <v>6</v>
      </c>
      <c r="E55" s="80">
        <v>2012</v>
      </c>
      <c r="F55" s="80" t="s">
        <v>88</v>
      </c>
      <c r="G55" s="80" t="s">
        <v>1823</v>
      </c>
      <c r="H55" s="80" t="s">
        <v>1678</v>
      </c>
      <c r="I55" s="177"/>
      <c r="J55" s="81">
        <v>63.699860755395257</v>
      </c>
      <c r="K55" s="81">
        <v>2.1883986843979444</v>
      </c>
      <c r="L55" s="81">
        <v>3.3662773803816806</v>
      </c>
      <c r="M55" s="81">
        <v>25.462219520033532</v>
      </c>
      <c r="N55" s="81">
        <v>34.494069582824103</v>
      </c>
      <c r="O55" s="81">
        <v>30.04457843447754</v>
      </c>
      <c r="P55" s="81">
        <v>19.801940541004015</v>
      </c>
      <c r="Q55" s="81">
        <v>1.9015254964263433</v>
      </c>
      <c r="R55" s="81">
        <v>0</v>
      </c>
      <c r="S55" s="81">
        <v>1.8722695642612353</v>
      </c>
      <c r="T55" s="82"/>
      <c r="U55" s="81">
        <v>6500861</v>
      </c>
      <c r="V55" s="81">
        <v>830</v>
      </c>
      <c r="W55" s="81">
        <v>89</v>
      </c>
      <c r="X55" s="81">
        <v>4850</v>
      </c>
      <c r="Y55" s="81">
        <v>7938</v>
      </c>
      <c r="Z55" s="81">
        <v>15714</v>
      </c>
      <c r="AA55" s="81">
        <v>3979</v>
      </c>
      <c r="AB55" s="81">
        <v>24939</v>
      </c>
      <c r="AC55" s="81">
        <v>0</v>
      </c>
      <c r="AD55" s="81">
        <v>1.8722695642612353</v>
      </c>
      <c r="AE55" s="82"/>
      <c r="AF55" s="81" t="s">
        <v>564</v>
      </c>
      <c r="AG55" s="81" t="s">
        <v>564</v>
      </c>
      <c r="AH55" s="81" t="s">
        <v>564</v>
      </c>
      <c r="AI55" s="81" t="s">
        <v>564</v>
      </c>
      <c r="AJ55" s="81" t="s">
        <v>564</v>
      </c>
      <c r="AK55" s="81" t="s">
        <v>564</v>
      </c>
      <c r="AL55" s="81" t="s">
        <v>564</v>
      </c>
      <c r="AM55" s="81" t="s">
        <v>564</v>
      </c>
      <c r="AN55" s="81" t="s">
        <v>564</v>
      </c>
      <c r="AO55" s="81" t="s">
        <v>564</v>
      </c>
      <c r="AP55" s="82"/>
      <c r="AQ55" s="81" t="s">
        <v>564</v>
      </c>
      <c r="AR55" s="81" t="s">
        <v>564</v>
      </c>
      <c r="AS55" s="81" t="s">
        <v>564</v>
      </c>
      <c r="AT55" s="81" t="s">
        <v>564</v>
      </c>
      <c r="AU55" s="81" t="s">
        <v>564</v>
      </c>
      <c r="AV55" s="81" t="s">
        <v>564</v>
      </c>
      <c r="AW55" s="81" t="s">
        <v>564</v>
      </c>
      <c r="AX55" s="82"/>
      <c r="AY55" s="81" t="s">
        <v>564</v>
      </c>
      <c r="AZ55" s="81" t="s">
        <v>564</v>
      </c>
      <c r="BA55" s="81" t="s">
        <v>564</v>
      </c>
      <c r="BB55" s="81" t="s">
        <v>564</v>
      </c>
      <c r="BC55" s="81" t="s">
        <v>564</v>
      </c>
      <c r="BD55" s="81" t="s">
        <v>564</v>
      </c>
      <c r="BE55" s="81" t="s">
        <v>564</v>
      </c>
      <c r="BF55" s="82"/>
      <c r="BG55" s="81">
        <v>0</v>
      </c>
      <c r="BH55" s="81">
        <v>0</v>
      </c>
      <c r="BI55" s="81">
        <v>62.747999999999998</v>
      </c>
      <c r="BJ55" s="81">
        <v>0</v>
      </c>
      <c r="BK55" s="81">
        <v>0</v>
      </c>
      <c r="BL55" s="81">
        <v>0</v>
      </c>
      <c r="BM55" s="82"/>
      <c r="BN55" s="81">
        <v>0</v>
      </c>
      <c r="BO55" s="81">
        <v>0</v>
      </c>
      <c r="BP55" s="81">
        <v>7</v>
      </c>
      <c r="BQ55" s="81">
        <v>0</v>
      </c>
      <c r="BR55" s="81">
        <v>0</v>
      </c>
      <c r="BS55" s="81">
        <v>0</v>
      </c>
      <c r="BT55"/>
      <c r="BU55" s="80">
        <v>62.747999999999998</v>
      </c>
      <c r="BV55" s="80">
        <v>0</v>
      </c>
      <c r="BW55" s="80">
        <v>0</v>
      </c>
      <c r="BX55" s="80">
        <v>0</v>
      </c>
      <c r="BY55" s="80">
        <v>0</v>
      </c>
      <c r="BZ55" s="80">
        <v>0</v>
      </c>
      <c r="CA55" s="80">
        <v>0</v>
      </c>
      <c r="CB55" s="80">
        <v>0</v>
      </c>
      <c r="CC55" s="80">
        <v>0</v>
      </c>
    </row>
    <row r="56" spans="1:81">
      <c r="A56" s="80" t="s">
        <v>1832</v>
      </c>
      <c r="B56" s="80">
        <v>95</v>
      </c>
      <c r="C56" s="80">
        <v>10</v>
      </c>
      <c r="D56" s="80">
        <v>6</v>
      </c>
      <c r="E56" s="80">
        <v>2013</v>
      </c>
      <c r="F56" s="80" t="s">
        <v>89</v>
      </c>
      <c r="G56" s="80" t="s">
        <v>1823</v>
      </c>
      <c r="H56" s="80" t="s">
        <v>1678</v>
      </c>
      <c r="I56" s="177"/>
      <c r="J56" s="81">
        <v>78.305783278550265</v>
      </c>
      <c r="K56" s="81">
        <v>1.7667751105444747</v>
      </c>
      <c r="L56" s="81">
        <v>3.2635168902635199</v>
      </c>
      <c r="M56" s="81">
        <v>25.955948807333449</v>
      </c>
      <c r="N56" s="81">
        <v>32.224417066995272</v>
      </c>
      <c r="O56" s="81">
        <v>28.910556192626494</v>
      </c>
      <c r="P56" s="81">
        <v>19.721695848722444</v>
      </c>
      <c r="Q56" s="81">
        <v>1.9236943703075335</v>
      </c>
      <c r="R56" s="81">
        <v>0</v>
      </c>
      <c r="S56" s="81">
        <v>2.3077056758258334</v>
      </c>
      <c r="T56" s="82"/>
      <c r="U56" s="81">
        <v>7015492</v>
      </c>
      <c r="V56" s="81">
        <v>830</v>
      </c>
      <c r="W56" s="81">
        <v>89</v>
      </c>
      <c r="X56" s="81">
        <v>4850</v>
      </c>
      <c r="Y56" s="81">
        <v>7921</v>
      </c>
      <c r="Z56" s="81">
        <v>15796</v>
      </c>
      <c r="AA56" s="81">
        <v>3948</v>
      </c>
      <c r="AB56" s="81">
        <v>24868</v>
      </c>
      <c r="AC56" s="81">
        <v>0</v>
      </c>
      <c r="AD56" s="81">
        <v>2.3077056758258334</v>
      </c>
      <c r="AE56" s="82"/>
      <c r="AF56" s="81" t="s">
        <v>564</v>
      </c>
      <c r="AG56" s="81" t="s">
        <v>564</v>
      </c>
      <c r="AH56" s="81" t="s">
        <v>564</v>
      </c>
      <c r="AI56" s="81" t="s">
        <v>564</v>
      </c>
      <c r="AJ56" s="81" t="s">
        <v>564</v>
      </c>
      <c r="AK56" s="81" t="s">
        <v>564</v>
      </c>
      <c r="AL56" s="81" t="s">
        <v>564</v>
      </c>
      <c r="AM56" s="81" t="s">
        <v>564</v>
      </c>
      <c r="AN56" s="81" t="s">
        <v>564</v>
      </c>
      <c r="AO56" s="81" t="s">
        <v>564</v>
      </c>
      <c r="AP56" s="82"/>
      <c r="AQ56" s="81" t="s">
        <v>564</v>
      </c>
      <c r="AR56" s="81" t="s">
        <v>564</v>
      </c>
      <c r="AS56" s="81" t="s">
        <v>564</v>
      </c>
      <c r="AT56" s="81" t="s">
        <v>564</v>
      </c>
      <c r="AU56" s="81" t="s">
        <v>564</v>
      </c>
      <c r="AV56" s="81" t="s">
        <v>564</v>
      </c>
      <c r="AW56" s="81" t="s">
        <v>564</v>
      </c>
      <c r="AX56" s="82"/>
      <c r="AY56" s="81" t="s">
        <v>564</v>
      </c>
      <c r="AZ56" s="81" t="s">
        <v>564</v>
      </c>
      <c r="BA56" s="81" t="s">
        <v>564</v>
      </c>
      <c r="BB56" s="81" t="s">
        <v>564</v>
      </c>
      <c r="BC56" s="81" t="s">
        <v>564</v>
      </c>
      <c r="BD56" s="81" t="s">
        <v>564</v>
      </c>
      <c r="BE56" s="81" t="s">
        <v>564</v>
      </c>
      <c r="BF56" s="82"/>
      <c r="BG56" s="81">
        <v>0</v>
      </c>
      <c r="BH56" s="81">
        <v>0</v>
      </c>
      <c r="BI56" s="81">
        <v>75.930999999999997</v>
      </c>
      <c r="BJ56" s="81">
        <v>0</v>
      </c>
      <c r="BK56" s="81">
        <v>0</v>
      </c>
      <c r="BL56" s="81">
        <v>0</v>
      </c>
      <c r="BM56" s="82"/>
      <c r="BN56" s="81">
        <v>0</v>
      </c>
      <c r="BO56" s="81">
        <v>0</v>
      </c>
      <c r="BP56" s="81">
        <v>10</v>
      </c>
      <c r="BQ56" s="81">
        <v>0</v>
      </c>
      <c r="BR56" s="81">
        <v>0</v>
      </c>
      <c r="BS56" s="81">
        <v>0</v>
      </c>
      <c r="BT56"/>
      <c r="BU56" s="80">
        <v>75.930999999999997</v>
      </c>
      <c r="BV56" s="80">
        <v>0</v>
      </c>
      <c r="BW56" s="80">
        <v>0</v>
      </c>
      <c r="BX56" s="80">
        <v>0</v>
      </c>
      <c r="BY56" s="80">
        <v>0</v>
      </c>
      <c r="BZ56" s="80">
        <v>0</v>
      </c>
      <c r="CA56" s="80">
        <v>0</v>
      </c>
      <c r="CB56" s="80">
        <v>0</v>
      </c>
      <c r="CC56" s="80">
        <v>0</v>
      </c>
    </row>
    <row r="57" spans="1:81">
      <c r="A57" s="80" t="s">
        <v>1833</v>
      </c>
      <c r="B57" s="80">
        <v>96</v>
      </c>
      <c r="C57" s="80">
        <v>11</v>
      </c>
      <c r="D57" s="80">
        <v>6</v>
      </c>
      <c r="E57" s="80">
        <v>2014</v>
      </c>
      <c r="F57" s="80" t="s">
        <v>90</v>
      </c>
      <c r="G57" s="80" t="s">
        <v>1823</v>
      </c>
      <c r="H57" s="80" t="s">
        <v>1678</v>
      </c>
      <c r="I57" s="177"/>
      <c r="J57" s="81">
        <v>69.503670205689787</v>
      </c>
      <c r="K57" s="81">
        <v>1.9092664677328339</v>
      </c>
      <c r="L57" s="81">
        <v>1.6585270687370441</v>
      </c>
      <c r="M57" s="81">
        <v>23.023096075188644</v>
      </c>
      <c r="N57" s="81">
        <v>31.934760471847095</v>
      </c>
      <c r="O57" s="81">
        <v>27.740121442148364</v>
      </c>
      <c r="P57" s="81">
        <v>19.658565677568344</v>
      </c>
      <c r="Q57" s="81">
        <v>1.8324867587591454</v>
      </c>
      <c r="R57" s="81">
        <v>0</v>
      </c>
      <c r="S57" s="81">
        <v>2.2424041637657939</v>
      </c>
      <c r="T57" s="82"/>
      <c r="U57" s="81">
        <v>7549488</v>
      </c>
      <c r="V57" s="81">
        <v>770</v>
      </c>
      <c r="W57" s="81">
        <v>57</v>
      </c>
      <c r="X57" s="81">
        <v>4604</v>
      </c>
      <c r="Y57" s="81">
        <v>7956</v>
      </c>
      <c r="Z57" s="81">
        <v>15963</v>
      </c>
      <c r="AA57" s="81">
        <v>3915</v>
      </c>
      <c r="AB57" s="81">
        <v>24690</v>
      </c>
      <c r="AC57" s="81">
        <v>0</v>
      </c>
      <c r="AD57" s="81">
        <v>2.2424041637657939</v>
      </c>
      <c r="AE57" s="82"/>
      <c r="AF57" s="81">
        <v>76028293.288161978</v>
      </c>
      <c r="AG57" s="81">
        <v>1559877.9943322768</v>
      </c>
      <c r="AH57" s="81">
        <v>400891.86464570399</v>
      </c>
      <c r="AI57" s="81">
        <v>30126918.494197514</v>
      </c>
      <c r="AJ57" s="81">
        <v>43818643.116736293</v>
      </c>
      <c r="AK57" s="81">
        <v>0</v>
      </c>
      <c r="AL57" s="81">
        <v>0</v>
      </c>
      <c r="AM57" s="81">
        <v>3389568.0520224515</v>
      </c>
      <c r="AN57" s="81">
        <v>0</v>
      </c>
      <c r="AO57" s="81">
        <v>0</v>
      </c>
      <c r="AP57" s="82"/>
      <c r="AQ57" s="81">
        <v>744</v>
      </c>
      <c r="AR57" s="81">
        <v>185</v>
      </c>
      <c r="AS57" s="81">
        <v>0</v>
      </c>
      <c r="AT57" s="81">
        <v>0</v>
      </c>
      <c r="AU57" s="81">
        <v>0</v>
      </c>
      <c r="AV57" s="81">
        <v>0</v>
      </c>
      <c r="AW57" s="81" t="s">
        <v>564</v>
      </c>
      <c r="AX57" s="82"/>
      <c r="AY57" s="81">
        <v>3169.4</v>
      </c>
      <c r="AZ57" s="81">
        <v>6312.3</v>
      </c>
      <c r="BA57" s="81">
        <v>0</v>
      </c>
      <c r="BB57" s="81">
        <v>0</v>
      </c>
      <c r="BC57" s="81">
        <v>0</v>
      </c>
      <c r="BD57" s="81">
        <v>0</v>
      </c>
      <c r="BE57" s="81" t="s">
        <v>564</v>
      </c>
      <c r="BF57" s="82"/>
      <c r="BG57" s="81">
        <v>0</v>
      </c>
      <c r="BH57" s="81">
        <v>0</v>
      </c>
      <c r="BI57" s="81">
        <v>72.069999999999993</v>
      </c>
      <c r="BJ57" s="81">
        <v>0</v>
      </c>
      <c r="BK57" s="81">
        <v>0</v>
      </c>
      <c r="BL57" s="81">
        <v>0</v>
      </c>
      <c r="BM57" s="82"/>
      <c r="BN57" s="81">
        <v>0</v>
      </c>
      <c r="BO57" s="81">
        <v>0</v>
      </c>
      <c r="BP57" s="81">
        <v>10</v>
      </c>
      <c r="BQ57" s="81">
        <v>0</v>
      </c>
      <c r="BR57" s="81">
        <v>0</v>
      </c>
      <c r="BS57" s="81">
        <v>0</v>
      </c>
      <c r="BT57"/>
      <c r="BU57" s="80">
        <v>72.069999999999993</v>
      </c>
      <c r="BV57" s="80">
        <v>0</v>
      </c>
      <c r="BW57" s="80">
        <v>0</v>
      </c>
      <c r="BX57" s="80">
        <v>0</v>
      </c>
      <c r="BY57" s="80">
        <v>0</v>
      </c>
      <c r="BZ57" s="80">
        <v>0</v>
      </c>
      <c r="CA57" s="80">
        <v>0</v>
      </c>
      <c r="CB57" s="80">
        <v>0</v>
      </c>
      <c r="CC57" s="80">
        <v>0</v>
      </c>
    </row>
    <row r="58" spans="1:81">
      <c r="A58" s="80" t="s">
        <v>1834</v>
      </c>
      <c r="B58" s="80">
        <v>97</v>
      </c>
      <c r="C58" s="80">
        <v>12</v>
      </c>
      <c r="D58" s="80">
        <v>6</v>
      </c>
      <c r="E58" s="80">
        <v>2015</v>
      </c>
      <c r="F58" s="80" t="s">
        <v>91</v>
      </c>
      <c r="G58" s="80" t="s">
        <v>1823</v>
      </c>
      <c r="H58" s="80" t="s">
        <v>1678</v>
      </c>
      <c r="I58" s="177"/>
      <c r="J58" s="81">
        <v>65.18149632958108</v>
      </c>
      <c r="K58" s="81">
        <v>1.8803039123375156</v>
      </c>
      <c r="L58" s="81">
        <v>1.4799421835640316</v>
      </c>
      <c r="M58" s="81">
        <v>30.031868436566953</v>
      </c>
      <c r="N58" s="81">
        <v>30.647704136438723</v>
      </c>
      <c r="O58" s="81">
        <v>27.583837666876438</v>
      </c>
      <c r="P58" s="81">
        <v>19.387591501839267</v>
      </c>
      <c r="Q58" s="81">
        <v>1.785339981372227</v>
      </c>
      <c r="R58" s="81">
        <v>0</v>
      </c>
      <c r="S58" s="81">
        <v>2.1848674339234853</v>
      </c>
      <c r="T58" s="82"/>
      <c r="U58" s="81">
        <v>7658731</v>
      </c>
      <c r="V58" s="81">
        <v>770</v>
      </c>
      <c r="W58" s="81">
        <v>57</v>
      </c>
      <c r="X58" s="81">
        <v>4604</v>
      </c>
      <c r="Y58" s="81">
        <v>8033</v>
      </c>
      <c r="Z58" s="81">
        <v>16026</v>
      </c>
      <c r="AA58" s="81">
        <v>3858</v>
      </c>
      <c r="AB58" s="81">
        <v>24572</v>
      </c>
      <c r="AC58" s="81">
        <v>0</v>
      </c>
      <c r="AD58" s="81">
        <v>2.1848674339234853</v>
      </c>
      <c r="AE58" s="82"/>
      <c r="AF58" s="81">
        <v>73402791.908501744</v>
      </c>
      <c r="AG58" s="81">
        <v>1443709.3362214498</v>
      </c>
      <c r="AH58" s="81">
        <v>307670.34366424923</v>
      </c>
      <c r="AI58" s="81">
        <v>29622876.35331716</v>
      </c>
      <c r="AJ58" s="81">
        <v>44945937.889074817</v>
      </c>
      <c r="AK58" s="81">
        <v>0</v>
      </c>
      <c r="AL58" s="81">
        <v>0</v>
      </c>
      <c r="AM58" s="81">
        <v>3367489.5243367497</v>
      </c>
      <c r="AN58" s="81">
        <v>0</v>
      </c>
      <c r="AO58" s="81">
        <v>0</v>
      </c>
      <c r="AP58" s="82"/>
      <c r="AQ58" s="81">
        <v>787</v>
      </c>
      <c r="AR58" s="81">
        <v>234</v>
      </c>
      <c r="AS58" s="81">
        <v>0</v>
      </c>
      <c r="AT58" s="81">
        <v>0</v>
      </c>
      <c r="AU58" s="81">
        <v>0</v>
      </c>
      <c r="AV58" s="81">
        <v>0</v>
      </c>
      <c r="AW58" s="81" t="s">
        <v>564</v>
      </c>
      <c r="AX58" s="82"/>
      <c r="AY58" s="81">
        <v>3397.3999999999996</v>
      </c>
      <c r="AZ58" s="81">
        <v>8289.4</v>
      </c>
      <c r="BA58" s="81">
        <v>0</v>
      </c>
      <c r="BB58" s="81">
        <v>0</v>
      </c>
      <c r="BC58" s="81">
        <v>0</v>
      </c>
      <c r="BD58" s="81">
        <v>0</v>
      </c>
      <c r="BE58" s="81" t="s">
        <v>564</v>
      </c>
      <c r="BF58" s="82"/>
      <c r="BG58" s="81">
        <v>0</v>
      </c>
      <c r="BH58" s="81">
        <v>0</v>
      </c>
      <c r="BI58" s="81">
        <v>65.72</v>
      </c>
      <c r="BJ58" s="81">
        <v>0</v>
      </c>
      <c r="BK58" s="81">
        <v>0</v>
      </c>
      <c r="BL58" s="81">
        <v>0</v>
      </c>
      <c r="BM58" s="82"/>
      <c r="BN58" s="81">
        <v>0</v>
      </c>
      <c r="BO58" s="81">
        <v>0</v>
      </c>
      <c r="BP58" s="81">
        <v>10</v>
      </c>
      <c r="BQ58" s="81">
        <v>0</v>
      </c>
      <c r="BR58" s="81">
        <v>0</v>
      </c>
      <c r="BS58" s="81">
        <v>0</v>
      </c>
      <c r="BT58"/>
      <c r="BU58" s="80">
        <v>65.72</v>
      </c>
      <c r="BV58" s="80">
        <v>0</v>
      </c>
      <c r="BW58" s="80">
        <v>0</v>
      </c>
      <c r="BX58" s="80">
        <v>0</v>
      </c>
      <c r="BY58" s="80">
        <v>0</v>
      </c>
      <c r="BZ58" s="80">
        <v>0</v>
      </c>
      <c r="CA58" s="80">
        <v>0</v>
      </c>
      <c r="CB58" s="80">
        <v>0</v>
      </c>
      <c r="CC58" s="80">
        <v>0</v>
      </c>
    </row>
    <row r="59" spans="1:81">
      <c r="A59" s="80" t="s">
        <v>1835</v>
      </c>
      <c r="B59" s="80">
        <v>98</v>
      </c>
      <c r="C59" s="80">
        <v>13</v>
      </c>
      <c r="D59" s="80">
        <v>6</v>
      </c>
      <c r="E59" s="80">
        <v>2016</v>
      </c>
      <c r="F59" s="80" t="s">
        <v>92</v>
      </c>
      <c r="G59" s="80" t="s">
        <v>1823</v>
      </c>
      <c r="H59" s="80" t="s">
        <v>1678</v>
      </c>
      <c r="I59" s="177"/>
      <c r="J59" s="81">
        <v>62.391636645615208</v>
      </c>
      <c r="K59" s="81">
        <v>1.869365387470916</v>
      </c>
      <c r="L59" s="81">
        <v>1.4067318999904534</v>
      </c>
      <c r="M59" s="81">
        <v>19.983528412148946</v>
      </c>
      <c r="N59" s="81">
        <v>30.504311916562553</v>
      </c>
      <c r="O59" s="81">
        <v>27.398500471816853</v>
      </c>
      <c r="P59" s="81">
        <v>18.667209670661283</v>
      </c>
      <c r="Q59" s="81">
        <v>1.7227151592933552</v>
      </c>
      <c r="R59" s="81">
        <v>0</v>
      </c>
      <c r="S59" s="81">
        <v>2.5757670394381851</v>
      </c>
      <c r="T59" s="82"/>
      <c r="U59" s="81">
        <v>7213853.9999999991</v>
      </c>
      <c r="V59" s="81">
        <v>770</v>
      </c>
      <c r="W59" s="81">
        <v>57</v>
      </c>
      <c r="X59" s="81">
        <v>4604</v>
      </c>
      <c r="Y59" s="81">
        <v>8145</v>
      </c>
      <c r="Z59" s="81">
        <v>16114</v>
      </c>
      <c r="AA59" s="81">
        <v>3842</v>
      </c>
      <c r="AB59" s="81">
        <v>24390</v>
      </c>
      <c r="AC59" s="81">
        <v>0</v>
      </c>
      <c r="AD59" s="81">
        <v>2.5757670394381851</v>
      </c>
      <c r="AE59" s="82"/>
      <c r="AF59" s="81">
        <v>71980674.294787332</v>
      </c>
      <c r="AG59" s="81">
        <v>1383580.6436316459</v>
      </c>
      <c r="AH59" s="81">
        <v>224517.24973414239</v>
      </c>
      <c r="AI59" s="81">
        <v>29434611.88692411</v>
      </c>
      <c r="AJ59" s="81">
        <v>45557138.993810073</v>
      </c>
      <c r="AK59" s="81">
        <v>0</v>
      </c>
      <c r="AL59" s="81">
        <v>0</v>
      </c>
      <c r="AM59" s="81">
        <v>3345144.018995164</v>
      </c>
      <c r="AN59" s="81">
        <v>0</v>
      </c>
      <c r="AO59" s="81">
        <v>0</v>
      </c>
      <c r="AP59" s="82"/>
      <c r="AQ59" s="81">
        <v>831</v>
      </c>
      <c r="AR59" s="81">
        <v>280</v>
      </c>
      <c r="AS59" s="81">
        <v>0</v>
      </c>
      <c r="AT59" s="81">
        <v>0</v>
      </c>
      <c r="AU59" s="81">
        <v>0</v>
      </c>
      <c r="AV59" s="81">
        <v>0</v>
      </c>
      <c r="AW59" s="81" t="s">
        <v>564</v>
      </c>
      <c r="AX59" s="82"/>
      <c r="AY59" s="81">
        <v>3624.7</v>
      </c>
      <c r="AZ59" s="81">
        <v>9595.1</v>
      </c>
      <c r="BA59" s="81">
        <v>0</v>
      </c>
      <c r="BB59" s="81">
        <v>0</v>
      </c>
      <c r="BC59" s="81">
        <v>0</v>
      </c>
      <c r="BD59" s="81">
        <v>0</v>
      </c>
      <c r="BE59" s="81" t="s">
        <v>564</v>
      </c>
      <c r="BF59" s="82"/>
      <c r="BG59" s="81">
        <v>0</v>
      </c>
      <c r="BH59" s="81">
        <v>0</v>
      </c>
      <c r="BI59" s="81">
        <v>70.111999999999995</v>
      </c>
      <c r="BJ59" s="81">
        <v>0</v>
      </c>
      <c r="BK59" s="81">
        <v>0</v>
      </c>
      <c r="BL59" s="81">
        <v>0</v>
      </c>
      <c r="BM59" s="82"/>
      <c r="BN59" s="81">
        <v>0</v>
      </c>
      <c r="BO59" s="81">
        <v>0</v>
      </c>
      <c r="BP59" s="81">
        <v>10</v>
      </c>
      <c r="BQ59" s="81">
        <v>0</v>
      </c>
      <c r="BR59" s="81">
        <v>0</v>
      </c>
      <c r="BS59" s="81">
        <v>0</v>
      </c>
      <c r="BT59"/>
      <c r="BU59" s="80">
        <v>70.111999999999995</v>
      </c>
      <c r="BV59" s="80">
        <v>0</v>
      </c>
      <c r="BW59" s="80">
        <v>0</v>
      </c>
      <c r="BX59" s="80">
        <v>0</v>
      </c>
      <c r="BY59" s="80">
        <v>0</v>
      </c>
      <c r="BZ59" s="80">
        <v>0</v>
      </c>
      <c r="CA59" s="80">
        <v>0</v>
      </c>
      <c r="CB59" s="80">
        <v>0</v>
      </c>
      <c r="CC59" s="80">
        <v>0</v>
      </c>
    </row>
    <row r="60" spans="1:81">
      <c r="A60" s="80" t="s">
        <v>1836</v>
      </c>
      <c r="B60" s="80">
        <v>99</v>
      </c>
      <c r="C60" s="80">
        <v>14</v>
      </c>
      <c r="D60" s="80">
        <v>6</v>
      </c>
      <c r="E60" s="80">
        <v>2017</v>
      </c>
      <c r="F60" s="80" t="s">
        <v>71</v>
      </c>
      <c r="G60" s="80" t="s">
        <v>1823</v>
      </c>
      <c r="H60" s="80" t="s">
        <v>1678</v>
      </c>
      <c r="I60" s="177"/>
      <c r="J60" s="81">
        <v>65.719142145857461</v>
      </c>
      <c r="K60" s="81">
        <v>1.8608824795000014</v>
      </c>
      <c r="L60" s="81">
        <v>1.5101570115727396</v>
      </c>
      <c r="M60" s="81">
        <v>17.695187750707518</v>
      </c>
      <c r="N60" s="81">
        <v>29.855639442456187</v>
      </c>
      <c r="O60" s="81">
        <v>27.003271184473931</v>
      </c>
      <c r="P60" s="81">
        <v>18.481368351898986</v>
      </c>
      <c r="Q60" s="81">
        <v>1.6549932649687116</v>
      </c>
      <c r="R60" s="81">
        <v>0</v>
      </c>
      <c r="S60" s="81">
        <v>2.6686498047951903</v>
      </c>
      <c r="T60" s="82"/>
      <c r="U60" s="81">
        <v>7730095</v>
      </c>
      <c r="V60" s="81">
        <v>770</v>
      </c>
      <c r="W60" s="81">
        <v>57</v>
      </c>
      <c r="X60" s="81">
        <v>4604</v>
      </c>
      <c r="Y60" s="81">
        <v>8250</v>
      </c>
      <c r="Z60" s="81">
        <v>16145</v>
      </c>
      <c r="AA60" s="81">
        <v>3828</v>
      </c>
      <c r="AB60" s="81">
        <v>24231</v>
      </c>
      <c r="AC60" s="81">
        <v>0</v>
      </c>
      <c r="AD60" s="81">
        <v>2.6686498047951899</v>
      </c>
      <c r="AE60" s="82"/>
      <c r="AF60" s="81">
        <v>76844667.03550601</v>
      </c>
      <c r="AG60" s="81">
        <v>1392500.9638067139</v>
      </c>
      <c r="AH60" s="81">
        <v>309392.41688597843</v>
      </c>
      <c r="AI60" s="81">
        <v>27792814.835991532</v>
      </c>
      <c r="AJ60" s="81">
        <v>42462516.838720217</v>
      </c>
      <c r="AK60" s="81">
        <v>0</v>
      </c>
      <c r="AL60" s="81">
        <v>0</v>
      </c>
      <c r="AM60" s="81">
        <v>3328536.9219928221</v>
      </c>
      <c r="AN60" s="81">
        <v>0</v>
      </c>
      <c r="AO60" s="81">
        <v>0</v>
      </c>
      <c r="AP60" s="82"/>
      <c r="AQ60" s="81">
        <v>867</v>
      </c>
      <c r="AR60" s="81">
        <v>319</v>
      </c>
      <c r="AS60" s="81">
        <v>0</v>
      </c>
      <c r="AT60" s="81">
        <v>0</v>
      </c>
      <c r="AU60" s="81">
        <v>0</v>
      </c>
      <c r="AV60" s="81">
        <v>0</v>
      </c>
      <c r="AW60" s="81" t="s">
        <v>564</v>
      </c>
      <c r="AX60" s="82"/>
      <c r="AY60" s="81">
        <v>3809.2</v>
      </c>
      <c r="AZ60" s="81">
        <v>10731.3</v>
      </c>
      <c r="BA60" s="81">
        <v>0</v>
      </c>
      <c r="BB60" s="81">
        <v>0</v>
      </c>
      <c r="BC60" s="81">
        <v>0</v>
      </c>
      <c r="BD60" s="81">
        <v>0</v>
      </c>
      <c r="BE60" s="81" t="s">
        <v>564</v>
      </c>
      <c r="BF60" s="82"/>
      <c r="BG60" s="81">
        <v>0</v>
      </c>
      <c r="BH60" s="81">
        <v>0</v>
      </c>
      <c r="BI60" s="81">
        <v>67.688999999999993</v>
      </c>
      <c r="BJ60" s="81">
        <v>0</v>
      </c>
      <c r="BK60" s="81">
        <v>0</v>
      </c>
      <c r="BL60" s="81">
        <v>0</v>
      </c>
      <c r="BM60" s="82"/>
      <c r="BN60" s="81">
        <v>0</v>
      </c>
      <c r="BO60" s="81">
        <v>0</v>
      </c>
      <c r="BP60" s="81">
        <v>10</v>
      </c>
      <c r="BQ60" s="81">
        <v>0</v>
      </c>
      <c r="BR60" s="81">
        <v>0</v>
      </c>
      <c r="BS60" s="81">
        <v>0</v>
      </c>
      <c r="BT60"/>
      <c r="BU60" s="80">
        <v>67.688999999999993</v>
      </c>
      <c r="BV60" s="80">
        <v>0</v>
      </c>
      <c r="BW60" s="80">
        <v>0</v>
      </c>
      <c r="BX60" s="80">
        <v>0</v>
      </c>
      <c r="BY60" s="80">
        <v>0</v>
      </c>
      <c r="BZ60" s="80">
        <v>0</v>
      </c>
      <c r="CA60" s="80">
        <v>0</v>
      </c>
      <c r="CB60" s="80">
        <v>0</v>
      </c>
      <c r="CC60" s="80">
        <v>0</v>
      </c>
    </row>
    <row r="61" spans="1:81">
      <c r="A61" s="80" t="s">
        <v>1837</v>
      </c>
      <c r="B61" s="80">
        <v>100</v>
      </c>
      <c r="C61" s="80">
        <v>15</v>
      </c>
      <c r="D61" s="80">
        <v>6</v>
      </c>
      <c r="E61" s="80">
        <v>2018</v>
      </c>
      <c r="F61" s="80" t="s">
        <v>93</v>
      </c>
      <c r="G61" s="80" t="s">
        <v>1823</v>
      </c>
      <c r="H61" s="80" t="s">
        <v>1678</v>
      </c>
      <c r="I61" s="177"/>
      <c r="J61" s="81">
        <v>66.434543156166811</v>
      </c>
      <c r="K61" s="81">
        <v>1.7529408160179381</v>
      </c>
      <c r="L61" s="81">
        <v>1.3378600644077254</v>
      </c>
      <c r="M61" s="81">
        <v>18.296461913155863</v>
      </c>
      <c r="N61" s="81">
        <v>26.967824284235263</v>
      </c>
      <c r="O61" s="81">
        <v>26.530402245198108</v>
      </c>
      <c r="P61" s="81">
        <v>18.249601572959911</v>
      </c>
      <c r="Q61" s="81">
        <v>1.5218701045566019</v>
      </c>
      <c r="R61" s="81">
        <v>0</v>
      </c>
      <c r="S61" s="81">
        <v>2.7065508687927422</v>
      </c>
      <c r="T61" s="82"/>
      <c r="U61" s="81">
        <v>8333471.0000000009</v>
      </c>
      <c r="V61" s="81">
        <v>770</v>
      </c>
      <c r="W61" s="81">
        <v>57</v>
      </c>
      <c r="X61" s="81">
        <v>4604</v>
      </c>
      <c r="Y61" s="81">
        <v>8301</v>
      </c>
      <c r="Z61" s="81">
        <v>16166</v>
      </c>
      <c r="AA61" s="81">
        <v>3818</v>
      </c>
      <c r="AB61" s="81">
        <v>24012</v>
      </c>
      <c r="AC61" s="81">
        <v>0</v>
      </c>
      <c r="AD61" s="81">
        <v>2.7065508687927422</v>
      </c>
      <c r="AE61" s="82"/>
      <c r="AF61" s="81">
        <v>78891841.366262227</v>
      </c>
      <c r="AG61" s="81">
        <v>1242545.003170453</v>
      </c>
      <c r="AH61" s="81">
        <v>291539.09342469397</v>
      </c>
      <c r="AI61" s="81">
        <v>28304825.444164</v>
      </c>
      <c r="AJ61" s="81">
        <v>39374554.044970848</v>
      </c>
      <c r="AK61" s="81">
        <v>0</v>
      </c>
      <c r="AL61" s="81">
        <v>0</v>
      </c>
      <c r="AM61" s="81">
        <v>3305278.4704081118</v>
      </c>
      <c r="AN61" s="81">
        <v>0</v>
      </c>
      <c r="AO61" s="81">
        <v>0</v>
      </c>
      <c r="AP61" s="82"/>
      <c r="AQ61" s="81">
        <v>903</v>
      </c>
      <c r="AR61" s="81">
        <v>351</v>
      </c>
      <c r="AS61" s="81">
        <v>0</v>
      </c>
      <c r="AT61" s="81">
        <v>1</v>
      </c>
      <c r="AU61" s="81">
        <v>0</v>
      </c>
      <c r="AV61" s="81">
        <v>0</v>
      </c>
      <c r="AW61" s="81" t="s">
        <v>564</v>
      </c>
      <c r="AX61" s="82"/>
      <c r="AY61" s="81">
        <v>3991</v>
      </c>
      <c r="AZ61" s="81">
        <v>11675</v>
      </c>
      <c r="BA61" s="81">
        <v>0</v>
      </c>
      <c r="BB61" s="81">
        <v>50</v>
      </c>
      <c r="BC61" s="81">
        <v>0</v>
      </c>
      <c r="BD61" s="81">
        <v>0</v>
      </c>
      <c r="BE61" s="81" t="s">
        <v>564</v>
      </c>
      <c r="BF61" s="82"/>
      <c r="BG61" s="81">
        <v>0</v>
      </c>
      <c r="BH61" s="81">
        <v>0</v>
      </c>
      <c r="BI61" s="81">
        <v>66.498999999999995</v>
      </c>
      <c r="BJ61" s="81">
        <v>0</v>
      </c>
      <c r="BK61" s="81">
        <v>0</v>
      </c>
      <c r="BL61" s="81">
        <v>0</v>
      </c>
      <c r="BM61" s="82"/>
      <c r="BN61" s="81">
        <v>0</v>
      </c>
      <c r="BO61" s="81">
        <v>0</v>
      </c>
      <c r="BP61" s="81">
        <v>10</v>
      </c>
      <c r="BQ61" s="81">
        <v>0</v>
      </c>
      <c r="BR61" s="81">
        <v>0</v>
      </c>
      <c r="BS61" s="81">
        <v>0</v>
      </c>
      <c r="BT61"/>
      <c r="BU61" s="80">
        <v>66.498999999999995</v>
      </c>
      <c r="BV61" s="80">
        <v>0</v>
      </c>
      <c r="BW61" s="80">
        <v>0</v>
      </c>
      <c r="BX61" s="80">
        <v>0</v>
      </c>
      <c r="BY61" s="80">
        <v>0</v>
      </c>
      <c r="BZ61" s="80">
        <v>0</v>
      </c>
      <c r="CA61" s="80">
        <v>0</v>
      </c>
      <c r="CB61" s="80">
        <v>0</v>
      </c>
      <c r="CC61" s="80">
        <v>0</v>
      </c>
    </row>
    <row r="62" spans="1:81">
      <c r="A62" s="80" t="s">
        <v>1838</v>
      </c>
      <c r="B62" s="80">
        <v>101</v>
      </c>
      <c r="C62" s="80">
        <v>16</v>
      </c>
      <c r="D62" s="80">
        <v>6</v>
      </c>
      <c r="E62" s="80">
        <v>2019</v>
      </c>
      <c r="F62" s="80" t="s">
        <v>73</v>
      </c>
      <c r="G62" s="80" t="s">
        <v>1823</v>
      </c>
      <c r="H62" s="80" t="s">
        <v>1678</v>
      </c>
      <c r="I62" s="177"/>
      <c r="J62" s="81">
        <v>63.784813433338662</v>
      </c>
      <c r="K62" s="81">
        <v>1.5937704766301246</v>
      </c>
      <c r="L62" s="81">
        <v>1.3439540891586486</v>
      </c>
      <c r="M62" s="81">
        <v>18.786334462656516</v>
      </c>
      <c r="N62" s="81">
        <v>25.928181116726417</v>
      </c>
      <c r="O62" s="81">
        <v>25.792703878357191</v>
      </c>
      <c r="P62" s="81">
        <v>18.141607353346842</v>
      </c>
      <c r="Q62" s="81">
        <v>1.4673733155265045</v>
      </c>
      <c r="R62" s="81">
        <v>0</v>
      </c>
      <c r="S62" s="81">
        <v>2.7121081735509711</v>
      </c>
      <c r="T62" s="82"/>
      <c r="U62" s="81">
        <v>8410055</v>
      </c>
      <c r="V62" s="81">
        <v>770</v>
      </c>
      <c r="W62" s="81">
        <v>57</v>
      </c>
      <c r="X62" s="81">
        <v>4604</v>
      </c>
      <c r="Y62" s="81">
        <v>8401</v>
      </c>
      <c r="Z62" s="81">
        <v>16148</v>
      </c>
      <c r="AA62" s="81">
        <v>3767</v>
      </c>
      <c r="AB62" s="81">
        <v>23779</v>
      </c>
      <c r="AC62" s="81">
        <v>0</v>
      </c>
      <c r="AD62" s="81">
        <v>2.7121081735509711</v>
      </c>
      <c r="AE62" s="82"/>
      <c r="AF62" s="81">
        <v>80092737.292976215</v>
      </c>
      <c r="AG62" s="81">
        <v>1205938.261023554</v>
      </c>
      <c r="AH62" s="81">
        <v>307310.51935799362</v>
      </c>
      <c r="AI62" s="81">
        <v>31422963.962264061</v>
      </c>
      <c r="AJ62" s="81">
        <v>39143540.911330059</v>
      </c>
      <c r="AK62" s="81">
        <v>0</v>
      </c>
      <c r="AL62" s="81">
        <v>0</v>
      </c>
      <c r="AM62" s="81">
        <v>3238520.7917838404</v>
      </c>
      <c r="AN62" s="81">
        <v>0</v>
      </c>
      <c r="AO62" s="81">
        <v>0</v>
      </c>
      <c r="AP62" s="82"/>
      <c r="AQ62" s="81">
        <v>943</v>
      </c>
      <c r="AR62" s="81">
        <v>385</v>
      </c>
      <c r="AS62" s="81">
        <v>0</v>
      </c>
      <c r="AT62" s="81">
        <v>1</v>
      </c>
      <c r="AU62" s="81">
        <v>0</v>
      </c>
      <c r="AV62" s="81">
        <v>0</v>
      </c>
      <c r="AW62" s="81" t="s">
        <v>564</v>
      </c>
      <c r="AX62" s="82"/>
      <c r="AY62" s="81">
        <v>4213.0000000000018</v>
      </c>
      <c r="AZ62" s="81">
        <v>13389.4</v>
      </c>
      <c r="BA62" s="81">
        <v>0</v>
      </c>
      <c r="BB62" s="81">
        <v>50</v>
      </c>
      <c r="BC62" s="81">
        <v>0</v>
      </c>
      <c r="BD62" s="81">
        <v>0</v>
      </c>
      <c r="BE62" s="81" t="s">
        <v>564</v>
      </c>
      <c r="BF62" s="82"/>
      <c r="BG62" s="81">
        <v>0</v>
      </c>
      <c r="BH62" s="81">
        <v>0</v>
      </c>
      <c r="BI62" s="81">
        <v>64.733999999999995</v>
      </c>
      <c r="BJ62" s="81">
        <v>0</v>
      </c>
      <c r="BK62" s="81">
        <v>0</v>
      </c>
      <c r="BL62" s="81">
        <v>0</v>
      </c>
      <c r="BM62" s="82"/>
      <c r="BN62" s="81">
        <v>0</v>
      </c>
      <c r="BO62" s="81">
        <v>0</v>
      </c>
      <c r="BP62" s="81">
        <v>10</v>
      </c>
      <c r="BQ62" s="81">
        <v>0</v>
      </c>
      <c r="BR62" s="81">
        <v>0</v>
      </c>
      <c r="BS62" s="81">
        <v>0</v>
      </c>
      <c r="BT62"/>
      <c r="BU62" s="80">
        <v>64.733999999999995</v>
      </c>
      <c r="BV62" s="80">
        <v>0</v>
      </c>
      <c r="BW62" s="80">
        <v>0</v>
      </c>
      <c r="BX62" s="80">
        <v>0</v>
      </c>
      <c r="BY62" s="80">
        <v>0</v>
      </c>
      <c r="BZ62" s="80">
        <v>0</v>
      </c>
      <c r="CA62" s="80">
        <v>0</v>
      </c>
      <c r="CB62" s="80">
        <v>0</v>
      </c>
      <c r="CC62" s="80">
        <v>0</v>
      </c>
    </row>
    <row r="63" spans="1:81">
      <c r="A63" s="80" t="s">
        <v>1839</v>
      </c>
      <c r="B63" s="80">
        <v>102</v>
      </c>
      <c r="C63" s="80">
        <v>17</v>
      </c>
      <c r="D63" s="80">
        <v>6</v>
      </c>
      <c r="E63" s="80">
        <v>2020</v>
      </c>
      <c r="F63" s="80" t="s">
        <v>218</v>
      </c>
      <c r="G63" s="80" t="s">
        <v>1823</v>
      </c>
      <c r="H63" s="80" t="s">
        <v>1678</v>
      </c>
      <c r="I63" s="177"/>
      <c r="J63" s="81">
        <v>68.348525263615386</v>
      </c>
      <c r="K63" s="81">
        <v>1.9692438078823291</v>
      </c>
      <c r="L63" s="81">
        <v>3.5171670518381659</v>
      </c>
      <c r="M63" s="81">
        <v>16.530488293231713</v>
      </c>
      <c r="N63" s="81">
        <v>25.391242295724329</v>
      </c>
      <c r="O63" s="81">
        <v>22.628845849494684</v>
      </c>
      <c r="P63" s="81">
        <v>16.910315693987609</v>
      </c>
      <c r="Q63" s="81">
        <v>1.3893491995029428</v>
      </c>
      <c r="R63" s="81">
        <v>0</v>
      </c>
      <c r="S63" s="81">
        <v>3.082262405222564</v>
      </c>
      <c r="T63" s="82"/>
      <c r="U63" s="81">
        <v>8651470</v>
      </c>
      <c r="V63" s="81">
        <v>863</v>
      </c>
      <c r="W63" s="81">
        <v>176</v>
      </c>
      <c r="X63" s="81">
        <v>4610</v>
      </c>
      <c r="Y63" s="81">
        <v>8478</v>
      </c>
      <c r="Z63" s="81">
        <v>16170</v>
      </c>
      <c r="AA63" s="81">
        <v>3815</v>
      </c>
      <c r="AB63" s="81">
        <v>23563</v>
      </c>
      <c r="AC63" s="81">
        <v>0</v>
      </c>
      <c r="AD63" s="81">
        <v>3.082262405222564</v>
      </c>
      <c r="AE63" s="82"/>
      <c r="AF63" s="81">
        <v>85815691.958050206</v>
      </c>
      <c r="AG63" s="81">
        <v>1453121.0921265185</v>
      </c>
      <c r="AH63" s="81">
        <v>853744.82338000135</v>
      </c>
      <c r="AI63" s="81">
        <v>29183321.192518175</v>
      </c>
      <c r="AJ63" s="81">
        <v>43047790.613513641</v>
      </c>
      <c r="AK63" s="81"/>
      <c r="AL63" s="81"/>
      <c r="AM63" s="81">
        <v>3075233.2903901744</v>
      </c>
      <c r="AN63" s="81"/>
      <c r="AO63" s="81"/>
      <c r="AP63" s="82"/>
      <c r="AQ63" s="81">
        <v>972</v>
      </c>
      <c r="AR63" s="81">
        <v>400</v>
      </c>
      <c r="AS63" s="81">
        <v>0</v>
      </c>
      <c r="AT63" s="81">
        <v>1</v>
      </c>
      <c r="AU63" s="81">
        <v>0</v>
      </c>
      <c r="AV63" s="81">
        <v>0</v>
      </c>
      <c r="AW63" s="81">
        <v>0</v>
      </c>
      <c r="AX63" s="82"/>
      <c r="AY63" s="81">
        <v>4387.600000000004</v>
      </c>
      <c r="AZ63" s="81">
        <v>13962.9</v>
      </c>
      <c r="BA63" s="81">
        <v>0</v>
      </c>
      <c r="BB63" s="81">
        <v>50</v>
      </c>
      <c r="BC63" s="81">
        <v>0</v>
      </c>
      <c r="BD63" s="81">
        <v>0</v>
      </c>
      <c r="BE63" s="81">
        <v>0</v>
      </c>
      <c r="BF63" s="82"/>
      <c r="BG63" s="81">
        <v>0</v>
      </c>
      <c r="BH63" s="81">
        <v>0</v>
      </c>
      <c r="BI63" s="81">
        <v>59.683</v>
      </c>
      <c r="BJ63" s="81">
        <v>0</v>
      </c>
      <c r="BK63" s="81">
        <v>0</v>
      </c>
      <c r="BL63" s="81">
        <v>0</v>
      </c>
      <c r="BM63" s="82"/>
      <c r="BN63" s="81">
        <v>0</v>
      </c>
      <c r="BO63" s="81">
        <v>0</v>
      </c>
      <c r="BP63" s="81">
        <v>9</v>
      </c>
      <c r="BQ63" s="81">
        <v>0</v>
      </c>
      <c r="BR63" s="81">
        <v>0</v>
      </c>
      <c r="BS63" s="81">
        <v>0</v>
      </c>
      <c r="BT63"/>
      <c r="BU63" s="80">
        <v>59.683</v>
      </c>
      <c r="BV63" s="80">
        <v>0</v>
      </c>
      <c r="BW63" s="80">
        <v>0</v>
      </c>
      <c r="BX63" s="80">
        <v>0</v>
      </c>
      <c r="BY63" s="80">
        <v>0</v>
      </c>
      <c r="BZ63" s="80">
        <v>0</v>
      </c>
      <c r="CA63" s="80">
        <v>0</v>
      </c>
      <c r="CB63" s="80">
        <v>0</v>
      </c>
      <c r="CC63" s="80">
        <v>0</v>
      </c>
    </row>
    <row r="64" spans="1:81">
      <c r="A64" s="80" t="s">
        <v>1840</v>
      </c>
      <c r="B64" s="80">
        <v>102</v>
      </c>
      <c r="C64" s="80">
        <v>18</v>
      </c>
      <c r="D64" s="80">
        <v>6</v>
      </c>
      <c r="E64" s="80">
        <v>2021</v>
      </c>
      <c r="F64" s="80" t="s">
        <v>75</v>
      </c>
      <c r="G64" s="174" t="s">
        <v>1823</v>
      </c>
      <c r="H64" s="80" t="s">
        <v>1678</v>
      </c>
      <c r="I64" s="177"/>
      <c r="J64" s="81">
        <v>58.3039628267314</v>
      </c>
      <c r="K64" s="81">
        <v>2.1470308786775254</v>
      </c>
      <c r="L64" s="81">
        <v>3.9603374544544372</v>
      </c>
      <c r="M64" s="81">
        <v>18.786711890385156</v>
      </c>
      <c r="N64" s="81">
        <v>24.971331541273589</v>
      </c>
      <c r="O64" s="81">
        <v>21.894922538041541</v>
      </c>
      <c r="P64" s="81">
        <v>17.276654556678118</v>
      </c>
      <c r="Q64" s="81">
        <v>1.3835266336190175</v>
      </c>
      <c r="R64" s="81">
        <v>0</v>
      </c>
      <c r="S64" s="81">
        <v>2.5608189924109861</v>
      </c>
      <c r="T64" s="82"/>
      <c r="U64" s="81">
        <v>7925899</v>
      </c>
      <c r="V64" s="81">
        <v>863</v>
      </c>
      <c r="W64" s="81">
        <v>176</v>
      </c>
      <c r="X64" s="81">
        <v>4610</v>
      </c>
      <c r="Y64" s="81">
        <v>8472</v>
      </c>
      <c r="Z64" s="81">
        <v>16110</v>
      </c>
      <c r="AA64" s="81">
        <v>3801</v>
      </c>
      <c r="AB64" s="81">
        <v>23186</v>
      </c>
      <c r="AC64" s="81">
        <v>0</v>
      </c>
      <c r="AD64" s="81">
        <v>2.5608189924109861</v>
      </c>
      <c r="AE64" s="82"/>
      <c r="AF64" s="81">
        <v>71086777.11387746</v>
      </c>
      <c r="AG64" s="81">
        <v>1481487.1254877748</v>
      </c>
      <c r="AH64" s="81">
        <v>918562.11090457509</v>
      </c>
      <c r="AI64" s="81">
        <v>28824512.28306447</v>
      </c>
      <c r="AJ64" s="81">
        <v>41306698.050808974</v>
      </c>
      <c r="AK64" s="81">
        <v>0</v>
      </c>
      <c r="AL64" s="81">
        <v>0</v>
      </c>
      <c r="AM64" s="81">
        <v>3043484.5027117184</v>
      </c>
      <c r="AN64" s="81">
        <v>0</v>
      </c>
      <c r="AO64" s="81">
        <v>0</v>
      </c>
      <c r="AP64" s="82"/>
      <c r="AQ64" s="81">
        <v>1015</v>
      </c>
      <c r="AR64" s="81">
        <v>403</v>
      </c>
      <c r="AS64" s="81">
        <v>0</v>
      </c>
      <c r="AT64" s="81">
        <v>1</v>
      </c>
      <c r="AU64" s="81">
        <v>0</v>
      </c>
      <c r="AV64" s="81">
        <v>0</v>
      </c>
      <c r="AW64" s="81"/>
      <c r="AX64" s="82"/>
      <c r="AY64" s="81">
        <v>4676.2000000000062</v>
      </c>
      <c r="AZ64" s="81">
        <v>14016.4</v>
      </c>
      <c r="BA64" s="81">
        <v>0</v>
      </c>
      <c r="BB64" s="81">
        <v>50</v>
      </c>
      <c r="BC64" s="81">
        <v>0</v>
      </c>
      <c r="BD64" s="81">
        <v>0</v>
      </c>
      <c r="BE64" s="81"/>
      <c r="BF64" s="82"/>
      <c r="BG64" s="81"/>
      <c r="BH64" s="81"/>
      <c r="BI64" s="81"/>
      <c r="BJ64" s="81"/>
      <c r="BK64" s="81"/>
      <c r="BL64" s="81"/>
      <c r="BM64" s="82"/>
      <c r="BN64" s="81"/>
      <c r="BO64" s="81"/>
      <c r="BP64" s="81"/>
      <c r="BQ64" s="81"/>
      <c r="BR64" s="81"/>
      <c r="BS64" s="81"/>
      <c r="BT64"/>
      <c r="BU64" s="80"/>
      <c r="BV64" s="80"/>
      <c r="BW64" s="80"/>
      <c r="BX64" s="80"/>
      <c r="BY64" s="80"/>
      <c r="BZ64" s="80"/>
      <c r="CA64" s="80"/>
      <c r="CB64" s="80"/>
      <c r="CC64" s="80"/>
    </row>
    <row r="65" spans="1:81">
      <c r="A65" s="80" t="s">
        <v>1841</v>
      </c>
      <c r="B65" s="80">
        <v>102</v>
      </c>
      <c r="C65" s="80">
        <v>19</v>
      </c>
      <c r="D65" s="80">
        <v>6</v>
      </c>
      <c r="E65" s="80">
        <v>2022</v>
      </c>
      <c r="F65" s="80" t="s">
        <v>568</v>
      </c>
      <c r="G65" s="174" t="s">
        <v>1823</v>
      </c>
      <c r="H65" s="80" t="s">
        <v>1678</v>
      </c>
      <c r="I65" s="177"/>
      <c r="J65" s="81"/>
      <c r="K65" s="81"/>
      <c r="L65" s="81"/>
      <c r="M65" s="81"/>
      <c r="N65" s="81"/>
      <c r="O65" s="81"/>
      <c r="P65" s="81"/>
      <c r="Q65" s="81"/>
      <c r="R65" s="81"/>
      <c r="S65" s="81"/>
      <c r="T65" s="82"/>
      <c r="U65" s="81"/>
      <c r="V65" s="81"/>
      <c r="W65" s="81"/>
      <c r="X65" s="81"/>
      <c r="Y65" s="81"/>
      <c r="Z65" s="81"/>
      <c r="AA65" s="81"/>
      <c r="AB65" s="81"/>
      <c r="AC65" s="81"/>
      <c r="AD65" s="81"/>
      <c r="AE65" s="82"/>
      <c r="AF65" s="81"/>
      <c r="AG65" s="81"/>
      <c r="AH65" s="81"/>
      <c r="AI65" s="81"/>
      <c r="AJ65" s="81"/>
      <c r="AK65" s="81"/>
      <c r="AL65" s="81"/>
      <c r="AM65" s="81"/>
      <c r="AN65" s="81"/>
      <c r="AO65" s="81"/>
      <c r="AP65" s="82"/>
      <c r="AQ65" s="81">
        <v>1063</v>
      </c>
      <c r="AR65" s="81">
        <v>406</v>
      </c>
      <c r="AS65" s="81">
        <v>0</v>
      </c>
      <c r="AT65" s="81">
        <v>1</v>
      </c>
      <c r="AU65" s="81">
        <v>0</v>
      </c>
      <c r="AV65" s="81">
        <v>0</v>
      </c>
      <c r="AW65" s="81"/>
      <c r="AX65" s="82"/>
      <c r="AY65" s="81">
        <v>4962.5000000000073</v>
      </c>
      <c r="AZ65" s="81">
        <v>14125.600000000002</v>
      </c>
      <c r="BA65" s="81">
        <v>0</v>
      </c>
      <c r="BB65" s="81">
        <v>50</v>
      </c>
      <c r="BC65" s="81">
        <v>0</v>
      </c>
      <c r="BD65" s="81">
        <v>0</v>
      </c>
      <c r="BE65" s="81"/>
      <c r="BF65" s="82"/>
      <c r="BG65" s="81"/>
      <c r="BH65" s="81"/>
      <c r="BI65" s="81"/>
      <c r="BJ65" s="81"/>
      <c r="BK65" s="81"/>
      <c r="BL65" s="81"/>
      <c r="BM65" s="82"/>
      <c r="BN65" s="81"/>
      <c r="BO65" s="81"/>
      <c r="BP65" s="81"/>
      <c r="BQ65" s="81"/>
      <c r="BR65" s="81"/>
      <c r="BS65" s="81"/>
      <c r="BT65"/>
      <c r="BU65" s="80"/>
      <c r="BV65" s="80"/>
      <c r="BW65" s="80"/>
      <c r="BX65" s="80"/>
      <c r="BY65" s="80"/>
      <c r="BZ65" s="80"/>
      <c r="CA65" s="80"/>
      <c r="CB65" s="80"/>
      <c r="CC65" s="80"/>
    </row>
    <row r="66" spans="1:81">
      <c r="A66" s="80" t="s">
        <v>1842</v>
      </c>
      <c r="B66" s="80">
        <v>341</v>
      </c>
      <c r="C66" s="80">
        <v>1</v>
      </c>
      <c r="D66" s="80">
        <v>21</v>
      </c>
      <c r="E66" s="80">
        <v>1990</v>
      </c>
      <c r="F66" s="80" t="s">
        <v>562</v>
      </c>
      <c r="G66" s="80" t="s">
        <v>1843</v>
      </c>
      <c r="H66" s="80" t="s">
        <v>1763</v>
      </c>
      <c r="I66" s="177"/>
      <c r="J66" s="81">
        <v>35.123968176267532</v>
      </c>
      <c r="K66" s="81">
        <v>2.3667062269659063</v>
      </c>
      <c r="L66" s="81">
        <v>0.81747195135636497</v>
      </c>
      <c r="M66" s="81">
        <v>10.262251464740507</v>
      </c>
      <c r="N66" s="81">
        <v>18.467790251196057</v>
      </c>
      <c r="O66" s="81">
        <v>17.062485960837702</v>
      </c>
      <c r="P66" s="81">
        <v>23.734500425504685</v>
      </c>
      <c r="Q66" s="81">
        <v>1.3231831643763519</v>
      </c>
      <c r="R66" s="81">
        <v>0</v>
      </c>
      <c r="S66" s="81">
        <v>1.4148672994911058</v>
      </c>
      <c r="T66" s="82"/>
      <c r="U66" s="81">
        <v>2112648</v>
      </c>
      <c r="V66" s="81">
        <v>634</v>
      </c>
      <c r="W66" s="81">
        <v>8</v>
      </c>
      <c r="X66" s="81">
        <v>3136</v>
      </c>
      <c r="Y66" s="81">
        <v>5431</v>
      </c>
      <c r="Z66" s="81">
        <v>7018</v>
      </c>
      <c r="AA66" s="81">
        <v>5763</v>
      </c>
      <c r="AB66" s="81">
        <v>21484</v>
      </c>
      <c r="AC66" s="81">
        <v>0</v>
      </c>
      <c r="AD66" s="81">
        <v>1.4148672994911058</v>
      </c>
      <c r="AE66" s="82"/>
      <c r="AF66" s="81" t="s">
        <v>564</v>
      </c>
      <c r="AG66" s="81" t="s">
        <v>564</v>
      </c>
      <c r="AH66" s="81" t="s">
        <v>564</v>
      </c>
      <c r="AI66" s="81" t="s">
        <v>564</v>
      </c>
      <c r="AJ66" s="81" t="s">
        <v>564</v>
      </c>
      <c r="AK66" s="81" t="s">
        <v>564</v>
      </c>
      <c r="AL66" s="81" t="s">
        <v>564</v>
      </c>
      <c r="AM66" s="81" t="s">
        <v>564</v>
      </c>
      <c r="AN66" s="81" t="s">
        <v>564</v>
      </c>
      <c r="AO66" s="81" t="s">
        <v>564</v>
      </c>
      <c r="AP66" s="82"/>
      <c r="AQ66" s="81" t="s">
        <v>564</v>
      </c>
      <c r="AR66" s="81" t="s">
        <v>564</v>
      </c>
      <c r="AS66" s="81" t="s">
        <v>564</v>
      </c>
      <c r="AT66" s="81" t="s">
        <v>564</v>
      </c>
      <c r="AU66" s="81" t="s">
        <v>564</v>
      </c>
      <c r="AV66" s="81" t="s">
        <v>564</v>
      </c>
      <c r="AW66" s="81" t="s">
        <v>564</v>
      </c>
      <c r="AX66" s="82"/>
      <c r="AY66" s="81" t="s">
        <v>564</v>
      </c>
      <c r="AZ66" s="81" t="s">
        <v>564</v>
      </c>
      <c r="BA66" s="81" t="s">
        <v>564</v>
      </c>
      <c r="BB66" s="81" t="s">
        <v>564</v>
      </c>
      <c r="BC66" s="81" t="s">
        <v>564</v>
      </c>
      <c r="BD66" s="81" t="s">
        <v>564</v>
      </c>
      <c r="BE66" s="81" t="s">
        <v>564</v>
      </c>
      <c r="BF66" s="82"/>
      <c r="BG66" s="81" t="s">
        <v>564</v>
      </c>
      <c r="BH66" s="81" t="s">
        <v>564</v>
      </c>
      <c r="BI66" s="81" t="s">
        <v>564</v>
      </c>
      <c r="BJ66" s="81" t="s">
        <v>564</v>
      </c>
      <c r="BK66" s="81" t="s">
        <v>564</v>
      </c>
      <c r="BL66" s="81" t="s">
        <v>564</v>
      </c>
      <c r="BM66" s="82"/>
      <c r="BN66" s="81" t="s">
        <v>564</v>
      </c>
      <c r="BO66" s="81" t="s">
        <v>564</v>
      </c>
      <c r="BP66" s="81" t="s">
        <v>564</v>
      </c>
      <c r="BQ66" s="81" t="s">
        <v>564</v>
      </c>
      <c r="BR66" s="81" t="s">
        <v>564</v>
      </c>
      <c r="BS66" s="81" t="s">
        <v>564</v>
      </c>
      <c r="BT66"/>
      <c r="BU66" s="80"/>
      <c r="BV66" s="80"/>
      <c r="BW66" s="80"/>
      <c r="BX66" s="80"/>
      <c r="BY66" s="80"/>
      <c r="BZ66" s="80"/>
      <c r="CA66" s="80"/>
      <c r="CB66" s="80"/>
      <c r="CC66" s="80"/>
    </row>
    <row r="67" spans="1:81">
      <c r="A67" s="80" t="s">
        <v>1844</v>
      </c>
      <c r="B67" s="80">
        <v>342</v>
      </c>
      <c r="C67" s="80">
        <v>2</v>
      </c>
      <c r="D67" s="80">
        <v>21</v>
      </c>
      <c r="E67" s="80">
        <v>2005</v>
      </c>
      <c r="F67" s="80" t="s">
        <v>565</v>
      </c>
      <c r="G67" s="80" t="s">
        <v>1843</v>
      </c>
      <c r="H67" s="80" t="s">
        <v>1763</v>
      </c>
      <c r="I67" s="177"/>
      <c r="J67" s="81">
        <v>36.302141875172843</v>
      </c>
      <c r="K67" s="81">
        <v>2.2566142405960972</v>
      </c>
      <c r="L67" s="81">
        <v>4.787659934641991</v>
      </c>
      <c r="M67" s="81">
        <v>21.62062798488785</v>
      </c>
      <c r="N67" s="81">
        <v>30.601109597134588</v>
      </c>
      <c r="O67" s="81">
        <v>28.020905845475117</v>
      </c>
      <c r="P67" s="81">
        <v>25.424922696621021</v>
      </c>
      <c r="Q67" s="81">
        <v>1.3614621800674047</v>
      </c>
      <c r="R67" s="81">
        <v>0</v>
      </c>
      <c r="S67" s="81">
        <v>1.3065951213605451</v>
      </c>
      <c r="T67" s="82"/>
      <c r="U67" s="81">
        <v>2751121</v>
      </c>
      <c r="V67" s="81">
        <v>777</v>
      </c>
      <c r="W67" s="81">
        <v>53</v>
      </c>
      <c r="X67" s="81">
        <v>3663</v>
      </c>
      <c r="Y67" s="81">
        <v>7377</v>
      </c>
      <c r="Z67" s="81">
        <v>13337</v>
      </c>
      <c r="AA67" s="81">
        <v>5056</v>
      </c>
      <c r="AB67" s="81">
        <v>23109</v>
      </c>
      <c r="AC67" s="81">
        <v>0</v>
      </c>
      <c r="AD67" s="81">
        <v>1.3065951213605451</v>
      </c>
      <c r="AE67" s="82"/>
      <c r="AF67" s="81" t="s">
        <v>564</v>
      </c>
      <c r="AG67" s="81" t="s">
        <v>564</v>
      </c>
      <c r="AH67" s="81" t="s">
        <v>564</v>
      </c>
      <c r="AI67" s="81" t="s">
        <v>564</v>
      </c>
      <c r="AJ67" s="81" t="s">
        <v>564</v>
      </c>
      <c r="AK67" s="81" t="s">
        <v>564</v>
      </c>
      <c r="AL67" s="81" t="s">
        <v>564</v>
      </c>
      <c r="AM67" s="81" t="s">
        <v>564</v>
      </c>
      <c r="AN67" s="81" t="s">
        <v>564</v>
      </c>
      <c r="AO67" s="81" t="s">
        <v>564</v>
      </c>
      <c r="AP67" s="82"/>
      <c r="AQ67" s="81" t="s">
        <v>564</v>
      </c>
      <c r="AR67" s="81" t="s">
        <v>564</v>
      </c>
      <c r="AS67" s="81" t="s">
        <v>564</v>
      </c>
      <c r="AT67" s="81" t="s">
        <v>564</v>
      </c>
      <c r="AU67" s="81" t="s">
        <v>564</v>
      </c>
      <c r="AV67" s="81" t="s">
        <v>564</v>
      </c>
      <c r="AW67" s="81" t="s">
        <v>564</v>
      </c>
      <c r="AX67" s="82"/>
      <c r="AY67" s="81" t="s">
        <v>564</v>
      </c>
      <c r="AZ67" s="81" t="s">
        <v>564</v>
      </c>
      <c r="BA67" s="81" t="s">
        <v>564</v>
      </c>
      <c r="BB67" s="81" t="s">
        <v>564</v>
      </c>
      <c r="BC67" s="81" t="s">
        <v>564</v>
      </c>
      <c r="BD67" s="81" t="s">
        <v>564</v>
      </c>
      <c r="BE67" s="81" t="s">
        <v>564</v>
      </c>
      <c r="BF67" s="82"/>
      <c r="BG67" s="81" t="s">
        <v>564</v>
      </c>
      <c r="BH67" s="81" t="s">
        <v>564</v>
      </c>
      <c r="BI67" s="81" t="s">
        <v>564</v>
      </c>
      <c r="BJ67" s="81" t="s">
        <v>564</v>
      </c>
      <c r="BK67" s="81" t="s">
        <v>564</v>
      </c>
      <c r="BL67" s="81" t="s">
        <v>564</v>
      </c>
      <c r="BM67" s="82"/>
      <c r="BN67" s="81" t="s">
        <v>564</v>
      </c>
      <c r="BO67" s="81" t="s">
        <v>564</v>
      </c>
      <c r="BP67" s="81" t="s">
        <v>564</v>
      </c>
      <c r="BQ67" s="81" t="s">
        <v>564</v>
      </c>
      <c r="BR67" s="81" t="s">
        <v>564</v>
      </c>
      <c r="BS67" s="81" t="s">
        <v>564</v>
      </c>
      <c r="BT67"/>
      <c r="BU67" s="80"/>
      <c r="BV67" s="80"/>
      <c r="BW67" s="80"/>
      <c r="BX67" s="80"/>
      <c r="BY67" s="80"/>
      <c r="BZ67" s="80"/>
      <c r="CA67" s="80"/>
      <c r="CB67" s="80"/>
      <c r="CC67" s="80"/>
    </row>
    <row r="68" spans="1:81">
      <c r="A68" s="80" t="s">
        <v>1845</v>
      </c>
      <c r="B68" s="80">
        <v>343</v>
      </c>
      <c r="C68" s="80">
        <v>3</v>
      </c>
      <c r="D68" s="80">
        <v>21</v>
      </c>
      <c r="E68" s="80">
        <v>2006</v>
      </c>
      <c r="F68" s="80" t="s">
        <v>566</v>
      </c>
      <c r="G68" s="80" t="s">
        <v>1843</v>
      </c>
      <c r="H68" s="80" t="s">
        <v>1763</v>
      </c>
      <c r="I68" s="177"/>
      <c r="J68" s="81" t="s">
        <v>564</v>
      </c>
      <c r="K68" s="81" t="s">
        <v>564</v>
      </c>
      <c r="L68" s="81" t="s">
        <v>564</v>
      </c>
      <c r="M68" s="81" t="s">
        <v>564</v>
      </c>
      <c r="N68" s="81" t="s">
        <v>564</v>
      </c>
      <c r="O68" s="81" t="s">
        <v>564</v>
      </c>
      <c r="P68" s="81" t="s">
        <v>564</v>
      </c>
      <c r="Q68" s="81" t="s">
        <v>564</v>
      </c>
      <c r="R68" s="81" t="s">
        <v>564</v>
      </c>
      <c r="S68" s="81" t="s">
        <v>564</v>
      </c>
      <c r="T68" s="82"/>
      <c r="U68" s="81" t="s">
        <v>564</v>
      </c>
      <c r="V68" s="81" t="s">
        <v>564</v>
      </c>
      <c r="W68" s="81" t="s">
        <v>564</v>
      </c>
      <c r="X68" s="81" t="s">
        <v>564</v>
      </c>
      <c r="Y68" s="81" t="s">
        <v>564</v>
      </c>
      <c r="Z68" s="81" t="s">
        <v>564</v>
      </c>
      <c r="AA68" s="81" t="s">
        <v>564</v>
      </c>
      <c r="AB68" s="81" t="s">
        <v>564</v>
      </c>
      <c r="AC68" s="81" t="s">
        <v>564</v>
      </c>
      <c r="AD68" s="81" t="s">
        <v>564</v>
      </c>
      <c r="AE68" s="82"/>
      <c r="AF68" s="81" t="s">
        <v>564</v>
      </c>
      <c r="AG68" s="81" t="s">
        <v>564</v>
      </c>
      <c r="AH68" s="81" t="s">
        <v>564</v>
      </c>
      <c r="AI68" s="81" t="s">
        <v>564</v>
      </c>
      <c r="AJ68" s="81" t="s">
        <v>564</v>
      </c>
      <c r="AK68" s="81" t="s">
        <v>564</v>
      </c>
      <c r="AL68" s="81" t="s">
        <v>564</v>
      </c>
      <c r="AM68" s="81" t="s">
        <v>564</v>
      </c>
      <c r="AN68" s="81" t="s">
        <v>564</v>
      </c>
      <c r="AO68" s="81" t="s">
        <v>564</v>
      </c>
      <c r="AP68" s="82"/>
      <c r="AQ68" s="81" t="s">
        <v>564</v>
      </c>
      <c r="AR68" s="81" t="s">
        <v>564</v>
      </c>
      <c r="AS68" s="81" t="s">
        <v>564</v>
      </c>
      <c r="AT68" s="81" t="s">
        <v>564</v>
      </c>
      <c r="AU68" s="81" t="s">
        <v>564</v>
      </c>
      <c r="AV68" s="81" t="s">
        <v>564</v>
      </c>
      <c r="AW68" s="81" t="s">
        <v>564</v>
      </c>
      <c r="AX68" s="82"/>
      <c r="AY68" s="81" t="s">
        <v>564</v>
      </c>
      <c r="AZ68" s="81" t="s">
        <v>564</v>
      </c>
      <c r="BA68" s="81" t="s">
        <v>564</v>
      </c>
      <c r="BB68" s="81" t="s">
        <v>564</v>
      </c>
      <c r="BC68" s="81" t="s">
        <v>564</v>
      </c>
      <c r="BD68" s="81" t="s">
        <v>564</v>
      </c>
      <c r="BE68" s="81" t="s">
        <v>564</v>
      </c>
      <c r="BF68" s="82"/>
      <c r="BG68" s="81" t="s">
        <v>564</v>
      </c>
      <c r="BH68" s="81" t="s">
        <v>564</v>
      </c>
      <c r="BI68" s="81" t="s">
        <v>564</v>
      </c>
      <c r="BJ68" s="81" t="s">
        <v>564</v>
      </c>
      <c r="BK68" s="81" t="s">
        <v>564</v>
      </c>
      <c r="BL68" s="81" t="s">
        <v>564</v>
      </c>
      <c r="BM68" s="82"/>
      <c r="BN68" s="81" t="s">
        <v>564</v>
      </c>
      <c r="BO68" s="81" t="s">
        <v>564</v>
      </c>
      <c r="BP68" s="81" t="s">
        <v>564</v>
      </c>
      <c r="BQ68" s="81" t="s">
        <v>564</v>
      </c>
      <c r="BR68" s="81" t="s">
        <v>564</v>
      </c>
      <c r="BS68" s="81" t="s">
        <v>564</v>
      </c>
      <c r="BT68"/>
      <c r="BU68" s="80"/>
      <c r="BV68" s="80"/>
      <c r="BW68" s="80"/>
      <c r="BX68" s="80"/>
      <c r="BY68" s="80"/>
      <c r="BZ68" s="80"/>
      <c r="CA68" s="80"/>
      <c r="CB68" s="80"/>
      <c r="CC68" s="80"/>
    </row>
    <row r="69" spans="1:81">
      <c r="A69" s="80" t="s">
        <v>1846</v>
      </c>
      <c r="B69" s="80">
        <v>344</v>
      </c>
      <c r="C69" s="80">
        <v>4</v>
      </c>
      <c r="D69" s="80">
        <v>21</v>
      </c>
      <c r="E69" s="80">
        <v>2007</v>
      </c>
      <c r="F69" s="80" t="s">
        <v>567</v>
      </c>
      <c r="G69" s="80" t="s">
        <v>1843</v>
      </c>
      <c r="H69" s="80" t="s">
        <v>1763</v>
      </c>
      <c r="I69" s="177"/>
      <c r="J69" s="81">
        <v>30.559782356219181</v>
      </c>
      <c r="K69" s="81">
        <v>1.9519561900123628</v>
      </c>
      <c r="L69" s="81">
        <v>3.6392687378176642</v>
      </c>
      <c r="M69" s="81">
        <v>24.792111701629398</v>
      </c>
      <c r="N69" s="81">
        <v>31.601488626562691</v>
      </c>
      <c r="O69" s="81">
        <v>27.771305917324774</v>
      </c>
      <c r="P69" s="81">
        <v>25.047389417952083</v>
      </c>
      <c r="Q69" s="81">
        <v>1.4484319373037744</v>
      </c>
      <c r="R69" s="81">
        <v>0</v>
      </c>
      <c r="S69" s="81">
        <v>1.1033139663207208</v>
      </c>
      <c r="T69" s="82"/>
      <c r="U69" s="81">
        <v>2732630</v>
      </c>
      <c r="V69" s="81">
        <v>729</v>
      </c>
      <c r="W69" s="81">
        <v>47</v>
      </c>
      <c r="X69" s="81">
        <v>5174</v>
      </c>
      <c r="Y69" s="81">
        <v>7694</v>
      </c>
      <c r="Z69" s="81">
        <v>13741</v>
      </c>
      <c r="AA69" s="81">
        <v>4905</v>
      </c>
      <c r="AB69" s="81">
        <v>23285</v>
      </c>
      <c r="AC69" s="81">
        <v>0</v>
      </c>
      <c r="AD69" s="81">
        <v>1.1033139663207208</v>
      </c>
      <c r="AE69" s="82"/>
      <c r="AF69" s="81" t="s">
        <v>564</v>
      </c>
      <c r="AG69" s="81" t="s">
        <v>564</v>
      </c>
      <c r="AH69" s="81" t="s">
        <v>564</v>
      </c>
      <c r="AI69" s="81" t="s">
        <v>564</v>
      </c>
      <c r="AJ69" s="81" t="s">
        <v>564</v>
      </c>
      <c r="AK69" s="81" t="s">
        <v>564</v>
      </c>
      <c r="AL69" s="81" t="s">
        <v>564</v>
      </c>
      <c r="AM69" s="81" t="s">
        <v>564</v>
      </c>
      <c r="AN69" s="81" t="s">
        <v>564</v>
      </c>
      <c r="AO69" s="81" t="s">
        <v>564</v>
      </c>
      <c r="AP69" s="82"/>
      <c r="AQ69" s="81" t="s">
        <v>564</v>
      </c>
      <c r="AR69" s="81" t="s">
        <v>564</v>
      </c>
      <c r="AS69" s="81" t="s">
        <v>564</v>
      </c>
      <c r="AT69" s="81" t="s">
        <v>564</v>
      </c>
      <c r="AU69" s="81" t="s">
        <v>564</v>
      </c>
      <c r="AV69" s="81" t="s">
        <v>564</v>
      </c>
      <c r="AW69" s="81" t="s">
        <v>564</v>
      </c>
      <c r="AX69" s="82"/>
      <c r="AY69" s="81" t="s">
        <v>564</v>
      </c>
      <c r="AZ69" s="81" t="s">
        <v>564</v>
      </c>
      <c r="BA69" s="81" t="s">
        <v>564</v>
      </c>
      <c r="BB69" s="81" t="s">
        <v>564</v>
      </c>
      <c r="BC69" s="81" t="s">
        <v>564</v>
      </c>
      <c r="BD69" s="81" t="s">
        <v>564</v>
      </c>
      <c r="BE69" s="81" t="s">
        <v>564</v>
      </c>
      <c r="BF69" s="82"/>
      <c r="BG69" s="81" t="s">
        <v>564</v>
      </c>
      <c r="BH69" s="81" t="s">
        <v>564</v>
      </c>
      <c r="BI69" s="81" t="s">
        <v>564</v>
      </c>
      <c r="BJ69" s="81" t="s">
        <v>564</v>
      </c>
      <c r="BK69" s="81" t="s">
        <v>564</v>
      </c>
      <c r="BL69" s="81" t="s">
        <v>564</v>
      </c>
      <c r="BM69" s="82"/>
      <c r="BN69" s="81" t="s">
        <v>564</v>
      </c>
      <c r="BO69" s="81" t="s">
        <v>564</v>
      </c>
      <c r="BP69" s="81" t="s">
        <v>564</v>
      </c>
      <c r="BQ69" s="81" t="s">
        <v>564</v>
      </c>
      <c r="BR69" s="81" t="s">
        <v>564</v>
      </c>
      <c r="BS69" s="81" t="s">
        <v>564</v>
      </c>
      <c r="BT69"/>
      <c r="BU69" s="80"/>
      <c r="BV69" s="80"/>
      <c r="BW69" s="80"/>
      <c r="BX69" s="80"/>
      <c r="BY69" s="80"/>
      <c r="BZ69" s="80"/>
      <c r="CA69" s="80"/>
      <c r="CB69" s="80"/>
      <c r="CC69" s="80"/>
    </row>
    <row r="70" spans="1:81">
      <c r="A70" s="80" t="s">
        <v>1847</v>
      </c>
      <c r="B70" s="80">
        <v>345</v>
      </c>
      <c r="C70" s="80">
        <v>5</v>
      </c>
      <c r="D70" s="80">
        <v>21</v>
      </c>
      <c r="E70" s="80">
        <v>2008</v>
      </c>
      <c r="F70" s="80" t="s">
        <v>84</v>
      </c>
      <c r="G70" s="80" t="s">
        <v>1843</v>
      </c>
      <c r="H70" s="80" t="s">
        <v>1763</v>
      </c>
      <c r="I70" s="177"/>
      <c r="J70" s="81">
        <v>25.465063652962073</v>
      </c>
      <c r="K70" s="81">
        <v>1.4719785361607365</v>
      </c>
      <c r="L70" s="81">
        <v>3.1122641071243269</v>
      </c>
      <c r="M70" s="81">
        <v>26.172412737956844</v>
      </c>
      <c r="N70" s="81">
        <v>27.820399114298144</v>
      </c>
      <c r="O70" s="81">
        <v>27.231852775766544</v>
      </c>
      <c r="P70" s="81">
        <v>24.39656103104091</v>
      </c>
      <c r="Q70" s="81">
        <v>1.4214663072845783</v>
      </c>
      <c r="R70" s="81">
        <v>0</v>
      </c>
      <c r="S70" s="81">
        <v>1.8718503940769773</v>
      </c>
      <c r="T70" s="82"/>
      <c r="U70" s="81">
        <v>2423598</v>
      </c>
      <c r="V70" s="81">
        <v>729</v>
      </c>
      <c r="W70" s="81">
        <v>47</v>
      </c>
      <c r="X70" s="81">
        <v>5174</v>
      </c>
      <c r="Y70" s="81">
        <v>7805</v>
      </c>
      <c r="Z70" s="81">
        <v>13947</v>
      </c>
      <c r="AA70" s="81">
        <v>4783</v>
      </c>
      <c r="AB70" s="81">
        <v>23227</v>
      </c>
      <c r="AC70" s="81">
        <v>0</v>
      </c>
      <c r="AD70" s="81">
        <v>1.8718503940769773</v>
      </c>
      <c r="AE70" s="82"/>
      <c r="AF70" s="81" t="s">
        <v>564</v>
      </c>
      <c r="AG70" s="81" t="s">
        <v>564</v>
      </c>
      <c r="AH70" s="81" t="s">
        <v>564</v>
      </c>
      <c r="AI70" s="81" t="s">
        <v>564</v>
      </c>
      <c r="AJ70" s="81" t="s">
        <v>564</v>
      </c>
      <c r="AK70" s="81" t="s">
        <v>564</v>
      </c>
      <c r="AL70" s="81" t="s">
        <v>564</v>
      </c>
      <c r="AM70" s="81" t="s">
        <v>564</v>
      </c>
      <c r="AN70" s="81" t="s">
        <v>564</v>
      </c>
      <c r="AO70" s="81" t="s">
        <v>564</v>
      </c>
      <c r="AP70" s="82"/>
      <c r="AQ70" s="81" t="s">
        <v>564</v>
      </c>
      <c r="AR70" s="81" t="s">
        <v>564</v>
      </c>
      <c r="AS70" s="81" t="s">
        <v>564</v>
      </c>
      <c r="AT70" s="81" t="s">
        <v>564</v>
      </c>
      <c r="AU70" s="81" t="s">
        <v>564</v>
      </c>
      <c r="AV70" s="81" t="s">
        <v>564</v>
      </c>
      <c r="AW70" s="81" t="s">
        <v>564</v>
      </c>
      <c r="AX70" s="82"/>
      <c r="AY70" s="81" t="s">
        <v>564</v>
      </c>
      <c r="AZ70" s="81" t="s">
        <v>564</v>
      </c>
      <c r="BA70" s="81" t="s">
        <v>564</v>
      </c>
      <c r="BB70" s="81" t="s">
        <v>564</v>
      </c>
      <c r="BC70" s="81" t="s">
        <v>564</v>
      </c>
      <c r="BD70" s="81" t="s">
        <v>564</v>
      </c>
      <c r="BE70" s="81" t="s">
        <v>564</v>
      </c>
      <c r="BF70" s="82"/>
      <c r="BG70" s="81" t="s">
        <v>564</v>
      </c>
      <c r="BH70" s="81" t="s">
        <v>564</v>
      </c>
      <c r="BI70" s="81" t="s">
        <v>564</v>
      </c>
      <c r="BJ70" s="81" t="s">
        <v>564</v>
      </c>
      <c r="BK70" s="81" t="s">
        <v>564</v>
      </c>
      <c r="BL70" s="81" t="s">
        <v>564</v>
      </c>
      <c r="BM70" s="82"/>
      <c r="BN70" s="81" t="s">
        <v>564</v>
      </c>
      <c r="BO70" s="81" t="s">
        <v>564</v>
      </c>
      <c r="BP70" s="81" t="s">
        <v>564</v>
      </c>
      <c r="BQ70" s="81" t="s">
        <v>564</v>
      </c>
      <c r="BR70" s="81" t="s">
        <v>564</v>
      </c>
      <c r="BS70" s="81" t="s">
        <v>564</v>
      </c>
      <c r="BT70"/>
      <c r="BU70" s="80"/>
      <c r="BV70" s="80"/>
      <c r="BW70" s="80"/>
      <c r="BX70" s="80"/>
      <c r="BY70" s="80"/>
      <c r="BZ70" s="80"/>
      <c r="CA70" s="80"/>
      <c r="CB70" s="80"/>
      <c r="CC70" s="80"/>
    </row>
    <row r="71" spans="1:81">
      <c r="A71" s="80" t="s">
        <v>1848</v>
      </c>
      <c r="B71" s="80">
        <v>346</v>
      </c>
      <c r="C71" s="80">
        <v>6</v>
      </c>
      <c r="D71" s="80">
        <v>21</v>
      </c>
      <c r="E71" s="80">
        <v>2009</v>
      </c>
      <c r="F71" s="80" t="s">
        <v>85</v>
      </c>
      <c r="G71" s="80" t="s">
        <v>1843</v>
      </c>
      <c r="H71" s="80" t="s">
        <v>1763</v>
      </c>
      <c r="I71" s="177"/>
      <c r="J71" s="81">
        <v>26.119878704664963</v>
      </c>
      <c r="K71" s="81">
        <v>1.4948159903011677</v>
      </c>
      <c r="L71" s="81">
        <v>3.2972608800137664</v>
      </c>
      <c r="M71" s="81">
        <v>27.466792521570312</v>
      </c>
      <c r="N71" s="81">
        <v>29.232237814880417</v>
      </c>
      <c r="O71" s="81">
        <v>27.899740008500775</v>
      </c>
      <c r="P71" s="81">
        <v>23.113261398218981</v>
      </c>
      <c r="Q71" s="81">
        <v>1.3574739981605766</v>
      </c>
      <c r="R71" s="81">
        <v>0</v>
      </c>
      <c r="S71" s="81">
        <v>1.6239137109863782</v>
      </c>
      <c r="T71" s="82"/>
      <c r="U71" s="81">
        <v>2122167</v>
      </c>
      <c r="V71" s="81">
        <v>718</v>
      </c>
      <c r="W71" s="81">
        <v>62</v>
      </c>
      <c r="X71" s="81">
        <v>5689</v>
      </c>
      <c r="Y71" s="81">
        <v>7940</v>
      </c>
      <c r="Z71" s="81">
        <v>14104</v>
      </c>
      <c r="AA71" s="81">
        <v>4652</v>
      </c>
      <c r="AB71" s="81">
        <v>23285</v>
      </c>
      <c r="AC71" s="81">
        <v>0</v>
      </c>
      <c r="AD71" s="81">
        <v>1.6239137109863782</v>
      </c>
      <c r="AE71" s="82"/>
      <c r="AF71" s="81" t="s">
        <v>564</v>
      </c>
      <c r="AG71" s="81" t="s">
        <v>564</v>
      </c>
      <c r="AH71" s="81" t="s">
        <v>564</v>
      </c>
      <c r="AI71" s="81" t="s">
        <v>564</v>
      </c>
      <c r="AJ71" s="81" t="s">
        <v>564</v>
      </c>
      <c r="AK71" s="81" t="s">
        <v>564</v>
      </c>
      <c r="AL71" s="81" t="s">
        <v>564</v>
      </c>
      <c r="AM71" s="81" t="s">
        <v>564</v>
      </c>
      <c r="AN71" s="81" t="s">
        <v>564</v>
      </c>
      <c r="AO71" s="81" t="s">
        <v>564</v>
      </c>
      <c r="AP71" s="82"/>
      <c r="AQ71" s="81" t="s">
        <v>564</v>
      </c>
      <c r="AR71" s="81" t="s">
        <v>564</v>
      </c>
      <c r="AS71" s="81" t="s">
        <v>564</v>
      </c>
      <c r="AT71" s="81" t="s">
        <v>564</v>
      </c>
      <c r="AU71" s="81" t="s">
        <v>564</v>
      </c>
      <c r="AV71" s="81" t="s">
        <v>564</v>
      </c>
      <c r="AW71" s="81" t="s">
        <v>564</v>
      </c>
      <c r="AX71" s="82"/>
      <c r="AY71" s="81" t="s">
        <v>564</v>
      </c>
      <c r="AZ71" s="81" t="s">
        <v>564</v>
      </c>
      <c r="BA71" s="81" t="s">
        <v>564</v>
      </c>
      <c r="BB71" s="81" t="s">
        <v>564</v>
      </c>
      <c r="BC71" s="81" t="s">
        <v>564</v>
      </c>
      <c r="BD71" s="81" t="s">
        <v>564</v>
      </c>
      <c r="BE71" s="81" t="s">
        <v>564</v>
      </c>
      <c r="BF71" s="82"/>
      <c r="BG71" s="81">
        <v>0</v>
      </c>
      <c r="BH71" s="81">
        <v>0</v>
      </c>
      <c r="BI71" s="81">
        <v>0</v>
      </c>
      <c r="BJ71" s="81">
        <v>0</v>
      </c>
      <c r="BK71" s="81">
        <v>4.96</v>
      </c>
      <c r="BL71" s="81">
        <v>0</v>
      </c>
      <c r="BM71" s="82"/>
      <c r="BN71" s="81">
        <v>0</v>
      </c>
      <c r="BO71" s="81">
        <v>0</v>
      </c>
      <c r="BP71" s="81">
        <v>0</v>
      </c>
      <c r="BQ71" s="81">
        <v>0</v>
      </c>
      <c r="BR71" s="81">
        <v>1</v>
      </c>
      <c r="BS71" s="81">
        <v>0</v>
      </c>
      <c r="BT71"/>
      <c r="BU71" s="80"/>
      <c r="BV71" s="80"/>
      <c r="BW71" s="80"/>
      <c r="BX71" s="80"/>
      <c r="BY71" s="80"/>
      <c r="BZ71" s="80"/>
      <c r="CA71" s="80"/>
      <c r="CB71" s="80"/>
      <c r="CC71" s="80"/>
    </row>
    <row r="72" spans="1:81">
      <c r="A72" s="80" t="s">
        <v>1849</v>
      </c>
      <c r="B72" s="80">
        <v>347</v>
      </c>
      <c r="C72" s="80">
        <v>7</v>
      </c>
      <c r="D72" s="80">
        <v>21</v>
      </c>
      <c r="E72" s="80">
        <v>2010</v>
      </c>
      <c r="F72" s="80" t="s">
        <v>86</v>
      </c>
      <c r="G72" s="80" t="s">
        <v>1843</v>
      </c>
      <c r="H72" s="80" t="s">
        <v>1763</v>
      </c>
      <c r="I72" s="177"/>
      <c r="J72" s="81">
        <v>26.783143243357859</v>
      </c>
      <c r="K72" s="81">
        <v>1.5628966312364103</v>
      </c>
      <c r="L72" s="81">
        <v>3.0607804268382903</v>
      </c>
      <c r="M72" s="81">
        <v>28.35241682449497</v>
      </c>
      <c r="N72" s="81">
        <v>33.61694697580554</v>
      </c>
      <c r="O72" s="81">
        <v>28.115269152115626</v>
      </c>
      <c r="P72" s="81">
        <v>23.394430779079492</v>
      </c>
      <c r="Q72" s="81">
        <v>1.4138903567373087</v>
      </c>
      <c r="R72" s="81">
        <v>0</v>
      </c>
      <c r="S72" s="81">
        <v>2.5468668658254381</v>
      </c>
      <c r="T72" s="82"/>
      <c r="U72" s="81">
        <v>2183126</v>
      </c>
      <c r="V72" s="81">
        <v>718</v>
      </c>
      <c r="W72" s="81">
        <v>62</v>
      </c>
      <c r="X72" s="81">
        <v>5689</v>
      </c>
      <c r="Y72" s="81">
        <v>8038</v>
      </c>
      <c r="Z72" s="81">
        <v>14279</v>
      </c>
      <c r="AA72" s="81">
        <v>4591</v>
      </c>
      <c r="AB72" s="81">
        <v>23239</v>
      </c>
      <c r="AC72" s="81">
        <v>0</v>
      </c>
      <c r="AD72" s="81">
        <v>2.5468668658254381</v>
      </c>
      <c r="AE72" s="82"/>
      <c r="AF72" s="81" t="s">
        <v>564</v>
      </c>
      <c r="AG72" s="81" t="s">
        <v>564</v>
      </c>
      <c r="AH72" s="81" t="s">
        <v>564</v>
      </c>
      <c r="AI72" s="81" t="s">
        <v>564</v>
      </c>
      <c r="AJ72" s="81" t="s">
        <v>564</v>
      </c>
      <c r="AK72" s="81" t="s">
        <v>564</v>
      </c>
      <c r="AL72" s="81" t="s">
        <v>564</v>
      </c>
      <c r="AM72" s="81" t="s">
        <v>564</v>
      </c>
      <c r="AN72" s="81" t="s">
        <v>564</v>
      </c>
      <c r="AO72" s="81" t="s">
        <v>564</v>
      </c>
      <c r="AP72" s="82"/>
      <c r="AQ72" s="81" t="s">
        <v>564</v>
      </c>
      <c r="AR72" s="81" t="s">
        <v>564</v>
      </c>
      <c r="AS72" s="81" t="s">
        <v>564</v>
      </c>
      <c r="AT72" s="81" t="s">
        <v>564</v>
      </c>
      <c r="AU72" s="81" t="s">
        <v>564</v>
      </c>
      <c r="AV72" s="81" t="s">
        <v>564</v>
      </c>
      <c r="AW72" s="81" t="s">
        <v>564</v>
      </c>
      <c r="AX72" s="82"/>
      <c r="AY72" s="81" t="s">
        <v>564</v>
      </c>
      <c r="AZ72" s="81" t="s">
        <v>564</v>
      </c>
      <c r="BA72" s="81" t="s">
        <v>564</v>
      </c>
      <c r="BB72" s="81" t="s">
        <v>564</v>
      </c>
      <c r="BC72" s="81" t="s">
        <v>564</v>
      </c>
      <c r="BD72" s="81" t="s">
        <v>564</v>
      </c>
      <c r="BE72" s="81" t="s">
        <v>564</v>
      </c>
      <c r="BF72" s="82"/>
      <c r="BG72" s="81">
        <v>0</v>
      </c>
      <c r="BH72" s="81">
        <v>0</v>
      </c>
      <c r="BI72" s="81">
        <v>0</v>
      </c>
      <c r="BJ72" s="81">
        <v>0</v>
      </c>
      <c r="BK72" s="81">
        <v>5.1100000000000003</v>
      </c>
      <c r="BL72" s="81">
        <v>0</v>
      </c>
      <c r="BM72" s="82"/>
      <c r="BN72" s="81">
        <v>0</v>
      </c>
      <c r="BO72" s="81">
        <v>0</v>
      </c>
      <c r="BP72" s="81">
        <v>0</v>
      </c>
      <c r="BQ72" s="81">
        <v>0</v>
      </c>
      <c r="BR72" s="81">
        <v>1</v>
      </c>
      <c r="BS72" s="81">
        <v>0</v>
      </c>
      <c r="BT72"/>
      <c r="BU72" s="80">
        <v>5.1100000000000003</v>
      </c>
      <c r="BV72" s="80">
        <v>0</v>
      </c>
      <c r="BW72" s="80">
        <v>0</v>
      </c>
      <c r="BX72" s="80">
        <v>0</v>
      </c>
      <c r="BY72" s="80">
        <v>0</v>
      </c>
      <c r="BZ72" s="80">
        <v>0</v>
      </c>
      <c r="CA72" s="80">
        <v>0</v>
      </c>
      <c r="CB72" s="80">
        <v>0</v>
      </c>
      <c r="CC72" s="80">
        <v>0</v>
      </c>
    </row>
    <row r="73" spans="1:81">
      <c r="A73" s="80" t="s">
        <v>1850</v>
      </c>
      <c r="B73" s="80">
        <v>348</v>
      </c>
      <c r="C73" s="80">
        <v>8</v>
      </c>
      <c r="D73" s="80">
        <v>21</v>
      </c>
      <c r="E73" s="80">
        <v>2011</v>
      </c>
      <c r="F73" s="80" t="s">
        <v>87</v>
      </c>
      <c r="G73" s="80" t="s">
        <v>1843</v>
      </c>
      <c r="H73" s="80" t="s">
        <v>1763</v>
      </c>
      <c r="I73" s="177"/>
      <c r="J73" s="81">
        <v>30.832496553104466</v>
      </c>
      <c r="K73" s="81">
        <v>2.1574947873751351</v>
      </c>
      <c r="L73" s="81">
        <v>3.044174310214395</v>
      </c>
      <c r="M73" s="81">
        <v>33.020510968198174</v>
      </c>
      <c r="N73" s="81">
        <v>35.063693853939903</v>
      </c>
      <c r="O73" s="81">
        <v>27.926003405528643</v>
      </c>
      <c r="P73" s="81">
        <v>22.505584634853264</v>
      </c>
      <c r="Q73" s="81">
        <v>1.6263824679950805</v>
      </c>
      <c r="R73" s="81">
        <v>0</v>
      </c>
      <c r="S73" s="81">
        <v>2.4737723871544133</v>
      </c>
      <c r="T73" s="82"/>
      <c r="U73" s="81">
        <v>2330805</v>
      </c>
      <c r="V73" s="81">
        <v>718</v>
      </c>
      <c r="W73" s="81">
        <v>62</v>
      </c>
      <c r="X73" s="81">
        <v>5689</v>
      </c>
      <c r="Y73" s="81">
        <v>8131</v>
      </c>
      <c r="Z73" s="81">
        <v>14491</v>
      </c>
      <c r="AA73" s="81">
        <v>4548</v>
      </c>
      <c r="AB73" s="81">
        <v>23175</v>
      </c>
      <c r="AC73" s="81">
        <v>0</v>
      </c>
      <c r="AD73" s="81">
        <v>2.4737723871544133</v>
      </c>
      <c r="AE73" s="82"/>
      <c r="AF73" s="81" t="s">
        <v>564</v>
      </c>
      <c r="AG73" s="81" t="s">
        <v>564</v>
      </c>
      <c r="AH73" s="81" t="s">
        <v>564</v>
      </c>
      <c r="AI73" s="81" t="s">
        <v>564</v>
      </c>
      <c r="AJ73" s="81" t="s">
        <v>564</v>
      </c>
      <c r="AK73" s="81" t="s">
        <v>564</v>
      </c>
      <c r="AL73" s="81" t="s">
        <v>564</v>
      </c>
      <c r="AM73" s="81" t="s">
        <v>564</v>
      </c>
      <c r="AN73" s="81" t="s">
        <v>564</v>
      </c>
      <c r="AO73" s="81" t="s">
        <v>564</v>
      </c>
      <c r="AP73" s="82"/>
      <c r="AQ73" s="81" t="s">
        <v>564</v>
      </c>
      <c r="AR73" s="81" t="s">
        <v>564</v>
      </c>
      <c r="AS73" s="81" t="s">
        <v>564</v>
      </c>
      <c r="AT73" s="81" t="s">
        <v>564</v>
      </c>
      <c r="AU73" s="81" t="s">
        <v>564</v>
      </c>
      <c r="AV73" s="81" t="s">
        <v>564</v>
      </c>
      <c r="AW73" s="81" t="s">
        <v>564</v>
      </c>
      <c r="AX73" s="82"/>
      <c r="AY73" s="81" t="s">
        <v>564</v>
      </c>
      <c r="AZ73" s="81" t="s">
        <v>564</v>
      </c>
      <c r="BA73" s="81" t="s">
        <v>564</v>
      </c>
      <c r="BB73" s="81" t="s">
        <v>564</v>
      </c>
      <c r="BC73" s="81" t="s">
        <v>564</v>
      </c>
      <c r="BD73" s="81" t="s">
        <v>564</v>
      </c>
      <c r="BE73" s="81" t="s">
        <v>564</v>
      </c>
      <c r="BF73" s="82"/>
      <c r="BG73" s="81">
        <v>0</v>
      </c>
      <c r="BH73" s="81">
        <v>0</v>
      </c>
      <c r="BI73" s="81">
        <v>0</v>
      </c>
      <c r="BJ73" s="81">
        <v>0</v>
      </c>
      <c r="BK73" s="81">
        <v>4.6189999999999998</v>
      </c>
      <c r="BL73" s="81">
        <v>0</v>
      </c>
      <c r="BM73" s="82"/>
      <c r="BN73" s="81">
        <v>0</v>
      </c>
      <c r="BO73" s="81">
        <v>0</v>
      </c>
      <c r="BP73" s="81">
        <v>0</v>
      </c>
      <c r="BQ73" s="81">
        <v>0</v>
      </c>
      <c r="BR73" s="81">
        <v>1</v>
      </c>
      <c r="BS73" s="81">
        <v>0</v>
      </c>
      <c r="BT73"/>
      <c r="BU73" s="80">
        <v>4.6189999999999998</v>
      </c>
      <c r="BV73" s="80">
        <v>0</v>
      </c>
      <c r="BW73" s="80">
        <v>0</v>
      </c>
      <c r="BX73" s="80">
        <v>0</v>
      </c>
      <c r="BY73" s="80">
        <v>0</v>
      </c>
      <c r="BZ73" s="80">
        <v>0</v>
      </c>
      <c r="CA73" s="80">
        <v>0</v>
      </c>
      <c r="CB73" s="80">
        <v>0</v>
      </c>
      <c r="CC73" s="80">
        <v>0</v>
      </c>
    </row>
    <row r="74" spans="1:81">
      <c r="A74" s="80" t="s">
        <v>1851</v>
      </c>
      <c r="B74" s="80">
        <v>349</v>
      </c>
      <c r="C74" s="80">
        <v>9</v>
      </c>
      <c r="D74" s="80">
        <v>21</v>
      </c>
      <c r="E74" s="80">
        <v>2012</v>
      </c>
      <c r="F74" s="80" t="s">
        <v>88</v>
      </c>
      <c r="G74" s="80" t="s">
        <v>1843</v>
      </c>
      <c r="H74" s="80" t="s">
        <v>1763</v>
      </c>
      <c r="I74" s="177"/>
      <c r="J74" s="81">
        <v>28.258664944308059</v>
      </c>
      <c r="K74" s="81">
        <v>2.0145884075849825</v>
      </c>
      <c r="L74" s="81">
        <v>3.0890215696408871</v>
      </c>
      <c r="M74" s="81">
        <v>31.181865664476479</v>
      </c>
      <c r="N74" s="81">
        <v>33.889379384976195</v>
      </c>
      <c r="O74" s="81">
        <v>28.069521191075776</v>
      </c>
      <c r="P74" s="81">
        <v>22.3350362271993</v>
      </c>
      <c r="Q74" s="81">
        <v>1.7759465841758846</v>
      </c>
      <c r="R74" s="81">
        <v>0</v>
      </c>
      <c r="S74" s="81">
        <v>2.2300736532666603</v>
      </c>
      <c r="T74" s="82"/>
      <c r="U74" s="81">
        <v>2246734</v>
      </c>
      <c r="V74" s="81">
        <v>718</v>
      </c>
      <c r="W74" s="81">
        <v>62</v>
      </c>
      <c r="X74" s="81">
        <v>5689</v>
      </c>
      <c r="Y74" s="81">
        <v>8370</v>
      </c>
      <c r="Z74" s="81">
        <v>14681</v>
      </c>
      <c r="AA74" s="81">
        <v>4488</v>
      </c>
      <c r="AB74" s="81">
        <v>23292</v>
      </c>
      <c r="AC74" s="81">
        <v>0</v>
      </c>
      <c r="AD74" s="81">
        <v>2.2300736532666603</v>
      </c>
      <c r="AE74" s="82"/>
      <c r="AF74" s="81" t="s">
        <v>564</v>
      </c>
      <c r="AG74" s="81" t="s">
        <v>564</v>
      </c>
      <c r="AH74" s="81" t="s">
        <v>564</v>
      </c>
      <c r="AI74" s="81" t="s">
        <v>564</v>
      </c>
      <c r="AJ74" s="81" t="s">
        <v>564</v>
      </c>
      <c r="AK74" s="81" t="s">
        <v>564</v>
      </c>
      <c r="AL74" s="81" t="s">
        <v>564</v>
      </c>
      <c r="AM74" s="81" t="s">
        <v>564</v>
      </c>
      <c r="AN74" s="81" t="s">
        <v>564</v>
      </c>
      <c r="AO74" s="81" t="s">
        <v>564</v>
      </c>
      <c r="AP74" s="82"/>
      <c r="AQ74" s="81" t="s">
        <v>564</v>
      </c>
      <c r="AR74" s="81" t="s">
        <v>564</v>
      </c>
      <c r="AS74" s="81" t="s">
        <v>564</v>
      </c>
      <c r="AT74" s="81" t="s">
        <v>564</v>
      </c>
      <c r="AU74" s="81" t="s">
        <v>564</v>
      </c>
      <c r="AV74" s="81" t="s">
        <v>564</v>
      </c>
      <c r="AW74" s="81" t="s">
        <v>564</v>
      </c>
      <c r="AX74" s="82"/>
      <c r="AY74" s="81" t="s">
        <v>564</v>
      </c>
      <c r="AZ74" s="81" t="s">
        <v>564</v>
      </c>
      <c r="BA74" s="81" t="s">
        <v>564</v>
      </c>
      <c r="BB74" s="81" t="s">
        <v>564</v>
      </c>
      <c r="BC74" s="81" t="s">
        <v>564</v>
      </c>
      <c r="BD74" s="81" t="s">
        <v>564</v>
      </c>
      <c r="BE74" s="81" t="s">
        <v>564</v>
      </c>
      <c r="BF74" s="82"/>
      <c r="BG74" s="81">
        <v>0</v>
      </c>
      <c r="BH74" s="81">
        <v>0</v>
      </c>
      <c r="BI74" s="81">
        <v>0</v>
      </c>
      <c r="BJ74" s="81">
        <v>0</v>
      </c>
      <c r="BK74" s="81">
        <v>4.2809999999999997</v>
      </c>
      <c r="BL74" s="81">
        <v>0</v>
      </c>
      <c r="BM74" s="82"/>
      <c r="BN74" s="81">
        <v>0</v>
      </c>
      <c r="BO74" s="81">
        <v>0</v>
      </c>
      <c r="BP74" s="81">
        <v>0</v>
      </c>
      <c r="BQ74" s="81">
        <v>0</v>
      </c>
      <c r="BR74" s="81">
        <v>1</v>
      </c>
      <c r="BS74" s="81">
        <v>0</v>
      </c>
      <c r="BT74"/>
      <c r="BU74" s="80">
        <v>4.2809999999999997</v>
      </c>
      <c r="BV74" s="80">
        <v>0</v>
      </c>
      <c r="BW74" s="80">
        <v>0</v>
      </c>
      <c r="BX74" s="80">
        <v>0</v>
      </c>
      <c r="BY74" s="80">
        <v>0</v>
      </c>
      <c r="BZ74" s="80">
        <v>0</v>
      </c>
      <c r="CA74" s="80">
        <v>0</v>
      </c>
      <c r="CB74" s="80">
        <v>0</v>
      </c>
      <c r="CC74" s="80">
        <v>0</v>
      </c>
    </row>
    <row r="75" spans="1:81">
      <c r="A75" s="80" t="s">
        <v>1852</v>
      </c>
      <c r="B75" s="80">
        <v>350</v>
      </c>
      <c r="C75" s="80">
        <v>10</v>
      </c>
      <c r="D75" s="80">
        <v>21</v>
      </c>
      <c r="E75" s="80">
        <v>2013</v>
      </c>
      <c r="F75" s="80" t="s">
        <v>89</v>
      </c>
      <c r="G75" s="80" t="s">
        <v>1843</v>
      </c>
      <c r="H75" s="80" t="s">
        <v>1763</v>
      </c>
      <c r="I75" s="177"/>
      <c r="J75" s="81">
        <v>24.469249318182076</v>
      </c>
      <c r="K75" s="81">
        <v>1.7628356073001303</v>
      </c>
      <c r="L75" s="81">
        <v>2.9302590755331677</v>
      </c>
      <c r="M75" s="81">
        <v>31.397380797910248</v>
      </c>
      <c r="N75" s="81">
        <v>35.065154709967572</v>
      </c>
      <c r="O75" s="81">
        <v>27.243202641633665</v>
      </c>
      <c r="P75" s="81">
        <v>22.229368421179046</v>
      </c>
      <c r="Q75" s="81">
        <v>1.7972943139667541</v>
      </c>
      <c r="R75" s="81">
        <v>0</v>
      </c>
      <c r="S75" s="81">
        <v>2.1610302569175781</v>
      </c>
      <c r="T75" s="82"/>
      <c r="U75" s="81">
        <v>1952301</v>
      </c>
      <c r="V75" s="81">
        <v>718</v>
      </c>
      <c r="W75" s="81">
        <v>62</v>
      </c>
      <c r="X75" s="81">
        <v>5689</v>
      </c>
      <c r="Y75" s="81">
        <v>8458</v>
      </c>
      <c r="Z75" s="81">
        <v>14885</v>
      </c>
      <c r="AA75" s="81">
        <v>4450</v>
      </c>
      <c r="AB75" s="81">
        <v>23234</v>
      </c>
      <c r="AC75" s="81">
        <v>0</v>
      </c>
      <c r="AD75" s="81">
        <v>2.1610302569175781</v>
      </c>
      <c r="AE75" s="82"/>
      <c r="AF75" s="81" t="s">
        <v>564</v>
      </c>
      <c r="AG75" s="81" t="s">
        <v>564</v>
      </c>
      <c r="AH75" s="81" t="s">
        <v>564</v>
      </c>
      <c r="AI75" s="81" t="s">
        <v>564</v>
      </c>
      <c r="AJ75" s="81" t="s">
        <v>564</v>
      </c>
      <c r="AK75" s="81" t="s">
        <v>564</v>
      </c>
      <c r="AL75" s="81" t="s">
        <v>564</v>
      </c>
      <c r="AM75" s="81" t="s">
        <v>564</v>
      </c>
      <c r="AN75" s="81" t="s">
        <v>564</v>
      </c>
      <c r="AO75" s="81" t="s">
        <v>564</v>
      </c>
      <c r="AP75" s="82"/>
      <c r="AQ75" s="81" t="s">
        <v>564</v>
      </c>
      <c r="AR75" s="81" t="s">
        <v>564</v>
      </c>
      <c r="AS75" s="81" t="s">
        <v>564</v>
      </c>
      <c r="AT75" s="81" t="s">
        <v>564</v>
      </c>
      <c r="AU75" s="81" t="s">
        <v>564</v>
      </c>
      <c r="AV75" s="81" t="s">
        <v>564</v>
      </c>
      <c r="AW75" s="81" t="s">
        <v>564</v>
      </c>
      <c r="AX75" s="82"/>
      <c r="AY75" s="81" t="s">
        <v>564</v>
      </c>
      <c r="AZ75" s="81" t="s">
        <v>564</v>
      </c>
      <c r="BA75" s="81" t="s">
        <v>564</v>
      </c>
      <c r="BB75" s="81" t="s">
        <v>564</v>
      </c>
      <c r="BC75" s="81" t="s">
        <v>564</v>
      </c>
      <c r="BD75" s="81" t="s">
        <v>564</v>
      </c>
      <c r="BE75" s="81" t="s">
        <v>564</v>
      </c>
      <c r="BF75" s="82"/>
      <c r="BG75" s="81">
        <v>0</v>
      </c>
      <c r="BH75" s="81">
        <v>0</v>
      </c>
      <c r="BI75" s="81">
        <v>0</v>
      </c>
      <c r="BJ75" s="81">
        <v>0</v>
      </c>
      <c r="BK75" s="81">
        <v>4.2699999999999996</v>
      </c>
      <c r="BL75" s="81">
        <v>0</v>
      </c>
      <c r="BM75" s="82"/>
      <c r="BN75" s="81">
        <v>0</v>
      </c>
      <c r="BO75" s="81">
        <v>0</v>
      </c>
      <c r="BP75" s="81">
        <v>0</v>
      </c>
      <c r="BQ75" s="81">
        <v>0</v>
      </c>
      <c r="BR75" s="81">
        <v>1</v>
      </c>
      <c r="BS75" s="81">
        <v>0</v>
      </c>
      <c r="BT75"/>
      <c r="BU75" s="80">
        <v>4.2699999999999996</v>
      </c>
      <c r="BV75" s="80">
        <v>0</v>
      </c>
      <c r="BW75" s="80">
        <v>0</v>
      </c>
      <c r="BX75" s="80">
        <v>0</v>
      </c>
      <c r="BY75" s="80">
        <v>0</v>
      </c>
      <c r="BZ75" s="80">
        <v>0</v>
      </c>
      <c r="CA75" s="80">
        <v>0</v>
      </c>
      <c r="CB75" s="80">
        <v>0</v>
      </c>
      <c r="CC75" s="80">
        <v>0</v>
      </c>
    </row>
    <row r="76" spans="1:81">
      <c r="A76" s="80" t="s">
        <v>1853</v>
      </c>
      <c r="B76" s="80">
        <v>351</v>
      </c>
      <c r="C76" s="80">
        <v>11</v>
      </c>
      <c r="D76" s="80">
        <v>21</v>
      </c>
      <c r="E76" s="80">
        <v>2014</v>
      </c>
      <c r="F76" s="80" t="s">
        <v>90</v>
      </c>
      <c r="G76" s="80" t="s">
        <v>1843</v>
      </c>
      <c r="H76" s="80" t="s">
        <v>1763</v>
      </c>
      <c r="I76" s="177"/>
      <c r="J76" s="81">
        <v>24.564782613290443</v>
      </c>
      <c r="K76" s="81">
        <v>1.7673651719470498</v>
      </c>
      <c r="L76" s="81">
        <v>1.8727998222202289</v>
      </c>
      <c r="M76" s="81">
        <v>32.915979510350368</v>
      </c>
      <c r="N76" s="81">
        <v>31.682927970510704</v>
      </c>
      <c r="O76" s="81">
        <v>26.144842892759641</v>
      </c>
      <c r="P76" s="81">
        <v>22.314857182915386</v>
      </c>
      <c r="Q76" s="81">
        <v>1.7204890868690057</v>
      </c>
      <c r="R76" s="81">
        <v>0</v>
      </c>
      <c r="S76" s="81">
        <v>2.7863872453885947</v>
      </c>
      <c r="T76" s="82"/>
      <c r="U76" s="81">
        <v>2050818</v>
      </c>
      <c r="V76" s="81">
        <v>608</v>
      </c>
      <c r="W76" s="81">
        <v>41</v>
      </c>
      <c r="X76" s="81">
        <v>5843</v>
      </c>
      <c r="Y76" s="81">
        <v>8542</v>
      </c>
      <c r="Z76" s="81">
        <v>15045</v>
      </c>
      <c r="AA76" s="81">
        <v>4444</v>
      </c>
      <c r="AB76" s="81">
        <v>23181</v>
      </c>
      <c r="AC76" s="81">
        <v>0</v>
      </c>
      <c r="AD76" s="81">
        <v>2.7863872453885947</v>
      </c>
      <c r="AE76" s="82"/>
      <c r="AF76" s="81">
        <v>17176470.861275423</v>
      </c>
      <c r="AG76" s="81">
        <v>1410951.206976644</v>
      </c>
      <c r="AH76" s="81">
        <v>318925.27655482059</v>
      </c>
      <c r="AI76" s="81">
        <v>43683420.758104615</v>
      </c>
      <c r="AJ76" s="81">
        <v>42925090.220364228</v>
      </c>
      <c r="AK76" s="81">
        <v>0</v>
      </c>
      <c r="AL76" s="81">
        <v>0</v>
      </c>
      <c r="AM76" s="81">
        <v>3182404.9013338378</v>
      </c>
      <c r="AN76" s="81">
        <v>0</v>
      </c>
      <c r="AO76" s="81">
        <v>0</v>
      </c>
      <c r="AP76" s="82"/>
      <c r="AQ76" s="81">
        <v>668</v>
      </c>
      <c r="AR76" s="81">
        <v>158</v>
      </c>
      <c r="AS76" s="81">
        <v>0</v>
      </c>
      <c r="AT76" s="81">
        <v>0</v>
      </c>
      <c r="AU76" s="81">
        <v>0</v>
      </c>
      <c r="AV76" s="81">
        <v>0</v>
      </c>
      <c r="AW76" s="81" t="s">
        <v>564</v>
      </c>
      <c r="AX76" s="82"/>
      <c r="AY76" s="81">
        <v>2806.1</v>
      </c>
      <c r="AZ76" s="81">
        <v>11350.3</v>
      </c>
      <c r="BA76" s="81">
        <v>0</v>
      </c>
      <c r="BB76" s="81">
        <v>0</v>
      </c>
      <c r="BC76" s="81">
        <v>0</v>
      </c>
      <c r="BD76" s="81">
        <v>0</v>
      </c>
      <c r="BE76" s="81" t="s">
        <v>564</v>
      </c>
      <c r="BF76" s="82"/>
      <c r="BG76" s="81">
        <v>0</v>
      </c>
      <c r="BH76" s="81">
        <v>0</v>
      </c>
      <c r="BI76" s="81">
        <v>0</v>
      </c>
      <c r="BJ76" s="81">
        <v>0</v>
      </c>
      <c r="BK76" s="81">
        <v>4.1550000000000002</v>
      </c>
      <c r="BL76" s="81">
        <v>0</v>
      </c>
      <c r="BM76" s="82"/>
      <c r="BN76" s="81">
        <v>0</v>
      </c>
      <c r="BO76" s="81">
        <v>0</v>
      </c>
      <c r="BP76" s="81">
        <v>0</v>
      </c>
      <c r="BQ76" s="81">
        <v>0</v>
      </c>
      <c r="BR76" s="81">
        <v>1</v>
      </c>
      <c r="BS76" s="81">
        <v>0</v>
      </c>
      <c r="BT76"/>
      <c r="BU76" s="80">
        <v>4.1550000000000002</v>
      </c>
      <c r="BV76" s="80">
        <v>0</v>
      </c>
      <c r="BW76" s="80">
        <v>0</v>
      </c>
      <c r="BX76" s="80">
        <v>0</v>
      </c>
      <c r="BY76" s="80">
        <v>0</v>
      </c>
      <c r="BZ76" s="80">
        <v>0</v>
      </c>
      <c r="CA76" s="80">
        <v>0</v>
      </c>
      <c r="CB76" s="80">
        <v>0</v>
      </c>
      <c r="CC76" s="80">
        <v>0</v>
      </c>
    </row>
    <row r="77" spans="1:81">
      <c r="A77" s="80" t="s">
        <v>1854</v>
      </c>
      <c r="B77" s="80">
        <v>352</v>
      </c>
      <c r="C77" s="80">
        <v>12</v>
      </c>
      <c r="D77" s="80">
        <v>21</v>
      </c>
      <c r="E77" s="80">
        <v>2015</v>
      </c>
      <c r="F77" s="80" t="s">
        <v>91</v>
      </c>
      <c r="G77" s="80" t="s">
        <v>1843</v>
      </c>
      <c r="H77" s="80" t="s">
        <v>1763</v>
      </c>
      <c r="I77" s="177"/>
      <c r="J77" s="81">
        <v>23.628654416096488</v>
      </c>
      <c r="K77" s="81">
        <v>1.6723253571828929</v>
      </c>
      <c r="L77" s="81">
        <v>3.4673572759906657</v>
      </c>
      <c r="M77" s="81">
        <v>26.904880458314619</v>
      </c>
      <c r="N77" s="81">
        <v>30.095011380974022</v>
      </c>
      <c r="O77" s="81">
        <v>26.113938916875661</v>
      </c>
      <c r="P77" s="81">
        <v>22.146478939503794</v>
      </c>
      <c r="Q77" s="81">
        <v>1.6827475976143895</v>
      </c>
      <c r="R77" s="81">
        <v>0</v>
      </c>
      <c r="S77" s="81">
        <v>2.0899336424377175</v>
      </c>
      <c r="T77" s="82"/>
      <c r="U77" s="81">
        <v>2056057</v>
      </c>
      <c r="V77" s="81">
        <v>608</v>
      </c>
      <c r="W77" s="81">
        <v>41</v>
      </c>
      <c r="X77" s="81">
        <v>5843</v>
      </c>
      <c r="Y77" s="81">
        <v>8660</v>
      </c>
      <c r="Z77" s="81">
        <v>15172</v>
      </c>
      <c r="AA77" s="81">
        <v>4407</v>
      </c>
      <c r="AB77" s="81">
        <v>23160</v>
      </c>
      <c r="AC77" s="81">
        <v>0</v>
      </c>
      <c r="AD77" s="81">
        <v>2.0899336424377175</v>
      </c>
      <c r="AE77" s="82"/>
      <c r="AF77" s="81">
        <v>16101746.556212347</v>
      </c>
      <c r="AG77" s="81">
        <v>1246017.1765708835</v>
      </c>
      <c r="AH77" s="81">
        <v>558557.80331038625</v>
      </c>
      <c r="AI77" s="81">
        <v>38618110.088678844</v>
      </c>
      <c r="AJ77" s="81">
        <v>42931155.963141374</v>
      </c>
      <c r="AK77" s="81">
        <v>0</v>
      </c>
      <c r="AL77" s="81">
        <v>0</v>
      </c>
      <c r="AM77" s="81">
        <v>3173980.847453977</v>
      </c>
      <c r="AN77" s="81">
        <v>0</v>
      </c>
      <c r="AO77" s="81">
        <v>0</v>
      </c>
      <c r="AP77" s="82"/>
      <c r="AQ77" s="81">
        <v>738</v>
      </c>
      <c r="AR77" s="81">
        <v>237</v>
      </c>
      <c r="AS77" s="81">
        <v>0</v>
      </c>
      <c r="AT77" s="81">
        <v>0</v>
      </c>
      <c r="AU77" s="81">
        <v>0</v>
      </c>
      <c r="AV77" s="81">
        <v>0</v>
      </c>
      <c r="AW77" s="81" t="s">
        <v>564</v>
      </c>
      <c r="AX77" s="82"/>
      <c r="AY77" s="81">
        <v>3154.1</v>
      </c>
      <c r="AZ77" s="81">
        <v>17822.8</v>
      </c>
      <c r="BA77" s="81">
        <v>0</v>
      </c>
      <c r="BB77" s="81">
        <v>0</v>
      </c>
      <c r="BC77" s="81">
        <v>0</v>
      </c>
      <c r="BD77" s="81">
        <v>0</v>
      </c>
      <c r="BE77" s="81" t="s">
        <v>564</v>
      </c>
      <c r="BF77" s="82"/>
      <c r="BG77" s="81">
        <v>0</v>
      </c>
      <c r="BH77" s="81">
        <v>0</v>
      </c>
      <c r="BI77" s="81">
        <v>0</v>
      </c>
      <c r="BJ77" s="81">
        <v>0</v>
      </c>
      <c r="BK77" s="81">
        <v>4.0549999999999997</v>
      </c>
      <c r="BL77" s="81">
        <v>0</v>
      </c>
      <c r="BM77" s="82"/>
      <c r="BN77" s="81">
        <v>0</v>
      </c>
      <c r="BO77" s="81">
        <v>0</v>
      </c>
      <c r="BP77" s="81">
        <v>0</v>
      </c>
      <c r="BQ77" s="81">
        <v>0</v>
      </c>
      <c r="BR77" s="81">
        <v>1</v>
      </c>
      <c r="BS77" s="81">
        <v>0</v>
      </c>
      <c r="BT77"/>
      <c r="BU77" s="80">
        <v>4.0549999999999997</v>
      </c>
      <c r="BV77" s="80">
        <v>0</v>
      </c>
      <c r="BW77" s="80">
        <v>0</v>
      </c>
      <c r="BX77" s="80">
        <v>0</v>
      </c>
      <c r="BY77" s="80">
        <v>0</v>
      </c>
      <c r="BZ77" s="80">
        <v>0</v>
      </c>
      <c r="CA77" s="80">
        <v>0</v>
      </c>
      <c r="CB77" s="80">
        <v>0</v>
      </c>
      <c r="CC77" s="80">
        <v>0</v>
      </c>
    </row>
    <row r="78" spans="1:81">
      <c r="A78" s="80" t="s">
        <v>1855</v>
      </c>
      <c r="B78" s="80">
        <v>353</v>
      </c>
      <c r="C78" s="80">
        <v>13</v>
      </c>
      <c r="D78" s="80">
        <v>21</v>
      </c>
      <c r="E78" s="80">
        <v>2016</v>
      </c>
      <c r="F78" s="80" t="s">
        <v>92</v>
      </c>
      <c r="G78" s="80" t="s">
        <v>1843</v>
      </c>
      <c r="H78" s="80" t="s">
        <v>1763</v>
      </c>
      <c r="I78" s="177"/>
      <c r="J78" s="81">
        <v>25.294604024669475</v>
      </c>
      <c r="K78" s="81">
        <v>1.5653177883058533</v>
      </c>
      <c r="L78" s="81">
        <v>2.0348261505100926</v>
      </c>
      <c r="M78" s="81">
        <v>26.067688465403929</v>
      </c>
      <c r="N78" s="81">
        <v>31.059576526729412</v>
      </c>
      <c r="O78" s="81">
        <v>25.939650192257535</v>
      </c>
      <c r="P78" s="81">
        <v>21.36865906599904</v>
      </c>
      <c r="Q78" s="81">
        <v>1.6359790290919514</v>
      </c>
      <c r="R78" s="81">
        <v>0</v>
      </c>
      <c r="S78" s="81">
        <v>1.9284567391482796</v>
      </c>
      <c r="T78" s="82"/>
      <c r="U78" s="81">
        <v>2018142</v>
      </c>
      <c r="V78" s="81">
        <v>608</v>
      </c>
      <c r="W78" s="81">
        <v>41</v>
      </c>
      <c r="X78" s="81">
        <v>5843</v>
      </c>
      <c r="Y78" s="81">
        <v>8800</v>
      </c>
      <c r="Z78" s="81">
        <v>15256</v>
      </c>
      <c r="AA78" s="81">
        <v>4398</v>
      </c>
      <c r="AB78" s="81">
        <v>23162</v>
      </c>
      <c r="AC78" s="81">
        <v>0</v>
      </c>
      <c r="AD78" s="81">
        <v>1.9284567391482801</v>
      </c>
      <c r="AE78" s="82"/>
      <c r="AF78" s="81">
        <v>17601703.78552106</v>
      </c>
      <c r="AG78" s="81">
        <v>1146793.987261232</v>
      </c>
      <c r="AH78" s="81">
        <v>264072.81490000221</v>
      </c>
      <c r="AI78" s="81">
        <v>39717835.192141287</v>
      </c>
      <c r="AJ78" s="81">
        <v>44859546.396383941</v>
      </c>
      <c r="AK78" s="81">
        <v>0</v>
      </c>
      <c r="AL78" s="81">
        <v>0</v>
      </c>
      <c r="AM78" s="81">
        <v>3176721.0236968431</v>
      </c>
      <c r="AN78" s="81">
        <v>0</v>
      </c>
      <c r="AO78" s="81">
        <v>0</v>
      </c>
      <c r="AP78" s="82"/>
      <c r="AQ78" s="81">
        <v>796</v>
      </c>
      <c r="AR78" s="81">
        <v>307</v>
      </c>
      <c r="AS78" s="81">
        <v>0</v>
      </c>
      <c r="AT78" s="81">
        <v>0</v>
      </c>
      <c r="AU78" s="81">
        <v>0</v>
      </c>
      <c r="AV78" s="81">
        <v>0</v>
      </c>
      <c r="AW78" s="81" t="s">
        <v>564</v>
      </c>
      <c r="AX78" s="82"/>
      <c r="AY78" s="81">
        <v>3443.3</v>
      </c>
      <c r="AZ78" s="81">
        <v>24900.2</v>
      </c>
      <c r="BA78" s="81">
        <v>0</v>
      </c>
      <c r="BB78" s="81">
        <v>0</v>
      </c>
      <c r="BC78" s="81">
        <v>0</v>
      </c>
      <c r="BD78" s="81">
        <v>0</v>
      </c>
      <c r="BE78" s="81" t="s">
        <v>564</v>
      </c>
      <c r="BF78" s="82"/>
      <c r="BG78" s="81">
        <v>0</v>
      </c>
      <c r="BH78" s="81">
        <v>0</v>
      </c>
      <c r="BI78" s="81">
        <v>0</v>
      </c>
      <c r="BJ78" s="81">
        <v>0</v>
      </c>
      <c r="BK78" s="81">
        <v>3.8130000000000002</v>
      </c>
      <c r="BL78" s="81">
        <v>0</v>
      </c>
      <c r="BM78" s="82"/>
      <c r="BN78" s="81">
        <v>0</v>
      </c>
      <c r="BO78" s="81">
        <v>0</v>
      </c>
      <c r="BP78" s="81">
        <v>0</v>
      </c>
      <c r="BQ78" s="81">
        <v>0</v>
      </c>
      <c r="BR78" s="81">
        <v>1</v>
      </c>
      <c r="BS78" s="81">
        <v>0</v>
      </c>
      <c r="BT78"/>
      <c r="BU78" s="80">
        <v>3.8130000000000002</v>
      </c>
      <c r="BV78" s="80">
        <v>0</v>
      </c>
      <c r="BW78" s="80">
        <v>0</v>
      </c>
      <c r="BX78" s="80">
        <v>0</v>
      </c>
      <c r="BY78" s="80">
        <v>0</v>
      </c>
      <c r="BZ78" s="80">
        <v>0</v>
      </c>
      <c r="CA78" s="80">
        <v>0</v>
      </c>
      <c r="CB78" s="80">
        <v>0</v>
      </c>
      <c r="CC78" s="80">
        <v>0</v>
      </c>
    </row>
    <row r="79" spans="1:81">
      <c r="A79" s="80" t="s">
        <v>1856</v>
      </c>
      <c r="B79" s="80">
        <v>354</v>
      </c>
      <c r="C79" s="80">
        <v>14</v>
      </c>
      <c r="D79" s="80">
        <v>21</v>
      </c>
      <c r="E79" s="80">
        <v>2017</v>
      </c>
      <c r="F79" s="80" t="s">
        <v>71</v>
      </c>
      <c r="G79" s="80" t="s">
        <v>1843</v>
      </c>
      <c r="H79" s="80" t="s">
        <v>1763</v>
      </c>
      <c r="I79" s="177"/>
      <c r="J79" s="81">
        <v>26.215497310971799</v>
      </c>
      <c r="K79" s="81">
        <v>1.5803095937817677</v>
      </c>
      <c r="L79" s="81">
        <v>1.9884121538113659</v>
      </c>
      <c r="M79" s="81">
        <v>24.628142731817796</v>
      </c>
      <c r="N79" s="81">
        <v>30.562998802473313</v>
      </c>
      <c r="O79" s="81">
        <v>25.606694446224584</v>
      </c>
      <c r="P79" s="81">
        <v>21.257435959616309</v>
      </c>
      <c r="Q79" s="81">
        <v>1.584302083042971</v>
      </c>
      <c r="R79" s="81">
        <v>0</v>
      </c>
      <c r="S79" s="81">
        <v>2.0486992382736156</v>
      </c>
      <c r="T79" s="82"/>
      <c r="U79" s="81">
        <v>2235163</v>
      </c>
      <c r="V79" s="81">
        <v>608</v>
      </c>
      <c r="W79" s="81">
        <v>41</v>
      </c>
      <c r="X79" s="81">
        <v>5843</v>
      </c>
      <c r="Y79" s="81">
        <v>8933</v>
      </c>
      <c r="Z79" s="81">
        <v>15310</v>
      </c>
      <c r="AA79" s="81">
        <v>4403</v>
      </c>
      <c r="AB79" s="81">
        <v>23196</v>
      </c>
      <c r="AC79" s="81">
        <v>0</v>
      </c>
      <c r="AD79" s="81">
        <v>2.048699238273616</v>
      </c>
      <c r="AE79" s="82"/>
      <c r="AF79" s="81">
        <v>19899706.6496257</v>
      </c>
      <c r="AG79" s="81">
        <v>1207992.6133839679</v>
      </c>
      <c r="AH79" s="81">
        <v>323265.69043700281</v>
      </c>
      <c r="AI79" s="81">
        <v>39048728.656135373</v>
      </c>
      <c r="AJ79" s="81">
        <v>42974742.993832491</v>
      </c>
      <c r="AK79" s="81">
        <v>0</v>
      </c>
      <c r="AL79" s="81">
        <v>0</v>
      </c>
      <c r="AM79" s="81">
        <v>3186362.1989412531</v>
      </c>
      <c r="AN79" s="81">
        <v>0</v>
      </c>
      <c r="AO79" s="81">
        <v>0</v>
      </c>
      <c r="AP79" s="82"/>
      <c r="AQ79" s="81">
        <v>839</v>
      </c>
      <c r="AR79" s="81">
        <v>360</v>
      </c>
      <c r="AS79" s="81">
        <v>0</v>
      </c>
      <c r="AT79" s="81">
        <v>0</v>
      </c>
      <c r="AU79" s="81">
        <v>0</v>
      </c>
      <c r="AV79" s="81">
        <v>0</v>
      </c>
      <c r="AW79" s="81" t="s">
        <v>564</v>
      </c>
      <c r="AX79" s="82"/>
      <c r="AY79" s="81">
        <v>3662.6</v>
      </c>
      <c r="AZ79" s="81">
        <v>29540.999999999989</v>
      </c>
      <c r="BA79" s="81">
        <v>0</v>
      </c>
      <c r="BB79" s="81">
        <v>0</v>
      </c>
      <c r="BC79" s="81">
        <v>0</v>
      </c>
      <c r="BD79" s="81">
        <v>0</v>
      </c>
      <c r="BE79" s="81" t="s">
        <v>564</v>
      </c>
      <c r="BF79" s="82"/>
      <c r="BG79" s="81">
        <v>0</v>
      </c>
      <c r="BH79" s="81">
        <v>0</v>
      </c>
      <c r="BI79" s="81">
        <v>0</v>
      </c>
      <c r="BJ79" s="81">
        <v>0</v>
      </c>
      <c r="BK79" s="81">
        <v>3.8149999999999999</v>
      </c>
      <c r="BL79" s="81">
        <v>0</v>
      </c>
      <c r="BM79" s="82"/>
      <c r="BN79" s="81">
        <v>0</v>
      </c>
      <c r="BO79" s="81">
        <v>0</v>
      </c>
      <c r="BP79" s="81">
        <v>0</v>
      </c>
      <c r="BQ79" s="81">
        <v>0</v>
      </c>
      <c r="BR79" s="81">
        <v>1</v>
      </c>
      <c r="BS79" s="81">
        <v>0</v>
      </c>
      <c r="BT79"/>
      <c r="BU79" s="80">
        <v>3.8149999999999999</v>
      </c>
      <c r="BV79" s="80">
        <v>0</v>
      </c>
      <c r="BW79" s="80">
        <v>0</v>
      </c>
      <c r="BX79" s="80">
        <v>0</v>
      </c>
      <c r="BY79" s="80">
        <v>0</v>
      </c>
      <c r="BZ79" s="80">
        <v>0</v>
      </c>
      <c r="CA79" s="80">
        <v>0</v>
      </c>
      <c r="CB79" s="80">
        <v>0</v>
      </c>
      <c r="CC79" s="80">
        <v>0</v>
      </c>
    </row>
    <row r="80" spans="1:81">
      <c r="A80" s="80" t="s">
        <v>1857</v>
      </c>
      <c r="B80" s="80">
        <v>355</v>
      </c>
      <c r="C80" s="80">
        <v>15</v>
      </c>
      <c r="D80" s="80">
        <v>21</v>
      </c>
      <c r="E80" s="80">
        <v>2018</v>
      </c>
      <c r="F80" s="80" t="s">
        <v>93</v>
      </c>
      <c r="G80" s="80" t="s">
        <v>1843</v>
      </c>
      <c r="H80" s="80" t="s">
        <v>1763</v>
      </c>
      <c r="I80" s="177"/>
      <c r="J80" s="81">
        <v>23.523519890872155</v>
      </c>
      <c r="K80" s="81">
        <v>1.4637496294319123</v>
      </c>
      <c r="L80" s="81">
        <v>1.8284662566268484</v>
      </c>
      <c r="M80" s="81">
        <v>25.488504632826686</v>
      </c>
      <c r="N80" s="81">
        <v>27.86990839412038</v>
      </c>
      <c r="O80" s="81">
        <v>25.191245482110045</v>
      </c>
      <c r="P80" s="81">
        <v>20.935897037601993</v>
      </c>
      <c r="Q80" s="81">
        <v>1.4690749272662618</v>
      </c>
      <c r="R80" s="81">
        <v>0</v>
      </c>
      <c r="S80" s="81">
        <v>2.3872902610730473</v>
      </c>
      <c r="T80" s="82"/>
      <c r="U80" s="81">
        <v>2090636</v>
      </c>
      <c r="V80" s="81">
        <v>608</v>
      </c>
      <c r="W80" s="81">
        <v>41</v>
      </c>
      <c r="X80" s="81">
        <v>5843</v>
      </c>
      <c r="Y80" s="81">
        <v>9032</v>
      </c>
      <c r="Z80" s="81">
        <v>15350</v>
      </c>
      <c r="AA80" s="81">
        <v>4380</v>
      </c>
      <c r="AB80" s="81">
        <v>23179</v>
      </c>
      <c r="AC80" s="81">
        <v>0</v>
      </c>
      <c r="AD80" s="81">
        <v>2.3872902610730469</v>
      </c>
      <c r="AE80" s="82"/>
      <c r="AF80" s="81">
        <v>18926453.150138151</v>
      </c>
      <c r="AG80" s="81">
        <v>1094957.0153995629</v>
      </c>
      <c r="AH80" s="81">
        <v>299182.3708563337</v>
      </c>
      <c r="AI80" s="81">
        <v>39741268.207384363</v>
      </c>
      <c r="AJ80" s="81">
        <v>42657472.330090478</v>
      </c>
      <c r="AK80" s="81">
        <v>0</v>
      </c>
      <c r="AL80" s="81">
        <v>0</v>
      </c>
      <c r="AM80" s="81">
        <v>3190615.0951853092</v>
      </c>
      <c r="AN80" s="81">
        <v>0</v>
      </c>
      <c r="AO80" s="81">
        <v>0</v>
      </c>
      <c r="AP80" s="82"/>
      <c r="AQ80" s="81">
        <v>887</v>
      </c>
      <c r="AR80" s="81">
        <v>501</v>
      </c>
      <c r="AS80" s="81">
        <v>0</v>
      </c>
      <c r="AT80" s="81">
        <v>0</v>
      </c>
      <c r="AU80" s="81">
        <v>0</v>
      </c>
      <c r="AV80" s="81">
        <v>0</v>
      </c>
      <c r="AW80" s="81" t="s">
        <v>564</v>
      </c>
      <c r="AX80" s="82"/>
      <c r="AY80" s="81">
        <v>3903.5</v>
      </c>
      <c r="AZ80" s="81">
        <v>38390</v>
      </c>
      <c r="BA80" s="81">
        <v>0</v>
      </c>
      <c r="BB80" s="81">
        <v>0</v>
      </c>
      <c r="BC80" s="81">
        <v>0</v>
      </c>
      <c r="BD80" s="81">
        <v>0</v>
      </c>
      <c r="BE80" s="81" t="s">
        <v>564</v>
      </c>
      <c r="BF80" s="82"/>
      <c r="BG80" s="81">
        <v>0</v>
      </c>
      <c r="BH80" s="81">
        <v>0</v>
      </c>
      <c r="BI80" s="81">
        <v>0</v>
      </c>
      <c r="BJ80" s="81">
        <v>0</v>
      </c>
      <c r="BK80" s="81">
        <v>3.823</v>
      </c>
      <c r="BL80" s="81">
        <v>0</v>
      </c>
      <c r="BM80" s="82"/>
      <c r="BN80" s="81">
        <v>0</v>
      </c>
      <c r="BO80" s="81">
        <v>0</v>
      </c>
      <c r="BP80" s="81">
        <v>0</v>
      </c>
      <c r="BQ80" s="81">
        <v>0</v>
      </c>
      <c r="BR80" s="81">
        <v>1</v>
      </c>
      <c r="BS80" s="81">
        <v>0</v>
      </c>
      <c r="BT80"/>
      <c r="BU80" s="80">
        <v>3.823</v>
      </c>
      <c r="BV80" s="80">
        <v>0</v>
      </c>
      <c r="BW80" s="80">
        <v>0</v>
      </c>
      <c r="BX80" s="80">
        <v>0</v>
      </c>
      <c r="BY80" s="80">
        <v>0</v>
      </c>
      <c r="BZ80" s="80">
        <v>0</v>
      </c>
      <c r="CA80" s="80">
        <v>0</v>
      </c>
      <c r="CB80" s="80">
        <v>0</v>
      </c>
      <c r="CC80" s="80">
        <v>0</v>
      </c>
    </row>
    <row r="81" spans="1:81">
      <c r="A81" s="80" t="s">
        <v>1858</v>
      </c>
      <c r="B81" s="80">
        <v>356</v>
      </c>
      <c r="C81" s="80">
        <v>16</v>
      </c>
      <c r="D81" s="80">
        <v>21</v>
      </c>
      <c r="E81" s="80">
        <v>2019</v>
      </c>
      <c r="F81" s="80" t="s">
        <v>73</v>
      </c>
      <c r="G81" s="80" t="s">
        <v>1843</v>
      </c>
      <c r="H81" s="80" t="s">
        <v>1763</v>
      </c>
      <c r="I81" s="177"/>
      <c r="J81" s="81">
        <v>27.754094491068066</v>
      </c>
      <c r="K81" s="81">
        <v>1.3647161556534946</v>
      </c>
      <c r="L81" s="81">
        <v>1.8414635144530938</v>
      </c>
      <c r="M81" s="81">
        <v>22.725971412667381</v>
      </c>
      <c r="N81" s="81">
        <v>26.207494430419491</v>
      </c>
      <c r="O81" s="81">
        <v>24.736908902905487</v>
      </c>
      <c r="P81" s="81">
        <v>20.930030676306178</v>
      </c>
      <c r="Q81" s="81">
        <v>1.4278796899771979</v>
      </c>
      <c r="R81" s="81">
        <v>0</v>
      </c>
      <c r="S81" s="81">
        <v>2.3727622809057483</v>
      </c>
      <c r="T81" s="82"/>
      <c r="U81" s="81">
        <v>2427368</v>
      </c>
      <c r="V81" s="81">
        <v>608</v>
      </c>
      <c r="W81" s="81">
        <v>41</v>
      </c>
      <c r="X81" s="81">
        <v>5843</v>
      </c>
      <c r="Y81" s="81">
        <v>9149</v>
      </c>
      <c r="Z81" s="81">
        <v>15487</v>
      </c>
      <c r="AA81" s="81">
        <v>4346</v>
      </c>
      <c r="AB81" s="81">
        <v>23139</v>
      </c>
      <c r="AC81" s="81">
        <v>0</v>
      </c>
      <c r="AD81" s="81">
        <v>2.3727622809057478</v>
      </c>
      <c r="AE81" s="82"/>
      <c r="AF81" s="81">
        <v>23304052.739587281</v>
      </c>
      <c r="AG81" s="81">
        <v>1075555.8634388191</v>
      </c>
      <c r="AH81" s="81">
        <v>329058.16589038487</v>
      </c>
      <c r="AI81" s="81">
        <v>38131686.384633221</v>
      </c>
      <c r="AJ81" s="81">
        <v>38765419.243518569</v>
      </c>
      <c r="AK81" s="81">
        <v>0</v>
      </c>
      <c r="AL81" s="81">
        <v>0</v>
      </c>
      <c r="AM81" s="81">
        <v>3151357.6097012609</v>
      </c>
      <c r="AN81" s="81">
        <v>0</v>
      </c>
      <c r="AO81" s="81">
        <v>0</v>
      </c>
      <c r="AP81" s="82"/>
      <c r="AQ81" s="81">
        <v>946</v>
      </c>
      <c r="AR81" s="81">
        <v>632</v>
      </c>
      <c r="AS81" s="81">
        <v>0</v>
      </c>
      <c r="AT81" s="81">
        <v>0</v>
      </c>
      <c r="AU81" s="81">
        <v>0</v>
      </c>
      <c r="AV81" s="81">
        <v>0</v>
      </c>
      <c r="AW81" s="81" t="s">
        <v>564</v>
      </c>
      <c r="AX81" s="82"/>
      <c r="AY81" s="81">
        <v>4194.9000000000005</v>
      </c>
      <c r="AZ81" s="81">
        <v>47688.600000000013</v>
      </c>
      <c r="BA81" s="81">
        <v>0</v>
      </c>
      <c r="BB81" s="81">
        <v>0</v>
      </c>
      <c r="BC81" s="81">
        <v>0</v>
      </c>
      <c r="BD81" s="81">
        <v>0</v>
      </c>
      <c r="BE81" s="81" t="s">
        <v>564</v>
      </c>
      <c r="BF81" s="82"/>
      <c r="BG81" s="81">
        <v>0</v>
      </c>
      <c r="BH81" s="81">
        <v>0</v>
      </c>
      <c r="BI81" s="81">
        <v>0</v>
      </c>
      <c r="BJ81" s="81">
        <v>0</v>
      </c>
      <c r="BK81" s="81">
        <v>3.0190000000000001</v>
      </c>
      <c r="BL81" s="81">
        <v>0</v>
      </c>
      <c r="BM81" s="82"/>
      <c r="BN81" s="81">
        <v>0</v>
      </c>
      <c r="BO81" s="81">
        <v>0</v>
      </c>
      <c r="BP81" s="81">
        <v>0</v>
      </c>
      <c r="BQ81" s="81">
        <v>0</v>
      </c>
      <c r="BR81" s="81">
        <v>1</v>
      </c>
      <c r="BS81" s="81">
        <v>0</v>
      </c>
      <c r="BT81"/>
      <c r="BU81" s="80">
        <v>3.0190000000000001</v>
      </c>
      <c r="BV81" s="80">
        <v>0</v>
      </c>
      <c r="BW81" s="80">
        <v>0</v>
      </c>
      <c r="BX81" s="80">
        <v>0</v>
      </c>
      <c r="BY81" s="80">
        <v>0</v>
      </c>
      <c r="BZ81" s="80">
        <v>0</v>
      </c>
      <c r="CA81" s="80">
        <v>0</v>
      </c>
      <c r="CB81" s="80">
        <v>0</v>
      </c>
      <c r="CC81" s="80">
        <v>0</v>
      </c>
    </row>
    <row r="82" spans="1:81">
      <c r="A82" s="80" t="s">
        <v>1859</v>
      </c>
      <c r="B82" s="80">
        <v>357</v>
      </c>
      <c r="C82" s="80">
        <v>17</v>
      </c>
      <c r="D82" s="80">
        <v>21</v>
      </c>
      <c r="E82" s="80">
        <v>2020</v>
      </c>
      <c r="F82" s="80" t="s">
        <v>218</v>
      </c>
      <c r="G82" s="80" t="s">
        <v>1843</v>
      </c>
      <c r="H82" s="80" t="s">
        <v>1763</v>
      </c>
      <c r="I82" s="177"/>
      <c r="J82" s="81">
        <v>31.038818566227661</v>
      </c>
      <c r="K82" s="81">
        <v>1.3302839324223055</v>
      </c>
      <c r="L82" s="81">
        <v>5.9879692832434444</v>
      </c>
      <c r="M82" s="81">
        <v>22.473351553734339</v>
      </c>
      <c r="N82" s="81">
        <v>26.332754578846512</v>
      </c>
      <c r="O82" s="81">
        <v>21.877349855606088</v>
      </c>
      <c r="P82" s="81">
        <v>19.467917831715219</v>
      </c>
      <c r="Q82" s="81">
        <v>1.3610468773978874</v>
      </c>
      <c r="R82" s="81">
        <v>0</v>
      </c>
      <c r="S82" s="81">
        <v>1.783590040558229</v>
      </c>
      <c r="T82" s="82"/>
      <c r="U82" s="81">
        <v>2766198</v>
      </c>
      <c r="V82" s="81">
        <v>564</v>
      </c>
      <c r="W82" s="81">
        <v>142</v>
      </c>
      <c r="X82" s="81">
        <v>6410</v>
      </c>
      <c r="Y82" s="81">
        <v>9253</v>
      </c>
      <c r="Z82" s="81">
        <v>15633</v>
      </c>
      <c r="AA82" s="81">
        <v>4392</v>
      </c>
      <c r="AB82" s="81">
        <v>23083</v>
      </c>
      <c r="AC82" s="81">
        <v>0</v>
      </c>
      <c r="AD82" s="81">
        <v>1.783590040558229</v>
      </c>
      <c r="AE82" s="82"/>
      <c r="AF82" s="81">
        <v>27021950.790903188</v>
      </c>
      <c r="AG82" s="81">
        <v>1021985.921347907</v>
      </c>
      <c r="AH82" s="81">
        <v>1115968.7784460264</v>
      </c>
      <c r="AI82" s="81">
        <v>40409487.022032842</v>
      </c>
      <c r="AJ82" s="81">
        <v>45071424.893851489</v>
      </c>
      <c r="AK82" s="81"/>
      <c r="AL82" s="81"/>
      <c r="AM82" s="81">
        <v>3012587.9574789451</v>
      </c>
      <c r="AN82" s="81"/>
      <c r="AO82" s="81"/>
      <c r="AP82" s="82"/>
      <c r="AQ82" s="81">
        <v>995</v>
      </c>
      <c r="AR82" s="81">
        <v>713</v>
      </c>
      <c r="AS82" s="81">
        <v>0</v>
      </c>
      <c r="AT82" s="81">
        <v>0</v>
      </c>
      <c r="AU82" s="81">
        <v>0</v>
      </c>
      <c r="AV82" s="81">
        <v>0</v>
      </c>
      <c r="AW82" s="81">
        <v>0</v>
      </c>
      <c r="AX82" s="82"/>
      <c r="AY82" s="81">
        <v>4494.100000000004</v>
      </c>
      <c r="AZ82" s="81">
        <v>53463.89999999998</v>
      </c>
      <c r="BA82" s="81">
        <v>0</v>
      </c>
      <c r="BB82" s="81">
        <v>0</v>
      </c>
      <c r="BC82" s="81">
        <v>0</v>
      </c>
      <c r="BD82" s="81">
        <v>0</v>
      </c>
      <c r="BE82" s="81">
        <v>0</v>
      </c>
      <c r="BF82" s="82"/>
      <c r="BG82" s="81">
        <v>0</v>
      </c>
      <c r="BH82" s="81">
        <v>0</v>
      </c>
      <c r="BI82" s="81">
        <v>0</v>
      </c>
      <c r="BJ82" s="81">
        <v>0</v>
      </c>
      <c r="BK82" s="81">
        <v>3.056</v>
      </c>
      <c r="BL82" s="81">
        <v>0</v>
      </c>
      <c r="BM82" s="82"/>
      <c r="BN82" s="81">
        <v>0</v>
      </c>
      <c r="BO82" s="81">
        <v>0</v>
      </c>
      <c r="BP82" s="81">
        <v>0</v>
      </c>
      <c r="BQ82" s="81">
        <v>0</v>
      </c>
      <c r="BR82" s="81">
        <v>1</v>
      </c>
      <c r="BS82" s="81">
        <v>0</v>
      </c>
      <c r="BT82"/>
      <c r="BU82" s="80">
        <v>3.056</v>
      </c>
      <c r="BV82" s="80">
        <v>0</v>
      </c>
      <c r="BW82" s="80">
        <v>0</v>
      </c>
      <c r="BX82" s="80">
        <v>0</v>
      </c>
      <c r="BY82" s="80">
        <v>0</v>
      </c>
      <c r="BZ82" s="80">
        <v>0</v>
      </c>
      <c r="CA82" s="80">
        <v>0</v>
      </c>
      <c r="CB82" s="80">
        <v>0</v>
      </c>
      <c r="CC82" s="80">
        <v>0</v>
      </c>
    </row>
    <row r="83" spans="1:81">
      <c r="A83" s="80" t="s">
        <v>1860</v>
      </c>
      <c r="B83" s="80">
        <v>357</v>
      </c>
      <c r="C83" s="80">
        <v>18</v>
      </c>
      <c r="D83" s="80">
        <v>21</v>
      </c>
      <c r="E83" s="80">
        <v>2021</v>
      </c>
      <c r="F83" s="80" t="s">
        <v>75</v>
      </c>
      <c r="G83" s="174" t="s">
        <v>1843</v>
      </c>
      <c r="H83" s="80" t="s">
        <v>1763</v>
      </c>
      <c r="I83" s="177"/>
      <c r="J83" s="81">
        <v>33.745174660685514</v>
      </c>
      <c r="K83" s="81">
        <v>1.4580292951846834</v>
      </c>
      <c r="L83" s="81">
        <v>5.7278770416992444</v>
      </c>
      <c r="M83" s="81">
        <v>25.659603935674209</v>
      </c>
      <c r="N83" s="81">
        <v>25.959399278826005</v>
      </c>
      <c r="O83" s="81">
        <v>21.265664367022719</v>
      </c>
      <c r="P83" s="81">
        <v>20.112916709629225</v>
      </c>
      <c r="Q83" s="81">
        <v>1.3718908321200221</v>
      </c>
      <c r="R83" s="81">
        <v>0</v>
      </c>
      <c r="S83" s="81">
        <v>2.6369241207819409</v>
      </c>
      <c r="T83" s="82"/>
      <c r="U83" s="81">
        <v>2967207</v>
      </c>
      <c r="V83" s="81">
        <v>564</v>
      </c>
      <c r="W83" s="81">
        <v>142</v>
      </c>
      <c r="X83" s="81">
        <v>6410</v>
      </c>
      <c r="Y83" s="81">
        <v>9371</v>
      </c>
      <c r="Z83" s="81">
        <v>15647</v>
      </c>
      <c r="AA83" s="81">
        <v>4425</v>
      </c>
      <c r="AB83" s="81">
        <v>22991</v>
      </c>
      <c r="AC83" s="81">
        <v>0</v>
      </c>
      <c r="AD83" s="81">
        <v>2.6369241207819409</v>
      </c>
      <c r="AE83" s="82"/>
      <c r="AF83" s="81">
        <v>29457847.124967404</v>
      </c>
      <c r="AG83" s="81">
        <v>1083063.4800192562</v>
      </c>
      <c r="AH83" s="81">
        <v>1019558.5294766596</v>
      </c>
      <c r="AI83" s="81">
        <v>43034563.748814456</v>
      </c>
      <c r="AJ83" s="81">
        <v>42223340.806486107</v>
      </c>
      <c r="AK83" s="81">
        <v>0</v>
      </c>
      <c r="AL83" s="81">
        <v>0</v>
      </c>
      <c r="AM83" s="81">
        <v>3017888.0445891968</v>
      </c>
      <c r="AN83" s="81">
        <v>0</v>
      </c>
      <c r="AO83" s="81">
        <v>0</v>
      </c>
      <c r="AP83" s="82"/>
      <c r="AQ83" s="81">
        <v>1051</v>
      </c>
      <c r="AR83" s="81">
        <v>761</v>
      </c>
      <c r="AS83" s="81">
        <v>0</v>
      </c>
      <c r="AT83" s="81">
        <v>0</v>
      </c>
      <c r="AU83" s="81">
        <v>0</v>
      </c>
      <c r="AV83" s="81">
        <v>0</v>
      </c>
      <c r="AW83" s="81"/>
      <c r="AX83" s="82"/>
      <c r="AY83" s="81">
        <v>4892.8000000000056</v>
      </c>
      <c r="AZ83" s="81">
        <v>55900.699999999983</v>
      </c>
      <c r="BA83" s="81">
        <v>0</v>
      </c>
      <c r="BB83" s="81">
        <v>0</v>
      </c>
      <c r="BC83" s="81">
        <v>0</v>
      </c>
      <c r="BD83" s="81">
        <v>0</v>
      </c>
      <c r="BE83" s="81"/>
      <c r="BF83" s="82"/>
      <c r="BG83" s="81"/>
      <c r="BH83" s="81"/>
      <c r="BI83" s="81"/>
      <c r="BJ83" s="81"/>
      <c r="BK83" s="81"/>
      <c r="BL83" s="81"/>
      <c r="BM83" s="82"/>
      <c r="BN83" s="81"/>
      <c r="BO83" s="81"/>
      <c r="BP83" s="81"/>
      <c r="BQ83" s="81"/>
      <c r="BR83" s="81"/>
      <c r="BS83" s="81"/>
      <c r="BT83"/>
      <c r="BU83" s="80"/>
      <c r="BV83" s="80"/>
      <c r="BW83" s="80"/>
      <c r="BX83" s="80"/>
      <c r="BY83" s="80"/>
      <c r="BZ83" s="80"/>
      <c r="CA83" s="80"/>
      <c r="CB83" s="80"/>
      <c r="CC83" s="80"/>
    </row>
    <row r="84" spans="1:81">
      <c r="A84" s="80" t="s">
        <v>1861</v>
      </c>
      <c r="B84" s="80">
        <v>357</v>
      </c>
      <c r="C84" s="80">
        <v>19</v>
      </c>
      <c r="D84" s="80">
        <v>21</v>
      </c>
      <c r="E84" s="80">
        <v>2022</v>
      </c>
      <c r="F84" s="80" t="s">
        <v>568</v>
      </c>
      <c r="G84" s="174" t="s">
        <v>1843</v>
      </c>
      <c r="H84" s="80" t="s">
        <v>1763</v>
      </c>
      <c r="I84" s="177"/>
      <c r="J84" s="81"/>
      <c r="K84" s="81"/>
      <c r="L84" s="81"/>
      <c r="M84" s="81"/>
      <c r="N84" s="81"/>
      <c r="O84" s="81"/>
      <c r="P84" s="81"/>
      <c r="Q84" s="81"/>
      <c r="R84" s="81"/>
      <c r="S84" s="81"/>
      <c r="T84" s="82"/>
      <c r="U84" s="81"/>
      <c r="V84" s="81"/>
      <c r="W84" s="81"/>
      <c r="X84" s="81"/>
      <c r="Y84" s="81"/>
      <c r="Z84" s="81"/>
      <c r="AA84" s="81"/>
      <c r="AB84" s="81"/>
      <c r="AC84" s="81"/>
      <c r="AD84" s="81"/>
      <c r="AE84" s="82"/>
      <c r="AF84" s="81"/>
      <c r="AG84" s="81"/>
      <c r="AH84" s="81"/>
      <c r="AI84" s="81"/>
      <c r="AJ84" s="81"/>
      <c r="AK84" s="81"/>
      <c r="AL84" s="81"/>
      <c r="AM84" s="81"/>
      <c r="AN84" s="81"/>
      <c r="AO84" s="81"/>
      <c r="AP84" s="82"/>
      <c r="AQ84" s="81">
        <v>1120</v>
      </c>
      <c r="AR84" s="81">
        <v>779</v>
      </c>
      <c r="AS84" s="81">
        <v>0</v>
      </c>
      <c r="AT84" s="81">
        <v>0</v>
      </c>
      <c r="AU84" s="81">
        <v>0</v>
      </c>
      <c r="AV84" s="81">
        <v>0</v>
      </c>
      <c r="AW84" s="81"/>
      <c r="AX84" s="82"/>
      <c r="AY84" s="81">
        <v>5403.700000000008</v>
      </c>
      <c r="AZ84" s="81">
        <v>57265.499999999978</v>
      </c>
      <c r="BA84" s="81">
        <v>0</v>
      </c>
      <c r="BB84" s="81">
        <v>0</v>
      </c>
      <c r="BC84" s="81">
        <v>0</v>
      </c>
      <c r="BD84" s="81">
        <v>0</v>
      </c>
      <c r="BE84" s="81"/>
      <c r="BF84" s="82"/>
      <c r="BG84" s="81"/>
      <c r="BH84" s="81"/>
      <c r="BI84" s="81"/>
      <c r="BJ84" s="81"/>
      <c r="BK84" s="81"/>
      <c r="BL84" s="81"/>
      <c r="BM84" s="82"/>
      <c r="BN84" s="81"/>
      <c r="BO84" s="81"/>
      <c r="BP84" s="81"/>
      <c r="BQ84" s="81"/>
      <c r="BR84" s="81"/>
      <c r="BS84" s="81"/>
      <c r="BT84"/>
      <c r="BU84" s="80"/>
      <c r="BV84" s="80"/>
      <c r="BW84" s="80"/>
      <c r="BX84" s="80"/>
      <c r="BY84" s="80"/>
      <c r="BZ84" s="80"/>
      <c r="CA84" s="80"/>
      <c r="CB84" s="80"/>
      <c r="CC84" s="80"/>
    </row>
    <row r="85" spans="1:81">
      <c r="A85" s="80" t="s">
        <v>1862</v>
      </c>
      <c r="B85" s="80">
        <v>205</v>
      </c>
      <c r="C85" s="80">
        <v>1</v>
      </c>
      <c r="D85" s="80">
        <v>13</v>
      </c>
      <c r="E85" s="80">
        <v>1990</v>
      </c>
      <c r="F85" s="80" t="s">
        <v>562</v>
      </c>
      <c r="G85" s="80" t="s">
        <v>1680</v>
      </c>
      <c r="H85" s="80" t="s">
        <v>1681</v>
      </c>
      <c r="I85" s="177"/>
      <c r="J85" s="81">
        <v>52.378377864435286</v>
      </c>
      <c r="K85" s="81">
        <v>9.4004430103999503</v>
      </c>
      <c r="L85" s="81">
        <v>22.912804647484677</v>
      </c>
      <c r="M85" s="81">
        <v>22.616811723883121</v>
      </c>
      <c r="N85" s="81">
        <v>35.194372624933074</v>
      </c>
      <c r="O85" s="81">
        <v>21.752359916160572</v>
      </c>
      <c r="P85" s="81">
        <v>29.986274093024395</v>
      </c>
      <c r="Q85" s="81">
        <v>1.3488042869038404</v>
      </c>
      <c r="R85" s="81">
        <v>0</v>
      </c>
      <c r="S85" s="81">
        <v>1.098347797443745</v>
      </c>
      <c r="T85" s="82"/>
      <c r="U85" s="81">
        <v>1470599</v>
      </c>
      <c r="V85" s="81">
        <v>1720</v>
      </c>
      <c r="W85" s="81">
        <v>268</v>
      </c>
      <c r="X85" s="81">
        <v>7584</v>
      </c>
      <c r="Y85" s="81">
        <v>7529</v>
      </c>
      <c r="Z85" s="81">
        <v>8947</v>
      </c>
      <c r="AA85" s="81">
        <v>7281</v>
      </c>
      <c r="AB85" s="81">
        <v>21900</v>
      </c>
      <c r="AC85" s="81">
        <v>0</v>
      </c>
      <c r="AD85" s="81">
        <v>1.098347797443745</v>
      </c>
      <c r="AE85" s="82"/>
      <c r="AF85" s="81" t="s">
        <v>564</v>
      </c>
      <c r="AG85" s="81" t="s">
        <v>564</v>
      </c>
      <c r="AH85" s="81" t="s">
        <v>564</v>
      </c>
      <c r="AI85" s="81" t="s">
        <v>564</v>
      </c>
      <c r="AJ85" s="81" t="s">
        <v>564</v>
      </c>
      <c r="AK85" s="81" t="s">
        <v>564</v>
      </c>
      <c r="AL85" s="81" t="s">
        <v>564</v>
      </c>
      <c r="AM85" s="81" t="s">
        <v>564</v>
      </c>
      <c r="AN85" s="81" t="s">
        <v>564</v>
      </c>
      <c r="AO85" s="81" t="s">
        <v>564</v>
      </c>
      <c r="AP85" s="82"/>
      <c r="AQ85" s="81" t="s">
        <v>564</v>
      </c>
      <c r="AR85" s="81" t="s">
        <v>564</v>
      </c>
      <c r="AS85" s="81" t="s">
        <v>564</v>
      </c>
      <c r="AT85" s="81" t="s">
        <v>564</v>
      </c>
      <c r="AU85" s="81" t="s">
        <v>564</v>
      </c>
      <c r="AV85" s="81" t="s">
        <v>564</v>
      </c>
      <c r="AW85" s="81" t="s">
        <v>564</v>
      </c>
      <c r="AX85" s="82"/>
      <c r="AY85" s="81" t="s">
        <v>564</v>
      </c>
      <c r="AZ85" s="81" t="s">
        <v>564</v>
      </c>
      <c r="BA85" s="81" t="s">
        <v>564</v>
      </c>
      <c r="BB85" s="81" t="s">
        <v>564</v>
      </c>
      <c r="BC85" s="81" t="s">
        <v>564</v>
      </c>
      <c r="BD85" s="81" t="s">
        <v>564</v>
      </c>
      <c r="BE85" s="81" t="s">
        <v>564</v>
      </c>
      <c r="BF85" s="82"/>
      <c r="BG85" s="81" t="s">
        <v>564</v>
      </c>
      <c r="BH85" s="81" t="s">
        <v>564</v>
      </c>
      <c r="BI85" s="81" t="s">
        <v>564</v>
      </c>
      <c r="BJ85" s="81" t="s">
        <v>564</v>
      </c>
      <c r="BK85" s="81" t="s">
        <v>564</v>
      </c>
      <c r="BL85" s="81" t="s">
        <v>564</v>
      </c>
      <c r="BM85" s="82"/>
      <c r="BN85" s="81" t="s">
        <v>564</v>
      </c>
      <c r="BO85" s="81" t="s">
        <v>564</v>
      </c>
      <c r="BP85" s="81" t="s">
        <v>564</v>
      </c>
      <c r="BQ85" s="81" t="s">
        <v>564</v>
      </c>
      <c r="BR85" s="81" t="s">
        <v>564</v>
      </c>
      <c r="BS85" s="81" t="s">
        <v>564</v>
      </c>
      <c r="BT85"/>
      <c r="BU85" s="80"/>
      <c r="BV85" s="80"/>
      <c r="BW85" s="80"/>
      <c r="BX85" s="80"/>
      <c r="BY85" s="80"/>
      <c r="BZ85" s="80"/>
      <c r="CA85" s="80"/>
      <c r="CB85" s="80"/>
      <c r="CC85" s="80"/>
    </row>
    <row r="86" spans="1:81">
      <c r="A86" s="80" t="s">
        <v>1863</v>
      </c>
      <c r="B86" s="80">
        <v>206</v>
      </c>
      <c r="C86" s="80">
        <v>2</v>
      </c>
      <c r="D86" s="80">
        <v>13</v>
      </c>
      <c r="E86" s="80">
        <v>2005</v>
      </c>
      <c r="F86" s="80" t="s">
        <v>565</v>
      </c>
      <c r="G86" s="80" t="s">
        <v>1680</v>
      </c>
      <c r="H86" s="80" t="s">
        <v>1681</v>
      </c>
      <c r="I86" s="177"/>
      <c r="J86" s="81">
        <v>30.532022636805408</v>
      </c>
      <c r="K86" s="81">
        <v>5.1600326497498985</v>
      </c>
      <c r="L86" s="81">
        <v>19.820075341845133</v>
      </c>
      <c r="M86" s="81">
        <v>48.356769755810319</v>
      </c>
      <c r="N86" s="81">
        <v>49.269573911014007</v>
      </c>
      <c r="O86" s="81">
        <v>31.792183193651457</v>
      </c>
      <c r="P86" s="81">
        <v>31.253143702432684</v>
      </c>
      <c r="Q86" s="81">
        <v>1.4145444174745072</v>
      </c>
      <c r="R86" s="81">
        <v>0</v>
      </c>
      <c r="S86" s="81">
        <v>0</v>
      </c>
      <c r="T86" s="82"/>
      <c r="U86" s="81">
        <v>942993</v>
      </c>
      <c r="V86" s="81">
        <v>1574</v>
      </c>
      <c r="W86" s="81">
        <v>176</v>
      </c>
      <c r="X86" s="81">
        <v>7853</v>
      </c>
      <c r="Y86" s="81">
        <v>10045</v>
      </c>
      <c r="Z86" s="81">
        <v>15132</v>
      </c>
      <c r="AA86" s="81">
        <v>6215</v>
      </c>
      <c r="AB86" s="81">
        <v>24010</v>
      </c>
      <c r="AC86" s="81">
        <v>0</v>
      </c>
      <c r="AD86" s="81">
        <v>0</v>
      </c>
      <c r="AE86" s="82"/>
      <c r="AF86" s="81" t="s">
        <v>564</v>
      </c>
      <c r="AG86" s="81" t="s">
        <v>564</v>
      </c>
      <c r="AH86" s="81" t="s">
        <v>564</v>
      </c>
      <c r="AI86" s="81" t="s">
        <v>564</v>
      </c>
      <c r="AJ86" s="81" t="s">
        <v>564</v>
      </c>
      <c r="AK86" s="81" t="s">
        <v>564</v>
      </c>
      <c r="AL86" s="81" t="s">
        <v>564</v>
      </c>
      <c r="AM86" s="81" t="s">
        <v>564</v>
      </c>
      <c r="AN86" s="81" t="s">
        <v>564</v>
      </c>
      <c r="AO86" s="81" t="s">
        <v>564</v>
      </c>
      <c r="AP86" s="82"/>
      <c r="AQ86" s="81" t="s">
        <v>564</v>
      </c>
      <c r="AR86" s="81" t="s">
        <v>564</v>
      </c>
      <c r="AS86" s="81" t="s">
        <v>564</v>
      </c>
      <c r="AT86" s="81" t="s">
        <v>564</v>
      </c>
      <c r="AU86" s="81" t="s">
        <v>564</v>
      </c>
      <c r="AV86" s="81" t="s">
        <v>564</v>
      </c>
      <c r="AW86" s="81" t="s">
        <v>564</v>
      </c>
      <c r="AX86" s="82"/>
      <c r="AY86" s="81" t="s">
        <v>564</v>
      </c>
      <c r="AZ86" s="81" t="s">
        <v>564</v>
      </c>
      <c r="BA86" s="81" t="s">
        <v>564</v>
      </c>
      <c r="BB86" s="81" t="s">
        <v>564</v>
      </c>
      <c r="BC86" s="81" t="s">
        <v>564</v>
      </c>
      <c r="BD86" s="81" t="s">
        <v>564</v>
      </c>
      <c r="BE86" s="81" t="s">
        <v>564</v>
      </c>
      <c r="BF86" s="82"/>
      <c r="BG86" s="81" t="s">
        <v>564</v>
      </c>
      <c r="BH86" s="81" t="s">
        <v>564</v>
      </c>
      <c r="BI86" s="81" t="s">
        <v>564</v>
      </c>
      <c r="BJ86" s="81" t="s">
        <v>564</v>
      </c>
      <c r="BK86" s="81" t="s">
        <v>564</v>
      </c>
      <c r="BL86" s="81" t="s">
        <v>564</v>
      </c>
      <c r="BM86" s="82"/>
      <c r="BN86" s="81" t="s">
        <v>564</v>
      </c>
      <c r="BO86" s="81" t="s">
        <v>564</v>
      </c>
      <c r="BP86" s="81" t="s">
        <v>564</v>
      </c>
      <c r="BQ86" s="81" t="s">
        <v>564</v>
      </c>
      <c r="BR86" s="81" t="s">
        <v>564</v>
      </c>
      <c r="BS86" s="81" t="s">
        <v>564</v>
      </c>
      <c r="BT86"/>
      <c r="BU86" s="80"/>
      <c r="BV86" s="80"/>
      <c r="BW86" s="80"/>
      <c r="BX86" s="80"/>
      <c r="BY86" s="80"/>
      <c r="BZ86" s="80"/>
      <c r="CA86" s="80"/>
      <c r="CB86" s="80"/>
      <c r="CC86" s="80"/>
    </row>
    <row r="87" spans="1:81">
      <c r="A87" s="80" t="s">
        <v>1864</v>
      </c>
      <c r="B87" s="80">
        <v>207</v>
      </c>
      <c r="C87" s="80">
        <v>3</v>
      </c>
      <c r="D87" s="80">
        <v>13</v>
      </c>
      <c r="E87" s="80">
        <v>2006</v>
      </c>
      <c r="F87" s="80" t="s">
        <v>566</v>
      </c>
      <c r="G87" s="80" t="s">
        <v>1680</v>
      </c>
      <c r="H87" s="80" t="s">
        <v>1681</v>
      </c>
      <c r="I87" s="177"/>
      <c r="J87" s="81" t="s">
        <v>564</v>
      </c>
      <c r="K87" s="81" t="s">
        <v>564</v>
      </c>
      <c r="L87" s="81" t="s">
        <v>564</v>
      </c>
      <c r="M87" s="81" t="s">
        <v>564</v>
      </c>
      <c r="N87" s="81" t="s">
        <v>564</v>
      </c>
      <c r="O87" s="81" t="s">
        <v>564</v>
      </c>
      <c r="P87" s="81" t="s">
        <v>564</v>
      </c>
      <c r="Q87" s="81" t="s">
        <v>564</v>
      </c>
      <c r="R87" s="81" t="s">
        <v>564</v>
      </c>
      <c r="S87" s="81" t="s">
        <v>564</v>
      </c>
      <c r="T87" s="82"/>
      <c r="U87" s="81" t="s">
        <v>564</v>
      </c>
      <c r="V87" s="81" t="s">
        <v>564</v>
      </c>
      <c r="W87" s="81" t="s">
        <v>564</v>
      </c>
      <c r="X87" s="81" t="s">
        <v>564</v>
      </c>
      <c r="Y87" s="81" t="s">
        <v>564</v>
      </c>
      <c r="Z87" s="81" t="s">
        <v>564</v>
      </c>
      <c r="AA87" s="81" t="s">
        <v>564</v>
      </c>
      <c r="AB87" s="81" t="s">
        <v>564</v>
      </c>
      <c r="AC87" s="81" t="s">
        <v>564</v>
      </c>
      <c r="AD87" s="81" t="s">
        <v>564</v>
      </c>
      <c r="AE87" s="82"/>
      <c r="AF87" s="81" t="s">
        <v>564</v>
      </c>
      <c r="AG87" s="81" t="s">
        <v>564</v>
      </c>
      <c r="AH87" s="81" t="s">
        <v>564</v>
      </c>
      <c r="AI87" s="81" t="s">
        <v>564</v>
      </c>
      <c r="AJ87" s="81" t="s">
        <v>564</v>
      </c>
      <c r="AK87" s="81" t="s">
        <v>564</v>
      </c>
      <c r="AL87" s="81" t="s">
        <v>564</v>
      </c>
      <c r="AM87" s="81" t="s">
        <v>564</v>
      </c>
      <c r="AN87" s="81" t="s">
        <v>564</v>
      </c>
      <c r="AO87" s="81" t="s">
        <v>564</v>
      </c>
      <c r="AP87" s="82"/>
      <c r="AQ87" s="81" t="s">
        <v>564</v>
      </c>
      <c r="AR87" s="81" t="s">
        <v>564</v>
      </c>
      <c r="AS87" s="81" t="s">
        <v>564</v>
      </c>
      <c r="AT87" s="81" t="s">
        <v>564</v>
      </c>
      <c r="AU87" s="81" t="s">
        <v>564</v>
      </c>
      <c r="AV87" s="81" t="s">
        <v>564</v>
      </c>
      <c r="AW87" s="81" t="s">
        <v>564</v>
      </c>
      <c r="AX87" s="82"/>
      <c r="AY87" s="81" t="s">
        <v>564</v>
      </c>
      <c r="AZ87" s="81" t="s">
        <v>564</v>
      </c>
      <c r="BA87" s="81" t="s">
        <v>564</v>
      </c>
      <c r="BB87" s="81" t="s">
        <v>564</v>
      </c>
      <c r="BC87" s="81" t="s">
        <v>564</v>
      </c>
      <c r="BD87" s="81" t="s">
        <v>564</v>
      </c>
      <c r="BE87" s="81" t="s">
        <v>564</v>
      </c>
      <c r="BF87" s="82"/>
      <c r="BG87" s="81" t="s">
        <v>564</v>
      </c>
      <c r="BH87" s="81" t="s">
        <v>564</v>
      </c>
      <c r="BI87" s="81" t="s">
        <v>564</v>
      </c>
      <c r="BJ87" s="81" t="s">
        <v>564</v>
      </c>
      <c r="BK87" s="81" t="s">
        <v>564</v>
      </c>
      <c r="BL87" s="81" t="s">
        <v>564</v>
      </c>
      <c r="BM87" s="82"/>
      <c r="BN87" s="81" t="s">
        <v>564</v>
      </c>
      <c r="BO87" s="81" t="s">
        <v>564</v>
      </c>
      <c r="BP87" s="81" t="s">
        <v>564</v>
      </c>
      <c r="BQ87" s="81" t="s">
        <v>564</v>
      </c>
      <c r="BR87" s="81" t="s">
        <v>564</v>
      </c>
      <c r="BS87" s="81" t="s">
        <v>564</v>
      </c>
      <c r="BT87"/>
      <c r="BU87" s="80"/>
      <c r="BV87" s="80"/>
      <c r="BW87" s="80"/>
      <c r="BX87" s="80"/>
      <c r="BY87" s="80"/>
      <c r="BZ87" s="80"/>
      <c r="CA87" s="80"/>
      <c r="CB87" s="80"/>
      <c r="CC87" s="80"/>
    </row>
    <row r="88" spans="1:81">
      <c r="A88" s="80" t="s">
        <v>1865</v>
      </c>
      <c r="B88" s="80">
        <v>208</v>
      </c>
      <c r="C88" s="80">
        <v>4</v>
      </c>
      <c r="D88" s="80">
        <v>13</v>
      </c>
      <c r="E88" s="80">
        <v>2007</v>
      </c>
      <c r="F88" s="80" t="s">
        <v>567</v>
      </c>
      <c r="G88" s="80" t="s">
        <v>1680</v>
      </c>
      <c r="H88" s="80" t="s">
        <v>1681</v>
      </c>
      <c r="I88" s="177"/>
      <c r="J88" s="81">
        <v>31.279911546255015</v>
      </c>
      <c r="K88" s="81">
        <v>4.538406179748887</v>
      </c>
      <c r="L88" s="81">
        <v>25.44133313827539</v>
      </c>
      <c r="M88" s="81">
        <v>47.249271644771277</v>
      </c>
      <c r="N88" s="81">
        <v>50.187150431970402</v>
      </c>
      <c r="O88" s="81">
        <v>30.711939794750542</v>
      </c>
      <c r="P88" s="81">
        <v>31.404983673884875</v>
      </c>
      <c r="Q88" s="81">
        <v>1.496951452489385</v>
      </c>
      <c r="R88" s="81">
        <v>0</v>
      </c>
      <c r="S88" s="81">
        <v>2.0080353097721271</v>
      </c>
      <c r="T88" s="82"/>
      <c r="U88" s="81">
        <v>1027239</v>
      </c>
      <c r="V88" s="81">
        <v>1510</v>
      </c>
      <c r="W88" s="81">
        <v>310</v>
      </c>
      <c r="X88" s="81">
        <v>9611</v>
      </c>
      <c r="Y88" s="81">
        <v>10259</v>
      </c>
      <c r="Z88" s="81">
        <v>15196</v>
      </c>
      <c r="AA88" s="81">
        <v>6150</v>
      </c>
      <c r="AB88" s="81">
        <v>24065</v>
      </c>
      <c r="AC88" s="81">
        <v>0</v>
      </c>
      <c r="AD88" s="81">
        <v>2.0080353097721271</v>
      </c>
      <c r="AE88" s="82"/>
      <c r="AF88" s="81" t="s">
        <v>564</v>
      </c>
      <c r="AG88" s="81" t="s">
        <v>564</v>
      </c>
      <c r="AH88" s="81" t="s">
        <v>564</v>
      </c>
      <c r="AI88" s="81" t="s">
        <v>564</v>
      </c>
      <c r="AJ88" s="81" t="s">
        <v>564</v>
      </c>
      <c r="AK88" s="81" t="s">
        <v>564</v>
      </c>
      <c r="AL88" s="81" t="s">
        <v>564</v>
      </c>
      <c r="AM88" s="81" t="s">
        <v>564</v>
      </c>
      <c r="AN88" s="81" t="s">
        <v>564</v>
      </c>
      <c r="AO88" s="81" t="s">
        <v>564</v>
      </c>
      <c r="AP88" s="82"/>
      <c r="AQ88" s="81" t="s">
        <v>564</v>
      </c>
      <c r="AR88" s="81" t="s">
        <v>564</v>
      </c>
      <c r="AS88" s="81" t="s">
        <v>564</v>
      </c>
      <c r="AT88" s="81" t="s">
        <v>564</v>
      </c>
      <c r="AU88" s="81" t="s">
        <v>564</v>
      </c>
      <c r="AV88" s="81" t="s">
        <v>564</v>
      </c>
      <c r="AW88" s="81" t="s">
        <v>564</v>
      </c>
      <c r="AX88" s="82"/>
      <c r="AY88" s="81" t="s">
        <v>564</v>
      </c>
      <c r="AZ88" s="81" t="s">
        <v>564</v>
      </c>
      <c r="BA88" s="81" t="s">
        <v>564</v>
      </c>
      <c r="BB88" s="81" t="s">
        <v>564</v>
      </c>
      <c r="BC88" s="81" t="s">
        <v>564</v>
      </c>
      <c r="BD88" s="81" t="s">
        <v>564</v>
      </c>
      <c r="BE88" s="81" t="s">
        <v>564</v>
      </c>
      <c r="BF88" s="82"/>
      <c r="BG88" s="81" t="s">
        <v>564</v>
      </c>
      <c r="BH88" s="81" t="s">
        <v>564</v>
      </c>
      <c r="BI88" s="81" t="s">
        <v>564</v>
      </c>
      <c r="BJ88" s="81" t="s">
        <v>564</v>
      </c>
      <c r="BK88" s="81" t="s">
        <v>564</v>
      </c>
      <c r="BL88" s="81" t="s">
        <v>564</v>
      </c>
      <c r="BM88" s="82"/>
      <c r="BN88" s="81" t="s">
        <v>564</v>
      </c>
      <c r="BO88" s="81" t="s">
        <v>564</v>
      </c>
      <c r="BP88" s="81" t="s">
        <v>564</v>
      </c>
      <c r="BQ88" s="81" t="s">
        <v>564</v>
      </c>
      <c r="BR88" s="81" t="s">
        <v>564</v>
      </c>
      <c r="BS88" s="81" t="s">
        <v>564</v>
      </c>
      <c r="BT88"/>
      <c r="BU88" s="80"/>
      <c r="BV88" s="80"/>
      <c r="BW88" s="80"/>
      <c r="BX88" s="80"/>
      <c r="BY88" s="80"/>
      <c r="BZ88" s="80"/>
      <c r="CA88" s="80"/>
      <c r="CB88" s="80"/>
      <c r="CC88" s="80"/>
    </row>
    <row r="89" spans="1:81">
      <c r="A89" s="80" t="s">
        <v>1866</v>
      </c>
      <c r="B89" s="80">
        <v>209</v>
      </c>
      <c r="C89" s="80">
        <v>5</v>
      </c>
      <c r="D89" s="80">
        <v>13</v>
      </c>
      <c r="E89" s="80">
        <v>2008</v>
      </c>
      <c r="F89" s="80" t="s">
        <v>84</v>
      </c>
      <c r="G89" s="80" t="s">
        <v>1680</v>
      </c>
      <c r="H89" s="80" t="s">
        <v>1681</v>
      </c>
      <c r="I89" s="177"/>
      <c r="J89" s="81">
        <v>41.413247873299376</v>
      </c>
      <c r="K89" s="81">
        <v>3.9831661056550529</v>
      </c>
      <c r="L89" s="81">
        <v>21.967630959897537</v>
      </c>
      <c r="M89" s="81">
        <v>55.286223230053544</v>
      </c>
      <c r="N89" s="81">
        <v>51.179970041016801</v>
      </c>
      <c r="O89" s="81">
        <v>29.779896647020244</v>
      </c>
      <c r="P89" s="81">
        <v>29.986908279634019</v>
      </c>
      <c r="Q89" s="81">
        <v>1.4712209939777527</v>
      </c>
      <c r="R89" s="81">
        <v>0</v>
      </c>
      <c r="S89" s="81">
        <v>2.040888915323591</v>
      </c>
      <c r="T89" s="82"/>
      <c r="U89" s="81">
        <v>1428959</v>
      </c>
      <c r="V89" s="81">
        <v>1510</v>
      </c>
      <c r="W89" s="81">
        <v>310</v>
      </c>
      <c r="X89" s="81">
        <v>9611</v>
      </c>
      <c r="Y89" s="81">
        <v>10323</v>
      </c>
      <c r="Z89" s="81">
        <v>15252</v>
      </c>
      <c r="AA89" s="81">
        <v>5879</v>
      </c>
      <c r="AB89" s="81">
        <v>24040</v>
      </c>
      <c r="AC89" s="81">
        <v>0</v>
      </c>
      <c r="AD89" s="81">
        <v>2.040888915323591</v>
      </c>
      <c r="AE89" s="82"/>
      <c r="AF89" s="81" t="s">
        <v>564</v>
      </c>
      <c r="AG89" s="81" t="s">
        <v>564</v>
      </c>
      <c r="AH89" s="81" t="s">
        <v>564</v>
      </c>
      <c r="AI89" s="81" t="s">
        <v>564</v>
      </c>
      <c r="AJ89" s="81" t="s">
        <v>564</v>
      </c>
      <c r="AK89" s="81" t="s">
        <v>564</v>
      </c>
      <c r="AL89" s="81" t="s">
        <v>564</v>
      </c>
      <c r="AM89" s="81" t="s">
        <v>564</v>
      </c>
      <c r="AN89" s="81" t="s">
        <v>564</v>
      </c>
      <c r="AO89" s="81" t="s">
        <v>564</v>
      </c>
      <c r="AP89" s="82"/>
      <c r="AQ89" s="81" t="s">
        <v>564</v>
      </c>
      <c r="AR89" s="81" t="s">
        <v>564</v>
      </c>
      <c r="AS89" s="81" t="s">
        <v>564</v>
      </c>
      <c r="AT89" s="81" t="s">
        <v>564</v>
      </c>
      <c r="AU89" s="81" t="s">
        <v>564</v>
      </c>
      <c r="AV89" s="81" t="s">
        <v>564</v>
      </c>
      <c r="AW89" s="81" t="s">
        <v>564</v>
      </c>
      <c r="AX89" s="82"/>
      <c r="AY89" s="81" t="s">
        <v>564</v>
      </c>
      <c r="AZ89" s="81" t="s">
        <v>564</v>
      </c>
      <c r="BA89" s="81" t="s">
        <v>564</v>
      </c>
      <c r="BB89" s="81" t="s">
        <v>564</v>
      </c>
      <c r="BC89" s="81" t="s">
        <v>564</v>
      </c>
      <c r="BD89" s="81" t="s">
        <v>564</v>
      </c>
      <c r="BE89" s="81" t="s">
        <v>564</v>
      </c>
      <c r="BF89" s="82"/>
      <c r="BG89" s="81" t="s">
        <v>564</v>
      </c>
      <c r="BH89" s="81" t="s">
        <v>564</v>
      </c>
      <c r="BI89" s="81" t="s">
        <v>564</v>
      </c>
      <c r="BJ89" s="81" t="s">
        <v>564</v>
      </c>
      <c r="BK89" s="81" t="s">
        <v>564</v>
      </c>
      <c r="BL89" s="81" t="s">
        <v>564</v>
      </c>
      <c r="BM89" s="82"/>
      <c r="BN89" s="81" t="s">
        <v>564</v>
      </c>
      <c r="BO89" s="81" t="s">
        <v>564</v>
      </c>
      <c r="BP89" s="81" t="s">
        <v>564</v>
      </c>
      <c r="BQ89" s="81" t="s">
        <v>564</v>
      </c>
      <c r="BR89" s="81" t="s">
        <v>564</v>
      </c>
      <c r="BS89" s="81" t="s">
        <v>564</v>
      </c>
      <c r="BT89"/>
      <c r="BU89" s="80"/>
      <c r="BV89" s="80"/>
      <c r="BW89" s="80"/>
      <c r="BX89" s="80"/>
      <c r="BY89" s="80"/>
      <c r="BZ89" s="80"/>
      <c r="CA89" s="80"/>
      <c r="CB89" s="80"/>
      <c r="CC89" s="80"/>
    </row>
    <row r="90" spans="1:81">
      <c r="A90" s="80" t="s">
        <v>1867</v>
      </c>
      <c r="B90" s="80">
        <v>210</v>
      </c>
      <c r="C90" s="80">
        <v>6</v>
      </c>
      <c r="D90" s="80">
        <v>13</v>
      </c>
      <c r="E90" s="80">
        <v>2009</v>
      </c>
      <c r="F90" s="80" t="s">
        <v>85</v>
      </c>
      <c r="G90" s="80" t="s">
        <v>1680</v>
      </c>
      <c r="H90" s="80" t="s">
        <v>1681</v>
      </c>
      <c r="I90" s="177"/>
      <c r="J90" s="81">
        <v>40.531888793281418</v>
      </c>
      <c r="K90" s="81">
        <v>3.1229710784785691</v>
      </c>
      <c r="L90" s="81">
        <v>23.746366448950379</v>
      </c>
      <c r="M90" s="81">
        <v>42.961677054619372</v>
      </c>
      <c r="N90" s="81">
        <v>44.164377153373891</v>
      </c>
      <c r="O90" s="81">
        <v>30.566277836879891</v>
      </c>
      <c r="P90" s="81">
        <v>29.184715703598087</v>
      </c>
      <c r="Q90" s="81">
        <v>1.4025385204100129</v>
      </c>
      <c r="R90" s="81">
        <v>0</v>
      </c>
      <c r="S90" s="81">
        <v>2.8766723785958992</v>
      </c>
      <c r="T90" s="82"/>
      <c r="U90" s="81">
        <v>1412337</v>
      </c>
      <c r="V90" s="81">
        <v>1450</v>
      </c>
      <c r="W90" s="81">
        <v>384</v>
      </c>
      <c r="X90" s="81">
        <v>9432</v>
      </c>
      <c r="Y90" s="81">
        <v>10371</v>
      </c>
      <c r="Z90" s="81">
        <v>15452</v>
      </c>
      <c r="AA90" s="81">
        <v>5874</v>
      </c>
      <c r="AB90" s="81">
        <v>24058</v>
      </c>
      <c r="AC90" s="81">
        <v>0</v>
      </c>
      <c r="AD90" s="81">
        <v>2.8766723785958992</v>
      </c>
      <c r="AE90" s="82"/>
      <c r="AF90" s="81" t="s">
        <v>564</v>
      </c>
      <c r="AG90" s="81" t="s">
        <v>564</v>
      </c>
      <c r="AH90" s="81" t="s">
        <v>564</v>
      </c>
      <c r="AI90" s="81" t="s">
        <v>564</v>
      </c>
      <c r="AJ90" s="81" t="s">
        <v>564</v>
      </c>
      <c r="AK90" s="81" t="s">
        <v>564</v>
      </c>
      <c r="AL90" s="81" t="s">
        <v>564</v>
      </c>
      <c r="AM90" s="81" t="s">
        <v>564</v>
      </c>
      <c r="AN90" s="81" t="s">
        <v>564</v>
      </c>
      <c r="AO90" s="81" t="s">
        <v>564</v>
      </c>
      <c r="AP90" s="82"/>
      <c r="AQ90" s="81" t="s">
        <v>564</v>
      </c>
      <c r="AR90" s="81" t="s">
        <v>564</v>
      </c>
      <c r="AS90" s="81" t="s">
        <v>564</v>
      </c>
      <c r="AT90" s="81" t="s">
        <v>564</v>
      </c>
      <c r="AU90" s="81" t="s">
        <v>564</v>
      </c>
      <c r="AV90" s="81" t="s">
        <v>564</v>
      </c>
      <c r="AW90" s="81" t="s">
        <v>564</v>
      </c>
      <c r="AX90" s="82"/>
      <c r="AY90" s="81" t="s">
        <v>564</v>
      </c>
      <c r="AZ90" s="81" t="s">
        <v>564</v>
      </c>
      <c r="BA90" s="81" t="s">
        <v>564</v>
      </c>
      <c r="BB90" s="81" t="s">
        <v>564</v>
      </c>
      <c r="BC90" s="81" t="s">
        <v>564</v>
      </c>
      <c r="BD90" s="81" t="s">
        <v>564</v>
      </c>
      <c r="BE90" s="81" t="s">
        <v>564</v>
      </c>
      <c r="BF90" s="82"/>
      <c r="BG90" s="81">
        <v>0</v>
      </c>
      <c r="BH90" s="81">
        <v>0</v>
      </c>
      <c r="BI90" s="81">
        <v>23</v>
      </c>
      <c r="BJ90" s="81">
        <v>0</v>
      </c>
      <c r="BK90" s="81">
        <v>0</v>
      </c>
      <c r="BL90" s="81">
        <v>0</v>
      </c>
      <c r="BM90" s="82"/>
      <c r="BN90" s="81">
        <v>0</v>
      </c>
      <c r="BO90" s="81">
        <v>0</v>
      </c>
      <c r="BP90" s="81">
        <v>1</v>
      </c>
      <c r="BQ90" s="81">
        <v>0</v>
      </c>
      <c r="BR90" s="81">
        <v>0</v>
      </c>
      <c r="BS90" s="81">
        <v>0</v>
      </c>
      <c r="BT90"/>
      <c r="BU90" s="80"/>
      <c r="BV90" s="80"/>
      <c r="BW90" s="80"/>
      <c r="BX90" s="80"/>
      <c r="BY90" s="80"/>
      <c r="BZ90" s="80"/>
      <c r="CA90" s="80"/>
      <c r="CB90" s="80"/>
      <c r="CC90" s="80"/>
    </row>
    <row r="91" spans="1:81">
      <c r="A91" s="80" t="s">
        <v>1868</v>
      </c>
      <c r="B91" s="80">
        <v>211</v>
      </c>
      <c r="C91" s="80">
        <v>7</v>
      </c>
      <c r="D91" s="80">
        <v>13</v>
      </c>
      <c r="E91" s="80">
        <v>2010</v>
      </c>
      <c r="F91" s="80" t="s">
        <v>86</v>
      </c>
      <c r="G91" s="80" t="s">
        <v>1680</v>
      </c>
      <c r="H91" s="80" t="s">
        <v>1681</v>
      </c>
      <c r="I91" s="177"/>
      <c r="J91" s="81">
        <v>35.40975511237265</v>
      </c>
      <c r="K91" s="81">
        <v>3.2569659770356765</v>
      </c>
      <c r="L91" s="81">
        <v>21.618745518398462</v>
      </c>
      <c r="M91" s="81">
        <v>38.456692736247192</v>
      </c>
      <c r="N91" s="81">
        <v>44.643236822995483</v>
      </c>
      <c r="O91" s="81">
        <v>30.710403597279043</v>
      </c>
      <c r="P91" s="81">
        <v>30.095296924688192</v>
      </c>
      <c r="Q91" s="81">
        <v>1.4680999314975367</v>
      </c>
      <c r="R91" s="81">
        <v>0</v>
      </c>
      <c r="S91" s="81">
        <v>3.0325666332667742</v>
      </c>
      <c r="T91" s="82"/>
      <c r="U91" s="81">
        <v>1381199</v>
      </c>
      <c r="V91" s="81">
        <v>1450</v>
      </c>
      <c r="W91" s="81">
        <v>384</v>
      </c>
      <c r="X91" s="81">
        <v>9432</v>
      </c>
      <c r="Y91" s="81">
        <v>10662</v>
      </c>
      <c r="Z91" s="81">
        <v>15597</v>
      </c>
      <c r="AA91" s="81">
        <v>5906</v>
      </c>
      <c r="AB91" s="81">
        <v>24130</v>
      </c>
      <c r="AC91" s="81">
        <v>0</v>
      </c>
      <c r="AD91" s="81">
        <v>3.0325666332667742</v>
      </c>
      <c r="AE91" s="82"/>
      <c r="AF91" s="81" t="s">
        <v>564</v>
      </c>
      <c r="AG91" s="81" t="s">
        <v>564</v>
      </c>
      <c r="AH91" s="81" t="s">
        <v>564</v>
      </c>
      <c r="AI91" s="81" t="s">
        <v>564</v>
      </c>
      <c r="AJ91" s="81" t="s">
        <v>564</v>
      </c>
      <c r="AK91" s="81" t="s">
        <v>564</v>
      </c>
      <c r="AL91" s="81" t="s">
        <v>564</v>
      </c>
      <c r="AM91" s="81" t="s">
        <v>564</v>
      </c>
      <c r="AN91" s="81" t="s">
        <v>564</v>
      </c>
      <c r="AO91" s="81" t="s">
        <v>564</v>
      </c>
      <c r="AP91" s="82"/>
      <c r="AQ91" s="81" t="s">
        <v>564</v>
      </c>
      <c r="AR91" s="81" t="s">
        <v>564</v>
      </c>
      <c r="AS91" s="81" t="s">
        <v>564</v>
      </c>
      <c r="AT91" s="81" t="s">
        <v>564</v>
      </c>
      <c r="AU91" s="81" t="s">
        <v>564</v>
      </c>
      <c r="AV91" s="81" t="s">
        <v>564</v>
      </c>
      <c r="AW91" s="81" t="s">
        <v>564</v>
      </c>
      <c r="AX91" s="82"/>
      <c r="AY91" s="81" t="s">
        <v>564</v>
      </c>
      <c r="AZ91" s="81" t="s">
        <v>564</v>
      </c>
      <c r="BA91" s="81" t="s">
        <v>564</v>
      </c>
      <c r="BB91" s="81" t="s">
        <v>564</v>
      </c>
      <c r="BC91" s="81" t="s">
        <v>564</v>
      </c>
      <c r="BD91" s="81" t="s">
        <v>564</v>
      </c>
      <c r="BE91" s="81" t="s">
        <v>564</v>
      </c>
      <c r="BF91" s="82"/>
      <c r="BG91" s="81">
        <v>0</v>
      </c>
      <c r="BH91" s="81">
        <v>0</v>
      </c>
      <c r="BI91" s="81">
        <v>0</v>
      </c>
      <c r="BJ91" s="81">
        <v>0</v>
      </c>
      <c r="BK91" s="81">
        <v>0</v>
      </c>
      <c r="BL91" s="81">
        <v>0</v>
      </c>
      <c r="BM91" s="82"/>
      <c r="BN91" s="81">
        <v>0</v>
      </c>
      <c r="BO91" s="81">
        <v>0</v>
      </c>
      <c r="BP91" s="81">
        <v>0</v>
      </c>
      <c r="BQ91" s="81">
        <v>0</v>
      </c>
      <c r="BR91" s="81">
        <v>0</v>
      </c>
      <c r="BS91" s="81">
        <v>0</v>
      </c>
      <c r="BT91"/>
      <c r="BU91" s="80">
        <v>0</v>
      </c>
      <c r="BV91" s="80">
        <v>0</v>
      </c>
      <c r="BW91" s="80">
        <v>0</v>
      </c>
      <c r="BX91" s="80">
        <v>0</v>
      </c>
      <c r="BY91" s="80">
        <v>0</v>
      </c>
      <c r="BZ91" s="80">
        <v>0</v>
      </c>
      <c r="CA91" s="80">
        <v>0</v>
      </c>
      <c r="CB91" s="80">
        <v>0</v>
      </c>
      <c r="CC91" s="80">
        <v>0</v>
      </c>
    </row>
    <row r="92" spans="1:81">
      <c r="A92" s="80" t="s">
        <v>1869</v>
      </c>
      <c r="B92" s="80">
        <v>212</v>
      </c>
      <c r="C92" s="80">
        <v>8</v>
      </c>
      <c r="D92" s="80">
        <v>13</v>
      </c>
      <c r="E92" s="80">
        <v>2011</v>
      </c>
      <c r="F92" s="80" t="s">
        <v>87</v>
      </c>
      <c r="G92" s="80" t="s">
        <v>1680</v>
      </c>
      <c r="H92" s="80" t="s">
        <v>1681</v>
      </c>
      <c r="I92" s="177"/>
      <c r="J92" s="81">
        <v>39.138259134264501</v>
      </c>
      <c r="K92" s="81">
        <v>4.5636151509030745</v>
      </c>
      <c r="L92" s="81">
        <v>20.171864815122927</v>
      </c>
      <c r="M92" s="81">
        <v>48.58161481218</v>
      </c>
      <c r="N92" s="81">
        <v>54.285472758188526</v>
      </c>
      <c r="O92" s="81">
        <v>30.593147751208832</v>
      </c>
      <c r="P92" s="81">
        <v>29.156311492646314</v>
      </c>
      <c r="Q92" s="81">
        <v>1.6976836368185109</v>
      </c>
      <c r="R92" s="81">
        <v>0</v>
      </c>
      <c r="S92" s="81">
        <v>2.914926017712848</v>
      </c>
      <c r="T92" s="82"/>
      <c r="U92" s="81">
        <v>1437778</v>
      </c>
      <c r="V92" s="81">
        <v>1450</v>
      </c>
      <c r="W92" s="81">
        <v>384</v>
      </c>
      <c r="X92" s="81">
        <v>9432</v>
      </c>
      <c r="Y92" s="81">
        <v>10771</v>
      </c>
      <c r="Z92" s="81">
        <v>15875</v>
      </c>
      <c r="AA92" s="81">
        <v>5892</v>
      </c>
      <c r="AB92" s="81">
        <v>24191</v>
      </c>
      <c r="AC92" s="81">
        <v>0</v>
      </c>
      <c r="AD92" s="81">
        <v>2.914926017712848</v>
      </c>
      <c r="AE92" s="82"/>
      <c r="AF92" s="81" t="s">
        <v>564</v>
      </c>
      <c r="AG92" s="81" t="s">
        <v>564</v>
      </c>
      <c r="AH92" s="81" t="s">
        <v>564</v>
      </c>
      <c r="AI92" s="81" t="s">
        <v>564</v>
      </c>
      <c r="AJ92" s="81" t="s">
        <v>564</v>
      </c>
      <c r="AK92" s="81" t="s">
        <v>564</v>
      </c>
      <c r="AL92" s="81" t="s">
        <v>564</v>
      </c>
      <c r="AM92" s="81" t="s">
        <v>564</v>
      </c>
      <c r="AN92" s="81" t="s">
        <v>564</v>
      </c>
      <c r="AO92" s="81" t="s">
        <v>564</v>
      </c>
      <c r="AP92" s="82"/>
      <c r="AQ92" s="81" t="s">
        <v>564</v>
      </c>
      <c r="AR92" s="81" t="s">
        <v>564</v>
      </c>
      <c r="AS92" s="81" t="s">
        <v>564</v>
      </c>
      <c r="AT92" s="81" t="s">
        <v>564</v>
      </c>
      <c r="AU92" s="81" t="s">
        <v>564</v>
      </c>
      <c r="AV92" s="81" t="s">
        <v>564</v>
      </c>
      <c r="AW92" s="81" t="s">
        <v>564</v>
      </c>
      <c r="AX92" s="82"/>
      <c r="AY92" s="81" t="s">
        <v>564</v>
      </c>
      <c r="AZ92" s="81" t="s">
        <v>564</v>
      </c>
      <c r="BA92" s="81" t="s">
        <v>564</v>
      </c>
      <c r="BB92" s="81" t="s">
        <v>564</v>
      </c>
      <c r="BC92" s="81" t="s">
        <v>564</v>
      </c>
      <c r="BD92" s="81" t="s">
        <v>564</v>
      </c>
      <c r="BE92" s="81" t="s">
        <v>564</v>
      </c>
      <c r="BF92" s="82"/>
      <c r="BG92" s="81">
        <v>0</v>
      </c>
      <c r="BH92" s="81">
        <v>0</v>
      </c>
      <c r="BI92" s="81">
        <v>19.722999999999999</v>
      </c>
      <c r="BJ92" s="81">
        <v>0</v>
      </c>
      <c r="BK92" s="81">
        <v>0</v>
      </c>
      <c r="BL92" s="81">
        <v>0</v>
      </c>
      <c r="BM92" s="82"/>
      <c r="BN92" s="81">
        <v>0</v>
      </c>
      <c r="BO92" s="81">
        <v>0</v>
      </c>
      <c r="BP92" s="81">
        <v>1</v>
      </c>
      <c r="BQ92" s="81">
        <v>0</v>
      </c>
      <c r="BR92" s="81">
        <v>0</v>
      </c>
      <c r="BS92" s="81">
        <v>0</v>
      </c>
      <c r="BT92"/>
      <c r="BU92" s="80">
        <v>19.722999999999999</v>
      </c>
      <c r="BV92" s="80">
        <v>0</v>
      </c>
      <c r="BW92" s="80">
        <v>0</v>
      </c>
      <c r="BX92" s="80">
        <v>0</v>
      </c>
      <c r="BY92" s="80">
        <v>0</v>
      </c>
      <c r="BZ92" s="80">
        <v>0</v>
      </c>
      <c r="CA92" s="80">
        <v>0</v>
      </c>
      <c r="CB92" s="80">
        <v>0</v>
      </c>
      <c r="CC92" s="80">
        <v>0</v>
      </c>
    </row>
    <row r="93" spans="1:81">
      <c r="A93" s="80" t="s">
        <v>1870</v>
      </c>
      <c r="B93" s="80">
        <v>213</v>
      </c>
      <c r="C93" s="80">
        <v>9</v>
      </c>
      <c r="D93" s="80">
        <v>13</v>
      </c>
      <c r="E93" s="80">
        <v>2012</v>
      </c>
      <c r="F93" s="80" t="s">
        <v>88</v>
      </c>
      <c r="G93" s="80" t="s">
        <v>1680</v>
      </c>
      <c r="H93" s="80" t="s">
        <v>1681</v>
      </c>
      <c r="I93" s="177"/>
      <c r="J93" s="81">
        <v>37.056445040533532</v>
      </c>
      <c r="K93" s="81">
        <v>5.1410889699862921</v>
      </c>
      <c r="L93" s="81">
        <v>20.352811772045474</v>
      </c>
      <c r="M93" s="81">
        <v>60.338211236568839</v>
      </c>
      <c r="N93" s="81">
        <v>60.175692442733641</v>
      </c>
      <c r="O93" s="81">
        <v>30.727149040377277</v>
      </c>
      <c r="P93" s="81">
        <v>29.262480618523149</v>
      </c>
      <c r="Q93" s="81">
        <v>1.8502112232359618</v>
      </c>
      <c r="R93" s="81">
        <v>0</v>
      </c>
      <c r="S93" s="81">
        <v>3.2728082455066723</v>
      </c>
      <c r="T93" s="82"/>
      <c r="U93" s="81">
        <v>1304312</v>
      </c>
      <c r="V93" s="81">
        <v>1450</v>
      </c>
      <c r="W93" s="81">
        <v>384</v>
      </c>
      <c r="X93" s="81">
        <v>9432</v>
      </c>
      <c r="Y93" s="81">
        <v>10869</v>
      </c>
      <c r="Z93" s="81">
        <v>16071</v>
      </c>
      <c r="AA93" s="81">
        <v>5880</v>
      </c>
      <c r="AB93" s="81">
        <v>24266</v>
      </c>
      <c r="AC93" s="81">
        <v>0</v>
      </c>
      <c r="AD93" s="81">
        <v>3.2728082455066723</v>
      </c>
      <c r="AE93" s="82"/>
      <c r="AF93" s="81" t="s">
        <v>564</v>
      </c>
      <c r="AG93" s="81" t="s">
        <v>564</v>
      </c>
      <c r="AH93" s="81" t="s">
        <v>564</v>
      </c>
      <c r="AI93" s="81" t="s">
        <v>564</v>
      </c>
      <c r="AJ93" s="81" t="s">
        <v>564</v>
      </c>
      <c r="AK93" s="81" t="s">
        <v>564</v>
      </c>
      <c r="AL93" s="81" t="s">
        <v>564</v>
      </c>
      <c r="AM93" s="81" t="s">
        <v>564</v>
      </c>
      <c r="AN93" s="81" t="s">
        <v>564</v>
      </c>
      <c r="AO93" s="81" t="s">
        <v>564</v>
      </c>
      <c r="AP93" s="82"/>
      <c r="AQ93" s="81" t="s">
        <v>564</v>
      </c>
      <c r="AR93" s="81" t="s">
        <v>564</v>
      </c>
      <c r="AS93" s="81" t="s">
        <v>564</v>
      </c>
      <c r="AT93" s="81" t="s">
        <v>564</v>
      </c>
      <c r="AU93" s="81" t="s">
        <v>564</v>
      </c>
      <c r="AV93" s="81" t="s">
        <v>564</v>
      </c>
      <c r="AW93" s="81" t="s">
        <v>564</v>
      </c>
      <c r="AX93" s="82"/>
      <c r="AY93" s="81" t="s">
        <v>564</v>
      </c>
      <c r="AZ93" s="81" t="s">
        <v>564</v>
      </c>
      <c r="BA93" s="81" t="s">
        <v>564</v>
      </c>
      <c r="BB93" s="81" t="s">
        <v>564</v>
      </c>
      <c r="BC93" s="81" t="s">
        <v>564</v>
      </c>
      <c r="BD93" s="81" t="s">
        <v>564</v>
      </c>
      <c r="BE93" s="81" t="s">
        <v>564</v>
      </c>
      <c r="BF93" s="82"/>
      <c r="BG93" s="81">
        <v>0</v>
      </c>
      <c r="BH93" s="81">
        <v>0</v>
      </c>
      <c r="BI93" s="81">
        <v>21.689</v>
      </c>
      <c r="BJ93" s="81">
        <v>0</v>
      </c>
      <c r="BK93" s="81">
        <v>0</v>
      </c>
      <c r="BL93" s="81">
        <v>0</v>
      </c>
      <c r="BM93" s="82"/>
      <c r="BN93" s="81">
        <v>0</v>
      </c>
      <c r="BO93" s="81">
        <v>0</v>
      </c>
      <c r="BP93" s="81">
        <v>1</v>
      </c>
      <c r="BQ93" s="81">
        <v>0</v>
      </c>
      <c r="BR93" s="81">
        <v>0</v>
      </c>
      <c r="BS93" s="81">
        <v>0</v>
      </c>
      <c r="BT93"/>
      <c r="BU93" s="80">
        <v>21.689</v>
      </c>
      <c r="BV93" s="80">
        <v>0</v>
      </c>
      <c r="BW93" s="80">
        <v>0</v>
      </c>
      <c r="BX93" s="80">
        <v>0</v>
      </c>
      <c r="BY93" s="80">
        <v>0</v>
      </c>
      <c r="BZ93" s="80">
        <v>0</v>
      </c>
      <c r="CA93" s="80">
        <v>0</v>
      </c>
      <c r="CB93" s="80">
        <v>0</v>
      </c>
      <c r="CC93" s="80">
        <v>0</v>
      </c>
    </row>
    <row r="94" spans="1:81">
      <c r="A94" s="80" t="s">
        <v>1871</v>
      </c>
      <c r="B94" s="80">
        <v>214</v>
      </c>
      <c r="C94" s="80">
        <v>10</v>
      </c>
      <c r="D94" s="80">
        <v>13</v>
      </c>
      <c r="E94" s="80">
        <v>2013</v>
      </c>
      <c r="F94" s="80" t="s">
        <v>89</v>
      </c>
      <c r="G94" s="80" t="s">
        <v>1680</v>
      </c>
      <c r="H94" s="80" t="s">
        <v>1681</v>
      </c>
      <c r="I94" s="177"/>
      <c r="J94" s="81">
        <v>39.480702613962521</v>
      </c>
      <c r="K94" s="81">
        <v>4.2491275697763982</v>
      </c>
      <c r="L94" s="81">
        <v>17.973137646932805</v>
      </c>
      <c r="M94" s="81">
        <v>56.115979028100348</v>
      </c>
      <c r="N94" s="81">
        <v>58.768956801650383</v>
      </c>
      <c r="O94" s="81">
        <v>30.07276201576639</v>
      </c>
      <c r="P94" s="81">
        <v>29.382729225477561</v>
      </c>
      <c r="Q94" s="81">
        <v>1.881225807926207</v>
      </c>
      <c r="R94" s="81">
        <v>0</v>
      </c>
      <c r="S94" s="81">
        <v>3.2910341441228823</v>
      </c>
      <c r="T94" s="82"/>
      <c r="U94" s="81">
        <v>1414940</v>
      </c>
      <c r="V94" s="81">
        <v>1450</v>
      </c>
      <c r="W94" s="81">
        <v>384</v>
      </c>
      <c r="X94" s="81">
        <v>9432</v>
      </c>
      <c r="Y94" s="81">
        <v>10953</v>
      </c>
      <c r="Z94" s="81">
        <v>16431</v>
      </c>
      <c r="AA94" s="81">
        <v>5882</v>
      </c>
      <c r="AB94" s="81">
        <v>24319</v>
      </c>
      <c r="AC94" s="81">
        <v>0</v>
      </c>
      <c r="AD94" s="81">
        <v>3.2910341441228823</v>
      </c>
      <c r="AE94" s="82"/>
      <c r="AF94" s="81" t="s">
        <v>564</v>
      </c>
      <c r="AG94" s="81" t="s">
        <v>564</v>
      </c>
      <c r="AH94" s="81" t="s">
        <v>564</v>
      </c>
      <c r="AI94" s="81" t="s">
        <v>564</v>
      </c>
      <c r="AJ94" s="81" t="s">
        <v>564</v>
      </c>
      <c r="AK94" s="81" t="s">
        <v>564</v>
      </c>
      <c r="AL94" s="81" t="s">
        <v>564</v>
      </c>
      <c r="AM94" s="81" t="s">
        <v>564</v>
      </c>
      <c r="AN94" s="81" t="s">
        <v>564</v>
      </c>
      <c r="AO94" s="81" t="s">
        <v>564</v>
      </c>
      <c r="AP94" s="82"/>
      <c r="AQ94" s="81" t="s">
        <v>564</v>
      </c>
      <c r="AR94" s="81" t="s">
        <v>564</v>
      </c>
      <c r="AS94" s="81" t="s">
        <v>564</v>
      </c>
      <c r="AT94" s="81" t="s">
        <v>564</v>
      </c>
      <c r="AU94" s="81" t="s">
        <v>564</v>
      </c>
      <c r="AV94" s="81" t="s">
        <v>564</v>
      </c>
      <c r="AW94" s="81" t="s">
        <v>564</v>
      </c>
      <c r="AX94" s="82"/>
      <c r="AY94" s="81" t="s">
        <v>564</v>
      </c>
      <c r="AZ94" s="81" t="s">
        <v>564</v>
      </c>
      <c r="BA94" s="81" t="s">
        <v>564</v>
      </c>
      <c r="BB94" s="81" t="s">
        <v>564</v>
      </c>
      <c r="BC94" s="81" t="s">
        <v>564</v>
      </c>
      <c r="BD94" s="81" t="s">
        <v>564</v>
      </c>
      <c r="BE94" s="81" t="s">
        <v>564</v>
      </c>
      <c r="BF94" s="82"/>
      <c r="BG94" s="81">
        <v>0</v>
      </c>
      <c r="BH94" s="81">
        <v>0</v>
      </c>
      <c r="BI94" s="81">
        <v>22.544</v>
      </c>
      <c r="BJ94" s="81">
        <v>0</v>
      </c>
      <c r="BK94" s="81">
        <v>0</v>
      </c>
      <c r="BL94" s="81">
        <v>0</v>
      </c>
      <c r="BM94" s="82"/>
      <c r="BN94" s="81">
        <v>0</v>
      </c>
      <c r="BO94" s="81">
        <v>0</v>
      </c>
      <c r="BP94" s="81">
        <v>1</v>
      </c>
      <c r="BQ94" s="81">
        <v>0</v>
      </c>
      <c r="BR94" s="81">
        <v>0</v>
      </c>
      <c r="BS94" s="81">
        <v>0</v>
      </c>
      <c r="BT94"/>
      <c r="BU94" s="80">
        <v>22.544</v>
      </c>
      <c r="BV94" s="80">
        <v>0</v>
      </c>
      <c r="BW94" s="80">
        <v>0</v>
      </c>
      <c r="BX94" s="80">
        <v>0</v>
      </c>
      <c r="BY94" s="80">
        <v>0</v>
      </c>
      <c r="BZ94" s="80">
        <v>0</v>
      </c>
      <c r="CA94" s="80">
        <v>0</v>
      </c>
      <c r="CB94" s="80">
        <v>0</v>
      </c>
      <c r="CC94" s="80">
        <v>0</v>
      </c>
    </row>
    <row r="95" spans="1:81">
      <c r="A95" s="80" t="s">
        <v>1872</v>
      </c>
      <c r="B95" s="80">
        <v>215</v>
      </c>
      <c r="C95" s="80">
        <v>11</v>
      </c>
      <c r="D95" s="80">
        <v>13</v>
      </c>
      <c r="E95" s="80">
        <v>2014</v>
      </c>
      <c r="F95" s="80" t="s">
        <v>90</v>
      </c>
      <c r="G95" s="80" t="s">
        <v>1680</v>
      </c>
      <c r="H95" s="80" t="s">
        <v>1681</v>
      </c>
      <c r="I95" s="177"/>
      <c r="J95" s="81">
        <v>35.905624593230307</v>
      </c>
      <c r="K95" s="81">
        <v>4.5126347705280088</v>
      </c>
      <c r="L95" s="81">
        <v>21.00070236513238</v>
      </c>
      <c r="M95" s="81">
        <v>59.839421777676293</v>
      </c>
      <c r="N95" s="81">
        <v>62.433270609254279</v>
      </c>
      <c r="O95" s="81">
        <v>28.904431494534471</v>
      </c>
      <c r="P95" s="81">
        <v>29.766533163888926</v>
      </c>
      <c r="Q95" s="81">
        <v>1.7964901577871655</v>
      </c>
      <c r="R95" s="81">
        <v>0</v>
      </c>
      <c r="S95" s="81">
        <v>2.7283541857186702</v>
      </c>
      <c r="T95" s="82"/>
      <c r="U95" s="81">
        <v>1429156</v>
      </c>
      <c r="V95" s="81">
        <v>1338</v>
      </c>
      <c r="W95" s="81">
        <v>458</v>
      </c>
      <c r="X95" s="81">
        <v>9562</v>
      </c>
      <c r="Y95" s="81">
        <v>10989</v>
      </c>
      <c r="Z95" s="81">
        <v>16633</v>
      </c>
      <c r="AA95" s="81">
        <v>5928</v>
      </c>
      <c r="AB95" s="81">
        <v>24205</v>
      </c>
      <c r="AC95" s="81">
        <v>0</v>
      </c>
      <c r="AD95" s="81">
        <v>2.7283541857186702</v>
      </c>
      <c r="AE95" s="82"/>
      <c r="AF95" s="81">
        <v>11639265.696935393</v>
      </c>
      <c r="AG95" s="81">
        <v>3166491.6336220447</v>
      </c>
      <c r="AH95" s="81">
        <v>3415766.4084453546</v>
      </c>
      <c r="AI95" s="81">
        <v>62969726.343303554</v>
      </c>
      <c r="AJ95" s="81">
        <v>47263423.885521077</v>
      </c>
      <c r="AK95" s="81">
        <v>0</v>
      </c>
      <c r="AL95" s="81">
        <v>0</v>
      </c>
      <c r="AM95" s="81">
        <v>3322984.7994817114</v>
      </c>
      <c r="AN95" s="81">
        <v>0</v>
      </c>
      <c r="AO95" s="81">
        <v>0</v>
      </c>
      <c r="AP95" s="82"/>
      <c r="AQ95" s="81">
        <v>175</v>
      </c>
      <c r="AR95" s="81">
        <v>38</v>
      </c>
      <c r="AS95" s="81">
        <v>0</v>
      </c>
      <c r="AT95" s="81">
        <v>0</v>
      </c>
      <c r="AU95" s="81">
        <v>0</v>
      </c>
      <c r="AV95" s="81">
        <v>0</v>
      </c>
      <c r="AW95" s="81" t="s">
        <v>564</v>
      </c>
      <c r="AX95" s="82"/>
      <c r="AY95" s="81">
        <v>1012.597</v>
      </c>
      <c r="AZ95" s="81">
        <v>3547</v>
      </c>
      <c r="BA95" s="81">
        <v>0</v>
      </c>
      <c r="BB95" s="81">
        <v>0</v>
      </c>
      <c r="BC95" s="81">
        <v>0</v>
      </c>
      <c r="BD95" s="81">
        <v>0</v>
      </c>
      <c r="BE95" s="81" t="s">
        <v>564</v>
      </c>
      <c r="BF95" s="82"/>
      <c r="BG95" s="81">
        <v>0</v>
      </c>
      <c r="BH95" s="81">
        <v>0</v>
      </c>
      <c r="BI95" s="81">
        <v>20.303999999999998</v>
      </c>
      <c r="BJ95" s="81">
        <v>0</v>
      </c>
      <c r="BK95" s="81">
        <v>0</v>
      </c>
      <c r="BL95" s="81">
        <v>0</v>
      </c>
      <c r="BM95" s="82"/>
      <c r="BN95" s="81">
        <v>0</v>
      </c>
      <c r="BO95" s="81">
        <v>0</v>
      </c>
      <c r="BP95" s="81">
        <v>1</v>
      </c>
      <c r="BQ95" s="81">
        <v>0</v>
      </c>
      <c r="BR95" s="81">
        <v>0</v>
      </c>
      <c r="BS95" s="81">
        <v>0</v>
      </c>
      <c r="BT95"/>
      <c r="BU95" s="80">
        <v>20.303999999999998</v>
      </c>
      <c r="BV95" s="80">
        <v>0</v>
      </c>
      <c r="BW95" s="80">
        <v>0</v>
      </c>
      <c r="BX95" s="80">
        <v>0</v>
      </c>
      <c r="BY95" s="80">
        <v>0</v>
      </c>
      <c r="BZ95" s="80">
        <v>0</v>
      </c>
      <c r="CA95" s="80">
        <v>0</v>
      </c>
      <c r="CB95" s="80">
        <v>0</v>
      </c>
      <c r="CC95" s="80">
        <v>0</v>
      </c>
    </row>
    <row r="96" spans="1:81">
      <c r="A96" s="80" t="s">
        <v>1873</v>
      </c>
      <c r="B96" s="80">
        <v>216</v>
      </c>
      <c r="C96" s="80">
        <v>12</v>
      </c>
      <c r="D96" s="80">
        <v>13</v>
      </c>
      <c r="E96" s="80">
        <v>2015</v>
      </c>
      <c r="F96" s="80" t="s">
        <v>91</v>
      </c>
      <c r="G96" s="80" t="s">
        <v>1680</v>
      </c>
      <c r="H96" s="80" t="s">
        <v>1681</v>
      </c>
      <c r="I96" s="177"/>
      <c r="J96" s="81">
        <v>41.316553128233821</v>
      </c>
      <c r="K96" s="81">
        <v>4.3271476439707959</v>
      </c>
      <c r="L96" s="81">
        <v>22.105430110969824</v>
      </c>
      <c r="M96" s="81">
        <v>57.898999368493477</v>
      </c>
      <c r="N96" s="81">
        <v>57.740683539919587</v>
      </c>
      <c r="O96" s="81">
        <v>28.848914459909896</v>
      </c>
      <c r="P96" s="81">
        <v>30.016092286284582</v>
      </c>
      <c r="Q96" s="81">
        <v>1.7482846586268326</v>
      </c>
      <c r="R96" s="81">
        <v>0</v>
      </c>
      <c r="S96" s="81">
        <v>3.26787405140854</v>
      </c>
      <c r="T96" s="82"/>
      <c r="U96" s="81">
        <v>1648821</v>
      </c>
      <c r="V96" s="81">
        <v>1338</v>
      </c>
      <c r="W96" s="81">
        <v>458</v>
      </c>
      <c r="X96" s="81">
        <v>9562</v>
      </c>
      <c r="Y96" s="81">
        <v>11042</v>
      </c>
      <c r="Z96" s="81">
        <v>16761</v>
      </c>
      <c r="AA96" s="81">
        <v>5973</v>
      </c>
      <c r="AB96" s="81">
        <v>24062</v>
      </c>
      <c r="AC96" s="81">
        <v>0</v>
      </c>
      <c r="AD96" s="81">
        <v>3.26787405140854</v>
      </c>
      <c r="AE96" s="82"/>
      <c r="AF96" s="81">
        <v>12724447.240153322</v>
      </c>
      <c r="AG96" s="81">
        <v>2882831.7312943954</v>
      </c>
      <c r="AH96" s="81">
        <v>2858273.3263901677</v>
      </c>
      <c r="AI96" s="81">
        <v>60815096.092284933</v>
      </c>
      <c r="AJ96" s="81">
        <v>45576459.129758693</v>
      </c>
      <c r="AK96" s="81">
        <v>0</v>
      </c>
      <c r="AL96" s="81">
        <v>0</v>
      </c>
      <c r="AM96" s="81">
        <v>3297596.1637062868</v>
      </c>
      <c r="AN96" s="81">
        <v>0</v>
      </c>
      <c r="AO96" s="81">
        <v>0</v>
      </c>
      <c r="AP96" s="82"/>
      <c r="AQ96" s="81">
        <v>231</v>
      </c>
      <c r="AR96" s="81">
        <v>43</v>
      </c>
      <c r="AS96" s="81">
        <v>0</v>
      </c>
      <c r="AT96" s="81">
        <v>0</v>
      </c>
      <c r="AU96" s="81">
        <v>0</v>
      </c>
      <c r="AV96" s="81">
        <v>0</v>
      </c>
      <c r="AW96" s="81" t="s">
        <v>564</v>
      </c>
      <c r="AX96" s="82"/>
      <c r="AY96" s="81">
        <v>1429.5360000000001</v>
      </c>
      <c r="AZ96" s="81">
        <v>6559.3</v>
      </c>
      <c r="BA96" s="81">
        <v>0</v>
      </c>
      <c r="BB96" s="81">
        <v>0</v>
      </c>
      <c r="BC96" s="81">
        <v>0</v>
      </c>
      <c r="BD96" s="81">
        <v>0</v>
      </c>
      <c r="BE96" s="81" t="s">
        <v>564</v>
      </c>
      <c r="BF96" s="82"/>
      <c r="BG96" s="81">
        <v>0</v>
      </c>
      <c r="BH96" s="81">
        <v>0</v>
      </c>
      <c r="BI96" s="81">
        <v>22.283000000000001</v>
      </c>
      <c r="BJ96" s="81">
        <v>0</v>
      </c>
      <c r="BK96" s="81">
        <v>0</v>
      </c>
      <c r="BL96" s="81">
        <v>0</v>
      </c>
      <c r="BM96" s="82"/>
      <c r="BN96" s="81">
        <v>0</v>
      </c>
      <c r="BO96" s="81">
        <v>0</v>
      </c>
      <c r="BP96" s="81">
        <v>1</v>
      </c>
      <c r="BQ96" s="81">
        <v>0</v>
      </c>
      <c r="BR96" s="81">
        <v>0</v>
      </c>
      <c r="BS96" s="81">
        <v>0</v>
      </c>
      <c r="BT96"/>
      <c r="BU96" s="80">
        <v>22.283000000000001</v>
      </c>
      <c r="BV96" s="80">
        <v>0</v>
      </c>
      <c r="BW96" s="80">
        <v>0</v>
      </c>
      <c r="BX96" s="80">
        <v>0</v>
      </c>
      <c r="BY96" s="80">
        <v>0</v>
      </c>
      <c r="BZ96" s="80">
        <v>0</v>
      </c>
      <c r="CA96" s="80">
        <v>0</v>
      </c>
      <c r="CB96" s="80">
        <v>0</v>
      </c>
      <c r="CC96" s="80">
        <v>0</v>
      </c>
    </row>
    <row r="97" spans="1:81">
      <c r="A97" s="80" t="s">
        <v>1874</v>
      </c>
      <c r="B97" s="80">
        <v>217</v>
      </c>
      <c r="C97" s="80">
        <v>13</v>
      </c>
      <c r="D97" s="80">
        <v>13</v>
      </c>
      <c r="E97" s="80">
        <v>2016</v>
      </c>
      <c r="F97" s="80" t="s">
        <v>92</v>
      </c>
      <c r="G97" s="80" t="s">
        <v>1680</v>
      </c>
      <c r="H97" s="80" t="s">
        <v>1681</v>
      </c>
      <c r="I97" s="177"/>
      <c r="J97" s="81">
        <v>42.357094174976822</v>
      </c>
      <c r="K97" s="81">
        <v>4.0817034266419787</v>
      </c>
      <c r="L97" s="81">
        <v>23.771033903944691</v>
      </c>
      <c r="M97" s="81">
        <v>49.641677196996277</v>
      </c>
      <c r="N97" s="81">
        <v>58.94180532235562</v>
      </c>
      <c r="O97" s="81">
        <v>28.823344917353811</v>
      </c>
      <c r="P97" s="81">
        <v>33.787552329458229</v>
      </c>
      <c r="Q97" s="81">
        <v>1.6871872492841482</v>
      </c>
      <c r="R97" s="81">
        <v>0</v>
      </c>
      <c r="S97" s="81">
        <v>3.6098117803040877</v>
      </c>
      <c r="T97" s="82"/>
      <c r="U97" s="81">
        <v>1608981</v>
      </c>
      <c r="V97" s="81">
        <v>1338</v>
      </c>
      <c r="W97" s="81">
        <v>458</v>
      </c>
      <c r="X97" s="81">
        <v>9562</v>
      </c>
      <c r="Y97" s="81">
        <v>11084</v>
      </c>
      <c r="Z97" s="81">
        <v>16952</v>
      </c>
      <c r="AA97" s="81">
        <v>6954</v>
      </c>
      <c r="AB97" s="81">
        <v>23887</v>
      </c>
      <c r="AC97" s="81">
        <v>0</v>
      </c>
      <c r="AD97" s="81">
        <v>3.6098117803040881</v>
      </c>
      <c r="AE97" s="82"/>
      <c r="AF97" s="81">
        <v>13273282.1543229</v>
      </c>
      <c r="AG97" s="81">
        <v>2747928.2099869698</v>
      </c>
      <c r="AH97" s="81">
        <v>2422527.4872571342</v>
      </c>
      <c r="AI97" s="81">
        <v>60705591.064281352</v>
      </c>
      <c r="AJ97" s="81">
        <v>47619027.611199297</v>
      </c>
      <c r="AK97" s="81">
        <v>0</v>
      </c>
      <c r="AL97" s="81">
        <v>0</v>
      </c>
      <c r="AM97" s="81">
        <v>3276156.4240154768</v>
      </c>
      <c r="AN97" s="81">
        <v>0</v>
      </c>
      <c r="AO97" s="81">
        <v>0</v>
      </c>
      <c r="AP97" s="82"/>
      <c r="AQ97" s="81">
        <v>248</v>
      </c>
      <c r="AR97" s="81">
        <v>73</v>
      </c>
      <c r="AS97" s="81">
        <v>0</v>
      </c>
      <c r="AT97" s="81">
        <v>0</v>
      </c>
      <c r="AU97" s="81">
        <v>0</v>
      </c>
      <c r="AV97" s="81">
        <v>0</v>
      </c>
      <c r="AW97" s="81" t="s">
        <v>564</v>
      </c>
      <c r="AX97" s="82"/>
      <c r="AY97" s="81">
        <v>1549.2360000000001</v>
      </c>
      <c r="AZ97" s="81">
        <v>10482.6</v>
      </c>
      <c r="BA97" s="81">
        <v>0</v>
      </c>
      <c r="BB97" s="81">
        <v>0</v>
      </c>
      <c r="BC97" s="81">
        <v>0</v>
      </c>
      <c r="BD97" s="81">
        <v>0</v>
      </c>
      <c r="BE97" s="81" t="s">
        <v>564</v>
      </c>
      <c r="BF97" s="82"/>
      <c r="BG97" s="81">
        <v>0</v>
      </c>
      <c r="BH97" s="81">
        <v>0</v>
      </c>
      <c r="BI97" s="81">
        <v>22.349</v>
      </c>
      <c r="BJ97" s="81">
        <v>0</v>
      </c>
      <c r="BK97" s="81">
        <v>0</v>
      </c>
      <c r="BL97" s="81">
        <v>0</v>
      </c>
      <c r="BM97" s="82"/>
      <c r="BN97" s="81">
        <v>0</v>
      </c>
      <c r="BO97" s="81">
        <v>0</v>
      </c>
      <c r="BP97" s="81">
        <v>1</v>
      </c>
      <c r="BQ97" s="81">
        <v>0</v>
      </c>
      <c r="BR97" s="81">
        <v>0</v>
      </c>
      <c r="BS97" s="81">
        <v>0</v>
      </c>
      <c r="BT97"/>
      <c r="BU97" s="80">
        <v>22.349</v>
      </c>
      <c r="BV97" s="80">
        <v>0</v>
      </c>
      <c r="BW97" s="80">
        <v>0</v>
      </c>
      <c r="BX97" s="80">
        <v>0</v>
      </c>
      <c r="BY97" s="80">
        <v>0</v>
      </c>
      <c r="BZ97" s="80">
        <v>0</v>
      </c>
      <c r="CA97" s="80">
        <v>0</v>
      </c>
      <c r="CB97" s="80">
        <v>0</v>
      </c>
      <c r="CC97" s="80">
        <v>0</v>
      </c>
    </row>
    <row r="98" spans="1:81">
      <c r="A98" s="80" t="s">
        <v>1875</v>
      </c>
      <c r="B98" s="80">
        <v>218</v>
      </c>
      <c r="C98" s="80">
        <v>14</v>
      </c>
      <c r="D98" s="80">
        <v>13</v>
      </c>
      <c r="E98" s="80">
        <v>2017</v>
      </c>
      <c r="F98" s="80" t="s">
        <v>71</v>
      </c>
      <c r="G98" s="80" t="s">
        <v>1680</v>
      </c>
      <c r="H98" s="80" t="s">
        <v>1681</v>
      </c>
      <c r="I98" s="177"/>
      <c r="J98" s="81">
        <v>45.569412142749776</v>
      </c>
      <c r="K98" s="81">
        <v>4.1708897566722252</v>
      </c>
      <c r="L98" s="81">
        <v>21.458351324137148</v>
      </c>
      <c r="M98" s="81">
        <v>49.775211843539303</v>
      </c>
      <c r="N98" s="81">
        <v>57.870496450687021</v>
      </c>
      <c r="O98" s="81">
        <v>28.70425147525188</v>
      </c>
      <c r="P98" s="81">
        <v>34.012863124119221</v>
      </c>
      <c r="Q98" s="81">
        <v>1.6160618894154053</v>
      </c>
      <c r="R98" s="81">
        <v>0</v>
      </c>
      <c r="S98" s="81">
        <v>4.5721987339008185</v>
      </c>
      <c r="T98" s="82"/>
      <c r="U98" s="81">
        <v>1703276</v>
      </c>
      <c r="V98" s="81">
        <v>1338</v>
      </c>
      <c r="W98" s="81">
        <v>458</v>
      </c>
      <c r="X98" s="81">
        <v>9562</v>
      </c>
      <c r="Y98" s="81">
        <v>11121</v>
      </c>
      <c r="Z98" s="81">
        <v>17162</v>
      </c>
      <c r="AA98" s="81">
        <v>7045</v>
      </c>
      <c r="AB98" s="81">
        <v>23661</v>
      </c>
      <c r="AC98" s="81">
        <v>0</v>
      </c>
      <c r="AD98" s="81">
        <v>4.5721987339008194</v>
      </c>
      <c r="AE98" s="82"/>
      <c r="AF98" s="81">
        <v>13807220.910390019</v>
      </c>
      <c r="AG98" s="81">
        <v>2755912.4477591682</v>
      </c>
      <c r="AH98" s="81">
        <v>2959373.6367822392</v>
      </c>
      <c r="AI98" s="81">
        <v>59203696.529380359</v>
      </c>
      <c r="AJ98" s="81">
        <v>41869688.880031392</v>
      </c>
      <c r="AK98" s="81">
        <v>0</v>
      </c>
      <c r="AL98" s="81">
        <v>0</v>
      </c>
      <c r="AM98" s="81">
        <v>3250237.7991528278</v>
      </c>
      <c r="AN98" s="81">
        <v>0</v>
      </c>
      <c r="AO98" s="81">
        <v>0</v>
      </c>
      <c r="AP98" s="82"/>
      <c r="AQ98" s="81">
        <v>265</v>
      </c>
      <c r="AR98" s="81">
        <v>109</v>
      </c>
      <c r="AS98" s="81">
        <v>0</v>
      </c>
      <c r="AT98" s="81">
        <v>0</v>
      </c>
      <c r="AU98" s="81">
        <v>0</v>
      </c>
      <c r="AV98" s="81">
        <v>0</v>
      </c>
      <c r="AW98" s="81" t="s">
        <v>564</v>
      </c>
      <c r="AX98" s="82"/>
      <c r="AY98" s="81">
        <v>1670.7360000000001</v>
      </c>
      <c r="AZ98" s="81">
        <v>11998</v>
      </c>
      <c r="BA98" s="81">
        <v>0</v>
      </c>
      <c r="BB98" s="81">
        <v>0</v>
      </c>
      <c r="BC98" s="81">
        <v>0</v>
      </c>
      <c r="BD98" s="81">
        <v>0</v>
      </c>
      <c r="BE98" s="81" t="s">
        <v>564</v>
      </c>
      <c r="BF98" s="82"/>
      <c r="BG98" s="81">
        <v>0</v>
      </c>
      <c r="BH98" s="81">
        <v>0</v>
      </c>
      <c r="BI98" s="81">
        <v>20.888999999999999</v>
      </c>
      <c r="BJ98" s="81">
        <v>0</v>
      </c>
      <c r="BK98" s="81">
        <v>0</v>
      </c>
      <c r="BL98" s="81">
        <v>0</v>
      </c>
      <c r="BM98" s="82"/>
      <c r="BN98" s="81">
        <v>0</v>
      </c>
      <c r="BO98" s="81">
        <v>0</v>
      </c>
      <c r="BP98" s="81">
        <v>1</v>
      </c>
      <c r="BQ98" s="81">
        <v>0</v>
      </c>
      <c r="BR98" s="81">
        <v>0</v>
      </c>
      <c r="BS98" s="81">
        <v>0</v>
      </c>
      <c r="BT98"/>
      <c r="BU98" s="80">
        <v>20.888999999999999</v>
      </c>
      <c r="BV98" s="80">
        <v>0</v>
      </c>
      <c r="BW98" s="80">
        <v>0</v>
      </c>
      <c r="BX98" s="80">
        <v>0</v>
      </c>
      <c r="BY98" s="80">
        <v>0</v>
      </c>
      <c r="BZ98" s="80">
        <v>0</v>
      </c>
      <c r="CA98" s="80">
        <v>0</v>
      </c>
      <c r="CB98" s="80">
        <v>0</v>
      </c>
      <c r="CC98" s="80">
        <v>0</v>
      </c>
    </row>
    <row r="99" spans="1:81">
      <c r="A99" s="80" t="s">
        <v>1876</v>
      </c>
      <c r="B99" s="80">
        <v>219</v>
      </c>
      <c r="C99" s="80">
        <v>15</v>
      </c>
      <c r="D99" s="80">
        <v>13</v>
      </c>
      <c r="E99" s="80">
        <v>2018</v>
      </c>
      <c r="F99" s="80" t="s">
        <v>93</v>
      </c>
      <c r="G99" s="80" t="s">
        <v>1680</v>
      </c>
      <c r="H99" s="80" t="s">
        <v>1681</v>
      </c>
      <c r="I99" s="177"/>
      <c r="J99" s="81">
        <v>47.848416794069621</v>
      </c>
      <c r="K99" s="81">
        <v>3.8819686608088122</v>
      </c>
      <c r="L99" s="81">
        <v>19.68527342863862</v>
      </c>
      <c r="M99" s="81">
        <v>50.020706990187442</v>
      </c>
      <c r="N99" s="81">
        <v>53.663666242175303</v>
      </c>
      <c r="O99" s="81">
        <v>28.284763249782841</v>
      </c>
      <c r="P99" s="81">
        <v>33.97064389183501</v>
      </c>
      <c r="Q99" s="81">
        <v>1.4889761105425725</v>
      </c>
      <c r="R99" s="81">
        <v>0</v>
      </c>
      <c r="S99" s="81">
        <v>4.2057853557499127</v>
      </c>
      <c r="T99" s="82"/>
      <c r="U99" s="81">
        <v>1868729</v>
      </c>
      <c r="V99" s="81">
        <v>1338</v>
      </c>
      <c r="W99" s="81">
        <v>458</v>
      </c>
      <c r="X99" s="81">
        <v>9562</v>
      </c>
      <c r="Y99" s="81">
        <v>11201</v>
      </c>
      <c r="Z99" s="81">
        <v>17235</v>
      </c>
      <c r="AA99" s="81">
        <v>7107</v>
      </c>
      <c r="AB99" s="81">
        <v>23493</v>
      </c>
      <c r="AC99" s="81">
        <v>0</v>
      </c>
      <c r="AD99" s="81">
        <v>4.2057853557499127</v>
      </c>
      <c r="AE99" s="82"/>
      <c r="AF99" s="81">
        <v>15206359.264088601</v>
      </c>
      <c r="AG99" s="81">
        <v>2493441.4906957098</v>
      </c>
      <c r="AH99" s="81">
        <v>2789210.0168020022</v>
      </c>
      <c r="AI99" s="81">
        <v>60518271.067728482</v>
      </c>
      <c r="AJ99" s="81">
        <v>40871074.984704331</v>
      </c>
      <c r="AK99" s="81">
        <v>0</v>
      </c>
      <c r="AL99" s="81">
        <v>0</v>
      </c>
      <c r="AM99" s="81">
        <v>3233837.5439487668</v>
      </c>
      <c r="AN99" s="81">
        <v>0</v>
      </c>
      <c r="AO99" s="81">
        <v>0</v>
      </c>
      <c r="AP99" s="82"/>
      <c r="AQ99" s="81">
        <v>284</v>
      </c>
      <c r="AR99" s="81">
        <v>126</v>
      </c>
      <c r="AS99" s="81">
        <v>0</v>
      </c>
      <c r="AT99" s="81">
        <v>0</v>
      </c>
      <c r="AU99" s="81">
        <v>0</v>
      </c>
      <c r="AV99" s="81">
        <v>0</v>
      </c>
      <c r="AW99" s="81" t="s">
        <v>564</v>
      </c>
      <c r="AX99" s="82"/>
      <c r="AY99" s="81">
        <v>1791.7360000000001</v>
      </c>
      <c r="AZ99" s="81">
        <v>12826</v>
      </c>
      <c r="BA99" s="81">
        <v>0</v>
      </c>
      <c r="BB99" s="81">
        <v>0</v>
      </c>
      <c r="BC99" s="81">
        <v>0</v>
      </c>
      <c r="BD99" s="81">
        <v>0</v>
      </c>
      <c r="BE99" s="81" t="s">
        <v>564</v>
      </c>
      <c r="BF99" s="82"/>
      <c r="BG99" s="81">
        <v>0</v>
      </c>
      <c r="BH99" s="81">
        <v>0</v>
      </c>
      <c r="BI99" s="81">
        <v>20.471</v>
      </c>
      <c r="BJ99" s="81">
        <v>0</v>
      </c>
      <c r="BK99" s="81">
        <v>0</v>
      </c>
      <c r="BL99" s="81">
        <v>0</v>
      </c>
      <c r="BM99" s="82"/>
      <c r="BN99" s="81">
        <v>0</v>
      </c>
      <c r="BO99" s="81">
        <v>0</v>
      </c>
      <c r="BP99" s="81">
        <v>1</v>
      </c>
      <c r="BQ99" s="81">
        <v>0</v>
      </c>
      <c r="BR99" s="81">
        <v>0</v>
      </c>
      <c r="BS99" s="81">
        <v>0</v>
      </c>
      <c r="BT99"/>
      <c r="BU99" s="80">
        <v>20.471</v>
      </c>
      <c r="BV99" s="80">
        <v>0</v>
      </c>
      <c r="BW99" s="80">
        <v>0</v>
      </c>
      <c r="BX99" s="80">
        <v>0</v>
      </c>
      <c r="BY99" s="80">
        <v>0</v>
      </c>
      <c r="BZ99" s="80">
        <v>0</v>
      </c>
      <c r="CA99" s="80">
        <v>0</v>
      </c>
      <c r="CB99" s="80">
        <v>0</v>
      </c>
      <c r="CC99" s="80">
        <v>0</v>
      </c>
    </row>
    <row r="100" spans="1:81">
      <c r="A100" s="80" t="s">
        <v>1877</v>
      </c>
      <c r="B100" s="80">
        <v>220</v>
      </c>
      <c r="C100" s="80">
        <v>16</v>
      </c>
      <c r="D100" s="80">
        <v>13</v>
      </c>
      <c r="E100" s="80">
        <v>2019</v>
      </c>
      <c r="F100" s="80" t="s">
        <v>73</v>
      </c>
      <c r="G100" s="80" t="s">
        <v>1680</v>
      </c>
      <c r="H100" s="80" t="s">
        <v>1681</v>
      </c>
      <c r="I100" s="177"/>
      <c r="J100" s="81">
        <v>42.068441759271685</v>
      </c>
      <c r="K100" s="81">
        <v>3.6021810676305663</v>
      </c>
      <c r="L100" s="81">
        <v>19.773470170431821</v>
      </c>
      <c r="M100" s="81">
        <v>44.873116197918833</v>
      </c>
      <c r="N100" s="81">
        <v>54.762930777669744</v>
      </c>
      <c r="O100" s="81">
        <v>27.659911633732438</v>
      </c>
      <c r="P100" s="81">
        <v>30.436675994996559</v>
      </c>
      <c r="Q100" s="81">
        <v>1.4434920138271583</v>
      </c>
      <c r="R100" s="81">
        <v>0</v>
      </c>
      <c r="S100" s="81">
        <v>3.6732308444639163</v>
      </c>
      <c r="T100" s="82"/>
      <c r="U100" s="81">
        <v>1728344</v>
      </c>
      <c r="V100" s="81">
        <v>1338</v>
      </c>
      <c r="W100" s="81">
        <v>458</v>
      </c>
      <c r="X100" s="81">
        <v>9562</v>
      </c>
      <c r="Y100" s="81">
        <v>11291</v>
      </c>
      <c r="Z100" s="81">
        <v>17317</v>
      </c>
      <c r="AA100" s="81">
        <v>6320</v>
      </c>
      <c r="AB100" s="81">
        <v>23392</v>
      </c>
      <c r="AC100" s="81">
        <v>0</v>
      </c>
      <c r="AD100" s="81">
        <v>3.6732308444639159</v>
      </c>
      <c r="AE100" s="82"/>
      <c r="AF100" s="81">
        <v>13800533.205349609</v>
      </c>
      <c r="AG100" s="81">
        <v>2492703.1126924418</v>
      </c>
      <c r="AH100" s="81">
        <v>3011513.6751143001</v>
      </c>
      <c r="AI100" s="81">
        <v>59302881.708155587</v>
      </c>
      <c r="AJ100" s="81">
        <v>41901608.772494957</v>
      </c>
      <c r="AK100" s="81">
        <v>0</v>
      </c>
      <c r="AL100" s="81">
        <v>0</v>
      </c>
      <c r="AM100" s="81">
        <v>3185814.3051182805</v>
      </c>
      <c r="AN100" s="81">
        <v>0</v>
      </c>
      <c r="AO100" s="81">
        <v>0</v>
      </c>
      <c r="AP100" s="82"/>
      <c r="AQ100" s="81">
        <v>327</v>
      </c>
      <c r="AR100" s="81">
        <v>165</v>
      </c>
      <c r="AS100" s="81">
        <v>0</v>
      </c>
      <c r="AT100" s="81">
        <v>0</v>
      </c>
      <c r="AU100" s="81">
        <v>0</v>
      </c>
      <c r="AV100" s="81">
        <v>0</v>
      </c>
      <c r="AW100" s="81" t="s">
        <v>564</v>
      </c>
      <c r="AX100" s="82"/>
      <c r="AY100" s="81">
        <v>2108.2959999999998</v>
      </c>
      <c r="AZ100" s="81">
        <v>37913.300000000003</v>
      </c>
      <c r="BA100" s="81">
        <v>0</v>
      </c>
      <c r="BB100" s="81">
        <v>0</v>
      </c>
      <c r="BC100" s="81">
        <v>0</v>
      </c>
      <c r="BD100" s="81">
        <v>0</v>
      </c>
      <c r="BE100" s="81" t="s">
        <v>564</v>
      </c>
      <c r="BF100" s="82"/>
      <c r="BG100" s="81">
        <v>0</v>
      </c>
      <c r="BH100" s="81">
        <v>0</v>
      </c>
      <c r="BI100" s="81">
        <v>22.11</v>
      </c>
      <c r="BJ100" s="81">
        <v>0</v>
      </c>
      <c r="BK100" s="81">
        <v>0</v>
      </c>
      <c r="BL100" s="81">
        <v>0</v>
      </c>
      <c r="BM100" s="82"/>
      <c r="BN100" s="81">
        <v>0</v>
      </c>
      <c r="BO100" s="81">
        <v>0</v>
      </c>
      <c r="BP100" s="81">
        <v>1</v>
      </c>
      <c r="BQ100" s="81">
        <v>0</v>
      </c>
      <c r="BR100" s="81">
        <v>0</v>
      </c>
      <c r="BS100" s="81">
        <v>0</v>
      </c>
      <c r="BT100"/>
      <c r="BU100" s="80">
        <v>22.11</v>
      </c>
      <c r="BV100" s="80">
        <v>0</v>
      </c>
      <c r="BW100" s="80">
        <v>0</v>
      </c>
      <c r="BX100" s="80">
        <v>0</v>
      </c>
      <c r="BY100" s="80">
        <v>0</v>
      </c>
      <c r="BZ100" s="80">
        <v>0</v>
      </c>
      <c r="CA100" s="80">
        <v>0</v>
      </c>
      <c r="CB100" s="80">
        <v>0</v>
      </c>
      <c r="CC100" s="80">
        <v>0</v>
      </c>
    </row>
    <row r="101" spans="1:81">
      <c r="A101" s="80" t="s">
        <v>1878</v>
      </c>
      <c r="B101" s="80">
        <v>221</v>
      </c>
      <c r="C101" s="80">
        <v>17</v>
      </c>
      <c r="D101" s="80">
        <v>13</v>
      </c>
      <c r="E101" s="80">
        <v>2020</v>
      </c>
      <c r="F101" s="80" t="s">
        <v>218</v>
      </c>
      <c r="G101" s="80" t="s">
        <v>1680</v>
      </c>
      <c r="H101" s="80" t="s">
        <v>1681</v>
      </c>
      <c r="I101" s="177"/>
      <c r="J101" s="81">
        <v>37.816931234882581</v>
      </c>
      <c r="K101" s="81">
        <v>4.1320698547109886</v>
      </c>
      <c r="L101" s="81">
        <v>26.966235286601631</v>
      </c>
      <c r="M101" s="81">
        <v>40.860612616042957</v>
      </c>
      <c r="N101" s="81">
        <v>50.433370886331645</v>
      </c>
      <c r="O101" s="81">
        <v>24.485894609066698</v>
      </c>
      <c r="P101" s="81">
        <v>32.974007456769023</v>
      </c>
      <c r="Q101" s="81">
        <v>1.3681224579241513</v>
      </c>
      <c r="R101" s="81">
        <v>0</v>
      </c>
      <c r="S101" s="81">
        <v>2.980468769483037</v>
      </c>
      <c r="T101" s="82"/>
      <c r="U101" s="81">
        <v>1761227</v>
      </c>
      <c r="V101" s="81">
        <v>1420</v>
      </c>
      <c r="W101" s="81">
        <v>555</v>
      </c>
      <c r="X101" s="81">
        <v>9156</v>
      </c>
      <c r="Y101" s="81">
        <v>11345</v>
      </c>
      <c r="Z101" s="81">
        <v>17497</v>
      </c>
      <c r="AA101" s="81">
        <v>7439</v>
      </c>
      <c r="AB101" s="81">
        <v>23203</v>
      </c>
      <c r="AC101" s="81">
        <v>0</v>
      </c>
      <c r="AD101" s="81">
        <v>2.980468769483037</v>
      </c>
      <c r="AE101" s="82"/>
      <c r="AF101" s="81">
        <v>13751497.38660932</v>
      </c>
      <c r="AG101" s="81">
        <v>2647419.6183734313</v>
      </c>
      <c r="AH101" s="81">
        <v>3954552.2407498611</v>
      </c>
      <c r="AI101" s="81">
        <v>52570837.261237003</v>
      </c>
      <c r="AJ101" s="81">
        <v>42981885.093992941</v>
      </c>
      <c r="AK101" s="81"/>
      <c r="AL101" s="81"/>
      <c r="AM101" s="81">
        <v>3028249.2907067528</v>
      </c>
      <c r="AN101" s="81"/>
      <c r="AO101" s="81"/>
      <c r="AP101" s="82"/>
      <c r="AQ101" s="81">
        <v>354</v>
      </c>
      <c r="AR101" s="81">
        <v>183</v>
      </c>
      <c r="AS101" s="81">
        <v>0</v>
      </c>
      <c r="AT101" s="81">
        <v>0</v>
      </c>
      <c r="AU101" s="81">
        <v>0</v>
      </c>
      <c r="AV101" s="81">
        <v>0</v>
      </c>
      <c r="AW101" s="81">
        <v>0</v>
      </c>
      <c r="AX101" s="82"/>
      <c r="AY101" s="81">
        <v>2320.5960000000009</v>
      </c>
      <c r="AZ101" s="81">
        <v>40687.399999999972</v>
      </c>
      <c r="BA101" s="81">
        <v>0</v>
      </c>
      <c r="BB101" s="81">
        <v>0</v>
      </c>
      <c r="BC101" s="81">
        <v>0</v>
      </c>
      <c r="BD101" s="81">
        <v>0</v>
      </c>
      <c r="BE101" s="81">
        <v>0</v>
      </c>
      <c r="BF101" s="82"/>
      <c r="BG101" s="81">
        <v>0</v>
      </c>
      <c r="BH101" s="81">
        <v>0</v>
      </c>
      <c r="BI101" s="81">
        <v>23.213000000000001</v>
      </c>
      <c r="BJ101" s="81">
        <v>0</v>
      </c>
      <c r="BK101" s="81">
        <v>0</v>
      </c>
      <c r="BL101" s="81">
        <v>0</v>
      </c>
      <c r="BM101" s="82"/>
      <c r="BN101" s="81">
        <v>0</v>
      </c>
      <c r="BO101" s="81">
        <v>0</v>
      </c>
      <c r="BP101" s="81">
        <v>1</v>
      </c>
      <c r="BQ101" s="81">
        <v>0</v>
      </c>
      <c r="BR101" s="81">
        <v>0</v>
      </c>
      <c r="BS101" s="81">
        <v>0</v>
      </c>
      <c r="BT101"/>
      <c r="BU101" s="80">
        <v>23.213000000000001</v>
      </c>
      <c r="BV101" s="80">
        <v>0</v>
      </c>
      <c r="BW101" s="80">
        <v>0</v>
      </c>
      <c r="BX101" s="80">
        <v>0</v>
      </c>
      <c r="BY101" s="80">
        <v>0</v>
      </c>
      <c r="BZ101" s="80">
        <v>0</v>
      </c>
      <c r="CA101" s="80">
        <v>0</v>
      </c>
      <c r="CB101" s="80">
        <v>0</v>
      </c>
      <c r="CC101" s="80">
        <v>0</v>
      </c>
    </row>
    <row r="102" spans="1:81">
      <c r="A102" s="80" t="s">
        <v>1682</v>
      </c>
      <c r="B102" s="80">
        <v>221</v>
      </c>
      <c r="C102" s="80">
        <v>18</v>
      </c>
      <c r="D102" s="80">
        <v>13</v>
      </c>
      <c r="E102" s="80">
        <v>2021</v>
      </c>
      <c r="F102" s="80" t="s">
        <v>75</v>
      </c>
      <c r="G102" s="174" t="s">
        <v>1680</v>
      </c>
      <c r="H102" s="80" t="s">
        <v>1681</v>
      </c>
      <c r="I102" s="177"/>
      <c r="J102" s="81">
        <v>39.964218888296877</v>
      </c>
      <c r="K102" s="81">
        <v>3.9803302621580188</v>
      </c>
      <c r="L102" s="81">
        <v>24.609088177215348</v>
      </c>
      <c r="M102" s="81">
        <v>41.270517895083167</v>
      </c>
      <c r="N102" s="81">
        <v>48.080183775274648</v>
      </c>
      <c r="O102" s="81">
        <v>23.68620173761564</v>
      </c>
      <c r="P102" s="81">
        <v>34.380588020708572</v>
      </c>
      <c r="Q102" s="81">
        <v>1.3711151120200891</v>
      </c>
      <c r="R102" s="81">
        <v>0</v>
      </c>
      <c r="S102" s="81">
        <v>2.752948894778894</v>
      </c>
      <c r="T102" s="82"/>
      <c r="U102" s="81">
        <v>1911357</v>
      </c>
      <c r="V102" s="81">
        <v>1420</v>
      </c>
      <c r="W102" s="81">
        <v>555</v>
      </c>
      <c r="X102" s="81">
        <v>9156</v>
      </c>
      <c r="Y102" s="81">
        <v>11386</v>
      </c>
      <c r="Z102" s="81">
        <v>17428</v>
      </c>
      <c r="AA102" s="81">
        <v>7564</v>
      </c>
      <c r="AB102" s="81">
        <v>22978</v>
      </c>
      <c r="AC102" s="81">
        <v>0</v>
      </c>
      <c r="AD102" s="81">
        <v>2.752948894778894</v>
      </c>
      <c r="AE102" s="82"/>
      <c r="AF102" s="81">
        <v>14640171.903978193</v>
      </c>
      <c r="AG102" s="81">
        <v>2693136.3996222764</v>
      </c>
      <c r="AH102" s="81">
        <v>3545486.2244607555</v>
      </c>
      <c r="AI102" s="81">
        <v>57362549.98590643</v>
      </c>
      <c r="AJ102" s="81">
        <v>42038235.807284415</v>
      </c>
      <c r="AK102" s="81">
        <v>0</v>
      </c>
      <c r="AL102" s="81">
        <v>0</v>
      </c>
      <c r="AM102" s="81">
        <v>3016181.6140476954</v>
      </c>
      <c r="AN102" s="81">
        <v>0</v>
      </c>
      <c r="AO102" s="81">
        <v>0</v>
      </c>
      <c r="AP102" s="82"/>
      <c r="AQ102" s="81">
        <v>371</v>
      </c>
      <c r="AR102" s="81">
        <v>191</v>
      </c>
      <c r="AS102" s="81">
        <v>0</v>
      </c>
      <c r="AT102" s="81">
        <v>0</v>
      </c>
      <c r="AU102" s="81">
        <v>0</v>
      </c>
      <c r="AV102" s="81">
        <v>0</v>
      </c>
      <c r="AW102" s="81"/>
      <c r="AX102" s="82"/>
      <c r="AY102" s="81">
        <v>2454.108000000002</v>
      </c>
      <c r="AZ102" s="81">
        <v>41078.799999999967</v>
      </c>
      <c r="BA102" s="81">
        <v>0</v>
      </c>
      <c r="BB102" s="81">
        <v>0</v>
      </c>
      <c r="BC102" s="81">
        <v>0</v>
      </c>
      <c r="BD102" s="81">
        <v>0</v>
      </c>
      <c r="BE102" s="81"/>
      <c r="BF102" s="82"/>
      <c r="BG102" s="81"/>
      <c r="BH102" s="81"/>
      <c r="BI102" s="81"/>
      <c r="BJ102" s="81"/>
      <c r="BK102" s="81"/>
      <c r="BL102" s="81"/>
      <c r="BM102" s="82"/>
      <c r="BN102" s="81"/>
      <c r="BO102" s="81"/>
      <c r="BP102" s="81"/>
      <c r="BQ102" s="81"/>
      <c r="BR102" s="81"/>
      <c r="BS102" s="81"/>
      <c r="BT102"/>
      <c r="BU102" s="80"/>
      <c r="BV102" s="80"/>
      <c r="BW102" s="80"/>
      <c r="BX102" s="80"/>
      <c r="BY102" s="80"/>
      <c r="BZ102" s="80"/>
      <c r="CA102" s="80"/>
      <c r="CB102" s="80"/>
      <c r="CC102" s="80"/>
    </row>
    <row r="103" spans="1:81">
      <c r="A103" s="80" t="s">
        <v>1679</v>
      </c>
      <c r="B103" s="80">
        <v>221</v>
      </c>
      <c r="C103" s="80">
        <v>19</v>
      </c>
      <c r="D103" s="80">
        <v>13</v>
      </c>
      <c r="E103" s="80">
        <v>2022</v>
      </c>
      <c r="F103" s="80" t="s">
        <v>568</v>
      </c>
      <c r="G103" s="174" t="s">
        <v>1680</v>
      </c>
      <c r="H103" s="80" t="s">
        <v>1681</v>
      </c>
      <c r="I103" s="177"/>
      <c r="J103" s="81"/>
      <c r="K103" s="81"/>
      <c r="L103" s="81"/>
      <c r="M103" s="81"/>
      <c r="N103" s="81"/>
      <c r="O103" s="81"/>
      <c r="P103" s="81"/>
      <c r="Q103" s="81"/>
      <c r="R103" s="81"/>
      <c r="S103" s="81"/>
      <c r="T103" s="82"/>
      <c r="U103" s="81"/>
      <c r="V103" s="81"/>
      <c r="W103" s="81"/>
      <c r="X103" s="81"/>
      <c r="Y103" s="81"/>
      <c r="Z103" s="81"/>
      <c r="AA103" s="81"/>
      <c r="AB103" s="81"/>
      <c r="AC103" s="81"/>
      <c r="AD103" s="81"/>
      <c r="AE103" s="82"/>
      <c r="AF103" s="81"/>
      <c r="AG103" s="81"/>
      <c r="AH103" s="81"/>
      <c r="AI103" s="81"/>
      <c r="AJ103" s="81"/>
      <c r="AK103" s="81"/>
      <c r="AL103" s="81"/>
      <c r="AM103" s="81"/>
      <c r="AN103" s="81"/>
      <c r="AO103" s="81"/>
      <c r="AP103" s="82"/>
      <c r="AQ103" s="81">
        <v>416</v>
      </c>
      <c r="AR103" s="81">
        <v>198</v>
      </c>
      <c r="AS103" s="81">
        <v>0</v>
      </c>
      <c r="AT103" s="81">
        <v>0</v>
      </c>
      <c r="AU103" s="81">
        <v>0</v>
      </c>
      <c r="AV103" s="81">
        <v>0</v>
      </c>
      <c r="AW103" s="81"/>
      <c r="AX103" s="82"/>
      <c r="AY103" s="81">
        <v>2762.8300000000036</v>
      </c>
      <c r="AZ103" s="81">
        <v>41427.699999999975</v>
      </c>
      <c r="BA103" s="81">
        <v>0</v>
      </c>
      <c r="BB103" s="81">
        <v>0</v>
      </c>
      <c r="BC103" s="81">
        <v>0</v>
      </c>
      <c r="BD103" s="81">
        <v>0</v>
      </c>
      <c r="BE103" s="81"/>
      <c r="BF103" s="82"/>
      <c r="BG103" s="81"/>
      <c r="BH103" s="81"/>
      <c r="BI103" s="81"/>
      <c r="BJ103" s="81"/>
      <c r="BK103" s="81"/>
      <c r="BL103" s="81"/>
      <c r="BM103" s="82"/>
      <c r="BN103" s="81"/>
      <c r="BO103" s="81"/>
      <c r="BP103" s="81"/>
      <c r="BQ103" s="81"/>
      <c r="BR103" s="81"/>
      <c r="BS103" s="81"/>
      <c r="BT103"/>
      <c r="BU103" s="80"/>
      <c r="BV103" s="80"/>
      <c r="BW103" s="80"/>
      <c r="BX103" s="80"/>
      <c r="BY103" s="80"/>
      <c r="BZ103" s="80"/>
      <c r="CA103" s="80"/>
      <c r="CB103" s="80"/>
      <c r="CC103" s="80"/>
    </row>
    <row r="104" spans="1:81">
      <c r="A104" s="80" t="s">
        <v>1879</v>
      </c>
      <c r="B104" s="80">
        <v>409</v>
      </c>
      <c r="C104" s="80">
        <v>1</v>
      </c>
      <c r="D104" s="80">
        <v>25</v>
      </c>
      <c r="E104" s="80">
        <v>1990</v>
      </c>
      <c r="F104" s="80" t="s">
        <v>562</v>
      </c>
      <c r="G104" s="80" t="s">
        <v>1880</v>
      </c>
      <c r="H104" s="80" t="s">
        <v>1881</v>
      </c>
      <c r="I104" s="177"/>
      <c r="J104" s="81">
        <v>99.158503256889986</v>
      </c>
      <c r="K104" s="81">
        <v>5.1350231557118766</v>
      </c>
      <c r="L104" s="81">
        <v>7.1315189228774214</v>
      </c>
      <c r="M104" s="81">
        <v>24.0407381197315</v>
      </c>
      <c r="N104" s="81">
        <v>32.576678801077534</v>
      </c>
      <c r="O104" s="81">
        <v>20.76770519770243</v>
      </c>
      <c r="P104" s="81">
        <v>27.469914599707831</v>
      </c>
      <c r="Q104" s="81">
        <v>2.1306180594133086</v>
      </c>
      <c r="R104" s="81">
        <v>8.1880615608105458</v>
      </c>
      <c r="S104" s="81">
        <v>1.970704532066601</v>
      </c>
      <c r="T104" s="82"/>
      <c r="U104" s="81">
        <v>7996739</v>
      </c>
      <c r="V104" s="81">
        <v>1510</v>
      </c>
      <c r="W104" s="81">
        <v>93</v>
      </c>
      <c r="X104" s="81">
        <v>9431</v>
      </c>
      <c r="Y104" s="81">
        <v>11770</v>
      </c>
      <c r="Z104" s="81">
        <v>8542</v>
      </c>
      <c r="AA104" s="81">
        <v>6670</v>
      </c>
      <c r="AB104" s="81">
        <v>34594</v>
      </c>
      <c r="AC104" s="81">
        <v>1418187</v>
      </c>
      <c r="AD104" s="81">
        <v>1.970704532066601</v>
      </c>
      <c r="AE104" s="82"/>
      <c r="AF104" s="81" t="s">
        <v>564</v>
      </c>
      <c r="AG104" s="81" t="s">
        <v>564</v>
      </c>
      <c r="AH104" s="81" t="s">
        <v>564</v>
      </c>
      <c r="AI104" s="81" t="s">
        <v>564</v>
      </c>
      <c r="AJ104" s="81" t="s">
        <v>564</v>
      </c>
      <c r="AK104" s="81" t="s">
        <v>564</v>
      </c>
      <c r="AL104" s="81" t="s">
        <v>564</v>
      </c>
      <c r="AM104" s="81" t="s">
        <v>564</v>
      </c>
      <c r="AN104" s="81" t="s">
        <v>564</v>
      </c>
      <c r="AO104" s="81" t="s">
        <v>564</v>
      </c>
      <c r="AP104" s="82"/>
      <c r="AQ104" s="81" t="s">
        <v>564</v>
      </c>
      <c r="AR104" s="81" t="s">
        <v>564</v>
      </c>
      <c r="AS104" s="81" t="s">
        <v>564</v>
      </c>
      <c r="AT104" s="81" t="s">
        <v>564</v>
      </c>
      <c r="AU104" s="81" t="s">
        <v>564</v>
      </c>
      <c r="AV104" s="81" t="s">
        <v>564</v>
      </c>
      <c r="AW104" s="81" t="s">
        <v>564</v>
      </c>
      <c r="AX104" s="82"/>
      <c r="AY104" s="81" t="s">
        <v>564</v>
      </c>
      <c r="AZ104" s="81" t="s">
        <v>564</v>
      </c>
      <c r="BA104" s="81" t="s">
        <v>564</v>
      </c>
      <c r="BB104" s="81" t="s">
        <v>564</v>
      </c>
      <c r="BC104" s="81" t="s">
        <v>564</v>
      </c>
      <c r="BD104" s="81" t="s">
        <v>564</v>
      </c>
      <c r="BE104" s="81" t="s">
        <v>564</v>
      </c>
      <c r="BF104" s="82"/>
      <c r="BG104" s="81" t="s">
        <v>564</v>
      </c>
      <c r="BH104" s="81" t="s">
        <v>564</v>
      </c>
      <c r="BI104" s="81" t="s">
        <v>564</v>
      </c>
      <c r="BJ104" s="81" t="s">
        <v>564</v>
      </c>
      <c r="BK104" s="81" t="s">
        <v>564</v>
      </c>
      <c r="BL104" s="81" t="s">
        <v>564</v>
      </c>
      <c r="BM104" s="82"/>
      <c r="BN104" s="81" t="s">
        <v>564</v>
      </c>
      <c r="BO104" s="81" t="s">
        <v>564</v>
      </c>
      <c r="BP104" s="81" t="s">
        <v>564</v>
      </c>
      <c r="BQ104" s="81" t="s">
        <v>564</v>
      </c>
      <c r="BR104" s="81" t="s">
        <v>564</v>
      </c>
      <c r="BS104" s="81" t="s">
        <v>564</v>
      </c>
      <c r="BT104"/>
      <c r="BU104" s="80"/>
      <c r="BV104" s="80"/>
      <c r="BW104" s="80"/>
      <c r="BX104" s="80"/>
      <c r="BY104" s="80"/>
      <c r="BZ104" s="80"/>
      <c r="CA104" s="80"/>
      <c r="CB104" s="80"/>
      <c r="CC104" s="80"/>
    </row>
    <row r="105" spans="1:81">
      <c r="A105" s="80" t="s">
        <v>1882</v>
      </c>
      <c r="B105" s="80">
        <v>410</v>
      </c>
      <c r="C105" s="80">
        <v>2</v>
      </c>
      <c r="D105" s="80">
        <v>25</v>
      </c>
      <c r="E105" s="80">
        <v>2005</v>
      </c>
      <c r="F105" s="80" t="s">
        <v>565</v>
      </c>
      <c r="G105" s="80" t="s">
        <v>1880</v>
      </c>
      <c r="H105" s="80" t="s">
        <v>1881</v>
      </c>
      <c r="I105" s="177"/>
      <c r="J105" s="81">
        <v>52.822795707216429</v>
      </c>
      <c r="K105" s="81">
        <v>2.952770751712726</v>
      </c>
      <c r="L105" s="81">
        <v>6.2181170185459687</v>
      </c>
      <c r="M105" s="81">
        <v>34.846982570061876</v>
      </c>
      <c r="N105" s="81">
        <v>37.691752275711607</v>
      </c>
      <c r="O105" s="81">
        <v>28.741545472452547</v>
      </c>
      <c r="P105" s="81">
        <v>26.0685916256494</v>
      </c>
      <c r="Q105" s="81">
        <v>1.7409913403077535</v>
      </c>
      <c r="R105" s="81">
        <v>3.2849704168579219</v>
      </c>
      <c r="S105" s="81">
        <v>2.4485036785555296</v>
      </c>
      <c r="T105" s="82"/>
      <c r="U105" s="81">
        <v>4868959</v>
      </c>
      <c r="V105" s="81">
        <v>1188</v>
      </c>
      <c r="W105" s="81">
        <v>82</v>
      </c>
      <c r="X105" s="81">
        <v>7721</v>
      </c>
      <c r="Y105" s="81">
        <v>12428</v>
      </c>
      <c r="Z105" s="81">
        <v>13680</v>
      </c>
      <c r="AA105" s="81">
        <v>5184</v>
      </c>
      <c r="AB105" s="81">
        <v>29551</v>
      </c>
      <c r="AC105" s="81">
        <v>580879</v>
      </c>
      <c r="AD105" s="81">
        <v>2.4485036785555296</v>
      </c>
      <c r="AE105" s="82"/>
      <c r="AF105" s="81" t="s">
        <v>564</v>
      </c>
      <c r="AG105" s="81" t="s">
        <v>564</v>
      </c>
      <c r="AH105" s="81" t="s">
        <v>564</v>
      </c>
      <c r="AI105" s="81" t="s">
        <v>564</v>
      </c>
      <c r="AJ105" s="81" t="s">
        <v>564</v>
      </c>
      <c r="AK105" s="81" t="s">
        <v>564</v>
      </c>
      <c r="AL105" s="81" t="s">
        <v>564</v>
      </c>
      <c r="AM105" s="81" t="s">
        <v>564</v>
      </c>
      <c r="AN105" s="81" t="s">
        <v>564</v>
      </c>
      <c r="AO105" s="81" t="s">
        <v>564</v>
      </c>
      <c r="AP105" s="82"/>
      <c r="AQ105" s="81" t="s">
        <v>564</v>
      </c>
      <c r="AR105" s="81" t="s">
        <v>564</v>
      </c>
      <c r="AS105" s="81" t="s">
        <v>564</v>
      </c>
      <c r="AT105" s="81" t="s">
        <v>564</v>
      </c>
      <c r="AU105" s="81" t="s">
        <v>564</v>
      </c>
      <c r="AV105" s="81" t="s">
        <v>564</v>
      </c>
      <c r="AW105" s="81" t="s">
        <v>564</v>
      </c>
      <c r="AX105" s="82"/>
      <c r="AY105" s="81" t="s">
        <v>564</v>
      </c>
      <c r="AZ105" s="81" t="s">
        <v>564</v>
      </c>
      <c r="BA105" s="81" t="s">
        <v>564</v>
      </c>
      <c r="BB105" s="81" t="s">
        <v>564</v>
      </c>
      <c r="BC105" s="81" t="s">
        <v>564</v>
      </c>
      <c r="BD105" s="81" t="s">
        <v>564</v>
      </c>
      <c r="BE105" s="81" t="s">
        <v>564</v>
      </c>
      <c r="BF105" s="82"/>
      <c r="BG105" s="81" t="s">
        <v>564</v>
      </c>
      <c r="BH105" s="81" t="s">
        <v>564</v>
      </c>
      <c r="BI105" s="81" t="s">
        <v>564</v>
      </c>
      <c r="BJ105" s="81" t="s">
        <v>564</v>
      </c>
      <c r="BK105" s="81" t="s">
        <v>564</v>
      </c>
      <c r="BL105" s="81" t="s">
        <v>564</v>
      </c>
      <c r="BM105" s="82"/>
      <c r="BN105" s="81" t="s">
        <v>564</v>
      </c>
      <c r="BO105" s="81" t="s">
        <v>564</v>
      </c>
      <c r="BP105" s="81" t="s">
        <v>564</v>
      </c>
      <c r="BQ105" s="81" t="s">
        <v>564</v>
      </c>
      <c r="BR105" s="81" t="s">
        <v>564</v>
      </c>
      <c r="BS105" s="81" t="s">
        <v>564</v>
      </c>
      <c r="BT105"/>
      <c r="BU105" s="80"/>
      <c r="BV105" s="80"/>
      <c r="BW105" s="80"/>
      <c r="BX105" s="80"/>
      <c r="BY105" s="80"/>
      <c r="BZ105" s="80"/>
      <c r="CA105" s="80"/>
      <c r="CB105" s="80"/>
      <c r="CC105" s="80"/>
    </row>
    <row r="106" spans="1:81">
      <c r="A106" s="80" t="s">
        <v>1883</v>
      </c>
      <c r="B106" s="80">
        <v>411</v>
      </c>
      <c r="C106" s="80">
        <v>3</v>
      </c>
      <c r="D106" s="80">
        <v>25</v>
      </c>
      <c r="E106" s="80">
        <v>2006</v>
      </c>
      <c r="F106" s="80" t="s">
        <v>566</v>
      </c>
      <c r="G106" s="80" t="s">
        <v>1880</v>
      </c>
      <c r="H106" s="80" t="s">
        <v>1881</v>
      </c>
      <c r="I106" s="177"/>
      <c r="J106" s="81" t="s">
        <v>564</v>
      </c>
      <c r="K106" s="81" t="s">
        <v>564</v>
      </c>
      <c r="L106" s="81" t="s">
        <v>564</v>
      </c>
      <c r="M106" s="81" t="s">
        <v>564</v>
      </c>
      <c r="N106" s="81" t="s">
        <v>564</v>
      </c>
      <c r="O106" s="81" t="s">
        <v>564</v>
      </c>
      <c r="P106" s="81" t="s">
        <v>564</v>
      </c>
      <c r="Q106" s="81" t="s">
        <v>564</v>
      </c>
      <c r="R106" s="81" t="s">
        <v>564</v>
      </c>
      <c r="S106" s="81" t="s">
        <v>564</v>
      </c>
      <c r="T106" s="82"/>
      <c r="U106" s="81" t="s">
        <v>564</v>
      </c>
      <c r="V106" s="81" t="s">
        <v>564</v>
      </c>
      <c r="W106" s="81" t="s">
        <v>564</v>
      </c>
      <c r="X106" s="81" t="s">
        <v>564</v>
      </c>
      <c r="Y106" s="81" t="s">
        <v>564</v>
      </c>
      <c r="Z106" s="81" t="s">
        <v>564</v>
      </c>
      <c r="AA106" s="81" t="s">
        <v>564</v>
      </c>
      <c r="AB106" s="81" t="s">
        <v>564</v>
      </c>
      <c r="AC106" s="81" t="s">
        <v>564</v>
      </c>
      <c r="AD106" s="81" t="s">
        <v>564</v>
      </c>
      <c r="AE106" s="82"/>
      <c r="AF106" s="81" t="s">
        <v>564</v>
      </c>
      <c r="AG106" s="81" t="s">
        <v>564</v>
      </c>
      <c r="AH106" s="81" t="s">
        <v>564</v>
      </c>
      <c r="AI106" s="81" t="s">
        <v>564</v>
      </c>
      <c r="AJ106" s="81" t="s">
        <v>564</v>
      </c>
      <c r="AK106" s="81" t="s">
        <v>564</v>
      </c>
      <c r="AL106" s="81" t="s">
        <v>564</v>
      </c>
      <c r="AM106" s="81" t="s">
        <v>564</v>
      </c>
      <c r="AN106" s="81" t="s">
        <v>564</v>
      </c>
      <c r="AO106" s="81" t="s">
        <v>564</v>
      </c>
      <c r="AP106" s="82"/>
      <c r="AQ106" s="81" t="s">
        <v>564</v>
      </c>
      <c r="AR106" s="81" t="s">
        <v>564</v>
      </c>
      <c r="AS106" s="81" t="s">
        <v>564</v>
      </c>
      <c r="AT106" s="81" t="s">
        <v>564</v>
      </c>
      <c r="AU106" s="81" t="s">
        <v>564</v>
      </c>
      <c r="AV106" s="81" t="s">
        <v>564</v>
      </c>
      <c r="AW106" s="81" t="s">
        <v>564</v>
      </c>
      <c r="AX106" s="82"/>
      <c r="AY106" s="81" t="s">
        <v>564</v>
      </c>
      <c r="AZ106" s="81" t="s">
        <v>564</v>
      </c>
      <c r="BA106" s="81" t="s">
        <v>564</v>
      </c>
      <c r="BB106" s="81" t="s">
        <v>564</v>
      </c>
      <c r="BC106" s="81" t="s">
        <v>564</v>
      </c>
      <c r="BD106" s="81" t="s">
        <v>564</v>
      </c>
      <c r="BE106" s="81" t="s">
        <v>564</v>
      </c>
      <c r="BF106" s="82"/>
      <c r="BG106" s="81" t="s">
        <v>564</v>
      </c>
      <c r="BH106" s="81" t="s">
        <v>564</v>
      </c>
      <c r="BI106" s="81" t="s">
        <v>564</v>
      </c>
      <c r="BJ106" s="81" t="s">
        <v>564</v>
      </c>
      <c r="BK106" s="81" t="s">
        <v>564</v>
      </c>
      <c r="BL106" s="81" t="s">
        <v>564</v>
      </c>
      <c r="BM106" s="82"/>
      <c r="BN106" s="81" t="s">
        <v>564</v>
      </c>
      <c r="BO106" s="81" t="s">
        <v>564</v>
      </c>
      <c r="BP106" s="81" t="s">
        <v>564</v>
      </c>
      <c r="BQ106" s="81" t="s">
        <v>564</v>
      </c>
      <c r="BR106" s="81" t="s">
        <v>564</v>
      </c>
      <c r="BS106" s="81" t="s">
        <v>564</v>
      </c>
      <c r="BT106"/>
      <c r="BU106" s="80"/>
      <c r="BV106" s="80"/>
      <c r="BW106" s="80"/>
      <c r="BX106" s="80"/>
      <c r="BY106" s="80"/>
      <c r="BZ106" s="80"/>
      <c r="CA106" s="80"/>
      <c r="CB106" s="80"/>
      <c r="CC106" s="80"/>
    </row>
    <row r="107" spans="1:81">
      <c r="A107" s="80" t="s">
        <v>1884</v>
      </c>
      <c r="B107" s="80">
        <v>412</v>
      </c>
      <c r="C107" s="80">
        <v>4</v>
      </c>
      <c r="D107" s="80">
        <v>25</v>
      </c>
      <c r="E107" s="80">
        <v>2007</v>
      </c>
      <c r="F107" s="80" t="s">
        <v>567</v>
      </c>
      <c r="G107" s="80" t="s">
        <v>1880</v>
      </c>
      <c r="H107" s="80" t="s">
        <v>1881</v>
      </c>
      <c r="I107" s="177"/>
      <c r="J107" s="81">
        <v>73.280067522861174</v>
      </c>
      <c r="K107" s="81">
        <v>2.4304877960491997</v>
      </c>
      <c r="L107" s="81">
        <v>5.2780578018519995</v>
      </c>
      <c r="M107" s="81">
        <v>37.465171234515886</v>
      </c>
      <c r="N107" s="81">
        <v>37.561051742458908</v>
      </c>
      <c r="O107" s="81">
        <v>27.421663538771742</v>
      </c>
      <c r="P107" s="81">
        <v>25.302714488471469</v>
      </c>
      <c r="Q107" s="81">
        <v>1.7843362732041559</v>
      </c>
      <c r="R107" s="81">
        <v>1.5024107787176497</v>
      </c>
      <c r="S107" s="81">
        <v>2.4469815156875909</v>
      </c>
      <c r="T107" s="82"/>
      <c r="U107" s="81">
        <v>7683941</v>
      </c>
      <c r="V107" s="81">
        <v>997</v>
      </c>
      <c r="W107" s="81">
        <v>68</v>
      </c>
      <c r="X107" s="81">
        <v>9564</v>
      </c>
      <c r="Y107" s="81">
        <v>12333</v>
      </c>
      <c r="Z107" s="81">
        <v>13568</v>
      </c>
      <c r="AA107" s="81">
        <v>4955</v>
      </c>
      <c r="AB107" s="81">
        <v>28685</v>
      </c>
      <c r="AC107" s="81">
        <v>273293</v>
      </c>
      <c r="AD107" s="81">
        <v>2.4469815156875909</v>
      </c>
      <c r="AE107" s="82"/>
      <c r="AF107" s="81" t="s">
        <v>564</v>
      </c>
      <c r="AG107" s="81" t="s">
        <v>564</v>
      </c>
      <c r="AH107" s="81" t="s">
        <v>564</v>
      </c>
      <c r="AI107" s="81" t="s">
        <v>564</v>
      </c>
      <c r="AJ107" s="81" t="s">
        <v>564</v>
      </c>
      <c r="AK107" s="81" t="s">
        <v>564</v>
      </c>
      <c r="AL107" s="81" t="s">
        <v>564</v>
      </c>
      <c r="AM107" s="81" t="s">
        <v>564</v>
      </c>
      <c r="AN107" s="81" t="s">
        <v>564</v>
      </c>
      <c r="AO107" s="81" t="s">
        <v>564</v>
      </c>
      <c r="AP107" s="82"/>
      <c r="AQ107" s="81" t="s">
        <v>564</v>
      </c>
      <c r="AR107" s="81" t="s">
        <v>564</v>
      </c>
      <c r="AS107" s="81" t="s">
        <v>564</v>
      </c>
      <c r="AT107" s="81" t="s">
        <v>564</v>
      </c>
      <c r="AU107" s="81" t="s">
        <v>564</v>
      </c>
      <c r="AV107" s="81" t="s">
        <v>564</v>
      </c>
      <c r="AW107" s="81" t="s">
        <v>564</v>
      </c>
      <c r="AX107" s="82"/>
      <c r="AY107" s="81" t="s">
        <v>564</v>
      </c>
      <c r="AZ107" s="81" t="s">
        <v>564</v>
      </c>
      <c r="BA107" s="81" t="s">
        <v>564</v>
      </c>
      <c r="BB107" s="81" t="s">
        <v>564</v>
      </c>
      <c r="BC107" s="81" t="s">
        <v>564</v>
      </c>
      <c r="BD107" s="81" t="s">
        <v>564</v>
      </c>
      <c r="BE107" s="81" t="s">
        <v>564</v>
      </c>
      <c r="BF107" s="82"/>
      <c r="BG107" s="81" t="s">
        <v>564</v>
      </c>
      <c r="BH107" s="81" t="s">
        <v>564</v>
      </c>
      <c r="BI107" s="81" t="s">
        <v>564</v>
      </c>
      <c r="BJ107" s="81" t="s">
        <v>564</v>
      </c>
      <c r="BK107" s="81" t="s">
        <v>564</v>
      </c>
      <c r="BL107" s="81" t="s">
        <v>564</v>
      </c>
      <c r="BM107" s="82"/>
      <c r="BN107" s="81" t="s">
        <v>564</v>
      </c>
      <c r="BO107" s="81" t="s">
        <v>564</v>
      </c>
      <c r="BP107" s="81" t="s">
        <v>564</v>
      </c>
      <c r="BQ107" s="81" t="s">
        <v>564</v>
      </c>
      <c r="BR107" s="81" t="s">
        <v>564</v>
      </c>
      <c r="BS107" s="81" t="s">
        <v>564</v>
      </c>
      <c r="BT107"/>
      <c r="BU107" s="80"/>
      <c r="BV107" s="80"/>
      <c r="BW107" s="80"/>
      <c r="BX107" s="80"/>
      <c r="BY107" s="80"/>
      <c r="BZ107" s="80"/>
      <c r="CA107" s="80"/>
      <c r="CB107" s="80"/>
      <c r="CC107" s="80"/>
    </row>
    <row r="108" spans="1:81">
      <c r="A108" s="80" t="s">
        <v>1885</v>
      </c>
      <c r="B108" s="80">
        <v>413</v>
      </c>
      <c r="C108" s="80">
        <v>5</v>
      </c>
      <c r="D108" s="80">
        <v>25</v>
      </c>
      <c r="E108" s="80">
        <v>2008</v>
      </c>
      <c r="F108" s="80" t="s">
        <v>84</v>
      </c>
      <c r="G108" s="80" t="s">
        <v>1880</v>
      </c>
      <c r="H108" s="80" t="s">
        <v>1881</v>
      </c>
      <c r="I108" s="177"/>
      <c r="J108" s="81">
        <v>73.633894978115279</v>
      </c>
      <c r="K108" s="81">
        <v>1.8001120192550315</v>
      </c>
      <c r="L108" s="81">
        <v>4.7297638901246657</v>
      </c>
      <c r="M108" s="81">
        <v>39.023574322535048</v>
      </c>
      <c r="N108" s="81">
        <v>33.335857354490166</v>
      </c>
      <c r="O108" s="81">
        <v>26.526991597588317</v>
      </c>
      <c r="P108" s="81">
        <v>24.330252167690809</v>
      </c>
      <c r="Q108" s="81">
        <v>1.7270322982550825</v>
      </c>
      <c r="R108" s="81">
        <v>0.93965552553160703</v>
      </c>
      <c r="S108" s="81">
        <v>0</v>
      </c>
      <c r="T108" s="82"/>
      <c r="U108" s="81">
        <v>7961925</v>
      </c>
      <c r="V108" s="81">
        <v>997</v>
      </c>
      <c r="W108" s="81">
        <v>68</v>
      </c>
      <c r="X108" s="81">
        <v>9564</v>
      </c>
      <c r="Y108" s="81">
        <v>12278</v>
      </c>
      <c r="Z108" s="81">
        <v>13586</v>
      </c>
      <c r="AA108" s="81">
        <v>4770</v>
      </c>
      <c r="AB108" s="81">
        <v>28220</v>
      </c>
      <c r="AC108" s="81">
        <v>177488</v>
      </c>
      <c r="AD108" s="81">
        <v>0</v>
      </c>
      <c r="AE108" s="82"/>
      <c r="AF108" s="81" t="s">
        <v>564</v>
      </c>
      <c r="AG108" s="81" t="s">
        <v>564</v>
      </c>
      <c r="AH108" s="81" t="s">
        <v>564</v>
      </c>
      <c r="AI108" s="81" t="s">
        <v>564</v>
      </c>
      <c r="AJ108" s="81" t="s">
        <v>564</v>
      </c>
      <c r="AK108" s="81" t="s">
        <v>564</v>
      </c>
      <c r="AL108" s="81" t="s">
        <v>564</v>
      </c>
      <c r="AM108" s="81" t="s">
        <v>564</v>
      </c>
      <c r="AN108" s="81" t="s">
        <v>564</v>
      </c>
      <c r="AO108" s="81" t="s">
        <v>564</v>
      </c>
      <c r="AP108" s="82"/>
      <c r="AQ108" s="81" t="s">
        <v>564</v>
      </c>
      <c r="AR108" s="81" t="s">
        <v>564</v>
      </c>
      <c r="AS108" s="81" t="s">
        <v>564</v>
      </c>
      <c r="AT108" s="81" t="s">
        <v>564</v>
      </c>
      <c r="AU108" s="81" t="s">
        <v>564</v>
      </c>
      <c r="AV108" s="81" t="s">
        <v>564</v>
      </c>
      <c r="AW108" s="81" t="s">
        <v>564</v>
      </c>
      <c r="AX108" s="82"/>
      <c r="AY108" s="81" t="s">
        <v>564</v>
      </c>
      <c r="AZ108" s="81" t="s">
        <v>564</v>
      </c>
      <c r="BA108" s="81" t="s">
        <v>564</v>
      </c>
      <c r="BB108" s="81" t="s">
        <v>564</v>
      </c>
      <c r="BC108" s="81" t="s">
        <v>564</v>
      </c>
      <c r="BD108" s="81" t="s">
        <v>564</v>
      </c>
      <c r="BE108" s="81" t="s">
        <v>564</v>
      </c>
      <c r="BF108" s="82"/>
      <c r="BG108" s="81" t="s">
        <v>564</v>
      </c>
      <c r="BH108" s="81" t="s">
        <v>564</v>
      </c>
      <c r="BI108" s="81" t="s">
        <v>564</v>
      </c>
      <c r="BJ108" s="81" t="s">
        <v>564</v>
      </c>
      <c r="BK108" s="81" t="s">
        <v>564</v>
      </c>
      <c r="BL108" s="81" t="s">
        <v>564</v>
      </c>
      <c r="BM108" s="82"/>
      <c r="BN108" s="81" t="s">
        <v>564</v>
      </c>
      <c r="BO108" s="81" t="s">
        <v>564</v>
      </c>
      <c r="BP108" s="81" t="s">
        <v>564</v>
      </c>
      <c r="BQ108" s="81" t="s">
        <v>564</v>
      </c>
      <c r="BR108" s="81" t="s">
        <v>564</v>
      </c>
      <c r="BS108" s="81" t="s">
        <v>564</v>
      </c>
      <c r="BT108"/>
      <c r="BU108" s="80"/>
      <c r="BV108" s="80"/>
      <c r="BW108" s="80"/>
      <c r="BX108" s="80"/>
      <c r="BY108" s="80"/>
      <c r="BZ108" s="80"/>
      <c r="CA108" s="80"/>
      <c r="CB108" s="80"/>
      <c r="CC108" s="80"/>
    </row>
    <row r="109" spans="1:81">
      <c r="A109" s="80" t="s">
        <v>1886</v>
      </c>
      <c r="B109" s="80">
        <v>414</v>
      </c>
      <c r="C109" s="80">
        <v>6</v>
      </c>
      <c r="D109" s="80">
        <v>25</v>
      </c>
      <c r="E109" s="80">
        <v>2009</v>
      </c>
      <c r="F109" s="80" t="s">
        <v>85</v>
      </c>
      <c r="G109" s="80" t="s">
        <v>1880</v>
      </c>
      <c r="H109" s="80" t="s">
        <v>1881</v>
      </c>
      <c r="I109" s="177"/>
      <c r="J109" s="81">
        <v>69.136305388359816</v>
      </c>
      <c r="K109" s="81">
        <v>1.6859538332823556</v>
      </c>
      <c r="L109" s="81">
        <v>8.9487399430664638</v>
      </c>
      <c r="M109" s="81">
        <v>37.318440479930963</v>
      </c>
      <c r="N109" s="81">
        <v>31.994268608947085</v>
      </c>
      <c r="O109" s="81">
        <v>26.993750152864546</v>
      </c>
      <c r="P109" s="81">
        <v>23.321936587110898</v>
      </c>
      <c r="Q109" s="81">
        <v>1.6222062045443935</v>
      </c>
      <c r="R109" s="81">
        <v>0.66129361393115027</v>
      </c>
      <c r="S109" s="81">
        <v>1.9435292513965752</v>
      </c>
      <c r="T109" s="82"/>
      <c r="U109" s="81">
        <v>6755972</v>
      </c>
      <c r="V109" s="81">
        <v>890</v>
      </c>
      <c r="W109" s="81">
        <v>185</v>
      </c>
      <c r="X109" s="81">
        <v>9758</v>
      </c>
      <c r="Y109" s="81">
        <v>12240</v>
      </c>
      <c r="Z109" s="81">
        <v>13646</v>
      </c>
      <c r="AA109" s="81">
        <v>4694</v>
      </c>
      <c r="AB109" s="81">
        <v>27826</v>
      </c>
      <c r="AC109" s="81">
        <v>121859</v>
      </c>
      <c r="AD109" s="81">
        <v>1.9435292513965752</v>
      </c>
      <c r="AE109" s="82"/>
      <c r="AF109" s="81" t="s">
        <v>564</v>
      </c>
      <c r="AG109" s="81" t="s">
        <v>564</v>
      </c>
      <c r="AH109" s="81" t="s">
        <v>564</v>
      </c>
      <c r="AI109" s="81" t="s">
        <v>564</v>
      </c>
      <c r="AJ109" s="81" t="s">
        <v>564</v>
      </c>
      <c r="AK109" s="81" t="s">
        <v>564</v>
      </c>
      <c r="AL109" s="81" t="s">
        <v>564</v>
      </c>
      <c r="AM109" s="81" t="s">
        <v>564</v>
      </c>
      <c r="AN109" s="81" t="s">
        <v>564</v>
      </c>
      <c r="AO109" s="81" t="s">
        <v>564</v>
      </c>
      <c r="AP109" s="82"/>
      <c r="AQ109" s="81" t="s">
        <v>564</v>
      </c>
      <c r="AR109" s="81" t="s">
        <v>564</v>
      </c>
      <c r="AS109" s="81" t="s">
        <v>564</v>
      </c>
      <c r="AT109" s="81" t="s">
        <v>564</v>
      </c>
      <c r="AU109" s="81" t="s">
        <v>564</v>
      </c>
      <c r="AV109" s="81" t="s">
        <v>564</v>
      </c>
      <c r="AW109" s="81" t="s">
        <v>564</v>
      </c>
      <c r="AX109" s="82"/>
      <c r="AY109" s="81" t="s">
        <v>564</v>
      </c>
      <c r="AZ109" s="81" t="s">
        <v>564</v>
      </c>
      <c r="BA109" s="81" t="s">
        <v>564</v>
      </c>
      <c r="BB109" s="81" t="s">
        <v>564</v>
      </c>
      <c r="BC109" s="81" t="s">
        <v>564</v>
      </c>
      <c r="BD109" s="81" t="s">
        <v>564</v>
      </c>
      <c r="BE109" s="81" t="s">
        <v>564</v>
      </c>
      <c r="BF109" s="82"/>
      <c r="BG109" s="81">
        <v>0</v>
      </c>
      <c r="BH109" s="81">
        <v>0</v>
      </c>
      <c r="BI109" s="81">
        <v>46.58</v>
      </c>
      <c r="BJ109" s="81">
        <v>0</v>
      </c>
      <c r="BK109" s="81">
        <v>0</v>
      </c>
      <c r="BL109" s="81">
        <v>0</v>
      </c>
      <c r="BM109" s="82"/>
      <c r="BN109" s="81">
        <v>0</v>
      </c>
      <c r="BO109" s="81">
        <v>0</v>
      </c>
      <c r="BP109" s="81">
        <v>3</v>
      </c>
      <c r="BQ109" s="81">
        <v>0</v>
      </c>
      <c r="BR109" s="81">
        <v>0</v>
      </c>
      <c r="BS109" s="81">
        <v>0</v>
      </c>
      <c r="BT109"/>
      <c r="BU109" s="80"/>
      <c r="BV109" s="80"/>
      <c r="BW109" s="80"/>
      <c r="BX109" s="80"/>
      <c r="BY109" s="80"/>
      <c r="BZ109" s="80"/>
      <c r="CA109" s="80"/>
      <c r="CB109" s="80"/>
      <c r="CC109" s="80"/>
    </row>
    <row r="110" spans="1:81">
      <c r="A110" s="80" t="s">
        <v>1887</v>
      </c>
      <c r="B110" s="80">
        <v>415</v>
      </c>
      <c r="C110" s="80">
        <v>7</v>
      </c>
      <c r="D110" s="80">
        <v>25</v>
      </c>
      <c r="E110" s="80">
        <v>2010</v>
      </c>
      <c r="F110" s="80" t="s">
        <v>86</v>
      </c>
      <c r="G110" s="80" t="s">
        <v>1880</v>
      </c>
      <c r="H110" s="80" t="s">
        <v>1881</v>
      </c>
      <c r="I110" s="177"/>
      <c r="J110" s="81">
        <v>86.513067485934727</v>
      </c>
      <c r="K110" s="81">
        <v>1.8164529635521127</v>
      </c>
      <c r="L110" s="81">
        <v>8.6173354391324324</v>
      </c>
      <c r="M110" s="81">
        <v>39.420673289221753</v>
      </c>
      <c r="N110" s="81">
        <v>38.643780624111741</v>
      </c>
      <c r="O110" s="81">
        <v>26.98900443084592</v>
      </c>
      <c r="P110" s="81">
        <v>23.399526494779575</v>
      </c>
      <c r="Q110" s="81">
        <v>1.6702754836055482</v>
      </c>
      <c r="R110" s="81">
        <v>0.68214498235905818</v>
      </c>
      <c r="S110" s="81">
        <v>2.3623800618717361</v>
      </c>
      <c r="T110" s="82"/>
      <c r="U110" s="81">
        <v>8398196</v>
      </c>
      <c r="V110" s="81">
        <v>890</v>
      </c>
      <c r="W110" s="81">
        <v>185</v>
      </c>
      <c r="X110" s="81">
        <v>9758</v>
      </c>
      <c r="Y110" s="81">
        <v>12211</v>
      </c>
      <c r="Z110" s="81">
        <v>13707</v>
      </c>
      <c r="AA110" s="81">
        <v>4592</v>
      </c>
      <c r="AB110" s="81">
        <v>27453</v>
      </c>
      <c r="AC110" s="81">
        <v>119122</v>
      </c>
      <c r="AD110" s="81">
        <v>2.3623800618717361</v>
      </c>
      <c r="AE110" s="82"/>
      <c r="AF110" s="81" t="s">
        <v>564</v>
      </c>
      <c r="AG110" s="81" t="s">
        <v>564</v>
      </c>
      <c r="AH110" s="81" t="s">
        <v>564</v>
      </c>
      <c r="AI110" s="81" t="s">
        <v>564</v>
      </c>
      <c r="AJ110" s="81" t="s">
        <v>564</v>
      </c>
      <c r="AK110" s="81" t="s">
        <v>564</v>
      </c>
      <c r="AL110" s="81" t="s">
        <v>564</v>
      </c>
      <c r="AM110" s="81" t="s">
        <v>564</v>
      </c>
      <c r="AN110" s="81" t="s">
        <v>564</v>
      </c>
      <c r="AO110" s="81" t="s">
        <v>564</v>
      </c>
      <c r="AP110" s="82"/>
      <c r="AQ110" s="81" t="s">
        <v>564</v>
      </c>
      <c r="AR110" s="81" t="s">
        <v>564</v>
      </c>
      <c r="AS110" s="81" t="s">
        <v>564</v>
      </c>
      <c r="AT110" s="81" t="s">
        <v>564</v>
      </c>
      <c r="AU110" s="81" t="s">
        <v>564</v>
      </c>
      <c r="AV110" s="81" t="s">
        <v>564</v>
      </c>
      <c r="AW110" s="81" t="s">
        <v>564</v>
      </c>
      <c r="AX110" s="82"/>
      <c r="AY110" s="81" t="s">
        <v>564</v>
      </c>
      <c r="AZ110" s="81" t="s">
        <v>564</v>
      </c>
      <c r="BA110" s="81" t="s">
        <v>564</v>
      </c>
      <c r="BB110" s="81" t="s">
        <v>564</v>
      </c>
      <c r="BC110" s="81" t="s">
        <v>564</v>
      </c>
      <c r="BD110" s="81" t="s">
        <v>564</v>
      </c>
      <c r="BE110" s="81" t="s">
        <v>564</v>
      </c>
      <c r="BF110" s="82"/>
      <c r="BG110" s="81">
        <v>0</v>
      </c>
      <c r="BH110" s="81">
        <v>0</v>
      </c>
      <c r="BI110" s="81">
        <v>10.076000000000001</v>
      </c>
      <c r="BJ110" s="81">
        <v>0</v>
      </c>
      <c r="BK110" s="81">
        <v>0</v>
      </c>
      <c r="BL110" s="81">
        <v>0</v>
      </c>
      <c r="BM110" s="82"/>
      <c r="BN110" s="81">
        <v>0</v>
      </c>
      <c r="BO110" s="81">
        <v>0</v>
      </c>
      <c r="BP110" s="81">
        <v>2</v>
      </c>
      <c r="BQ110" s="81">
        <v>0</v>
      </c>
      <c r="BR110" s="81">
        <v>0</v>
      </c>
      <c r="BS110" s="81">
        <v>0</v>
      </c>
      <c r="BT110"/>
      <c r="BU110" s="80">
        <v>10.076000000000001</v>
      </c>
      <c r="BV110" s="80">
        <v>0</v>
      </c>
      <c r="BW110" s="80">
        <v>0</v>
      </c>
      <c r="BX110" s="80">
        <v>0</v>
      </c>
      <c r="BY110" s="80">
        <v>0</v>
      </c>
      <c r="BZ110" s="80">
        <v>0</v>
      </c>
      <c r="CA110" s="80">
        <v>0</v>
      </c>
      <c r="CB110" s="80">
        <v>0</v>
      </c>
      <c r="CC110" s="80">
        <v>0</v>
      </c>
    </row>
    <row r="111" spans="1:81">
      <c r="A111" s="80" t="s">
        <v>1888</v>
      </c>
      <c r="B111" s="80">
        <v>416</v>
      </c>
      <c r="C111" s="80">
        <v>8</v>
      </c>
      <c r="D111" s="80">
        <v>25</v>
      </c>
      <c r="E111" s="80">
        <v>2011</v>
      </c>
      <c r="F111" s="80" t="s">
        <v>87</v>
      </c>
      <c r="G111" s="80" t="s">
        <v>1880</v>
      </c>
      <c r="H111" s="80" t="s">
        <v>1881</v>
      </c>
      <c r="I111" s="177"/>
      <c r="J111" s="81">
        <v>64.552704882444459</v>
      </c>
      <c r="K111" s="81">
        <v>2.399897416314754</v>
      </c>
      <c r="L111" s="81">
        <v>7.6318912126673544</v>
      </c>
      <c r="M111" s="81">
        <v>45.270603658289218</v>
      </c>
      <c r="N111" s="81">
        <v>47.51105972029999</v>
      </c>
      <c r="O111" s="81">
        <v>26.544253047253576</v>
      </c>
      <c r="P111" s="81">
        <v>22.456100060018496</v>
      </c>
      <c r="Q111" s="81">
        <v>1.906674661184826</v>
      </c>
      <c r="R111" s="81">
        <v>0.97062200744953642</v>
      </c>
      <c r="S111" s="81">
        <v>3.0825697734386899</v>
      </c>
      <c r="T111" s="82"/>
      <c r="U111" s="81">
        <v>5405435</v>
      </c>
      <c r="V111" s="81">
        <v>890</v>
      </c>
      <c r="W111" s="81">
        <v>185</v>
      </c>
      <c r="X111" s="81">
        <v>9758</v>
      </c>
      <c r="Y111" s="81">
        <v>12215</v>
      </c>
      <c r="Z111" s="81">
        <v>13774</v>
      </c>
      <c r="AA111" s="81">
        <v>4538</v>
      </c>
      <c r="AB111" s="81">
        <v>27169</v>
      </c>
      <c r="AC111" s="81">
        <v>169218</v>
      </c>
      <c r="AD111" s="81">
        <v>3.0825697734386899</v>
      </c>
      <c r="AE111" s="82"/>
      <c r="AF111" s="81" t="s">
        <v>564</v>
      </c>
      <c r="AG111" s="81" t="s">
        <v>564</v>
      </c>
      <c r="AH111" s="81" t="s">
        <v>564</v>
      </c>
      <c r="AI111" s="81" t="s">
        <v>564</v>
      </c>
      <c r="AJ111" s="81" t="s">
        <v>564</v>
      </c>
      <c r="AK111" s="81" t="s">
        <v>564</v>
      </c>
      <c r="AL111" s="81" t="s">
        <v>564</v>
      </c>
      <c r="AM111" s="81" t="s">
        <v>564</v>
      </c>
      <c r="AN111" s="81" t="s">
        <v>564</v>
      </c>
      <c r="AO111" s="81" t="s">
        <v>564</v>
      </c>
      <c r="AP111" s="82"/>
      <c r="AQ111" s="81" t="s">
        <v>564</v>
      </c>
      <c r="AR111" s="81" t="s">
        <v>564</v>
      </c>
      <c r="AS111" s="81" t="s">
        <v>564</v>
      </c>
      <c r="AT111" s="81" t="s">
        <v>564</v>
      </c>
      <c r="AU111" s="81" t="s">
        <v>564</v>
      </c>
      <c r="AV111" s="81" t="s">
        <v>564</v>
      </c>
      <c r="AW111" s="81" t="s">
        <v>564</v>
      </c>
      <c r="AX111" s="82"/>
      <c r="AY111" s="81" t="s">
        <v>564</v>
      </c>
      <c r="AZ111" s="81" t="s">
        <v>564</v>
      </c>
      <c r="BA111" s="81" t="s">
        <v>564</v>
      </c>
      <c r="BB111" s="81" t="s">
        <v>564</v>
      </c>
      <c r="BC111" s="81" t="s">
        <v>564</v>
      </c>
      <c r="BD111" s="81" t="s">
        <v>564</v>
      </c>
      <c r="BE111" s="81" t="s">
        <v>564</v>
      </c>
      <c r="BF111" s="82"/>
      <c r="BG111" s="81">
        <v>0</v>
      </c>
      <c r="BH111" s="81">
        <v>0</v>
      </c>
      <c r="BI111" s="81">
        <v>46.466999999999999</v>
      </c>
      <c r="BJ111" s="81">
        <v>0</v>
      </c>
      <c r="BK111" s="81">
        <v>0</v>
      </c>
      <c r="BL111" s="81">
        <v>0</v>
      </c>
      <c r="BM111" s="82"/>
      <c r="BN111" s="81">
        <v>0</v>
      </c>
      <c r="BO111" s="81">
        <v>0</v>
      </c>
      <c r="BP111" s="81">
        <v>3</v>
      </c>
      <c r="BQ111" s="81">
        <v>0</v>
      </c>
      <c r="BR111" s="81">
        <v>0</v>
      </c>
      <c r="BS111" s="81">
        <v>0</v>
      </c>
      <c r="BT111"/>
      <c r="BU111" s="80">
        <v>30.695</v>
      </c>
      <c r="BV111" s="80">
        <v>10.202</v>
      </c>
      <c r="BW111" s="80">
        <v>5.57</v>
      </c>
      <c r="BX111" s="80">
        <v>0</v>
      </c>
      <c r="BY111" s="80">
        <v>0</v>
      </c>
      <c r="BZ111" s="80">
        <v>0</v>
      </c>
      <c r="CA111" s="80">
        <v>0</v>
      </c>
      <c r="CB111" s="80">
        <v>0</v>
      </c>
      <c r="CC111" s="80">
        <v>0</v>
      </c>
    </row>
    <row r="112" spans="1:81">
      <c r="A112" s="80" t="s">
        <v>1889</v>
      </c>
      <c r="B112" s="80">
        <v>417</v>
      </c>
      <c r="C112" s="80">
        <v>9</v>
      </c>
      <c r="D112" s="80">
        <v>25</v>
      </c>
      <c r="E112" s="80">
        <v>2012</v>
      </c>
      <c r="F112" s="80" t="s">
        <v>88</v>
      </c>
      <c r="G112" s="80" t="s">
        <v>1880</v>
      </c>
      <c r="H112" s="80" t="s">
        <v>1881</v>
      </c>
      <c r="I112" s="177"/>
      <c r="J112" s="81">
        <v>80.289164247550943</v>
      </c>
      <c r="K112" s="81">
        <v>2.3202356319692696</v>
      </c>
      <c r="L112" s="81">
        <v>7.5573258949689608</v>
      </c>
      <c r="M112" s="81">
        <v>51.036813196348312</v>
      </c>
      <c r="N112" s="81">
        <v>50.747768675568501</v>
      </c>
      <c r="O112" s="81">
        <v>26.809537915759453</v>
      </c>
      <c r="P112" s="81">
        <v>21.986673362693072</v>
      </c>
      <c r="Q112" s="81">
        <v>2.0517322099256776</v>
      </c>
      <c r="R112" s="81">
        <v>0.5524595066063408</v>
      </c>
      <c r="S112" s="81">
        <v>2.7853520568246917</v>
      </c>
      <c r="T112" s="82"/>
      <c r="U112" s="81">
        <v>6019458</v>
      </c>
      <c r="V112" s="81">
        <v>890</v>
      </c>
      <c r="W112" s="81">
        <v>185</v>
      </c>
      <c r="X112" s="81">
        <v>9758</v>
      </c>
      <c r="Y112" s="81">
        <v>12189</v>
      </c>
      <c r="Z112" s="81">
        <v>14022</v>
      </c>
      <c r="AA112" s="81">
        <v>4418</v>
      </c>
      <c r="AB112" s="81">
        <v>26909</v>
      </c>
      <c r="AC112" s="81">
        <v>93821</v>
      </c>
      <c r="AD112" s="81">
        <v>2.7853520568246917</v>
      </c>
      <c r="AE112" s="82"/>
      <c r="AF112" s="81" t="s">
        <v>564</v>
      </c>
      <c r="AG112" s="81" t="s">
        <v>564</v>
      </c>
      <c r="AH112" s="81" t="s">
        <v>564</v>
      </c>
      <c r="AI112" s="81" t="s">
        <v>564</v>
      </c>
      <c r="AJ112" s="81" t="s">
        <v>564</v>
      </c>
      <c r="AK112" s="81" t="s">
        <v>564</v>
      </c>
      <c r="AL112" s="81" t="s">
        <v>564</v>
      </c>
      <c r="AM112" s="81" t="s">
        <v>564</v>
      </c>
      <c r="AN112" s="81" t="s">
        <v>564</v>
      </c>
      <c r="AO112" s="81" t="s">
        <v>564</v>
      </c>
      <c r="AP112" s="82"/>
      <c r="AQ112" s="81" t="s">
        <v>564</v>
      </c>
      <c r="AR112" s="81" t="s">
        <v>564</v>
      </c>
      <c r="AS112" s="81" t="s">
        <v>564</v>
      </c>
      <c r="AT112" s="81" t="s">
        <v>564</v>
      </c>
      <c r="AU112" s="81" t="s">
        <v>564</v>
      </c>
      <c r="AV112" s="81" t="s">
        <v>564</v>
      </c>
      <c r="AW112" s="81" t="s">
        <v>564</v>
      </c>
      <c r="AX112" s="82"/>
      <c r="AY112" s="81" t="s">
        <v>564</v>
      </c>
      <c r="AZ112" s="81" t="s">
        <v>564</v>
      </c>
      <c r="BA112" s="81" t="s">
        <v>564</v>
      </c>
      <c r="BB112" s="81" t="s">
        <v>564</v>
      </c>
      <c r="BC112" s="81" t="s">
        <v>564</v>
      </c>
      <c r="BD112" s="81" t="s">
        <v>564</v>
      </c>
      <c r="BE112" s="81" t="s">
        <v>564</v>
      </c>
      <c r="BF112" s="82"/>
      <c r="BG112" s="81">
        <v>0</v>
      </c>
      <c r="BH112" s="81">
        <v>0</v>
      </c>
      <c r="BI112" s="81">
        <v>48.521999999999998</v>
      </c>
      <c r="BJ112" s="81">
        <v>0</v>
      </c>
      <c r="BK112" s="81">
        <v>0</v>
      </c>
      <c r="BL112" s="81">
        <v>0</v>
      </c>
      <c r="BM112" s="82"/>
      <c r="BN112" s="81">
        <v>0</v>
      </c>
      <c r="BO112" s="81">
        <v>0</v>
      </c>
      <c r="BP112" s="81">
        <v>3</v>
      </c>
      <c r="BQ112" s="81">
        <v>0</v>
      </c>
      <c r="BR112" s="81">
        <v>0</v>
      </c>
      <c r="BS112" s="81">
        <v>0</v>
      </c>
      <c r="BT112"/>
      <c r="BU112" s="80">
        <v>31.920999999999999</v>
      </c>
      <c r="BV112" s="80">
        <v>10.122999999999999</v>
      </c>
      <c r="BW112" s="80">
        <v>6.4779999999999998</v>
      </c>
      <c r="BX112" s="80">
        <v>0</v>
      </c>
      <c r="BY112" s="80">
        <v>0</v>
      </c>
      <c r="BZ112" s="80">
        <v>0</v>
      </c>
      <c r="CA112" s="80">
        <v>0</v>
      </c>
      <c r="CB112" s="80">
        <v>0</v>
      </c>
      <c r="CC112" s="80">
        <v>0</v>
      </c>
    </row>
    <row r="113" spans="1:81">
      <c r="A113" s="80" t="s">
        <v>1890</v>
      </c>
      <c r="B113" s="80">
        <v>418</v>
      </c>
      <c r="C113" s="80">
        <v>10</v>
      </c>
      <c r="D113" s="80">
        <v>25</v>
      </c>
      <c r="E113" s="80">
        <v>2013</v>
      </c>
      <c r="F113" s="80" t="s">
        <v>89</v>
      </c>
      <c r="G113" s="80" t="s">
        <v>1880</v>
      </c>
      <c r="H113" s="80" t="s">
        <v>1881</v>
      </c>
      <c r="I113" s="177"/>
      <c r="J113" s="81">
        <v>89.139966198661142</v>
      </c>
      <c r="K113" s="81">
        <v>2.0010334283633759</v>
      </c>
      <c r="L113" s="81">
        <v>7.1154788794060364</v>
      </c>
      <c r="M113" s="81">
        <v>50.061167078690566</v>
      </c>
      <c r="N113" s="81">
        <v>55.556254497158044</v>
      </c>
      <c r="O113" s="81">
        <v>25.874179089336589</v>
      </c>
      <c r="P113" s="81">
        <v>21.619934050980429</v>
      </c>
      <c r="Q113" s="81">
        <v>2.0676542875965125</v>
      </c>
      <c r="R113" s="81">
        <v>0.58509948198916917</v>
      </c>
      <c r="S113" s="81">
        <v>2.5617490788512476</v>
      </c>
      <c r="T113" s="82"/>
      <c r="U113" s="81">
        <v>6286686</v>
      </c>
      <c r="V113" s="81">
        <v>890</v>
      </c>
      <c r="W113" s="81">
        <v>185</v>
      </c>
      <c r="X113" s="81">
        <v>9758</v>
      </c>
      <c r="Y113" s="81">
        <v>12180</v>
      </c>
      <c r="Z113" s="81">
        <v>14137</v>
      </c>
      <c r="AA113" s="81">
        <v>4328</v>
      </c>
      <c r="AB113" s="81">
        <v>26729</v>
      </c>
      <c r="AC113" s="81">
        <v>96993</v>
      </c>
      <c r="AD113" s="81">
        <v>2.5617490788512476</v>
      </c>
      <c r="AE113" s="82"/>
      <c r="AF113" s="81" t="s">
        <v>564</v>
      </c>
      <c r="AG113" s="81" t="s">
        <v>564</v>
      </c>
      <c r="AH113" s="81" t="s">
        <v>564</v>
      </c>
      <c r="AI113" s="81" t="s">
        <v>564</v>
      </c>
      <c r="AJ113" s="81" t="s">
        <v>564</v>
      </c>
      <c r="AK113" s="81" t="s">
        <v>564</v>
      </c>
      <c r="AL113" s="81" t="s">
        <v>564</v>
      </c>
      <c r="AM113" s="81" t="s">
        <v>564</v>
      </c>
      <c r="AN113" s="81" t="s">
        <v>564</v>
      </c>
      <c r="AO113" s="81" t="s">
        <v>564</v>
      </c>
      <c r="AP113" s="82"/>
      <c r="AQ113" s="81" t="s">
        <v>564</v>
      </c>
      <c r="AR113" s="81" t="s">
        <v>564</v>
      </c>
      <c r="AS113" s="81" t="s">
        <v>564</v>
      </c>
      <c r="AT113" s="81" t="s">
        <v>564</v>
      </c>
      <c r="AU113" s="81" t="s">
        <v>564</v>
      </c>
      <c r="AV113" s="81" t="s">
        <v>564</v>
      </c>
      <c r="AW113" s="81" t="s">
        <v>564</v>
      </c>
      <c r="AX113" s="82"/>
      <c r="AY113" s="81" t="s">
        <v>564</v>
      </c>
      <c r="AZ113" s="81" t="s">
        <v>564</v>
      </c>
      <c r="BA113" s="81" t="s">
        <v>564</v>
      </c>
      <c r="BB113" s="81" t="s">
        <v>564</v>
      </c>
      <c r="BC113" s="81" t="s">
        <v>564</v>
      </c>
      <c r="BD113" s="81" t="s">
        <v>564</v>
      </c>
      <c r="BE113" s="81" t="s">
        <v>564</v>
      </c>
      <c r="BF113" s="82"/>
      <c r="BG113" s="81">
        <v>0</v>
      </c>
      <c r="BH113" s="81">
        <v>0</v>
      </c>
      <c r="BI113" s="81">
        <v>52.621000000000002</v>
      </c>
      <c r="BJ113" s="81">
        <v>0</v>
      </c>
      <c r="BK113" s="81">
        <v>0</v>
      </c>
      <c r="BL113" s="81">
        <v>0</v>
      </c>
      <c r="BM113" s="82"/>
      <c r="BN113" s="81">
        <v>0</v>
      </c>
      <c r="BO113" s="81">
        <v>0</v>
      </c>
      <c r="BP113" s="81">
        <v>3</v>
      </c>
      <c r="BQ113" s="81">
        <v>0</v>
      </c>
      <c r="BR113" s="81">
        <v>0</v>
      </c>
      <c r="BS113" s="81">
        <v>0</v>
      </c>
      <c r="BT113"/>
      <c r="BU113" s="80">
        <v>36.345999999999997</v>
      </c>
      <c r="BV113" s="80">
        <v>10.693</v>
      </c>
      <c r="BW113" s="80">
        <v>5.5819999999999999</v>
      </c>
      <c r="BX113" s="80">
        <v>0</v>
      </c>
      <c r="BY113" s="80">
        <v>0</v>
      </c>
      <c r="BZ113" s="80">
        <v>0</v>
      </c>
      <c r="CA113" s="80">
        <v>0</v>
      </c>
      <c r="CB113" s="80">
        <v>0</v>
      </c>
      <c r="CC113" s="80">
        <v>0</v>
      </c>
    </row>
    <row r="114" spans="1:81">
      <c r="A114" s="80" t="s">
        <v>1891</v>
      </c>
      <c r="B114" s="80">
        <v>419</v>
      </c>
      <c r="C114" s="80">
        <v>11</v>
      </c>
      <c r="D114" s="80">
        <v>25</v>
      </c>
      <c r="E114" s="80">
        <v>2014</v>
      </c>
      <c r="F114" s="80" t="s">
        <v>90</v>
      </c>
      <c r="G114" s="80" t="s">
        <v>1880</v>
      </c>
      <c r="H114" s="80" t="s">
        <v>1881</v>
      </c>
      <c r="I114" s="177"/>
      <c r="J114" s="81">
        <v>89.111094684387695</v>
      </c>
      <c r="K114" s="81">
        <v>1.801680544438687</v>
      </c>
      <c r="L114" s="81">
        <v>6.9269168713417493</v>
      </c>
      <c r="M114" s="81">
        <v>47.788002540785492</v>
      </c>
      <c r="N114" s="81">
        <v>43.529549201198115</v>
      </c>
      <c r="O114" s="81">
        <v>24.785901906243321</v>
      </c>
      <c r="P114" s="81">
        <v>21.421057772798612</v>
      </c>
      <c r="Q114" s="81">
        <v>1.9588088512422586</v>
      </c>
      <c r="R114" s="81">
        <v>0.60447502104235096</v>
      </c>
      <c r="S114" s="81">
        <v>2.9573889708071719</v>
      </c>
      <c r="T114" s="82"/>
      <c r="U114" s="81">
        <v>6864344</v>
      </c>
      <c r="V114" s="81">
        <v>723</v>
      </c>
      <c r="W114" s="81">
        <v>158</v>
      </c>
      <c r="X114" s="81">
        <v>9256</v>
      </c>
      <c r="Y114" s="81">
        <v>12125</v>
      </c>
      <c r="Z114" s="81">
        <v>14263</v>
      </c>
      <c r="AA114" s="81">
        <v>4266</v>
      </c>
      <c r="AB114" s="81">
        <v>26392</v>
      </c>
      <c r="AC114" s="81">
        <v>100520</v>
      </c>
      <c r="AD114" s="81">
        <v>2.9573889708071719</v>
      </c>
      <c r="AE114" s="82"/>
      <c r="AF114" s="81">
        <v>85409098.096348122</v>
      </c>
      <c r="AG114" s="81">
        <v>1395156.9212682527</v>
      </c>
      <c r="AH114" s="81">
        <v>1757700.3859384926</v>
      </c>
      <c r="AI114" s="81">
        <v>59164164.726617001</v>
      </c>
      <c r="AJ114" s="81">
        <v>60643813.977973223</v>
      </c>
      <c r="AK114" s="81">
        <v>0</v>
      </c>
      <c r="AL114" s="81">
        <v>0</v>
      </c>
      <c r="AM114" s="81">
        <v>3623227.2186705773</v>
      </c>
      <c r="AN114" s="81">
        <v>0</v>
      </c>
      <c r="AO114" s="81">
        <v>0</v>
      </c>
      <c r="AP114" s="82"/>
      <c r="AQ114" s="81">
        <v>592</v>
      </c>
      <c r="AR114" s="81">
        <v>88</v>
      </c>
      <c r="AS114" s="81">
        <v>0</v>
      </c>
      <c r="AT114" s="81">
        <v>0</v>
      </c>
      <c r="AU114" s="81">
        <v>0</v>
      </c>
      <c r="AV114" s="81">
        <v>0</v>
      </c>
      <c r="AW114" s="81" t="s">
        <v>564</v>
      </c>
      <c r="AX114" s="82"/>
      <c r="AY114" s="81">
        <v>2532.288</v>
      </c>
      <c r="AZ114" s="81">
        <v>10586.609999999999</v>
      </c>
      <c r="BA114" s="81">
        <v>0</v>
      </c>
      <c r="BB114" s="81">
        <v>0</v>
      </c>
      <c r="BC114" s="81">
        <v>0</v>
      </c>
      <c r="BD114" s="81">
        <v>0</v>
      </c>
      <c r="BE114" s="81" t="s">
        <v>564</v>
      </c>
      <c r="BF114" s="82"/>
      <c r="BG114" s="81">
        <v>0</v>
      </c>
      <c r="BH114" s="81">
        <v>0</v>
      </c>
      <c r="BI114" s="81">
        <v>51.231999999999999</v>
      </c>
      <c r="BJ114" s="81">
        <v>0</v>
      </c>
      <c r="BK114" s="81">
        <v>0</v>
      </c>
      <c r="BL114" s="81">
        <v>0</v>
      </c>
      <c r="BM114" s="82"/>
      <c r="BN114" s="81">
        <v>0</v>
      </c>
      <c r="BO114" s="81">
        <v>0</v>
      </c>
      <c r="BP114" s="81">
        <v>3</v>
      </c>
      <c r="BQ114" s="81">
        <v>0</v>
      </c>
      <c r="BR114" s="81">
        <v>0</v>
      </c>
      <c r="BS114" s="81">
        <v>0</v>
      </c>
      <c r="BT114"/>
      <c r="BU114" s="80">
        <v>34.024999999999999</v>
      </c>
      <c r="BV114" s="80">
        <v>10.010999999999999</v>
      </c>
      <c r="BW114" s="80">
        <v>7.1959999999999997</v>
      </c>
      <c r="BX114" s="80">
        <v>0</v>
      </c>
      <c r="BY114" s="80">
        <v>0</v>
      </c>
      <c r="BZ114" s="80">
        <v>0</v>
      </c>
      <c r="CA114" s="80">
        <v>0</v>
      </c>
      <c r="CB114" s="80">
        <v>0</v>
      </c>
      <c r="CC114" s="80">
        <v>0</v>
      </c>
    </row>
    <row r="115" spans="1:81">
      <c r="A115" s="80" t="s">
        <v>1892</v>
      </c>
      <c r="B115" s="80">
        <v>420</v>
      </c>
      <c r="C115" s="80">
        <v>12</v>
      </c>
      <c r="D115" s="80">
        <v>25</v>
      </c>
      <c r="E115" s="80">
        <v>2015</v>
      </c>
      <c r="F115" s="80" t="s">
        <v>91</v>
      </c>
      <c r="G115" s="80" t="s">
        <v>1880</v>
      </c>
      <c r="H115" s="80" t="s">
        <v>1881</v>
      </c>
      <c r="I115" s="177"/>
      <c r="J115" s="81">
        <v>81.111358178553061</v>
      </c>
      <c r="K115" s="81">
        <v>1.6982021536901946</v>
      </c>
      <c r="L115" s="81">
        <v>6.8360669045703597</v>
      </c>
      <c r="M115" s="81">
        <v>42.709625707126889</v>
      </c>
      <c r="N115" s="81">
        <v>38.892303910734611</v>
      </c>
      <c r="O115" s="81">
        <v>24.318734705809135</v>
      </c>
      <c r="P115" s="81">
        <v>21.136394467790552</v>
      </c>
      <c r="Q115" s="81">
        <v>1.8813205330323572</v>
      </c>
      <c r="R115" s="81">
        <v>0.55090169520131527</v>
      </c>
      <c r="S115" s="81">
        <v>2.9736004346101104</v>
      </c>
      <c r="T115" s="82"/>
      <c r="U115" s="81">
        <v>7814059</v>
      </c>
      <c r="V115" s="81">
        <v>723</v>
      </c>
      <c r="W115" s="81">
        <v>158</v>
      </c>
      <c r="X115" s="81">
        <v>9256</v>
      </c>
      <c r="Y115" s="81">
        <v>12034</v>
      </c>
      <c r="Z115" s="81">
        <v>14129</v>
      </c>
      <c r="AA115" s="81">
        <v>4206</v>
      </c>
      <c r="AB115" s="81">
        <v>25893</v>
      </c>
      <c r="AC115" s="81">
        <v>94371</v>
      </c>
      <c r="AD115" s="81">
        <v>2.9736004346101104</v>
      </c>
      <c r="AE115" s="82"/>
      <c r="AF115" s="81">
        <v>81616368.367714718</v>
      </c>
      <c r="AG115" s="81">
        <v>1283570.3422816212</v>
      </c>
      <c r="AH115" s="81">
        <v>1423695.1457829748</v>
      </c>
      <c r="AI115" s="81">
        <v>56710258.606785633</v>
      </c>
      <c r="AJ115" s="81">
        <v>59416866.34777163</v>
      </c>
      <c r="AK115" s="81">
        <v>0</v>
      </c>
      <c r="AL115" s="81">
        <v>0</v>
      </c>
      <c r="AM115" s="81">
        <v>3548527.0329501657</v>
      </c>
      <c r="AN115" s="81">
        <v>0</v>
      </c>
      <c r="AO115" s="81">
        <v>0</v>
      </c>
      <c r="AP115" s="82"/>
      <c r="AQ115" s="81">
        <v>629</v>
      </c>
      <c r="AR115" s="81">
        <v>96</v>
      </c>
      <c r="AS115" s="81">
        <v>0</v>
      </c>
      <c r="AT115" s="81">
        <v>0</v>
      </c>
      <c r="AU115" s="81">
        <v>0</v>
      </c>
      <c r="AV115" s="81">
        <v>0</v>
      </c>
      <c r="AW115" s="81" t="s">
        <v>564</v>
      </c>
      <c r="AX115" s="82"/>
      <c r="AY115" s="81">
        <v>2750.7080000000001</v>
      </c>
      <c r="AZ115" s="81">
        <v>10787.41</v>
      </c>
      <c r="BA115" s="81">
        <v>0</v>
      </c>
      <c r="BB115" s="81">
        <v>0</v>
      </c>
      <c r="BC115" s="81">
        <v>0</v>
      </c>
      <c r="BD115" s="81">
        <v>0</v>
      </c>
      <c r="BE115" s="81" t="s">
        <v>564</v>
      </c>
      <c r="BF115" s="82"/>
      <c r="BG115" s="81">
        <v>0</v>
      </c>
      <c r="BH115" s="81">
        <v>0</v>
      </c>
      <c r="BI115" s="81">
        <v>48.204999999999998</v>
      </c>
      <c r="BJ115" s="81">
        <v>0</v>
      </c>
      <c r="BK115" s="81">
        <v>0</v>
      </c>
      <c r="BL115" s="81">
        <v>0</v>
      </c>
      <c r="BM115" s="82"/>
      <c r="BN115" s="81">
        <v>0</v>
      </c>
      <c r="BO115" s="81">
        <v>0</v>
      </c>
      <c r="BP115" s="81">
        <v>3</v>
      </c>
      <c r="BQ115" s="81">
        <v>0</v>
      </c>
      <c r="BR115" s="81">
        <v>0</v>
      </c>
      <c r="BS115" s="81">
        <v>0</v>
      </c>
      <c r="BT115"/>
      <c r="BU115" s="80">
        <v>32.441000000000003</v>
      </c>
      <c r="BV115" s="80">
        <v>10.192</v>
      </c>
      <c r="BW115" s="80">
        <v>5.5720000000000001</v>
      </c>
      <c r="BX115" s="80">
        <v>0</v>
      </c>
      <c r="BY115" s="80">
        <v>0</v>
      </c>
      <c r="BZ115" s="80">
        <v>0</v>
      </c>
      <c r="CA115" s="80">
        <v>0</v>
      </c>
      <c r="CB115" s="80">
        <v>0</v>
      </c>
      <c r="CC115" s="80">
        <v>0</v>
      </c>
    </row>
    <row r="116" spans="1:81">
      <c r="A116" s="80" t="s">
        <v>1893</v>
      </c>
      <c r="B116" s="80">
        <v>421</v>
      </c>
      <c r="C116" s="80">
        <v>13</v>
      </c>
      <c r="D116" s="80">
        <v>25</v>
      </c>
      <c r="E116" s="80">
        <v>2016</v>
      </c>
      <c r="F116" s="80" t="s">
        <v>92</v>
      </c>
      <c r="G116" s="80" t="s">
        <v>1880</v>
      </c>
      <c r="H116" s="80" t="s">
        <v>1881</v>
      </c>
      <c r="I116" s="177"/>
      <c r="J116" s="81">
        <v>70.985166202424466</v>
      </c>
      <c r="K116" s="81">
        <v>1.6317373791782204</v>
      </c>
      <c r="L116" s="81">
        <v>6.6786355815141434</v>
      </c>
      <c r="M116" s="81">
        <v>34.249093126289544</v>
      </c>
      <c r="N116" s="81">
        <v>38.034560243752679</v>
      </c>
      <c r="O116" s="81">
        <v>23.980914152569497</v>
      </c>
      <c r="P116" s="81">
        <v>20.6932967171646</v>
      </c>
      <c r="Q116" s="81">
        <v>1.8006222860133458</v>
      </c>
      <c r="R116" s="81">
        <v>0.54389443888594413</v>
      </c>
      <c r="S116" s="81">
        <v>2.6915003140981959</v>
      </c>
      <c r="T116" s="82"/>
      <c r="U116" s="81">
        <v>7271253.9999999991</v>
      </c>
      <c r="V116" s="81">
        <v>723</v>
      </c>
      <c r="W116" s="81">
        <v>158</v>
      </c>
      <c r="X116" s="81">
        <v>9256</v>
      </c>
      <c r="Y116" s="81">
        <v>11928</v>
      </c>
      <c r="Z116" s="81">
        <v>14104</v>
      </c>
      <c r="AA116" s="81">
        <v>4259</v>
      </c>
      <c r="AB116" s="81">
        <v>25493</v>
      </c>
      <c r="AC116" s="81">
        <v>92891.816347662199</v>
      </c>
      <c r="AD116" s="81">
        <v>2.6915003140981959</v>
      </c>
      <c r="AE116" s="82"/>
      <c r="AF116" s="81">
        <v>77157735.098560378</v>
      </c>
      <c r="AG116" s="81">
        <v>1219339.3158274221</v>
      </c>
      <c r="AH116" s="81">
        <v>1188769.5019561891</v>
      </c>
      <c r="AI116" s="81">
        <v>53997925.031442903</v>
      </c>
      <c r="AJ116" s="81">
        <v>63947614.094194293</v>
      </c>
      <c r="AK116" s="81">
        <v>0</v>
      </c>
      <c r="AL116" s="81">
        <v>0</v>
      </c>
      <c r="AM116" s="81">
        <v>3496422.97975579</v>
      </c>
      <c r="AN116" s="81">
        <v>0</v>
      </c>
      <c r="AO116" s="81">
        <v>0</v>
      </c>
      <c r="AP116" s="82"/>
      <c r="AQ116" s="81">
        <v>650</v>
      </c>
      <c r="AR116" s="81">
        <v>99</v>
      </c>
      <c r="AS116" s="81">
        <v>0</v>
      </c>
      <c r="AT116" s="81">
        <v>1</v>
      </c>
      <c r="AU116" s="81">
        <v>0</v>
      </c>
      <c r="AV116" s="81">
        <v>0</v>
      </c>
      <c r="AW116" s="81" t="s">
        <v>564</v>
      </c>
      <c r="AX116" s="82"/>
      <c r="AY116" s="81">
        <v>2866.5079999999998</v>
      </c>
      <c r="AZ116" s="81">
        <v>11535.21</v>
      </c>
      <c r="BA116" s="81">
        <v>0</v>
      </c>
      <c r="BB116" s="81">
        <v>3.2</v>
      </c>
      <c r="BC116" s="81">
        <v>0</v>
      </c>
      <c r="BD116" s="81">
        <v>0</v>
      </c>
      <c r="BE116" s="81" t="s">
        <v>564</v>
      </c>
      <c r="BF116" s="82"/>
      <c r="BG116" s="81">
        <v>0</v>
      </c>
      <c r="BH116" s="81">
        <v>0</v>
      </c>
      <c r="BI116" s="81">
        <v>43.283999999999999</v>
      </c>
      <c r="BJ116" s="81">
        <v>0</v>
      </c>
      <c r="BK116" s="81">
        <v>0</v>
      </c>
      <c r="BL116" s="81">
        <v>0</v>
      </c>
      <c r="BM116" s="82"/>
      <c r="BN116" s="81">
        <v>0</v>
      </c>
      <c r="BO116" s="81">
        <v>0</v>
      </c>
      <c r="BP116" s="81">
        <v>3</v>
      </c>
      <c r="BQ116" s="81">
        <v>0</v>
      </c>
      <c r="BR116" s="81">
        <v>0</v>
      </c>
      <c r="BS116" s="81">
        <v>0</v>
      </c>
      <c r="BT116"/>
      <c r="BU116" s="80">
        <v>29.355</v>
      </c>
      <c r="BV116" s="80">
        <v>7.6929999999999996</v>
      </c>
      <c r="BW116" s="80">
        <v>6.2359999999999998</v>
      </c>
      <c r="BX116" s="80">
        <v>0</v>
      </c>
      <c r="BY116" s="80">
        <v>0</v>
      </c>
      <c r="BZ116" s="80">
        <v>0</v>
      </c>
      <c r="CA116" s="80">
        <v>0</v>
      </c>
      <c r="CB116" s="80">
        <v>0</v>
      </c>
      <c r="CC116" s="80">
        <v>0</v>
      </c>
    </row>
    <row r="117" spans="1:81">
      <c r="A117" s="80" t="s">
        <v>1894</v>
      </c>
      <c r="B117" s="80">
        <v>422</v>
      </c>
      <c r="C117" s="80">
        <v>14</v>
      </c>
      <c r="D117" s="80">
        <v>25</v>
      </c>
      <c r="E117" s="80">
        <v>2017</v>
      </c>
      <c r="F117" s="80" t="s">
        <v>71</v>
      </c>
      <c r="G117" s="80" t="s">
        <v>1880</v>
      </c>
      <c r="H117" s="80" t="s">
        <v>1881</v>
      </c>
      <c r="I117" s="177"/>
      <c r="J117" s="81">
        <v>64.136258918528995</v>
      </c>
      <c r="K117" s="81">
        <v>1.5706527802938848</v>
      </c>
      <c r="L117" s="81">
        <v>6.1666124684212944</v>
      </c>
      <c r="M117" s="81">
        <v>31.16935412524473</v>
      </c>
      <c r="N117" s="81">
        <v>35.545830605115306</v>
      </c>
      <c r="O117" s="81">
        <v>23.586257679990794</v>
      </c>
      <c r="P117" s="81">
        <v>20.05527798688307</v>
      </c>
      <c r="Q117" s="81">
        <v>1.7144831388405184</v>
      </c>
      <c r="R117" s="81">
        <v>0.50397582731373014</v>
      </c>
      <c r="S117" s="81">
        <v>2.0248169705413566</v>
      </c>
      <c r="T117" s="82"/>
      <c r="U117" s="81">
        <v>7120625.9999999991</v>
      </c>
      <c r="V117" s="81">
        <v>723</v>
      </c>
      <c r="W117" s="81">
        <v>158</v>
      </c>
      <c r="X117" s="81">
        <v>9256</v>
      </c>
      <c r="Y117" s="81">
        <v>11835</v>
      </c>
      <c r="Z117" s="81">
        <v>14102</v>
      </c>
      <c r="AA117" s="81">
        <v>4154</v>
      </c>
      <c r="AB117" s="81">
        <v>25102</v>
      </c>
      <c r="AC117" s="81">
        <v>87781.999999999985</v>
      </c>
      <c r="AD117" s="81">
        <v>2.024816970541357</v>
      </c>
      <c r="AE117" s="82"/>
      <c r="AF117" s="81">
        <v>78778611.094556689</v>
      </c>
      <c r="AG117" s="81">
        <v>1197525.680444886</v>
      </c>
      <c r="AH117" s="81">
        <v>1435593.5394250669</v>
      </c>
      <c r="AI117" s="81">
        <v>52019956.910470881</v>
      </c>
      <c r="AJ117" s="81">
        <v>63831529.060883611</v>
      </c>
      <c r="AK117" s="81">
        <v>0</v>
      </c>
      <c r="AL117" s="81">
        <v>0</v>
      </c>
      <c r="AM117" s="81">
        <v>3448183.4763676212</v>
      </c>
      <c r="AN117" s="81">
        <v>0</v>
      </c>
      <c r="AO117" s="81">
        <v>0</v>
      </c>
      <c r="AP117" s="82"/>
      <c r="AQ117" s="81">
        <v>675</v>
      </c>
      <c r="AR117" s="81">
        <v>134</v>
      </c>
      <c r="AS117" s="81">
        <v>0</v>
      </c>
      <c r="AT117" s="81">
        <v>1</v>
      </c>
      <c r="AU117" s="81">
        <v>0</v>
      </c>
      <c r="AV117" s="81">
        <v>0</v>
      </c>
      <c r="AW117" s="81" t="s">
        <v>564</v>
      </c>
      <c r="AX117" s="82"/>
      <c r="AY117" s="81">
        <v>3022.558</v>
      </c>
      <c r="AZ117" s="81">
        <v>22356.61</v>
      </c>
      <c r="BA117" s="81">
        <v>0</v>
      </c>
      <c r="BB117" s="81">
        <v>3.2</v>
      </c>
      <c r="BC117" s="81">
        <v>0</v>
      </c>
      <c r="BD117" s="81">
        <v>0</v>
      </c>
      <c r="BE117" s="81" t="s">
        <v>564</v>
      </c>
      <c r="BF117" s="82"/>
      <c r="BG117" s="81">
        <v>0</v>
      </c>
      <c r="BH117" s="81">
        <v>0</v>
      </c>
      <c r="BI117" s="81">
        <v>28.791</v>
      </c>
      <c r="BJ117" s="81">
        <v>0</v>
      </c>
      <c r="BK117" s="81">
        <v>0</v>
      </c>
      <c r="BL117" s="81">
        <v>0</v>
      </c>
      <c r="BM117" s="82"/>
      <c r="BN117" s="81">
        <v>0</v>
      </c>
      <c r="BO117" s="81">
        <v>0</v>
      </c>
      <c r="BP117" s="81">
        <v>3</v>
      </c>
      <c r="BQ117" s="81">
        <v>0</v>
      </c>
      <c r="BR117" s="81">
        <v>0</v>
      </c>
      <c r="BS117" s="81">
        <v>0</v>
      </c>
      <c r="BT117"/>
      <c r="BU117" s="80">
        <v>28.791</v>
      </c>
      <c r="BV117" s="80">
        <v>0</v>
      </c>
      <c r="BW117" s="80">
        <v>0</v>
      </c>
      <c r="BX117" s="80">
        <v>0</v>
      </c>
      <c r="BY117" s="80">
        <v>0</v>
      </c>
      <c r="BZ117" s="80">
        <v>0</v>
      </c>
      <c r="CA117" s="80">
        <v>0</v>
      </c>
      <c r="CB117" s="80">
        <v>0</v>
      </c>
      <c r="CC117" s="80">
        <v>0</v>
      </c>
    </row>
    <row r="118" spans="1:81">
      <c r="A118" s="80" t="s">
        <v>1895</v>
      </c>
      <c r="B118" s="80">
        <v>423</v>
      </c>
      <c r="C118" s="80">
        <v>15</v>
      </c>
      <c r="D118" s="80">
        <v>25</v>
      </c>
      <c r="E118" s="80">
        <v>2018</v>
      </c>
      <c r="F118" s="80" t="s">
        <v>93</v>
      </c>
      <c r="G118" s="80" t="s">
        <v>1880</v>
      </c>
      <c r="H118" s="80" t="s">
        <v>1881</v>
      </c>
      <c r="I118" s="177"/>
      <c r="J118" s="81">
        <v>35.332217336649357</v>
      </c>
      <c r="K118" s="81">
        <v>1.3753967537912013</v>
      </c>
      <c r="L118" s="81">
        <v>5.4061336562360722</v>
      </c>
      <c r="M118" s="81">
        <v>28.258162802898145</v>
      </c>
      <c r="N118" s="81">
        <v>26.539768105154693</v>
      </c>
      <c r="O118" s="81">
        <v>23.102095286753297</v>
      </c>
      <c r="P118" s="81">
        <v>19.936901037405914</v>
      </c>
      <c r="Q118" s="81">
        <v>1.5657921428065489</v>
      </c>
      <c r="R118" s="81">
        <v>0.57958565593894329</v>
      </c>
      <c r="S118" s="81">
        <v>2.1692599245569029</v>
      </c>
      <c r="T118" s="82"/>
      <c r="U118" s="81">
        <v>4333759</v>
      </c>
      <c r="V118" s="81">
        <v>723</v>
      </c>
      <c r="W118" s="81">
        <v>158</v>
      </c>
      <c r="X118" s="81">
        <v>9256</v>
      </c>
      <c r="Y118" s="81">
        <v>11776</v>
      </c>
      <c r="Z118" s="81">
        <v>14077</v>
      </c>
      <c r="AA118" s="81">
        <v>4171</v>
      </c>
      <c r="AB118" s="81">
        <v>24705</v>
      </c>
      <c r="AC118" s="81">
        <v>100556</v>
      </c>
      <c r="AD118" s="81">
        <v>2.1692599245569029</v>
      </c>
      <c r="AE118" s="82"/>
      <c r="AF118" s="81">
        <v>51049428.042414904</v>
      </c>
      <c r="AG118" s="81">
        <v>1066396.4672971149</v>
      </c>
      <c r="AH118" s="81">
        <v>1306308.998149602</v>
      </c>
      <c r="AI118" s="81">
        <v>51076995.833812721</v>
      </c>
      <c r="AJ118" s="81">
        <v>56979325.458568431</v>
      </c>
      <c r="AK118" s="81">
        <v>0</v>
      </c>
      <c r="AL118" s="81">
        <v>0</v>
      </c>
      <c r="AM118" s="81">
        <v>3400670.6901312852</v>
      </c>
      <c r="AN118" s="81">
        <v>0</v>
      </c>
      <c r="AO118" s="81">
        <v>0</v>
      </c>
      <c r="AP118" s="82"/>
      <c r="AQ118" s="81">
        <v>700</v>
      </c>
      <c r="AR118" s="81">
        <v>153</v>
      </c>
      <c r="AS118" s="81">
        <v>1</v>
      </c>
      <c r="AT118" s="81">
        <v>1</v>
      </c>
      <c r="AU118" s="81">
        <v>0</v>
      </c>
      <c r="AV118" s="81">
        <v>0</v>
      </c>
      <c r="AW118" s="81" t="s">
        <v>564</v>
      </c>
      <c r="AX118" s="82"/>
      <c r="AY118" s="81">
        <v>3161.8580000000011</v>
      </c>
      <c r="AZ118" s="81">
        <v>24961.21</v>
      </c>
      <c r="BA118" s="81">
        <v>20</v>
      </c>
      <c r="BB118" s="81">
        <v>3</v>
      </c>
      <c r="BC118" s="81">
        <v>0</v>
      </c>
      <c r="BD118" s="81">
        <v>0</v>
      </c>
      <c r="BE118" s="81" t="s">
        <v>564</v>
      </c>
      <c r="BF118" s="82"/>
      <c r="BG118" s="81">
        <v>0</v>
      </c>
      <c r="BH118" s="81">
        <v>0</v>
      </c>
      <c r="BI118" s="81">
        <v>42.043999999999997</v>
      </c>
      <c r="BJ118" s="81">
        <v>0</v>
      </c>
      <c r="BK118" s="81">
        <v>0</v>
      </c>
      <c r="BL118" s="81">
        <v>0</v>
      </c>
      <c r="BM118" s="82"/>
      <c r="BN118" s="81">
        <v>0</v>
      </c>
      <c r="BO118" s="81">
        <v>0</v>
      </c>
      <c r="BP118" s="81">
        <v>3</v>
      </c>
      <c r="BQ118" s="81">
        <v>0</v>
      </c>
      <c r="BR118" s="81">
        <v>0</v>
      </c>
      <c r="BS118" s="81">
        <v>0</v>
      </c>
      <c r="BT118"/>
      <c r="BU118" s="80">
        <v>28.346</v>
      </c>
      <c r="BV118" s="80">
        <v>7.2910000000000004</v>
      </c>
      <c r="BW118" s="80">
        <v>6.407</v>
      </c>
      <c r="BX118" s="80">
        <v>0</v>
      </c>
      <c r="BY118" s="80">
        <v>0</v>
      </c>
      <c r="BZ118" s="80">
        <v>0</v>
      </c>
      <c r="CA118" s="80">
        <v>0</v>
      </c>
      <c r="CB118" s="80">
        <v>0</v>
      </c>
      <c r="CC118" s="80">
        <v>0</v>
      </c>
    </row>
    <row r="119" spans="1:81">
      <c r="A119" s="80" t="s">
        <v>1896</v>
      </c>
      <c r="B119" s="80">
        <v>424</v>
      </c>
      <c r="C119" s="80">
        <v>16</v>
      </c>
      <c r="D119" s="80">
        <v>25</v>
      </c>
      <c r="E119" s="80">
        <v>2019</v>
      </c>
      <c r="F119" s="80" t="s">
        <v>73</v>
      </c>
      <c r="G119" s="80" t="s">
        <v>1880</v>
      </c>
      <c r="H119" s="80" t="s">
        <v>1881</v>
      </c>
      <c r="I119" s="177"/>
      <c r="J119" s="81">
        <v>34.992817446836746</v>
      </c>
      <c r="K119" s="81">
        <v>1.2936179638151535</v>
      </c>
      <c r="L119" s="81">
        <v>5.5100145169629275</v>
      </c>
      <c r="M119" s="81">
        <v>31.575690902316435</v>
      </c>
      <c r="N119" s="81">
        <v>24.956128864586933</v>
      </c>
      <c r="O119" s="81">
        <v>22.380936756473925</v>
      </c>
      <c r="P119" s="81">
        <v>19.215559686714602</v>
      </c>
      <c r="Q119" s="81">
        <v>1.4979808753272172</v>
      </c>
      <c r="R119" s="81">
        <v>0.5594142415310237</v>
      </c>
      <c r="S119" s="81">
        <v>2.4307084715813749</v>
      </c>
      <c r="T119" s="82"/>
      <c r="U119" s="81">
        <v>4212851</v>
      </c>
      <c r="V119" s="81">
        <v>723</v>
      </c>
      <c r="W119" s="81">
        <v>158</v>
      </c>
      <c r="X119" s="81">
        <v>9256</v>
      </c>
      <c r="Y119" s="81">
        <v>11671</v>
      </c>
      <c r="Z119" s="81">
        <v>14012</v>
      </c>
      <c r="AA119" s="81">
        <v>3990</v>
      </c>
      <c r="AB119" s="81">
        <v>24275</v>
      </c>
      <c r="AC119" s="81">
        <v>98646</v>
      </c>
      <c r="AD119" s="81">
        <v>2.4307084715813749</v>
      </c>
      <c r="AE119" s="82"/>
      <c r="AF119" s="81">
        <v>49369955.488098577</v>
      </c>
      <c r="AG119" s="81">
        <v>1033284.96475067</v>
      </c>
      <c r="AH119" s="81">
        <v>1452437.933225079</v>
      </c>
      <c r="AI119" s="81">
        <v>51485185.611951023</v>
      </c>
      <c r="AJ119" s="81">
        <v>51064903.673414886</v>
      </c>
      <c r="AK119" s="81">
        <v>0</v>
      </c>
      <c r="AL119" s="81">
        <v>0</v>
      </c>
      <c r="AM119" s="81">
        <v>3306072.2578978394</v>
      </c>
      <c r="AN119" s="81">
        <v>0</v>
      </c>
      <c r="AO119" s="81">
        <v>0</v>
      </c>
      <c r="AP119" s="82"/>
      <c r="AQ119" s="81">
        <v>724</v>
      </c>
      <c r="AR119" s="81">
        <v>167</v>
      </c>
      <c r="AS119" s="81">
        <v>1</v>
      </c>
      <c r="AT119" s="81">
        <v>1</v>
      </c>
      <c r="AU119" s="81">
        <v>0</v>
      </c>
      <c r="AV119" s="81">
        <v>0</v>
      </c>
      <c r="AW119" s="81" t="s">
        <v>564</v>
      </c>
      <c r="AX119" s="82"/>
      <c r="AY119" s="81">
        <v>3276.2779999999998</v>
      </c>
      <c r="AZ119" s="81">
        <v>25631.709999999988</v>
      </c>
      <c r="BA119" s="81">
        <v>19.5</v>
      </c>
      <c r="BB119" s="81">
        <v>3.2</v>
      </c>
      <c r="BC119" s="81">
        <v>0</v>
      </c>
      <c r="BD119" s="81">
        <v>0</v>
      </c>
      <c r="BE119" s="81" t="s">
        <v>564</v>
      </c>
      <c r="BF119" s="82"/>
      <c r="BG119" s="81">
        <v>0</v>
      </c>
      <c r="BH119" s="81">
        <v>0</v>
      </c>
      <c r="BI119" s="81">
        <v>31.710999999999999</v>
      </c>
      <c r="BJ119" s="81">
        <v>0</v>
      </c>
      <c r="BK119" s="81">
        <v>0</v>
      </c>
      <c r="BL119" s="81">
        <v>0</v>
      </c>
      <c r="BM119" s="82"/>
      <c r="BN119" s="81">
        <v>0</v>
      </c>
      <c r="BO119" s="81">
        <v>0</v>
      </c>
      <c r="BP119" s="81">
        <v>4</v>
      </c>
      <c r="BQ119" s="81">
        <v>0</v>
      </c>
      <c r="BR119" s="81">
        <v>0</v>
      </c>
      <c r="BS119" s="81">
        <v>0</v>
      </c>
      <c r="BT119"/>
      <c r="BU119" s="80">
        <v>27.532</v>
      </c>
      <c r="BV119" s="80">
        <v>0</v>
      </c>
      <c r="BW119" s="80">
        <v>0</v>
      </c>
      <c r="BX119" s="80">
        <v>0</v>
      </c>
      <c r="BY119" s="80">
        <v>0</v>
      </c>
      <c r="BZ119" s="80">
        <v>4.1790000000000003</v>
      </c>
      <c r="CA119" s="80">
        <v>0</v>
      </c>
      <c r="CB119" s="80">
        <v>0</v>
      </c>
      <c r="CC119" s="80">
        <v>0</v>
      </c>
    </row>
    <row r="120" spans="1:81">
      <c r="A120" s="80" t="s">
        <v>1897</v>
      </c>
      <c r="B120" s="80">
        <v>425</v>
      </c>
      <c r="C120" s="80">
        <v>17</v>
      </c>
      <c r="D120" s="80">
        <v>25</v>
      </c>
      <c r="E120" s="80">
        <v>2020</v>
      </c>
      <c r="F120" s="80" t="s">
        <v>218</v>
      </c>
      <c r="G120" s="80" t="s">
        <v>1880</v>
      </c>
      <c r="H120" s="80" t="s">
        <v>1881</v>
      </c>
      <c r="I120" s="177"/>
      <c r="J120" s="81">
        <v>29.226395365997451</v>
      </c>
      <c r="K120" s="81">
        <v>1.3669445680912857</v>
      </c>
      <c r="L120" s="81">
        <v>6.0209462445686217</v>
      </c>
      <c r="M120" s="81">
        <v>28.66799868754973</v>
      </c>
      <c r="N120" s="81">
        <v>25.86450787534833</v>
      </c>
      <c r="O120" s="81">
        <v>19.57807998976071</v>
      </c>
      <c r="P120" s="81">
        <v>18.08938357723812</v>
      </c>
      <c r="Q120" s="81">
        <v>1.4007290915160169</v>
      </c>
      <c r="R120" s="81">
        <v>0.53267564530140987</v>
      </c>
      <c r="S120" s="81">
        <v>2.6001577829486529</v>
      </c>
      <c r="T120" s="82"/>
      <c r="U120" s="81">
        <v>3520528</v>
      </c>
      <c r="V120" s="81">
        <v>701</v>
      </c>
      <c r="W120" s="81">
        <v>194</v>
      </c>
      <c r="X120" s="81">
        <v>8882</v>
      </c>
      <c r="Y120" s="81">
        <v>11518</v>
      </c>
      <c r="Z120" s="81">
        <v>13990</v>
      </c>
      <c r="AA120" s="81">
        <v>4081</v>
      </c>
      <c r="AB120" s="81">
        <v>23756</v>
      </c>
      <c r="AC120" s="81">
        <v>94421</v>
      </c>
      <c r="AD120" s="81">
        <v>2.6001577829486529</v>
      </c>
      <c r="AE120" s="82"/>
      <c r="AF120" s="81">
        <v>40608786.303366162</v>
      </c>
      <c r="AG120" s="81">
        <v>1005222.4725951924</v>
      </c>
      <c r="AH120" s="81">
        <v>1846657.57306335</v>
      </c>
      <c r="AI120" s="81">
        <v>45565577.40993993</v>
      </c>
      <c r="AJ120" s="81">
        <v>53537935.355026387</v>
      </c>
      <c r="AK120" s="81"/>
      <c r="AL120" s="81"/>
      <c r="AM120" s="81">
        <v>3100421.9346648972</v>
      </c>
      <c r="AN120" s="81"/>
      <c r="AO120" s="81"/>
      <c r="AP120" s="82"/>
      <c r="AQ120" s="81">
        <v>745</v>
      </c>
      <c r="AR120" s="81">
        <v>210</v>
      </c>
      <c r="AS120" s="81">
        <v>1</v>
      </c>
      <c r="AT120" s="81">
        <v>1</v>
      </c>
      <c r="AU120" s="81">
        <v>0</v>
      </c>
      <c r="AV120" s="81">
        <v>0</v>
      </c>
      <c r="AW120" s="81">
        <v>1</v>
      </c>
      <c r="AX120" s="82"/>
      <c r="AY120" s="81">
        <v>3384.0780000000018</v>
      </c>
      <c r="AZ120" s="81">
        <v>30368.31000000003</v>
      </c>
      <c r="BA120" s="81">
        <v>19.5</v>
      </c>
      <c r="BB120" s="81">
        <v>3.2</v>
      </c>
      <c r="BC120" s="81">
        <v>0</v>
      </c>
      <c r="BD120" s="81">
        <v>0</v>
      </c>
      <c r="BE120" s="81">
        <v>19.5</v>
      </c>
      <c r="BF120" s="82"/>
      <c r="BG120" s="81">
        <v>0</v>
      </c>
      <c r="BH120" s="81">
        <v>0</v>
      </c>
      <c r="BI120" s="81">
        <v>32.97</v>
      </c>
      <c r="BJ120" s="81">
        <v>0</v>
      </c>
      <c r="BK120" s="81">
        <v>0</v>
      </c>
      <c r="BL120" s="81">
        <v>0</v>
      </c>
      <c r="BM120" s="82"/>
      <c r="BN120" s="81">
        <v>0</v>
      </c>
      <c r="BO120" s="81">
        <v>0</v>
      </c>
      <c r="BP120" s="81">
        <v>4</v>
      </c>
      <c r="BQ120" s="81">
        <v>0</v>
      </c>
      <c r="BR120" s="81">
        <v>0</v>
      </c>
      <c r="BS120" s="81">
        <v>0</v>
      </c>
      <c r="BT120"/>
      <c r="BU120" s="80">
        <v>26.206</v>
      </c>
      <c r="BV120" s="80">
        <v>0</v>
      </c>
      <c r="BW120" s="80">
        <v>0</v>
      </c>
      <c r="BX120" s="80">
        <v>0</v>
      </c>
      <c r="BY120" s="80">
        <v>0</v>
      </c>
      <c r="BZ120" s="80">
        <v>6.7640000000000002</v>
      </c>
      <c r="CA120" s="80">
        <v>0</v>
      </c>
      <c r="CB120" s="80">
        <v>0</v>
      </c>
      <c r="CC120" s="80">
        <v>0</v>
      </c>
    </row>
    <row r="121" spans="1:81">
      <c r="A121" s="80" t="s">
        <v>1898</v>
      </c>
      <c r="B121" s="80">
        <v>425</v>
      </c>
      <c r="C121" s="80">
        <v>18</v>
      </c>
      <c r="D121" s="80">
        <v>25</v>
      </c>
      <c r="E121" s="80">
        <v>2021</v>
      </c>
      <c r="F121" s="80" t="s">
        <v>75</v>
      </c>
      <c r="G121" s="174" t="s">
        <v>1880</v>
      </c>
      <c r="H121" s="80" t="s">
        <v>1881</v>
      </c>
      <c r="I121" s="177"/>
      <c r="J121" s="81">
        <v>28.570640366989551</v>
      </c>
      <c r="K121" s="81">
        <v>1.3993684879761021</v>
      </c>
      <c r="L121" s="81">
        <v>5.3792355949985016</v>
      </c>
      <c r="M121" s="81">
        <v>26.307449898024643</v>
      </c>
      <c r="N121" s="81">
        <v>19.319754633440148</v>
      </c>
      <c r="O121" s="81">
        <v>18.637186391319904</v>
      </c>
      <c r="P121" s="81">
        <v>18.60842508682984</v>
      </c>
      <c r="Q121" s="81">
        <v>1.3871068802340929</v>
      </c>
      <c r="R121" s="81">
        <v>0.60768388163258713</v>
      </c>
      <c r="S121" s="81">
        <v>2.5324332482650092</v>
      </c>
      <c r="T121" s="82"/>
      <c r="U121" s="81">
        <v>4397797</v>
      </c>
      <c r="V121" s="81">
        <v>701</v>
      </c>
      <c r="W121" s="81">
        <v>194</v>
      </c>
      <c r="X121" s="81">
        <v>8882</v>
      </c>
      <c r="Y121" s="81">
        <v>11400</v>
      </c>
      <c r="Z121" s="81">
        <v>13713</v>
      </c>
      <c r="AA121" s="81">
        <v>4094</v>
      </c>
      <c r="AB121" s="81">
        <v>23246</v>
      </c>
      <c r="AC121" s="81">
        <v>104405.99999999999</v>
      </c>
      <c r="AD121" s="81">
        <v>2.5324332482650092</v>
      </c>
      <c r="AE121" s="82"/>
      <c r="AF121" s="81">
        <v>44220221.932917081</v>
      </c>
      <c r="AG121" s="81">
        <v>1076016.7371029765</v>
      </c>
      <c r="AH121" s="81">
        <v>1708454.6839691752</v>
      </c>
      <c r="AI121" s="81">
        <v>50093353.42358464</v>
      </c>
      <c r="AJ121" s="81">
        <v>47622762.231748469</v>
      </c>
      <c r="AK121" s="81">
        <v>0</v>
      </c>
      <c r="AL121" s="81">
        <v>0</v>
      </c>
      <c r="AM121" s="81">
        <v>3051360.3359801867</v>
      </c>
      <c r="AN121" s="81">
        <v>0</v>
      </c>
      <c r="AO121" s="81">
        <v>0</v>
      </c>
      <c r="AP121" s="82"/>
      <c r="AQ121" s="81">
        <v>768</v>
      </c>
      <c r="AR121" s="81">
        <v>237</v>
      </c>
      <c r="AS121" s="81">
        <v>1</v>
      </c>
      <c r="AT121" s="81">
        <v>1</v>
      </c>
      <c r="AU121" s="81">
        <v>0</v>
      </c>
      <c r="AV121" s="81">
        <v>0</v>
      </c>
      <c r="AW121" s="81"/>
      <c r="AX121" s="82"/>
      <c r="AY121" s="81">
        <v>3527.068000000002</v>
      </c>
      <c r="AZ121" s="81">
        <v>101747.9099999999</v>
      </c>
      <c r="BA121" s="81">
        <v>19.5</v>
      </c>
      <c r="BB121" s="81">
        <v>3.2</v>
      </c>
      <c r="BC121" s="81">
        <v>0</v>
      </c>
      <c r="BD121" s="81">
        <v>0</v>
      </c>
      <c r="BE121" s="81"/>
      <c r="BF121" s="82"/>
      <c r="BG121" s="81"/>
      <c r="BH121" s="81"/>
      <c r="BI121" s="81"/>
      <c r="BJ121" s="81"/>
      <c r="BK121" s="81"/>
      <c r="BL121" s="81"/>
      <c r="BM121" s="82"/>
      <c r="BN121" s="81"/>
      <c r="BO121" s="81"/>
      <c r="BP121" s="81"/>
      <c r="BQ121" s="81"/>
      <c r="BR121" s="81"/>
      <c r="BS121" s="81"/>
      <c r="BT121"/>
      <c r="BU121" s="80"/>
      <c r="BV121" s="80"/>
      <c r="BW121" s="80"/>
      <c r="BX121" s="80"/>
      <c r="BY121" s="80"/>
      <c r="BZ121" s="80"/>
      <c r="CA121" s="80"/>
      <c r="CB121" s="80"/>
      <c r="CC121" s="80"/>
    </row>
    <row r="122" spans="1:81">
      <c r="A122" s="80" t="s">
        <v>1899</v>
      </c>
      <c r="B122" s="80">
        <v>425</v>
      </c>
      <c r="C122" s="80">
        <v>19</v>
      </c>
      <c r="D122" s="80">
        <v>25</v>
      </c>
      <c r="E122" s="80">
        <v>2022</v>
      </c>
      <c r="F122" s="80" t="s">
        <v>568</v>
      </c>
      <c r="G122" s="174" t="s">
        <v>1880</v>
      </c>
      <c r="H122" s="80" t="s">
        <v>1881</v>
      </c>
      <c r="I122" s="177"/>
      <c r="J122" s="81"/>
      <c r="K122" s="81"/>
      <c r="L122" s="81"/>
      <c r="M122" s="81"/>
      <c r="N122" s="81"/>
      <c r="O122" s="81"/>
      <c r="P122" s="81"/>
      <c r="Q122" s="81"/>
      <c r="R122" s="81"/>
      <c r="S122" s="81"/>
      <c r="T122" s="82"/>
      <c r="U122" s="81"/>
      <c r="V122" s="81"/>
      <c r="W122" s="81"/>
      <c r="X122" s="81"/>
      <c r="Y122" s="81"/>
      <c r="Z122" s="81"/>
      <c r="AA122" s="81"/>
      <c r="AB122" s="81"/>
      <c r="AC122" s="81"/>
      <c r="AD122" s="81"/>
      <c r="AE122" s="82"/>
      <c r="AF122" s="81"/>
      <c r="AG122" s="81"/>
      <c r="AH122" s="81"/>
      <c r="AI122" s="81"/>
      <c r="AJ122" s="81"/>
      <c r="AK122" s="81"/>
      <c r="AL122" s="81"/>
      <c r="AM122" s="81"/>
      <c r="AN122" s="81"/>
      <c r="AO122" s="81"/>
      <c r="AP122" s="82"/>
      <c r="AQ122" s="81">
        <v>802</v>
      </c>
      <c r="AR122" s="81">
        <v>243</v>
      </c>
      <c r="AS122" s="81">
        <v>1</v>
      </c>
      <c r="AT122" s="81">
        <v>1</v>
      </c>
      <c r="AU122" s="81">
        <v>0</v>
      </c>
      <c r="AV122" s="81">
        <v>0</v>
      </c>
      <c r="AW122" s="81"/>
      <c r="AX122" s="82"/>
      <c r="AY122" s="81">
        <v>3712.3680000000031</v>
      </c>
      <c r="AZ122" s="81">
        <v>105847.90999999989</v>
      </c>
      <c r="BA122" s="81">
        <v>19.5</v>
      </c>
      <c r="BB122" s="81">
        <v>3.2</v>
      </c>
      <c r="BC122" s="81">
        <v>0</v>
      </c>
      <c r="BD122" s="81">
        <v>0</v>
      </c>
      <c r="BE122" s="81"/>
      <c r="BF122" s="82"/>
      <c r="BG122" s="81"/>
      <c r="BH122" s="81"/>
      <c r="BI122" s="81"/>
      <c r="BJ122" s="81"/>
      <c r="BK122" s="81"/>
      <c r="BL122" s="81"/>
      <c r="BM122" s="82"/>
      <c r="BN122" s="81"/>
      <c r="BO122" s="81"/>
      <c r="BP122" s="81"/>
      <c r="BQ122" s="81"/>
      <c r="BR122" s="81"/>
      <c r="BS122" s="81"/>
      <c r="BT122"/>
      <c r="BU122" s="80"/>
      <c r="BV122" s="80"/>
      <c r="BW122" s="80"/>
      <c r="BX122" s="80"/>
      <c r="BY122" s="80"/>
      <c r="BZ122" s="80"/>
      <c r="CA122" s="80"/>
      <c r="CB122" s="80"/>
      <c r="CC122" s="80"/>
    </row>
    <row r="123" spans="1:81">
      <c r="A123" s="80" t="s">
        <v>1900</v>
      </c>
      <c r="B123" s="80">
        <v>103</v>
      </c>
      <c r="C123" s="80">
        <v>1</v>
      </c>
      <c r="D123" s="80">
        <v>7</v>
      </c>
      <c r="E123" s="80">
        <v>1990</v>
      </c>
      <c r="F123" s="80" t="s">
        <v>562</v>
      </c>
      <c r="G123" s="80" t="s">
        <v>1901</v>
      </c>
      <c r="H123" s="80" t="s">
        <v>1902</v>
      </c>
      <c r="I123" s="177"/>
      <c r="J123" s="81">
        <v>143.24208555061222</v>
      </c>
      <c r="K123" s="81">
        <v>3.6145094709081431</v>
      </c>
      <c r="L123" s="81">
        <v>6.1005145674591752</v>
      </c>
      <c r="M123" s="81">
        <v>14.892388355626183</v>
      </c>
      <c r="N123" s="81">
        <v>15.971192090412455</v>
      </c>
      <c r="O123" s="81">
        <v>22.559533660674411</v>
      </c>
      <c r="P123" s="81">
        <v>31.769553406618623</v>
      </c>
      <c r="Q123" s="81">
        <v>1.6278035298113471</v>
      </c>
      <c r="R123" s="81">
        <v>0</v>
      </c>
      <c r="S123" s="81">
        <v>1.7374676067500816</v>
      </c>
      <c r="T123" s="82"/>
      <c r="U123" s="81">
        <v>3464758</v>
      </c>
      <c r="V123" s="81">
        <v>1228</v>
      </c>
      <c r="W123" s="81">
        <v>59</v>
      </c>
      <c r="X123" s="81">
        <v>5017</v>
      </c>
      <c r="Y123" s="81">
        <v>7188</v>
      </c>
      <c r="Z123" s="81">
        <v>9279</v>
      </c>
      <c r="AA123" s="81">
        <v>7714</v>
      </c>
      <c r="AB123" s="81">
        <v>26430</v>
      </c>
      <c r="AC123" s="81">
        <v>0</v>
      </c>
      <c r="AD123" s="81">
        <v>1.7374676067500816</v>
      </c>
      <c r="AE123" s="82"/>
      <c r="AF123" s="81" t="s">
        <v>564</v>
      </c>
      <c r="AG123" s="81" t="s">
        <v>564</v>
      </c>
      <c r="AH123" s="81" t="s">
        <v>564</v>
      </c>
      <c r="AI123" s="81" t="s">
        <v>564</v>
      </c>
      <c r="AJ123" s="81" t="s">
        <v>564</v>
      </c>
      <c r="AK123" s="81" t="s">
        <v>564</v>
      </c>
      <c r="AL123" s="81" t="s">
        <v>564</v>
      </c>
      <c r="AM123" s="81" t="s">
        <v>564</v>
      </c>
      <c r="AN123" s="81" t="s">
        <v>564</v>
      </c>
      <c r="AO123" s="81" t="s">
        <v>564</v>
      </c>
      <c r="AP123" s="82"/>
      <c r="AQ123" s="81" t="s">
        <v>564</v>
      </c>
      <c r="AR123" s="81" t="s">
        <v>564</v>
      </c>
      <c r="AS123" s="81" t="s">
        <v>564</v>
      </c>
      <c r="AT123" s="81" t="s">
        <v>564</v>
      </c>
      <c r="AU123" s="81" t="s">
        <v>564</v>
      </c>
      <c r="AV123" s="81" t="s">
        <v>564</v>
      </c>
      <c r="AW123" s="81" t="s">
        <v>564</v>
      </c>
      <c r="AX123" s="82"/>
      <c r="AY123" s="81" t="s">
        <v>564</v>
      </c>
      <c r="AZ123" s="81" t="s">
        <v>564</v>
      </c>
      <c r="BA123" s="81" t="s">
        <v>564</v>
      </c>
      <c r="BB123" s="81" t="s">
        <v>564</v>
      </c>
      <c r="BC123" s="81" t="s">
        <v>564</v>
      </c>
      <c r="BD123" s="81" t="s">
        <v>564</v>
      </c>
      <c r="BE123" s="81" t="s">
        <v>564</v>
      </c>
      <c r="BF123" s="82"/>
      <c r="BG123" s="81" t="s">
        <v>564</v>
      </c>
      <c r="BH123" s="81" t="s">
        <v>564</v>
      </c>
      <c r="BI123" s="81" t="s">
        <v>564</v>
      </c>
      <c r="BJ123" s="81" t="s">
        <v>564</v>
      </c>
      <c r="BK123" s="81" t="s">
        <v>564</v>
      </c>
      <c r="BL123" s="81" t="s">
        <v>564</v>
      </c>
      <c r="BM123" s="82"/>
      <c r="BN123" s="81" t="s">
        <v>564</v>
      </c>
      <c r="BO123" s="81" t="s">
        <v>564</v>
      </c>
      <c r="BP123" s="81" t="s">
        <v>564</v>
      </c>
      <c r="BQ123" s="81" t="s">
        <v>564</v>
      </c>
      <c r="BR123" s="81" t="s">
        <v>564</v>
      </c>
      <c r="BS123" s="81" t="s">
        <v>564</v>
      </c>
      <c r="BT123"/>
      <c r="BU123" s="80"/>
      <c r="BV123" s="80"/>
      <c r="BW123" s="80"/>
      <c r="BX123" s="80"/>
      <c r="BY123" s="80"/>
      <c r="BZ123" s="80"/>
      <c r="CA123" s="80"/>
      <c r="CB123" s="80"/>
      <c r="CC123" s="80"/>
    </row>
    <row r="124" spans="1:81">
      <c r="A124" s="80" t="s">
        <v>1903</v>
      </c>
      <c r="B124" s="80">
        <v>104</v>
      </c>
      <c r="C124" s="80">
        <v>2</v>
      </c>
      <c r="D124" s="80">
        <v>7</v>
      </c>
      <c r="E124" s="80">
        <v>2005</v>
      </c>
      <c r="F124" s="80" t="s">
        <v>565</v>
      </c>
      <c r="G124" s="80" t="s">
        <v>1901</v>
      </c>
      <c r="H124" s="80" t="s">
        <v>1902</v>
      </c>
      <c r="I124" s="177"/>
      <c r="J124" s="81">
        <v>161.67443658939123</v>
      </c>
      <c r="K124" s="81">
        <v>3.016522141402834</v>
      </c>
      <c r="L124" s="81">
        <v>9.4737679476030738</v>
      </c>
      <c r="M124" s="81">
        <v>24.31315971906492</v>
      </c>
      <c r="N124" s="81">
        <v>23.769446627850648</v>
      </c>
      <c r="O124" s="81">
        <v>32.235492118701714</v>
      </c>
      <c r="P124" s="81">
        <v>35.88957145684023</v>
      </c>
      <c r="Q124" s="81">
        <v>1.5708453895511365</v>
      </c>
      <c r="R124" s="81">
        <v>0</v>
      </c>
      <c r="S124" s="81">
        <v>1.8083343679274286</v>
      </c>
      <c r="T124" s="82"/>
      <c r="U124" s="81">
        <v>4104080</v>
      </c>
      <c r="V124" s="81">
        <v>1275</v>
      </c>
      <c r="W124" s="81">
        <v>101</v>
      </c>
      <c r="X124" s="81">
        <v>4551</v>
      </c>
      <c r="Y124" s="81">
        <v>9053</v>
      </c>
      <c r="Z124" s="81">
        <v>15343</v>
      </c>
      <c r="AA124" s="81">
        <v>7137</v>
      </c>
      <c r="AB124" s="81">
        <v>26663</v>
      </c>
      <c r="AC124" s="81">
        <v>0</v>
      </c>
      <c r="AD124" s="81">
        <v>1.8083343679274286</v>
      </c>
      <c r="AE124" s="82"/>
      <c r="AF124" s="81" t="s">
        <v>564</v>
      </c>
      <c r="AG124" s="81" t="s">
        <v>564</v>
      </c>
      <c r="AH124" s="81" t="s">
        <v>564</v>
      </c>
      <c r="AI124" s="81" t="s">
        <v>564</v>
      </c>
      <c r="AJ124" s="81" t="s">
        <v>564</v>
      </c>
      <c r="AK124" s="81" t="s">
        <v>564</v>
      </c>
      <c r="AL124" s="81" t="s">
        <v>564</v>
      </c>
      <c r="AM124" s="81" t="s">
        <v>564</v>
      </c>
      <c r="AN124" s="81" t="s">
        <v>564</v>
      </c>
      <c r="AO124" s="81" t="s">
        <v>564</v>
      </c>
      <c r="AP124" s="82"/>
      <c r="AQ124" s="81" t="s">
        <v>564</v>
      </c>
      <c r="AR124" s="81" t="s">
        <v>564</v>
      </c>
      <c r="AS124" s="81" t="s">
        <v>564</v>
      </c>
      <c r="AT124" s="81" t="s">
        <v>564</v>
      </c>
      <c r="AU124" s="81" t="s">
        <v>564</v>
      </c>
      <c r="AV124" s="81" t="s">
        <v>564</v>
      </c>
      <c r="AW124" s="81" t="s">
        <v>564</v>
      </c>
      <c r="AX124" s="82"/>
      <c r="AY124" s="81" t="s">
        <v>564</v>
      </c>
      <c r="AZ124" s="81" t="s">
        <v>564</v>
      </c>
      <c r="BA124" s="81" t="s">
        <v>564</v>
      </c>
      <c r="BB124" s="81" t="s">
        <v>564</v>
      </c>
      <c r="BC124" s="81" t="s">
        <v>564</v>
      </c>
      <c r="BD124" s="81" t="s">
        <v>564</v>
      </c>
      <c r="BE124" s="81" t="s">
        <v>564</v>
      </c>
      <c r="BF124" s="82"/>
      <c r="BG124" s="81" t="s">
        <v>564</v>
      </c>
      <c r="BH124" s="81" t="s">
        <v>564</v>
      </c>
      <c r="BI124" s="81" t="s">
        <v>564</v>
      </c>
      <c r="BJ124" s="81" t="s">
        <v>564</v>
      </c>
      <c r="BK124" s="81" t="s">
        <v>564</v>
      </c>
      <c r="BL124" s="81" t="s">
        <v>564</v>
      </c>
      <c r="BM124" s="82"/>
      <c r="BN124" s="81" t="s">
        <v>564</v>
      </c>
      <c r="BO124" s="81" t="s">
        <v>564</v>
      </c>
      <c r="BP124" s="81" t="s">
        <v>564</v>
      </c>
      <c r="BQ124" s="81" t="s">
        <v>564</v>
      </c>
      <c r="BR124" s="81" t="s">
        <v>564</v>
      </c>
      <c r="BS124" s="81" t="s">
        <v>564</v>
      </c>
      <c r="BT124"/>
      <c r="BU124" s="80"/>
      <c r="BV124" s="80"/>
      <c r="BW124" s="80"/>
      <c r="BX124" s="80"/>
      <c r="BY124" s="80"/>
      <c r="BZ124" s="80"/>
      <c r="CA124" s="80"/>
      <c r="CB124" s="80"/>
      <c r="CC124" s="80"/>
    </row>
    <row r="125" spans="1:81">
      <c r="A125" s="80" t="s">
        <v>1904</v>
      </c>
      <c r="B125" s="80">
        <v>105</v>
      </c>
      <c r="C125" s="80">
        <v>3</v>
      </c>
      <c r="D125" s="80">
        <v>7</v>
      </c>
      <c r="E125" s="80">
        <v>2006</v>
      </c>
      <c r="F125" s="80" t="s">
        <v>566</v>
      </c>
      <c r="G125" s="80" t="s">
        <v>1901</v>
      </c>
      <c r="H125" s="80" t="s">
        <v>1902</v>
      </c>
      <c r="I125" s="177"/>
      <c r="J125" s="81" t="s">
        <v>564</v>
      </c>
      <c r="K125" s="81" t="s">
        <v>564</v>
      </c>
      <c r="L125" s="81" t="s">
        <v>564</v>
      </c>
      <c r="M125" s="81" t="s">
        <v>564</v>
      </c>
      <c r="N125" s="81" t="s">
        <v>564</v>
      </c>
      <c r="O125" s="81" t="s">
        <v>564</v>
      </c>
      <c r="P125" s="81" t="s">
        <v>564</v>
      </c>
      <c r="Q125" s="81" t="s">
        <v>564</v>
      </c>
      <c r="R125" s="81" t="s">
        <v>564</v>
      </c>
      <c r="S125" s="81" t="s">
        <v>564</v>
      </c>
      <c r="T125" s="82"/>
      <c r="U125" s="81" t="s">
        <v>564</v>
      </c>
      <c r="V125" s="81" t="s">
        <v>564</v>
      </c>
      <c r="W125" s="81" t="s">
        <v>564</v>
      </c>
      <c r="X125" s="81" t="s">
        <v>564</v>
      </c>
      <c r="Y125" s="81" t="s">
        <v>564</v>
      </c>
      <c r="Z125" s="81" t="s">
        <v>564</v>
      </c>
      <c r="AA125" s="81" t="s">
        <v>564</v>
      </c>
      <c r="AB125" s="81" t="s">
        <v>564</v>
      </c>
      <c r="AC125" s="81" t="s">
        <v>564</v>
      </c>
      <c r="AD125" s="81" t="s">
        <v>564</v>
      </c>
      <c r="AE125" s="82"/>
      <c r="AF125" s="81" t="s">
        <v>564</v>
      </c>
      <c r="AG125" s="81" t="s">
        <v>564</v>
      </c>
      <c r="AH125" s="81" t="s">
        <v>564</v>
      </c>
      <c r="AI125" s="81" t="s">
        <v>564</v>
      </c>
      <c r="AJ125" s="81" t="s">
        <v>564</v>
      </c>
      <c r="AK125" s="81" t="s">
        <v>564</v>
      </c>
      <c r="AL125" s="81" t="s">
        <v>564</v>
      </c>
      <c r="AM125" s="81" t="s">
        <v>564</v>
      </c>
      <c r="AN125" s="81" t="s">
        <v>564</v>
      </c>
      <c r="AO125" s="81" t="s">
        <v>564</v>
      </c>
      <c r="AP125" s="82"/>
      <c r="AQ125" s="81" t="s">
        <v>564</v>
      </c>
      <c r="AR125" s="81" t="s">
        <v>564</v>
      </c>
      <c r="AS125" s="81" t="s">
        <v>564</v>
      </c>
      <c r="AT125" s="81" t="s">
        <v>564</v>
      </c>
      <c r="AU125" s="81" t="s">
        <v>564</v>
      </c>
      <c r="AV125" s="81" t="s">
        <v>564</v>
      </c>
      <c r="AW125" s="81" t="s">
        <v>564</v>
      </c>
      <c r="AX125" s="82"/>
      <c r="AY125" s="81" t="s">
        <v>564</v>
      </c>
      <c r="AZ125" s="81" t="s">
        <v>564</v>
      </c>
      <c r="BA125" s="81" t="s">
        <v>564</v>
      </c>
      <c r="BB125" s="81" t="s">
        <v>564</v>
      </c>
      <c r="BC125" s="81" t="s">
        <v>564</v>
      </c>
      <c r="BD125" s="81" t="s">
        <v>564</v>
      </c>
      <c r="BE125" s="81" t="s">
        <v>564</v>
      </c>
      <c r="BF125" s="82"/>
      <c r="BG125" s="81" t="s">
        <v>564</v>
      </c>
      <c r="BH125" s="81" t="s">
        <v>564</v>
      </c>
      <c r="BI125" s="81" t="s">
        <v>564</v>
      </c>
      <c r="BJ125" s="81" t="s">
        <v>564</v>
      </c>
      <c r="BK125" s="81" t="s">
        <v>564</v>
      </c>
      <c r="BL125" s="81" t="s">
        <v>564</v>
      </c>
      <c r="BM125" s="82"/>
      <c r="BN125" s="81" t="s">
        <v>564</v>
      </c>
      <c r="BO125" s="81" t="s">
        <v>564</v>
      </c>
      <c r="BP125" s="81" t="s">
        <v>564</v>
      </c>
      <c r="BQ125" s="81" t="s">
        <v>564</v>
      </c>
      <c r="BR125" s="81" t="s">
        <v>564</v>
      </c>
      <c r="BS125" s="81" t="s">
        <v>564</v>
      </c>
      <c r="BT125"/>
      <c r="BU125" s="80"/>
      <c r="BV125" s="80"/>
      <c r="BW125" s="80"/>
      <c r="BX125" s="80"/>
      <c r="BY125" s="80"/>
      <c r="BZ125" s="80"/>
      <c r="CA125" s="80"/>
      <c r="CB125" s="80"/>
      <c r="CC125" s="80"/>
    </row>
    <row r="126" spans="1:81">
      <c r="A126" s="80" t="s">
        <v>1905</v>
      </c>
      <c r="B126" s="80">
        <v>106</v>
      </c>
      <c r="C126" s="80">
        <v>4</v>
      </c>
      <c r="D126" s="80">
        <v>7</v>
      </c>
      <c r="E126" s="80">
        <v>2007</v>
      </c>
      <c r="F126" s="80" t="s">
        <v>567</v>
      </c>
      <c r="G126" s="80" t="s">
        <v>1901</v>
      </c>
      <c r="H126" s="80" t="s">
        <v>1902</v>
      </c>
      <c r="I126" s="177"/>
      <c r="J126" s="81">
        <v>155.4096265863557</v>
      </c>
      <c r="K126" s="81">
        <v>2.9085613028533577</v>
      </c>
      <c r="L126" s="81">
        <v>8.9637909105909941</v>
      </c>
      <c r="M126" s="81">
        <v>22.736662128768518</v>
      </c>
      <c r="N126" s="81">
        <v>28.646735119572149</v>
      </c>
      <c r="O126" s="81">
        <v>31.384950847109845</v>
      </c>
      <c r="P126" s="81">
        <v>35.592314830402856</v>
      </c>
      <c r="Q126" s="81">
        <v>1.6309399598096483</v>
      </c>
      <c r="R126" s="81">
        <v>0</v>
      </c>
      <c r="S126" s="81">
        <v>2.7080073446910449</v>
      </c>
      <c r="T126" s="82"/>
      <c r="U126" s="81">
        <v>4432536</v>
      </c>
      <c r="V126" s="81">
        <v>1199</v>
      </c>
      <c r="W126" s="81">
        <v>110</v>
      </c>
      <c r="X126" s="81">
        <v>5096</v>
      </c>
      <c r="Y126" s="81">
        <v>9144</v>
      </c>
      <c r="Z126" s="81">
        <v>15529</v>
      </c>
      <c r="AA126" s="81">
        <v>6970</v>
      </c>
      <c r="AB126" s="81">
        <v>26219</v>
      </c>
      <c r="AC126" s="81">
        <v>0</v>
      </c>
      <c r="AD126" s="81">
        <v>2.7080073446910449</v>
      </c>
      <c r="AE126" s="82"/>
      <c r="AF126" s="81" t="s">
        <v>564</v>
      </c>
      <c r="AG126" s="81" t="s">
        <v>564</v>
      </c>
      <c r="AH126" s="81" t="s">
        <v>564</v>
      </c>
      <c r="AI126" s="81" t="s">
        <v>564</v>
      </c>
      <c r="AJ126" s="81" t="s">
        <v>564</v>
      </c>
      <c r="AK126" s="81" t="s">
        <v>564</v>
      </c>
      <c r="AL126" s="81" t="s">
        <v>564</v>
      </c>
      <c r="AM126" s="81" t="s">
        <v>564</v>
      </c>
      <c r="AN126" s="81" t="s">
        <v>564</v>
      </c>
      <c r="AO126" s="81" t="s">
        <v>564</v>
      </c>
      <c r="AP126" s="82"/>
      <c r="AQ126" s="81" t="s">
        <v>564</v>
      </c>
      <c r="AR126" s="81" t="s">
        <v>564</v>
      </c>
      <c r="AS126" s="81" t="s">
        <v>564</v>
      </c>
      <c r="AT126" s="81" t="s">
        <v>564</v>
      </c>
      <c r="AU126" s="81" t="s">
        <v>564</v>
      </c>
      <c r="AV126" s="81" t="s">
        <v>564</v>
      </c>
      <c r="AW126" s="81" t="s">
        <v>564</v>
      </c>
      <c r="AX126" s="82"/>
      <c r="AY126" s="81" t="s">
        <v>564</v>
      </c>
      <c r="AZ126" s="81" t="s">
        <v>564</v>
      </c>
      <c r="BA126" s="81" t="s">
        <v>564</v>
      </c>
      <c r="BB126" s="81" t="s">
        <v>564</v>
      </c>
      <c r="BC126" s="81" t="s">
        <v>564</v>
      </c>
      <c r="BD126" s="81" t="s">
        <v>564</v>
      </c>
      <c r="BE126" s="81" t="s">
        <v>564</v>
      </c>
      <c r="BF126" s="82"/>
      <c r="BG126" s="81" t="s">
        <v>564</v>
      </c>
      <c r="BH126" s="81" t="s">
        <v>564</v>
      </c>
      <c r="BI126" s="81" t="s">
        <v>564</v>
      </c>
      <c r="BJ126" s="81" t="s">
        <v>564</v>
      </c>
      <c r="BK126" s="81" t="s">
        <v>564</v>
      </c>
      <c r="BL126" s="81" t="s">
        <v>564</v>
      </c>
      <c r="BM126" s="82"/>
      <c r="BN126" s="81" t="s">
        <v>564</v>
      </c>
      <c r="BO126" s="81" t="s">
        <v>564</v>
      </c>
      <c r="BP126" s="81" t="s">
        <v>564</v>
      </c>
      <c r="BQ126" s="81" t="s">
        <v>564</v>
      </c>
      <c r="BR126" s="81" t="s">
        <v>564</v>
      </c>
      <c r="BS126" s="81" t="s">
        <v>564</v>
      </c>
      <c r="BT126"/>
      <c r="BU126" s="80"/>
      <c r="BV126" s="80"/>
      <c r="BW126" s="80"/>
      <c r="BX126" s="80"/>
      <c r="BY126" s="80"/>
      <c r="BZ126" s="80"/>
      <c r="CA126" s="80"/>
      <c r="CB126" s="80"/>
      <c r="CC126" s="80"/>
    </row>
    <row r="127" spans="1:81">
      <c r="A127" s="80" t="s">
        <v>1906</v>
      </c>
      <c r="B127" s="80">
        <v>107</v>
      </c>
      <c r="C127" s="80">
        <v>5</v>
      </c>
      <c r="D127" s="80">
        <v>7</v>
      </c>
      <c r="E127" s="80">
        <v>2008</v>
      </c>
      <c r="F127" s="80" t="s">
        <v>84</v>
      </c>
      <c r="G127" s="80" t="s">
        <v>1901</v>
      </c>
      <c r="H127" s="80" t="s">
        <v>1902</v>
      </c>
      <c r="I127" s="177"/>
      <c r="J127" s="81">
        <v>143.21743750241544</v>
      </c>
      <c r="K127" s="81">
        <v>2.288849509345964</v>
      </c>
      <c r="L127" s="81">
        <v>7.8655333579765347</v>
      </c>
      <c r="M127" s="81">
        <v>25.667108471640404</v>
      </c>
      <c r="N127" s="81">
        <v>27.275503231063109</v>
      </c>
      <c r="O127" s="81">
        <v>30.426182104020224</v>
      </c>
      <c r="P127" s="81">
        <v>34.383695987925314</v>
      </c>
      <c r="Q127" s="81">
        <v>1.5933739517140089</v>
      </c>
      <c r="R127" s="81">
        <v>0</v>
      </c>
      <c r="S127" s="81">
        <v>3.1979366469892829</v>
      </c>
      <c r="T127" s="82"/>
      <c r="U127" s="81">
        <v>4718837</v>
      </c>
      <c r="V127" s="81">
        <v>1199</v>
      </c>
      <c r="W127" s="81">
        <v>110</v>
      </c>
      <c r="X127" s="81">
        <v>5096</v>
      </c>
      <c r="Y127" s="81">
        <v>9185</v>
      </c>
      <c r="Z127" s="81">
        <v>15583</v>
      </c>
      <c r="AA127" s="81">
        <v>6741</v>
      </c>
      <c r="AB127" s="81">
        <v>26036</v>
      </c>
      <c r="AC127" s="81">
        <v>0</v>
      </c>
      <c r="AD127" s="81">
        <v>3.1979366469892829</v>
      </c>
      <c r="AE127" s="82"/>
      <c r="AF127" s="81" t="s">
        <v>564</v>
      </c>
      <c r="AG127" s="81" t="s">
        <v>564</v>
      </c>
      <c r="AH127" s="81" t="s">
        <v>564</v>
      </c>
      <c r="AI127" s="81" t="s">
        <v>564</v>
      </c>
      <c r="AJ127" s="81" t="s">
        <v>564</v>
      </c>
      <c r="AK127" s="81" t="s">
        <v>564</v>
      </c>
      <c r="AL127" s="81" t="s">
        <v>564</v>
      </c>
      <c r="AM127" s="81" t="s">
        <v>564</v>
      </c>
      <c r="AN127" s="81" t="s">
        <v>564</v>
      </c>
      <c r="AO127" s="81" t="s">
        <v>564</v>
      </c>
      <c r="AP127" s="82"/>
      <c r="AQ127" s="81" t="s">
        <v>564</v>
      </c>
      <c r="AR127" s="81" t="s">
        <v>564</v>
      </c>
      <c r="AS127" s="81" t="s">
        <v>564</v>
      </c>
      <c r="AT127" s="81" t="s">
        <v>564</v>
      </c>
      <c r="AU127" s="81" t="s">
        <v>564</v>
      </c>
      <c r="AV127" s="81" t="s">
        <v>564</v>
      </c>
      <c r="AW127" s="81" t="s">
        <v>564</v>
      </c>
      <c r="AX127" s="82"/>
      <c r="AY127" s="81" t="s">
        <v>564</v>
      </c>
      <c r="AZ127" s="81" t="s">
        <v>564</v>
      </c>
      <c r="BA127" s="81" t="s">
        <v>564</v>
      </c>
      <c r="BB127" s="81" t="s">
        <v>564</v>
      </c>
      <c r="BC127" s="81" t="s">
        <v>564</v>
      </c>
      <c r="BD127" s="81" t="s">
        <v>564</v>
      </c>
      <c r="BE127" s="81" t="s">
        <v>564</v>
      </c>
      <c r="BF127" s="82"/>
      <c r="BG127" s="81" t="s">
        <v>564</v>
      </c>
      <c r="BH127" s="81" t="s">
        <v>564</v>
      </c>
      <c r="BI127" s="81" t="s">
        <v>564</v>
      </c>
      <c r="BJ127" s="81" t="s">
        <v>564</v>
      </c>
      <c r="BK127" s="81" t="s">
        <v>564</v>
      </c>
      <c r="BL127" s="81" t="s">
        <v>564</v>
      </c>
      <c r="BM127" s="82"/>
      <c r="BN127" s="81" t="s">
        <v>564</v>
      </c>
      <c r="BO127" s="81" t="s">
        <v>564</v>
      </c>
      <c r="BP127" s="81" t="s">
        <v>564</v>
      </c>
      <c r="BQ127" s="81" t="s">
        <v>564</v>
      </c>
      <c r="BR127" s="81" t="s">
        <v>564</v>
      </c>
      <c r="BS127" s="81" t="s">
        <v>564</v>
      </c>
      <c r="BT127"/>
      <c r="BU127" s="80"/>
      <c r="BV127" s="80"/>
      <c r="BW127" s="80"/>
      <c r="BX127" s="80"/>
      <c r="BY127" s="80"/>
      <c r="BZ127" s="80"/>
      <c r="CA127" s="80"/>
      <c r="CB127" s="80"/>
      <c r="CC127" s="80"/>
    </row>
    <row r="128" spans="1:81">
      <c r="A128" s="80" t="s">
        <v>1907</v>
      </c>
      <c r="B128" s="80">
        <v>108</v>
      </c>
      <c r="C128" s="80">
        <v>6</v>
      </c>
      <c r="D128" s="80">
        <v>7</v>
      </c>
      <c r="E128" s="80">
        <v>2009</v>
      </c>
      <c r="F128" s="80" t="s">
        <v>85</v>
      </c>
      <c r="G128" s="80" t="s">
        <v>1901</v>
      </c>
      <c r="H128" s="80" t="s">
        <v>1902</v>
      </c>
      <c r="I128" s="177"/>
      <c r="J128" s="81">
        <v>155.51917415985318</v>
      </c>
      <c r="K128" s="81">
        <v>1.7109132479345677</v>
      </c>
      <c r="L128" s="81">
        <v>6.4318471130909352</v>
      </c>
      <c r="M128" s="81">
        <v>23.024088084116521</v>
      </c>
      <c r="N128" s="81">
        <v>25.274285309425437</v>
      </c>
      <c r="O128" s="81">
        <v>30.920365575218067</v>
      </c>
      <c r="P128" s="81">
        <v>33.050175154976927</v>
      </c>
      <c r="Q128" s="81">
        <v>1.5085246801117922</v>
      </c>
      <c r="R128" s="81">
        <v>0</v>
      </c>
      <c r="S128" s="81">
        <v>2.1719007812055917</v>
      </c>
      <c r="T128" s="82"/>
      <c r="U128" s="81">
        <v>4427875</v>
      </c>
      <c r="V128" s="81">
        <v>1152</v>
      </c>
      <c r="W128" s="81">
        <v>116</v>
      </c>
      <c r="X128" s="81">
        <v>5203</v>
      </c>
      <c r="Y128" s="81">
        <v>9237</v>
      </c>
      <c r="Z128" s="81">
        <v>15631</v>
      </c>
      <c r="AA128" s="81">
        <v>6652</v>
      </c>
      <c r="AB128" s="81">
        <v>25876</v>
      </c>
      <c r="AC128" s="81">
        <v>0</v>
      </c>
      <c r="AD128" s="81">
        <v>2.1719007812055917</v>
      </c>
      <c r="AE128" s="82"/>
      <c r="AF128" s="81" t="s">
        <v>564</v>
      </c>
      <c r="AG128" s="81" t="s">
        <v>564</v>
      </c>
      <c r="AH128" s="81" t="s">
        <v>564</v>
      </c>
      <c r="AI128" s="81" t="s">
        <v>564</v>
      </c>
      <c r="AJ128" s="81" t="s">
        <v>564</v>
      </c>
      <c r="AK128" s="81" t="s">
        <v>564</v>
      </c>
      <c r="AL128" s="81" t="s">
        <v>564</v>
      </c>
      <c r="AM128" s="81" t="s">
        <v>564</v>
      </c>
      <c r="AN128" s="81" t="s">
        <v>564</v>
      </c>
      <c r="AO128" s="81" t="s">
        <v>564</v>
      </c>
      <c r="AP128" s="82"/>
      <c r="AQ128" s="81" t="s">
        <v>564</v>
      </c>
      <c r="AR128" s="81" t="s">
        <v>564</v>
      </c>
      <c r="AS128" s="81" t="s">
        <v>564</v>
      </c>
      <c r="AT128" s="81" t="s">
        <v>564</v>
      </c>
      <c r="AU128" s="81" t="s">
        <v>564</v>
      </c>
      <c r="AV128" s="81" t="s">
        <v>564</v>
      </c>
      <c r="AW128" s="81" t="s">
        <v>564</v>
      </c>
      <c r="AX128" s="82"/>
      <c r="AY128" s="81" t="s">
        <v>564</v>
      </c>
      <c r="AZ128" s="81" t="s">
        <v>564</v>
      </c>
      <c r="BA128" s="81" t="s">
        <v>564</v>
      </c>
      <c r="BB128" s="81" t="s">
        <v>564</v>
      </c>
      <c r="BC128" s="81" t="s">
        <v>564</v>
      </c>
      <c r="BD128" s="81" t="s">
        <v>564</v>
      </c>
      <c r="BE128" s="81" t="s">
        <v>564</v>
      </c>
      <c r="BF128" s="82"/>
      <c r="BG128" s="81">
        <v>3.78</v>
      </c>
      <c r="BH128" s="81">
        <v>0</v>
      </c>
      <c r="BI128" s="81">
        <v>0</v>
      </c>
      <c r="BJ128" s="81">
        <v>0</v>
      </c>
      <c r="BK128" s="81">
        <v>5.22</v>
      </c>
      <c r="BL128" s="81">
        <v>0</v>
      </c>
      <c r="BM128" s="82"/>
      <c r="BN128" s="81">
        <v>1</v>
      </c>
      <c r="BO128" s="81">
        <v>0</v>
      </c>
      <c r="BP128" s="81">
        <v>0</v>
      </c>
      <c r="BQ128" s="81">
        <v>0</v>
      </c>
      <c r="BR128" s="81">
        <v>1</v>
      </c>
      <c r="BS128" s="81">
        <v>0</v>
      </c>
      <c r="BT128"/>
      <c r="BU128" s="80"/>
      <c r="BV128" s="80"/>
      <c r="BW128" s="80"/>
      <c r="BX128" s="80"/>
      <c r="BY128" s="80"/>
      <c r="BZ128" s="80"/>
      <c r="CA128" s="80"/>
      <c r="CB128" s="80"/>
      <c r="CC128" s="80"/>
    </row>
    <row r="129" spans="1:81">
      <c r="A129" s="80" t="s">
        <v>1908</v>
      </c>
      <c r="B129" s="80">
        <v>109</v>
      </c>
      <c r="C129" s="80">
        <v>7</v>
      </c>
      <c r="D129" s="80">
        <v>7</v>
      </c>
      <c r="E129" s="80">
        <v>2010</v>
      </c>
      <c r="F129" s="80" t="s">
        <v>86</v>
      </c>
      <c r="G129" s="80" t="s">
        <v>1901</v>
      </c>
      <c r="H129" s="80" t="s">
        <v>1902</v>
      </c>
      <c r="I129" s="177"/>
      <c r="J129" s="81">
        <v>134.68910556444638</v>
      </c>
      <c r="K129" s="81">
        <v>1.8233634044544262</v>
      </c>
      <c r="L129" s="81">
        <v>6.0893941259430875</v>
      </c>
      <c r="M129" s="81">
        <v>22.982718691095446</v>
      </c>
      <c r="N129" s="81">
        <v>25.890933972015933</v>
      </c>
      <c r="O129" s="81">
        <v>30.936837938093756</v>
      </c>
      <c r="P129" s="81">
        <v>33.295406384340104</v>
      </c>
      <c r="Q129" s="81">
        <v>1.5610653975285453</v>
      </c>
      <c r="R129" s="81">
        <v>0</v>
      </c>
      <c r="S129" s="81">
        <v>2.9834019501171638</v>
      </c>
      <c r="T129" s="82"/>
      <c r="U129" s="81">
        <v>3479921</v>
      </c>
      <c r="V129" s="81">
        <v>1152</v>
      </c>
      <c r="W129" s="81">
        <v>116</v>
      </c>
      <c r="X129" s="81">
        <v>5203</v>
      </c>
      <c r="Y129" s="81">
        <v>9263</v>
      </c>
      <c r="Z129" s="81">
        <v>15712</v>
      </c>
      <c r="AA129" s="81">
        <v>6534</v>
      </c>
      <c r="AB129" s="81">
        <v>25658</v>
      </c>
      <c r="AC129" s="81">
        <v>0</v>
      </c>
      <c r="AD129" s="81">
        <v>2.9834019501171638</v>
      </c>
      <c r="AE129" s="82"/>
      <c r="AF129" s="81" t="s">
        <v>564</v>
      </c>
      <c r="AG129" s="81" t="s">
        <v>564</v>
      </c>
      <c r="AH129" s="81" t="s">
        <v>564</v>
      </c>
      <c r="AI129" s="81" t="s">
        <v>564</v>
      </c>
      <c r="AJ129" s="81" t="s">
        <v>564</v>
      </c>
      <c r="AK129" s="81" t="s">
        <v>564</v>
      </c>
      <c r="AL129" s="81" t="s">
        <v>564</v>
      </c>
      <c r="AM129" s="81" t="s">
        <v>564</v>
      </c>
      <c r="AN129" s="81" t="s">
        <v>564</v>
      </c>
      <c r="AO129" s="81" t="s">
        <v>564</v>
      </c>
      <c r="AP129" s="82"/>
      <c r="AQ129" s="81" t="s">
        <v>564</v>
      </c>
      <c r="AR129" s="81" t="s">
        <v>564</v>
      </c>
      <c r="AS129" s="81" t="s">
        <v>564</v>
      </c>
      <c r="AT129" s="81" t="s">
        <v>564</v>
      </c>
      <c r="AU129" s="81" t="s">
        <v>564</v>
      </c>
      <c r="AV129" s="81" t="s">
        <v>564</v>
      </c>
      <c r="AW129" s="81" t="s">
        <v>564</v>
      </c>
      <c r="AX129" s="82"/>
      <c r="AY129" s="81" t="s">
        <v>564</v>
      </c>
      <c r="AZ129" s="81" t="s">
        <v>564</v>
      </c>
      <c r="BA129" s="81" t="s">
        <v>564</v>
      </c>
      <c r="BB129" s="81" t="s">
        <v>564</v>
      </c>
      <c r="BC129" s="81" t="s">
        <v>564</v>
      </c>
      <c r="BD129" s="81" t="s">
        <v>564</v>
      </c>
      <c r="BE129" s="81" t="s">
        <v>564</v>
      </c>
      <c r="BF129" s="82"/>
      <c r="BG129" s="81">
        <v>3.8610000000000002</v>
      </c>
      <c r="BH129" s="81">
        <v>0</v>
      </c>
      <c r="BI129" s="81">
        <v>0</v>
      </c>
      <c r="BJ129" s="81">
        <v>0</v>
      </c>
      <c r="BK129" s="81">
        <v>4.4640000000000004</v>
      </c>
      <c r="BL129" s="81">
        <v>0</v>
      </c>
      <c r="BM129" s="82"/>
      <c r="BN129" s="81">
        <v>1</v>
      </c>
      <c r="BO129" s="81">
        <v>0</v>
      </c>
      <c r="BP129" s="81">
        <v>0</v>
      </c>
      <c r="BQ129" s="81">
        <v>0</v>
      </c>
      <c r="BR129" s="81">
        <v>1</v>
      </c>
      <c r="BS129" s="81">
        <v>0</v>
      </c>
      <c r="BT129"/>
      <c r="BU129" s="80">
        <v>8.3249999999999993</v>
      </c>
      <c r="BV129" s="80">
        <v>0</v>
      </c>
      <c r="BW129" s="80">
        <v>0</v>
      </c>
      <c r="BX129" s="80">
        <v>0</v>
      </c>
      <c r="BY129" s="80">
        <v>0</v>
      </c>
      <c r="BZ129" s="80">
        <v>0</v>
      </c>
      <c r="CA129" s="80">
        <v>0</v>
      </c>
      <c r="CB129" s="80">
        <v>0</v>
      </c>
      <c r="CC129" s="80">
        <v>0</v>
      </c>
    </row>
    <row r="130" spans="1:81">
      <c r="A130" s="80" t="s">
        <v>1909</v>
      </c>
      <c r="B130" s="80">
        <v>110</v>
      </c>
      <c r="C130" s="80">
        <v>8</v>
      </c>
      <c r="D130" s="80">
        <v>7</v>
      </c>
      <c r="E130" s="80">
        <v>2011</v>
      </c>
      <c r="F130" s="80" t="s">
        <v>87</v>
      </c>
      <c r="G130" s="80" t="s">
        <v>1901</v>
      </c>
      <c r="H130" s="80" t="s">
        <v>1902</v>
      </c>
      <c r="I130" s="177"/>
      <c r="J130" s="81">
        <v>128.19373838888183</v>
      </c>
      <c r="K130" s="81">
        <v>2.8783547858435261</v>
      </c>
      <c r="L130" s="81">
        <v>5.9368050923013698</v>
      </c>
      <c r="M130" s="81">
        <v>26.626621791379815</v>
      </c>
      <c r="N130" s="81">
        <v>27.431961812639194</v>
      </c>
      <c r="O130" s="81">
        <v>30.492937125504085</v>
      </c>
      <c r="P130" s="81">
        <v>32.105592152798593</v>
      </c>
      <c r="Q130" s="81">
        <v>1.7861784930058593</v>
      </c>
      <c r="R130" s="81">
        <v>0</v>
      </c>
      <c r="S130" s="81">
        <v>3.2912115460536318</v>
      </c>
      <c r="T130" s="82"/>
      <c r="U130" s="81">
        <v>3467565</v>
      </c>
      <c r="V130" s="81">
        <v>1152</v>
      </c>
      <c r="W130" s="81">
        <v>116</v>
      </c>
      <c r="X130" s="81">
        <v>5203</v>
      </c>
      <c r="Y130" s="81">
        <v>9340</v>
      </c>
      <c r="Z130" s="81">
        <v>15823</v>
      </c>
      <c r="AA130" s="81">
        <v>6488</v>
      </c>
      <c r="AB130" s="81">
        <v>25452</v>
      </c>
      <c r="AC130" s="81">
        <v>0</v>
      </c>
      <c r="AD130" s="81">
        <v>3.2912115460536318</v>
      </c>
      <c r="AE130" s="82"/>
      <c r="AF130" s="81" t="s">
        <v>564</v>
      </c>
      <c r="AG130" s="81" t="s">
        <v>564</v>
      </c>
      <c r="AH130" s="81" t="s">
        <v>564</v>
      </c>
      <c r="AI130" s="81" t="s">
        <v>564</v>
      </c>
      <c r="AJ130" s="81" t="s">
        <v>564</v>
      </c>
      <c r="AK130" s="81" t="s">
        <v>564</v>
      </c>
      <c r="AL130" s="81" t="s">
        <v>564</v>
      </c>
      <c r="AM130" s="81" t="s">
        <v>564</v>
      </c>
      <c r="AN130" s="81" t="s">
        <v>564</v>
      </c>
      <c r="AO130" s="81" t="s">
        <v>564</v>
      </c>
      <c r="AP130" s="82"/>
      <c r="AQ130" s="81" t="s">
        <v>564</v>
      </c>
      <c r="AR130" s="81" t="s">
        <v>564</v>
      </c>
      <c r="AS130" s="81" t="s">
        <v>564</v>
      </c>
      <c r="AT130" s="81" t="s">
        <v>564</v>
      </c>
      <c r="AU130" s="81" t="s">
        <v>564</v>
      </c>
      <c r="AV130" s="81" t="s">
        <v>564</v>
      </c>
      <c r="AW130" s="81" t="s">
        <v>564</v>
      </c>
      <c r="AX130" s="82"/>
      <c r="AY130" s="81" t="s">
        <v>564</v>
      </c>
      <c r="AZ130" s="81" t="s">
        <v>564</v>
      </c>
      <c r="BA130" s="81" t="s">
        <v>564</v>
      </c>
      <c r="BB130" s="81" t="s">
        <v>564</v>
      </c>
      <c r="BC130" s="81" t="s">
        <v>564</v>
      </c>
      <c r="BD130" s="81" t="s">
        <v>564</v>
      </c>
      <c r="BE130" s="81" t="s">
        <v>564</v>
      </c>
      <c r="BF130" s="82"/>
      <c r="BG130" s="81">
        <v>3.3730000000000002</v>
      </c>
      <c r="BH130" s="81">
        <v>0</v>
      </c>
      <c r="BI130" s="81">
        <v>0</v>
      </c>
      <c r="BJ130" s="81">
        <v>0</v>
      </c>
      <c r="BK130" s="81">
        <v>4.1870000000000003</v>
      </c>
      <c r="BL130" s="81">
        <v>0</v>
      </c>
      <c r="BM130" s="82"/>
      <c r="BN130" s="81">
        <v>1</v>
      </c>
      <c r="BO130" s="81">
        <v>0</v>
      </c>
      <c r="BP130" s="81">
        <v>0</v>
      </c>
      <c r="BQ130" s="81">
        <v>0</v>
      </c>
      <c r="BR130" s="81">
        <v>1</v>
      </c>
      <c r="BS130" s="81">
        <v>0</v>
      </c>
      <c r="BT130"/>
      <c r="BU130" s="80">
        <v>7.56</v>
      </c>
      <c r="BV130" s="80">
        <v>0</v>
      </c>
      <c r="BW130" s="80">
        <v>0</v>
      </c>
      <c r="BX130" s="80">
        <v>0</v>
      </c>
      <c r="BY130" s="80">
        <v>0</v>
      </c>
      <c r="BZ130" s="80">
        <v>0</v>
      </c>
      <c r="CA130" s="80">
        <v>0</v>
      </c>
      <c r="CB130" s="80">
        <v>0</v>
      </c>
      <c r="CC130" s="80">
        <v>0</v>
      </c>
    </row>
    <row r="131" spans="1:81">
      <c r="A131" s="80" t="s">
        <v>1910</v>
      </c>
      <c r="B131" s="80">
        <v>111</v>
      </c>
      <c r="C131" s="80">
        <v>9</v>
      </c>
      <c r="D131" s="80">
        <v>7</v>
      </c>
      <c r="E131" s="80">
        <v>2012</v>
      </c>
      <c r="F131" s="80" t="s">
        <v>88</v>
      </c>
      <c r="G131" s="80" t="s">
        <v>1901</v>
      </c>
      <c r="H131" s="80" t="s">
        <v>1902</v>
      </c>
      <c r="I131" s="177"/>
      <c r="J131" s="81">
        <v>135.70601952670125</v>
      </c>
      <c r="K131" s="81">
        <v>2.8558290729398168</v>
      </c>
      <c r="L131" s="81">
        <v>5.9604973523845111</v>
      </c>
      <c r="M131" s="81">
        <v>29.755324647587305</v>
      </c>
      <c r="N131" s="81">
        <v>31.054436580453352</v>
      </c>
      <c r="O131" s="81">
        <v>30.499625505077368</v>
      </c>
      <c r="P131" s="81">
        <v>31.870225489969766</v>
      </c>
      <c r="Q131" s="81">
        <v>1.9433088867804726</v>
      </c>
      <c r="R131" s="81">
        <v>0</v>
      </c>
      <c r="S131" s="81">
        <v>3.0323697790241431</v>
      </c>
      <c r="T131" s="82"/>
      <c r="U131" s="81">
        <v>3688426</v>
      </c>
      <c r="V131" s="81">
        <v>1152</v>
      </c>
      <c r="W131" s="81">
        <v>116</v>
      </c>
      <c r="X131" s="81">
        <v>5203</v>
      </c>
      <c r="Y131" s="81">
        <v>9618</v>
      </c>
      <c r="Z131" s="81">
        <v>15952</v>
      </c>
      <c r="AA131" s="81">
        <v>6404</v>
      </c>
      <c r="AB131" s="81">
        <v>25487</v>
      </c>
      <c r="AC131" s="81">
        <v>0</v>
      </c>
      <c r="AD131" s="81">
        <v>3.0323697790241431</v>
      </c>
      <c r="AE131" s="82"/>
      <c r="AF131" s="81" t="s">
        <v>564</v>
      </c>
      <c r="AG131" s="81" t="s">
        <v>564</v>
      </c>
      <c r="AH131" s="81" t="s">
        <v>564</v>
      </c>
      <c r="AI131" s="81" t="s">
        <v>564</v>
      </c>
      <c r="AJ131" s="81" t="s">
        <v>564</v>
      </c>
      <c r="AK131" s="81" t="s">
        <v>564</v>
      </c>
      <c r="AL131" s="81" t="s">
        <v>564</v>
      </c>
      <c r="AM131" s="81" t="s">
        <v>564</v>
      </c>
      <c r="AN131" s="81" t="s">
        <v>564</v>
      </c>
      <c r="AO131" s="81" t="s">
        <v>564</v>
      </c>
      <c r="AP131" s="82"/>
      <c r="AQ131" s="81" t="s">
        <v>564</v>
      </c>
      <c r="AR131" s="81" t="s">
        <v>564</v>
      </c>
      <c r="AS131" s="81" t="s">
        <v>564</v>
      </c>
      <c r="AT131" s="81" t="s">
        <v>564</v>
      </c>
      <c r="AU131" s="81" t="s">
        <v>564</v>
      </c>
      <c r="AV131" s="81" t="s">
        <v>564</v>
      </c>
      <c r="AW131" s="81" t="s">
        <v>564</v>
      </c>
      <c r="AX131" s="82"/>
      <c r="AY131" s="81" t="s">
        <v>564</v>
      </c>
      <c r="AZ131" s="81" t="s">
        <v>564</v>
      </c>
      <c r="BA131" s="81" t="s">
        <v>564</v>
      </c>
      <c r="BB131" s="81" t="s">
        <v>564</v>
      </c>
      <c r="BC131" s="81" t="s">
        <v>564</v>
      </c>
      <c r="BD131" s="81" t="s">
        <v>564</v>
      </c>
      <c r="BE131" s="81" t="s">
        <v>564</v>
      </c>
      <c r="BF131" s="82"/>
      <c r="BG131" s="81">
        <v>4.5609999999999999</v>
      </c>
      <c r="BH131" s="81">
        <v>0</v>
      </c>
      <c r="BI131" s="81">
        <v>0</v>
      </c>
      <c r="BJ131" s="81">
        <v>0</v>
      </c>
      <c r="BK131" s="81">
        <v>5.0140000000000002</v>
      </c>
      <c r="BL131" s="81">
        <v>0</v>
      </c>
      <c r="BM131" s="82"/>
      <c r="BN131" s="81">
        <v>1</v>
      </c>
      <c r="BO131" s="81">
        <v>0</v>
      </c>
      <c r="BP131" s="81">
        <v>0</v>
      </c>
      <c r="BQ131" s="81">
        <v>0</v>
      </c>
      <c r="BR131" s="81">
        <v>1</v>
      </c>
      <c r="BS131" s="81">
        <v>0</v>
      </c>
      <c r="BT131"/>
      <c r="BU131" s="80">
        <v>9.5749999999999993</v>
      </c>
      <c r="BV131" s="80">
        <v>0</v>
      </c>
      <c r="BW131" s="80">
        <v>0</v>
      </c>
      <c r="BX131" s="80">
        <v>0</v>
      </c>
      <c r="BY131" s="80">
        <v>0</v>
      </c>
      <c r="BZ131" s="80">
        <v>0</v>
      </c>
      <c r="CA131" s="80">
        <v>0</v>
      </c>
      <c r="CB131" s="80">
        <v>0</v>
      </c>
      <c r="CC131" s="80">
        <v>0</v>
      </c>
    </row>
    <row r="132" spans="1:81">
      <c r="A132" s="80" t="s">
        <v>1911</v>
      </c>
      <c r="B132" s="80">
        <v>112</v>
      </c>
      <c r="C132" s="80">
        <v>10</v>
      </c>
      <c r="D132" s="80">
        <v>7</v>
      </c>
      <c r="E132" s="80">
        <v>2013</v>
      </c>
      <c r="F132" s="80" t="s">
        <v>89</v>
      </c>
      <c r="G132" s="80" t="s">
        <v>1901</v>
      </c>
      <c r="H132" s="80" t="s">
        <v>1902</v>
      </c>
      <c r="I132" s="177"/>
      <c r="J132" s="81">
        <v>151.574942513846</v>
      </c>
      <c r="K132" s="81">
        <v>2.5453635500857308</v>
      </c>
      <c r="L132" s="81">
        <v>5.9620109383462205</v>
      </c>
      <c r="M132" s="81">
        <v>29.502005239094302</v>
      </c>
      <c r="N132" s="81">
        <v>32.288288053095243</v>
      </c>
      <c r="O132" s="81">
        <v>29.470611282202572</v>
      </c>
      <c r="P132" s="81">
        <v>31.800485251511418</v>
      </c>
      <c r="Q132" s="81">
        <v>1.9587367359883006</v>
      </c>
      <c r="R132" s="81">
        <v>0</v>
      </c>
      <c r="S132" s="81">
        <v>2.5499342740786033</v>
      </c>
      <c r="T132" s="82"/>
      <c r="U132" s="81">
        <v>4013080</v>
      </c>
      <c r="V132" s="81">
        <v>1152</v>
      </c>
      <c r="W132" s="81">
        <v>116</v>
      </c>
      <c r="X132" s="81">
        <v>5203</v>
      </c>
      <c r="Y132" s="81">
        <v>9515</v>
      </c>
      <c r="Z132" s="81">
        <v>16102</v>
      </c>
      <c r="AA132" s="81">
        <v>6366</v>
      </c>
      <c r="AB132" s="81">
        <v>25321</v>
      </c>
      <c r="AC132" s="81">
        <v>0</v>
      </c>
      <c r="AD132" s="81">
        <v>2.5499342740786033</v>
      </c>
      <c r="AE132" s="82"/>
      <c r="AF132" s="81" t="s">
        <v>564</v>
      </c>
      <c r="AG132" s="81" t="s">
        <v>564</v>
      </c>
      <c r="AH132" s="81" t="s">
        <v>564</v>
      </c>
      <c r="AI132" s="81" t="s">
        <v>564</v>
      </c>
      <c r="AJ132" s="81" t="s">
        <v>564</v>
      </c>
      <c r="AK132" s="81" t="s">
        <v>564</v>
      </c>
      <c r="AL132" s="81" t="s">
        <v>564</v>
      </c>
      <c r="AM132" s="81" t="s">
        <v>564</v>
      </c>
      <c r="AN132" s="81" t="s">
        <v>564</v>
      </c>
      <c r="AO132" s="81" t="s">
        <v>564</v>
      </c>
      <c r="AP132" s="82"/>
      <c r="AQ132" s="81" t="s">
        <v>564</v>
      </c>
      <c r="AR132" s="81" t="s">
        <v>564</v>
      </c>
      <c r="AS132" s="81" t="s">
        <v>564</v>
      </c>
      <c r="AT132" s="81" t="s">
        <v>564</v>
      </c>
      <c r="AU132" s="81" t="s">
        <v>564</v>
      </c>
      <c r="AV132" s="81" t="s">
        <v>564</v>
      </c>
      <c r="AW132" s="81" t="s">
        <v>564</v>
      </c>
      <c r="AX132" s="82"/>
      <c r="AY132" s="81" t="s">
        <v>564</v>
      </c>
      <c r="AZ132" s="81" t="s">
        <v>564</v>
      </c>
      <c r="BA132" s="81" t="s">
        <v>564</v>
      </c>
      <c r="BB132" s="81" t="s">
        <v>564</v>
      </c>
      <c r="BC132" s="81" t="s">
        <v>564</v>
      </c>
      <c r="BD132" s="81" t="s">
        <v>564</v>
      </c>
      <c r="BE132" s="81" t="s">
        <v>564</v>
      </c>
      <c r="BF132" s="82"/>
      <c r="BG132" s="81">
        <v>5.2140000000000004</v>
      </c>
      <c r="BH132" s="81">
        <v>0</v>
      </c>
      <c r="BI132" s="81">
        <v>0</v>
      </c>
      <c r="BJ132" s="81">
        <v>0</v>
      </c>
      <c r="BK132" s="81">
        <v>5.8120000000000003</v>
      </c>
      <c r="BL132" s="81">
        <v>0</v>
      </c>
      <c r="BM132" s="82"/>
      <c r="BN132" s="81">
        <v>1</v>
      </c>
      <c r="BO132" s="81">
        <v>0</v>
      </c>
      <c r="BP132" s="81">
        <v>0</v>
      </c>
      <c r="BQ132" s="81">
        <v>0</v>
      </c>
      <c r="BR132" s="81">
        <v>1</v>
      </c>
      <c r="BS132" s="81">
        <v>0</v>
      </c>
      <c r="BT132"/>
      <c r="BU132" s="80">
        <v>11.026</v>
      </c>
      <c r="BV132" s="80">
        <v>0</v>
      </c>
      <c r="BW132" s="80">
        <v>0</v>
      </c>
      <c r="BX132" s="80">
        <v>0</v>
      </c>
      <c r="BY132" s="80">
        <v>0</v>
      </c>
      <c r="BZ132" s="80">
        <v>0</v>
      </c>
      <c r="CA132" s="80">
        <v>0</v>
      </c>
      <c r="CB132" s="80">
        <v>0</v>
      </c>
      <c r="CC132" s="80">
        <v>0</v>
      </c>
    </row>
    <row r="133" spans="1:81">
      <c r="A133" s="80" t="s">
        <v>1912</v>
      </c>
      <c r="B133" s="80">
        <v>113</v>
      </c>
      <c r="C133" s="80">
        <v>11</v>
      </c>
      <c r="D133" s="80">
        <v>7</v>
      </c>
      <c r="E133" s="80">
        <v>2014</v>
      </c>
      <c r="F133" s="80" t="s">
        <v>90</v>
      </c>
      <c r="G133" s="80" t="s">
        <v>1901</v>
      </c>
      <c r="H133" s="80" t="s">
        <v>1902</v>
      </c>
      <c r="I133" s="177"/>
      <c r="J133" s="81">
        <v>154.54280120227781</v>
      </c>
      <c r="K133" s="81">
        <v>2.1470516951555894</v>
      </c>
      <c r="L133" s="81">
        <v>13.352437414504887</v>
      </c>
      <c r="M133" s="81">
        <v>27.965974227924747</v>
      </c>
      <c r="N133" s="81">
        <v>26.624510845850352</v>
      </c>
      <c r="O133" s="81">
        <v>28.202369910707624</v>
      </c>
      <c r="P133" s="81">
        <v>31.634473504132966</v>
      </c>
      <c r="Q133" s="81">
        <v>1.8604676217827256</v>
      </c>
      <c r="R133" s="81">
        <v>0</v>
      </c>
      <c r="S133" s="81">
        <v>3.6158516395738323</v>
      </c>
      <c r="T133" s="82"/>
      <c r="U133" s="81">
        <v>4504283</v>
      </c>
      <c r="V133" s="81">
        <v>898</v>
      </c>
      <c r="W133" s="81">
        <v>233</v>
      </c>
      <c r="X133" s="81">
        <v>5363</v>
      </c>
      <c r="Y133" s="81">
        <v>9537</v>
      </c>
      <c r="Z133" s="81">
        <v>16229</v>
      </c>
      <c r="AA133" s="81">
        <v>6300</v>
      </c>
      <c r="AB133" s="81">
        <v>25067</v>
      </c>
      <c r="AC133" s="81">
        <v>0</v>
      </c>
      <c r="AD133" s="81">
        <v>3.6158516395738323</v>
      </c>
      <c r="AE133" s="82"/>
      <c r="AF133" s="81">
        <v>48610515.584373653</v>
      </c>
      <c r="AG133" s="81">
        <v>2069308.5551683013</v>
      </c>
      <c r="AH133" s="81">
        <v>3318951.9482268835</v>
      </c>
      <c r="AI133" s="81">
        <v>38882739.850003906</v>
      </c>
      <c r="AJ133" s="81">
        <v>36653789.949598603</v>
      </c>
      <c r="AK133" s="81">
        <v>0</v>
      </c>
      <c r="AL133" s="81">
        <v>0</v>
      </c>
      <c r="AM133" s="81">
        <v>3441324.5184304095</v>
      </c>
      <c r="AN133" s="81">
        <v>0</v>
      </c>
      <c r="AO133" s="81">
        <v>0</v>
      </c>
      <c r="AP133" s="82"/>
      <c r="AQ133" s="81">
        <v>220</v>
      </c>
      <c r="AR133" s="81">
        <v>156</v>
      </c>
      <c r="AS133" s="81">
        <v>0</v>
      </c>
      <c r="AT133" s="81">
        <v>0</v>
      </c>
      <c r="AU133" s="81">
        <v>0</v>
      </c>
      <c r="AV133" s="81">
        <v>0</v>
      </c>
      <c r="AW133" s="81" t="s">
        <v>564</v>
      </c>
      <c r="AX133" s="82"/>
      <c r="AY133" s="81">
        <v>984.4</v>
      </c>
      <c r="AZ133" s="81">
        <v>8895.1</v>
      </c>
      <c r="BA133" s="81">
        <v>0</v>
      </c>
      <c r="BB133" s="81">
        <v>0</v>
      </c>
      <c r="BC133" s="81">
        <v>0</v>
      </c>
      <c r="BD133" s="81">
        <v>0</v>
      </c>
      <c r="BE133" s="81" t="s">
        <v>564</v>
      </c>
      <c r="BF133" s="82"/>
      <c r="BG133" s="81">
        <v>4.5369999999999999</v>
      </c>
      <c r="BH133" s="81">
        <v>0</v>
      </c>
      <c r="BI133" s="81">
        <v>0</v>
      </c>
      <c r="BJ133" s="81">
        <v>0</v>
      </c>
      <c r="BK133" s="81">
        <v>6.1680000000000001</v>
      </c>
      <c r="BL133" s="81">
        <v>0</v>
      </c>
      <c r="BM133" s="82"/>
      <c r="BN133" s="81">
        <v>1</v>
      </c>
      <c r="BO133" s="81">
        <v>0</v>
      </c>
      <c r="BP133" s="81">
        <v>0</v>
      </c>
      <c r="BQ133" s="81">
        <v>0</v>
      </c>
      <c r="BR133" s="81">
        <v>1</v>
      </c>
      <c r="BS133" s="81">
        <v>0</v>
      </c>
      <c r="BT133"/>
      <c r="BU133" s="80">
        <v>10.705</v>
      </c>
      <c r="BV133" s="80">
        <v>0</v>
      </c>
      <c r="BW133" s="80">
        <v>0</v>
      </c>
      <c r="BX133" s="80">
        <v>0</v>
      </c>
      <c r="BY133" s="80">
        <v>0</v>
      </c>
      <c r="BZ133" s="80">
        <v>0</v>
      </c>
      <c r="CA133" s="80">
        <v>0</v>
      </c>
      <c r="CB133" s="80">
        <v>0</v>
      </c>
      <c r="CC133" s="80">
        <v>0</v>
      </c>
    </row>
    <row r="134" spans="1:81">
      <c r="A134" s="80" t="s">
        <v>1913</v>
      </c>
      <c r="B134" s="80">
        <v>114</v>
      </c>
      <c r="C134" s="80">
        <v>12</v>
      </c>
      <c r="D134" s="80">
        <v>7</v>
      </c>
      <c r="E134" s="80">
        <v>2015</v>
      </c>
      <c r="F134" s="80" t="s">
        <v>91</v>
      </c>
      <c r="G134" s="80" t="s">
        <v>1901</v>
      </c>
      <c r="H134" s="80" t="s">
        <v>1902</v>
      </c>
      <c r="I134" s="177"/>
      <c r="J134" s="81">
        <v>137.00275404108785</v>
      </c>
      <c r="K134" s="81">
        <v>2.1322007670570322</v>
      </c>
      <c r="L134" s="81">
        <v>14.02562957093032</v>
      </c>
      <c r="M134" s="81">
        <v>28.412424692824672</v>
      </c>
      <c r="N134" s="81">
        <v>24.766415623959524</v>
      </c>
      <c r="O134" s="81">
        <v>27.871276883796963</v>
      </c>
      <c r="P134" s="81">
        <v>31.418149836573118</v>
      </c>
      <c r="Q134" s="81">
        <v>1.7966745506825832</v>
      </c>
      <c r="R134" s="81">
        <v>0</v>
      </c>
      <c r="S134" s="81">
        <v>3.3123563565418834</v>
      </c>
      <c r="T134" s="82"/>
      <c r="U134" s="81">
        <v>3947867</v>
      </c>
      <c r="V134" s="81">
        <v>898</v>
      </c>
      <c r="W134" s="81">
        <v>233</v>
      </c>
      <c r="X134" s="81">
        <v>5363</v>
      </c>
      <c r="Y134" s="81">
        <v>9545</v>
      </c>
      <c r="Z134" s="81">
        <v>16193</v>
      </c>
      <c r="AA134" s="81">
        <v>6252</v>
      </c>
      <c r="AB134" s="81">
        <v>24728</v>
      </c>
      <c r="AC134" s="81">
        <v>0</v>
      </c>
      <c r="AD134" s="81">
        <v>3.3123563565418834</v>
      </c>
      <c r="AE134" s="82"/>
      <c r="AF134" s="81">
        <v>42400093.117741153</v>
      </c>
      <c r="AG134" s="81">
        <v>1834853.8702575141</v>
      </c>
      <c r="AH134" s="81">
        <v>2930973.6543742763</v>
      </c>
      <c r="AI134" s="81">
        <v>40312242.064024344</v>
      </c>
      <c r="AJ134" s="81">
        <v>33237355.820476823</v>
      </c>
      <c r="AK134" s="81">
        <v>0</v>
      </c>
      <c r="AL134" s="81">
        <v>0</v>
      </c>
      <c r="AM134" s="81">
        <v>3388868.669941362</v>
      </c>
      <c r="AN134" s="81">
        <v>0</v>
      </c>
      <c r="AO134" s="81">
        <v>0</v>
      </c>
      <c r="AP134" s="82"/>
      <c r="AQ134" s="81">
        <v>248</v>
      </c>
      <c r="AR134" s="81">
        <v>287</v>
      </c>
      <c r="AS134" s="81">
        <v>0</v>
      </c>
      <c r="AT134" s="81">
        <v>0</v>
      </c>
      <c r="AU134" s="81">
        <v>0</v>
      </c>
      <c r="AV134" s="81">
        <v>0</v>
      </c>
      <c r="AW134" s="81" t="s">
        <v>564</v>
      </c>
      <c r="AX134" s="82"/>
      <c r="AY134" s="81">
        <v>1137.3</v>
      </c>
      <c r="AZ134" s="81">
        <v>15116.199999999999</v>
      </c>
      <c r="BA134" s="81">
        <v>0</v>
      </c>
      <c r="BB134" s="81">
        <v>0</v>
      </c>
      <c r="BC134" s="81">
        <v>0</v>
      </c>
      <c r="BD134" s="81">
        <v>0</v>
      </c>
      <c r="BE134" s="81" t="s">
        <v>564</v>
      </c>
      <c r="BF134" s="82"/>
      <c r="BG134" s="81">
        <v>4.1849999999999996</v>
      </c>
      <c r="BH134" s="81">
        <v>0</v>
      </c>
      <c r="BI134" s="81">
        <v>0</v>
      </c>
      <c r="BJ134" s="81">
        <v>0</v>
      </c>
      <c r="BK134" s="81">
        <v>5.7110000000000003</v>
      </c>
      <c r="BL134" s="81">
        <v>0</v>
      </c>
      <c r="BM134" s="82"/>
      <c r="BN134" s="81">
        <v>1</v>
      </c>
      <c r="BO134" s="81">
        <v>0</v>
      </c>
      <c r="BP134" s="81">
        <v>0</v>
      </c>
      <c r="BQ134" s="81">
        <v>0</v>
      </c>
      <c r="BR134" s="81">
        <v>1</v>
      </c>
      <c r="BS134" s="81">
        <v>0</v>
      </c>
      <c r="BT134"/>
      <c r="BU134" s="80">
        <v>9.8960000000000008</v>
      </c>
      <c r="BV134" s="80">
        <v>0</v>
      </c>
      <c r="BW134" s="80">
        <v>0</v>
      </c>
      <c r="BX134" s="80">
        <v>0</v>
      </c>
      <c r="BY134" s="80">
        <v>0</v>
      </c>
      <c r="BZ134" s="80">
        <v>0</v>
      </c>
      <c r="CA134" s="80">
        <v>0</v>
      </c>
      <c r="CB134" s="80">
        <v>0</v>
      </c>
      <c r="CC134" s="80">
        <v>0</v>
      </c>
    </row>
    <row r="135" spans="1:81">
      <c r="A135" s="80" t="s">
        <v>1914</v>
      </c>
      <c r="B135" s="80">
        <v>115</v>
      </c>
      <c r="C135" s="80">
        <v>13</v>
      </c>
      <c r="D135" s="80">
        <v>7</v>
      </c>
      <c r="E135" s="80">
        <v>2016</v>
      </c>
      <c r="F135" s="80" t="s">
        <v>92</v>
      </c>
      <c r="G135" s="80" t="s">
        <v>1901</v>
      </c>
      <c r="H135" s="80" t="s">
        <v>1902</v>
      </c>
      <c r="I135" s="177"/>
      <c r="J135" s="81">
        <v>159.19088553538251</v>
      </c>
      <c r="K135" s="81">
        <v>2.0548126686078372</v>
      </c>
      <c r="L135" s="81">
        <v>16.314282577373408</v>
      </c>
      <c r="M135" s="81">
        <v>24.43537958691347</v>
      </c>
      <c r="N135" s="81">
        <v>26.132879353968139</v>
      </c>
      <c r="O135" s="81">
        <v>25.956653109268714</v>
      </c>
      <c r="P135" s="81">
        <v>28.501262865200175</v>
      </c>
      <c r="Q135" s="81">
        <v>1.7280125613822033</v>
      </c>
      <c r="R135" s="81">
        <v>0</v>
      </c>
      <c r="S135" s="81">
        <v>2.8264022641112492</v>
      </c>
      <c r="T135" s="82"/>
      <c r="U135" s="81">
        <v>4333911</v>
      </c>
      <c r="V135" s="81">
        <v>898</v>
      </c>
      <c r="W135" s="81">
        <v>233</v>
      </c>
      <c r="X135" s="81">
        <v>5363</v>
      </c>
      <c r="Y135" s="81">
        <v>9610</v>
      </c>
      <c r="Z135" s="81">
        <v>15266</v>
      </c>
      <c r="AA135" s="81">
        <v>5866</v>
      </c>
      <c r="AB135" s="81">
        <v>24465</v>
      </c>
      <c r="AC135" s="81">
        <v>0</v>
      </c>
      <c r="AD135" s="81">
        <v>2.8264022641112492</v>
      </c>
      <c r="AE135" s="82"/>
      <c r="AF135" s="81">
        <v>51127560.303533077</v>
      </c>
      <c r="AG135" s="81">
        <v>1748326.1879037679</v>
      </c>
      <c r="AH135" s="81">
        <v>2698916.197595933</v>
      </c>
      <c r="AI135" s="81">
        <v>37512701.999874607</v>
      </c>
      <c r="AJ135" s="81">
        <v>35568342.342921011</v>
      </c>
      <c r="AK135" s="81">
        <v>0</v>
      </c>
      <c r="AL135" s="81">
        <v>0</v>
      </c>
      <c r="AM135" s="81">
        <v>3355430.4397177822</v>
      </c>
      <c r="AN135" s="81">
        <v>0</v>
      </c>
      <c r="AO135" s="81">
        <v>0</v>
      </c>
      <c r="AP135" s="82"/>
      <c r="AQ135" s="81">
        <v>284</v>
      </c>
      <c r="AR135" s="81">
        <v>430</v>
      </c>
      <c r="AS135" s="81">
        <v>0</v>
      </c>
      <c r="AT135" s="81">
        <v>0</v>
      </c>
      <c r="AU135" s="81">
        <v>0</v>
      </c>
      <c r="AV135" s="81">
        <v>0</v>
      </c>
      <c r="AW135" s="81" t="s">
        <v>564</v>
      </c>
      <c r="AX135" s="82"/>
      <c r="AY135" s="81">
        <v>1342.6</v>
      </c>
      <c r="AZ135" s="81">
        <v>23285.4</v>
      </c>
      <c r="BA135" s="81">
        <v>0</v>
      </c>
      <c r="BB135" s="81">
        <v>0</v>
      </c>
      <c r="BC135" s="81">
        <v>0</v>
      </c>
      <c r="BD135" s="81">
        <v>0</v>
      </c>
      <c r="BE135" s="81" t="s">
        <v>564</v>
      </c>
      <c r="BF135" s="82"/>
      <c r="BG135" s="81">
        <v>4.4169999999999998</v>
      </c>
      <c r="BH135" s="81">
        <v>0</v>
      </c>
      <c r="BI135" s="81">
        <v>0</v>
      </c>
      <c r="BJ135" s="81">
        <v>0</v>
      </c>
      <c r="BK135" s="81">
        <v>5.819</v>
      </c>
      <c r="BL135" s="81">
        <v>0</v>
      </c>
      <c r="BM135" s="82"/>
      <c r="BN135" s="81">
        <v>1</v>
      </c>
      <c r="BO135" s="81">
        <v>0</v>
      </c>
      <c r="BP135" s="81">
        <v>0</v>
      </c>
      <c r="BQ135" s="81">
        <v>0</v>
      </c>
      <c r="BR135" s="81">
        <v>1</v>
      </c>
      <c r="BS135" s="81">
        <v>0</v>
      </c>
      <c r="BT135"/>
      <c r="BU135" s="80">
        <v>10.236000000000001</v>
      </c>
      <c r="BV135" s="80">
        <v>0</v>
      </c>
      <c r="BW135" s="80">
        <v>0</v>
      </c>
      <c r="BX135" s="80">
        <v>0</v>
      </c>
      <c r="BY135" s="80">
        <v>0</v>
      </c>
      <c r="BZ135" s="80">
        <v>0</v>
      </c>
      <c r="CA135" s="80">
        <v>0</v>
      </c>
      <c r="CB135" s="80">
        <v>0</v>
      </c>
      <c r="CC135" s="80">
        <v>0</v>
      </c>
    </row>
    <row r="136" spans="1:81">
      <c r="A136" s="80" t="s">
        <v>1915</v>
      </c>
      <c r="B136" s="80">
        <v>116</v>
      </c>
      <c r="C136" s="80">
        <v>14</v>
      </c>
      <c r="D136" s="80">
        <v>7</v>
      </c>
      <c r="E136" s="80">
        <v>2017</v>
      </c>
      <c r="F136" s="80" t="s">
        <v>71</v>
      </c>
      <c r="G136" s="80" t="s">
        <v>1901</v>
      </c>
      <c r="H136" s="80" t="s">
        <v>1902</v>
      </c>
      <c r="I136" s="177"/>
      <c r="J136" s="81">
        <v>163.67037588980736</v>
      </c>
      <c r="K136" s="81">
        <v>2.0568112755956216</v>
      </c>
      <c r="L136" s="81">
        <v>14.964602671748661</v>
      </c>
      <c r="M136" s="81">
        <v>24.792510211944546</v>
      </c>
      <c r="N136" s="81">
        <v>29.096654214821474</v>
      </c>
      <c r="O136" s="81">
        <v>25.72377273565866</v>
      </c>
      <c r="P136" s="81">
        <v>28.151739514086465</v>
      </c>
      <c r="Q136" s="81">
        <v>1.6540370557445951</v>
      </c>
      <c r="R136" s="81">
        <v>0</v>
      </c>
      <c r="S136" s="81">
        <v>2.5195695872409853</v>
      </c>
      <c r="T136" s="82"/>
      <c r="U136" s="81">
        <v>4746986</v>
      </c>
      <c r="V136" s="81">
        <v>898</v>
      </c>
      <c r="W136" s="81">
        <v>233</v>
      </c>
      <c r="X136" s="81">
        <v>5363</v>
      </c>
      <c r="Y136" s="81">
        <v>9671</v>
      </c>
      <c r="Z136" s="81">
        <v>15380</v>
      </c>
      <c r="AA136" s="81">
        <v>5831</v>
      </c>
      <c r="AB136" s="81">
        <v>24217</v>
      </c>
      <c r="AC136" s="81">
        <v>0</v>
      </c>
      <c r="AD136" s="81">
        <v>2.5195695872409849</v>
      </c>
      <c r="AE136" s="82"/>
      <c r="AF136" s="81">
        <v>52505559.59761446</v>
      </c>
      <c r="AG136" s="81">
        <v>1766694.554628575</v>
      </c>
      <c r="AH136" s="81">
        <v>3318653.1872781632</v>
      </c>
      <c r="AI136" s="81">
        <v>39897632.848012432</v>
      </c>
      <c r="AJ136" s="81">
        <v>40472366.952327207</v>
      </c>
      <c r="AK136" s="81">
        <v>0</v>
      </c>
      <c r="AL136" s="81">
        <v>0</v>
      </c>
      <c r="AM136" s="81">
        <v>3326613.7856423669</v>
      </c>
      <c r="AN136" s="81">
        <v>0</v>
      </c>
      <c r="AO136" s="81">
        <v>0</v>
      </c>
      <c r="AP136" s="82"/>
      <c r="AQ136" s="81">
        <v>304</v>
      </c>
      <c r="AR136" s="81">
        <v>487</v>
      </c>
      <c r="AS136" s="81">
        <v>0</v>
      </c>
      <c r="AT136" s="81">
        <v>0</v>
      </c>
      <c r="AU136" s="81">
        <v>0</v>
      </c>
      <c r="AV136" s="81">
        <v>1</v>
      </c>
      <c r="AW136" s="81" t="s">
        <v>564</v>
      </c>
      <c r="AX136" s="82"/>
      <c r="AY136" s="81">
        <v>1464.3</v>
      </c>
      <c r="AZ136" s="81">
        <v>26271.000000000011</v>
      </c>
      <c r="BA136" s="81">
        <v>0</v>
      </c>
      <c r="BB136" s="81">
        <v>0</v>
      </c>
      <c r="BC136" s="81">
        <v>0</v>
      </c>
      <c r="BD136" s="81">
        <v>370</v>
      </c>
      <c r="BE136" s="81" t="s">
        <v>564</v>
      </c>
      <c r="BF136" s="82"/>
      <c r="BG136" s="81">
        <v>4.5940000000000003</v>
      </c>
      <c r="BH136" s="81">
        <v>0</v>
      </c>
      <c r="BI136" s="81">
        <v>0</v>
      </c>
      <c r="BJ136" s="81">
        <v>0</v>
      </c>
      <c r="BK136" s="81">
        <v>5.77</v>
      </c>
      <c r="BL136" s="81">
        <v>0</v>
      </c>
      <c r="BM136" s="82"/>
      <c r="BN136" s="81">
        <v>1</v>
      </c>
      <c r="BO136" s="81">
        <v>0</v>
      </c>
      <c r="BP136" s="81">
        <v>0</v>
      </c>
      <c r="BQ136" s="81">
        <v>0</v>
      </c>
      <c r="BR136" s="81">
        <v>1</v>
      </c>
      <c r="BS136" s="81">
        <v>0</v>
      </c>
      <c r="BT136"/>
      <c r="BU136" s="80">
        <v>10.364000000000001</v>
      </c>
      <c r="BV136" s="80">
        <v>0</v>
      </c>
      <c r="BW136" s="80">
        <v>0</v>
      </c>
      <c r="BX136" s="80">
        <v>0</v>
      </c>
      <c r="BY136" s="80">
        <v>0</v>
      </c>
      <c r="BZ136" s="80">
        <v>0</v>
      </c>
      <c r="CA136" s="80">
        <v>0</v>
      </c>
      <c r="CB136" s="80">
        <v>0</v>
      </c>
      <c r="CC136" s="80">
        <v>0</v>
      </c>
    </row>
    <row r="137" spans="1:81">
      <c r="A137" s="80" t="s">
        <v>1916</v>
      </c>
      <c r="B137" s="80">
        <v>117</v>
      </c>
      <c r="C137" s="80">
        <v>15</v>
      </c>
      <c r="D137" s="80">
        <v>7</v>
      </c>
      <c r="E137" s="80">
        <v>2018</v>
      </c>
      <c r="F137" s="80" t="s">
        <v>93</v>
      </c>
      <c r="G137" s="80" t="s">
        <v>1901</v>
      </c>
      <c r="H137" s="80" t="s">
        <v>1902</v>
      </c>
      <c r="I137" s="177"/>
      <c r="J137" s="81">
        <v>145.84440591486256</v>
      </c>
      <c r="K137" s="81">
        <v>1.9421572205972293</v>
      </c>
      <c r="L137" s="81">
        <v>13.994832235368474</v>
      </c>
      <c r="M137" s="81">
        <v>25.294731303145685</v>
      </c>
      <c r="N137" s="81">
        <v>24.368163579606978</v>
      </c>
      <c r="O137" s="81">
        <v>25.411156028989705</v>
      </c>
      <c r="P137" s="81">
        <v>27.933648924142933</v>
      </c>
      <c r="Q137" s="81">
        <v>1.5122997903058919</v>
      </c>
      <c r="R137" s="81">
        <v>0</v>
      </c>
      <c r="S137" s="81">
        <v>2.6014439582256257</v>
      </c>
      <c r="T137" s="82"/>
      <c r="U137" s="81">
        <v>4692590</v>
      </c>
      <c r="V137" s="81">
        <v>898</v>
      </c>
      <c r="W137" s="81">
        <v>233</v>
      </c>
      <c r="X137" s="81">
        <v>5363</v>
      </c>
      <c r="Y137" s="81">
        <v>9672</v>
      </c>
      <c r="Z137" s="81">
        <v>15484</v>
      </c>
      <c r="AA137" s="81">
        <v>5844</v>
      </c>
      <c r="AB137" s="81">
        <v>23861</v>
      </c>
      <c r="AC137" s="81">
        <v>0</v>
      </c>
      <c r="AD137" s="81">
        <v>2.6014439582256261</v>
      </c>
      <c r="AE137" s="82"/>
      <c r="AF137" s="81">
        <v>48309037.802921377</v>
      </c>
      <c r="AG137" s="81">
        <v>1610936.8097218261</v>
      </c>
      <c r="AH137" s="81">
        <v>3134107.842044773</v>
      </c>
      <c r="AI137" s="81">
        <v>39792065.77852761</v>
      </c>
      <c r="AJ137" s="81">
        <v>35678290.464250989</v>
      </c>
      <c r="AK137" s="81">
        <v>0</v>
      </c>
      <c r="AL137" s="81">
        <v>0</v>
      </c>
      <c r="AM137" s="81">
        <v>3284493.1526906542</v>
      </c>
      <c r="AN137" s="81">
        <v>0</v>
      </c>
      <c r="AO137" s="81">
        <v>0</v>
      </c>
      <c r="AP137" s="82"/>
      <c r="AQ137" s="81">
        <v>327</v>
      </c>
      <c r="AR137" s="81">
        <v>525</v>
      </c>
      <c r="AS137" s="81">
        <v>0</v>
      </c>
      <c r="AT137" s="81">
        <v>0</v>
      </c>
      <c r="AU137" s="81">
        <v>0</v>
      </c>
      <c r="AV137" s="81">
        <v>1</v>
      </c>
      <c r="AW137" s="81" t="s">
        <v>564</v>
      </c>
      <c r="AX137" s="82"/>
      <c r="AY137" s="81">
        <v>1606.7</v>
      </c>
      <c r="AZ137" s="81">
        <v>28065.4</v>
      </c>
      <c r="BA137" s="81">
        <v>0</v>
      </c>
      <c r="BB137" s="81">
        <v>0</v>
      </c>
      <c r="BC137" s="81">
        <v>0</v>
      </c>
      <c r="BD137" s="81">
        <v>370</v>
      </c>
      <c r="BE137" s="81" t="s">
        <v>564</v>
      </c>
      <c r="BF137" s="82"/>
      <c r="BG137" s="81">
        <v>3.9870000000000001</v>
      </c>
      <c r="BH137" s="81">
        <v>0</v>
      </c>
      <c r="BI137" s="81">
        <v>0</v>
      </c>
      <c r="BJ137" s="81">
        <v>0</v>
      </c>
      <c r="BK137" s="81">
        <v>5.7789999999999999</v>
      </c>
      <c r="BL137" s="81">
        <v>0</v>
      </c>
      <c r="BM137" s="82"/>
      <c r="BN137" s="81">
        <v>1</v>
      </c>
      <c r="BO137" s="81">
        <v>0</v>
      </c>
      <c r="BP137" s="81">
        <v>0</v>
      </c>
      <c r="BQ137" s="81">
        <v>0</v>
      </c>
      <c r="BR137" s="81">
        <v>1</v>
      </c>
      <c r="BS137" s="81">
        <v>0</v>
      </c>
      <c r="BT137"/>
      <c r="BU137" s="80">
        <v>9.766</v>
      </c>
      <c r="BV137" s="80">
        <v>0</v>
      </c>
      <c r="BW137" s="80">
        <v>0</v>
      </c>
      <c r="BX137" s="80">
        <v>0</v>
      </c>
      <c r="BY137" s="80">
        <v>0</v>
      </c>
      <c r="BZ137" s="80">
        <v>0</v>
      </c>
      <c r="CA137" s="80">
        <v>0</v>
      </c>
      <c r="CB137" s="80">
        <v>0</v>
      </c>
      <c r="CC137" s="80">
        <v>0</v>
      </c>
    </row>
    <row r="138" spans="1:81">
      <c r="A138" s="80" t="s">
        <v>1917</v>
      </c>
      <c r="B138" s="80">
        <v>118</v>
      </c>
      <c r="C138" s="80">
        <v>16</v>
      </c>
      <c r="D138" s="80">
        <v>7</v>
      </c>
      <c r="E138" s="80">
        <v>2019</v>
      </c>
      <c r="F138" s="80" t="s">
        <v>73</v>
      </c>
      <c r="G138" s="80" t="s">
        <v>1901</v>
      </c>
      <c r="H138" s="80" t="s">
        <v>1902</v>
      </c>
      <c r="I138" s="177"/>
      <c r="J138" s="81">
        <v>144.16313864040967</v>
      </c>
      <c r="K138" s="81">
        <v>1.7698619974906502</v>
      </c>
      <c r="L138" s="81">
        <v>14.111158410597856</v>
      </c>
      <c r="M138" s="81">
        <v>23.090658221888948</v>
      </c>
      <c r="N138" s="81">
        <v>23.379846442645039</v>
      </c>
      <c r="O138" s="81">
        <v>25.831038340400823</v>
      </c>
      <c r="P138" s="81">
        <v>29.044872298389915</v>
      </c>
      <c r="Q138" s="81">
        <v>1.4555252278617128</v>
      </c>
      <c r="R138" s="81">
        <v>0</v>
      </c>
      <c r="S138" s="81">
        <v>2.438432750517745</v>
      </c>
      <c r="T138" s="82"/>
      <c r="U138" s="81">
        <v>4656684</v>
      </c>
      <c r="V138" s="81">
        <v>898</v>
      </c>
      <c r="W138" s="81">
        <v>233</v>
      </c>
      <c r="X138" s="81">
        <v>5363</v>
      </c>
      <c r="Y138" s="81">
        <v>9757</v>
      </c>
      <c r="Z138" s="81">
        <v>16172</v>
      </c>
      <c r="AA138" s="81">
        <v>6031</v>
      </c>
      <c r="AB138" s="81">
        <v>23587</v>
      </c>
      <c r="AC138" s="81">
        <v>0</v>
      </c>
      <c r="AD138" s="81">
        <v>2.438432750517745</v>
      </c>
      <c r="AE138" s="82"/>
      <c r="AF138" s="81">
        <v>48325170.636552721</v>
      </c>
      <c r="AG138" s="81">
        <v>1555926.382833248</v>
      </c>
      <c r="AH138" s="81">
        <v>3266144.8627205482</v>
      </c>
      <c r="AI138" s="81">
        <v>37800138.299465127</v>
      </c>
      <c r="AJ138" s="81">
        <v>33998695.435541481</v>
      </c>
      <c r="AK138" s="81">
        <v>0</v>
      </c>
      <c r="AL138" s="81">
        <v>0</v>
      </c>
      <c r="AM138" s="81">
        <v>3212371.8371590665</v>
      </c>
      <c r="AN138" s="81">
        <v>0</v>
      </c>
      <c r="AO138" s="81">
        <v>0</v>
      </c>
      <c r="AP138" s="82"/>
      <c r="AQ138" s="81">
        <v>363</v>
      </c>
      <c r="AR138" s="81">
        <v>561</v>
      </c>
      <c r="AS138" s="81">
        <v>0</v>
      </c>
      <c r="AT138" s="81">
        <v>0</v>
      </c>
      <c r="AU138" s="81">
        <v>0</v>
      </c>
      <c r="AV138" s="81">
        <v>1</v>
      </c>
      <c r="AW138" s="81" t="s">
        <v>564</v>
      </c>
      <c r="AX138" s="82"/>
      <c r="AY138" s="81">
        <v>1836.1</v>
      </c>
      <c r="AZ138" s="81">
        <v>29694.100000000009</v>
      </c>
      <c r="BA138" s="81">
        <v>0</v>
      </c>
      <c r="BB138" s="81">
        <v>0</v>
      </c>
      <c r="BC138" s="81">
        <v>0</v>
      </c>
      <c r="BD138" s="81">
        <v>370</v>
      </c>
      <c r="BE138" s="81" t="s">
        <v>564</v>
      </c>
      <c r="BF138" s="82"/>
      <c r="BG138" s="81">
        <v>0</v>
      </c>
      <c r="BH138" s="81">
        <v>0</v>
      </c>
      <c r="BI138" s="81">
        <v>0</v>
      </c>
      <c r="BJ138" s="81">
        <v>0</v>
      </c>
      <c r="BK138" s="81">
        <v>9.0069999999999997</v>
      </c>
      <c r="BL138" s="81">
        <v>0</v>
      </c>
      <c r="BM138" s="82"/>
      <c r="BN138" s="81">
        <v>0</v>
      </c>
      <c r="BO138" s="81">
        <v>0</v>
      </c>
      <c r="BP138" s="81">
        <v>0</v>
      </c>
      <c r="BQ138" s="81">
        <v>0</v>
      </c>
      <c r="BR138" s="81">
        <v>2</v>
      </c>
      <c r="BS138" s="81">
        <v>0</v>
      </c>
      <c r="BT138"/>
      <c r="BU138" s="80">
        <v>9.0069999999999997</v>
      </c>
      <c r="BV138" s="80">
        <v>0</v>
      </c>
      <c r="BW138" s="80">
        <v>0</v>
      </c>
      <c r="BX138" s="80">
        <v>0</v>
      </c>
      <c r="BY138" s="80">
        <v>0</v>
      </c>
      <c r="BZ138" s="80">
        <v>0</v>
      </c>
      <c r="CA138" s="80">
        <v>0</v>
      </c>
      <c r="CB138" s="80">
        <v>0</v>
      </c>
      <c r="CC138" s="80">
        <v>0</v>
      </c>
    </row>
    <row r="139" spans="1:81">
      <c r="A139" s="80" t="s">
        <v>1918</v>
      </c>
      <c r="B139" s="80">
        <v>119</v>
      </c>
      <c r="C139" s="80">
        <v>17</v>
      </c>
      <c r="D139" s="80">
        <v>7</v>
      </c>
      <c r="E139" s="80">
        <v>2020</v>
      </c>
      <c r="F139" s="80" t="s">
        <v>218</v>
      </c>
      <c r="G139" s="80" t="s">
        <v>1901</v>
      </c>
      <c r="H139" s="80" t="s">
        <v>1902</v>
      </c>
      <c r="I139" s="177"/>
      <c r="J139" s="81">
        <v>147.0911979346229</v>
      </c>
      <c r="K139" s="81">
        <v>1.7009346158985905</v>
      </c>
      <c r="L139" s="81">
        <v>17.608241637865909</v>
      </c>
      <c r="M139" s="81">
        <v>20.91009907601979</v>
      </c>
      <c r="N139" s="81">
        <v>23.108590620193389</v>
      </c>
      <c r="O139" s="81">
        <v>21.729009864261222</v>
      </c>
      <c r="P139" s="81">
        <v>25.868572055075145</v>
      </c>
      <c r="Q139" s="81">
        <v>1.377851381147764</v>
      </c>
      <c r="R139" s="81">
        <v>0</v>
      </c>
      <c r="S139" s="81">
        <v>2.5799266768803588</v>
      </c>
      <c r="T139" s="82"/>
      <c r="U139" s="81">
        <v>5046995</v>
      </c>
      <c r="V139" s="81">
        <v>810</v>
      </c>
      <c r="W139" s="81">
        <v>309</v>
      </c>
      <c r="X139" s="81">
        <v>5096</v>
      </c>
      <c r="Y139" s="81">
        <v>9865</v>
      </c>
      <c r="Z139" s="81">
        <v>15527</v>
      </c>
      <c r="AA139" s="81">
        <v>5836</v>
      </c>
      <c r="AB139" s="81">
        <v>23368</v>
      </c>
      <c r="AC139" s="81">
        <v>0</v>
      </c>
      <c r="AD139" s="81">
        <v>2.5799266768803588</v>
      </c>
      <c r="AE139" s="82"/>
      <c r="AF139" s="81">
        <v>51256055.383822948</v>
      </c>
      <c r="AG139" s="81">
        <v>1367526.3269733416</v>
      </c>
      <c r="AH139" s="81">
        <v>4311823.7454749625</v>
      </c>
      <c r="AI139" s="81">
        <v>35007539.147419013</v>
      </c>
      <c r="AJ139" s="81">
        <v>33713870.732882634</v>
      </c>
      <c r="AK139" s="81"/>
      <c r="AL139" s="81"/>
      <c r="AM139" s="81">
        <v>3049783.6238949876</v>
      </c>
      <c r="AN139" s="81"/>
      <c r="AO139" s="81"/>
      <c r="AP139" s="82"/>
      <c r="AQ139" s="81">
        <v>388</v>
      </c>
      <c r="AR139" s="81">
        <v>583</v>
      </c>
      <c r="AS139" s="81">
        <v>0</v>
      </c>
      <c r="AT139" s="81">
        <v>0</v>
      </c>
      <c r="AU139" s="81">
        <v>0</v>
      </c>
      <c r="AV139" s="81">
        <v>1</v>
      </c>
      <c r="AW139" s="81">
        <v>0</v>
      </c>
      <c r="AX139" s="82"/>
      <c r="AY139" s="81">
        <v>1981.400000000001</v>
      </c>
      <c r="AZ139" s="81">
        <v>30611.30000000001</v>
      </c>
      <c r="BA139" s="81">
        <v>0</v>
      </c>
      <c r="BB139" s="81">
        <v>0</v>
      </c>
      <c r="BC139" s="81">
        <v>0</v>
      </c>
      <c r="BD139" s="81">
        <v>370</v>
      </c>
      <c r="BE139" s="81">
        <v>0</v>
      </c>
      <c r="BF139" s="82"/>
      <c r="BG139" s="81">
        <v>2.72</v>
      </c>
      <c r="BH139" s="81">
        <v>0</v>
      </c>
      <c r="BI139" s="81">
        <v>0</v>
      </c>
      <c r="BJ139" s="81">
        <v>0</v>
      </c>
      <c r="BK139" s="81">
        <v>4.8250000000000002</v>
      </c>
      <c r="BL139" s="81">
        <v>0</v>
      </c>
      <c r="BM139" s="82"/>
      <c r="BN139" s="81">
        <v>1</v>
      </c>
      <c r="BO139" s="81">
        <v>0</v>
      </c>
      <c r="BP139" s="81">
        <v>0</v>
      </c>
      <c r="BQ139" s="81">
        <v>0</v>
      </c>
      <c r="BR139" s="81">
        <v>1</v>
      </c>
      <c r="BS139" s="81">
        <v>0</v>
      </c>
      <c r="BT139"/>
      <c r="BU139" s="80">
        <v>7.5449999999999999</v>
      </c>
      <c r="BV139" s="80">
        <v>0</v>
      </c>
      <c r="BW139" s="80">
        <v>0</v>
      </c>
      <c r="BX139" s="80">
        <v>0</v>
      </c>
      <c r="BY139" s="80">
        <v>0</v>
      </c>
      <c r="BZ139" s="80">
        <v>0</v>
      </c>
      <c r="CA139" s="80">
        <v>0</v>
      </c>
      <c r="CB139" s="80">
        <v>0</v>
      </c>
      <c r="CC139" s="80">
        <v>0</v>
      </c>
    </row>
    <row r="140" spans="1:81">
      <c r="A140" s="80" t="s">
        <v>1919</v>
      </c>
      <c r="B140" s="80">
        <v>119</v>
      </c>
      <c r="C140" s="80">
        <v>18</v>
      </c>
      <c r="D140" s="80">
        <v>7</v>
      </c>
      <c r="E140" s="80">
        <v>2021</v>
      </c>
      <c r="F140" s="80" t="s">
        <v>75</v>
      </c>
      <c r="G140" s="174" t="s">
        <v>1901</v>
      </c>
      <c r="H140" s="80" t="s">
        <v>1902</v>
      </c>
      <c r="I140" s="177"/>
      <c r="J140" s="81">
        <v>138.61485245501166</v>
      </c>
      <c r="K140" s="81">
        <v>1.850754972196079</v>
      </c>
      <c r="L140" s="81">
        <v>16.358464829151693</v>
      </c>
      <c r="M140" s="81">
        <v>22.946027730500539</v>
      </c>
      <c r="N140" s="81">
        <v>22.210118549529465</v>
      </c>
      <c r="O140" s="81">
        <v>21.045491961612246</v>
      </c>
      <c r="P140" s="81">
        <v>26.576321808181259</v>
      </c>
      <c r="Q140" s="81">
        <v>1.3748743709659184</v>
      </c>
      <c r="R140" s="81">
        <v>0</v>
      </c>
      <c r="S140" s="81">
        <v>3.2510841025056001</v>
      </c>
      <c r="T140" s="82"/>
      <c r="U140" s="81">
        <v>4609236</v>
      </c>
      <c r="V140" s="81">
        <v>810</v>
      </c>
      <c r="W140" s="81">
        <v>309</v>
      </c>
      <c r="X140" s="81">
        <v>5096</v>
      </c>
      <c r="Y140" s="81">
        <v>9847</v>
      </c>
      <c r="Z140" s="81">
        <v>15485</v>
      </c>
      <c r="AA140" s="81">
        <v>5847</v>
      </c>
      <c r="AB140" s="81">
        <v>23041</v>
      </c>
      <c r="AC140" s="81">
        <v>0</v>
      </c>
      <c r="AD140" s="81">
        <v>3.2510841025056001</v>
      </c>
      <c r="AE140" s="82"/>
      <c r="AF140" s="81">
        <v>46084427.402308553</v>
      </c>
      <c r="AG140" s="81">
        <v>1483965.5068680278</v>
      </c>
      <c r="AH140" s="81">
        <v>3516017.0217650714</v>
      </c>
      <c r="AI140" s="81">
        <v>38083028.973141238</v>
      </c>
      <c r="AJ140" s="81">
        <v>32268836.258287266</v>
      </c>
      <c r="AK140" s="81">
        <v>0</v>
      </c>
      <c r="AL140" s="81">
        <v>0</v>
      </c>
      <c r="AM140" s="81">
        <v>3024451.2389795873</v>
      </c>
      <c r="AN140" s="81">
        <v>0</v>
      </c>
      <c r="AO140" s="81">
        <v>0</v>
      </c>
      <c r="AP140" s="82"/>
      <c r="AQ140" s="81">
        <v>421</v>
      </c>
      <c r="AR140" s="81">
        <v>600</v>
      </c>
      <c r="AS140" s="81">
        <v>0</v>
      </c>
      <c r="AT140" s="81">
        <v>0</v>
      </c>
      <c r="AU140" s="81">
        <v>0</v>
      </c>
      <c r="AV140" s="81">
        <v>1</v>
      </c>
      <c r="AW140" s="81"/>
      <c r="AX140" s="82"/>
      <c r="AY140" s="81">
        <v>2203.1000000000022</v>
      </c>
      <c r="AZ140" s="81">
        <v>31357.500000000011</v>
      </c>
      <c r="BA140" s="81">
        <v>0</v>
      </c>
      <c r="BB140" s="81">
        <v>0</v>
      </c>
      <c r="BC140" s="81">
        <v>0</v>
      </c>
      <c r="BD140" s="81">
        <v>370</v>
      </c>
      <c r="BE140" s="81"/>
      <c r="BF140" s="82"/>
      <c r="BG140" s="81"/>
      <c r="BH140" s="81"/>
      <c r="BI140" s="81"/>
      <c r="BJ140" s="81"/>
      <c r="BK140" s="81"/>
      <c r="BL140" s="81"/>
      <c r="BM140" s="82"/>
      <c r="BN140" s="81"/>
      <c r="BO140" s="81"/>
      <c r="BP140" s="81"/>
      <c r="BQ140" s="81"/>
      <c r="BR140" s="81"/>
      <c r="BS140" s="81"/>
      <c r="BT140"/>
      <c r="BU140" s="80"/>
      <c r="BV140" s="80"/>
      <c r="BW140" s="80"/>
      <c r="BX140" s="80"/>
      <c r="BY140" s="80"/>
      <c r="BZ140" s="80"/>
      <c r="CA140" s="80"/>
      <c r="CB140" s="80"/>
      <c r="CC140" s="80"/>
    </row>
    <row r="141" spans="1:81">
      <c r="A141" s="80" t="s">
        <v>1920</v>
      </c>
      <c r="B141" s="80">
        <v>119</v>
      </c>
      <c r="C141" s="80">
        <v>19</v>
      </c>
      <c r="D141" s="80">
        <v>7</v>
      </c>
      <c r="E141" s="80">
        <v>2022</v>
      </c>
      <c r="F141" s="80" t="s">
        <v>568</v>
      </c>
      <c r="G141" s="174" t="s">
        <v>1901</v>
      </c>
      <c r="H141" s="80" t="s">
        <v>1902</v>
      </c>
      <c r="I141" s="177"/>
      <c r="J141" s="81"/>
      <c r="K141" s="81"/>
      <c r="L141" s="81"/>
      <c r="M141" s="81"/>
      <c r="N141" s="81"/>
      <c r="O141" s="81"/>
      <c r="P141" s="81"/>
      <c r="Q141" s="81"/>
      <c r="R141" s="81"/>
      <c r="S141" s="81"/>
      <c r="T141" s="82"/>
      <c r="U141" s="81"/>
      <c r="V141" s="81"/>
      <c r="W141" s="81"/>
      <c r="X141" s="81"/>
      <c r="Y141" s="81"/>
      <c r="Z141" s="81"/>
      <c r="AA141" s="81"/>
      <c r="AB141" s="81"/>
      <c r="AC141" s="81"/>
      <c r="AD141" s="81"/>
      <c r="AE141" s="82"/>
      <c r="AF141" s="81"/>
      <c r="AG141" s="81"/>
      <c r="AH141" s="81"/>
      <c r="AI141" s="81"/>
      <c r="AJ141" s="81"/>
      <c r="AK141" s="81"/>
      <c r="AL141" s="81"/>
      <c r="AM141" s="81"/>
      <c r="AN141" s="81"/>
      <c r="AO141" s="81"/>
      <c r="AP141" s="82"/>
      <c r="AQ141" s="81">
        <v>458</v>
      </c>
      <c r="AR141" s="81">
        <v>612</v>
      </c>
      <c r="AS141" s="81">
        <v>0</v>
      </c>
      <c r="AT141" s="81">
        <v>0</v>
      </c>
      <c r="AU141" s="81">
        <v>0</v>
      </c>
      <c r="AV141" s="81">
        <v>1</v>
      </c>
      <c r="AW141" s="81"/>
      <c r="AX141" s="82"/>
      <c r="AY141" s="81">
        <v>2433.800000000002</v>
      </c>
      <c r="AZ141" s="81">
        <v>31846.500000000015</v>
      </c>
      <c r="BA141" s="81">
        <v>0</v>
      </c>
      <c r="BB141" s="81">
        <v>0</v>
      </c>
      <c r="BC141" s="81">
        <v>0</v>
      </c>
      <c r="BD141" s="81">
        <v>370</v>
      </c>
      <c r="BE141" s="81"/>
      <c r="BF141" s="82"/>
      <c r="BG141" s="81"/>
      <c r="BH141" s="81"/>
      <c r="BI141" s="81"/>
      <c r="BJ141" s="81"/>
      <c r="BK141" s="81"/>
      <c r="BL141" s="81"/>
      <c r="BM141" s="82"/>
      <c r="BN141" s="81"/>
      <c r="BO141" s="81"/>
      <c r="BP141" s="81"/>
      <c r="BQ141" s="81"/>
      <c r="BR141" s="81"/>
      <c r="BS141" s="81"/>
      <c r="BT141"/>
      <c r="BU141" s="80"/>
      <c r="BV141" s="80"/>
      <c r="BW141" s="80"/>
      <c r="BX141" s="80"/>
      <c r="BY141" s="80"/>
      <c r="BZ141" s="80"/>
      <c r="CA141" s="80"/>
      <c r="CB141" s="80"/>
      <c r="CC141" s="80"/>
    </row>
    <row r="142" spans="1:81">
      <c r="A142" s="80" t="s">
        <v>1921</v>
      </c>
      <c r="B142" s="80">
        <v>392</v>
      </c>
      <c r="C142" s="80">
        <v>1</v>
      </c>
      <c r="D142" s="80">
        <v>24</v>
      </c>
      <c r="E142" s="80">
        <v>1990</v>
      </c>
      <c r="F142" s="80" t="s">
        <v>562</v>
      </c>
      <c r="G142" s="80" t="s">
        <v>1922</v>
      </c>
      <c r="H142" s="80" t="s">
        <v>1923</v>
      </c>
      <c r="I142" s="177"/>
      <c r="J142" s="81">
        <v>2.9093281788752239</v>
      </c>
      <c r="K142" s="81">
        <v>0.70345932135570099</v>
      </c>
      <c r="L142" s="81">
        <v>6.4927772532617336</v>
      </c>
      <c r="M142" s="81">
        <v>7.4456829988493798</v>
      </c>
      <c r="N142" s="81">
        <v>19.534239863851873</v>
      </c>
      <c r="O142" s="81">
        <v>13.612547576906568</v>
      </c>
      <c r="P142" s="81">
        <v>6.9683801353381787</v>
      </c>
      <c r="Q142" s="81">
        <v>1.4241279235651827</v>
      </c>
      <c r="R142" s="81">
        <v>0</v>
      </c>
      <c r="S142" s="81">
        <v>1.7855383439029691</v>
      </c>
      <c r="T142" s="82"/>
      <c r="U142" s="81">
        <v>817099</v>
      </c>
      <c r="V142" s="81">
        <v>297</v>
      </c>
      <c r="W142" s="81">
        <v>75</v>
      </c>
      <c r="X142" s="81">
        <v>2844</v>
      </c>
      <c r="Y142" s="81">
        <v>7137</v>
      </c>
      <c r="Z142" s="81">
        <v>5599</v>
      </c>
      <c r="AA142" s="81">
        <v>1692</v>
      </c>
      <c r="AB142" s="81">
        <v>23123</v>
      </c>
      <c r="AC142" s="81">
        <v>0</v>
      </c>
      <c r="AD142" s="81">
        <v>1.7855383439029691</v>
      </c>
      <c r="AE142" s="82"/>
      <c r="AF142" s="81" t="s">
        <v>564</v>
      </c>
      <c r="AG142" s="81" t="s">
        <v>564</v>
      </c>
      <c r="AH142" s="81" t="s">
        <v>564</v>
      </c>
      <c r="AI142" s="81" t="s">
        <v>564</v>
      </c>
      <c r="AJ142" s="81" t="s">
        <v>564</v>
      </c>
      <c r="AK142" s="81" t="s">
        <v>564</v>
      </c>
      <c r="AL142" s="81" t="s">
        <v>564</v>
      </c>
      <c r="AM142" s="81" t="s">
        <v>564</v>
      </c>
      <c r="AN142" s="81" t="s">
        <v>564</v>
      </c>
      <c r="AO142" s="81" t="s">
        <v>564</v>
      </c>
      <c r="AP142" s="82"/>
      <c r="AQ142" s="81" t="s">
        <v>564</v>
      </c>
      <c r="AR142" s="81" t="s">
        <v>564</v>
      </c>
      <c r="AS142" s="81" t="s">
        <v>564</v>
      </c>
      <c r="AT142" s="81" t="s">
        <v>564</v>
      </c>
      <c r="AU142" s="81" t="s">
        <v>564</v>
      </c>
      <c r="AV142" s="81" t="s">
        <v>564</v>
      </c>
      <c r="AW142" s="81" t="s">
        <v>564</v>
      </c>
      <c r="AX142" s="82"/>
      <c r="AY142" s="81" t="s">
        <v>564</v>
      </c>
      <c r="AZ142" s="81" t="s">
        <v>564</v>
      </c>
      <c r="BA142" s="81" t="s">
        <v>564</v>
      </c>
      <c r="BB142" s="81" t="s">
        <v>564</v>
      </c>
      <c r="BC142" s="81" t="s">
        <v>564</v>
      </c>
      <c r="BD142" s="81" t="s">
        <v>564</v>
      </c>
      <c r="BE142" s="81" t="s">
        <v>564</v>
      </c>
      <c r="BF142" s="82"/>
      <c r="BG142" s="81" t="s">
        <v>564</v>
      </c>
      <c r="BH142" s="81" t="s">
        <v>564</v>
      </c>
      <c r="BI142" s="81" t="s">
        <v>564</v>
      </c>
      <c r="BJ142" s="81" t="s">
        <v>564</v>
      </c>
      <c r="BK142" s="81" t="s">
        <v>564</v>
      </c>
      <c r="BL142" s="81" t="s">
        <v>564</v>
      </c>
      <c r="BM142" s="82"/>
      <c r="BN142" s="81" t="s">
        <v>564</v>
      </c>
      <c r="BO142" s="81" t="s">
        <v>564</v>
      </c>
      <c r="BP142" s="81" t="s">
        <v>564</v>
      </c>
      <c r="BQ142" s="81" t="s">
        <v>564</v>
      </c>
      <c r="BR142" s="81" t="s">
        <v>564</v>
      </c>
      <c r="BS142" s="81" t="s">
        <v>564</v>
      </c>
      <c r="BT142"/>
      <c r="BU142" s="80"/>
      <c r="BV142" s="80"/>
      <c r="BW142" s="80"/>
      <c r="BX142" s="80"/>
      <c r="BY142" s="80"/>
      <c r="BZ142" s="80"/>
      <c r="CA142" s="80"/>
      <c r="CB142" s="80"/>
      <c r="CC142" s="80"/>
    </row>
    <row r="143" spans="1:81">
      <c r="A143" s="80" t="s">
        <v>1924</v>
      </c>
      <c r="B143" s="80">
        <v>393</v>
      </c>
      <c r="C143" s="80">
        <v>2</v>
      </c>
      <c r="D143" s="80">
        <v>24</v>
      </c>
      <c r="E143" s="80">
        <v>2005</v>
      </c>
      <c r="F143" s="80" t="s">
        <v>565</v>
      </c>
      <c r="G143" s="80" t="s">
        <v>1922</v>
      </c>
      <c r="H143" s="80" t="s">
        <v>1923</v>
      </c>
      <c r="I143" s="177"/>
      <c r="J143" s="81">
        <v>1.4760759452880508</v>
      </c>
      <c r="K143" s="81">
        <v>0.33419534376506882</v>
      </c>
      <c r="L143" s="81">
        <v>0.2326419471957219</v>
      </c>
      <c r="M143" s="81">
        <v>10.779937140180543</v>
      </c>
      <c r="N143" s="81">
        <v>27.423019927257251</v>
      </c>
      <c r="O143" s="81">
        <v>19.614844190849194</v>
      </c>
      <c r="P143" s="81">
        <v>7.6737405132602214</v>
      </c>
      <c r="Q143" s="81">
        <v>1.360342798812427</v>
      </c>
      <c r="R143" s="81">
        <v>0</v>
      </c>
      <c r="S143" s="81">
        <v>2.53000897075</v>
      </c>
      <c r="T143" s="82"/>
      <c r="U143" s="81">
        <v>266712</v>
      </c>
      <c r="V143" s="81">
        <v>166</v>
      </c>
      <c r="W143" s="81">
        <v>3</v>
      </c>
      <c r="X143" s="81">
        <v>2237</v>
      </c>
      <c r="Y143" s="81">
        <v>9207</v>
      </c>
      <c r="Z143" s="81">
        <v>9336</v>
      </c>
      <c r="AA143" s="81">
        <v>1526</v>
      </c>
      <c r="AB143" s="81">
        <v>23090</v>
      </c>
      <c r="AC143" s="81">
        <v>0</v>
      </c>
      <c r="AD143" s="81">
        <v>2.53000897075</v>
      </c>
      <c r="AE143" s="82"/>
      <c r="AF143" s="81" t="s">
        <v>564</v>
      </c>
      <c r="AG143" s="81" t="s">
        <v>564</v>
      </c>
      <c r="AH143" s="81" t="s">
        <v>564</v>
      </c>
      <c r="AI143" s="81" t="s">
        <v>564</v>
      </c>
      <c r="AJ143" s="81" t="s">
        <v>564</v>
      </c>
      <c r="AK143" s="81" t="s">
        <v>564</v>
      </c>
      <c r="AL143" s="81" t="s">
        <v>564</v>
      </c>
      <c r="AM143" s="81" t="s">
        <v>564</v>
      </c>
      <c r="AN143" s="81" t="s">
        <v>564</v>
      </c>
      <c r="AO143" s="81" t="s">
        <v>564</v>
      </c>
      <c r="AP143" s="82"/>
      <c r="AQ143" s="81" t="s">
        <v>564</v>
      </c>
      <c r="AR143" s="81" t="s">
        <v>564</v>
      </c>
      <c r="AS143" s="81" t="s">
        <v>564</v>
      </c>
      <c r="AT143" s="81" t="s">
        <v>564</v>
      </c>
      <c r="AU143" s="81" t="s">
        <v>564</v>
      </c>
      <c r="AV143" s="81" t="s">
        <v>564</v>
      </c>
      <c r="AW143" s="81" t="s">
        <v>564</v>
      </c>
      <c r="AX143" s="82"/>
      <c r="AY143" s="81" t="s">
        <v>564</v>
      </c>
      <c r="AZ143" s="81" t="s">
        <v>564</v>
      </c>
      <c r="BA143" s="81" t="s">
        <v>564</v>
      </c>
      <c r="BB143" s="81" t="s">
        <v>564</v>
      </c>
      <c r="BC143" s="81" t="s">
        <v>564</v>
      </c>
      <c r="BD143" s="81" t="s">
        <v>564</v>
      </c>
      <c r="BE143" s="81" t="s">
        <v>564</v>
      </c>
      <c r="BF143" s="82"/>
      <c r="BG143" s="81" t="s">
        <v>564</v>
      </c>
      <c r="BH143" s="81" t="s">
        <v>564</v>
      </c>
      <c r="BI143" s="81" t="s">
        <v>564</v>
      </c>
      <c r="BJ143" s="81" t="s">
        <v>564</v>
      </c>
      <c r="BK143" s="81" t="s">
        <v>564</v>
      </c>
      <c r="BL143" s="81" t="s">
        <v>564</v>
      </c>
      <c r="BM143" s="82"/>
      <c r="BN143" s="81" t="s">
        <v>564</v>
      </c>
      <c r="BO143" s="81" t="s">
        <v>564</v>
      </c>
      <c r="BP143" s="81" t="s">
        <v>564</v>
      </c>
      <c r="BQ143" s="81" t="s">
        <v>564</v>
      </c>
      <c r="BR143" s="81" t="s">
        <v>564</v>
      </c>
      <c r="BS143" s="81" t="s">
        <v>564</v>
      </c>
      <c r="BT143"/>
      <c r="BU143" s="80"/>
      <c r="BV143" s="80"/>
      <c r="BW143" s="80"/>
      <c r="BX143" s="80"/>
      <c r="BY143" s="80"/>
      <c r="BZ143" s="80"/>
      <c r="CA143" s="80"/>
      <c r="CB143" s="80"/>
      <c r="CC143" s="80"/>
    </row>
    <row r="144" spans="1:81">
      <c r="A144" s="80" t="s">
        <v>1925</v>
      </c>
      <c r="B144" s="80">
        <v>394</v>
      </c>
      <c r="C144" s="80">
        <v>3</v>
      </c>
      <c r="D144" s="80">
        <v>24</v>
      </c>
      <c r="E144" s="80">
        <v>2006</v>
      </c>
      <c r="F144" s="80" t="s">
        <v>566</v>
      </c>
      <c r="G144" s="80" t="s">
        <v>1922</v>
      </c>
      <c r="H144" s="80" t="s">
        <v>1923</v>
      </c>
      <c r="I144" s="177"/>
      <c r="J144" s="81" t="s">
        <v>564</v>
      </c>
      <c r="K144" s="81" t="s">
        <v>564</v>
      </c>
      <c r="L144" s="81" t="s">
        <v>564</v>
      </c>
      <c r="M144" s="81" t="s">
        <v>564</v>
      </c>
      <c r="N144" s="81" t="s">
        <v>564</v>
      </c>
      <c r="O144" s="81" t="s">
        <v>564</v>
      </c>
      <c r="P144" s="81" t="s">
        <v>564</v>
      </c>
      <c r="Q144" s="81" t="s">
        <v>564</v>
      </c>
      <c r="R144" s="81" t="s">
        <v>564</v>
      </c>
      <c r="S144" s="81" t="s">
        <v>564</v>
      </c>
      <c r="T144" s="82"/>
      <c r="U144" s="81" t="s">
        <v>564</v>
      </c>
      <c r="V144" s="81" t="s">
        <v>564</v>
      </c>
      <c r="W144" s="81" t="s">
        <v>564</v>
      </c>
      <c r="X144" s="81" t="s">
        <v>564</v>
      </c>
      <c r="Y144" s="81" t="s">
        <v>564</v>
      </c>
      <c r="Z144" s="81" t="s">
        <v>564</v>
      </c>
      <c r="AA144" s="81" t="s">
        <v>564</v>
      </c>
      <c r="AB144" s="81" t="s">
        <v>564</v>
      </c>
      <c r="AC144" s="81" t="s">
        <v>564</v>
      </c>
      <c r="AD144" s="81" t="s">
        <v>564</v>
      </c>
      <c r="AE144" s="82"/>
      <c r="AF144" s="81" t="s">
        <v>564</v>
      </c>
      <c r="AG144" s="81" t="s">
        <v>564</v>
      </c>
      <c r="AH144" s="81" t="s">
        <v>564</v>
      </c>
      <c r="AI144" s="81" t="s">
        <v>564</v>
      </c>
      <c r="AJ144" s="81" t="s">
        <v>564</v>
      </c>
      <c r="AK144" s="81" t="s">
        <v>564</v>
      </c>
      <c r="AL144" s="81" t="s">
        <v>564</v>
      </c>
      <c r="AM144" s="81" t="s">
        <v>564</v>
      </c>
      <c r="AN144" s="81" t="s">
        <v>564</v>
      </c>
      <c r="AO144" s="81" t="s">
        <v>564</v>
      </c>
      <c r="AP144" s="82"/>
      <c r="AQ144" s="81" t="s">
        <v>564</v>
      </c>
      <c r="AR144" s="81" t="s">
        <v>564</v>
      </c>
      <c r="AS144" s="81" t="s">
        <v>564</v>
      </c>
      <c r="AT144" s="81" t="s">
        <v>564</v>
      </c>
      <c r="AU144" s="81" t="s">
        <v>564</v>
      </c>
      <c r="AV144" s="81" t="s">
        <v>564</v>
      </c>
      <c r="AW144" s="81" t="s">
        <v>564</v>
      </c>
      <c r="AX144" s="82"/>
      <c r="AY144" s="81" t="s">
        <v>564</v>
      </c>
      <c r="AZ144" s="81" t="s">
        <v>564</v>
      </c>
      <c r="BA144" s="81" t="s">
        <v>564</v>
      </c>
      <c r="BB144" s="81" t="s">
        <v>564</v>
      </c>
      <c r="BC144" s="81" t="s">
        <v>564</v>
      </c>
      <c r="BD144" s="81" t="s">
        <v>564</v>
      </c>
      <c r="BE144" s="81" t="s">
        <v>564</v>
      </c>
      <c r="BF144" s="82"/>
      <c r="BG144" s="81" t="s">
        <v>564</v>
      </c>
      <c r="BH144" s="81" t="s">
        <v>564</v>
      </c>
      <c r="BI144" s="81" t="s">
        <v>564</v>
      </c>
      <c r="BJ144" s="81" t="s">
        <v>564</v>
      </c>
      <c r="BK144" s="81" t="s">
        <v>564</v>
      </c>
      <c r="BL144" s="81" t="s">
        <v>564</v>
      </c>
      <c r="BM144" s="82"/>
      <c r="BN144" s="81" t="s">
        <v>564</v>
      </c>
      <c r="BO144" s="81" t="s">
        <v>564</v>
      </c>
      <c r="BP144" s="81" t="s">
        <v>564</v>
      </c>
      <c r="BQ144" s="81" t="s">
        <v>564</v>
      </c>
      <c r="BR144" s="81" t="s">
        <v>564</v>
      </c>
      <c r="BS144" s="81" t="s">
        <v>564</v>
      </c>
      <c r="BT144"/>
      <c r="BU144" s="80"/>
      <c r="BV144" s="80"/>
      <c r="BW144" s="80"/>
      <c r="BX144" s="80"/>
      <c r="BY144" s="80"/>
      <c r="BZ144" s="80"/>
      <c r="CA144" s="80"/>
      <c r="CB144" s="80"/>
      <c r="CC144" s="80"/>
    </row>
    <row r="145" spans="1:81">
      <c r="A145" s="80" t="s">
        <v>1926</v>
      </c>
      <c r="B145" s="80">
        <v>395</v>
      </c>
      <c r="C145" s="80">
        <v>4</v>
      </c>
      <c r="D145" s="80">
        <v>24</v>
      </c>
      <c r="E145" s="80">
        <v>2007</v>
      </c>
      <c r="F145" s="80" t="s">
        <v>567</v>
      </c>
      <c r="G145" s="80" t="s">
        <v>1922</v>
      </c>
      <c r="H145" s="80" t="s">
        <v>1923</v>
      </c>
      <c r="I145" s="177"/>
      <c r="J145" s="81">
        <v>1.6237658671070287</v>
      </c>
      <c r="K145" s="81">
        <v>0.34942482007838599</v>
      </c>
      <c r="L145" s="81">
        <v>0.23675039740139533</v>
      </c>
      <c r="M145" s="81">
        <v>15.075825514557021</v>
      </c>
      <c r="N145" s="81">
        <v>26.856149002622946</v>
      </c>
      <c r="O145" s="81">
        <v>19.268730850431147</v>
      </c>
      <c r="P145" s="81">
        <v>7.5831545944258592</v>
      </c>
      <c r="Q145" s="81">
        <v>1.4394122838397827</v>
      </c>
      <c r="R145" s="81">
        <v>0</v>
      </c>
      <c r="S145" s="81">
        <v>1.6564075920000001</v>
      </c>
      <c r="T145" s="82"/>
      <c r="U145" s="81">
        <v>421754</v>
      </c>
      <c r="V145" s="81">
        <v>177</v>
      </c>
      <c r="W145" s="81">
        <v>3</v>
      </c>
      <c r="X145" s="81">
        <v>3747</v>
      </c>
      <c r="Y145" s="81">
        <v>9357</v>
      </c>
      <c r="Z145" s="81">
        <v>9534</v>
      </c>
      <c r="AA145" s="81">
        <v>1485</v>
      </c>
      <c r="AB145" s="81">
        <v>23140</v>
      </c>
      <c r="AC145" s="81">
        <v>0</v>
      </c>
      <c r="AD145" s="81">
        <v>1.6564075920000001</v>
      </c>
      <c r="AE145" s="82"/>
      <c r="AF145" s="81" t="s">
        <v>564</v>
      </c>
      <c r="AG145" s="81" t="s">
        <v>564</v>
      </c>
      <c r="AH145" s="81" t="s">
        <v>564</v>
      </c>
      <c r="AI145" s="81" t="s">
        <v>564</v>
      </c>
      <c r="AJ145" s="81" t="s">
        <v>564</v>
      </c>
      <c r="AK145" s="81" t="s">
        <v>564</v>
      </c>
      <c r="AL145" s="81" t="s">
        <v>564</v>
      </c>
      <c r="AM145" s="81" t="s">
        <v>564</v>
      </c>
      <c r="AN145" s="81" t="s">
        <v>564</v>
      </c>
      <c r="AO145" s="81" t="s">
        <v>564</v>
      </c>
      <c r="AP145" s="82"/>
      <c r="AQ145" s="81" t="s">
        <v>564</v>
      </c>
      <c r="AR145" s="81" t="s">
        <v>564</v>
      </c>
      <c r="AS145" s="81" t="s">
        <v>564</v>
      </c>
      <c r="AT145" s="81" t="s">
        <v>564</v>
      </c>
      <c r="AU145" s="81" t="s">
        <v>564</v>
      </c>
      <c r="AV145" s="81" t="s">
        <v>564</v>
      </c>
      <c r="AW145" s="81" t="s">
        <v>564</v>
      </c>
      <c r="AX145" s="82"/>
      <c r="AY145" s="81" t="s">
        <v>564</v>
      </c>
      <c r="AZ145" s="81" t="s">
        <v>564</v>
      </c>
      <c r="BA145" s="81" t="s">
        <v>564</v>
      </c>
      <c r="BB145" s="81" t="s">
        <v>564</v>
      </c>
      <c r="BC145" s="81" t="s">
        <v>564</v>
      </c>
      <c r="BD145" s="81" t="s">
        <v>564</v>
      </c>
      <c r="BE145" s="81" t="s">
        <v>564</v>
      </c>
      <c r="BF145" s="82"/>
      <c r="BG145" s="81" t="s">
        <v>564</v>
      </c>
      <c r="BH145" s="81" t="s">
        <v>564</v>
      </c>
      <c r="BI145" s="81" t="s">
        <v>564</v>
      </c>
      <c r="BJ145" s="81" t="s">
        <v>564</v>
      </c>
      <c r="BK145" s="81" t="s">
        <v>564</v>
      </c>
      <c r="BL145" s="81" t="s">
        <v>564</v>
      </c>
      <c r="BM145" s="82"/>
      <c r="BN145" s="81" t="s">
        <v>564</v>
      </c>
      <c r="BO145" s="81" t="s">
        <v>564</v>
      </c>
      <c r="BP145" s="81" t="s">
        <v>564</v>
      </c>
      <c r="BQ145" s="81" t="s">
        <v>564</v>
      </c>
      <c r="BR145" s="81" t="s">
        <v>564</v>
      </c>
      <c r="BS145" s="81" t="s">
        <v>564</v>
      </c>
      <c r="BT145"/>
      <c r="BU145" s="80"/>
      <c r="BV145" s="80"/>
      <c r="BW145" s="80"/>
      <c r="BX145" s="80"/>
      <c r="BY145" s="80"/>
      <c r="BZ145" s="80"/>
      <c r="CA145" s="80"/>
      <c r="CB145" s="80"/>
      <c r="CC145" s="80"/>
    </row>
    <row r="146" spans="1:81">
      <c r="A146" s="80" t="s">
        <v>1927</v>
      </c>
      <c r="B146" s="80">
        <v>396</v>
      </c>
      <c r="C146" s="80">
        <v>5</v>
      </c>
      <c r="D146" s="80">
        <v>24</v>
      </c>
      <c r="E146" s="80">
        <v>2008</v>
      </c>
      <c r="F146" s="80" t="s">
        <v>84</v>
      </c>
      <c r="G146" s="80" t="s">
        <v>1922</v>
      </c>
      <c r="H146" s="80" t="s">
        <v>1923</v>
      </c>
      <c r="I146" s="177"/>
      <c r="J146" s="81">
        <v>1.5941125107844125</v>
      </c>
      <c r="K146" s="81">
        <v>0.25794297803758931</v>
      </c>
      <c r="L146" s="81">
        <v>0.20957402865006805</v>
      </c>
      <c r="M146" s="81">
        <v>16.495770701185489</v>
      </c>
      <c r="N146" s="81">
        <v>28.249584404577202</v>
      </c>
      <c r="O146" s="81">
        <v>18.638794478917863</v>
      </c>
      <c r="P146" s="81">
        <v>6.9726320153529002</v>
      </c>
      <c r="Q146" s="81">
        <v>1.4093489297135469</v>
      </c>
      <c r="R146" s="81">
        <v>0</v>
      </c>
      <c r="S146" s="81">
        <v>2.0411074039999999</v>
      </c>
      <c r="T146" s="82"/>
      <c r="U146" s="81">
        <v>445783</v>
      </c>
      <c r="V146" s="81">
        <v>177</v>
      </c>
      <c r="W146" s="81">
        <v>3</v>
      </c>
      <c r="X146" s="81">
        <v>3747</v>
      </c>
      <c r="Y146" s="81">
        <v>9430</v>
      </c>
      <c r="Z146" s="81">
        <v>9546</v>
      </c>
      <c r="AA146" s="81">
        <v>1367</v>
      </c>
      <c r="AB146" s="81">
        <v>23029</v>
      </c>
      <c r="AC146" s="81">
        <v>0</v>
      </c>
      <c r="AD146" s="81">
        <v>2.0411074039999999</v>
      </c>
      <c r="AE146" s="82"/>
      <c r="AF146" s="81" t="s">
        <v>564</v>
      </c>
      <c r="AG146" s="81" t="s">
        <v>564</v>
      </c>
      <c r="AH146" s="81" t="s">
        <v>564</v>
      </c>
      <c r="AI146" s="81" t="s">
        <v>564</v>
      </c>
      <c r="AJ146" s="81" t="s">
        <v>564</v>
      </c>
      <c r="AK146" s="81" t="s">
        <v>564</v>
      </c>
      <c r="AL146" s="81" t="s">
        <v>564</v>
      </c>
      <c r="AM146" s="81" t="s">
        <v>564</v>
      </c>
      <c r="AN146" s="81" t="s">
        <v>564</v>
      </c>
      <c r="AO146" s="81" t="s">
        <v>564</v>
      </c>
      <c r="AP146" s="82"/>
      <c r="AQ146" s="81" t="s">
        <v>564</v>
      </c>
      <c r="AR146" s="81" t="s">
        <v>564</v>
      </c>
      <c r="AS146" s="81" t="s">
        <v>564</v>
      </c>
      <c r="AT146" s="81" t="s">
        <v>564</v>
      </c>
      <c r="AU146" s="81" t="s">
        <v>564</v>
      </c>
      <c r="AV146" s="81" t="s">
        <v>564</v>
      </c>
      <c r="AW146" s="81" t="s">
        <v>564</v>
      </c>
      <c r="AX146" s="82"/>
      <c r="AY146" s="81" t="s">
        <v>564</v>
      </c>
      <c r="AZ146" s="81" t="s">
        <v>564</v>
      </c>
      <c r="BA146" s="81" t="s">
        <v>564</v>
      </c>
      <c r="BB146" s="81" t="s">
        <v>564</v>
      </c>
      <c r="BC146" s="81" t="s">
        <v>564</v>
      </c>
      <c r="BD146" s="81" t="s">
        <v>564</v>
      </c>
      <c r="BE146" s="81" t="s">
        <v>564</v>
      </c>
      <c r="BF146" s="82"/>
      <c r="BG146" s="81" t="s">
        <v>564</v>
      </c>
      <c r="BH146" s="81" t="s">
        <v>564</v>
      </c>
      <c r="BI146" s="81" t="s">
        <v>564</v>
      </c>
      <c r="BJ146" s="81" t="s">
        <v>564</v>
      </c>
      <c r="BK146" s="81" t="s">
        <v>564</v>
      </c>
      <c r="BL146" s="81" t="s">
        <v>564</v>
      </c>
      <c r="BM146" s="82"/>
      <c r="BN146" s="81" t="s">
        <v>564</v>
      </c>
      <c r="BO146" s="81" t="s">
        <v>564</v>
      </c>
      <c r="BP146" s="81" t="s">
        <v>564</v>
      </c>
      <c r="BQ146" s="81" t="s">
        <v>564</v>
      </c>
      <c r="BR146" s="81" t="s">
        <v>564</v>
      </c>
      <c r="BS146" s="81" t="s">
        <v>564</v>
      </c>
      <c r="BT146"/>
      <c r="BU146" s="80"/>
      <c r="BV146" s="80"/>
      <c r="BW146" s="80"/>
      <c r="BX146" s="80"/>
      <c r="BY146" s="80"/>
      <c r="BZ146" s="80"/>
      <c r="CA146" s="80"/>
      <c r="CB146" s="80"/>
      <c r="CC146" s="80"/>
    </row>
    <row r="147" spans="1:81">
      <c r="A147" s="80" t="s">
        <v>1928</v>
      </c>
      <c r="B147" s="80">
        <v>397</v>
      </c>
      <c r="C147" s="80">
        <v>6</v>
      </c>
      <c r="D147" s="80">
        <v>24</v>
      </c>
      <c r="E147" s="80">
        <v>2009</v>
      </c>
      <c r="F147" s="80" t="s">
        <v>85</v>
      </c>
      <c r="G147" s="80" t="s">
        <v>1922</v>
      </c>
      <c r="H147" s="80" t="s">
        <v>1923</v>
      </c>
      <c r="I147" s="177"/>
      <c r="J147" s="81">
        <v>1.1981499292411575</v>
      </c>
      <c r="K147" s="81">
        <v>0.22635373299670239</v>
      </c>
      <c r="L147" s="81">
        <v>0</v>
      </c>
      <c r="M147" s="81">
        <v>14.283591321772514</v>
      </c>
      <c r="N147" s="81">
        <v>25.940728494699641</v>
      </c>
      <c r="O147" s="81">
        <v>19.021830680781584</v>
      </c>
      <c r="P147" s="81">
        <v>6.6030791913656541</v>
      </c>
      <c r="Q147" s="81">
        <v>1.3379440952452322</v>
      </c>
      <c r="R147" s="81">
        <v>0</v>
      </c>
      <c r="S147" s="81">
        <v>2.0224777039999999</v>
      </c>
      <c r="T147" s="82"/>
      <c r="U147" s="81">
        <v>329429</v>
      </c>
      <c r="V147" s="81">
        <v>162</v>
      </c>
      <c r="W147" s="81">
        <v>0</v>
      </c>
      <c r="X147" s="81">
        <v>3912</v>
      </c>
      <c r="Y147" s="81">
        <v>9509</v>
      </c>
      <c r="Z147" s="81">
        <v>9616</v>
      </c>
      <c r="AA147" s="81">
        <v>1329</v>
      </c>
      <c r="AB147" s="81">
        <v>22950</v>
      </c>
      <c r="AC147" s="81">
        <v>0</v>
      </c>
      <c r="AD147" s="81">
        <v>2.0224777039999999</v>
      </c>
      <c r="AE147" s="82"/>
      <c r="AF147" s="81" t="s">
        <v>564</v>
      </c>
      <c r="AG147" s="81" t="s">
        <v>564</v>
      </c>
      <c r="AH147" s="81" t="s">
        <v>564</v>
      </c>
      <c r="AI147" s="81" t="s">
        <v>564</v>
      </c>
      <c r="AJ147" s="81" t="s">
        <v>564</v>
      </c>
      <c r="AK147" s="81" t="s">
        <v>564</v>
      </c>
      <c r="AL147" s="81" t="s">
        <v>564</v>
      </c>
      <c r="AM147" s="81" t="s">
        <v>564</v>
      </c>
      <c r="AN147" s="81" t="s">
        <v>564</v>
      </c>
      <c r="AO147" s="81" t="s">
        <v>564</v>
      </c>
      <c r="AP147" s="82"/>
      <c r="AQ147" s="81" t="s">
        <v>564</v>
      </c>
      <c r="AR147" s="81" t="s">
        <v>564</v>
      </c>
      <c r="AS147" s="81" t="s">
        <v>564</v>
      </c>
      <c r="AT147" s="81" t="s">
        <v>564</v>
      </c>
      <c r="AU147" s="81" t="s">
        <v>564</v>
      </c>
      <c r="AV147" s="81" t="s">
        <v>564</v>
      </c>
      <c r="AW147" s="81" t="s">
        <v>564</v>
      </c>
      <c r="AX147" s="82"/>
      <c r="AY147" s="81" t="s">
        <v>564</v>
      </c>
      <c r="AZ147" s="81" t="s">
        <v>564</v>
      </c>
      <c r="BA147" s="81" t="s">
        <v>564</v>
      </c>
      <c r="BB147" s="81" t="s">
        <v>564</v>
      </c>
      <c r="BC147" s="81" t="s">
        <v>564</v>
      </c>
      <c r="BD147" s="81" t="s">
        <v>564</v>
      </c>
      <c r="BE147" s="81" t="s">
        <v>564</v>
      </c>
      <c r="BF147" s="82"/>
      <c r="BG147" s="81">
        <v>0</v>
      </c>
      <c r="BH147" s="81">
        <v>0</v>
      </c>
      <c r="BI147" s="81">
        <v>0</v>
      </c>
      <c r="BJ147" s="81">
        <v>0</v>
      </c>
      <c r="BK147" s="81">
        <v>6.6120000000000001</v>
      </c>
      <c r="BL147" s="81">
        <v>0</v>
      </c>
      <c r="BM147" s="82"/>
      <c r="BN147" s="81">
        <v>0</v>
      </c>
      <c r="BO147" s="81">
        <v>0</v>
      </c>
      <c r="BP147" s="81">
        <v>0</v>
      </c>
      <c r="BQ147" s="81">
        <v>0</v>
      </c>
      <c r="BR147" s="81">
        <v>2</v>
      </c>
      <c r="BS147" s="81">
        <v>0</v>
      </c>
      <c r="BT147"/>
      <c r="BU147" s="80"/>
      <c r="BV147" s="80"/>
      <c r="BW147" s="80"/>
      <c r="BX147" s="80"/>
      <c r="BY147" s="80"/>
      <c r="BZ147" s="80"/>
      <c r="CA147" s="80"/>
      <c r="CB147" s="80"/>
      <c r="CC147" s="80"/>
    </row>
    <row r="148" spans="1:81">
      <c r="A148" s="80" t="s">
        <v>1929</v>
      </c>
      <c r="B148" s="80">
        <v>398</v>
      </c>
      <c r="C148" s="80">
        <v>7</v>
      </c>
      <c r="D148" s="80">
        <v>24</v>
      </c>
      <c r="E148" s="80">
        <v>2010</v>
      </c>
      <c r="F148" s="80" t="s">
        <v>86</v>
      </c>
      <c r="G148" s="80" t="s">
        <v>1922</v>
      </c>
      <c r="H148" s="80" t="s">
        <v>1923</v>
      </c>
      <c r="I148" s="177"/>
      <c r="J148" s="81">
        <v>1.6192191821083988</v>
      </c>
      <c r="K148" s="81">
        <v>0.25271419966760317</v>
      </c>
      <c r="L148" s="81">
        <v>0</v>
      </c>
      <c r="M148" s="81">
        <v>15.484741571552378</v>
      </c>
      <c r="N148" s="81">
        <v>25.801230031121779</v>
      </c>
      <c r="O148" s="81">
        <v>18.990949714416644</v>
      </c>
      <c r="P148" s="81">
        <v>6.4817503705051438</v>
      </c>
      <c r="Q148" s="81">
        <v>1.3917441331540057</v>
      </c>
      <c r="R148" s="81">
        <v>0</v>
      </c>
      <c r="S148" s="81">
        <v>3.5219775142999996</v>
      </c>
      <c r="T148" s="82"/>
      <c r="U148" s="81">
        <v>418207</v>
      </c>
      <c r="V148" s="81">
        <v>162</v>
      </c>
      <c r="W148" s="81">
        <v>0</v>
      </c>
      <c r="X148" s="81">
        <v>3912</v>
      </c>
      <c r="Y148" s="81">
        <v>9616</v>
      </c>
      <c r="Z148" s="81">
        <v>9645</v>
      </c>
      <c r="AA148" s="81">
        <v>1272</v>
      </c>
      <c r="AB148" s="81">
        <v>22875</v>
      </c>
      <c r="AC148" s="81">
        <v>0</v>
      </c>
      <c r="AD148" s="81">
        <v>3.5219775142999996</v>
      </c>
      <c r="AE148" s="82"/>
      <c r="AF148" s="81" t="s">
        <v>564</v>
      </c>
      <c r="AG148" s="81" t="s">
        <v>564</v>
      </c>
      <c r="AH148" s="81" t="s">
        <v>564</v>
      </c>
      <c r="AI148" s="81" t="s">
        <v>564</v>
      </c>
      <c r="AJ148" s="81" t="s">
        <v>564</v>
      </c>
      <c r="AK148" s="81" t="s">
        <v>564</v>
      </c>
      <c r="AL148" s="81" t="s">
        <v>564</v>
      </c>
      <c r="AM148" s="81" t="s">
        <v>564</v>
      </c>
      <c r="AN148" s="81" t="s">
        <v>564</v>
      </c>
      <c r="AO148" s="81" t="s">
        <v>564</v>
      </c>
      <c r="AP148" s="82"/>
      <c r="AQ148" s="81" t="s">
        <v>564</v>
      </c>
      <c r="AR148" s="81" t="s">
        <v>564</v>
      </c>
      <c r="AS148" s="81" t="s">
        <v>564</v>
      </c>
      <c r="AT148" s="81" t="s">
        <v>564</v>
      </c>
      <c r="AU148" s="81" t="s">
        <v>564</v>
      </c>
      <c r="AV148" s="81" t="s">
        <v>564</v>
      </c>
      <c r="AW148" s="81" t="s">
        <v>564</v>
      </c>
      <c r="AX148" s="82"/>
      <c r="AY148" s="81" t="s">
        <v>564</v>
      </c>
      <c r="AZ148" s="81" t="s">
        <v>564</v>
      </c>
      <c r="BA148" s="81" t="s">
        <v>564</v>
      </c>
      <c r="BB148" s="81" t="s">
        <v>564</v>
      </c>
      <c r="BC148" s="81" t="s">
        <v>564</v>
      </c>
      <c r="BD148" s="81" t="s">
        <v>564</v>
      </c>
      <c r="BE148" s="81" t="s">
        <v>564</v>
      </c>
      <c r="BF148" s="82"/>
      <c r="BG148" s="81">
        <v>0</v>
      </c>
      <c r="BH148" s="81">
        <v>0</v>
      </c>
      <c r="BI148" s="81">
        <v>0</v>
      </c>
      <c r="BJ148" s="81">
        <v>0</v>
      </c>
      <c r="BK148" s="81">
        <v>5.5359999999999996</v>
      </c>
      <c r="BL148" s="81">
        <v>0</v>
      </c>
      <c r="BM148" s="82"/>
      <c r="BN148" s="81">
        <v>0</v>
      </c>
      <c r="BO148" s="81">
        <v>0</v>
      </c>
      <c r="BP148" s="81">
        <v>0</v>
      </c>
      <c r="BQ148" s="81">
        <v>0</v>
      </c>
      <c r="BR148" s="81">
        <v>2</v>
      </c>
      <c r="BS148" s="81">
        <v>0</v>
      </c>
      <c r="BT148"/>
      <c r="BU148" s="80">
        <v>5.5359999999999996</v>
      </c>
      <c r="BV148" s="80">
        <v>0</v>
      </c>
      <c r="BW148" s="80">
        <v>0</v>
      </c>
      <c r="BX148" s="80">
        <v>0</v>
      </c>
      <c r="BY148" s="80">
        <v>0</v>
      </c>
      <c r="BZ148" s="80">
        <v>0</v>
      </c>
      <c r="CA148" s="80">
        <v>0</v>
      </c>
      <c r="CB148" s="80">
        <v>0</v>
      </c>
      <c r="CC148" s="80">
        <v>0</v>
      </c>
    </row>
    <row r="149" spans="1:81">
      <c r="A149" s="80" t="s">
        <v>1930</v>
      </c>
      <c r="B149" s="80">
        <v>399</v>
      </c>
      <c r="C149" s="80">
        <v>8</v>
      </c>
      <c r="D149" s="80">
        <v>24</v>
      </c>
      <c r="E149" s="80">
        <v>2011</v>
      </c>
      <c r="F149" s="80" t="s">
        <v>87</v>
      </c>
      <c r="G149" s="80" t="s">
        <v>1922</v>
      </c>
      <c r="H149" s="80" t="s">
        <v>1923</v>
      </c>
      <c r="I149" s="177"/>
      <c r="J149" s="81">
        <v>2.8696434915163231</v>
      </c>
      <c r="K149" s="81">
        <v>0.36120415065119327</v>
      </c>
      <c r="L149" s="81">
        <v>0</v>
      </c>
      <c r="M149" s="81">
        <v>18.948464306570283</v>
      </c>
      <c r="N149" s="81">
        <v>33.180438223447638</v>
      </c>
      <c r="O149" s="81">
        <v>18.710480095526712</v>
      </c>
      <c r="P149" s="81">
        <v>6.1162934495775358</v>
      </c>
      <c r="Q149" s="81">
        <v>1.6072237877895721</v>
      </c>
      <c r="R149" s="81">
        <v>0</v>
      </c>
      <c r="S149" s="81">
        <v>4.194132068</v>
      </c>
      <c r="T149" s="82"/>
      <c r="U149" s="81">
        <v>598597</v>
      </c>
      <c r="V149" s="81">
        <v>162</v>
      </c>
      <c r="W149" s="81">
        <v>0</v>
      </c>
      <c r="X149" s="81">
        <v>3912</v>
      </c>
      <c r="Y149" s="81">
        <v>9772</v>
      </c>
      <c r="Z149" s="81">
        <v>9709</v>
      </c>
      <c r="AA149" s="81">
        <v>1236</v>
      </c>
      <c r="AB149" s="81">
        <v>22902</v>
      </c>
      <c r="AC149" s="81">
        <v>0</v>
      </c>
      <c r="AD149" s="81">
        <v>4.194132068</v>
      </c>
      <c r="AE149" s="82"/>
      <c r="AF149" s="81" t="s">
        <v>564</v>
      </c>
      <c r="AG149" s="81" t="s">
        <v>564</v>
      </c>
      <c r="AH149" s="81" t="s">
        <v>564</v>
      </c>
      <c r="AI149" s="81" t="s">
        <v>564</v>
      </c>
      <c r="AJ149" s="81" t="s">
        <v>564</v>
      </c>
      <c r="AK149" s="81" t="s">
        <v>564</v>
      </c>
      <c r="AL149" s="81" t="s">
        <v>564</v>
      </c>
      <c r="AM149" s="81" t="s">
        <v>564</v>
      </c>
      <c r="AN149" s="81" t="s">
        <v>564</v>
      </c>
      <c r="AO149" s="81" t="s">
        <v>564</v>
      </c>
      <c r="AP149" s="82"/>
      <c r="AQ149" s="81" t="s">
        <v>564</v>
      </c>
      <c r="AR149" s="81" t="s">
        <v>564</v>
      </c>
      <c r="AS149" s="81" t="s">
        <v>564</v>
      </c>
      <c r="AT149" s="81" t="s">
        <v>564</v>
      </c>
      <c r="AU149" s="81" t="s">
        <v>564</v>
      </c>
      <c r="AV149" s="81" t="s">
        <v>564</v>
      </c>
      <c r="AW149" s="81" t="s">
        <v>564</v>
      </c>
      <c r="AX149" s="82"/>
      <c r="AY149" s="81" t="s">
        <v>564</v>
      </c>
      <c r="AZ149" s="81" t="s">
        <v>564</v>
      </c>
      <c r="BA149" s="81" t="s">
        <v>564</v>
      </c>
      <c r="BB149" s="81" t="s">
        <v>564</v>
      </c>
      <c r="BC149" s="81" t="s">
        <v>564</v>
      </c>
      <c r="BD149" s="81" t="s">
        <v>564</v>
      </c>
      <c r="BE149" s="81" t="s">
        <v>564</v>
      </c>
      <c r="BF149" s="82"/>
      <c r="BG149" s="81">
        <v>0</v>
      </c>
      <c r="BH149" s="81">
        <v>0</v>
      </c>
      <c r="BI149" s="81">
        <v>0</v>
      </c>
      <c r="BJ149" s="81">
        <v>0</v>
      </c>
      <c r="BK149" s="81">
        <v>5.532</v>
      </c>
      <c r="BL149" s="81">
        <v>0</v>
      </c>
      <c r="BM149" s="82"/>
      <c r="BN149" s="81">
        <v>0</v>
      </c>
      <c r="BO149" s="81">
        <v>0</v>
      </c>
      <c r="BP149" s="81">
        <v>0</v>
      </c>
      <c r="BQ149" s="81">
        <v>0</v>
      </c>
      <c r="BR149" s="81">
        <v>2</v>
      </c>
      <c r="BS149" s="81">
        <v>0</v>
      </c>
      <c r="BT149"/>
      <c r="BU149" s="80">
        <v>5.532</v>
      </c>
      <c r="BV149" s="80">
        <v>0</v>
      </c>
      <c r="BW149" s="80">
        <v>0</v>
      </c>
      <c r="BX149" s="80">
        <v>0</v>
      </c>
      <c r="BY149" s="80">
        <v>0</v>
      </c>
      <c r="BZ149" s="80">
        <v>0</v>
      </c>
      <c r="CA149" s="80">
        <v>0</v>
      </c>
      <c r="CB149" s="80">
        <v>0</v>
      </c>
      <c r="CC149" s="80">
        <v>0</v>
      </c>
    </row>
    <row r="150" spans="1:81">
      <c r="A150" s="80" t="s">
        <v>1931</v>
      </c>
      <c r="B150" s="80">
        <v>400</v>
      </c>
      <c r="C150" s="80">
        <v>9</v>
      </c>
      <c r="D150" s="80">
        <v>24</v>
      </c>
      <c r="E150" s="80">
        <v>2012</v>
      </c>
      <c r="F150" s="80" t="s">
        <v>88</v>
      </c>
      <c r="G150" s="80" t="s">
        <v>1922</v>
      </c>
      <c r="H150" s="80" t="s">
        <v>1923</v>
      </c>
      <c r="I150" s="177"/>
      <c r="J150" s="81">
        <v>2.4651120826117872</v>
      </c>
      <c r="K150" s="81">
        <v>0.35139655189564162</v>
      </c>
      <c r="L150" s="81">
        <v>0</v>
      </c>
      <c r="M150" s="81">
        <v>19.436967043266943</v>
      </c>
      <c r="N150" s="81">
        <v>38.304076328298621</v>
      </c>
      <c r="O150" s="81">
        <v>18.624426532407135</v>
      </c>
      <c r="P150" s="81">
        <v>5.9022622472055186</v>
      </c>
      <c r="Q150" s="81">
        <v>1.7550548889988198</v>
      </c>
      <c r="R150" s="81">
        <v>0</v>
      </c>
      <c r="S150" s="81">
        <v>2.2745320296000004</v>
      </c>
      <c r="T150" s="82"/>
      <c r="U150" s="81">
        <v>514985</v>
      </c>
      <c r="V150" s="81">
        <v>162</v>
      </c>
      <c r="W150" s="81">
        <v>0</v>
      </c>
      <c r="X150" s="81">
        <v>3912</v>
      </c>
      <c r="Y150" s="81">
        <v>9950</v>
      </c>
      <c r="Z150" s="81">
        <v>9741</v>
      </c>
      <c r="AA150" s="81">
        <v>1186</v>
      </c>
      <c r="AB150" s="81">
        <v>23018</v>
      </c>
      <c r="AC150" s="81">
        <v>0</v>
      </c>
      <c r="AD150" s="81">
        <v>2.2745320296000004</v>
      </c>
      <c r="AE150" s="82"/>
      <c r="AF150" s="81" t="s">
        <v>564</v>
      </c>
      <c r="AG150" s="81" t="s">
        <v>564</v>
      </c>
      <c r="AH150" s="81" t="s">
        <v>564</v>
      </c>
      <c r="AI150" s="81" t="s">
        <v>564</v>
      </c>
      <c r="AJ150" s="81" t="s">
        <v>564</v>
      </c>
      <c r="AK150" s="81" t="s">
        <v>564</v>
      </c>
      <c r="AL150" s="81" t="s">
        <v>564</v>
      </c>
      <c r="AM150" s="81" t="s">
        <v>564</v>
      </c>
      <c r="AN150" s="81" t="s">
        <v>564</v>
      </c>
      <c r="AO150" s="81" t="s">
        <v>564</v>
      </c>
      <c r="AP150" s="82"/>
      <c r="AQ150" s="81" t="s">
        <v>564</v>
      </c>
      <c r="AR150" s="81" t="s">
        <v>564</v>
      </c>
      <c r="AS150" s="81" t="s">
        <v>564</v>
      </c>
      <c r="AT150" s="81" t="s">
        <v>564</v>
      </c>
      <c r="AU150" s="81" t="s">
        <v>564</v>
      </c>
      <c r="AV150" s="81" t="s">
        <v>564</v>
      </c>
      <c r="AW150" s="81" t="s">
        <v>564</v>
      </c>
      <c r="AX150" s="82"/>
      <c r="AY150" s="81" t="s">
        <v>564</v>
      </c>
      <c r="AZ150" s="81" t="s">
        <v>564</v>
      </c>
      <c r="BA150" s="81" t="s">
        <v>564</v>
      </c>
      <c r="BB150" s="81" t="s">
        <v>564</v>
      </c>
      <c r="BC150" s="81" t="s">
        <v>564</v>
      </c>
      <c r="BD150" s="81" t="s">
        <v>564</v>
      </c>
      <c r="BE150" s="81" t="s">
        <v>564</v>
      </c>
      <c r="BF150" s="82"/>
      <c r="BG150" s="81">
        <v>0</v>
      </c>
      <c r="BH150" s="81">
        <v>0</v>
      </c>
      <c r="BI150" s="81">
        <v>0</v>
      </c>
      <c r="BJ150" s="81">
        <v>0</v>
      </c>
      <c r="BK150" s="81">
        <v>6.7560000000000002</v>
      </c>
      <c r="BL150" s="81">
        <v>0</v>
      </c>
      <c r="BM150" s="82"/>
      <c r="BN150" s="81">
        <v>0</v>
      </c>
      <c r="BO150" s="81">
        <v>0</v>
      </c>
      <c r="BP150" s="81">
        <v>0</v>
      </c>
      <c r="BQ150" s="81">
        <v>0</v>
      </c>
      <c r="BR150" s="81">
        <v>2</v>
      </c>
      <c r="BS150" s="81">
        <v>0</v>
      </c>
      <c r="BT150"/>
      <c r="BU150" s="80">
        <v>6.7560000000000002</v>
      </c>
      <c r="BV150" s="80">
        <v>0</v>
      </c>
      <c r="BW150" s="80">
        <v>0</v>
      </c>
      <c r="BX150" s="80">
        <v>0</v>
      </c>
      <c r="BY150" s="80">
        <v>0</v>
      </c>
      <c r="BZ150" s="80">
        <v>0</v>
      </c>
      <c r="CA150" s="80">
        <v>0</v>
      </c>
      <c r="CB150" s="80">
        <v>0</v>
      </c>
      <c r="CC150" s="80">
        <v>0</v>
      </c>
    </row>
    <row r="151" spans="1:81">
      <c r="A151" s="80" t="s">
        <v>1932</v>
      </c>
      <c r="B151" s="80">
        <v>401</v>
      </c>
      <c r="C151" s="80">
        <v>10</v>
      </c>
      <c r="D151" s="80">
        <v>24</v>
      </c>
      <c r="E151" s="80">
        <v>2013</v>
      </c>
      <c r="F151" s="80" t="s">
        <v>89</v>
      </c>
      <c r="G151" s="80" t="s">
        <v>1922</v>
      </c>
      <c r="H151" s="80" t="s">
        <v>1923</v>
      </c>
      <c r="I151" s="177"/>
      <c r="J151" s="81">
        <v>1.6633009290158769</v>
      </c>
      <c r="K151" s="81">
        <v>0.2899281839886374</v>
      </c>
      <c r="L151" s="81">
        <v>0</v>
      </c>
      <c r="M151" s="81">
        <v>19.922655139403613</v>
      </c>
      <c r="N151" s="81">
        <v>39.87203315342807</v>
      </c>
      <c r="O151" s="81">
        <v>17.927253602606768</v>
      </c>
      <c r="P151" s="81">
        <v>5.8445755174785363</v>
      </c>
      <c r="Q151" s="81">
        <v>1.7913378853631801</v>
      </c>
      <c r="R151" s="81">
        <v>0</v>
      </c>
      <c r="S151" s="81">
        <v>1.9564548143600005</v>
      </c>
      <c r="T151" s="82"/>
      <c r="U151" s="81">
        <v>345726</v>
      </c>
      <c r="V151" s="81">
        <v>162</v>
      </c>
      <c r="W151" s="81">
        <v>0</v>
      </c>
      <c r="X151" s="81">
        <v>3912</v>
      </c>
      <c r="Y151" s="81">
        <v>10065</v>
      </c>
      <c r="Z151" s="81">
        <v>9795</v>
      </c>
      <c r="AA151" s="81">
        <v>1170</v>
      </c>
      <c r="AB151" s="81">
        <v>23157</v>
      </c>
      <c r="AC151" s="81">
        <v>0</v>
      </c>
      <c r="AD151" s="81">
        <v>1.9564548143600005</v>
      </c>
      <c r="AE151" s="82"/>
      <c r="AF151" s="81" t="s">
        <v>564</v>
      </c>
      <c r="AG151" s="81" t="s">
        <v>564</v>
      </c>
      <c r="AH151" s="81" t="s">
        <v>564</v>
      </c>
      <c r="AI151" s="81" t="s">
        <v>564</v>
      </c>
      <c r="AJ151" s="81" t="s">
        <v>564</v>
      </c>
      <c r="AK151" s="81" t="s">
        <v>564</v>
      </c>
      <c r="AL151" s="81" t="s">
        <v>564</v>
      </c>
      <c r="AM151" s="81" t="s">
        <v>564</v>
      </c>
      <c r="AN151" s="81" t="s">
        <v>564</v>
      </c>
      <c r="AO151" s="81" t="s">
        <v>564</v>
      </c>
      <c r="AP151" s="82"/>
      <c r="AQ151" s="81" t="s">
        <v>564</v>
      </c>
      <c r="AR151" s="81" t="s">
        <v>564</v>
      </c>
      <c r="AS151" s="81" t="s">
        <v>564</v>
      </c>
      <c r="AT151" s="81" t="s">
        <v>564</v>
      </c>
      <c r="AU151" s="81" t="s">
        <v>564</v>
      </c>
      <c r="AV151" s="81" t="s">
        <v>564</v>
      </c>
      <c r="AW151" s="81" t="s">
        <v>564</v>
      </c>
      <c r="AX151" s="82"/>
      <c r="AY151" s="81" t="s">
        <v>564</v>
      </c>
      <c r="AZ151" s="81" t="s">
        <v>564</v>
      </c>
      <c r="BA151" s="81" t="s">
        <v>564</v>
      </c>
      <c r="BB151" s="81" t="s">
        <v>564</v>
      </c>
      <c r="BC151" s="81" t="s">
        <v>564</v>
      </c>
      <c r="BD151" s="81" t="s">
        <v>564</v>
      </c>
      <c r="BE151" s="81" t="s">
        <v>564</v>
      </c>
      <c r="BF151" s="82"/>
      <c r="BG151" s="81">
        <v>0</v>
      </c>
      <c r="BH151" s="81">
        <v>0</v>
      </c>
      <c r="BI151" s="81">
        <v>0</v>
      </c>
      <c r="BJ151" s="81">
        <v>0</v>
      </c>
      <c r="BK151" s="81">
        <v>3.5289999999999999</v>
      </c>
      <c r="BL151" s="81">
        <v>0</v>
      </c>
      <c r="BM151" s="82"/>
      <c r="BN151" s="81">
        <v>0</v>
      </c>
      <c r="BO151" s="81">
        <v>0</v>
      </c>
      <c r="BP151" s="81">
        <v>0</v>
      </c>
      <c r="BQ151" s="81">
        <v>0</v>
      </c>
      <c r="BR151" s="81">
        <v>1</v>
      </c>
      <c r="BS151" s="81">
        <v>0</v>
      </c>
      <c r="BT151"/>
      <c r="BU151" s="80">
        <v>3.5289999999999999</v>
      </c>
      <c r="BV151" s="80">
        <v>0</v>
      </c>
      <c r="BW151" s="80">
        <v>0</v>
      </c>
      <c r="BX151" s="80">
        <v>0</v>
      </c>
      <c r="BY151" s="80">
        <v>0</v>
      </c>
      <c r="BZ151" s="80">
        <v>0</v>
      </c>
      <c r="CA151" s="80">
        <v>0</v>
      </c>
      <c r="CB151" s="80">
        <v>0</v>
      </c>
      <c r="CC151" s="80">
        <v>0</v>
      </c>
    </row>
    <row r="152" spans="1:81">
      <c r="A152" s="80" t="s">
        <v>1933</v>
      </c>
      <c r="B152" s="80">
        <v>402</v>
      </c>
      <c r="C152" s="80">
        <v>11</v>
      </c>
      <c r="D152" s="80">
        <v>24</v>
      </c>
      <c r="E152" s="80">
        <v>2014</v>
      </c>
      <c r="F152" s="80" t="s">
        <v>90</v>
      </c>
      <c r="G152" s="80" t="s">
        <v>1922</v>
      </c>
      <c r="H152" s="80" t="s">
        <v>1923</v>
      </c>
      <c r="I152" s="177"/>
      <c r="J152" s="81">
        <v>1.4112779725633602</v>
      </c>
      <c r="K152" s="81">
        <v>0.32535919976488753</v>
      </c>
      <c r="L152" s="81">
        <v>3.8118850020369924E-2</v>
      </c>
      <c r="M152" s="81">
        <v>23.22732391955806</v>
      </c>
      <c r="N152" s="81">
        <v>39.643593212965804</v>
      </c>
      <c r="O152" s="81">
        <v>17.217886565733636</v>
      </c>
      <c r="P152" s="81">
        <v>5.7544613707518071</v>
      </c>
      <c r="Q152" s="81">
        <v>1.7259813517595757</v>
      </c>
      <c r="R152" s="81">
        <v>0</v>
      </c>
      <c r="S152" s="81">
        <v>4.7520400095000008</v>
      </c>
      <c r="T152" s="82"/>
      <c r="U152" s="81">
        <v>326502</v>
      </c>
      <c r="V152" s="81">
        <v>153</v>
      </c>
      <c r="W152" s="81">
        <v>1</v>
      </c>
      <c r="X152" s="81">
        <v>4558</v>
      </c>
      <c r="Y152" s="81">
        <v>10211</v>
      </c>
      <c r="Z152" s="81">
        <v>9908</v>
      </c>
      <c r="AA152" s="81">
        <v>1146</v>
      </c>
      <c r="AB152" s="81">
        <v>23255</v>
      </c>
      <c r="AC152" s="81">
        <v>0</v>
      </c>
      <c r="AD152" s="81">
        <v>4.7520400095000008</v>
      </c>
      <c r="AE152" s="82"/>
      <c r="AF152" s="81">
        <v>1911827.410412444</v>
      </c>
      <c r="AG152" s="81">
        <v>266599.54864990193</v>
      </c>
      <c r="AH152" s="81">
        <v>9682.9672458966234</v>
      </c>
      <c r="AI152" s="81">
        <v>30139352.012851786</v>
      </c>
      <c r="AJ152" s="81">
        <v>56485174.219439715</v>
      </c>
      <c r="AK152" s="81">
        <v>0</v>
      </c>
      <c r="AL152" s="81">
        <v>0</v>
      </c>
      <c r="AM152" s="81">
        <v>3192563.9955359302</v>
      </c>
      <c r="AN152" s="81">
        <v>0</v>
      </c>
      <c r="AO152" s="81">
        <v>0</v>
      </c>
      <c r="AP152" s="82"/>
      <c r="AQ152" s="81">
        <v>609</v>
      </c>
      <c r="AR152" s="81">
        <v>50</v>
      </c>
      <c r="AS152" s="81">
        <v>0</v>
      </c>
      <c r="AT152" s="81">
        <v>0</v>
      </c>
      <c r="AU152" s="81">
        <v>0</v>
      </c>
      <c r="AV152" s="81">
        <v>0</v>
      </c>
      <c r="AW152" s="81" t="s">
        <v>564</v>
      </c>
      <c r="AX152" s="82"/>
      <c r="AY152" s="81">
        <v>2304.4</v>
      </c>
      <c r="AZ152" s="81">
        <v>647.6</v>
      </c>
      <c r="BA152" s="81">
        <v>0</v>
      </c>
      <c r="BB152" s="81">
        <v>0</v>
      </c>
      <c r="BC152" s="81">
        <v>0</v>
      </c>
      <c r="BD152" s="81">
        <v>0</v>
      </c>
      <c r="BE152" s="81" t="s">
        <v>564</v>
      </c>
      <c r="BF152" s="82"/>
      <c r="BG152" s="81">
        <v>0</v>
      </c>
      <c r="BH152" s="81">
        <v>0</v>
      </c>
      <c r="BI152" s="81">
        <v>0</v>
      </c>
      <c r="BJ152" s="81">
        <v>0</v>
      </c>
      <c r="BK152" s="81">
        <v>3.1560000000000001</v>
      </c>
      <c r="BL152" s="81">
        <v>0</v>
      </c>
      <c r="BM152" s="82"/>
      <c r="BN152" s="81">
        <v>0</v>
      </c>
      <c r="BO152" s="81">
        <v>0</v>
      </c>
      <c r="BP152" s="81">
        <v>0</v>
      </c>
      <c r="BQ152" s="81">
        <v>0</v>
      </c>
      <c r="BR152" s="81">
        <v>1</v>
      </c>
      <c r="BS152" s="81">
        <v>0</v>
      </c>
      <c r="BT152"/>
      <c r="BU152" s="80">
        <v>3.1560000000000001</v>
      </c>
      <c r="BV152" s="80">
        <v>0</v>
      </c>
      <c r="BW152" s="80">
        <v>0</v>
      </c>
      <c r="BX152" s="80">
        <v>0</v>
      </c>
      <c r="BY152" s="80">
        <v>0</v>
      </c>
      <c r="BZ152" s="80">
        <v>0</v>
      </c>
      <c r="CA152" s="80">
        <v>0</v>
      </c>
      <c r="CB152" s="80">
        <v>0</v>
      </c>
      <c r="CC152" s="80">
        <v>0</v>
      </c>
    </row>
    <row r="153" spans="1:81">
      <c r="A153" s="80" t="s">
        <v>1934</v>
      </c>
      <c r="B153" s="80">
        <v>403</v>
      </c>
      <c r="C153" s="80">
        <v>12</v>
      </c>
      <c r="D153" s="80">
        <v>24</v>
      </c>
      <c r="E153" s="80">
        <v>2015</v>
      </c>
      <c r="F153" s="80" t="s">
        <v>91</v>
      </c>
      <c r="G153" s="80" t="s">
        <v>1922</v>
      </c>
      <c r="H153" s="80" t="s">
        <v>1923</v>
      </c>
      <c r="I153" s="177"/>
      <c r="J153" s="81">
        <v>2.3224822073152738</v>
      </c>
      <c r="K153" s="81">
        <v>0.33972621252340196</v>
      </c>
      <c r="L153" s="81">
        <v>4.6051124303606916E-2</v>
      </c>
      <c r="M153" s="81">
        <v>24.052477386188059</v>
      </c>
      <c r="N153" s="81">
        <v>36.713721602592067</v>
      </c>
      <c r="O153" s="81">
        <v>17.184390070266716</v>
      </c>
      <c r="P153" s="81">
        <v>5.7539637816500671</v>
      </c>
      <c r="Q153" s="81">
        <v>1.69001334717231</v>
      </c>
      <c r="R153" s="81">
        <v>0</v>
      </c>
      <c r="S153" s="81">
        <v>2.2937075645</v>
      </c>
      <c r="T153" s="82"/>
      <c r="U153" s="81">
        <v>496464</v>
      </c>
      <c r="V153" s="81">
        <v>153</v>
      </c>
      <c r="W153" s="81">
        <v>1</v>
      </c>
      <c r="X153" s="81">
        <v>4558</v>
      </c>
      <c r="Y153" s="81">
        <v>10294</v>
      </c>
      <c r="Z153" s="81">
        <v>9984</v>
      </c>
      <c r="AA153" s="81">
        <v>1145</v>
      </c>
      <c r="AB153" s="81">
        <v>23260</v>
      </c>
      <c r="AC153" s="81">
        <v>0</v>
      </c>
      <c r="AD153" s="81">
        <v>2.2937075645</v>
      </c>
      <c r="AE153" s="82"/>
      <c r="AF153" s="81">
        <v>3080008.5878572813</v>
      </c>
      <c r="AG153" s="81">
        <v>251293.24400877865</v>
      </c>
      <c r="AH153" s="81">
        <v>9784.3072266586878</v>
      </c>
      <c r="AI153" s="81">
        <v>29428769.502415929</v>
      </c>
      <c r="AJ153" s="81">
        <v>54371179.868161388</v>
      </c>
      <c r="AK153" s="81">
        <v>0</v>
      </c>
      <c r="AL153" s="81">
        <v>0</v>
      </c>
      <c r="AM153" s="81">
        <v>3187685.4279697542</v>
      </c>
      <c r="AN153" s="81">
        <v>0</v>
      </c>
      <c r="AO153" s="81">
        <v>0</v>
      </c>
      <c r="AP153" s="82"/>
      <c r="AQ153" s="81">
        <v>646</v>
      </c>
      <c r="AR153" s="81">
        <v>62</v>
      </c>
      <c r="AS153" s="81">
        <v>0</v>
      </c>
      <c r="AT153" s="81">
        <v>0</v>
      </c>
      <c r="AU153" s="81">
        <v>0</v>
      </c>
      <c r="AV153" s="81">
        <v>0</v>
      </c>
      <c r="AW153" s="81" t="s">
        <v>564</v>
      </c>
      <c r="AX153" s="82"/>
      <c r="AY153" s="81">
        <v>2461.5</v>
      </c>
      <c r="AZ153" s="81">
        <v>808.2</v>
      </c>
      <c r="BA153" s="81">
        <v>0</v>
      </c>
      <c r="BB153" s="81">
        <v>0</v>
      </c>
      <c r="BC153" s="81">
        <v>0</v>
      </c>
      <c r="BD153" s="81">
        <v>0</v>
      </c>
      <c r="BE153" s="81" t="s">
        <v>564</v>
      </c>
      <c r="BF153" s="82"/>
      <c r="BG153" s="81">
        <v>0</v>
      </c>
      <c r="BH153" s="81">
        <v>0</v>
      </c>
      <c r="BI153" s="81">
        <v>0</v>
      </c>
      <c r="BJ153" s="81">
        <v>0</v>
      </c>
      <c r="BK153" s="81">
        <v>3.2610000000000001</v>
      </c>
      <c r="BL153" s="81">
        <v>0</v>
      </c>
      <c r="BM153" s="82"/>
      <c r="BN153" s="81">
        <v>0</v>
      </c>
      <c r="BO153" s="81">
        <v>0</v>
      </c>
      <c r="BP153" s="81">
        <v>0</v>
      </c>
      <c r="BQ153" s="81">
        <v>0</v>
      </c>
      <c r="BR153" s="81">
        <v>1</v>
      </c>
      <c r="BS153" s="81">
        <v>0</v>
      </c>
      <c r="BT153"/>
      <c r="BU153" s="80">
        <v>3.2610000000000001</v>
      </c>
      <c r="BV153" s="80">
        <v>0</v>
      </c>
      <c r="BW153" s="80">
        <v>0</v>
      </c>
      <c r="BX153" s="80">
        <v>0</v>
      </c>
      <c r="BY153" s="80">
        <v>0</v>
      </c>
      <c r="BZ153" s="80">
        <v>0</v>
      </c>
      <c r="CA153" s="80">
        <v>0</v>
      </c>
      <c r="CB153" s="80">
        <v>0</v>
      </c>
      <c r="CC153" s="80">
        <v>0</v>
      </c>
    </row>
    <row r="154" spans="1:81">
      <c r="A154" s="80" t="s">
        <v>1935</v>
      </c>
      <c r="B154" s="80">
        <v>404</v>
      </c>
      <c r="C154" s="80">
        <v>13</v>
      </c>
      <c r="D154" s="80">
        <v>24</v>
      </c>
      <c r="E154" s="80">
        <v>2016</v>
      </c>
      <c r="F154" s="80" t="s">
        <v>92</v>
      </c>
      <c r="G154" s="80" t="s">
        <v>1922</v>
      </c>
      <c r="H154" s="80" t="s">
        <v>1923</v>
      </c>
      <c r="I154" s="177"/>
      <c r="J154" s="81">
        <v>1.4955796656632345</v>
      </c>
      <c r="K154" s="81">
        <v>0.33657842691588846</v>
      </c>
      <c r="L154" s="81">
        <v>4.903256939505609E-2</v>
      </c>
      <c r="M154" s="81">
        <v>21.110493493049926</v>
      </c>
      <c r="N154" s="81">
        <v>38.085437437364718</v>
      </c>
      <c r="O154" s="81">
        <v>17.246058724440754</v>
      </c>
      <c r="P154" s="81">
        <v>5.5389430048292185</v>
      </c>
      <c r="Q154" s="81">
        <v>1.6430422318770821</v>
      </c>
      <c r="R154" s="81">
        <v>0</v>
      </c>
      <c r="S154" s="81">
        <v>2.1466973186000002</v>
      </c>
      <c r="T154" s="82"/>
      <c r="U154" s="81">
        <v>338546</v>
      </c>
      <c r="V154" s="81">
        <v>153</v>
      </c>
      <c r="W154" s="81">
        <v>1</v>
      </c>
      <c r="X154" s="81">
        <v>4558</v>
      </c>
      <c r="Y154" s="81">
        <v>10368</v>
      </c>
      <c r="Z154" s="81">
        <v>10143</v>
      </c>
      <c r="AA154" s="81">
        <v>1140</v>
      </c>
      <c r="AB154" s="81">
        <v>23262</v>
      </c>
      <c r="AC154" s="81">
        <v>0</v>
      </c>
      <c r="AD154" s="81">
        <v>2.1466973185999998</v>
      </c>
      <c r="AE154" s="82"/>
      <c r="AF154" s="81">
        <v>2081260.844472039</v>
      </c>
      <c r="AG154" s="81">
        <v>239384.34062332139</v>
      </c>
      <c r="AH154" s="81">
        <v>8166.0946516900694</v>
      </c>
      <c r="AI154" s="81">
        <v>31237472.70170895</v>
      </c>
      <c r="AJ154" s="81">
        <v>53818645.648868121</v>
      </c>
      <c r="AK154" s="81">
        <v>0</v>
      </c>
      <c r="AL154" s="81">
        <v>0</v>
      </c>
      <c r="AM154" s="81">
        <v>3190436.2513269992</v>
      </c>
      <c r="AN154" s="81">
        <v>0</v>
      </c>
      <c r="AO154" s="81">
        <v>0</v>
      </c>
      <c r="AP154" s="82"/>
      <c r="AQ154" s="81">
        <v>687</v>
      </c>
      <c r="AR154" s="81">
        <v>70</v>
      </c>
      <c r="AS154" s="81">
        <v>0</v>
      </c>
      <c r="AT154" s="81">
        <v>0</v>
      </c>
      <c r="AU154" s="81">
        <v>0</v>
      </c>
      <c r="AV154" s="81">
        <v>0</v>
      </c>
      <c r="AW154" s="81" t="s">
        <v>564</v>
      </c>
      <c r="AX154" s="82"/>
      <c r="AY154" s="81">
        <v>2655.9</v>
      </c>
      <c r="AZ154" s="81">
        <v>895.40000000000009</v>
      </c>
      <c r="BA154" s="81">
        <v>0</v>
      </c>
      <c r="BB154" s="81">
        <v>0</v>
      </c>
      <c r="BC154" s="81">
        <v>0</v>
      </c>
      <c r="BD154" s="81">
        <v>0</v>
      </c>
      <c r="BE154" s="81" t="s">
        <v>564</v>
      </c>
      <c r="BF154" s="82"/>
      <c r="BG154" s="81">
        <v>0</v>
      </c>
      <c r="BH154" s="81">
        <v>0</v>
      </c>
      <c r="BI154" s="81">
        <v>0</v>
      </c>
      <c r="BJ154" s="81">
        <v>0</v>
      </c>
      <c r="BK154" s="81">
        <v>2.6560000000000001</v>
      </c>
      <c r="BL154" s="81">
        <v>0</v>
      </c>
      <c r="BM154" s="82"/>
      <c r="BN154" s="81">
        <v>0</v>
      </c>
      <c r="BO154" s="81">
        <v>0</v>
      </c>
      <c r="BP154" s="81">
        <v>0</v>
      </c>
      <c r="BQ154" s="81">
        <v>0</v>
      </c>
      <c r="BR154" s="81">
        <v>1</v>
      </c>
      <c r="BS154" s="81">
        <v>0</v>
      </c>
      <c r="BT154"/>
      <c r="BU154" s="80">
        <v>2.6560000000000001</v>
      </c>
      <c r="BV154" s="80">
        <v>0</v>
      </c>
      <c r="BW154" s="80">
        <v>0</v>
      </c>
      <c r="BX154" s="80">
        <v>0</v>
      </c>
      <c r="BY154" s="80">
        <v>0</v>
      </c>
      <c r="BZ154" s="80">
        <v>0</v>
      </c>
      <c r="CA154" s="80">
        <v>0</v>
      </c>
      <c r="CB154" s="80">
        <v>0</v>
      </c>
      <c r="CC154" s="80">
        <v>0</v>
      </c>
    </row>
    <row r="155" spans="1:81">
      <c r="A155" s="80" t="s">
        <v>1936</v>
      </c>
      <c r="B155" s="80">
        <v>405</v>
      </c>
      <c r="C155" s="80">
        <v>14</v>
      </c>
      <c r="D155" s="80">
        <v>24</v>
      </c>
      <c r="E155" s="80">
        <v>2017</v>
      </c>
      <c r="F155" s="80" t="s">
        <v>71</v>
      </c>
      <c r="G155" s="80" t="s">
        <v>1922</v>
      </c>
      <c r="H155" s="80" t="s">
        <v>1923</v>
      </c>
      <c r="I155" s="177"/>
      <c r="J155" s="81">
        <v>1.1975069111640306</v>
      </c>
      <c r="K155" s="81">
        <v>0.33177581580570159</v>
      </c>
      <c r="L155" s="81">
        <v>4.1990147176982309E-2</v>
      </c>
      <c r="M155" s="81">
        <v>18.999048464726073</v>
      </c>
      <c r="N155" s="81">
        <v>33.31881520777398</v>
      </c>
      <c r="O155" s="81">
        <v>17.024855830706731</v>
      </c>
      <c r="P155" s="81">
        <v>5.4604042857883366</v>
      </c>
      <c r="Q155" s="81">
        <v>1.579862540216717</v>
      </c>
      <c r="R155" s="81">
        <v>0</v>
      </c>
      <c r="S155" s="81">
        <v>2.5135676920799996</v>
      </c>
      <c r="T155" s="82"/>
      <c r="U155" s="81">
        <v>345791</v>
      </c>
      <c r="V155" s="81">
        <v>153</v>
      </c>
      <c r="W155" s="81">
        <v>1</v>
      </c>
      <c r="X155" s="81">
        <v>4558</v>
      </c>
      <c r="Y155" s="81">
        <v>10399</v>
      </c>
      <c r="Z155" s="81">
        <v>10179</v>
      </c>
      <c r="AA155" s="81">
        <v>1131</v>
      </c>
      <c r="AB155" s="81">
        <v>23131</v>
      </c>
      <c r="AC155" s="81">
        <v>0</v>
      </c>
      <c r="AD155" s="81">
        <v>2.5135676920800001</v>
      </c>
      <c r="AE155" s="82"/>
      <c r="AF155" s="81">
        <v>1859404.1052657519</v>
      </c>
      <c r="AG155" s="81">
        <v>246273.73492866769</v>
      </c>
      <c r="AH155" s="81">
        <v>9406.2015241830177</v>
      </c>
      <c r="AI155" s="81">
        <v>32788826.3406431</v>
      </c>
      <c r="AJ155" s="81">
        <v>54720076.717470683</v>
      </c>
      <c r="AK155" s="81">
        <v>0</v>
      </c>
      <c r="AL155" s="81">
        <v>0</v>
      </c>
      <c r="AM155" s="81">
        <v>3177433.3515998502</v>
      </c>
      <c r="AN155" s="81">
        <v>0</v>
      </c>
      <c r="AO155" s="81">
        <v>0</v>
      </c>
      <c r="AP155" s="82"/>
      <c r="AQ155" s="81">
        <v>720</v>
      </c>
      <c r="AR155" s="81">
        <v>82</v>
      </c>
      <c r="AS155" s="81">
        <v>0</v>
      </c>
      <c r="AT155" s="81">
        <v>0</v>
      </c>
      <c r="AU155" s="81">
        <v>0</v>
      </c>
      <c r="AV155" s="81">
        <v>0</v>
      </c>
      <c r="AW155" s="81" t="s">
        <v>564</v>
      </c>
      <c r="AX155" s="82"/>
      <c r="AY155" s="81">
        <v>2801.5</v>
      </c>
      <c r="AZ155" s="81">
        <v>1085.9000000000001</v>
      </c>
      <c r="BA155" s="81">
        <v>0</v>
      </c>
      <c r="BB155" s="81">
        <v>0</v>
      </c>
      <c r="BC155" s="81">
        <v>0</v>
      </c>
      <c r="BD155" s="81">
        <v>0</v>
      </c>
      <c r="BE155" s="81" t="s">
        <v>564</v>
      </c>
      <c r="BF155" s="82"/>
      <c r="BG155" s="81">
        <v>0</v>
      </c>
      <c r="BH155" s="81">
        <v>0</v>
      </c>
      <c r="BI155" s="81">
        <v>0</v>
      </c>
      <c r="BJ155" s="81">
        <v>0</v>
      </c>
      <c r="BK155" s="81">
        <v>6.5039999999999996</v>
      </c>
      <c r="BL155" s="81">
        <v>0</v>
      </c>
      <c r="BM155" s="82"/>
      <c r="BN155" s="81">
        <v>0</v>
      </c>
      <c r="BO155" s="81">
        <v>0</v>
      </c>
      <c r="BP155" s="81">
        <v>0</v>
      </c>
      <c r="BQ155" s="81">
        <v>0</v>
      </c>
      <c r="BR155" s="81">
        <v>2</v>
      </c>
      <c r="BS155" s="81">
        <v>0</v>
      </c>
      <c r="BT155"/>
      <c r="BU155" s="80">
        <v>6.5039999999999996</v>
      </c>
      <c r="BV155" s="80">
        <v>0</v>
      </c>
      <c r="BW155" s="80">
        <v>0</v>
      </c>
      <c r="BX155" s="80">
        <v>0</v>
      </c>
      <c r="BY155" s="80">
        <v>0</v>
      </c>
      <c r="BZ155" s="80">
        <v>0</v>
      </c>
      <c r="CA155" s="80">
        <v>0</v>
      </c>
      <c r="CB155" s="80">
        <v>0</v>
      </c>
      <c r="CC155" s="80">
        <v>0</v>
      </c>
    </row>
    <row r="156" spans="1:81">
      <c r="A156" s="80" t="s">
        <v>1937</v>
      </c>
      <c r="B156" s="80">
        <v>406</v>
      </c>
      <c r="C156" s="80">
        <v>15</v>
      </c>
      <c r="D156" s="80">
        <v>24</v>
      </c>
      <c r="E156" s="80">
        <v>2018</v>
      </c>
      <c r="F156" s="80" t="s">
        <v>93</v>
      </c>
      <c r="G156" s="80" t="s">
        <v>1922</v>
      </c>
      <c r="H156" s="80" t="s">
        <v>1923</v>
      </c>
      <c r="I156" s="177"/>
      <c r="J156" s="81">
        <v>2.1987100645699496</v>
      </c>
      <c r="K156" s="81">
        <v>0.29603761096028097</v>
      </c>
      <c r="L156" s="81">
        <v>3.7187044565507067E-2</v>
      </c>
      <c r="M156" s="81">
        <v>16.825292039339445</v>
      </c>
      <c r="N156" s="81">
        <v>25.888057111239402</v>
      </c>
      <c r="O156" s="81">
        <v>16.8034633544837</v>
      </c>
      <c r="P156" s="81">
        <v>5.5112075991678298</v>
      </c>
      <c r="Q156" s="81">
        <v>1.4634341460191547</v>
      </c>
      <c r="R156" s="81">
        <v>0</v>
      </c>
      <c r="S156" s="81">
        <v>2.3485770635999996</v>
      </c>
      <c r="T156" s="82"/>
      <c r="U156" s="81">
        <v>737380</v>
      </c>
      <c r="V156" s="81">
        <v>153</v>
      </c>
      <c r="W156" s="81">
        <v>1</v>
      </c>
      <c r="X156" s="81">
        <v>4558</v>
      </c>
      <c r="Y156" s="81">
        <v>10470</v>
      </c>
      <c r="Z156" s="81">
        <v>10239</v>
      </c>
      <c r="AA156" s="81">
        <v>1153</v>
      </c>
      <c r="AB156" s="81">
        <v>23090</v>
      </c>
      <c r="AC156" s="81">
        <v>0</v>
      </c>
      <c r="AD156" s="81">
        <v>2.3485770636000001</v>
      </c>
      <c r="AE156" s="82"/>
      <c r="AF156" s="81">
        <v>3863837.703938033</v>
      </c>
      <c r="AG156" s="81">
        <v>216260.94102600319</v>
      </c>
      <c r="AH156" s="81">
        <v>8791.8946700361921</v>
      </c>
      <c r="AI156" s="81">
        <v>32226503.174337659</v>
      </c>
      <c r="AJ156" s="81">
        <v>49197486.948053896</v>
      </c>
      <c r="AK156" s="81">
        <v>0</v>
      </c>
      <c r="AL156" s="81">
        <v>0</v>
      </c>
      <c r="AM156" s="81">
        <v>3178364.146331972</v>
      </c>
      <c r="AN156" s="81">
        <v>0</v>
      </c>
      <c r="AO156" s="81">
        <v>0</v>
      </c>
      <c r="AP156" s="82"/>
      <c r="AQ156" s="81">
        <v>747</v>
      </c>
      <c r="AR156" s="81">
        <v>90</v>
      </c>
      <c r="AS156" s="81">
        <v>0</v>
      </c>
      <c r="AT156" s="81">
        <v>0</v>
      </c>
      <c r="AU156" s="81">
        <v>0</v>
      </c>
      <c r="AV156" s="81">
        <v>0</v>
      </c>
      <c r="AW156" s="81" t="s">
        <v>564</v>
      </c>
      <c r="AX156" s="82"/>
      <c r="AY156" s="81">
        <v>2930.8000000000011</v>
      </c>
      <c r="AZ156" s="81">
        <v>1182.7</v>
      </c>
      <c r="BA156" s="81">
        <v>0</v>
      </c>
      <c r="BB156" s="81">
        <v>0</v>
      </c>
      <c r="BC156" s="81">
        <v>0</v>
      </c>
      <c r="BD156" s="81">
        <v>0</v>
      </c>
      <c r="BE156" s="81" t="s">
        <v>564</v>
      </c>
      <c r="BF156" s="82"/>
      <c r="BG156" s="81">
        <v>0</v>
      </c>
      <c r="BH156" s="81">
        <v>0</v>
      </c>
      <c r="BI156" s="81">
        <v>0</v>
      </c>
      <c r="BJ156" s="81">
        <v>0</v>
      </c>
      <c r="BK156" s="81">
        <v>6.57</v>
      </c>
      <c r="BL156" s="81">
        <v>0</v>
      </c>
      <c r="BM156" s="82"/>
      <c r="BN156" s="81">
        <v>0</v>
      </c>
      <c r="BO156" s="81">
        <v>0</v>
      </c>
      <c r="BP156" s="81">
        <v>0</v>
      </c>
      <c r="BQ156" s="81">
        <v>0</v>
      </c>
      <c r="BR156" s="81">
        <v>2</v>
      </c>
      <c r="BS156" s="81">
        <v>0</v>
      </c>
      <c r="BT156"/>
      <c r="BU156" s="80">
        <v>6.57</v>
      </c>
      <c r="BV156" s="80">
        <v>0</v>
      </c>
      <c r="BW156" s="80">
        <v>0</v>
      </c>
      <c r="BX156" s="80">
        <v>0</v>
      </c>
      <c r="BY156" s="80">
        <v>0</v>
      </c>
      <c r="BZ156" s="80">
        <v>0</v>
      </c>
      <c r="CA156" s="80">
        <v>0</v>
      </c>
      <c r="CB156" s="80">
        <v>0</v>
      </c>
      <c r="CC156" s="80">
        <v>0</v>
      </c>
    </row>
    <row r="157" spans="1:81">
      <c r="A157" s="80" t="s">
        <v>1938</v>
      </c>
      <c r="B157" s="80">
        <v>407</v>
      </c>
      <c r="C157" s="80">
        <v>16</v>
      </c>
      <c r="D157" s="80">
        <v>24</v>
      </c>
      <c r="E157" s="80">
        <v>2019</v>
      </c>
      <c r="F157" s="80" t="s">
        <v>73</v>
      </c>
      <c r="G157" s="80" t="s">
        <v>1922</v>
      </c>
      <c r="H157" s="80" t="s">
        <v>1923</v>
      </c>
      <c r="I157" s="177"/>
      <c r="J157" s="81">
        <v>2.2320427129190152</v>
      </c>
      <c r="K157" s="81">
        <v>0.27472184305614056</v>
      </c>
      <c r="L157" s="81">
        <v>3.7496361717012976E-2</v>
      </c>
      <c r="M157" s="81">
        <v>14.994589054426307</v>
      </c>
      <c r="N157" s="81">
        <v>27.404224506141254</v>
      </c>
      <c r="O157" s="81">
        <v>16.330480830587312</v>
      </c>
      <c r="P157" s="81">
        <v>5.5720307161726295</v>
      </c>
      <c r="Q157" s="81">
        <v>1.4166486902116138</v>
      </c>
      <c r="R157" s="81">
        <v>0</v>
      </c>
      <c r="S157" s="81">
        <v>2.4037979033600005</v>
      </c>
      <c r="T157" s="82"/>
      <c r="U157" s="81">
        <v>787058</v>
      </c>
      <c r="V157" s="81">
        <v>153</v>
      </c>
      <c r="W157" s="81">
        <v>1</v>
      </c>
      <c r="X157" s="81">
        <v>4558</v>
      </c>
      <c r="Y157" s="81">
        <v>10516</v>
      </c>
      <c r="Z157" s="81">
        <v>10224</v>
      </c>
      <c r="AA157" s="81">
        <v>1157</v>
      </c>
      <c r="AB157" s="81">
        <v>22957</v>
      </c>
      <c r="AC157" s="81">
        <v>0</v>
      </c>
      <c r="AD157" s="81">
        <v>2.403797903360001</v>
      </c>
      <c r="AE157" s="82"/>
      <c r="AF157" s="81">
        <v>4121435.1819254002</v>
      </c>
      <c r="AG157" s="81">
        <v>210999.66494972139</v>
      </c>
      <c r="AH157" s="81">
        <v>9436.269470972391</v>
      </c>
      <c r="AI157" s="81">
        <v>29978580.410428341</v>
      </c>
      <c r="AJ157" s="81">
        <v>53389352.805136129</v>
      </c>
      <c r="AK157" s="81">
        <v>0</v>
      </c>
      <c r="AL157" s="81">
        <v>0</v>
      </c>
      <c r="AM157" s="81">
        <v>3126570.5797965275</v>
      </c>
      <c r="AN157" s="81">
        <v>0</v>
      </c>
      <c r="AO157" s="81">
        <v>0</v>
      </c>
      <c r="AP157" s="82"/>
      <c r="AQ157" s="81">
        <v>770</v>
      </c>
      <c r="AR157" s="81">
        <v>96</v>
      </c>
      <c r="AS157" s="81">
        <v>0</v>
      </c>
      <c r="AT157" s="81">
        <v>0</v>
      </c>
      <c r="AU157" s="81">
        <v>0</v>
      </c>
      <c r="AV157" s="81">
        <v>0</v>
      </c>
      <c r="AW157" s="81" t="s">
        <v>564</v>
      </c>
      <c r="AX157" s="82"/>
      <c r="AY157" s="81">
        <v>3050.2000000000012</v>
      </c>
      <c r="AZ157" s="81">
        <v>1388.2</v>
      </c>
      <c r="BA157" s="81">
        <v>0</v>
      </c>
      <c r="BB157" s="81">
        <v>0</v>
      </c>
      <c r="BC157" s="81">
        <v>0</v>
      </c>
      <c r="BD157" s="81">
        <v>0</v>
      </c>
      <c r="BE157" s="81" t="s">
        <v>564</v>
      </c>
      <c r="BF157" s="82"/>
      <c r="BG157" s="81">
        <v>0</v>
      </c>
      <c r="BH157" s="81">
        <v>0</v>
      </c>
      <c r="BI157" s="81">
        <v>0</v>
      </c>
      <c r="BJ157" s="81">
        <v>0</v>
      </c>
      <c r="BK157" s="81">
        <v>6.1</v>
      </c>
      <c r="BL157" s="81">
        <v>0</v>
      </c>
      <c r="BM157" s="82"/>
      <c r="BN157" s="81">
        <v>0</v>
      </c>
      <c r="BO157" s="81">
        <v>0</v>
      </c>
      <c r="BP157" s="81">
        <v>0</v>
      </c>
      <c r="BQ157" s="81">
        <v>0</v>
      </c>
      <c r="BR157" s="81">
        <v>2</v>
      </c>
      <c r="BS157" s="81">
        <v>0</v>
      </c>
      <c r="BT157"/>
      <c r="BU157" s="80">
        <v>6.1</v>
      </c>
      <c r="BV157" s="80">
        <v>0</v>
      </c>
      <c r="BW157" s="80">
        <v>0</v>
      </c>
      <c r="BX157" s="80">
        <v>0</v>
      </c>
      <c r="BY157" s="80">
        <v>0</v>
      </c>
      <c r="BZ157" s="80">
        <v>0</v>
      </c>
      <c r="CA157" s="80">
        <v>0</v>
      </c>
      <c r="CB157" s="80">
        <v>0</v>
      </c>
      <c r="CC157" s="80">
        <v>0</v>
      </c>
    </row>
    <row r="158" spans="1:81">
      <c r="A158" s="80" t="s">
        <v>1939</v>
      </c>
      <c r="B158" s="80">
        <v>408</v>
      </c>
      <c r="C158" s="80">
        <v>17</v>
      </c>
      <c r="D158" s="80">
        <v>24</v>
      </c>
      <c r="E158" s="80">
        <v>2020</v>
      </c>
      <c r="F158" s="80" t="s">
        <v>218</v>
      </c>
      <c r="G158" s="174" t="s">
        <v>1922</v>
      </c>
      <c r="H158" s="80" t="s">
        <v>1923</v>
      </c>
      <c r="I158" s="177"/>
      <c r="J158" s="81">
        <v>2.9653990900112399</v>
      </c>
      <c r="K158" s="81">
        <v>0.3863363228075124</v>
      </c>
      <c r="L158" s="81">
        <v>1.7546393935094557</v>
      </c>
      <c r="M158" s="81">
        <v>12.549030617315985</v>
      </c>
      <c r="N158" s="81">
        <v>25.11566141225142</v>
      </c>
      <c r="O158" s="81">
        <v>14.418367271944573</v>
      </c>
      <c r="P158" s="81">
        <v>5.2082885820276381</v>
      </c>
      <c r="Q158" s="81">
        <v>1.3500797275821788</v>
      </c>
      <c r="R158" s="81">
        <v>0</v>
      </c>
      <c r="S158" s="81">
        <v>1.776197402</v>
      </c>
      <c r="T158" s="82"/>
      <c r="U158" s="81">
        <v>816712</v>
      </c>
      <c r="V158" s="81">
        <v>185</v>
      </c>
      <c r="W158" s="81">
        <v>68</v>
      </c>
      <c r="X158" s="81">
        <v>4295</v>
      </c>
      <c r="Y158" s="81">
        <v>10607</v>
      </c>
      <c r="Z158" s="81">
        <v>10303</v>
      </c>
      <c r="AA158" s="81">
        <v>1175</v>
      </c>
      <c r="AB158" s="81">
        <v>22897</v>
      </c>
      <c r="AC158" s="81">
        <v>0</v>
      </c>
      <c r="AD158" s="81">
        <v>1.776197402</v>
      </c>
      <c r="AE158" s="82"/>
      <c r="AF158" s="81">
        <v>5082103.3776510255</v>
      </c>
      <c r="AG158" s="81">
        <v>272758.89990200987</v>
      </c>
      <c r="AH158" s="81">
        <v>487534.02545300219</v>
      </c>
      <c r="AI158" s="81">
        <v>24191975.655118857</v>
      </c>
      <c r="AJ158" s="81">
        <v>46044603.076880932</v>
      </c>
      <c r="AK158" s="81"/>
      <c r="AL158" s="81"/>
      <c r="AM158" s="81">
        <v>2988312.8909758441</v>
      </c>
      <c r="AN158" s="81"/>
      <c r="AO158" s="81"/>
      <c r="AP158" s="82"/>
      <c r="AQ158" s="81">
        <v>801</v>
      </c>
      <c r="AR158" s="81">
        <v>98</v>
      </c>
      <c r="AS158" s="81">
        <v>0</v>
      </c>
      <c r="AT158" s="81">
        <v>0</v>
      </c>
      <c r="AU158" s="81">
        <v>0</v>
      </c>
      <c r="AV158" s="81">
        <v>0</v>
      </c>
      <c r="AW158" s="81">
        <v>0</v>
      </c>
      <c r="AX158" s="82"/>
      <c r="AY158" s="81">
        <v>3209.7000000000021</v>
      </c>
      <c r="AZ158" s="81">
        <v>1470.7</v>
      </c>
      <c r="BA158" s="81">
        <v>0</v>
      </c>
      <c r="BB158" s="81">
        <v>0</v>
      </c>
      <c r="BC158" s="81">
        <v>0</v>
      </c>
      <c r="BD158" s="81">
        <v>0</v>
      </c>
      <c r="BE158" s="81">
        <v>0</v>
      </c>
      <c r="BF158" s="82"/>
      <c r="BG158" s="81">
        <v>0</v>
      </c>
      <c r="BH158" s="81">
        <v>0</v>
      </c>
      <c r="BI158" s="81">
        <v>0</v>
      </c>
      <c r="BJ158" s="81">
        <v>0</v>
      </c>
      <c r="BK158" s="81">
        <v>6.3470000000000004</v>
      </c>
      <c r="BL158" s="81">
        <v>0</v>
      </c>
      <c r="BM158" s="82"/>
      <c r="BN158" s="81">
        <v>0</v>
      </c>
      <c r="BO158" s="81">
        <v>0</v>
      </c>
      <c r="BP158" s="81">
        <v>0</v>
      </c>
      <c r="BQ158" s="81">
        <v>0</v>
      </c>
      <c r="BR158" s="81">
        <v>2</v>
      </c>
      <c r="BS158" s="81">
        <v>0</v>
      </c>
      <c r="BT158"/>
      <c r="BU158" s="80">
        <v>6.3470000000000004</v>
      </c>
      <c r="BV158" s="80">
        <v>0</v>
      </c>
      <c r="BW158" s="80">
        <v>0</v>
      </c>
      <c r="BX158" s="80">
        <v>0</v>
      </c>
      <c r="BY158" s="80">
        <v>0</v>
      </c>
      <c r="BZ158" s="80">
        <v>0</v>
      </c>
      <c r="CA158" s="80">
        <v>0</v>
      </c>
      <c r="CB158" s="80">
        <v>0</v>
      </c>
      <c r="CC158" s="80">
        <v>0</v>
      </c>
    </row>
    <row r="159" spans="1:81">
      <c r="A159" s="80" t="s">
        <v>1940</v>
      </c>
      <c r="B159" s="80">
        <v>408</v>
      </c>
      <c r="C159" s="80">
        <v>18</v>
      </c>
      <c r="D159" s="80">
        <v>24</v>
      </c>
      <c r="E159" s="80">
        <v>2021</v>
      </c>
      <c r="F159" s="80" t="s">
        <v>75</v>
      </c>
      <c r="G159" s="174" t="s">
        <v>1922</v>
      </c>
      <c r="H159" s="80" t="s">
        <v>1923</v>
      </c>
      <c r="I159" s="177"/>
      <c r="J159" s="81">
        <v>1.8017681161050065</v>
      </c>
      <c r="K159" s="81">
        <v>0.40531575453437019</v>
      </c>
      <c r="L159" s="81">
        <v>1.9596245665402119</v>
      </c>
      <c r="M159" s="81">
        <v>12.567525249069705</v>
      </c>
      <c r="N159" s="81">
        <v>24.463358573696301</v>
      </c>
      <c r="O159" s="81">
        <v>13.96463867649763</v>
      </c>
      <c r="P159" s="81">
        <v>5.4043520831071516</v>
      </c>
      <c r="Q159" s="81">
        <v>1.357510174882802</v>
      </c>
      <c r="R159" s="81">
        <v>0</v>
      </c>
      <c r="S159" s="81">
        <v>1.70021059544</v>
      </c>
      <c r="T159" s="82"/>
      <c r="U159" s="81">
        <v>652270</v>
      </c>
      <c r="V159" s="81">
        <v>185</v>
      </c>
      <c r="W159" s="81">
        <v>68</v>
      </c>
      <c r="X159" s="81">
        <v>4295</v>
      </c>
      <c r="Y159" s="81">
        <v>10651</v>
      </c>
      <c r="Z159" s="81">
        <v>10275</v>
      </c>
      <c r="AA159" s="81">
        <v>1189</v>
      </c>
      <c r="AB159" s="81">
        <v>22750</v>
      </c>
      <c r="AC159" s="81">
        <v>0</v>
      </c>
      <c r="AD159" s="81">
        <v>1.70021059544</v>
      </c>
      <c r="AE159" s="82"/>
      <c r="AF159" s="81">
        <v>3786609.0641767192</v>
      </c>
      <c r="AG159" s="81">
        <v>296771.00715977733</v>
      </c>
      <c r="AH159" s="81">
        <v>525825.74653894058</v>
      </c>
      <c r="AI159" s="81">
        <v>27854536.641202297</v>
      </c>
      <c r="AJ159" s="81">
        <v>48810827.488087602</v>
      </c>
      <c r="AK159" s="81">
        <v>0</v>
      </c>
      <c r="AL159" s="81">
        <v>0</v>
      </c>
      <c r="AM159" s="81">
        <v>2986253.4476275165</v>
      </c>
      <c r="AN159" s="81">
        <v>0</v>
      </c>
      <c r="AO159" s="81">
        <v>0</v>
      </c>
      <c r="AP159" s="82"/>
      <c r="AQ159" s="81">
        <v>832</v>
      </c>
      <c r="AR159" s="81">
        <v>100</v>
      </c>
      <c r="AS159" s="81">
        <v>0</v>
      </c>
      <c r="AT159" s="81">
        <v>0</v>
      </c>
      <c r="AU159" s="81">
        <v>0</v>
      </c>
      <c r="AV159" s="81">
        <v>0</v>
      </c>
      <c r="AW159" s="81"/>
      <c r="AX159" s="82"/>
      <c r="AY159" s="81">
        <v>3400.1000000000022</v>
      </c>
      <c r="AZ159" s="81">
        <v>1520.1</v>
      </c>
      <c r="BA159" s="81">
        <v>0</v>
      </c>
      <c r="BB159" s="81">
        <v>0</v>
      </c>
      <c r="BC159" s="81">
        <v>0</v>
      </c>
      <c r="BD159" s="81">
        <v>0</v>
      </c>
      <c r="BE159" s="81"/>
      <c r="BF159" s="82"/>
      <c r="BG159" s="81"/>
      <c r="BH159" s="81"/>
      <c r="BI159" s="81"/>
      <c r="BJ159" s="81"/>
      <c r="BK159" s="81"/>
      <c r="BL159" s="81"/>
      <c r="BM159" s="82"/>
      <c r="BN159" s="81"/>
      <c r="BO159" s="81"/>
      <c r="BP159" s="81"/>
      <c r="BQ159" s="81"/>
      <c r="BR159" s="81"/>
      <c r="BS159" s="81"/>
      <c r="BT159"/>
      <c r="BU159" s="80"/>
      <c r="BV159" s="80"/>
      <c r="BW159" s="80"/>
      <c r="BX159" s="80"/>
      <c r="BY159" s="80"/>
      <c r="BZ159" s="80"/>
      <c r="CA159" s="80"/>
      <c r="CB159" s="80"/>
      <c r="CC159" s="80"/>
    </row>
    <row r="160" spans="1:81">
      <c r="A160" s="80" t="s">
        <v>1941</v>
      </c>
      <c r="B160" s="80">
        <v>408</v>
      </c>
      <c r="C160" s="80">
        <v>19</v>
      </c>
      <c r="D160" s="80">
        <v>24</v>
      </c>
      <c r="E160" s="80">
        <v>2022</v>
      </c>
      <c r="F160" s="80" t="s">
        <v>568</v>
      </c>
      <c r="G160" s="80" t="s">
        <v>1922</v>
      </c>
      <c r="H160" s="80" t="s">
        <v>1923</v>
      </c>
      <c r="I160" s="177"/>
      <c r="J160" s="81"/>
      <c r="K160" s="81"/>
      <c r="L160" s="81"/>
      <c r="M160" s="81"/>
      <c r="N160" s="81"/>
      <c r="O160" s="81"/>
      <c r="P160" s="81"/>
      <c r="Q160" s="81"/>
      <c r="R160" s="81"/>
      <c r="S160" s="81"/>
      <c r="T160" s="82"/>
      <c r="U160" s="81"/>
      <c r="V160" s="81"/>
      <c r="W160" s="81"/>
      <c r="X160" s="81"/>
      <c r="Y160" s="81"/>
      <c r="Z160" s="81"/>
      <c r="AA160" s="81"/>
      <c r="AB160" s="81"/>
      <c r="AC160" s="81"/>
      <c r="AD160" s="81"/>
      <c r="AE160" s="82"/>
      <c r="AF160" s="81"/>
      <c r="AG160" s="81"/>
      <c r="AH160" s="81"/>
      <c r="AI160" s="81"/>
      <c r="AJ160" s="81"/>
      <c r="AK160" s="81"/>
      <c r="AL160" s="81"/>
      <c r="AM160" s="81"/>
      <c r="AN160" s="81"/>
      <c r="AO160" s="81"/>
      <c r="AP160" s="82"/>
      <c r="AQ160" s="81">
        <v>886</v>
      </c>
      <c r="AR160" s="81">
        <v>100</v>
      </c>
      <c r="AS160" s="81">
        <v>0</v>
      </c>
      <c r="AT160" s="81">
        <v>0</v>
      </c>
      <c r="AU160" s="81">
        <v>0</v>
      </c>
      <c r="AV160" s="81">
        <v>0</v>
      </c>
      <c r="AW160" s="81"/>
      <c r="AX160" s="82"/>
      <c r="AY160" s="81">
        <v>3731.7000000000035</v>
      </c>
      <c r="AZ160" s="81">
        <v>1520.1000000000004</v>
      </c>
      <c r="BA160" s="81">
        <v>0</v>
      </c>
      <c r="BB160" s="81">
        <v>0</v>
      </c>
      <c r="BC160" s="81">
        <v>0</v>
      </c>
      <c r="BD160" s="81">
        <v>0</v>
      </c>
      <c r="BE160" s="81"/>
      <c r="BF160" s="82"/>
      <c r="BG160" s="81"/>
      <c r="BH160" s="81"/>
      <c r="BI160" s="81"/>
      <c r="BJ160" s="81"/>
      <c r="BK160" s="81"/>
      <c r="BL160" s="81"/>
      <c r="BM160" s="82"/>
      <c r="BN160" s="81"/>
      <c r="BO160" s="81"/>
      <c r="BP160" s="81"/>
      <c r="BQ160" s="81"/>
      <c r="BR160" s="81"/>
      <c r="BS160" s="81"/>
      <c r="BT160"/>
      <c r="BU160" s="80"/>
      <c r="BV160" s="80"/>
      <c r="BW160" s="80"/>
      <c r="BX160" s="80"/>
      <c r="BY160" s="80"/>
      <c r="BZ160" s="80"/>
      <c r="CA160" s="80"/>
      <c r="CB160" s="80"/>
      <c r="CC160" s="80"/>
    </row>
    <row r="161" spans="1:81">
      <c r="A161" s="80" t="s">
        <v>1942</v>
      </c>
      <c r="B161" s="80">
        <v>477</v>
      </c>
      <c r="C161" s="80">
        <v>1</v>
      </c>
      <c r="D161" s="80">
        <v>29</v>
      </c>
      <c r="E161" s="80">
        <v>1990</v>
      </c>
      <c r="F161" s="80" t="s">
        <v>562</v>
      </c>
      <c r="G161" s="80" t="s">
        <v>1943</v>
      </c>
      <c r="H161" s="80" t="s">
        <v>1944</v>
      </c>
      <c r="I161" s="177"/>
      <c r="J161" s="81">
        <v>97.800093801677164</v>
      </c>
      <c r="K161" s="81">
        <v>7.4320407767157777</v>
      </c>
      <c r="L161" s="81">
        <v>25.560183625179906</v>
      </c>
      <c r="M161" s="81">
        <v>20.157673110728737</v>
      </c>
      <c r="N161" s="81">
        <v>32.17239552147803</v>
      </c>
      <c r="O161" s="81">
        <v>23.563638348879877</v>
      </c>
      <c r="P161" s="81">
        <v>36.481035011126231</v>
      </c>
      <c r="Q161" s="81">
        <v>2.0133521524605724</v>
      </c>
      <c r="R161" s="81">
        <v>0</v>
      </c>
      <c r="S161" s="81">
        <v>1.993051795569361</v>
      </c>
      <c r="T161" s="82"/>
      <c r="U161" s="81">
        <v>8178259</v>
      </c>
      <c r="V161" s="81">
        <v>1995</v>
      </c>
      <c r="W161" s="81">
        <v>338</v>
      </c>
      <c r="X161" s="81">
        <v>7093</v>
      </c>
      <c r="Y161" s="81">
        <v>9278</v>
      </c>
      <c r="Z161" s="81">
        <v>9692</v>
      </c>
      <c r="AA161" s="81">
        <v>8858</v>
      </c>
      <c r="AB161" s="81">
        <v>32690</v>
      </c>
      <c r="AC161" s="81">
        <v>0</v>
      </c>
      <c r="AD161" s="81">
        <v>1.993051795569361</v>
      </c>
      <c r="AE161" s="82"/>
      <c r="AF161" s="81" t="s">
        <v>564</v>
      </c>
      <c r="AG161" s="81" t="s">
        <v>564</v>
      </c>
      <c r="AH161" s="81" t="s">
        <v>564</v>
      </c>
      <c r="AI161" s="81" t="s">
        <v>564</v>
      </c>
      <c r="AJ161" s="81" t="s">
        <v>564</v>
      </c>
      <c r="AK161" s="81" t="s">
        <v>564</v>
      </c>
      <c r="AL161" s="81" t="s">
        <v>564</v>
      </c>
      <c r="AM161" s="81" t="s">
        <v>564</v>
      </c>
      <c r="AN161" s="81" t="s">
        <v>564</v>
      </c>
      <c r="AO161" s="81" t="s">
        <v>564</v>
      </c>
      <c r="AP161" s="82"/>
      <c r="AQ161" s="81" t="s">
        <v>564</v>
      </c>
      <c r="AR161" s="81" t="s">
        <v>564</v>
      </c>
      <c r="AS161" s="81" t="s">
        <v>564</v>
      </c>
      <c r="AT161" s="81" t="s">
        <v>564</v>
      </c>
      <c r="AU161" s="81" t="s">
        <v>564</v>
      </c>
      <c r="AV161" s="81" t="s">
        <v>564</v>
      </c>
      <c r="AW161" s="81" t="s">
        <v>564</v>
      </c>
      <c r="AX161" s="82"/>
      <c r="AY161" s="81" t="s">
        <v>564</v>
      </c>
      <c r="AZ161" s="81" t="s">
        <v>564</v>
      </c>
      <c r="BA161" s="81" t="s">
        <v>564</v>
      </c>
      <c r="BB161" s="81" t="s">
        <v>564</v>
      </c>
      <c r="BC161" s="81" t="s">
        <v>564</v>
      </c>
      <c r="BD161" s="81" t="s">
        <v>564</v>
      </c>
      <c r="BE161" s="81" t="s">
        <v>564</v>
      </c>
      <c r="BF161" s="82"/>
      <c r="BG161" s="81" t="s">
        <v>564</v>
      </c>
      <c r="BH161" s="81" t="s">
        <v>564</v>
      </c>
      <c r="BI161" s="81" t="s">
        <v>564</v>
      </c>
      <c r="BJ161" s="81" t="s">
        <v>564</v>
      </c>
      <c r="BK161" s="81" t="s">
        <v>564</v>
      </c>
      <c r="BL161" s="81" t="s">
        <v>564</v>
      </c>
      <c r="BM161" s="82"/>
      <c r="BN161" s="81" t="s">
        <v>564</v>
      </c>
      <c r="BO161" s="81" t="s">
        <v>564</v>
      </c>
      <c r="BP161" s="81" t="s">
        <v>564</v>
      </c>
      <c r="BQ161" s="81" t="s">
        <v>564</v>
      </c>
      <c r="BR161" s="81" t="s">
        <v>564</v>
      </c>
      <c r="BS161" s="81" t="s">
        <v>564</v>
      </c>
      <c r="BT161"/>
      <c r="BU161" s="80"/>
      <c r="BV161" s="80"/>
      <c r="BW161" s="80"/>
      <c r="BX161" s="80"/>
      <c r="BY161" s="80"/>
      <c r="BZ161" s="80"/>
      <c r="CA161" s="80"/>
      <c r="CB161" s="80"/>
      <c r="CC161" s="80"/>
    </row>
    <row r="162" spans="1:81">
      <c r="A162" s="80" t="s">
        <v>1945</v>
      </c>
      <c r="B162" s="80">
        <v>478</v>
      </c>
      <c r="C162" s="80">
        <v>2</v>
      </c>
      <c r="D162" s="80">
        <v>29</v>
      </c>
      <c r="E162" s="80">
        <v>2005</v>
      </c>
      <c r="F162" s="80" t="s">
        <v>565</v>
      </c>
      <c r="G162" s="80" t="s">
        <v>1943</v>
      </c>
      <c r="H162" s="80" t="s">
        <v>1944</v>
      </c>
      <c r="I162" s="177"/>
      <c r="J162" s="81">
        <v>81.275369280230393</v>
      </c>
      <c r="K162" s="81">
        <v>5.1193600628440956</v>
      </c>
      <c r="L162" s="81">
        <v>8.0014443021717501</v>
      </c>
      <c r="M162" s="81">
        <v>30.3831809537635</v>
      </c>
      <c r="N162" s="81">
        <v>37.286150813830986</v>
      </c>
      <c r="O162" s="81">
        <v>32.300622813851277</v>
      </c>
      <c r="P162" s="81">
        <v>34.617319589307577</v>
      </c>
      <c r="Q162" s="81">
        <v>1.7290316353203596</v>
      </c>
      <c r="R162" s="81">
        <v>0</v>
      </c>
      <c r="S162" s="81">
        <v>4.5222876160000007</v>
      </c>
      <c r="T162" s="82"/>
      <c r="U162" s="81">
        <v>7099938</v>
      </c>
      <c r="V162" s="81">
        <v>1862</v>
      </c>
      <c r="W162" s="81">
        <v>111</v>
      </c>
      <c r="X162" s="81">
        <v>5669</v>
      </c>
      <c r="Y162" s="81">
        <v>9195</v>
      </c>
      <c r="Z162" s="81">
        <v>15374</v>
      </c>
      <c r="AA162" s="81">
        <v>6884</v>
      </c>
      <c r="AB162" s="81">
        <v>29348</v>
      </c>
      <c r="AC162" s="81">
        <v>0</v>
      </c>
      <c r="AD162" s="81">
        <v>4.5222876160000007</v>
      </c>
      <c r="AE162" s="82"/>
      <c r="AF162" s="81" t="s">
        <v>564</v>
      </c>
      <c r="AG162" s="81" t="s">
        <v>564</v>
      </c>
      <c r="AH162" s="81" t="s">
        <v>564</v>
      </c>
      <c r="AI162" s="81" t="s">
        <v>564</v>
      </c>
      <c r="AJ162" s="81" t="s">
        <v>564</v>
      </c>
      <c r="AK162" s="81" t="s">
        <v>564</v>
      </c>
      <c r="AL162" s="81" t="s">
        <v>564</v>
      </c>
      <c r="AM162" s="81" t="s">
        <v>564</v>
      </c>
      <c r="AN162" s="81" t="s">
        <v>564</v>
      </c>
      <c r="AO162" s="81" t="s">
        <v>564</v>
      </c>
      <c r="AP162" s="82"/>
      <c r="AQ162" s="81" t="s">
        <v>564</v>
      </c>
      <c r="AR162" s="81" t="s">
        <v>564</v>
      </c>
      <c r="AS162" s="81" t="s">
        <v>564</v>
      </c>
      <c r="AT162" s="81" t="s">
        <v>564</v>
      </c>
      <c r="AU162" s="81" t="s">
        <v>564</v>
      </c>
      <c r="AV162" s="81" t="s">
        <v>564</v>
      </c>
      <c r="AW162" s="81" t="s">
        <v>564</v>
      </c>
      <c r="AX162" s="82"/>
      <c r="AY162" s="81" t="s">
        <v>564</v>
      </c>
      <c r="AZ162" s="81" t="s">
        <v>564</v>
      </c>
      <c r="BA162" s="81" t="s">
        <v>564</v>
      </c>
      <c r="BB162" s="81" t="s">
        <v>564</v>
      </c>
      <c r="BC162" s="81" t="s">
        <v>564</v>
      </c>
      <c r="BD162" s="81" t="s">
        <v>564</v>
      </c>
      <c r="BE162" s="81" t="s">
        <v>564</v>
      </c>
      <c r="BF162" s="82"/>
      <c r="BG162" s="81" t="s">
        <v>564</v>
      </c>
      <c r="BH162" s="81" t="s">
        <v>564</v>
      </c>
      <c r="BI162" s="81" t="s">
        <v>564</v>
      </c>
      <c r="BJ162" s="81" t="s">
        <v>564</v>
      </c>
      <c r="BK162" s="81" t="s">
        <v>564</v>
      </c>
      <c r="BL162" s="81" t="s">
        <v>564</v>
      </c>
      <c r="BM162" s="82"/>
      <c r="BN162" s="81" t="s">
        <v>564</v>
      </c>
      <c r="BO162" s="81" t="s">
        <v>564</v>
      </c>
      <c r="BP162" s="81" t="s">
        <v>564</v>
      </c>
      <c r="BQ162" s="81" t="s">
        <v>564</v>
      </c>
      <c r="BR162" s="81" t="s">
        <v>564</v>
      </c>
      <c r="BS162" s="81" t="s">
        <v>564</v>
      </c>
      <c r="BT162"/>
      <c r="BU162" s="80"/>
      <c r="BV162" s="80"/>
      <c r="BW162" s="80"/>
      <c r="BX162" s="80"/>
      <c r="BY162" s="80"/>
      <c r="BZ162" s="80"/>
      <c r="CA162" s="80"/>
      <c r="CB162" s="80"/>
      <c r="CC162" s="80"/>
    </row>
    <row r="163" spans="1:81">
      <c r="A163" s="80" t="s">
        <v>1946</v>
      </c>
      <c r="B163" s="80">
        <v>479</v>
      </c>
      <c r="C163" s="80">
        <v>3</v>
      </c>
      <c r="D163" s="80">
        <v>29</v>
      </c>
      <c r="E163" s="80">
        <v>2006</v>
      </c>
      <c r="F163" s="80" t="s">
        <v>566</v>
      </c>
      <c r="G163" s="80" t="s">
        <v>1943</v>
      </c>
      <c r="H163" s="80" t="s">
        <v>1944</v>
      </c>
      <c r="I163" s="177"/>
      <c r="J163" s="81" t="s">
        <v>564</v>
      </c>
      <c r="K163" s="81" t="s">
        <v>564</v>
      </c>
      <c r="L163" s="81" t="s">
        <v>564</v>
      </c>
      <c r="M163" s="81" t="s">
        <v>564</v>
      </c>
      <c r="N163" s="81" t="s">
        <v>564</v>
      </c>
      <c r="O163" s="81" t="s">
        <v>564</v>
      </c>
      <c r="P163" s="81" t="s">
        <v>564</v>
      </c>
      <c r="Q163" s="81" t="s">
        <v>564</v>
      </c>
      <c r="R163" s="81" t="s">
        <v>564</v>
      </c>
      <c r="S163" s="81" t="s">
        <v>564</v>
      </c>
      <c r="T163" s="82"/>
      <c r="U163" s="81" t="s">
        <v>564</v>
      </c>
      <c r="V163" s="81" t="s">
        <v>564</v>
      </c>
      <c r="W163" s="81" t="s">
        <v>564</v>
      </c>
      <c r="X163" s="81" t="s">
        <v>564</v>
      </c>
      <c r="Y163" s="81" t="s">
        <v>564</v>
      </c>
      <c r="Z163" s="81" t="s">
        <v>564</v>
      </c>
      <c r="AA163" s="81" t="s">
        <v>564</v>
      </c>
      <c r="AB163" s="81" t="s">
        <v>564</v>
      </c>
      <c r="AC163" s="81" t="s">
        <v>564</v>
      </c>
      <c r="AD163" s="81" t="s">
        <v>564</v>
      </c>
      <c r="AE163" s="82"/>
      <c r="AF163" s="81" t="s">
        <v>564</v>
      </c>
      <c r="AG163" s="81" t="s">
        <v>564</v>
      </c>
      <c r="AH163" s="81" t="s">
        <v>564</v>
      </c>
      <c r="AI163" s="81" t="s">
        <v>564</v>
      </c>
      <c r="AJ163" s="81" t="s">
        <v>564</v>
      </c>
      <c r="AK163" s="81" t="s">
        <v>564</v>
      </c>
      <c r="AL163" s="81" t="s">
        <v>564</v>
      </c>
      <c r="AM163" s="81" t="s">
        <v>564</v>
      </c>
      <c r="AN163" s="81" t="s">
        <v>564</v>
      </c>
      <c r="AO163" s="81" t="s">
        <v>564</v>
      </c>
      <c r="AP163" s="82"/>
      <c r="AQ163" s="81" t="s">
        <v>564</v>
      </c>
      <c r="AR163" s="81" t="s">
        <v>564</v>
      </c>
      <c r="AS163" s="81" t="s">
        <v>564</v>
      </c>
      <c r="AT163" s="81" t="s">
        <v>564</v>
      </c>
      <c r="AU163" s="81" t="s">
        <v>564</v>
      </c>
      <c r="AV163" s="81" t="s">
        <v>564</v>
      </c>
      <c r="AW163" s="81" t="s">
        <v>564</v>
      </c>
      <c r="AX163" s="82"/>
      <c r="AY163" s="81" t="s">
        <v>564</v>
      </c>
      <c r="AZ163" s="81" t="s">
        <v>564</v>
      </c>
      <c r="BA163" s="81" t="s">
        <v>564</v>
      </c>
      <c r="BB163" s="81" t="s">
        <v>564</v>
      </c>
      <c r="BC163" s="81" t="s">
        <v>564</v>
      </c>
      <c r="BD163" s="81" t="s">
        <v>564</v>
      </c>
      <c r="BE163" s="81" t="s">
        <v>564</v>
      </c>
      <c r="BF163" s="82"/>
      <c r="BG163" s="81" t="s">
        <v>564</v>
      </c>
      <c r="BH163" s="81" t="s">
        <v>564</v>
      </c>
      <c r="BI163" s="81" t="s">
        <v>564</v>
      </c>
      <c r="BJ163" s="81" t="s">
        <v>564</v>
      </c>
      <c r="BK163" s="81" t="s">
        <v>564</v>
      </c>
      <c r="BL163" s="81" t="s">
        <v>564</v>
      </c>
      <c r="BM163" s="82"/>
      <c r="BN163" s="81" t="s">
        <v>564</v>
      </c>
      <c r="BO163" s="81" t="s">
        <v>564</v>
      </c>
      <c r="BP163" s="81" t="s">
        <v>564</v>
      </c>
      <c r="BQ163" s="81" t="s">
        <v>564</v>
      </c>
      <c r="BR163" s="81" t="s">
        <v>564</v>
      </c>
      <c r="BS163" s="81" t="s">
        <v>564</v>
      </c>
      <c r="BT163"/>
      <c r="BU163" s="80"/>
      <c r="BV163" s="80"/>
      <c r="BW163" s="80"/>
      <c r="BX163" s="80"/>
      <c r="BY163" s="80"/>
      <c r="BZ163" s="80"/>
      <c r="CA163" s="80"/>
      <c r="CB163" s="80"/>
      <c r="CC163" s="80"/>
    </row>
    <row r="164" spans="1:81">
      <c r="A164" s="80" t="s">
        <v>1947</v>
      </c>
      <c r="B164" s="80">
        <v>480</v>
      </c>
      <c r="C164" s="80">
        <v>4</v>
      </c>
      <c r="D164" s="80">
        <v>29</v>
      </c>
      <c r="E164" s="80">
        <v>2007</v>
      </c>
      <c r="F164" s="80" t="s">
        <v>567</v>
      </c>
      <c r="G164" s="80" t="s">
        <v>1943</v>
      </c>
      <c r="H164" s="80" t="s">
        <v>1944</v>
      </c>
      <c r="I164" s="177"/>
      <c r="J164" s="81">
        <v>93.120594347236818</v>
      </c>
      <c r="K164" s="81">
        <v>4.6710137341837603</v>
      </c>
      <c r="L164" s="81">
        <v>5.8294902419244412</v>
      </c>
      <c r="M164" s="81">
        <v>31.287003865867181</v>
      </c>
      <c r="N164" s="81">
        <v>39.278247975905423</v>
      </c>
      <c r="O164" s="81">
        <v>31.166676992290611</v>
      </c>
      <c r="P164" s="81">
        <v>33.886743359333337</v>
      </c>
      <c r="Q164" s="81">
        <v>1.7766851188864248</v>
      </c>
      <c r="R164" s="81">
        <v>0</v>
      </c>
      <c r="S164" s="81">
        <v>3.1210773598800006</v>
      </c>
      <c r="T164" s="82"/>
      <c r="U164" s="81">
        <v>9993311</v>
      </c>
      <c r="V164" s="81">
        <v>1675</v>
      </c>
      <c r="W164" s="81">
        <v>98</v>
      </c>
      <c r="X164" s="81">
        <v>7009</v>
      </c>
      <c r="Y164" s="81">
        <v>9154</v>
      </c>
      <c r="Z164" s="81">
        <v>15421</v>
      </c>
      <c r="AA164" s="81">
        <v>6636</v>
      </c>
      <c r="AB164" s="81">
        <v>28562</v>
      </c>
      <c r="AC164" s="81">
        <v>0</v>
      </c>
      <c r="AD164" s="81">
        <v>3.1210773598800006</v>
      </c>
      <c r="AE164" s="82"/>
      <c r="AF164" s="81" t="s">
        <v>564</v>
      </c>
      <c r="AG164" s="81" t="s">
        <v>564</v>
      </c>
      <c r="AH164" s="81" t="s">
        <v>564</v>
      </c>
      <c r="AI164" s="81" t="s">
        <v>564</v>
      </c>
      <c r="AJ164" s="81" t="s">
        <v>564</v>
      </c>
      <c r="AK164" s="81" t="s">
        <v>564</v>
      </c>
      <c r="AL164" s="81" t="s">
        <v>564</v>
      </c>
      <c r="AM164" s="81" t="s">
        <v>564</v>
      </c>
      <c r="AN164" s="81" t="s">
        <v>564</v>
      </c>
      <c r="AO164" s="81" t="s">
        <v>564</v>
      </c>
      <c r="AP164" s="82"/>
      <c r="AQ164" s="81" t="s">
        <v>564</v>
      </c>
      <c r="AR164" s="81" t="s">
        <v>564</v>
      </c>
      <c r="AS164" s="81" t="s">
        <v>564</v>
      </c>
      <c r="AT164" s="81" t="s">
        <v>564</v>
      </c>
      <c r="AU164" s="81" t="s">
        <v>564</v>
      </c>
      <c r="AV164" s="81" t="s">
        <v>564</v>
      </c>
      <c r="AW164" s="81" t="s">
        <v>564</v>
      </c>
      <c r="AX164" s="82"/>
      <c r="AY164" s="81" t="s">
        <v>564</v>
      </c>
      <c r="AZ164" s="81" t="s">
        <v>564</v>
      </c>
      <c r="BA164" s="81" t="s">
        <v>564</v>
      </c>
      <c r="BB164" s="81" t="s">
        <v>564</v>
      </c>
      <c r="BC164" s="81" t="s">
        <v>564</v>
      </c>
      <c r="BD164" s="81" t="s">
        <v>564</v>
      </c>
      <c r="BE164" s="81" t="s">
        <v>564</v>
      </c>
      <c r="BF164" s="82"/>
      <c r="BG164" s="81" t="s">
        <v>564</v>
      </c>
      <c r="BH164" s="81" t="s">
        <v>564</v>
      </c>
      <c r="BI164" s="81" t="s">
        <v>564</v>
      </c>
      <c r="BJ164" s="81" t="s">
        <v>564</v>
      </c>
      <c r="BK164" s="81" t="s">
        <v>564</v>
      </c>
      <c r="BL164" s="81" t="s">
        <v>564</v>
      </c>
      <c r="BM164" s="82"/>
      <c r="BN164" s="81" t="s">
        <v>564</v>
      </c>
      <c r="BO164" s="81" t="s">
        <v>564</v>
      </c>
      <c r="BP164" s="81" t="s">
        <v>564</v>
      </c>
      <c r="BQ164" s="81" t="s">
        <v>564</v>
      </c>
      <c r="BR164" s="81" t="s">
        <v>564</v>
      </c>
      <c r="BS164" s="81" t="s">
        <v>564</v>
      </c>
      <c r="BT164"/>
      <c r="BU164" s="80"/>
      <c r="BV164" s="80"/>
      <c r="BW164" s="80"/>
      <c r="BX164" s="80"/>
      <c r="BY164" s="80"/>
      <c r="BZ164" s="80"/>
      <c r="CA164" s="80"/>
      <c r="CB164" s="80"/>
      <c r="CC164" s="80"/>
    </row>
    <row r="165" spans="1:81">
      <c r="A165" s="80" t="s">
        <v>1948</v>
      </c>
      <c r="B165" s="80">
        <v>481</v>
      </c>
      <c r="C165" s="80">
        <v>5</v>
      </c>
      <c r="D165" s="80">
        <v>29</v>
      </c>
      <c r="E165" s="80">
        <v>2008</v>
      </c>
      <c r="F165" s="80" t="s">
        <v>84</v>
      </c>
      <c r="G165" s="80" t="s">
        <v>1943</v>
      </c>
      <c r="H165" s="80" t="s">
        <v>1944</v>
      </c>
      <c r="I165" s="177"/>
      <c r="J165" s="81">
        <v>88.867135878669202</v>
      </c>
      <c r="K165" s="81">
        <v>3.4760827717613534</v>
      </c>
      <c r="L165" s="81">
        <v>5.0442659747677574</v>
      </c>
      <c r="M165" s="81">
        <v>33.150517166245116</v>
      </c>
      <c r="N165" s="81">
        <v>40.365282652243437</v>
      </c>
      <c r="O165" s="81">
        <v>30.022009627890327</v>
      </c>
      <c r="P165" s="81">
        <v>33.057518720923298</v>
      </c>
      <c r="Q165" s="81">
        <v>1.7187092510345761</v>
      </c>
      <c r="R165" s="81">
        <v>0</v>
      </c>
      <c r="S165" s="81">
        <v>3.7512022843000006</v>
      </c>
      <c r="T165" s="82"/>
      <c r="U165" s="81">
        <v>10353927</v>
      </c>
      <c r="V165" s="81">
        <v>1675</v>
      </c>
      <c r="W165" s="81">
        <v>98</v>
      </c>
      <c r="X165" s="81">
        <v>7009</v>
      </c>
      <c r="Y165" s="81">
        <v>9100</v>
      </c>
      <c r="Z165" s="81">
        <v>15376</v>
      </c>
      <c r="AA165" s="81">
        <v>6481</v>
      </c>
      <c r="AB165" s="81">
        <v>28084</v>
      </c>
      <c r="AC165" s="81">
        <v>0</v>
      </c>
      <c r="AD165" s="81">
        <v>3.7512022843000006</v>
      </c>
      <c r="AE165" s="82"/>
      <c r="AF165" s="81" t="s">
        <v>564</v>
      </c>
      <c r="AG165" s="81" t="s">
        <v>564</v>
      </c>
      <c r="AH165" s="81" t="s">
        <v>564</v>
      </c>
      <c r="AI165" s="81" t="s">
        <v>564</v>
      </c>
      <c r="AJ165" s="81" t="s">
        <v>564</v>
      </c>
      <c r="AK165" s="81" t="s">
        <v>564</v>
      </c>
      <c r="AL165" s="81" t="s">
        <v>564</v>
      </c>
      <c r="AM165" s="81" t="s">
        <v>564</v>
      </c>
      <c r="AN165" s="81" t="s">
        <v>564</v>
      </c>
      <c r="AO165" s="81" t="s">
        <v>564</v>
      </c>
      <c r="AP165" s="82"/>
      <c r="AQ165" s="81" t="s">
        <v>564</v>
      </c>
      <c r="AR165" s="81" t="s">
        <v>564</v>
      </c>
      <c r="AS165" s="81" t="s">
        <v>564</v>
      </c>
      <c r="AT165" s="81" t="s">
        <v>564</v>
      </c>
      <c r="AU165" s="81" t="s">
        <v>564</v>
      </c>
      <c r="AV165" s="81" t="s">
        <v>564</v>
      </c>
      <c r="AW165" s="81" t="s">
        <v>564</v>
      </c>
      <c r="AX165" s="82"/>
      <c r="AY165" s="81" t="s">
        <v>564</v>
      </c>
      <c r="AZ165" s="81" t="s">
        <v>564</v>
      </c>
      <c r="BA165" s="81" t="s">
        <v>564</v>
      </c>
      <c r="BB165" s="81" t="s">
        <v>564</v>
      </c>
      <c r="BC165" s="81" t="s">
        <v>564</v>
      </c>
      <c r="BD165" s="81" t="s">
        <v>564</v>
      </c>
      <c r="BE165" s="81" t="s">
        <v>564</v>
      </c>
      <c r="BF165" s="82"/>
      <c r="BG165" s="81" t="s">
        <v>564</v>
      </c>
      <c r="BH165" s="81" t="s">
        <v>564</v>
      </c>
      <c r="BI165" s="81" t="s">
        <v>564</v>
      </c>
      <c r="BJ165" s="81" t="s">
        <v>564</v>
      </c>
      <c r="BK165" s="81" t="s">
        <v>564</v>
      </c>
      <c r="BL165" s="81" t="s">
        <v>564</v>
      </c>
      <c r="BM165" s="82"/>
      <c r="BN165" s="81" t="s">
        <v>564</v>
      </c>
      <c r="BO165" s="81" t="s">
        <v>564</v>
      </c>
      <c r="BP165" s="81" t="s">
        <v>564</v>
      </c>
      <c r="BQ165" s="81" t="s">
        <v>564</v>
      </c>
      <c r="BR165" s="81" t="s">
        <v>564</v>
      </c>
      <c r="BS165" s="81" t="s">
        <v>564</v>
      </c>
      <c r="BT165"/>
      <c r="BU165" s="80"/>
      <c r="BV165" s="80"/>
      <c r="BW165" s="80"/>
      <c r="BX165" s="80"/>
      <c r="BY165" s="80"/>
      <c r="BZ165" s="80"/>
      <c r="CA165" s="80"/>
      <c r="CB165" s="80"/>
      <c r="CC165" s="80"/>
    </row>
    <row r="166" spans="1:81">
      <c r="A166" s="80" t="s">
        <v>1949</v>
      </c>
      <c r="B166" s="80">
        <v>482</v>
      </c>
      <c r="C166" s="80">
        <v>6</v>
      </c>
      <c r="D166" s="80">
        <v>29</v>
      </c>
      <c r="E166" s="80">
        <v>2009</v>
      </c>
      <c r="F166" s="80" t="s">
        <v>85</v>
      </c>
      <c r="G166" s="80" t="s">
        <v>1943</v>
      </c>
      <c r="H166" s="80" t="s">
        <v>1944</v>
      </c>
      <c r="I166" s="177"/>
      <c r="J166" s="81">
        <v>72.99374307255232</v>
      </c>
      <c r="K166" s="81">
        <v>3.1269281936863949</v>
      </c>
      <c r="L166" s="81">
        <v>17.10252877482672</v>
      </c>
      <c r="M166" s="81">
        <v>33.382295663328918</v>
      </c>
      <c r="N166" s="81">
        <v>37.046932045451442</v>
      </c>
      <c r="O166" s="81">
        <v>30.46341435982076</v>
      </c>
      <c r="P166" s="81">
        <v>31.574543462098372</v>
      </c>
      <c r="Q166" s="81">
        <v>1.615735102384384</v>
      </c>
      <c r="R166" s="81">
        <v>0</v>
      </c>
      <c r="S166" s="81">
        <v>2.9527271573999996</v>
      </c>
      <c r="T166" s="82"/>
      <c r="U166" s="81">
        <v>7387077</v>
      </c>
      <c r="V166" s="81">
        <v>1477</v>
      </c>
      <c r="W166" s="81">
        <v>441</v>
      </c>
      <c r="X166" s="81">
        <v>7234</v>
      </c>
      <c r="Y166" s="81">
        <v>9078</v>
      </c>
      <c r="Z166" s="81">
        <v>15400</v>
      </c>
      <c r="AA166" s="81">
        <v>6355</v>
      </c>
      <c r="AB166" s="81">
        <v>27715</v>
      </c>
      <c r="AC166" s="81">
        <v>0</v>
      </c>
      <c r="AD166" s="81">
        <v>2.9527271573999996</v>
      </c>
      <c r="AE166" s="82"/>
      <c r="AF166" s="81" t="s">
        <v>564</v>
      </c>
      <c r="AG166" s="81" t="s">
        <v>564</v>
      </c>
      <c r="AH166" s="81" t="s">
        <v>564</v>
      </c>
      <c r="AI166" s="81" t="s">
        <v>564</v>
      </c>
      <c r="AJ166" s="81" t="s">
        <v>564</v>
      </c>
      <c r="AK166" s="81" t="s">
        <v>564</v>
      </c>
      <c r="AL166" s="81" t="s">
        <v>564</v>
      </c>
      <c r="AM166" s="81" t="s">
        <v>564</v>
      </c>
      <c r="AN166" s="81" t="s">
        <v>564</v>
      </c>
      <c r="AO166" s="81" t="s">
        <v>564</v>
      </c>
      <c r="AP166" s="82"/>
      <c r="AQ166" s="81" t="s">
        <v>564</v>
      </c>
      <c r="AR166" s="81" t="s">
        <v>564</v>
      </c>
      <c r="AS166" s="81" t="s">
        <v>564</v>
      </c>
      <c r="AT166" s="81" t="s">
        <v>564</v>
      </c>
      <c r="AU166" s="81" t="s">
        <v>564</v>
      </c>
      <c r="AV166" s="81" t="s">
        <v>564</v>
      </c>
      <c r="AW166" s="81" t="s">
        <v>564</v>
      </c>
      <c r="AX166" s="82"/>
      <c r="AY166" s="81" t="s">
        <v>564</v>
      </c>
      <c r="AZ166" s="81" t="s">
        <v>564</v>
      </c>
      <c r="BA166" s="81" t="s">
        <v>564</v>
      </c>
      <c r="BB166" s="81" t="s">
        <v>564</v>
      </c>
      <c r="BC166" s="81" t="s">
        <v>564</v>
      </c>
      <c r="BD166" s="81" t="s">
        <v>564</v>
      </c>
      <c r="BE166" s="81" t="s">
        <v>564</v>
      </c>
      <c r="BF166" s="82"/>
      <c r="BG166" s="81">
        <v>0</v>
      </c>
      <c r="BH166" s="81">
        <v>125.235</v>
      </c>
      <c r="BI166" s="81">
        <v>11.7</v>
      </c>
      <c r="BJ166" s="81">
        <v>0</v>
      </c>
      <c r="BK166" s="81">
        <v>0</v>
      </c>
      <c r="BL166" s="81">
        <v>0</v>
      </c>
      <c r="BM166" s="82"/>
      <c r="BN166" s="81">
        <v>0</v>
      </c>
      <c r="BO166" s="81">
        <v>1</v>
      </c>
      <c r="BP166" s="81">
        <v>2</v>
      </c>
      <c r="BQ166" s="81">
        <v>0</v>
      </c>
      <c r="BR166" s="81">
        <v>0</v>
      </c>
      <c r="BS166" s="81">
        <v>0</v>
      </c>
      <c r="BT166"/>
      <c r="BU166" s="80"/>
      <c r="BV166" s="80"/>
      <c r="BW166" s="80"/>
      <c r="BX166" s="80"/>
      <c r="BY166" s="80"/>
      <c r="BZ166" s="80"/>
      <c r="CA166" s="80"/>
      <c r="CB166" s="80"/>
      <c r="CC166" s="80"/>
    </row>
    <row r="167" spans="1:81">
      <c r="A167" s="80" t="s">
        <v>1950</v>
      </c>
      <c r="B167" s="80">
        <v>483</v>
      </c>
      <c r="C167" s="80">
        <v>7</v>
      </c>
      <c r="D167" s="80">
        <v>29</v>
      </c>
      <c r="E167" s="80">
        <v>2010</v>
      </c>
      <c r="F167" s="80" t="s">
        <v>86</v>
      </c>
      <c r="G167" s="80" t="s">
        <v>1943</v>
      </c>
      <c r="H167" s="80" t="s">
        <v>1944</v>
      </c>
      <c r="I167" s="177"/>
      <c r="J167" s="81">
        <v>91.112475270492283</v>
      </c>
      <c r="K167" s="81">
        <v>3.309649502242114</v>
      </c>
      <c r="L167" s="81">
        <v>20.368180548930543</v>
      </c>
      <c r="M167" s="81">
        <v>34.131440965627775</v>
      </c>
      <c r="N167" s="81">
        <v>41.354009525536078</v>
      </c>
      <c r="O167" s="81">
        <v>30.174837156395544</v>
      </c>
      <c r="P167" s="81">
        <v>31.751404527215055</v>
      </c>
      <c r="Q167" s="81">
        <v>1.6581072288894476</v>
      </c>
      <c r="R167" s="81">
        <v>0</v>
      </c>
      <c r="S167" s="81">
        <v>4.2736156750000012</v>
      </c>
      <c r="T167" s="82"/>
      <c r="U167" s="81">
        <v>8650467</v>
      </c>
      <c r="V167" s="81">
        <v>1477</v>
      </c>
      <c r="W167" s="81">
        <v>441</v>
      </c>
      <c r="X167" s="81">
        <v>7234</v>
      </c>
      <c r="Y167" s="81">
        <v>9049</v>
      </c>
      <c r="Z167" s="81">
        <v>15325</v>
      </c>
      <c r="AA167" s="81">
        <v>6231</v>
      </c>
      <c r="AB167" s="81">
        <v>27253</v>
      </c>
      <c r="AC167" s="81">
        <v>0</v>
      </c>
      <c r="AD167" s="81">
        <v>4.2736156750000012</v>
      </c>
      <c r="AE167" s="82"/>
      <c r="AF167" s="81" t="s">
        <v>564</v>
      </c>
      <c r="AG167" s="81" t="s">
        <v>564</v>
      </c>
      <c r="AH167" s="81" t="s">
        <v>564</v>
      </c>
      <c r="AI167" s="81" t="s">
        <v>564</v>
      </c>
      <c r="AJ167" s="81" t="s">
        <v>564</v>
      </c>
      <c r="AK167" s="81" t="s">
        <v>564</v>
      </c>
      <c r="AL167" s="81" t="s">
        <v>564</v>
      </c>
      <c r="AM167" s="81" t="s">
        <v>564</v>
      </c>
      <c r="AN167" s="81" t="s">
        <v>564</v>
      </c>
      <c r="AO167" s="81" t="s">
        <v>564</v>
      </c>
      <c r="AP167" s="82"/>
      <c r="AQ167" s="81" t="s">
        <v>564</v>
      </c>
      <c r="AR167" s="81" t="s">
        <v>564</v>
      </c>
      <c r="AS167" s="81" t="s">
        <v>564</v>
      </c>
      <c r="AT167" s="81" t="s">
        <v>564</v>
      </c>
      <c r="AU167" s="81" t="s">
        <v>564</v>
      </c>
      <c r="AV167" s="81" t="s">
        <v>564</v>
      </c>
      <c r="AW167" s="81" t="s">
        <v>564</v>
      </c>
      <c r="AX167" s="82"/>
      <c r="AY167" s="81" t="s">
        <v>564</v>
      </c>
      <c r="AZ167" s="81" t="s">
        <v>564</v>
      </c>
      <c r="BA167" s="81" t="s">
        <v>564</v>
      </c>
      <c r="BB167" s="81" t="s">
        <v>564</v>
      </c>
      <c r="BC167" s="81" t="s">
        <v>564</v>
      </c>
      <c r="BD167" s="81" t="s">
        <v>564</v>
      </c>
      <c r="BE167" s="81" t="s">
        <v>564</v>
      </c>
      <c r="BF167" s="82"/>
      <c r="BG167" s="81">
        <v>0</v>
      </c>
      <c r="BH167" s="81">
        <v>92.686999999999998</v>
      </c>
      <c r="BI167" s="81">
        <v>19.934999999999999</v>
      </c>
      <c r="BJ167" s="81">
        <v>0</v>
      </c>
      <c r="BK167" s="81">
        <v>0</v>
      </c>
      <c r="BL167" s="81">
        <v>0</v>
      </c>
      <c r="BM167" s="82"/>
      <c r="BN167" s="81">
        <v>0</v>
      </c>
      <c r="BO167" s="81">
        <v>1</v>
      </c>
      <c r="BP167" s="81">
        <v>4</v>
      </c>
      <c r="BQ167" s="81">
        <v>0</v>
      </c>
      <c r="BR167" s="81">
        <v>0</v>
      </c>
      <c r="BS167" s="81">
        <v>0</v>
      </c>
      <c r="BT167"/>
      <c r="BU167" s="80">
        <v>112.622</v>
      </c>
      <c r="BV167" s="80">
        <v>0</v>
      </c>
      <c r="BW167" s="80">
        <v>0</v>
      </c>
      <c r="BX167" s="80">
        <v>0</v>
      </c>
      <c r="BY167" s="80">
        <v>0</v>
      </c>
      <c r="BZ167" s="80">
        <v>0</v>
      </c>
      <c r="CA167" s="80">
        <v>0</v>
      </c>
      <c r="CB167" s="80">
        <v>0</v>
      </c>
      <c r="CC167" s="80">
        <v>0</v>
      </c>
    </row>
    <row r="168" spans="1:81">
      <c r="A168" s="80" t="s">
        <v>1951</v>
      </c>
      <c r="B168" s="80">
        <v>484</v>
      </c>
      <c r="C168" s="80">
        <v>8</v>
      </c>
      <c r="D168" s="80">
        <v>29</v>
      </c>
      <c r="E168" s="80">
        <v>2011</v>
      </c>
      <c r="F168" s="80" t="s">
        <v>87</v>
      </c>
      <c r="G168" s="80" t="s">
        <v>1943</v>
      </c>
      <c r="H168" s="80" t="s">
        <v>1944</v>
      </c>
      <c r="I168" s="177"/>
      <c r="J168" s="81">
        <v>107.04567956441055</v>
      </c>
      <c r="K168" s="81">
        <v>4.3145127648154507</v>
      </c>
      <c r="L168" s="81">
        <v>17.168041901031174</v>
      </c>
      <c r="M168" s="81">
        <v>39.07129656144879</v>
      </c>
      <c r="N168" s="81">
        <v>40.7546475060606</v>
      </c>
      <c r="O168" s="81">
        <v>29.467705339447829</v>
      </c>
      <c r="P168" s="81">
        <v>30.586415705371159</v>
      </c>
      <c r="Q168" s="81">
        <v>1.8848492049800158</v>
      </c>
      <c r="R168" s="81">
        <v>0</v>
      </c>
      <c r="S168" s="81">
        <v>4.1106360307199994</v>
      </c>
      <c r="T168" s="82"/>
      <c r="U168" s="81">
        <v>10103075</v>
      </c>
      <c r="V168" s="81">
        <v>1477</v>
      </c>
      <c r="W168" s="81">
        <v>441</v>
      </c>
      <c r="X168" s="81">
        <v>7234</v>
      </c>
      <c r="Y168" s="81">
        <v>9018</v>
      </c>
      <c r="Z168" s="81">
        <v>15291</v>
      </c>
      <c r="AA168" s="81">
        <v>6181</v>
      </c>
      <c r="AB168" s="81">
        <v>26858</v>
      </c>
      <c r="AC168" s="81">
        <v>0</v>
      </c>
      <c r="AD168" s="81">
        <v>4.1106360307199994</v>
      </c>
      <c r="AE168" s="82"/>
      <c r="AF168" s="81" t="s">
        <v>564</v>
      </c>
      <c r="AG168" s="81" t="s">
        <v>564</v>
      </c>
      <c r="AH168" s="81" t="s">
        <v>564</v>
      </c>
      <c r="AI168" s="81" t="s">
        <v>564</v>
      </c>
      <c r="AJ168" s="81" t="s">
        <v>564</v>
      </c>
      <c r="AK168" s="81" t="s">
        <v>564</v>
      </c>
      <c r="AL168" s="81" t="s">
        <v>564</v>
      </c>
      <c r="AM168" s="81" t="s">
        <v>564</v>
      </c>
      <c r="AN168" s="81" t="s">
        <v>564</v>
      </c>
      <c r="AO168" s="81" t="s">
        <v>564</v>
      </c>
      <c r="AP168" s="82"/>
      <c r="AQ168" s="81" t="s">
        <v>564</v>
      </c>
      <c r="AR168" s="81" t="s">
        <v>564</v>
      </c>
      <c r="AS168" s="81" t="s">
        <v>564</v>
      </c>
      <c r="AT168" s="81" t="s">
        <v>564</v>
      </c>
      <c r="AU168" s="81" t="s">
        <v>564</v>
      </c>
      <c r="AV168" s="81" t="s">
        <v>564</v>
      </c>
      <c r="AW168" s="81" t="s">
        <v>564</v>
      </c>
      <c r="AX168" s="82"/>
      <c r="AY168" s="81" t="s">
        <v>564</v>
      </c>
      <c r="AZ168" s="81" t="s">
        <v>564</v>
      </c>
      <c r="BA168" s="81" t="s">
        <v>564</v>
      </c>
      <c r="BB168" s="81" t="s">
        <v>564</v>
      </c>
      <c r="BC168" s="81" t="s">
        <v>564</v>
      </c>
      <c r="BD168" s="81" t="s">
        <v>564</v>
      </c>
      <c r="BE168" s="81" t="s">
        <v>564</v>
      </c>
      <c r="BF168" s="82"/>
      <c r="BG168" s="81">
        <v>0</v>
      </c>
      <c r="BH168" s="81">
        <v>102.428</v>
      </c>
      <c r="BI168" s="81">
        <v>26.286000000000001</v>
      </c>
      <c r="BJ168" s="81">
        <v>0</v>
      </c>
      <c r="BK168" s="81">
        <v>3.1139999999999999</v>
      </c>
      <c r="BL168" s="81">
        <v>0</v>
      </c>
      <c r="BM168" s="82"/>
      <c r="BN168" s="81">
        <v>0</v>
      </c>
      <c r="BO168" s="81">
        <v>1</v>
      </c>
      <c r="BP168" s="81">
        <v>6</v>
      </c>
      <c r="BQ168" s="81">
        <v>0</v>
      </c>
      <c r="BR168" s="81">
        <v>1</v>
      </c>
      <c r="BS168" s="81">
        <v>0</v>
      </c>
      <c r="BT168"/>
      <c r="BU168" s="80">
        <v>131.828</v>
      </c>
      <c r="BV168" s="80">
        <v>0</v>
      </c>
      <c r="BW168" s="80">
        <v>0</v>
      </c>
      <c r="BX168" s="80">
        <v>0</v>
      </c>
      <c r="BY168" s="80">
        <v>0</v>
      </c>
      <c r="BZ168" s="80">
        <v>0</v>
      </c>
      <c r="CA168" s="80">
        <v>0</v>
      </c>
      <c r="CB168" s="80">
        <v>0</v>
      </c>
      <c r="CC168" s="80">
        <v>0</v>
      </c>
    </row>
    <row r="169" spans="1:81">
      <c r="A169" s="80" t="s">
        <v>1952</v>
      </c>
      <c r="B169" s="80">
        <v>485</v>
      </c>
      <c r="C169" s="80">
        <v>9</v>
      </c>
      <c r="D169" s="80">
        <v>29</v>
      </c>
      <c r="E169" s="80">
        <v>2012</v>
      </c>
      <c r="F169" s="80" t="s">
        <v>88</v>
      </c>
      <c r="G169" s="80" t="s">
        <v>1943</v>
      </c>
      <c r="H169" s="80" t="s">
        <v>1944</v>
      </c>
      <c r="I169" s="177"/>
      <c r="J169" s="81">
        <v>84.124926365728967</v>
      </c>
      <c r="K169" s="81">
        <v>3.8942950082599559</v>
      </c>
      <c r="L169" s="81">
        <v>16.680093536497989</v>
      </c>
      <c r="M169" s="81">
        <v>37.978081651118053</v>
      </c>
      <c r="N169" s="81">
        <v>39.269703555049304</v>
      </c>
      <c r="O169" s="81">
        <v>29.220522604945923</v>
      </c>
      <c r="P169" s="81">
        <v>30.262779700891031</v>
      </c>
      <c r="Q169" s="81">
        <v>2.0214621260377403</v>
      </c>
      <c r="R169" s="81">
        <v>0</v>
      </c>
      <c r="S169" s="81">
        <v>3.4541271142199999</v>
      </c>
      <c r="T169" s="82"/>
      <c r="U169" s="81">
        <v>8585332</v>
      </c>
      <c r="V169" s="81">
        <v>1477</v>
      </c>
      <c r="W169" s="81">
        <v>441</v>
      </c>
      <c r="X169" s="81">
        <v>7234</v>
      </c>
      <c r="Y169" s="81">
        <v>9037</v>
      </c>
      <c r="Z169" s="81">
        <v>15283</v>
      </c>
      <c r="AA169" s="81">
        <v>6081</v>
      </c>
      <c r="AB169" s="81">
        <v>26512</v>
      </c>
      <c r="AC169" s="81">
        <v>0</v>
      </c>
      <c r="AD169" s="81">
        <v>3.4541271142199999</v>
      </c>
      <c r="AE169" s="82"/>
      <c r="AF169" s="81" t="s">
        <v>564</v>
      </c>
      <c r="AG169" s="81" t="s">
        <v>564</v>
      </c>
      <c r="AH169" s="81" t="s">
        <v>564</v>
      </c>
      <c r="AI169" s="81" t="s">
        <v>564</v>
      </c>
      <c r="AJ169" s="81" t="s">
        <v>564</v>
      </c>
      <c r="AK169" s="81" t="s">
        <v>564</v>
      </c>
      <c r="AL169" s="81" t="s">
        <v>564</v>
      </c>
      <c r="AM169" s="81" t="s">
        <v>564</v>
      </c>
      <c r="AN169" s="81" t="s">
        <v>564</v>
      </c>
      <c r="AO169" s="81" t="s">
        <v>564</v>
      </c>
      <c r="AP169" s="82"/>
      <c r="AQ169" s="81" t="s">
        <v>564</v>
      </c>
      <c r="AR169" s="81" t="s">
        <v>564</v>
      </c>
      <c r="AS169" s="81" t="s">
        <v>564</v>
      </c>
      <c r="AT169" s="81" t="s">
        <v>564</v>
      </c>
      <c r="AU169" s="81" t="s">
        <v>564</v>
      </c>
      <c r="AV169" s="81" t="s">
        <v>564</v>
      </c>
      <c r="AW169" s="81" t="s">
        <v>564</v>
      </c>
      <c r="AX169" s="82"/>
      <c r="AY169" s="81" t="s">
        <v>564</v>
      </c>
      <c r="AZ169" s="81" t="s">
        <v>564</v>
      </c>
      <c r="BA169" s="81" t="s">
        <v>564</v>
      </c>
      <c r="BB169" s="81" t="s">
        <v>564</v>
      </c>
      <c r="BC169" s="81" t="s">
        <v>564</v>
      </c>
      <c r="BD169" s="81" t="s">
        <v>564</v>
      </c>
      <c r="BE169" s="81" t="s">
        <v>564</v>
      </c>
      <c r="BF169" s="82"/>
      <c r="BG169" s="81">
        <v>0</v>
      </c>
      <c r="BH169" s="81">
        <v>144.23500000000001</v>
      </c>
      <c r="BI169" s="81">
        <v>27.093</v>
      </c>
      <c r="BJ169" s="81">
        <v>0</v>
      </c>
      <c r="BK169" s="81">
        <v>4.3419999999999996</v>
      </c>
      <c r="BL169" s="81">
        <v>0</v>
      </c>
      <c r="BM169" s="82"/>
      <c r="BN169" s="81">
        <v>0</v>
      </c>
      <c r="BO169" s="81">
        <v>1</v>
      </c>
      <c r="BP169" s="81">
        <v>5</v>
      </c>
      <c r="BQ169" s="81">
        <v>0</v>
      </c>
      <c r="BR169" s="81">
        <v>1</v>
      </c>
      <c r="BS169" s="81">
        <v>0</v>
      </c>
      <c r="BT169"/>
      <c r="BU169" s="80">
        <v>175.67</v>
      </c>
      <c r="BV169" s="80">
        <v>0</v>
      </c>
      <c r="BW169" s="80">
        <v>0</v>
      </c>
      <c r="BX169" s="80">
        <v>0</v>
      </c>
      <c r="BY169" s="80">
        <v>0</v>
      </c>
      <c r="BZ169" s="80">
        <v>0</v>
      </c>
      <c r="CA169" s="80">
        <v>0</v>
      </c>
      <c r="CB169" s="80">
        <v>0</v>
      </c>
      <c r="CC169" s="80">
        <v>0</v>
      </c>
    </row>
    <row r="170" spans="1:81">
      <c r="A170" s="80" t="s">
        <v>1953</v>
      </c>
      <c r="B170" s="80">
        <v>486</v>
      </c>
      <c r="C170" s="80">
        <v>10</v>
      </c>
      <c r="D170" s="80">
        <v>29</v>
      </c>
      <c r="E170" s="80">
        <v>2013</v>
      </c>
      <c r="F170" s="80" t="s">
        <v>89</v>
      </c>
      <c r="G170" s="80" t="s">
        <v>1943</v>
      </c>
      <c r="H170" s="80" t="s">
        <v>1944</v>
      </c>
      <c r="I170" s="177"/>
      <c r="J170" s="81">
        <v>99.728586809462826</v>
      </c>
      <c r="K170" s="81">
        <v>3.1440082388845654</v>
      </c>
      <c r="L170" s="81">
        <v>16.170909534901263</v>
      </c>
      <c r="M170" s="81">
        <v>38.714501788092818</v>
      </c>
      <c r="N170" s="81">
        <v>36.719806646471319</v>
      </c>
      <c r="O170" s="81">
        <v>27.95882858942532</v>
      </c>
      <c r="P170" s="81">
        <v>30.196973506972434</v>
      </c>
      <c r="Q170" s="81">
        <v>2.0344684710908854</v>
      </c>
      <c r="R170" s="81">
        <v>0</v>
      </c>
      <c r="S170" s="81">
        <v>2.25694357749</v>
      </c>
      <c r="T170" s="82"/>
      <c r="U170" s="81">
        <v>8934782</v>
      </c>
      <c r="V170" s="81">
        <v>1477</v>
      </c>
      <c r="W170" s="81">
        <v>441</v>
      </c>
      <c r="X170" s="81">
        <v>7234</v>
      </c>
      <c r="Y170" s="81">
        <v>9026</v>
      </c>
      <c r="Z170" s="81">
        <v>15276</v>
      </c>
      <c r="AA170" s="81">
        <v>6045</v>
      </c>
      <c r="AB170" s="81">
        <v>26300</v>
      </c>
      <c r="AC170" s="81">
        <v>0</v>
      </c>
      <c r="AD170" s="81">
        <v>2.25694357749</v>
      </c>
      <c r="AE170" s="82"/>
      <c r="AF170" s="81" t="s">
        <v>564</v>
      </c>
      <c r="AG170" s="81" t="s">
        <v>564</v>
      </c>
      <c r="AH170" s="81" t="s">
        <v>564</v>
      </c>
      <c r="AI170" s="81" t="s">
        <v>564</v>
      </c>
      <c r="AJ170" s="81" t="s">
        <v>564</v>
      </c>
      <c r="AK170" s="81" t="s">
        <v>564</v>
      </c>
      <c r="AL170" s="81" t="s">
        <v>564</v>
      </c>
      <c r="AM170" s="81" t="s">
        <v>564</v>
      </c>
      <c r="AN170" s="81" t="s">
        <v>564</v>
      </c>
      <c r="AO170" s="81" t="s">
        <v>564</v>
      </c>
      <c r="AP170" s="82"/>
      <c r="AQ170" s="81" t="s">
        <v>564</v>
      </c>
      <c r="AR170" s="81" t="s">
        <v>564</v>
      </c>
      <c r="AS170" s="81" t="s">
        <v>564</v>
      </c>
      <c r="AT170" s="81" t="s">
        <v>564</v>
      </c>
      <c r="AU170" s="81" t="s">
        <v>564</v>
      </c>
      <c r="AV170" s="81" t="s">
        <v>564</v>
      </c>
      <c r="AW170" s="81" t="s">
        <v>564</v>
      </c>
      <c r="AX170" s="82"/>
      <c r="AY170" s="81" t="s">
        <v>564</v>
      </c>
      <c r="AZ170" s="81" t="s">
        <v>564</v>
      </c>
      <c r="BA170" s="81" t="s">
        <v>564</v>
      </c>
      <c r="BB170" s="81" t="s">
        <v>564</v>
      </c>
      <c r="BC170" s="81" t="s">
        <v>564</v>
      </c>
      <c r="BD170" s="81" t="s">
        <v>564</v>
      </c>
      <c r="BE170" s="81" t="s">
        <v>564</v>
      </c>
      <c r="BF170" s="82"/>
      <c r="BG170" s="81">
        <v>0</v>
      </c>
      <c r="BH170" s="81">
        <v>126.367</v>
      </c>
      <c r="BI170" s="81">
        <v>23.666</v>
      </c>
      <c r="BJ170" s="81">
        <v>0</v>
      </c>
      <c r="BK170" s="81">
        <v>4.4370000000000003</v>
      </c>
      <c r="BL170" s="81">
        <v>0</v>
      </c>
      <c r="BM170" s="82"/>
      <c r="BN170" s="81">
        <v>0</v>
      </c>
      <c r="BO170" s="81">
        <v>1</v>
      </c>
      <c r="BP170" s="81">
        <v>4</v>
      </c>
      <c r="BQ170" s="81">
        <v>0</v>
      </c>
      <c r="BR170" s="81">
        <v>1</v>
      </c>
      <c r="BS170" s="81">
        <v>0</v>
      </c>
      <c r="BT170"/>
      <c r="BU170" s="80">
        <v>154.47</v>
      </c>
      <c r="BV170" s="80">
        <v>0</v>
      </c>
      <c r="BW170" s="80">
        <v>0</v>
      </c>
      <c r="BX170" s="80">
        <v>0</v>
      </c>
      <c r="BY170" s="80">
        <v>0</v>
      </c>
      <c r="BZ170" s="80">
        <v>0</v>
      </c>
      <c r="CA170" s="80">
        <v>0</v>
      </c>
      <c r="CB170" s="80">
        <v>0</v>
      </c>
      <c r="CC170" s="80">
        <v>0</v>
      </c>
    </row>
    <row r="171" spans="1:81">
      <c r="A171" s="80" t="s">
        <v>1954</v>
      </c>
      <c r="B171" s="80">
        <v>487</v>
      </c>
      <c r="C171" s="80">
        <v>11</v>
      </c>
      <c r="D171" s="80">
        <v>29</v>
      </c>
      <c r="E171" s="80">
        <v>2014</v>
      </c>
      <c r="F171" s="80" t="s">
        <v>90</v>
      </c>
      <c r="G171" s="80" t="s">
        <v>1943</v>
      </c>
      <c r="H171" s="80" t="s">
        <v>1944</v>
      </c>
      <c r="I171" s="177"/>
      <c r="J171" s="81">
        <v>81.216725912240136</v>
      </c>
      <c r="K171" s="81">
        <v>2.7374417926974659</v>
      </c>
      <c r="L171" s="81">
        <v>8.3799262420398009</v>
      </c>
      <c r="M171" s="81">
        <v>33.969568123100885</v>
      </c>
      <c r="N171" s="81">
        <v>35.988821316060971</v>
      </c>
      <c r="O171" s="81">
        <v>26.377704903236864</v>
      </c>
      <c r="P171" s="81">
        <v>29.786618543891549</v>
      </c>
      <c r="Q171" s="81">
        <v>1.9225153710870044</v>
      </c>
      <c r="R171" s="81">
        <v>0</v>
      </c>
      <c r="S171" s="81">
        <v>2.0681727203099998</v>
      </c>
      <c r="T171" s="82"/>
      <c r="U171" s="81">
        <v>8821760</v>
      </c>
      <c r="V171" s="81">
        <v>1104</v>
      </c>
      <c r="W171" s="81">
        <v>288</v>
      </c>
      <c r="X171" s="81">
        <v>6793</v>
      </c>
      <c r="Y171" s="81">
        <v>8966</v>
      </c>
      <c r="Z171" s="81">
        <v>15179</v>
      </c>
      <c r="AA171" s="81">
        <v>5932</v>
      </c>
      <c r="AB171" s="81">
        <v>25903</v>
      </c>
      <c r="AC171" s="81">
        <v>0</v>
      </c>
      <c r="AD171" s="81">
        <v>2.0681727203099998</v>
      </c>
      <c r="AE171" s="82"/>
      <c r="AF171" s="81">
        <v>88840906.376402721</v>
      </c>
      <c r="AG171" s="81">
        <v>2236500.3970686155</v>
      </c>
      <c r="AH171" s="81">
        <v>2025558.8950519778</v>
      </c>
      <c r="AI171" s="81">
        <v>44450946.422911324</v>
      </c>
      <c r="AJ171" s="81">
        <v>49381341.652169131</v>
      </c>
      <c r="AK171" s="81">
        <v>0</v>
      </c>
      <c r="AL171" s="81">
        <v>0</v>
      </c>
      <c r="AM171" s="81">
        <v>3556094.8259026958</v>
      </c>
      <c r="AN171" s="81">
        <v>0</v>
      </c>
      <c r="AO171" s="81">
        <v>0</v>
      </c>
      <c r="AP171" s="82"/>
      <c r="AQ171" s="81">
        <v>80</v>
      </c>
      <c r="AR171" s="81">
        <v>31</v>
      </c>
      <c r="AS171" s="81">
        <v>0</v>
      </c>
      <c r="AT171" s="81">
        <v>1</v>
      </c>
      <c r="AU171" s="81">
        <v>0</v>
      </c>
      <c r="AV171" s="81">
        <v>0</v>
      </c>
      <c r="AW171" s="81" t="s">
        <v>564</v>
      </c>
      <c r="AX171" s="82"/>
      <c r="AY171" s="81">
        <v>373.62</v>
      </c>
      <c r="AZ171" s="81">
        <v>1786.8</v>
      </c>
      <c r="BA171" s="81">
        <v>0</v>
      </c>
      <c r="BB171" s="81">
        <v>70.900000000000006</v>
      </c>
      <c r="BC171" s="81">
        <v>0</v>
      </c>
      <c r="BD171" s="81">
        <v>0</v>
      </c>
      <c r="BE171" s="81" t="s">
        <v>564</v>
      </c>
      <c r="BF171" s="82"/>
      <c r="BG171" s="81">
        <v>0</v>
      </c>
      <c r="BH171" s="81">
        <v>134.82599999999999</v>
      </c>
      <c r="BI171" s="81">
        <v>21.891999999999999</v>
      </c>
      <c r="BJ171" s="81">
        <v>0</v>
      </c>
      <c r="BK171" s="81">
        <v>4.218</v>
      </c>
      <c r="BL171" s="81">
        <v>0</v>
      </c>
      <c r="BM171" s="82"/>
      <c r="BN171" s="81">
        <v>0</v>
      </c>
      <c r="BO171" s="81">
        <v>1</v>
      </c>
      <c r="BP171" s="81">
        <v>4</v>
      </c>
      <c r="BQ171" s="81">
        <v>0</v>
      </c>
      <c r="BR171" s="81">
        <v>1</v>
      </c>
      <c r="BS171" s="81">
        <v>0</v>
      </c>
      <c r="BT171"/>
      <c r="BU171" s="80">
        <v>160.93600000000001</v>
      </c>
      <c r="BV171" s="80">
        <v>0</v>
      </c>
      <c r="BW171" s="80">
        <v>0</v>
      </c>
      <c r="BX171" s="80">
        <v>0</v>
      </c>
      <c r="BY171" s="80">
        <v>0</v>
      </c>
      <c r="BZ171" s="80">
        <v>0</v>
      </c>
      <c r="CA171" s="80">
        <v>0</v>
      </c>
      <c r="CB171" s="80">
        <v>0</v>
      </c>
      <c r="CC171" s="80">
        <v>0</v>
      </c>
    </row>
    <row r="172" spans="1:81">
      <c r="A172" s="80" t="s">
        <v>1955</v>
      </c>
      <c r="B172" s="80">
        <v>488</v>
      </c>
      <c r="C172" s="80">
        <v>12</v>
      </c>
      <c r="D172" s="80">
        <v>29</v>
      </c>
      <c r="E172" s="80">
        <v>2015</v>
      </c>
      <c r="F172" s="80" t="s">
        <v>91</v>
      </c>
      <c r="G172" s="80" t="s">
        <v>1943</v>
      </c>
      <c r="H172" s="80" t="s">
        <v>1944</v>
      </c>
      <c r="I172" s="177"/>
      <c r="J172" s="81">
        <v>66.35740024935177</v>
      </c>
      <c r="K172" s="81">
        <v>2.6959162587280749</v>
      </c>
      <c r="L172" s="81">
        <v>7.4776026116919505</v>
      </c>
      <c r="M172" s="81">
        <v>44.310704233188382</v>
      </c>
      <c r="N172" s="81">
        <v>34.089037278610732</v>
      </c>
      <c r="O172" s="81">
        <v>26.108775338128584</v>
      </c>
      <c r="P172" s="81">
        <v>29.41808207666331</v>
      </c>
      <c r="Q172" s="81">
        <v>1.857198244500061</v>
      </c>
      <c r="R172" s="81">
        <v>0</v>
      </c>
      <c r="S172" s="81">
        <v>2.8365656325000002</v>
      </c>
      <c r="T172" s="82"/>
      <c r="U172" s="81">
        <v>7796898</v>
      </c>
      <c r="V172" s="81">
        <v>1104</v>
      </c>
      <c r="W172" s="81">
        <v>288</v>
      </c>
      <c r="X172" s="81">
        <v>6793</v>
      </c>
      <c r="Y172" s="81">
        <v>8935</v>
      </c>
      <c r="Z172" s="81">
        <v>15169</v>
      </c>
      <c r="AA172" s="81">
        <v>5854</v>
      </c>
      <c r="AB172" s="81">
        <v>25561</v>
      </c>
      <c r="AC172" s="81">
        <v>0</v>
      </c>
      <c r="AD172" s="81">
        <v>2.8365656325000002</v>
      </c>
      <c r="AE172" s="82"/>
      <c r="AF172" s="81">
        <v>74727011.749833435</v>
      </c>
      <c r="AG172" s="81">
        <v>2069941.6976473778</v>
      </c>
      <c r="AH172" s="81">
        <v>1554544.8943035754</v>
      </c>
      <c r="AI172" s="81">
        <v>43707254.358836539</v>
      </c>
      <c r="AJ172" s="81">
        <v>49992774.186341785</v>
      </c>
      <c r="AK172" s="81">
        <v>0</v>
      </c>
      <c r="AL172" s="81">
        <v>0</v>
      </c>
      <c r="AM172" s="81">
        <v>3503027.8256377848</v>
      </c>
      <c r="AN172" s="81">
        <v>0</v>
      </c>
      <c r="AO172" s="81">
        <v>0</v>
      </c>
      <c r="AP172" s="82"/>
      <c r="AQ172" s="81">
        <v>88</v>
      </c>
      <c r="AR172" s="81">
        <v>55</v>
      </c>
      <c r="AS172" s="81">
        <v>0</v>
      </c>
      <c r="AT172" s="81">
        <v>2</v>
      </c>
      <c r="AU172" s="81">
        <v>0</v>
      </c>
      <c r="AV172" s="81">
        <v>0</v>
      </c>
      <c r="AW172" s="81" t="s">
        <v>564</v>
      </c>
      <c r="AX172" s="82"/>
      <c r="AY172" s="81">
        <v>421.22</v>
      </c>
      <c r="AZ172" s="81">
        <v>3962</v>
      </c>
      <c r="BA172" s="81">
        <v>0</v>
      </c>
      <c r="BB172" s="81">
        <v>910.9</v>
      </c>
      <c r="BC172" s="81">
        <v>0</v>
      </c>
      <c r="BD172" s="81">
        <v>0</v>
      </c>
      <c r="BE172" s="81" t="s">
        <v>564</v>
      </c>
      <c r="BF172" s="82"/>
      <c r="BG172" s="81">
        <v>0</v>
      </c>
      <c r="BH172" s="81">
        <v>146.26</v>
      </c>
      <c r="BI172" s="81">
        <v>22.488</v>
      </c>
      <c r="BJ172" s="81">
        <v>0</v>
      </c>
      <c r="BK172" s="81">
        <v>4.3600000000000003</v>
      </c>
      <c r="BL172" s="81">
        <v>0</v>
      </c>
      <c r="BM172" s="82"/>
      <c r="BN172" s="81">
        <v>0</v>
      </c>
      <c r="BO172" s="81">
        <v>1</v>
      </c>
      <c r="BP172" s="81">
        <v>4</v>
      </c>
      <c r="BQ172" s="81">
        <v>0</v>
      </c>
      <c r="BR172" s="81">
        <v>1</v>
      </c>
      <c r="BS172" s="81">
        <v>0</v>
      </c>
      <c r="BT172"/>
      <c r="BU172" s="80">
        <v>173.108</v>
      </c>
      <c r="BV172" s="80">
        <v>0</v>
      </c>
      <c r="BW172" s="80">
        <v>0</v>
      </c>
      <c r="BX172" s="80">
        <v>0</v>
      </c>
      <c r="BY172" s="80">
        <v>0</v>
      </c>
      <c r="BZ172" s="80">
        <v>0</v>
      </c>
      <c r="CA172" s="80">
        <v>0</v>
      </c>
      <c r="CB172" s="80">
        <v>0</v>
      </c>
      <c r="CC172" s="80">
        <v>0</v>
      </c>
    </row>
    <row r="173" spans="1:81">
      <c r="A173" s="80" t="s">
        <v>1956</v>
      </c>
      <c r="B173" s="80">
        <v>489</v>
      </c>
      <c r="C173" s="80">
        <v>13</v>
      </c>
      <c r="D173" s="80">
        <v>29</v>
      </c>
      <c r="E173" s="80">
        <v>2016</v>
      </c>
      <c r="F173" s="80" t="s">
        <v>92</v>
      </c>
      <c r="G173" s="80" t="s">
        <v>1943</v>
      </c>
      <c r="H173" s="80" t="s">
        <v>1944</v>
      </c>
      <c r="I173" s="177"/>
      <c r="J173" s="81">
        <v>75.014003872832035</v>
      </c>
      <c r="K173" s="81">
        <v>2.6802329711271318</v>
      </c>
      <c r="L173" s="81">
        <v>7.1076980210043974</v>
      </c>
      <c r="M173" s="81">
        <v>29.484819396986918</v>
      </c>
      <c r="N173" s="81">
        <v>33.324415891169259</v>
      </c>
      <c r="O173" s="81">
        <v>25.820629773179267</v>
      </c>
      <c r="P173" s="81">
        <v>30.303848702736701</v>
      </c>
      <c r="Q173" s="81">
        <v>1.7747709638197677</v>
      </c>
      <c r="R173" s="81">
        <v>0</v>
      </c>
      <c r="S173" s="81">
        <v>1.5832768555800001</v>
      </c>
      <c r="T173" s="82"/>
      <c r="U173" s="81">
        <v>8673279</v>
      </c>
      <c r="V173" s="81">
        <v>1104</v>
      </c>
      <c r="W173" s="81">
        <v>288</v>
      </c>
      <c r="X173" s="81">
        <v>6793</v>
      </c>
      <c r="Y173" s="81">
        <v>8898</v>
      </c>
      <c r="Z173" s="81">
        <v>15186</v>
      </c>
      <c r="AA173" s="81">
        <v>6237</v>
      </c>
      <c r="AB173" s="81">
        <v>25127</v>
      </c>
      <c r="AC173" s="81">
        <v>0</v>
      </c>
      <c r="AD173" s="81">
        <v>1.5832768555800001</v>
      </c>
      <c r="AE173" s="82"/>
      <c r="AF173" s="81">
        <v>86542986.698485836</v>
      </c>
      <c r="AG173" s="81">
        <v>1983731.208531606</v>
      </c>
      <c r="AH173" s="81">
        <v>1134402.946025141</v>
      </c>
      <c r="AI173" s="81">
        <v>43429478.398756623</v>
      </c>
      <c r="AJ173" s="81">
        <v>49768867.129149407</v>
      </c>
      <c r="AK173" s="81">
        <v>0</v>
      </c>
      <c r="AL173" s="81">
        <v>0</v>
      </c>
      <c r="AM173" s="81">
        <v>3446225.2466294179</v>
      </c>
      <c r="AN173" s="81">
        <v>0</v>
      </c>
      <c r="AO173" s="81">
        <v>0</v>
      </c>
      <c r="AP173" s="82"/>
      <c r="AQ173" s="81">
        <v>102</v>
      </c>
      <c r="AR173" s="81">
        <v>59</v>
      </c>
      <c r="AS173" s="81">
        <v>0</v>
      </c>
      <c r="AT173" s="81">
        <v>2</v>
      </c>
      <c r="AU173" s="81">
        <v>0</v>
      </c>
      <c r="AV173" s="81">
        <v>0</v>
      </c>
      <c r="AW173" s="81" t="s">
        <v>564</v>
      </c>
      <c r="AX173" s="82"/>
      <c r="AY173" s="81">
        <v>501.81999999999988</v>
      </c>
      <c r="AZ173" s="81">
        <v>4837.2</v>
      </c>
      <c r="BA173" s="81">
        <v>0</v>
      </c>
      <c r="BB173" s="81">
        <v>974.1</v>
      </c>
      <c r="BC173" s="81">
        <v>0</v>
      </c>
      <c r="BD173" s="81">
        <v>0</v>
      </c>
      <c r="BE173" s="81" t="s">
        <v>564</v>
      </c>
      <c r="BF173" s="82"/>
      <c r="BG173" s="81">
        <v>0</v>
      </c>
      <c r="BH173" s="81">
        <v>280.642</v>
      </c>
      <c r="BI173" s="81">
        <v>22.855</v>
      </c>
      <c r="BJ173" s="81">
        <v>0</v>
      </c>
      <c r="BK173" s="81">
        <v>4.5999999999999996</v>
      </c>
      <c r="BL173" s="81">
        <v>0</v>
      </c>
      <c r="BM173" s="82"/>
      <c r="BN173" s="81">
        <v>0</v>
      </c>
      <c r="BO173" s="81">
        <v>1</v>
      </c>
      <c r="BP173" s="81">
        <v>4</v>
      </c>
      <c r="BQ173" s="81">
        <v>0</v>
      </c>
      <c r="BR173" s="81">
        <v>1</v>
      </c>
      <c r="BS173" s="81">
        <v>0</v>
      </c>
      <c r="BT173"/>
      <c r="BU173" s="80">
        <v>308.09699999999998</v>
      </c>
      <c r="BV173" s="80">
        <v>0</v>
      </c>
      <c r="BW173" s="80">
        <v>0</v>
      </c>
      <c r="BX173" s="80">
        <v>0</v>
      </c>
      <c r="BY173" s="80">
        <v>0</v>
      </c>
      <c r="BZ173" s="80">
        <v>0</v>
      </c>
      <c r="CA173" s="80">
        <v>0</v>
      </c>
      <c r="CB173" s="80">
        <v>0</v>
      </c>
      <c r="CC173" s="80">
        <v>0</v>
      </c>
    </row>
    <row r="174" spans="1:81">
      <c r="A174" s="80" t="s">
        <v>1957</v>
      </c>
      <c r="B174" s="80">
        <v>490</v>
      </c>
      <c r="C174" s="80">
        <v>14</v>
      </c>
      <c r="D174" s="80">
        <v>29</v>
      </c>
      <c r="E174" s="80">
        <v>2017</v>
      </c>
      <c r="F174" s="80" t="s">
        <v>71</v>
      </c>
      <c r="G174" s="80" t="s">
        <v>1943</v>
      </c>
      <c r="H174" s="80" t="s">
        <v>1944</v>
      </c>
      <c r="I174" s="177"/>
      <c r="J174" s="81">
        <v>87.125406052344573</v>
      </c>
      <c r="K174" s="81">
        <v>2.6680704641142876</v>
      </c>
      <c r="L174" s="81">
        <v>7.6302670058412101</v>
      </c>
      <c r="M174" s="81">
        <v>26.108473151728099</v>
      </c>
      <c r="N174" s="81">
        <v>32.200664213209109</v>
      </c>
      <c r="O174" s="81">
        <v>25.243751748978944</v>
      </c>
      <c r="P174" s="81">
        <v>29.566327008105901</v>
      </c>
      <c r="Q174" s="81">
        <v>1.6872994766120692</v>
      </c>
      <c r="R174" s="81">
        <v>0</v>
      </c>
      <c r="S174" s="81">
        <v>2.7791895808000002</v>
      </c>
      <c r="T174" s="82"/>
      <c r="U174" s="81">
        <v>10247968</v>
      </c>
      <c r="V174" s="81">
        <v>1104</v>
      </c>
      <c r="W174" s="81">
        <v>288</v>
      </c>
      <c r="X174" s="81">
        <v>6793</v>
      </c>
      <c r="Y174" s="81">
        <v>8898</v>
      </c>
      <c r="Z174" s="81">
        <v>15093</v>
      </c>
      <c r="AA174" s="81">
        <v>6124</v>
      </c>
      <c r="AB174" s="81">
        <v>24704</v>
      </c>
      <c r="AC174" s="81">
        <v>0</v>
      </c>
      <c r="AD174" s="81">
        <v>2.7791895807999998</v>
      </c>
      <c r="AE174" s="82"/>
      <c r="AF174" s="81">
        <v>101874774.9866619</v>
      </c>
      <c r="AG174" s="81">
        <v>1996520.862393003</v>
      </c>
      <c r="AH174" s="81">
        <v>1563245.8958449429</v>
      </c>
      <c r="AI174" s="81">
        <v>41007078.88377291</v>
      </c>
      <c r="AJ174" s="81">
        <v>45797754.524961524</v>
      </c>
      <c r="AK174" s="81">
        <v>0</v>
      </c>
      <c r="AL174" s="81">
        <v>0</v>
      </c>
      <c r="AM174" s="81">
        <v>3393511.4572617998</v>
      </c>
      <c r="AN174" s="81">
        <v>0</v>
      </c>
      <c r="AO174" s="81">
        <v>0</v>
      </c>
      <c r="AP174" s="82"/>
      <c r="AQ174" s="81">
        <v>108</v>
      </c>
      <c r="AR174" s="81">
        <v>61</v>
      </c>
      <c r="AS174" s="81">
        <v>0</v>
      </c>
      <c r="AT174" s="81">
        <v>5</v>
      </c>
      <c r="AU174" s="81">
        <v>0</v>
      </c>
      <c r="AV174" s="81">
        <v>0</v>
      </c>
      <c r="AW174" s="81" t="s">
        <v>564</v>
      </c>
      <c r="AX174" s="82"/>
      <c r="AY174" s="81">
        <v>532.12</v>
      </c>
      <c r="AZ174" s="81">
        <v>4862.3</v>
      </c>
      <c r="BA174" s="81">
        <v>0</v>
      </c>
      <c r="BB174" s="81">
        <v>2103.9</v>
      </c>
      <c r="BC174" s="81">
        <v>0</v>
      </c>
      <c r="BD174" s="81">
        <v>0</v>
      </c>
      <c r="BE174" s="81" t="s">
        <v>564</v>
      </c>
      <c r="BF174" s="82"/>
      <c r="BG174" s="81">
        <v>0</v>
      </c>
      <c r="BH174" s="81">
        <v>227.715</v>
      </c>
      <c r="BI174" s="81">
        <v>21.734000000000002</v>
      </c>
      <c r="BJ174" s="81">
        <v>0</v>
      </c>
      <c r="BK174" s="81">
        <v>4.5519999999999996</v>
      </c>
      <c r="BL174" s="81">
        <v>0</v>
      </c>
      <c r="BM174" s="82"/>
      <c r="BN174" s="81">
        <v>0</v>
      </c>
      <c r="BO174" s="81">
        <v>1</v>
      </c>
      <c r="BP174" s="81">
        <v>4</v>
      </c>
      <c r="BQ174" s="81">
        <v>0</v>
      </c>
      <c r="BR174" s="81">
        <v>1</v>
      </c>
      <c r="BS174" s="81">
        <v>0</v>
      </c>
      <c r="BT174"/>
      <c r="BU174" s="80">
        <v>254.001</v>
      </c>
      <c r="BV174" s="80">
        <v>0</v>
      </c>
      <c r="BW174" s="80">
        <v>0</v>
      </c>
      <c r="BX174" s="80">
        <v>0</v>
      </c>
      <c r="BY174" s="80">
        <v>0</v>
      </c>
      <c r="BZ174" s="80">
        <v>0</v>
      </c>
      <c r="CA174" s="80">
        <v>0</v>
      </c>
      <c r="CB174" s="80">
        <v>0</v>
      </c>
      <c r="CC174" s="80">
        <v>0</v>
      </c>
    </row>
    <row r="175" spans="1:81">
      <c r="A175" s="80" t="s">
        <v>1958</v>
      </c>
      <c r="B175" s="80">
        <v>491</v>
      </c>
      <c r="C175" s="80">
        <v>15</v>
      </c>
      <c r="D175" s="80">
        <v>29</v>
      </c>
      <c r="E175" s="80">
        <v>2018</v>
      </c>
      <c r="F175" s="80" t="s">
        <v>93</v>
      </c>
      <c r="G175" s="80" t="s">
        <v>1943</v>
      </c>
      <c r="H175" s="80" t="s">
        <v>1944</v>
      </c>
      <c r="I175" s="177"/>
      <c r="J175" s="81">
        <v>64.460497233955479</v>
      </c>
      <c r="K175" s="81">
        <v>2.5133073517971476</v>
      </c>
      <c r="L175" s="81">
        <v>6.7597140096390333</v>
      </c>
      <c r="M175" s="81">
        <v>26.995626797582052</v>
      </c>
      <c r="N175" s="81">
        <v>28.891080756499722</v>
      </c>
      <c r="O175" s="81">
        <v>24.574183052059659</v>
      </c>
      <c r="P175" s="81">
        <v>29.109500675569894</v>
      </c>
      <c r="Q175" s="81">
        <v>1.5383487913459037</v>
      </c>
      <c r="R175" s="81">
        <v>0</v>
      </c>
      <c r="S175" s="81">
        <v>2.5775347531500006</v>
      </c>
      <c r="T175" s="82"/>
      <c r="U175" s="81">
        <v>8085849.0000000009</v>
      </c>
      <c r="V175" s="81">
        <v>1104</v>
      </c>
      <c r="W175" s="81">
        <v>288</v>
      </c>
      <c r="X175" s="81">
        <v>6793</v>
      </c>
      <c r="Y175" s="81">
        <v>8893</v>
      </c>
      <c r="Z175" s="81">
        <v>14974</v>
      </c>
      <c r="AA175" s="81">
        <v>6090</v>
      </c>
      <c r="AB175" s="81">
        <v>24272</v>
      </c>
      <c r="AC175" s="81">
        <v>0</v>
      </c>
      <c r="AD175" s="81">
        <v>2.577534753150001</v>
      </c>
      <c r="AE175" s="82"/>
      <c r="AF175" s="81">
        <v>76547637.427375734</v>
      </c>
      <c r="AG175" s="81">
        <v>1781519.069480754</v>
      </c>
      <c r="AH175" s="81">
        <v>1473039.629935296</v>
      </c>
      <c r="AI175" s="81">
        <v>41762528.071721561</v>
      </c>
      <c r="AJ175" s="81">
        <v>42182617.651117429</v>
      </c>
      <c r="AK175" s="81">
        <v>0</v>
      </c>
      <c r="AL175" s="81">
        <v>0</v>
      </c>
      <c r="AM175" s="81">
        <v>3341067.759193141</v>
      </c>
      <c r="AN175" s="81">
        <v>0</v>
      </c>
      <c r="AO175" s="81">
        <v>0</v>
      </c>
      <c r="AP175" s="82"/>
      <c r="AQ175" s="81">
        <v>114</v>
      </c>
      <c r="AR175" s="81">
        <v>63</v>
      </c>
      <c r="AS175" s="81">
        <v>0</v>
      </c>
      <c r="AT175" s="81">
        <v>6</v>
      </c>
      <c r="AU175" s="81">
        <v>0</v>
      </c>
      <c r="AV175" s="81">
        <v>0</v>
      </c>
      <c r="AW175" s="81" t="s">
        <v>564</v>
      </c>
      <c r="AX175" s="82"/>
      <c r="AY175" s="81">
        <v>577.41999999999996</v>
      </c>
      <c r="AZ175" s="81">
        <v>4922.2</v>
      </c>
      <c r="BA175" s="81">
        <v>0</v>
      </c>
      <c r="BB175" s="81">
        <v>3103</v>
      </c>
      <c r="BC175" s="81">
        <v>0</v>
      </c>
      <c r="BD175" s="81">
        <v>0</v>
      </c>
      <c r="BE175" s="81" t="s">
        <v>564</v>
      </c>
      <c r="BF175" s="82"/>
      <c r="BG175" s="81">
        <v>0</v>
      </c>
      <c r="BH175" s="81">
        <v>170.16</v>
      </c>
      <c r="BI175" s="81">
        <v>20.771000000000001</v>
      </c>
      <c r="BJ175" s="81">
        <v>0</v>
      </c>
      <c r="BK175" s="81">
        <v>3.63</v>
      </c>
      <c r="BL175" s="81">
        <v>0</v>
      </c>
      <c r="BM175" s="82"/>
      <c r="BN175" s="81">
        <v>0</v>
      </c>
      <c r="BO175" s="81">
        <v>1</v>
      </c>
      <c r="BP175" s="81">
        <v>4</v>
      </c>
      <c r="BQ175" s="81">
        <v>0</v>
      </c>
      <c r="BR175" s="81">
        <v>1</v>
      </c>
      <c r="BS175" s="81">
        <v>0</v>
      </c>
      <c r="BT175"/>
      <c r="BU175" s="80">
        <v>194.56100000000001</v>
      </c>
      <c r="BV175" s="80">
        <v>0</v>
      </c>
      <c r="BW175" s="80">
        <v>0</v>
      </c>
      <c r="BX175" s="80">
        <v>0</v>
      </c>
      <c r="BY175" s="80">
        <v>0</v>
      </c>
      <c r="BZ175" s="80">
        <v>0</v>
      </c>
      <c r="CA175" s="80">
        <v>0</v>
      </c>
      <c r="CB175" s="80">
        <v>0</v>
      </c>
      <c r="CC175" s="80">
        <v>0</v>
      </c>
    </row>
    <row r="176" spans="1:81">
      <c r="A176" s="80" t="s">
        <v>1959</v>
      </c>
      <c r="B176" s="80">
        <v>492</v>
      </c>
      <c r="C176" s="80">
        <v>16</v>
      </c>
      <c r="D176" s="80">
        <v>29</v>
      </c>
      <c r="E176" s="80">
        <v>2019</v>
      </c>
      <c r="F176" s="80" t="s">
        <v>73</v>
      </c>
      <c r="G176" s="80" t="s">
        <v>1943</v>
      </c>
      <c r="H176" s="80" t="s">
        <v>1944</v>
      </c>
      <c r="I176" s="177"/>
      <c r="J176" s="81">
        <v>56.116768593016509</v>
      </c>
      <c r="K176" s="81">
        <v>2.285094293765789</v>
      </c>
      <c r="L176" s="81">
        <v>6.7905048715384346</v>
      </c>
      <c r="M176" s="81">
        <v>27.718412251265359</v>
      </c>
      <c r="N176" s="81">
        <v>27.317025480793422</v>
      </c>
      <c r="O176" s="81">
        <v>23.588472310848339</v>
      </c>
      <c r="P176" s="81">
        <v>26.877703912670224</v>
      </c>
      <c r="Q176" s="81">
        <v>1.4652752166691976</v>
      </c>
      <c r="R176" s="81">
        <v>0</v>
      </c>
      <c r="S176" s="81">
        <v>2.6827331483199996</v>
      </c>
      <c r="T176" s="82"/>
      <c r="U176" s="81">
        <v>7399020</v>
      </c>
      <c r="V176" s="81">
        <v>1104</v>
      </c>
      <c r="W176" s="81">
        <v>288</v>
      </c>
      <c r="X176" s="81">
        <v>6793</v>
      </c>
      <c r="Y176" s="81">
        <v>8851</v>
      </c>
      <c r="Z176" s="81">
        <v>14768</v>
      </c>
      <c r="AA176" s="81">
        <v>5581</v>
      </c>
      <c r="AB176" s="81">
        <v>23745</v>
      </c>
      <c r="AC176" s="81">
        <v>0</v>
      </c>
      <c r="AD176" s="81">
        <v>2.6827331483200001</v>
      </c>
      <c r="AE176" s="82"/>
      <c r="AF176" s="81">
        <v>70464196.142055765</v>
      </c>
      <c r="AG176" s="81">
        <v>1729033.5586623419</v>
      </c>
      <c r="AH176" s="81">
        <v>1552726.8346509151</v>
      </c>
      <c r="AI176" s="81">
        <v>46363204.647189341</v>
      </c>
      <c r="AJ176" s="81">
        <v>41240266.707080387</v>
      </c>
      <c r="AK176" s="81">
        <v>0</v>
      </c>
      <c r="AL176" s="81">
        <v>0</v>
      </c>
      <c r="AM176" s="81">
        <v>3233890.2477357034</v>
      </c>
      <c r="AN176" s="81">
        <v>0</v>
      </c>
      <c r="AO176" s="81">
        <v>0</v>
      </c>
      <c r="AP176" s="82"/>
      <c r="AQ176" s="81">
        <v>124</v>
      </c>
      <c r="AR176" s="81">
        <v>63</v>
      </c>
      <c r="AS176" s="81">
        <v>0</v>
      </c>
      <c r="AT176" s="81">
        <v>9</v>
      </c>
      <c r="AU176" s="81">
        <v>0</v>
      </c>
      <c r="AV176" s="81">
        <v>0</v>
      </c>
      <c r="AW176" s="81" t="s">
        <v>564</v>
      </c>
      <c r="AX176" s="82"/>
      <c r="AY176" s="81">
        <v>643.81999999999994</v>
      </c>
      <c r="AZ176" s="81">
        <v>4921.8999999999987</v>
      </c>
      <c r="BA176" s="81">
        <v>0</v>
      </c>
      <c r="BB176" s="81">
        <v>19147.7</v>
      </c>
      <c r="BC176" s="81">
        <v>0</v>
      </c>
      <c r="BD176" s="81">
        <v>0</v>
      </c>
      <c r="BE176" s="81" t="s">
        <v>564</v>
      </c>
      <c r="BF176" s="82"/>
      <c r="BG176" s="81">
        <v>0</v>
      </c>
      <c r="BH176" s="81">
        <v>238.66300000000001</v>
      </c>
      <c r="BI176" s="81">
        <v>19.818000000000001</v>
      </c>
      <c r="BJ176" s="81">
        <v>0</v>
      </c>
      <c r="BK176" s="81">
        <v>3.7469999999999999</v>
      </c>
      <c r="BL176" s="81">
        <v>0</v>
      </c>
      <c r="BM176" s="82"/>
      <c r="BN176" s="81">
        <v>0</v>
      </c>
      <c r="BO176" s="81">
        <v>1</v>
      </c>
      <c r="BP176" s="81">
        <v>4</v>
      </c>
      <c r="BQ176" s="81">
        <v>0</v>
      </c>
      <c r="BR176" s="81">
        <v>1</v>
      </c>
      <c r="BS176" s="81">
        <v>0</v>
      </c>
      <c r="BT176"/>
      <c r="BU176" s="80">
        <v>262.22800000000001</v>
      </c>
      <c r="BV176" s="80">
        <v>0</v>
      </c>
      <c r="BW176" s="80">
        <v>0</v>
      </c>
      <c r="BX176" s="80">
        <v>0</v>
      </c>
      <c r="BY176" s="80">
        <v>0</v>
      </c>
      <c r="BZ176" s="80">
        <v>0</v>
      </c>
      <c r="CA176" s="80">
        <v>0</v>
      </c>
      <c r="CB176" s="80">
        <v>0</v>
      </c>
      <c r="CC176" s="80">
        <v>0</v>
      </c>
    </row>
    <row r="177" spans="1:81">
      <c r="A177" s="80" t="s">
        <v>1960</v>
      </c>
      <c r="B177" s="80">
        <v>493</v>
      </c>
      <c r="C177" s="80">
        <v>17</v>
      </c>
      <c r="D177" s="80">
        <v>29</v>
      </c>
      <c r="E177" s="80">
        <v>2020</v>
      </c>
      <c r="F177" s="80" t="s">
        <v>218</v>
      </c>
      <c r="G177" s="80" t="s">
        <v>1943</v>
      </c>
      <c r="H177" s="80" t="s">
        <v>1944</v>
      </c>
      <c r="I177" s="177"/>
      <c r="J177" s="81">
        <v>69.318996315576229</v>
      </c>
      <c r="K177" s="81">
        <v>2.4027969057938501</v>
      </c>
      <c r="L177" s="81">
        <v>6.1950101481240418</v>
      </c>
      <c r="M177" s="81">
        <v>23.680551993167512</v>
      </c>
      <c r="N177" s="81">
        <v>26.634149296517627</v>
      </c>
      <c r="O177" s="81">
        <v>20.531094462457425</v>
      </c>
      <c r="P177" s="81">
        <v>26.865903911208097</v>
      </c>
      <c r="Q177" s="81">
        <v>1.3836887350819316</v>
      </c>
      <c r="R177" s="81">
        <v>0</v>
      </c>
      <c r="S177" s="81">
        <v>2.2203323429599999</v>
      </c>
      <c r="T177" s="82"/>
      <c r="U177" s="81">
        <v>8774311</v>
      </c>
      <c r="V177" s="81">
        <v>1053</v>
      </c>
      <c r="W177" s="81">
        <v>310</v>
      </c>
      <c r="X177" s="81">
        <v>6604</v>
      </c>
      <c r="Y177" s="81">
        <v>8893</v>
      </c>
      <c r="Z177" s="81">
        <v>14671</v>
      </c>
      <c r="AA177" s="81">
        <v>6061</v>
      </c>
      <c r="AB177" s="81">
        <v>23467</v>
      </c>
      <c r="AC177" s="81">
        <v>0</v>
      </c>
      <c r="AD177" s="81">
        <v>2.2203323429599999</v>
      </c>
      <c r="AE177" s="82"/>
      <c r="AF177" s="81">
        <v>87034176.841638654</v>
      </c>
      <c r="AG177" s="81">
        <v>1773043.4646688576</v>
      </c>
      <c r="AH177" s="81">
        <v>1503755.0866352296</v>
      </c>
      <c r="AI177" s="81">
        <v>41806215.435008675</v>
      </c>
      <c r="AJ177" s="81">
        <v>45154989.611462235</v>
      </c>
      <c r="AK177" s="81"/>
      <c r="AL177" s="81"/>
      <c r="AM177" s="81">
        <v>3062704.2238079286</v>
      </c>
      <c r="AN177" s="81"/>
      <c r="AO177" s="81"/>
      <c r="AP177" s="82"/>
      <c r="AQ177" s="81">
        <v>134</v>
      </c>
      <c r="AR177" s="81">
        <v>63</v>
      </c>
      <c r="AS177" s="81">
        <v>0</v>
      </c>
      <c r="AT177" s="81">
        <v>13</v>
      </c>
      <c r="AU177" s="81">
        <v>0</v>
      </c>
      <c r="AV177" s="81">
        <v>0</v>
      </c>
      <c r="AW177" s="81">
        <v>0</v>
      </c>
      <c r="AX177" s="82"/>
      <c r="AY177" s="81">
        <v>699.41999999999985</v>
      </c>
      <c r="AZ177" s="81">
        <v>4921.9000000000005</v>
      </c>
      <c r="BA177" s="81">
        <v>0</v>
      </c>
      <c r="BB177" s="81">
        <v>22020.2</v>
      </c>
      <c r="BC177" s="81">
        <v>0</v>
      </c>
      <c r="BD177" s="81">
        <v>0</v>
      </c>
      <c r="BE177" s="81">
        <v>0</v>
      </c>
      <c r="BF177" s="82"/>
      <c r="BG177" s="81">
        <v>0</v>
      </c>
      <c r="BH177" s="81">
        <v>217.90199999999999</v>
      </c>
      <c r="BI177" s="81">
        <v>15.991</v>
      </c>
      <c r="BJ177" s="81">
        <v>0</v>
      </c>
      <c r="BK177" s="81">
        <v>2.5960000000000001</v>
      </c>
      <c r="BL177" s="81">
        <v>0</v>
      </c>
      <c r="BM177" s="82"/>
      <c r="BN177" s="81">
        <v>0</v>
      </c>
      <c r="BO177" s="81">
        <v>1</v>
      </c>
      <c r="BP177" s="81">
        <v>3</v>
      </c>
      <c r="BQ177" s="81">
        <v>0</v>
      </c>
      <c r="BR177" s="81">
        <v>1</v>
      </c>
      <c r="BS177" s="81">
        <v>0</v>
      </c>
      <c r="BT177"/>
      <c r="BU177" s="80">
        <v>236.489</v>
      </c>
      <c r="BV177" s="80">
        <v>0</v>
      </c>
      <c r="BW177" s="80">
        <v>0</v>
      </c>
      <c r="BX177" s="80">
        <v>0</v>
      </c>
      <c r="BY177" s="80">
        <v>0</v>
      </c>
      <c r="BZ177" s="80">
        <v>0</v>
      </c>
      <c r="CA177" s="80">
        <v>0</v>
      </c>
      <c r="CB177" s="80">
        <v>0</v>
      </c>
      <c r="CC177" s="80">
        <v>0</v>
      </c>
    </row>
    <row r="178" spans="1:81">
      <c r="A178" s="80" t="s">
        <v>1961</v>
      </c>
      <c r="B178" s="80">
        <v>493</v>
      </c>
      <c r="C178" s="80">
        <v>18</v>
      </c>
      <c r="D178" s="80">
        <v>29</v>
      </c>
      <c r="E178" s="80">
        <v>2021</v>
      </c>
      <c r="F178" s="80" t="s">
        <v>75</v>
      </c>
      <c r="G178" s="174" t="s">
        <v>1943</v>
      </c>
      <c r="H178" s="80" t="s">
        <v>1944</v>
      </c>
      <c r="I178" s="177"/>
      <c r="J178" s="81">
        <v>78.009092284306419</v>
      </c>
      <c r="K178" s="81">
        <v>2.6197259736354974</v>
      </c>
      <c r="L178" s="81">
        <v>6.975594380004976</v>
      </c>
      <c r="M178" s="81">
        <v>26.912677944491008</v>
      </c>
      <c r="N178" s="81">
        <v>26.135599241793308</v>
      </c>
      <c r="O178" s="81">
        <v>19.683684861480796</v>
      </c>
      <c r="P178" s="81">
        <v>27.721735369949972</v>
      </c>
      <c r="Q178" s="81">
        <v>1.3740986508659854</v>
      </c>
      <c r="R178" s="81">
        <v>0</v>
      </c>
      <c r="S178" s="81">
        <v>2.2426952351999998</v>
      </c>
      <c r="T178" s="82"/>
      <c r="U178" s="81">
        <v>10604634</v>
      </c>
      <c r="V178" s="81">
        <v>1053</v>
      </c>
      <c r="W178" s="81">
        <v>310</v>
      </c>
      <c r="X178" s="81">
        <v>6604</v>
      </c>
      <c r="Y178" s="81">
        <v>8867</v>
      </c>
      <c r="Z178" s="81">
        <v>14483</v>
      </c>
      <c r="AA178" s="81">
        <v>6099</v>
      </c>
      <c r="AB178" s="81">
        <v>23028</v>
      </c>
      <c r="AC178" s="81">
        <v>0</v>
      </c>
      <c r="AD178" s="81">
        <v>2.2426952351999998</v>
      </c>
      <c r="AE178" s="82"/>
      <c r="AF178" s="81">
        <v>95112144.821962386</v>
      </c>
      <c r="AG178" s="81">
        <v>1807654.6270436002</v>
      </c>
      <c r="AH178" s="81">
        <v>1617921.8998887402</v>
      </c>
      <c r="AI178" s="81">
        <v>41292208.051487587</v>
      </c>
      <c r="AJ178" s="81">
        <v>43232588.717719913</v>
      </c>
      <c r="AK178" s="81">
        <v>0</v>
      </c>
      <c r="AL178" s="81">
        <v>0</v>
      </c>
      <c r="AM178" s="81">
        <v>3022744.8084380855</v>
      </c>
      <c r="AN178" s="81">
        <v>0</v>
      </c>
      <c r="AO178" s="81">
        <v>0</v>
      </c>
      <c r="AP178" s="82"/>
      <c r="AQ178" s="81">
        <v>142</v>
      </c>
      <c r="AR178" s="81">
        <v>63</v>
      </c>
      <c r="AS178" s="81">
        <v>0</v>
      </c>
      <c r="AT178" s="81">
        <v>14</v>
      </c>
      <c r="AU178" s="81">
        <v>0</v>
      </c>
      <c r="AV178" s="81">
        <v>0</v>
      </c>
      <c r="AW178" s="81"/>
      <c r="AX178" s="82"/>
      <c r="AY178" s="81">
        <v>752.61999999999989</v>
      </c>
      <c r="AZ178" s="81">
        <v>4921.9000000000005</v>
      </c>
      <c r="BA178" s="81">
        <v>0</v>
      </c>
      <c r="BB178" s="81">
        <v>22070.1</v>
      </c>
      <c r="BC178" s="81">
        <v>0</v>
      </c>
      <c r="BD178" s="81">
        <v>0</v>
      </c>
      <c r="BE178" s="81"/>
      <c r="BF178" s="82"/>
      <c r="BG178" s="81"/>
      <c r="BH178" s="81"/>
      <c r="BI178" s="81"/>
      <c r="BJ178" s="81"/>
      <c r="BK178" s="81"/>
      <c r="BL178" s="81"/>
      <c r="BM178" s="82"/>
      <c r="BN178" s="81"/>
      <c r="BO178" s="81"/>
      <c r="BP178" s="81"/>
      <c r="BQ178" s="81"/>
      <c r="BR178" s="81"/>
      <c r="BS178" s="81"/>
      <c r="BT178"/>
      <c r="BU178" s="80"/>
      <c r="BV178" s="80"/>
      <c r="BW178" s="80"/>
      <c r="BX178" s="80"/>
      <c r="BY178" s="80"/>
      <c r="BZ178" s="80"/>
      <c r="CA178" s="80"/>
      <c r="CB178" s="80"/>
      <c r="CC178" s="80"/>
    </row>
    <row r="179" spans="1:81">
      <c r="A179" s="80" t="s">
        <v>1962</v>
      </c>
      <c r="B179" s="80">
        <v>493</v>
      </c>
      <c r="C179" s="80">
        <v>19</v>
      </c>
      <c r="D179" s="80">
        <v>29</v>
      </c>
      <c r="E179" s="80">
        <v>2022</v>
      </c>
      <c r="F179" s="80" t="s">
        <v>568</v>
      </c>
      <c r="G179" s="174" t="s">
        <v>1943</v>
      </c>
      <c r="H179" s="80" t="s">
        <v>1944</v>
      </c>
      <c r="I179" s="177"/>
      <c r="J179" s="81"/>
      <c r="K179" s="81"/>
      <c r="L179" s="81"/>
      <c r="M179" s="81"/>
      <c r="N179" s="81"/>
      <c r="O179" s="81"/>
      <c r="P179" s="81"/>
      <c r="Q179" s="81"/>
      <c r="R179" s="81"/>
      <c r="S179" s="81"/>
      <c r="T179" s="82"/>
      <c r="U179" s="81"/>
      <c r="V179" s="81"/>
      <c r="W179" s="81"/>
      <c r="X179" s="81"/>
      <c r="Y179" s="81"/>
      <c r="Z179" s="81"/>
      <c r="AA179" s="81"/>
      <c r="AB179" s="81"/>
      <c r="AC179" s="81"/>
      <c r="AD179" s="81"/>
      <c r="AE179" s="82"/>
      <c r="AF179" s="81"/>
      <c r="AG179" s="81"/>
      <c r="AH179" s="81"/>
      <c r="AI179" s="81"/>
      <c r="AJ179" s="81"/>
      <c r="AK179" s="81"/>
      <c r="AL179" s="81"/>
      <c r="AM179" s="81"/>
      <c r="AN179" s="81"/>
      <c r="AO179" s="81"/>
      <c r="AP179" s="82"/>
      <c r="AQ179" s="81">
        <v>144</v>
      </c>
      <c r="AR179" s="81">
        <v>64</v>
      </c>
      <c r="AS179" s="81">
        <v>0</v>
      </c>
      <c r="AT179" s="81">
        <v>15</v>
      </c>
      <c r="AU179" s="81">
        <v>0</v>
      </c>
      <c r="AV179" s="81">
        <v>0</v>
      </c>
      <c r="AW179" s="81"/>
      <c r="AX179" s="82"/>
      <c r="AY179" s="81">
        <v>768.01999999999987</v>
      </c>
      <c r="AZ179" s="81">
        <v>4932.9000000000005</v>
      </c>
      <c r="BA179" s="81">
        <v>0</v>
      </c>
      <c r="BB179" s="81">
        <v>22120</v>
      </c>
      <c r="BC179" s="81">
        <v>0</v>
      </c>
      <c r="BD179" s="81">
        <v>0</v>
      </c>
      <c r="BE179" s="81"/>
      <c r="BF179" s="82"/>
      <c r="BG179" s="81"/>
      <c r="BH179" s="81"/>
      <c r="BI179" s="81"/>
      <c r="BJ179" s="81"/>
      <c r="BK179" s="81"/>
      <c r="BL179" s="81"/>
      <c r="BM179" s="82"/>
      <c r="BN179" s="81"/>
      <c r="BO179" s="81"/>
      <c r="BP179" s="81"/>
      <c r="BQ179" s="81"/>
      <c r="BR179" s="81"/>
      <c r="BS179" s="81"/>
      <c r="BT179"/>
      <c r="BU179" s="80"/>
      <c r="BV179" s="80"/>
      <c r="BW179" s="80"/>
      <c r="BX179" s="80"/>
      <c r="BY179" s="80"/>
      <c r="BZ179" s="80"/>
      <c r="CA179" s="80"/>
      <c r="CB179" s="80"/>
      <c r="CC179" s="80"/>
    </row>
    <row r="180" spans="1:81">
      <c r="A180" s="80" t="s">
        <v>1963</v>
      </c>
      <c r="B180" s="80">
        <v>375</v>
      </c>
      <c r="C180" s="80">
        <v>1</v>
      </c>
      <c r="D180" s="80">
        <v>23</v>
      </c>
      <c r="E180" s="80">
        <v>1990</v>
      </c>
      <c r="F180" s="80" t="s">
        <v>562</v>
      </c>
      <c r="G180" s="80" t="s">
        <v>1964</v>
      </c>
      <c r="H180" s="80" t="s">
        <v>1965</v>
      </c>
      <c r="I180" s="177"/>
      <c r="J180" s="81">
        <v>38.909832990067805</v>
      </c>
      <c r="K180" s="81">
        <v>3.1134445163954263</v>
      </c>
      <c r="L180" s="81">
        <v>1.3296086581007798</v>
      </c>
      <c r="M180" s="81">
        <v>9.3214497888097867</v>
      </c>
      <c r="N180" s="81">
        <v>14.937520461909894</v>
      </c>
      <c r="O180" s="81">
        <v>10.75340202405032</v>
      </c>
      <c r="P180" s="81">
        <v>11.354505929744301</v>
      </c>
      <c r="Q180" s="81">
        <v>0.74276619634978602</v>
      </c>
      <c r="R180" s="81">
        <v>1.1634677838540171</v>
      </c>
      <c r="S180" s="81">
        <v>0.75963720163154724</v>
      </c>
      <c r="T180" s="82"/>
      <c r="U180" s="81">
        <v>1838337</v>
      </c>
      <c r="V180" s="81">
        <v>727</v>
      </c>
      <c r="W180" s="81">
        <v>14</v>
      </c>
      <c r="X180" s="81">
        <v>2021</v>
      </c>
      <c r="Y180" s="81">
        <v>3434</v>
      </c>
      <c r="Z180" s="81">
        <v>4423</v>
      </c>
      <c r="AA180" s="81">
        <v>2757</v>
      </c>
      <c r="AB180" s="81">
        <v>12060</v>
      </c>
      <c r="AC180" s="81">
        <v>201514.71428571429</v>
      </c>
      <c r="AD180" s="81">
        <v>0.75963720163154724</v>
      </c>
      <c r="AE180" s="82"/>
      <c r="AF180" s="81" t="s">
        <v>564</v>
      </c>
      <c r="AG180" s="81" t="s">
        <v>564</v>
      </c>
      <c r="AH180" s="81" t="s">
        <v>564</v>
      </c>
      <c r="AI180" s="81" t="s">
        <v>564</v>
      </c>
      <c r="AJ180" s="81" t="s">
        <v>564</v>
      </c>
      <c r="AK180" s="81" t="s">
        <v>564</v>
      </c>
      <c r="AL180" s="81" t="s">
        <v>564</v>
      </c>
      <c r="AM180" s="81" t="s">
        <v>564</v>
      </c>
      <c r="AN180" s="81" t="s">
        <v>564</v>
      </c>
      <c r="AO180" s="81" t="s">
        <v>564</v>
      </c>
      <c r="AP180" s="82"/>
      <c r="AQ180" s="81" t="s">
        <v>564</v>
      </c>
      <c r="AR180" s="81" t="s">
        <v>564</v>
      </c>
      <c r="AS180" s="81" t="s">
        <v>564</v>
      </c>
      <c r="AT180" s="81" t="s">
        <v>564</v>
      </c>
      <c r="AU180" s="81" t="s">
        <v>564</v>
      </c>
      <c r="AV180" s="81" t="s">
        <v>564</v>
      </c>
      <c r="AW180" s="81" t="s">
        <v>564</v>
      </c>
      <c r="AX180" s="82"/>
      <c r="AY180" s="81" t="s">
        <v>564</v>
      </c>
      <c r="AZ180" s="81" t="s">
        <v>564</v>
      </c>
      <c r="BA180" s="81" t="s">
        <v>564</v>
      </c>
      <c r="BB180" s="81" t="s">
        <v>564</v>
      </c>
      <c r="BC180" s="81" t="s">
        <v>564</v>
      </c>
      <c r="BD180" s="81" t="s">
        <v>564</v>
      </c>
      <c r="BE180" s="81" t="s">
        <v>564</v>
      </c>
      <c r="BF180" s="82"/>
      <c r="BG180" s="81" t="s">
        <v>564</v>
      </c>
      <c r="BH180" s="81" t="s">
        <v>564</v>
      </c>
      <c r="BI180" s="81" t="s">
        <v>564</v>
      </c>
      <c r="BJ180" s="81" t="s">
        <v>564</v>
      </c>
      <c r="BK180" s="81" t="s">
        <v>564</v>
      </c>
      <c r="BL180" s="81" t="s">
        <v>564</v>
      </c>
      <c r="BM180" s="82"/>
      <c r="BN180" s="81" t="s">
        <v>564</v>
      </c>
      <c r="BO180" s="81" t="s">
        <v>564</v>
      </c>
      <c r="BP180" s="81" t="s">
        <v>564</v>
      </c>
      <c r="BQ180" s="81" t="s">
        <v>564</v>
      </c>
      <c r="BR180" s="81" t="s">
        <v>564</v>
      </c>
      <c r="BS180" s="81" t="s">
        <v>564</v>
      </c>
      <c r="BT180"/>
      <c r="BU180" s="80"/>
      <c r="BV180" s="80"/>
      <c r="BW180" s="80"/>
      <c r="BX180" s="80"/>
      <c r="BY180" s="80"/>
      <c r="BZ180" s="80"/>
      <c r="CA180" s="80"/>
      <c r="CB180" s="80"/>
      <c r="CC180" s="80"/>
    </row>
    <row r="181" spans="1:81">
      <c r="A181" s="80" t="s">
        <v>1966</v>
      </c>
      <c r="B181" s="80">
        <v>376</v>
      </c>
      <c r="C181" s="80">
        <v>2</v>
      </c>
      <c r="D181" s="80">
        <v>23</v>
      </c>
      <c r="E181" s="80">
        <v>2005</v>
      </c>
      <c r="F181" s="80" t="s">
        <v>565</v>
      </c>
      <c r="G181" s="80" t="s">
        <v>1964</v>
      </c>
      <c r="H181" s="80" t="s">
        <v>1965</v>
      </c>
      <c r="I181" s="177"/>
      <c r="J181" s="81">
        <v>17.952184283916925</v>
      </c>
      <c r="K181" s="81">
        <v>3.8235296834811066</v>
      </c>
      <c r="L181" s="81">
        <v>2.6680703921762401</v>
      </c>
      <c r="M181" s="81">
        <v>32.023779787989696</v>
      </c>
      <c r="N181" s="81">
        <v>27.526956591301794</v>
      </c>
      <c r="O181" s="81">
        <v>18.112636222077004</v>
      </c>
      <c r="P181" s="81">
        <v>17.982500704730374</v>
      </c>
      <c r="Q181" s="81">
        <v>0.93839498048871095</v>
      </c>
      <c r="R181" s="81">
        <v>1.4865975760203232</v>
      </c>
      <c r="S181" s="81">
        <v>2.755352761710923</v>
      </c>
      <c r="T181" s="82"/>
      <c r="U181" s="81">
        <v>732352</v>
      </c>
      <c r="V181" s="81">
        <v>1014</v>
      </c>
      <c r="W181" s="81">
        <v>29</v>
      </c>
      <c r="X181" s="81">
        <v>2985</v>
      </c>
      <c r="Y181" s="81">
        <v>5552</v>
      </c>
      <c r="Z181" s="81">
        <v>8621</v>
      </c>
      <c r="AA181" s="81">
        <v>3576</v>
      </c>
      <c r="AB181" s="81">
        <v>15928</v>
      </c>
      <c r="AC181" s="81">
        <v>262874</v>
      </c>
      <c r="AD181" s="81">
        <v>2.755352761710923</v>
      </c>
      <c r="AE181" s="82"/>
      <c r="AF181" s="81" t="s">
        <v>564</v>
      </c>
      <c r="AG181" s="81" t="s">
        <v>564</v>
      </c>
      <c r="AH181" s="81" t="s">
        <v>564</v>
      </c>
      <c r="AI181" s="81" t="s">
        <v>564</v>
      </c>
      <c r="AJ181" s="81" t="s">
        <v>564</v>
      </c>
      <c r="AK181" s="81" t="s">
        <v>564</v>
      </c>
      <c r="AL181" s="81" t="s">
        <v>564</v>
      </c>
      <c r="AM181" s="81" t="s">
        <v>564</v>
      </c>
      <c r="AN181" s="81" t="s">
        <v>564</v>
      </c>
      <c r="AO181" s="81" t="s">
        <v>564</v>
      </c>
      <c r="AP181" s="82"/>
      <c r="AQ181" s="81" t="s">
        <v>564</v>
      </c>
      <c r="AR181" s="81" t="s">
        <v>564</v>
      </c>
      <c r="AS181" s="81" t="s">
        <v>564</v>
      </c>
      <c r="AT181" s="81" t="s">
        <v>564</v>
      </c>
      <c r="AU181" s="81" t="s">
        <v>564</v>
      </c>
      <c r="AV181" s="81" t="s">
        <v>564</v>
      </c>
      <c r="AW181" s="81" t="s">
        <v>564</v>
      </c>
      <c r="AX181" s="82"/>
      <c r="AY181" s="81" t="s">
        <v>564</v>
      </c>
      <c r="AZ181" s="81" t="s">
        <v>564</v>
      </c>
      <c r="BA181" s="81" t="s">
        <v>564</v>
      </c>
      <c r="BB181" s="81" t="s">
        <v>564</v>
      </c>
      <c r="BC181" s="81" t="s">
        <v>564</v>
      </c>
      <c r="BD181" s="81" t="s">
        <v>564</v>
      </c>
      <c r="BE181" s="81" t="s">
        <v>564</v>
      </c>
      <c r="BF181" s="82"/>
      <c r="BG181" s="81" t="s">
        <v>564</v>
      </c>
      <c r="BH181" s="81" t="s">
        <v>564</v>
      </c>
      <c r="BI181" s="81" t="s">
        <v>564</v>
      </c>
      <c r="BJ181" s="81" t="s">
        <v>564</v>
      </c>
      <c r="BK181" s="81" t="s">
        <v>564</v>
      </c>
      <c r="BL181" s="81" t="s">
        <v>564</v>
      </c>
      <c r="BM181" s="82"/>
      <c r="BN181" s="81" t="s">
        <v>564</v>
      </c>
      <c r="BO181" s="81" t="s">
        <v>564</v>
      </c>
      <c r="BP181" s="81" t="s">
        <v>564</v>
      </c>
      <c r="BQ181" s="81" t="s">
        <v>564</v>
      </c>
      <c r="BR181" s="81" t="s">
        <v>564</v>
      </c>
      <c r="BS181" s="81" t="s">
        <v>564</v>
      </c>
      <c r="BT181"/>
      <c r="BU181" s="80"/>
      <c r="BV181" s="80"/>
      <c r="BW181" s="80"/>
      <c r="BX181" s="80"/>
      <c r="BY181" s="80"/>
      <c r="BZ181" s="80"/>
      <c r="CA181" s="80"/>
      <c r="CB181" s="80"/>
      <c r="CC181" s="80"/>
    </row>
    <row r="182" spans="1:81">
      <c r="A182" s="80" t="s">
        <v>1967</v>
      </c>
      <c r="B182" s="80">
        <v>377</v>
      </c>
      <c r="C182" s="80">
        <v>3</v>
      </c>
      <c r="D182" s="80">
        <v>23</v>
      </c>
      <c r="E182" s="80">
        <v>2006</v>
      </c>
      <c r="F182" s="80" t="s">
        <v>566</v>
      </c>
      <c r="G182" s="80" t="s">
        <v>1964</v>
      </c>
      <c r="H182" s="80" t="s">
        <v>1965</v>
      </c>
      <c r="I182" s="177"/>
      <c r="J182" s="81" t="s">
        <v>564</v>
      </c>
      <c r="K182" s="81" t="s">
        <v>564</v>
      </c>
      <c r="L182" s="81" t="s">
        <v>564</v>
      </c>
      <c r="M182" s="81" t="s">
        <v>564</v>
      </c>
      <c r="N182" s="81" t="s">
        <v>564</v>
      </c>
      <c r="O182" s="81" t="s">
        <v>564</v>
      </c>
      <c r="P182" s="81" t="s">
        <v>564</v>
      </c>
      <c r="Q182" s="81" t="s">
        <v>564</v>
      </c>
      <c r="R182" s="81" t="s">
        <v>564</v>
      </c>
      <c r="S182" s="81" t="s">
        <v>564</v>
      </c>
      <c r="T182" s="82"/>
      <c r="U182" s="81" t="s">
        <v>564</v>
      </c>
      <c r="V182" s="81" t="s">
        <v>564</v>
      </c>
      <c r="W182" s="81" t="s">
        <v>564</v>
      </c>
      <c r="X182" s="81" t="s">
        <v>564</v>
      </c>
      <c r="Y182" s="81" t="s">
        <v>564</v>
      </c>
      <c r="Z182" s="81" t="s">
        <v>564</v>
      </c>
      <c r="AA182" s="81" t="s">
        <v>564</v>
      </c>
      <c r="AB182" s="81" t="s">
        <v>564</v>
      </c>
      <c r="AC182" s="81" t="s">
        <v>564</v>
      </c>
      <c r="AD182" s="81" t="s">
        <v>564</v>
      </c>
      <c r="AE182" s="82"/>
      <c r="AF182" s="81" t="s">
        <v>564</v>
      </c>
      <c r="AG182" s="81" t="s">
        <v>564</v>
      </c>
      <c r="AH182" s="81" t="s">
        <v>564</v>
      </c>
      <c r="AI182" s="81" t="s">
        <v>564</v>
      </c>
      <c r="AJ182" s="81" t="s">
        <v>564</v>
      </c>
      <c r="AK182" s="81" t="s">
        <v>564</v>
      </c>
      <c r="AL182" s="81" t="s">
        <v>564</v>
      </c>
      <c r="AM182" s="81" t="s">
        <v>564</v>
      </c>
      <c r="AN182" s="81" t="s">
        <v>564</v>
      </c>
      <c r="AO182" s="81" t="s">
        <v>564</v>
      </c>
      <c r="AP182" s="82"/>
      <c r="AQ182" s="81" t="s">
        <v>564</v>
      </c>
      <c r="AR182" s="81" t="s">
        <v>564</v>
      </c>
      <c r="AS182" s="81" t="s">
        <v>564</v>
      </c>
      <c r="AT182" s="81" t="s">
        <v>564</v>
      </c>
      <c r="AU182" s="81" t="s">
        <v>564</v>
      </c>
      <c r="AV182" s="81" t="s">
        <v>564</v>
      </c>
      <c r="AW182" s="81" t="s">
        <v>564</v>
      </c>
      <c r="AX182" s="82"/>
      <c r="AY182" s="81" t="s">
        <v>564</v>
      </c>
      <c r="AZ182" s="81" t="s">
        <v>564</v>
      </c>
      <c r="BA182" s="81" t="s">
        <v>564</v>
      </c>
      <c r="BB182" s="81" t="s">
        <v>564</v>
      </c>
      <c r="BC182" s="81" t="s">
        <v>564</v>
      </c>
      <c r="BD182" s="81" t="s">
        <v>564</v>
      </c>
      <c r="BE182" s="81" t="s">
        <v>564</v>
      </c>
      <c r="BF182" s="82"/>
      <c r="BG182" s="81" t="s">
        <v>564</v>
      </c>
      <c r="BH182" s="81" t="s">
        <v>564</v>
      </c>
      <c r="BI182" s="81" t="s">
        <v>564</v>
      </c>
      <c r="BJ182" s="81" t="s">
        <v>564</v>
      </c>
      <c r="BK182" s="81" t="s">
        <v>564</v>
      </c>
      <c r="BL182" s="81" t="s">
        <v>564</v>
      </c>
      <c r="BM182" s="82"/>
      <c r="BN182" s="81" t="s">
        <v>564</v>
      </c>
      <c r="BO182" s="81" t="s">
        <v>564</v>
      </c>
      <c r="BP182" s="81" t="s">
        <v>564</v>
      </c>
      <c r="BQ182" s="81" t="s">
        <v>564</v>
      </c>
      <c r="BR182" s="81" t="s">
        <v>564</v>
      </c>
      <c r="BS182" s="81" t="s">
        <v>564</v>
      </c>
      <c r="BT182"/>
      <c r="BU182" s="80"/>
      <c r="BV182" s="80"/>
      <c r="BW182" s="80"/>
      <c r="BX182" s="80"/>
      <c r="BY182" s="80"/>
      <c r="BZ182" s="80"/>
      <c r="CA182" s="80"/>
      <c r="CB182" s="80"/>
      <c r="CC182" s="80"/>
    </row>
    <row r="183" spans="1:81">
      <c r="A183" s="80" t="s">
        <v>1968</v>
      </c>
      <c r="B183" s="80">
        <v>378</v>
      </c>
      <c r="C183" s="80">
        <v>4</v>
      </c>
      <c r="D183" s="80">
        <v>23</v>
      </c>
      <c r="E183" s="80">
        <v>2007</v>
      </c>
      <c r="F183" s="80" t="s">
        <v>567</v>
      </c>
      <c r="G183" s="80" t="s">
        <v>1964</v>
      </c>
      <c r="H183" s="80" t="s">
        <v>1965</v>
      </c>
      <c r="I183" s="177"/>
      <c r="J183" s="81">
        <v>21.092863653309465</v>
      </c>
      <c r="K183" s="81">
        <v>3.608400229109745</v>
      </c>
      <c r="L183" s="81">
        <v>1.3557716976972929</v>
      </c>
      <c r="M183" s="81">
        <v>27.734556235531937</v>
      </c>
      <c r="N183" s="81">
        <v>25.869300784606043</v>
      </c>
      <c r="O183" s="81">
        <v>18.169277359489826</v>
      </c>
      <c r="P183" s="81">
        <v>18.398724581627189</v>
      </c>
      <c r="Q183" s="81">
        <v>1.0245082244961634</v>
      </c>
      <c r="R183" s="81">
        <v>1.3998726023112229</v>
      </c>
      <c r="S183" s="81">
        <v>3.036766257838321</v>
      </c>
      <c r="T183" s="82"/>
      <c r="U183" s="81">
        <v>945883</v>
      </c>
      <c r="V183" s="81">
        <v>970</v>
      </c>
      <c r="W183" s="81">
        <v>18</v>
      </c>
      <c r="X183" s="81">
        <v>3590</v>
      </c>
      <c r="Y183" s="81">
        <v>5876</v>
      </c>
      <c r="Z183" s="81">
        <v>8990</v>
      </c>
      <c r="AA183" s="81">
        <v>3603</v>
      </c>
      <c r="AB183" s="81">
        <v>16470</v>
      </c>
      <c r="AC183" s="81">
        <v>254641</v>
      </c>
      <c r="AD183" s="81">
        <v>3.036766257838321</v>
      </c>
      <c r="AE183" s="82"/>
      <c r="AF183" s="81" t="s">
        <v>564</v>
      </c>
      <c r="AG183" s="81" t="s">
        <v>564</v>
      </c>
      <c r="AH183" s="81" t="s">
        <v>564</v>
      </c>
      <c r="AI183" s="81" t="s">
        <v>564</v>
      </c>
      <c r="AJ183" s="81" t="s">
        <v>564</v>
      </c>
      <c r="AK183" s="81" t="s">
        <v>564</v>
      </c>
      <c r="AL183" s="81" t="s">
        <v>564</v>
      </c>
      <c r="AM183" s="81" t="s">
        <v>564</v>
      </c>
      <c r="AN183" s="81" t="s">
        <v>564</v>
      </c>
      <c r="AO183" s="81" t="s">
        <v>564</v>
      </c>
      <c r="AP183" s="82"/>
      <c r="AQ183" s="81" t="s">
        <v>564</v>
      </c>
      <c r="AR183" s="81" t="s">
        <v>564</v>
      </c>
      <c r="AS183" s="81" t="s">
        <v>564</v>
      </c>
      <c r="AT183" s="81" t="s">
        <v>564</v>
      </c>
      <c r="AU183" s="81" t="s">
        <v>564</v>
      </c>
      <c r="AV183" s="81" t="s">
        <v>564</v>
      </c>
      <c r="AW183" s="81" t="s">
        <v>564</v>
      </c>
      <c r="AX183" s="82"/>
      <c r="AY183" s="81" t="s">
        <v>564</v>
      </c>
      <c r="AZ183" s="81" t="s">
        <v>564</v>
      </c>
      <c r="BA183" s="81" t="s">
        <v>564</v>
      </c>
      <c r="BB183" s="81" t="s">
        <v>564</v>
      </c>
      <c r="BC183" s="81" t="s">
        <v>564</v>
      </c>
      <c r="BD183" s="81" t="s">
        <v>564</v>
      </c>
      <c r="BE183" s="81" t="s">
        <v>564</v>
      </c>
      <c r="BF183" s="82"/>
      <c r="BG183" s="81" t="s">
        <v>564</v>
      </c>
      <c r="BH183" s="81" t="s">
        <v>564</v>
      </c>
      <c r="BI183" s="81" t="s">
        <v>564</v>
      </c>
      <c r="BJ183" s="81" t="s">
        <v>564</v>
      </c>
      <c r="BK183" s="81" t="s">
        <v>564</v>
      </c>
      <c r="BL183" s="81" t="s">
        <v>564</v>
      </c>
      <c r="BM183" s="82"/>
      <c r="BN183" s="81" t="s">
        <v>564</v>
      </c>
      <c r="BO183" s="81" t="s">
        <v>564</v>
      </c>
      <c r="BP183" s="81" t="s">
        <v>564</v>
      </c>
      <c r="BQ183" s="81" t="s">
        <v>564</v>
      </c>
      <c r="BR183" s="81" t="s">
        <v>564</v>
      </c>
      <c r="BS183" s="81" t="s">
        <v>564</v>
      </c>
      <c r="BT183"/>
      <c r="BU183" s="80"/>
      <c r="BV183" s="80"/>
      <c r="BW183" s="80"/>
      <c r="BX183" s="80"/>
      <c r="BY183" s="80"/>
      <c r="BZ183" s="80"/>
      <c r="CA183" s="80"/>
      <c r="CB183" s="80"/>
      <c r="CC183" s="80"/>
    </row>
    <row r="184" spans="1:81">
      <c r="A184" s="80" t="s">
        <v>1969</v>
      </c>
      <c r="B184" s="80">
        <v>379</v>
      </c>
      <c r="C184" s="80">
        <v>5</v>
      </c>
      <c r="D184" s="80">
        <v>23</v>
      </c>
      <c r="E184" s="80">
        <v>2008</v>
      </c>
      <c r="F184" s="80" t="s">
        <v>84</v>
      </c>
      <c r="G184" s="80" t="s">
        <v>1964</v>
      </c>
      <c r="H184" s="80" t="s">
        <v>1965</v>
      </c>
      <c r="I184" s="177"/>
      <c r="J184" s="81">
        <v>18.725397061755125</v>
      </c>
      <c r="K184" s="81">
        <v>2.7934644556704398</v>
      </c>
      <c r="L184" s="81">
        <v>1.2316913954497171</v>
      </c>
      <c r="M184" s="81">
        <v>31.000844498467433</v>
      </c>
      <c r="N184" s="81">
        <v>28.289701171145921</v>
      </c>
      <c r="O184" s="81">
        <v>17.980793877682231</v>
      </c>
      <c r="P184" s="81">
        <v>18.143125148946794</v>
      </c>
      <c r="Q184" s="81">
        <v>1.0335878272583305</v>
      </c>
      <c r="R184" s="81">
        <v>1.6094706296413481</v>
      </c>
      <c r="S184" s="81">
        <v>2.4667329715349995</v>
      </c>
      <c r="T184" s="82"/>
      <c r="U184" s="81">
        <v>972268</v>
      </c>
      <c r="V184" s="81">
        <v>970</v>
      </c>
      <c r="W184" s="81">
        <v>18</v>
      </c>
      <c r="X184" s="81">
        <v>3590</v>
      </c>
      <c r="Y184" s="81">
        <v>6080</v>
      </c>
      <c r="Z184" s="81">
        <v>9209</v>
      </c>
      <c r="AA184" s="81">
        <v>3557</v>
      </c>
      <c r="AB184" s="81">
        <v>16889</v>
      </c>
      <c r="AC184" s="81">
        <v>304006.85714285716</v>
      </c>
      <c r="AD184" s="81">
        <v>2.4667329715349995</v>
      </c>
      <c r="AE184" s="82"/>
      <c r="AF184" s="81" t="s">
        <v>564</v>
      </c>
      <c r="AG184" s="81" t="s">
        <v>564</v>
      </c>
      <c r="AH184" s="81" t="s">
        <v>564</v>
      </c>
      <c r="AI184" s="81" t="s">
        <v>564</v>
      </c>
      <c r="AJ184" s="81" t="s">
        <v>564</v>
      </c>
      <c r="AK184" s="81" t="s">
        <v>564</v>
      </c>
      <c r="AL184" s="81" t="s">
        <v>564</v>
      </c>
      <c r="AM184" s="81" t="s">
        <v>564</v>
      </c>
      <c r="AN184" s="81" t="s">
        <v>564</v>
      </c>
      <c r="AO184" s="81" t="s">
        <v>564</v>
      </c>
      <c r="AP184" s="82"/>
      <c r="AQ184" s="81" t="s">
        <v>564</v>
      </c>
      <c r="AR184" s="81" t="s">
        <v>564</v>
      </c>
      <c r="AS184" s="81" t="s">
        <v>564</v>
      </c>
      <c r="AT184" s="81" t="s">
        <v>564</v>
      </c>
      <c r="AU184" s="81" t="s">
        <v>564</v>
      </c>
      <c r="AV184" s="81" t="s">
        <v>564</v>
      </c>
      <c r="AW184" s="81" t="s">
        <v>564</v>
      </c>
      <c r="AX184" s="82"/>
      <c r="AY184" s="81" t="s">
        <v>564</v>
      </c>
      <c r="AZ184" s="81" t="s">
        <v>564</v>
      </c>
      <c r="BA184" s="81" t="s">
        <v>564</v>
      </c>
      <c r="BB184" s="81" t="s">
        <v>564</v>
      </c>
      <c r="BC184" s="81" t="s">
        <v>564</v>
      </c>
      <c r="BD184" s="81" t="s">
        <v>564</v>
      </c>
      <c r="BE184" s="81" t="s">
        <v>564</v>
      </c>
      <c r="BF184" s="82"/>
      <c r="BG184" s="81" t="s">
        <v>564</v>
      </c>
      <c r="BH184" s="81" t="s">
        <v>564</v>
      </c>
      <c r="BI184" s="81" t="s">
        <v>564</v>
      </c>
      <c r="BJ184" s="81" t="s">
        <v>564</v>
      </c>
      <c r="BK184" s="81" t="s">
        <v>564</v>
      </c>
      <c r="BL184" s="81" t="s">
        <v>564</v>
      </c>
      <c r="BM184" s="82"/>
      <c r="BN184" s="81" t="s">
        <v>564</v>
      </c>
      <c r="BO184" s="81" t="s">
        <v>564</v>
      </c>
      <c r="BP184" s="81" t="s">
        <v>564</v>
      </c>
      <c r="BQ184" s="81" t="s">
        <v>564</v>
      </c>
      <c r="BR184" s="81" t="s">
        <v>564</v>
      </c>
      <c r="BS184" s="81" t="s">
        <v>564</v>
      </c>
      <c r="BT184"/>
      <c r="BU184" s="80"/>
      <c r="BV184" s="80"/>
      <c r="BW184" s="80"/>
      <c r="BX184" s="80"/>
      <c r="BY184" s="80"/>
      <c r="BZ184" s="80"/>
      <c r="CA184" s="80"/>
      <c r="CB184" s="80"/>
      <c r="CC184" s="80"/>
    </row>
    <row r="185" spans="1:81">
      <c r="A185" s="80" t="s">
        <v>1970</v>
      </c>
      <c r="B185" s="80">
        <v>380</v>
      </c>
      <c r="C185" s="80">
        <v>6</v>
      </c>
      <c r="D185" s="80">
        <v>23</v>
      </c>
      <c r="E185" s="80">
        <v>2009</v>
      </c>
      <c r="F185" s="80" t="s">
        <v>85</v>
      </c>
      <c r="G185" s="80" t="s">
        <v>1964</v>
      </c>
      <c r="H185" s="80" t="s">
        <v>1965</v>
      </c>
      <c r="I185" s="177"/>
      <c r="J185" s="81">
        <v>21.052711657060868</v>
      </c>
      <c r="K185" s="81">
        <v>2.6835285005122604</v>
      </c>
      <c r="L185" s="81">
        <v>1.6678922243095067</v>
      </c>
      <c r="M185" s="81">
        <v>32.345787569043885</v>
      </c>
      <c r="N185" s="81">
        <v>25.913959753433396</v>
      </c>
      <c r="O185" s="81">
        <v>18.6736773738122</v>
      </c>
      <c r="P185" s="81">
        <v>17.623116547610216</v>
      </c>
      <c r="Q185" s="81">
        <v>0.9994646435243687</v>
      </c>
      <c r="R185" s="81">
        <v>1.6317337922266968</v>
      </c>
      <c r="S185" s="81">
        <v>2.085610960335345</v>
      </c>
      <c r="T185" s="82"/>
      <c r="U185" s="81">
        <v>978486</v>
      </c>
      <c r="V185" s="81">
        <v>930</v>
      </c>
      <c r="W185" s="81">
        <v>37</v>
      </c>
      <c r="X185" s="81">
        <v>4180</v>
      </c>
      <c r="Y185" s="81">
        <v>6247</v>
      </c>
      <c r="Z185" s="81">
        <v>9440</v>
      </c>
      <c r="AA185" s="81">
        <v>3547</v>
      </c>
      <c r="AB185" s="81">
        <v>17144</v>
      </c>
      <c r="AC185" s="81">
        <v>300685.57142857142</v>
      </c>
      <c r="AD185" s="81">
        <v>2.085610960335345</v>
      </c>
      <c r="AE185" s="82"/>
      <c r="AF185" s="81" t="s">
        <v>564</v>
      </c>
      <c r="AG185" s="81" t="s">
        <v>564</v>
      </c>
      <c r="AH185" s="81" t="s">
        <v>564</v>
      </c>
      <c r="AI185" s="81" t="s">
        <v>564</v>
      </c>
      <c r="AJ185" s="81" t="s">
        <v>564</v>
      </c>
      <c r="AK185" s="81" t="s">
        <v>564</v>
      </c>
      <c r="AL185" s="81" t="s">
        <v>564</v>
      </c>
      <c r="AM185" s="81" t="s">
        <v>564</v>
      </c>
      <c r="AN185" s="81" t="s">
        <v>564</v>
      </c>
      <c r="AO185" s="81" t="s">
        <v>564</v>
      </c>
      <c r="AP185" s="82"/>
      <c r="AQ185" s="81" t="s">
        <v>564</v>
      </c>
      <c r="AR185" s="81" t="s">
        <v>564</v>
      </c>
      <c r="AS185" s="81" t="s">
        <v>564</v>
      </c>
      <c r="AT185" s="81" t="s">
        <v>564</v>
      </c>
      <c r="AU185" s="81" t="s">
        <v>564</v>
      </c>
      <c r="AV185" s="81" t="s">
        <v>564</v>
      </c>
      <c r="AW185" s="81" t="s">
        <v>564</v>
      </c>
      <c r="AX185" s="82"/>
      <c r="AY185" s="81" t="s">
        <v>564</v>
      </c>
      <c r="AZ185" s="81" t="s">
        <v>564</v>
      </c>
      <c r="BA185" s="81" t="s">
        <v>564</v>
      </c>
      <c r="BB185" s="81" t="s">
        <v>564</v>
      </c>
      <c r="BC185" s="81" t="s">
        <v>564</v>
      </c>
      <c r="BD185" s="81" t="s">
        <v>564</v>
      </c>
      <c r="BE185" s="81" t="s">
        <v>564</v>
      </c>
      <c r="BF185" s="82"/>
      <c r="BG185" s="81">
        <v>0</v>
      </c>
      <c r="BH185" s="81">
        <v>0</v>
      </c>
      <c r="BI185" s="81">
        <v>0</v>
      </c>
      <c r="BJ185" s="81">
        <v>0</v>
      </c>
      <c r="BK185" s="81">
        <v>15.82</v>
      </c>
      <c r="BL185" s="81">
        <v>0</v>
      </c>
      <c r="BM185" s="82"/>
      <c r="BN185" s="81">
        <v>0</v>
      </c>
      <c r="BO185" s="81">
        <v>0</v>
      </c>
      <c r="BP185" s="81">
        <v>0</v>
      </c>
      <c r="BQ185" s="81">
        <v>0</v>
      </c>
      <c r="BR185" s="81">
        <v>2</v>
      </c>
      <c r="BS185" s="81">
        <v>0</v>
      </c>
      <c r="BT185"/>
      <c r="BU185" s="80"/>
      <c r="BV185" s="80"/>
      <c r="BW185" s="80"/>
      <c r="BX185" s="80"/>
      <c r="BY185" s="80"/>
      <c r="BZ185" s="80"/>
      <c r="CA185" s="80"/>
      <c r="CB185" s="80"/>
      <c r="CC185" s="80"/>
    </row>
    <row r="186" spans="1:81">
      <c r="A186" s="80" t="s">
        <v>1971</v>
      </c>
      <c r="B186" s="80">
        <v>381</v>
      </c>
      <c r="C186" s="80">
        <v>7</v>
      </c>
      <c r="D186" s="80">
        <v>23</v>
      </c>
      <c r="E186" s="80">
        <v>2010</v>
      </c>
      <c r="F186" s="80" t="s">
        <v>86</v>
      </c>
      <c r="G186" s="80" t="s">
        <v>1964</v>
      </c>
      <c r="H186" s="80" t="s">
        <v>1965</v>
      </c>
      <c r="I186" s="177"/>
      <c r="J186" s="81">
        <v>17.513346858413765</v>
      </c>
      <c r="K186" s="81">
        <v>2.845032583512813</v>
      </c>
      <c r="L186" s="81">
        <v>1.6261371870132852</v>
      </c>
      <c r="M186" s="81">
        <v>33.533512939556267</v>
      </c>
      <c r="N186" s="81">
        <v>28.608055750861702</v>
      </c>
      <c r="O186" s="81">
        <v>19.099244399154113</v>
      </c>
      <c r="P186" s="81">
        <v>18.415916540098735</v>
      </c>
      <c r="Q186" s="81">
        <v>1.073179224686492</v>
      </c>
      <c r="R186" s="81">
        <v>1.5027847335067281</v>
      </c>
      <c r="S186" s="81">
        <v>2.0559926178413828</v>
      </c>
      <c r="T186" s="82"/>
      <c r="U186" s="81">
        <v>922979</v>
      </c>
      <c r="V186" s="81">
        <v>930</v>
      </c>
      <c r="W186" s="81">
        <v>37</v>
      </c>
      <c r="X186" s="81">
        <v>4180</v>
      </c>
      <c r="Y186" s="81">
        <v>6534</v>
      </c>
      <c r="Z186" s="81">
        <v>9700</v>
      </c>
      <c r="AA186" s="81">
        <v>3614</v>
      </c>
      <c r="AB186" s="81">
        <v>17639</v>
      </c>
      <c r="AC186" s="81">
        <v>262429.14285714284</v>
      </c>
      <c r="AD186" s="81">
        <v>2.0559926178413828</v>
      </c>
      <c r="AE186" s="82"/>
      <c r="AF186" s="81" t="s">
        <v>564</v>
      </c>
      <c r="AG186" s="81" t="s">
        <v>564</v>
      </c>
      <c r="AH186" s="81" t="s">
        <v>564</v>
      </c>
      <c r="AI186" s="81" t="s">
        <v>564</v>
      </c>
      <c r="AJ186" s="81" t="s">
        <v>564</v>
      </c>
      <c r="AK186" s="81" t="s">
        <v>564</v>
      </c>
      <c r="AL186" s="81" t="s">
        <v>564</v>
      </c>
      <c r="AM186" s="81" t="s">
        <v>564</v>
      </c>
      <c r="AN186" s="81" t="s">
        <v>564</v>
      </c>
      <c r="AO186" s="81" t="s">
        <v>564</v>
      </c>
      <c r="AP186" s="82"/>
      <c r="AQ186" s="81" t="s">
        <v>564</v>
      </c>
      <c r="AR186" s="81" t="s">
        <v>564</v>
      </c>
      <c r="AS186" s="81" t="s">
        <v>564</v>
      </c>
      <c r="AT186" s="81" t="s">
        <v>564</v>
      </c>
      <c r="AU186" s="81" t="s">
        <v>564</v>
      </c>
      <c r="AV186" s="81" t="s">
        <v>564</v>
      </c>
      <c r="AW186" s="81" t="s">
        <v>564</v>
      </c>
      <c r="AX186" s="82"/>
      <c r="AY186" s="81" t="s">
        <v>564</v>
      </c>
      <c r="AZ186" s="81" t="s">
        <v>564</v>
      </c>
      <c r="BA186" s="81" t="s">
        <v>564</v>
      </c>
      <c r="BB186" s="81" t="s">
        <v>564</v>
      </c>
      <c r="BC186" s="81" t="s">
        <v>564</v>
      </c>
      <c r="BD186" s="81" t="s">
        <v>564</v>
      </c>
      <c r="BE186" s="81" t="s">
        <v>564</v>
      </c>
      <c r="BF186" s="82"/>
      <c r="BG186" s="81">
        <v>0</v>
      </c>
      <c r="BH186" s="81">
        <v>0</v>
      </c>
      <c r="BI186" s="81">
        <v>0</v>
      </c>
      <c r="BJ186" s="81">
        <v>0</v>
      </c>
      <c r="BK186" s="81">
        <v>15.594000000000001</v>
      </c>
      <c r="BL186" s="81">
        <v>0</v>
      </c>
      <c r="BM186" s="82"/>
      <c r="BN186" s="81">
        <v>0</v>
      </c>
      <c r="BO186" s="81">
        <v>0</v>
      </c>
      <c r="BP186" s="81">
        <v>0</v>
      </c>
      <c r="BQ186" s="81">
        <v>0</v>
      </c>
      <c r="BR186" s="81">
        <v>2</v>
      </c>
      <c r="BS186" s="81">
        <v>0</v>
      </c>
      <c r="BT186"/>
      <c r="BU186" s="80">
        <v>15.593999999999999</v>
      </c>
      <c r="BV186" s="80">
        <v>0</v>
      </c>
      <c r="BW186" s="80">
        <v>0</v>
      </c>
      <c r="BX186" s="80">
        <v>0</v>
      </c>
      <c r="BY186" s="80">
        <v>0</v>
      </c>
      <c r="BZ186" s="80">
        <v>0</v>
      </c>
      <c r="CA186" s="80">
        <v>0</v>
      </c>
      <c r="CB186" s="80">
        <v>0</v>
      </c>
      <c r="CC186" s="80">
        <v>0</v>
      </c>
    </row>
    <row r="187" spans="1:81">
      <c r="A187" s="80" t="s">
        <v>1972</v>
      </c>
      <c r="B187" s="80">
        <v>382</v>
      </c>
      <c r="C187" s="80">
        <v>8</v>
      </c>
      <c r="D187" s="80">
        <v>23</v>
      </c>
      <c r="E187" s="80">
        <v>2011</v>
      </c>
      <c r="F187" s="80" t="s">
        <v>87</v>
      </c>
      <c r="G187" s="80" t="s">
        <v>1964</v>
      </c>
      <c r="H187" s="80" t="s">
        <v>1965</v>
      </c>
      <c r="I187" s="177"/>
      <c r="J187" s="81">
        <v>22.83499061964346</v>
      </c>
      <c r="K187" s="81">
        <v>3.2143607681411499</v>
      </c>
      <c r="L187" s="81">
        <v>1.8255939941677284</v>
      </c>
      <c r="M187" s="81">
        <v>32.642171561349812</v>
      </c>
      <c r="N187" s="81">
        <v>30.140985155256161</v>
      </c>
      <c r="O187" s="81">
        <v>19.221168861137446</v>
      </c>
      <c r="P187" s="81">
        <v>17.839189227934479</v>
      </c>
      <c r="Q187" s="81">
        <v>1.2521916883036124</v>
      </c>
      <c r="R187" s="81">
        <v>1.713713741460976</v>
      </c>
      <c r="S187" s="81">
        <v>2.9629061039025926</v>
      </c>
      <c r="T187" s="82"/>
      <c r="U187" s="81">
        <v>1276967</v>
      </c>
      <c r="V187" s="81">
        <v>930</v>
      </c>
      <c r="W187" s="81">
        <v>37</v>
      </c>
      <c r="X187" s="81">
        <v>4180</v>
      </c>
      <c r="Y187" s="81">
        <v>6676</v>
      </c>
      <c r="Z187" s="81">
        <v>9974</v>
      </c>
      <c r="AA187" s="81">
        <v>3605</v>
      </c>
      <c r="AB187" s="81">
        <v>17843</v>
      </c>
      <c r="AC187" s="81">
        <v>298768.42857142858</v>
      </c>
      <c r="AD187" s="81">
        <v>2.9629061039025926</v>
      </c>
      <c r="AE187" s="82"/>
      <c r="AF187" s="81" t="s">
        <v>564</v>
      </c>
      <c r="AG187" s="81" t="s">
        <v>564</v>
      </c>
      <c r="AH187" s="81" t="s">
        <v>564</v>
      </c>
      <c r="AI187" s="81" t="s">
        <v>564</v>
      </c>
      <c r="AJ187" s="81" t="s">
        <v>564</v>
      </c>
      <c r="AK187" s="81" t="s">
        <v>564</v>
      </c>
      <c r="AL187" s="81" t="s">
        <v>564</v>
      </c>
      <c r="AM187" s="81" t="s">
        <v>564</v>
      </c>
      <c r="AN187" s="81" t="s">
        <v>564</v>
      </c>
      <c r="AO187" s="81" t="s">
        <v>564</v>
      </c>
      <c r="AP187" s="82"/>
      <c r="AQ187" s="81" t="s">
        <v>564</v>
      </c>
      <c r="AR187" s="81" t="s">
        <v>564</v>
      </c>
      <c r="AS187" s="81" t="s">
        <v>564</v>
      </c>
      <c r="AT187" s="81" t="s">
        <v>564</v>
      </c>
      <c r="AU187" s="81" t="s">
        <v>564</v>
      </c>
      <c r="AV187" s="81" t="s">
        <v>564</v>
      </c>
      <c r="AW187" s="81" t="s">
        <v>564</v>
      </c>
      <c r="AX187" s="82"/>
      <c r="AY187" s="81" t="s">
        <v>564</v>
      </c>
      <c r="AZ187" s="81" t="s">
        <v>564</v>
      </c>
      <c r="BA187" s="81" t="s">
        <v>564</v>
      </c>
      <c r="BB187" s="81" t="s">
        <v>564</v>
      </c>
      <c r="BC187" s="81" t="s">
        <v>564</v>
      </c>
      <c r="BD187" s="81" t="s">
        <v>564</v>
      </c>
      <c r="BE187" s="81" t="s">
        <v>564</v>
      </c>
      <c r="BF187" s="82"/>
      <c r="BG187" s="81">
        <v>0</v>
      </c>
      <c r="BH187" s="81">
        <v>0</v>
      </c>
      <c r="BI187" s="81">
        <v>0</v>
      </c>
      <c r="BJ187" s="81">
        <v>0</v>
      </c>
      <c r="BK187" s="81">
        <v>9.7050000000000001</v>
      </c>
      <c r="BL187" s="81">
        <v>0</v>
      </c>
      <c r="BM187" s="82"/>
      <c r="BN187" s="81">
        <v>0</v>
      </c>
      <c r="BO187" s="81">
        <v>0</v>
      </c>
      <c r="BP187" s="81">
        <v>0</v>
      </c>
      <c r="BQ187" s="81">
        <v>0</v>
      </c>
      <c r="BR187" s="81">
        <v>1</v>
      </c>
      <c r="BS187" s="81">
        <v>0</v>
      </c>
      <c r="BT187"/>
      <c r="BU187" s="80">
        <v>9.7050000000000001</v>
      </c>
      <c r="BV187" s="80">
        <v>0</v>
      </c>
      <c r="BW187" s="80">
        <v>0</v>
      </c>
      <c r="BX187" s="80">
        <v>0</v>
      </c>
      <c r="BY187" s="80">
        <v>0</v>
      </c>
      <c r="BZ187" s="80">
        <v>0</v>
      </c>
      <c r="CA187" s="80">
        <v>0</v>
      </c>
      <c r="CB187" s="80">
        <v>0</v>
      </c>
      <c r="CC187" s="80">
        <v>0</v>
      </c>
    </row>
    <row r="188" spans="1:81">
      <c r="A188" s="80" t="s">
        <v>1973</v>
      </c>
      <c r="B188" s="80">
        <v>383</v>
      </c>
      <c r="C188" s="80">
        <v>9</v>
      </c>
      <c r="D188" s="80">
        <v>23</v>
      </c>
      <c r="E188" s="80">
        <v>2012</v>
      </c>
      <c r="F188" s="80" t="s">
        <v>88</v>
      </c>
      <c r="G188" s="80" t="s">
        <v>1964</v>
      </c>
      <c r="H188" s="80" t="s">
        <v>1965</v>
      </c>
      <c r="I188" s="177"/>
      <c r="J188" s="81">
        <v>15.402849685719687</v>
      </c>
      <c r="K188" s="81">
        <v>2.8448030002871199</v>
      </c>
      <c r="L188" s="81">
        <v>1.7613806814463664</v>
      </c>
      <c r="M188" s="81">
        <v>33.834567225688971</v>
      </c>
      <c r="N188" s="81">
        <v>27.677302954205732</v>
      </c>
      <c r="O188" s="81">
        <v>20.075606055874644</v>
      </c>
      <c r="P188" s="81">
        <v>17.856085112119228</v>
      </c>
      <c r="Q188" s="81">
        <v>1.4095032008876611</v>
      </c>
      <c r="R188" s="81">
        <v>1.9390403607661568</v>
      </c>
      <c r="S188" s="81">
        <v>2.3261803743106713</v>
      </c>
      <c r="T188" s="82"/>
      <c r="U188" s="81">
        <v>969909</v>
      </c>
      <c r="V188" s="81">
        <v>930</v>
      </c>
      <c r="W188" s="81">
        <v>37</v>
      </c>
      <c r="X188" s="81">
        <v>4180</v>
      </c>
      <c r="Y188" s="81">
        <v>7043</v>
      </c>
      <c r="Z188" s="81">
        <v>10500</v>
      </c>
      <c r="AA188" s="81">
        <v>3588</v>
      </c>
      <c r="AB188" s="81">
        <v>18486</v>
      </c>
      <c r="AC188" s="81">
        <v>329296</v>
      </c>
      <c r="AD188" s="81">
        <v>2.3261803743106713</v>
      </c>
      <c r="AE188" s="82"/>
      <c r="AF188" s="81" t="s">
        <v>564</v>
      </c>
      <c r="AG188" s="81" t="s">
        <v>564</v>
      </c>
      <c r="AH188" s="81" t="s">
        <v>564</v>
      </c>
      <c r="AI188" s="81" t="s">
        <v>564</v>
      </c>
      <c r="AJ188" s="81" t="s">
        <v>564</v>
      </c>
      <c r="AK188" s="81" t="s">
        <v>564</v>
      </c>
      <c r="AL188" s="81" t="s">
        <v>564</v>
      </c>
      <c r="AM188" s="81" t="s">
        <v>564</v>
      </c>
      <c r="AN188" s="81" t="s">
        <v>564</v>
      </c>
      <c r="AO188" s="81" t="s">
        <v>564</v>
      </c>
      <c r="AP188" s="82"/>
      <c r="AQ188" s="81" t="s">
        <v>564</v>
      </c>
      <c r="AR188" s="81" t="s">
        <v>564</v>
      </c>
      <c r="AS188" s="81" t="s">
        <v>564</v>
      </c>
      <c r="AT188" s="81" t="s">
        <v>564</v>
      </c>
      <c r="AU188" s="81" t="s">
        <v>564</v>
      </c>
      <c r="AV188" s="81" t="s">
        <v>564</v>
      </c>
      <c r="AW188" s="81" t="s">
        <v>564</v>
      </c>
      <c r="AX188" s="82"/>
      <c r="AY188" s="81" t="s">
        <v>564</v>
      </c>
      <c r="AZ188" s="81" t="s">
        <v>564</v>
      </c>
      <c r="BA188" s="81" t="s">
        <v>564</v>
      </c>
      <c r="BB188" s="81" t="s">
        <v>564</v>
      </c>
      <c r="BC188" s="81" t="s">
        <v>564</v>
      </c>
      <c r="BD188" s="81" t="s">
        <v>564</v>
      </c>
      <c r="BE188" s="81" t="s">
        <v>564</v>
      </c>
      <c r="BF188" s="82"/>
      <c r="BG188" s="81">
        <v>0</v>
      </c>
      <c r="BH188" s="81">
        <v>0</v>
      </c>
      <c r="BI188" s="81">
        <v>0</v>
      </c>
      <c r="BJ188" s="81">
        <v>0</v>
      </c>
      <c r="BK188" s="81">
        <v>9.1780000000000008</v>
      </c>
      <c r="BL188" s="81">
        <v>0</v>
      </c>
      <c r="BM188" s="82"/>
      <c r="BN188" s="81">
        <v>0</v>
      </c>
      <c r="BO188" s="81">
        <v>0</v>
      </c>
      <c r="BP188" s="81">
        <v>0</v>
      </c>
      <c r="BQ188" s="81">
        <v>0</v>
      </c>
      <c r="BR188" s="81">
        <v>1</v>
      </c>
      <c r="BS188" s="81">
        <v>0</v>
      </c>
      <c r="BT188"/>
      <c r="BU188" s="80">
        <v>9.1780000000000008</v>
      </c>
      <c r="BV188" s="80">
        <v>0</v>
      </c>
      <c r="BW188" s="80">
        <v>0</v>
      </c>
      <c r="BX188" s="80">
        <v>0</v>
      </c>
      <c r="BY188" s="80">
        <v>0</v>
      </c>
      <c r="BZ188" s="80">
        <v>0</v>
      </c>
      <c r="CA188" s="80">
        <v>0</v>
      </c>
      <c r="CB188" s="80">
        <v>0</v>
      </c>
      <c r="CC188" s="80">
        <v>0</v>
      </c>
    </row>
    <row r="189" spans="1:81">
      <c r="A189" s="80" t="s">
        <v>1974</v>
      </c>
      <c r="B189" s="80">
        <v>384</v>
      </c>
      <c r="C189" s="80">
        <v>10</v>
      </c>
      <c r="D189" s="80">
        <v>23</v>
      </c>
      <c r="E189" s="80">
        <v>2013</v>
      </c>
      <c r="F189" s="80" t="s">
        <v>89</v>
      </c>
      <c r="G189" s="80" t="s">
        <v>1964</v>
      </c>
      <c r="H189" s="80" t="s">
        <v>1965</v>
      </c>
      <c r="I189" s="177"/>
      <c r="J189" s="81">
        <v>14.507543204290917</v>
      </c>
      <c r="K189" s="81">
        <v>2.6429874941965874</v>
      </c>
      <c r="L189" s="81">
        <v>1.5787367795270597</v>
      </c>
      <c r="M189" s="81">
        <v>34.92434644960683</v>
      </c>
      <c r="N189" s="81">
        <v>28.558178643134084</v>
      </c>
      <c r="O189" s="81">
        <v>20.160152979347991</v>
      </c>
      <c r="P189" s="81">
        <v>18.467859562494144</v>
      </c>
      <c r="Q189" s="81">
        <v>1.4624966127165124</v>
      </c>
      <c r="R189" s="81">
        <v>1.9978564887394921</v>
      </c>
      <c r="S189" s="81">
        <v>2.2886397304133652</v>
      </c>
      <c r="T189" s="82"/>
      <c r="U189" s="81">
        <v>881939</v>
      </c>
      <c r="V189" s="81">
        <v>930</v>
      </c>
      <c r="W189" s="81">
        <v>37</v>
      </c>
      <c r="X189" s="81">
        <v>4180</v>
      </c>
      <c r="Y189" s="81">
        <v>7264</v>
      </c>
      <c r="Z189" s="81">
        <v>11015</v>
      </c>
      <c r="AA189" s="81">
        <v>3697</v>
      </c>
      <c r="AB189" s="81">
        <v>18906</v>
      </c>
      <c r="AC189" s="81">
        <v>331188.28571428574</v>
      </c>
      <c r="AD189" s="81">
        <v>2.2886397304133652</v>
      </c>
      <c r="AE189" s="82"/>
      <c r="AF189" s="81" t="s">
        <v>564</v>
      </c>
      <c r="AG189" s="81" t="s">
        <v>564</v>
      </c>
      <c r="AH189" s="81" t="s">
        <v>564</v>
      </c>
      <c r="AI189" s="81" t="s">
        <v>564</v>
      </c>
      <c r="AJ189" s="81" t="s">
        <v>564</v>
      </c>
      <c r="AK189" s="81" t="s">
        <v>564</v>
      </c>
      <c r="AL189" s="81" t="s">
        <v>564</v>
      </c>
      <c r="AM189" s="81" t="s">
        <v>564</v>
      </c>
      <c r="AN189" s="81" t="s">
        <v>564</v>
      </c>
      <c r="AO189" s="81" t="s">
        <v>564</v>
      </c>
      <c r="AP189" s="82"/>
      <c r="AQ189" s="81" t="s">
        <v>564</v>
      </c>
      <c r="AR189" s="81" t="s">
        <v>564</v>
      </c>
      <c r="AS189" s="81" t="s">
        <v>564</v>
      </c>
      <c r="AT189" s="81" t="s">
        <v>564</v>
      </c>
      <c r="AU189" s="81" t="s">
        <v>564</v>
      </c>
      <c r="AV189" s="81" t="s">
        <v>564</v>
      </c>
      <c r="AW189" s="81" t="s">
        <v>564</v>
      </c>
      <c r="AX189" s="82"/>
      <c r="AY189" s="81" t="s">
        <v>564</v>
      </c>
      <c r="AZ189" s="81" t="s">
        <v>564</v>
      </c>
      <c r="BA189" s="81" t="s">
        <v>564</v>
      </c>
      <c r="BB189" s="81" t="s">
        <v>564</v>
      </c>
      <c r="BC189" s="81" t="s">
        <v>564</v>
      </c>
      <c r="BD189" s="81" t="s">
        <v>564</v>
      </c>
      <c r="BE189" s="81" t="s">
        <v>564</v>
      </c>
      <c r="BF189" s="82"/>
      <c r="BG189" s="81">
        <v>0</v>
      </c>
      <c r="BH189" s="81">
        <v>0</v>
      </c>
      <c r="BI189" s="81">
        <v>0</v>
      </c>
      <c r="BJ189" s="81">
        <v>35.241999999999997</v>
      </c>
      <c r="BK189" s="81">
        <v>15.981</v>
      </c>
      <c r="BL189" s="81">
        <v>0</v>
      </c>
      <c r="BM189" s="82"/>
      <c r="BN189" s="81">
        <v>0</v>
      </c>
      <c r="BO189" s="81">
        <v>0</v>
      </c>
      <c r="BP189" s="81">
        <v>0</v>
      </c>
      <c r="BQ189" s="81">
        <v>1</v>
      </c>
      <c r="BR189" s="81">
        <v>2</v>
      </c>
      <c r="BS189" s="81">
        <v>0</v>
      </c>
      <c r="BT189"/>
      <c r="BU189" s="80">
        <v>51.222999999999999</v>
      </c>
      <c r="BV189" s="80">
        <v>0</v>
      </c>
      <c r="BW189" s="80">
        <v>0</v>
      </c>
      <c r="BX189" s="80">
        <v>0</v>
      </c>
      <c r="BY189" s="80">
        <v>0</v>
      </c>
      <c r="BZ189" s="80">
        <v>0</v>
      </c>
      <c r="CA189" s="80">
        <v>0</v>
      </c>
      <c r="CB189" s="80">
        <v>0</v>
      </c>
      <c r="CC189" s="80">
        <v>0</v>
      </c>
    </row>
    <row r="190" spans="1:81">
      <c r="A190" s="80" t="s">
        <v>1975</v>
      </c>
      <c r="B190" s="80">
        <v>385</v>
      </c>
      <c r="C190" s="80">
        <v>11</v>
      </c>
      <c r="D190" s="80">
        <v>23</v>
      </c>
      <c r="E190" s="80">
        <v>2014</v>
      </c>
      <c r="F190" s="80" t="s">
        <v>90</v>
      </c>
      <c r="G190" s="80" t="s">
        <v>1964</v>
      </c>
      <c r="H190" s="80" t="s">
        <v>1965</v>
      </c>
      <c r="I190" s="177"/>
      <c r="J190" s="81">
        <v>16.645969338172844</v>
      </c>
      <c r="K190" s="81">
        <v>2.8633794834211486</v>
      </c>
      <c r="L190" s="81">
        <v>3.6461133282505758</v>
      </c>
      <c r="M190" s="81">
        <v>38.20237715167319</v>
      </c>
      <c r="N190" s="81">
        <v>29.430060977864379</v>
      </c>
      <c r="O190" s="81">
        <v>19.901013014814449</v>
      </c>
      <c r="P190" s="81">
        <v>18.759744922450917</v>
      </c>
      <c r="Q190" s="81">
        <v>1.4305865644018845</v>
      </c>
      <c r="R190" s="81">
        <v>1.8668754515845514</v>
      </c>
      <c r="S190" s="81">
        <v>3.1698720569170376</v>
      </c>
      <c r="T190" s="82"/>
      <c r="U190" s="81">
        <v>998072</v>
      </c>
      <c r="V190" s="81">
        <v>924</v>
      </c>
      <c r="W190" s="81">
        <v>76</v>
      </c>
      <c r="X190" s="81">
        <v>5175</v>
      </c>
      <c r="Y190" s="81">
        <v>7466</v>
      </c>
      <c r="Z190" s="81">
        <v>11452</v>
      </c>
      <c r="AA190" s="81">
        <v>3736</v>
      </c>
      <c r="AB190" s="81">
        <v>19275</v>
      </c>
      <c r="AC190" s="81">
        <v>310448.42857142858</v>
      </c>
      <c r="AD190" s="81">
        <v>3.1698720569170376</v>
      </c>
      <c r="AE190" s="82"/>
      <c r="AF190" s="81">
        <v>10369507.820145547</v>
      </c>
      <c r="AG190" s="81">
        <v>1804520.9822793608</v>
      </c>
      <c r="AH190" s="81">
        <v>872797.39648247301</v>
      </c>
      <c r="AI190" s="81">
        <v>35917938.072607897</v>
      </c>
      <c r="AJ190" s="81">
        <v>30713811.150704782</v>
      </c>
      <c r="AK190" s="81">
        <v>0</v>
      </c>
      <c r="AL190" s="81">
        <v>0</v>
      </c>
      <c r="AM190" s="81">
        <v>2646169.4695315012</v>
      </c>
      <c r="AN190" s="81">
        <v>0</v>
      </c>
      <c r="AO190" s="81">
        <v>0</v>
      </c>
      <c r="AP190" s="82"/>
      <c r="AQ190" s="81">
        <v>132</v>
      </c>
      <c r="AR190" s="81">
        <v>137</v>
      </c>
      <c r="AS190" s="81">
        <v>0</v>
      </c>
      <c r="AT190" s="81">
        <v>0</v>
      </c>
      <c r="AU190" s="81">
        <v>0</v>
      </c>
      <c r="AV190" s="81">
        <v>0</v>
      </c>
      <c r="AW190" s="81" t="s">
        <v>564</v>
      </c>
      <c r="AX190" s="82"/>
      <c r="AY190" s="81">
        <v>691.59999999999991</v>
      </c>
      <c r="AZ190" s="81">
        <v>2765.4</v>
      </c>
      <c r="BA190" s="81">
        <v>0</v>
      </c>
      <c r="BB190" s="81">
        <v>0</v>
      </c>
      <c r="BC190" s="81">
        <v>0</v>
      </c>
      <c r="BD190" s="81">
        <v>0</v>
      </c>
      <c r="BE190" s="81" t="s">
        <v>564</v>
      </c>
      <c r="BF190" s="82"/>
      <c r="BG190" s="81">
        <v>0</v>
      </c>
      <c r="BH190" s="81">
        <v>0</v>
      </c>
      <c r="BI190" s="81">
        <v>0</v>
      </c>
      <c r="BJ190" s="81">
        <v>31.908000000000001</v>
      </c>
      <c r="BK190" s="81">
        <v>15.315</v>
      </c>
      <c r="BL190" s="81">
        <v>0</v>
      </c>
      <c r="BM190" s="82"/>
      <c r="BN190" s="81">
        <v>0</v>
      </c>
      <c r="BO190" s="81">
        <v>0</v>
      </c>
      <c r="BP190" s="81">
        <v>0</v>
      </c>
      <c r="BQ190" s="81">
        <v>1</v>
      </c>
      <c r="BR190" s="81">
        <v>2</v>
      </c>
      <c r="BS190" s="81">
        <v>0</v>
      </c>
      <c r="BT190"/>
      <c r="BU190" s="80">
        <v>47.222999999999999</v>
      </c>
      <c r="BV190" s="80">
        <v>0</v>
      </c>
      <c r="BW190" s="80">
        <v>0</v>
      </c>
      <c r="BX190" s="80">
        <v>0</v>
      </c>
      <c r="BY190" s="80">
        <v>0</v>
      </c>
      <c r="BZ190" s="80">
        <v>0</v>
      </c>
      <c r="CA190" s="80">
        <v>0</v>
      </c>
      <c r="CB190" s="80">
        <v>0</v>
      </c>
      <c r="CC190" s="80">
        <v>0</v>
      </c>
    </row>
    <row r="191" spans="1:81">
      <c r="A191" s="80" t="s">
        <v>1976</v>
      </c>
      <c r="B191" s="80">
        <v>386</v>
      </c>
      <c r="C191" s="80">
        <v>12</v>
      </c>
      <c r="D191" s="80">
        <v>23</v>
      </c>
      <c r="E191" s="80">
        <v>2015</v>
      </c>
      <c r="F191" s="80" t="s">
        <v>91</v>
      </c>
      <c r="G191" s="80" t="s">
        <v>1964</v>
      </c>
      <c r="H191" s="80" t="s">
        <v>1965</v>
      </c>
      <c r="I191" s="177"/>
      <c r="J191" s="81">
        <v>16.675216564874091</v>
      </c>
      <c r="K191" s="81">
        <v>2.8477398465245742</v>
      </c>
      <c r="L191" s="81">
        <v>4.1877261790210891</v>
      </c>
      <c r="M191" s="81">
        <v>34.585809669358895</v>
      </c>
      <c r="N191" s="81">
        <v>28.806774658721597</v>
      </c>
      <c r="O191" s="81">
        <v>20.363433385549431</v>
      </c>
      <c r="P191" s="81">
        <v>18.734303037547118</v>
      </c>
      <c r="Q191" s="81">
        <v>1.4331691002998201</v>
      </c>
      <c r="R191" s="81">
        <v>1.6834276266557771</v>
      </c>
      <c r="S191" s="81">
        <v>4.2697184109004711</v>
      </c>
      <c r="T191" s="82"/>
      <c r="U191" s="81">
        <v>970282</v>
      </c>
      <c r="V191" s="81">
        <v>924</v>
      </c>
      <c r="W191" s="81">
        <v>76</v>
      </c>
      <c r="X191" s="81">
        <v>5175</v>
      </c>
      <c r="Y191" s="81">
        <v>7717</v>
      </c>
      <c r="Z191" s="81">
        <v>11831</v>
      </c>
      <c r="AA191" s="81">
        <v>3728</v>
      </c>
      <c r="AB191" s="81">
        <v>19725</v>
      </c>
      <c r="AC191" s="81">
        <v>288375.85714285716</v>
      </c>
      <c r="AD191" s="81">
        <v>4.2697184109004711</v>
      </c>
      <c r="AE191" s="82"/>
      <c r="AF191" s="81">
        <v>12591756.643731296</v>
      </c>
      <c r="AG191" s="81">
        <v>1823800.9764297311</v>
      </c>
      <c r="AH191" s="81">
        <v>842066.03999994916</v>
      </c>
      <c r="AI191" s="81">
        <v>34858016.613636531</v>
      </c>
      <c r="AJ191" s="81">
        <v>29884178.753752347</v>
      </c>
      <c r="AK191" s="81">
        <v>0</v>
      </c>
      <c r="AL191" s="81">
        <v>0</v>
      </c>
      <c r="AM191" s="81">
        <v>2703228.5067370334</v>
      </c>
      <c r="AN191" s="81">
        <v>0</v>
      </c>
      <c r="AO191" s="81">
        <v>0</v>
      </c>
      <c r="AP191" s="82"/>
      <c r="AQ191" s="81">
        <v>147</v>
      </c>
      <c r="AR191" s="81">
        <v>163</v>
      </c>
      <c r="AS191" s="81">
        <v>0</v>
      </c>
      <c r="AT191" s="81">
        <v>0</v>
      </c>
      <c r="AU191" s="81">
        <v>0</v>
      </c>
      <c r="AV191" s="81">
        <v>0</v>
      </c>
      <c r="AW191" s="81" t="s">
        <v>564</v>
      </c>
      <c r="AX191" s="82"/>
      <c r="AY191" s="81">
        <v>768.5</v>
      </c>
      <c r="AZ191" s="81">
        <v>3415.8</v>
      </c>
      <c r="BA191" s="81">
        <v>0</v>
      </c>
      <c r="BB191" s="81">
        <v>0</v>
      </c>
      <c r="BC191" s="81">
        <v>0</v>
      </c>
      <c r="BD191" s="81">
        <v>0</v>
      </c>
      <c r="BE191" s="81" t="s">
        <v>564</v>
      </c>
      <c r="BF191" s="82"/>
      <c r="BG191" s="81">
        <v>0</v>
      </c>
      <c r="BH191" s="81">
        <v>0</v>
      </c>
      <c r="BI191" s="81">
        <v>0</v>
      </c>
      <c r="BJ191" s="81">
        <v>33.158000000000001</v>
      </c>
      <c r="BK191" s="81">
        <v>15.175999999999998</v>
      </c>
      <c r="BL191" s="81">
        <v>0</v>
      </c>
      <c r="BM191" s="82"/>
      <c r="BN191" s="81">
        <v>0</v>
      </c>
      <c r="BO191" s="81">
        <v>0</v>
      </c>
      <c r="BP191" s="81">
        <v>0</v>
      </c>
      <c r="BQ191" s="81">
        <v>1</v>
      </c>
      <c r="BR191" s="81">
        <v>2</v>
      </c>
      <c r="BS191" s="81">
        <v>0</v>
      </c>
      <c r="BT191"/>
      <c r="BU191" s="80">
        <v>48.334000000000003</v>
      </c>
      <c r="BV191" s="80">
        <v>0</v>
      </c>
      <c r="BW191" s="80">
        <v>0</v>
      </c>
      <c r="BX191" s="80">
        <v>0</v>
      </c>
      <c r="BY191" s="80">
        <v>0</v>
      </c>
      <c r="BZ191" s="80">
        <v>0</v>
      </c>
      <c r="CA191" s="80">
        <v>0</v>
      </c>
      <c r="CB191" s="80">
        <v>0</v>
      </c>
      <c r="CC191" s="80">
        <v>0</v>
      </c>
    </row>
    <row r="192" spans="1:81">
      <c r="A192" s="80" t="s">
        <v>1977</v>
      </c>
      <c r="B192" s="80">
        <v>387</v>
      </c>
      <c r="C192" s="80">
        <v>13</v>
      </c>
      <c r="D192" s="80">
        <v>23</v>
      </c>
      <c r="E192" s="80">
        <v>2016</v>
      </c>
      <c r="F192" s="80" t="s">
        <v>92</v>
      </c>
      <c r="G192" s="80" t="s">
        <v>1964</v>
      </c>
      <c r="H192" s="80" t="s">
        <v>1965</v>
      </c>
      <c r="I192" s="177"/>
      <c r="J192" s="81">
        <v>24.800809898863083</v>
      </c>
      <c r="K192" s="81">
        <v>2.7155374272382238</v>
      </c>
      <c r="L192" s="81">
        <v>3.9966303282284725</v>
      </c>
      <c r="M192" s="81">
        <v>35.845842615823145</v>
      </c>
      <c r="N192" s="81">
        <v>29.920221876081783</v>
      </c>
      <c r="O192" s="81">
        <v>20.838775088903272</v>
      </c>
      <c r="P192" s="81">
        <v>19.007320206045531</v>
      </c>
      <c r="Q192" s="81">
        <v>1.4324175248244873</v>
      </c>
      <c r="R192" s="81">
        <v>1.8802618885875708</v>
      </c>
      <c r="S192" s="81">
        <v>2.7736535836974481</v>
      </c>
      <c r="T192" s="82"/>
      <c r="U192" s="81">
        <v>1192345</v>
      </c>
      <c r="V192" s="81">
        <v>924</v>
      </c>
      <c r="W192" s="81">
        <v>76</v>
      </c>
      <c r="X192" s="81">
        <v>5175</v>
      </c>
      <c r="Y192" s="81">
        <v>8052</v>
      </c>
      <c r="Z192" s="81">
        <v>12256</v>
      </c>
      <c r="AA192" s="81">
        <v>3912</v>
      </c>
      <c r="AB192" s="81">
        <v>20280</v>
      </c>
      <c r="AC192" s="81">
        <v>321130.22225037293</v>
      </c>
      <c r="AD192" s="81">
        <v>2.7736535836974481</v>
      </c>
      <c r="AE192" s="82"/>
      <c r="AF192" s="81">
        <v>20589410.326460332</v>
      </c>
      <c r="AG192" s="81">
        <v>1589975.5859401601</v>
      </c>
      <c r="AH192" s="81">
        <v>632898.11582004023</v>
      </c>
      <c r="AI192" s="81">
        <v>37419511.252265833</v>
      </c>
      <c r="AJ192" s="81">
        <v>33035810.609122831</v>
      </c>
      <c r="AK192" s="81">
        <v>0</v>
      </c>
      <c r="AL192" s="81">
        <v>0</v>
      </c>
      <c r="AM192" s="81">
        <v>2781448.163395734</v>
      </c>
      <c r="AN192" s="81">
        <v>0</v>
      </c>
      <c r="AO192" s="81">
        <v>0</v>
      </c>
      <c r="AP192" s="82"/>
      <c r="AQ192" s="81">
        <v>168</v>
      </c>
      <c r="AR192" s="81">
        <v>173</v>
      </c>
      <c r="AS192" s="81">
        <v>0</v>
      </c>
      <c r="AT192" s="81">
        <v>0</v>
      </c>
      <c r="AU192" s="81">
        <v>0</v>
      </c>
      <c r="AV192" s="81">
        <v>0</v>
      </c>
      <c r="AW192" s="81" t="s">
        <v>564</v>
      </c>
      <c r="AX192" s="82"/>
      <c r="AY192" s="81">
        <v>898.69999999999993</v>
      </c>
      <c r="AZ192" s="81">
        <v>5581.7</v>
      </c>
      <c r="BA192" s="81">
        <v>0</v>
      </c>
      <c r="BB192" s="81">
        <v>0</v>
      </c>
      <c r="BC192" s="81">
        <v>0</v>
      </c>
      <c r="BD192" s="81">
        <v>0</v>
      </c>
      <c r="BE192" s="81" t="s">
        <v>564</v>
      </c>
      <c r="BF192" s="82"/>
      <c r="BG192" s="81">
        <v>0</v>
      </c>
      <c r="BH192" s="81">
        <v>0</v>
      </c>
      <c r="BI192" s="81">
        <v>0</v>
      </c>
      <c r="BJ192" s="81">
        <v>30.888999999999999</v>
      </c>
      <c r="BK192" s="81">
        <v>12.795</v>
      </c>
      <c r="BL192" s="81">
        <v>0</v>
      </c>
      <c r="BM192" s="82"/>
      <c r="BN192" s="81">
        <v>0</v>
      </c>
      <c r="BO192" s="81">
        <v>0</v>
      </c>
      <c r="BP192" s="81">
        <v>0</v>
      </c>
      <c r="BQ192" s="81">
        <v>1</v>
      </c>
      <c r="BR192" s="81">
        <v>2</v>
      </c>
      <c r="BS192" s="81">
        <v>0</v>
      </c>
      <c r="BT192"/>
      <c r="BU192" s="80">
        <v>43.683999999999997</v>
      </c>
      <c r="BV192" s="80">
        <v>0</v>
      </c>
      <c r="BW192" s="80">
        <v>0</v>
      </c>
      <c r="BX192" s="80">
        <v>0</v>
      </c>
      <c r="BY192" s="80">
        <v>0</v>
      </c>
      <c r="BZ192" s="80">
        <v>0</v>
      </c>
      <c r="CA192" s="80">
        <v>0</v>
      </c>
      <c r="CB192" s="80">
        <v>0</v>
      </c>
      <c r="CC192" s="80">
        <v>0</v>
      </c>
    </row>
    <row r="193" spans="1:81">
      <c r="A193" s="80" t="s">
        <v>1978</v>
      </c>
      <c r="B193" s="80">
        <v>388</v>
      </c>
      <c r="C193" s="80">
        <v>14</v>
      </c>
      <c r="D193" s="80">
        <v>23</v>
      </c>
      <c r="E193" s="80">
        <v>2017</v>
      </c>
      <c r="F193" s="80" t="s">
        <v>71</v>
      </c>
      <c r="G193" s="80" t="s">
        <v>1964</v>
      </c>
      <c r="H193" s="80" t="s">
        <v>1965</v>
      </c>
      <c r="I193" s="177"/>
      <c r="J193" s="81">
        <v>26.227187242554525</v>
      </c>
      <c r="K193" s="81">
        <v>2.9233550164317061</v>
      </c>
      <c r="L193" s="81">
        <v>3.1029477902893126</v>
      </c>
      <c r="M193" s="81">
        <v>35.993732379897537</v>
      </c>
      <c r="N193" s="81">
        <v>31.818778318922163</v>
      </c>
      <c r="O193" s="81">
        <v>21.147684165778163</v>
      </c>
      <c r="P193" s="81">
        <v>19.471096803346033</v>
      </c>
      <c r="Q193" s="81">
        <v>1.4175801747524084</v>
      </c>
      <c r="R193" s="81">
        <v>2.0687807712187198</v>
      </c>
      <c r="S193" s="81">
        <v>3.0046540497458762</v>
      </c>
      <c r="T193" s="82"/>
      <c r="U193" s="81">
        <v>1387850</v>
      </c>
      <c r="V193" s="81">
        <v>924</v>
      </c>
      <c r="W193" s="81">
        <v>76</v>
      </c>
      <c r="X193" s="81">
        <v>5175</v>
      </c>
      <c r="Y193" s="81">
        <v>8326</v>
      </c>
      <c r="Z193" s="81">
        <v>12644</v>
      </c>
      <c r="AA193" s="81">
        <v>4033</v>
      </c>
      <c r="AB193" s="81">
        <v>20755</v>
      </c>
      <c r="AC193" s="81">
        <v>360338.14285714278</v>
      </c>
      <c r="AD193" s="81">
        <v>3.0046540497458758</v>
      </c>
      <c r="AE193" s="82"/>
      <c r="AF193" s="81">
        <v>20656870.93907766</v>
      </c>
      <c r="AG193" s="81">
        <v>1719999.9941788311</v>
      </c>
      <c r="AH193" s="81">
        <v>661675.74045730277</v>
      </c>
      <c r="AI193" s="81">
        <v>38370539.294146843</v>
      </c>
      <c r="AJ193" s="81">
        <v>34900580.15695677</v>
      </c>
      <c r="AK193" s="81">
        <v>0</v>
      </c>
      <c r="AL193" s="81">
        <v>0</v>
      </c>
      <c r="AM193" s="81">
        <v>2851049.6395510309</v>
      </c>
      <c r="AN193" s="81">
        <v>0</v>
      </c>
      <c r="AO193" s="81">
        <v>0</v>
      </c>
      <c r="AP193" s="82"/>
      <c r="AQ193" s="81">
        <v>188</v>
      </c>
      <c r="AR193" s="81">
        <v>178</v>
      </c>
      <c r="AS193" s="81">
        <v>0</v>
      </c>
      <c r="AT193" s="81">
        <v>0</v>
      </c>
      <c r="AU193" s="81">
        <v>0</v>
      </c>
      <c r="AV193" s="81">
        <v>0</v>
      </c>
      <c r="AW193" s="81" t="s">
        <v>564</v>
      </c>
      <c r="AX193" s="82"/>
      <c r="AY193" s="81">
        <v>1036.45</v>
      </c>
      <c r="AZ193" s="81">
        <v>5654.9</v>
      </c>
      <c r="BA193" s="81">
        <v>0</v>
      </c>
      <c r="BB193" s="81">
        <v>0</v>
      </c>
      <c r="BC193" s="81">
        <v>0</v>
      </c>
      <c r="BD193" s="81">
        <v>0</v>
      </c>
      <c r="BE193" s="81" t="s">
        <v>564</v>
      </c>
      <c r="BF193" s="82"/>
      <c r="BG193" s="81">
        <v>0</v>
      </c>
      <c r="BH193" s="81">
        <v>0</v>
      </c>
      <c r="BI193" s="81">
        <v>0</v>
      </c>
      <c r="BJ193" s="81">
        <v>30.096</v>
      </c>
      <c r="BK193" s="81">
        <v>12.382999999999999</v>
      </c>
      <c r="BL193" s="81">
        <v>0</v>
      </c>
      <c r="BM193" s="82"/>
      <c r="BN193" s="81">
        <v>0</v>
      </c>
      <c r="BO193" s="81">
        <v>0</v>
      </c>
      <c r="BP193" s="81">
        <v>0</v>
      </c>
      <c r="BQ193" s="81">
        <v>1</v>
      </c>
      <c r="BR193" s="81">
        <v>2</v>
      </c>
      <c r="BS193" s="81">
        <v>0</v>
      </c>
      <c r="BT193"/>
      <c r="BU193" s="80">
        <v>42.478999999999999</v>
      </c>
      <c r="BV193" s="80">
        <v>0</v>
      </c>
      <c r="BW193" s="80">
        <v>0</v>
      </c>
      <c r="BX193" s="80">
        <v>0</v>
      </c>
      <c r="BY193" s="80">
        <v>0</v>
      </c>
      <c r="BZ193" s="80">
        <v>0</v>
      </c>
      <c r="CA193" s="80">
        <v>0</v>
      </c>
      <c r="CB193" s="80">
        <v>0</v>
      </c>
      <c r="CC193" s="80">
        <v>0</v>
      </c>
    </row>
    <row r="194" spans="1:81">
      <c r="A194" s="80" t="s">
        <v>1979</v>
      </c>
      <c r="B194" s="80">
        <v>389</v>
      </c>
      <c r="C194" s="80">
        <v>15</v>
      </c>
      <c r="D194" s="80">
        <v>23</v>
      </c>
      <c r="E194" s="80">
        <v>2018</v>
      </c>
      <c r="F194" s="80" t="s">
        <v>93</v>
      </c>
      <c r="G194" s="80" t="s">
        <v>1964</v>
      </c>
      <c r="H194" s="80" t="s">
        <v>1965</v>
      </c>
      <c r="I194" s="177"/>
      <c r="J194" s="81">
        <v>53.494668354779982</v>
      </c>
      <c r="K194" s="81">
        <v>2.789100114474234</v>
      </c>
      <c r="L194" s="81">
        <v>2.9210400148717506</v>
      </c>
      <c r="M194" s="81">
        <v>41.645389901766372</v>
      </c>
      <c r="N194" s="81">
        <v>29.451631221824083</v>
      </c>
      <c r="O194" s="81">
        <v>21.162287328456614</v>
      </c>
      <c r="P194" s="81">
        <v>19.650107927301779</v>
      </c>
      <c r="Q194" s="81">
        <v>1.3489706523980809</v>
      </c>
      <c r="R194" s="81">
        <v>1.912222940063506</v>
      </c>
      <c r="S194" s="81">
        <v>4.0509197225008213</v>
      </c>
      <c r="T194" s="82"/>
      <c r="U194" s="81">
        <v>2917798</v>
      </c>
      <c r="V194" s="81">
        <v>924</v>
      </c>
      <c r="W194" s="81">
        <v>76</v>
      </c>
      <c r="X194" s="81">
        <v>5175</v>
      </c>
      <c r="Y194" s="81">
        <v>8584</v>
      </c>
      <c r="Z194" s="81">
        <v>12895</v>
      </c>
      <c r="AA194" s="81">
        <v>4111</v>
      </c>
      <c r="AB194" s="81">
        <v>21284</v>
      </c>
      <c r="AC194" s="81">
        <v>331763.71428571432</v>
      </c>
      <c r="AD194" s="81">
        <v>4.0509197225008213</v>
      </c>
      <c r="AE194" s="82"/>
      <c r="AF194" s="81">
        <v>34253348.10519819</v>
      </c>
      <c r="AG194" s="81">
        <v>1540185.01241636</v>
      </c>
      <c r="AH194" s="81">
        <v>611220.52040451404</v>
      </c>
      <c r="AI194" s="81">
        <v>44996155.95256082</v>
      </c>
      <c r="AJ194" s="81">
        <v>31757794.753085949</v>
      </c>
      <c r="AK194" s="81">
        <v>0</v>
      </c>
      <c r="AL194" s="81">
        <v>0</v>
      </c>
      <c r="AM194" s="81">
        <v>2929766.2403867338</v>
      </c>
      <c r="AN194" s="81">
        <v>0</v>
      </c>
      <c r="AO194" s="81">
        <v>0</v>
      </c>
      <c r="AP194" s="82"/>
      <c r="AQ194" s="81">
        <v>205</v>
      </c>
      <c r="AR194" s="81">
        <v>186</v>
      </c>
      <c r="AS194" s="81">
        <v>0</v>
      </c>
      <c r="AT194" s="81">
        <v>0</v>
      </c>
      <c r="AU194" s="81">
        <v>0</v>
      </c>
      <c r="AV194" s="81">
        <v>0</v>
      </c>
      <c r="AW194" s="81" t="s">
        <v>564</v>
      </c>
      <c r="AX194" s="82"/>
      <c r="AY194" s="81">
        <v>1143.6500000000001</v>
      </c>
      <c r="AZ194" s="81">
        <v>5839</v>
      </c>
      <c r="BA194" s="81">
        <v>0</v>
      </c>
      <c r="BB194" s="81">
        <v>0</v>
      </c>
      <c r="BC194" s="81">
        <v>0</v>
      </c>
      <c r="BD194" s="81">
        <v>0</v>
      </c>
      <c r="BE194" s="81" t="s">
        <v>564</v>
      </c>
      <c r="BF194" s="82"/>
      <c r="BG194" s="81">
        <v>0</v>
      </c>
      <c r="BH194" s="81">
        <v>0</v>
      </c>
      <c r="BI194" s="81">
        <v>0</v>
      </c>
      <c r="BJ194" s="81">
        <v>28.231999999999999</v>
      </c>
      <c r="BK194" s="81">
        <v>12.581</v>
      </c>
      <c r="BL194" s="81">
        <v>0</v>
      </c>
      <c r="BM194" s="82"/>
      <c r="BN194" s="81">
        <v>0</v>
      </c>
      <c r="BO194" s="81">
        <v>0</v>
      </c>
      <c r="BP194" s="81">
        <v>0</v>
      </c>
      <c r="BQ194" s="81">
        <v>1</v>
      </c>
      <c r="BR194" s="81">
        <v>2</v>
      </c>
      <c r="BS194" s="81">
        <v>0</v>
      </c>
      <c r="BT194"/>
      <c r="BU194" s="80">
        <v>40.813000000000002</v>
      </c>
      <c r="BV194" s="80">
        <v>0</v>
      </c>
      <c r="BW194" s="80">
        <v>0</v>
      </c>
      <c r="BX194" s="80">
        <v>0</v>
      </c>
      <c r="BY194" s="80">
        <v>0</v>
      </c>
      <c r="BZ194" s="80">
        <v>0</v>
      </c>
      <c r="CA194" s="80">
        <v>0</v>
      </c>
      <c r="CB194" s="80">
        <v>0</v>
      </c>
      <c r="CC194" s="80">
        <v>0</v>
      </c>
    </row>
    <row r="195" spans="1:81">
      <c r="A195" s="80" t="s">
        <v>1980</v>
      </c>
      <c r="B195" s="80">
        <v>390</v>
      </c>
      <c r="C195" s="80">
        <v>16</v>
      </c>
      <c r="D195" s="80">
        <v>23</v>
      </c>
      <c r="E195" s="80">
        <v>2019</v>
      </c>
      <c r="F195" s="80" t="s">
        <v>73</v>
      </c>
      <c r="G195" s="80" t="s">
        <v>1964</v>
      </c>
      <c r="H195" s="80" t="s">
        <v>1965</v>
      </c>
      <c r="I195" s="177"/>
      <c r="J195" s="81">
        <v>23.674348194312188</v>
      </c>
      <c r="K195" s="81">
        <v>2.6096986323927767</v>
      </c>
      <c r="L195" s="81">
        <v>2.9705325988801765</v>
      </c>
      <c r="M195" s="81">
        <v>34.274682937001565</v>
      </c>
      <c r="N195" s="81">
        <v>30.059195507683711</v>
      </c>
      <c r="O195" s="81">
        <v>21.245278318431321</v>
      </c>
      <c r="P195" s="81">
        <v>19.6008340663981</v>
      </c>
      <c r="Q195" s="81">
        <v>1.342906686256268</v>
      </c>
      <c r="R195" s="81">
        <v>2.1286301585625633</v>
      </c>
      <c r="S195" s="81">
        <v>3.9342033789924318</v>
      </c>
      <c r="T195" s="82"/>
      <c r="U195" s="81">
        <v>1297811</v>
      </c>
      <c r="V195" s="81">
        <v>924</v>
      </c>
      <c r="W195" s="81">
        <v>76</v>
      </c>
      <c r="X195" s="81">
        <v>5175</v>
      </c>
      <c r="Y195" s="81">
        <v>8923</v>
      </c>
      <c r="Z195" s="81">
        <v>13301</v>
      </c>
      <c r="AA195" s="81">
        <v>4070</v>
      </c>
      <c r="AB195" s="81">
        <v>21762</v>
      </c>
      <c r="AC195" s="81">
        <v>375358.42857142858</v>
      </c>
      <c r="AD195" s="81">
        <v>3.9342033789924322</v>
      </c>
      <c r="AE195" s="82"/>
      <c r="AF195" s="81">
        <v>19297931.949511379</v>
      </c>
      <c r="AG195" s="81">
        <v>1497257.91421767</v>
      </c>
      <c r="AH195" s="81">
        <v>675255.77784266148</v>
      </c>
      <c r="AI195" s="81">
        <v>35528840.383479558</v>
      </c>
      <c r="AJ195" s="81">
        <v>31872730.348650385</v>
      </c>
      <c r="AK195" s="81">
        <v>0</v>
      </c>
      <c r="AL195" s="81">
        <v>0</v>
      </c>
      <c r="AM195" s="81">
        <v>2963820.5757517107</v>
      </c>
      <c r="AN195" s="81">
        <v>0</v>
      </c>
      <c r="AO195" s="81">
        <v>0</v>
      </c>
      <c r="AP195" s="82"/>
      <c r="AQ195" s="81">
        <v>238</v>
      </c>
      <c r="AR195" s="81">
        <v>187</v>
      </c>
      <c r="AS195" s="81">
        <v>0</v>
      </c>
      <c r="AT195" s="81">
        <v>0</v>
      </c>
      <c r="AU195" s="81">
        <v>0</v>
      </c>
      <c r="AV195" s="81">
        <v>0</v>
      </c>
      <c r="AW195" s="81" t="s">
        <v>564</v>
      </c>
      <c r="AX195" s="82"/>
      <c r="AY195" s="81">
        <v>1340.85</v>
      </c>
      <c r="AZ195" s="81">
        <v>5888.6</v>
      </c>
      <c r="BA195" s="81">
        <v>0</v>
      </c>
      <c r="BB195" s="81">
        <v>0</v>
      </c>
      <c r="BC195" s="81">
        <v>0</v>
      </c>
      <c r="BD195" s="81">
        <v>0</v>
      </c>
      <c r="BE195" s="81" t="s">
        <v>564</v>
      </c>
      <c r="BF195" s="82"/>
      <c r="BG195" s="81">
        <v>0</v>
      </c>
      <c r="BH195" s="81">
        <v>0</v>
      </c>
      <c r="BI195" s="81">
        <v>0</v>
      </c>
      <c r="BJ195" s="81">
        <v>32.978999999999999</v>
      </c>
      <c r="BK195" s="81">
        <v>12.346</v>
      </c>
      <c r="BL195" s="81">
        <v>0</v>
      </c>
      <c r="BM195" s="82"/>
      <c r="BN195" s="81">
        <v>0</v>
      </c>
      <c r="BO195" s="81">
        <v>0</v>
      </c>
      <c r="BP195" s="81">
        <v>0</v>
      </c>
      <c r="BQ195" s="81">
        <v>1</v>
      </c>
      <c r="BR195" s="81">
        <v>2</v>
      </c>
      <c r="BS195" s="81">
        <v>0</v>
      </c>
      <c r="BT195"/>
      <c r="BU195" s="80">
        <v>45.325000000000003</v>
      </c>
      <c r="BV195" s="80">
        <v>0</v>
      </c>
      <c r="BW195" s="80">
        <v>0</v>
      </c>
      <c r="BX195" s="80">
        <v>0</v>
      </c>
      <c r="BY195" s="80">
        <v>0</v>
      </c>
      <c r="BZ195" s="80">
        <v>0</v>
      </c>
      <c r="CA195" s="80">
        <v>0</v>
      </c>
      <c r="CB195" s="80">
        <v>0</v>
      </c>
      <c r="CC195" s="80">
        <v>0</v>
      </c>
    </row>
    <row r="196" spans="1:81">
      <c r="A196" s="80" t="s">
        <v>1981</v>
      </c>
      <c r="B196" s="80">
        <v>391</v>
      </c>
      <c r="C196" s="80">
        <v>17</v>
      </c>
      <c r="D196" s="80">
        <v>23</v>
      </c>
      <c r="E196" s="80">
        <v>2020</v>
      </c>
      <c r="F196" s="80" t="s">
        <v>218</v>
      </c>
      <c r="G196" s="80" t="s">
        <v>1964</v>
      </c>
      <c r="H196" s="80" t="s">
        <v>1965</v>
      </c>
      <c r="I196" s="177"/>
      <c r="J196" s="81">
        <v>17.75781913037337</v>
      </c>
      <c r="K196" s="81">
        <v>2.3665056343070674</v>
      </c>
      <c r="L196" s="81">
        <v>2.5005516554381422</v>
      </c>
      <c r="M196" s="81">
        <v>29.685908967707263</v>
      </c>
      <c r="N196" s="81">
        <v>28.817749239176781</v>
      </c>
      <c r="O196" s="81">
        <v>19.151252656174073</v>
      </c>
      <c r="P196" s="81">
        <v>18.873951304062711</v>
      </c>
      <c r="Q196" s="81">
        <v>1.2999020690167582</v>
      </c>
      <c r="R196" s="81">
        <v>2.3139456079483831</v>
      </c>
      <c r="S196" s="81">
        <v>3.406139633880231</v>
      </c>
      <c r="T196" s="82"/>
      <c r="U196" s="81">
        <v>1137545</v>
      </c>
      <c r="V196" s="81">
        <v>989</v>
      </c>
      <c r="W196" s="81">
        <v>63</v>
      </c>
      <c r="X196" s="81">
        <v>5800</v>
      </c>
      <c r="Y196" s="81">
        <v>9175</v>
      </c>
      <c r="Z196" s="81">
        <v>13685</v>
      </c>
      <c r="AA196" s="81">
        <v>4258</v>
      </c>
      <c r="AB196" s="81">
        <v>22046</v>
      </c>
      <c r="AC196" s="81">
        <v>410165.28571428568</v>
      </c>
      <c r="AD196" s="81">
        <v>3.406139633880231</v>
      </c>
      <c r="AE196" s="82"/>
      <c r="AF196" s="81">
        <v>15149646.96671214</v>
      </c>
      <c r="AG196" s="81">
        <v>1354244.9702591537</v>
      </c>
      <c r="AH196" s="81">
        <v>626894.43633859453</v>
      </c>
      <c r="AI196" s="81">
        <v>33341876.670888226</v>
      </c>
      <c r="AJ196" s="81">
        <v>34234264.675161332</v>
      </c>
      <c r="AK196" s="81"/>
      <c r="AL196" s="81"/>
      <c r="AM196" s="81">
        <v>2877247.936168645</v>
      </c>
      <c r="AN196" s="81"/>
      <c r="AO196" s="81"/>
      <c r="AP196" s="82"/>
      <c r="AQ196" s="81">
        <v>270</v>
      </c>
      <c r="AR196" s="81">
        <v>188</v>
      </c>
      <c r="AS196" s="81">
        <v>0</v>
      </c>
      <c r="AT196" s="81">
        <v>0</v>
      </c>
      <c r="AU196" s="81">
        <v>0</v>
      </c>
      <c r="AV196" s="81">
        <v>0</v>
      </c>
      <c r="AW196" s="81">
        <v>0</v>
      </c>
      <c r="AX196" s="82"/>
      <c r="AY196" s="81">
        <v>1510.450000000001</v>
      </c>
      <c r="AZ196" s="81">
        <v>5898.7999999999975</v>
      </c>
      <c r="BA196" s="81">
        <v>0</v>
      </c>
      <c r="BB196" s="81">
        <v>0</v>
      </c>
      <c r="BC196" s="81">
        <v>0</v>
      </c>
      <c r="BD196" s="81">
        <v>0</v>
      </c>
      <c r="BE196" s="81">
        <v>0</v>
      </c>
      <c r="BF196" s="82"/>
      <c r="BG196" s="81">
        <v>0</v>
      </c>
      <c r="BH196" s="81">
        <v>0</v>
      </c>
      <c r="BI196" s="81">
        <v>0</v>
      </c>
      <c r="BJ196" s="81">
        <v>29.702999999999999</v>
      </c>
      <c r="BK196" s="81">
        <v>11.824</v>
      </c>
      <c r="BL196" s="81">
        <v>0</v>
      </c>
      <c r="BM196" s="82"/>
      <c r="BN196" s="81">
        <v>0</v>
      </c>
      <c r="BO196" s="81">
        <v>0</v>
      </c>
      <c r="BP196" s="81">
        <v>0</v>
      </c>
      <c r="BQ196" s="81">
        <v>1</v>
      </c>
      <c r="BR196" s="81">
        <v>2</v>
      </c>
      <c r="BS196" s="81">
        <v>0</v>
      </c>
      <c r="BT196"/>
      <c r="BU196" s="80">
        <v>41.527000000000001</v>
      </c>
      <c r="BV196" s="80">
        <v>0</v>
      </c>
      <c r="BW196" s="80">
        <v>0</v>
      </c>
      <c r="BX196" s="80">
        <v>0</v>
      </c>
      <c r="BY196" s="80">
        <v>0</v>
      </c>
      <c r="BZ196" s="80">
        <v>0</v>
      </c>
      <c r="CA196" s="80">
        <v>0</v>
      </c>
      <c r="CB196" s="80">
        <v>0</v>
      </c>
      <c r="CC196" s="80">
        <v>0</v>
      </c>
    </row>
    <row r="197" spans="1:81">
      <c r="A197" s="80" t="s">
        <v>1982</v>
      </c>
      <c r="B197" s="80">
        <v>391</v>
      </c>
      <c r="C197" s="80">
        <v>18</v>
      </c>
      <c r="D197" s="80">
        <v>23</v>
      </c>
      <c r="E197" s="80">
        <v>2021</v>
      </c>
      <c r="F197" s="80" t="s">
        <v>75</v>
      </c>
      <c r="G197" s="174" t="s">
        <v>1964</v>
      </c>
      <c r="H197" s="80" t="s">
        <v>1965</v>
      </c>
      <c r="I197" s="177"/>
      <c r="J197" s="81">
        <v>18.297595126507137</v>
      </c>
      <c r="K197" s="81">
        <v>2.5060614291610883</v>
      </c>
      <c r="L197" s="81">
        <v>2.6955256354038686</v>
      </c>
      <c r="M197" s="81">
        <v>31.956817658029319</v>
      </c>
      <c r="N197" s="81">
        <v>28.983262208100886</v>
      </c>
      <c r="O197" s="81">
        <v>18.865513330264097</v>
      </c>
      <c r="P197" s="81">
        <v>19.481121133891719</v>
      </c>
      <c r="Q197" s="81">
        <v>1.3260636754470554</v>
      </c>
      <c r="R197" s="81">
        <v>2.5232132458119119</v>
      </c>
      <c r="S197" s="81">
        <v>2.7697330336648629</v>
      </c>
      <c r="T197" s="82"/>
      <c r="U197" s="81">
        <v>1241515</v>
      </c>
      <c r="V197" s="81">
        <v>989</v>
      </c>
      <c r="W197" s="81">
        <v>63</v>
      </c>
      <c r="X197" s="81">
        <v>5800</v>
      </c>
      <c r="Y197" s="81">
        <v>9333</v>
      </c>
      <c r="Z197" s="81">
        <v>13881</v>
      </c>
      <c r="AA197" s="81">
        <v>4286</v>
      </c>
      <c r="AB197" s="81">
        <v>22223</v>
      </c>
      <c r="AC197" s="81">
        <v>433512.57142857136</v>
      </c>
      <c r="AD197" s="81">
        <v>2.7697330336648629</v>
      </c>
      <c r="AE197" s="82"/>
      <c r="AF197" s="81">
        <v>15460559.865713043</v>
      </c>
      <c r="AG197" s="81">
        <v>1451287.4044132754</v>
      </c>
      <c r="AH197" s="81">
        <v>662850.20603128895</v>
      </c>
      <c r="AI197" s="81">
        <v>36533159.023781486</v>
      </c>
      <c r="AJ197" s="81">
        <v>34538074.52730938</v>
      </c>
      <c r="AK197" s="81">
        <v>0</v>
      </c>
      <c r="AL197" s="81">
        <v>0</v>
      </c>
      <c r="AM197" s="81">
        <v>2917077.3787528044</v>
      </c>
      <c r="AN197" s="81">
        <v>0</v>
      </c>
      <c r="AO197" s="81">
        <v>0</v>
      </c>
      <c r="AP197" s="82"/>
      <c r="AQ197" s="81">
        <v>303</v>
      </c>
      <c r="AR197" s="81">
        <v>188</v>
      </c>
      <c r="AS197" s="81">
        <v>0</v>
      </c>
      <c r="AT197" s="81">
        <v>0</v>
      </c>
      <c r="AU197" s="81">
        <v>0</v>
      </c>
      <c r="AV197" s="81">
        <v>0</v>
      </c>
      <c r="AW197" s="81"/>
      <c r="AX197" s="82"/>
      <c r="AY197" s="81">
        <v>1692.600000000001</v>
      </c>
      <c r="AZ197" s="81">
        <v>5898.7999999999975</v>
      </c>
      <c r="BA197" s="81">
        <v>0</v>
      </c>
      <c r="BB197" s="81">
        <v>0</v>
      </c>
      <c r="BC197" s="81">
        <v>0</v>
      </c>
      <c r="BD197" s="81">
        <v>0</v>
      </c>
      <c r="BE197" s="81"/>
      <c r="BF197" s="82"/>
      <c r="BG197" s="81"/>
      <c r="BH197" s="81"/>
      <c r="BI197" s="81"/>
      <c r="BJ197" s="81"/>
      <c r="BK197" s="81"/>
      <c r="BL197" s="81"/>
      <c r="BM197" s="82"/>
      <c r="BN197" s="81"/>
      <c r="BO197" s="81"/>
      <c r="BP197" s="81"/>
      <c r="BQ197" s="81"/>
      <c r="BR197" s="81"/>
      <c r="BS197" s="81"/>
      <c r="BT197"/>
      <c r="BU197" s="80"/>
      <c r="BV197" s="80"/>
      <c r="BW197" s="80"/>
      <c r="BX197" s="80"/>
      <c r="BY197" s="80"/>
      <c r="BZ197" s="80"/>
      <c r="CA197" s="80"/>
      <c r="CB197" s="80"/>
      <c r="CC197" s="80"/>
    </row>
    <row r="198" spans="1:81">
      <c r="A198" s="80" t="s">
        <v>1983</v>
      </c>
      <c r="B198" s="80">
        <v>391</v>
      </c>
      <c r="C198" s="80">
        <v>19</v>
      </c>
      <c r="D198" s="80">
        <v>23</v>
      </c>
      <c r="E198" s="80">
        <v>2022</v>
      </c>
      <c r="F198" s="80" t="s">
        <v>568</v>
      </c>
      <c r="G198" s="174" t="s">
        <v>1964</v>
      </c>
      <c r="H198" s="80" t="s">
        <v>1965</v>
      </c>
      <c r="I198" s="177"/>
      <c r="J198" s="81"/>
      <c r="K198" s="81"/>
      <c r="L198" s="81"/>
      <c r="M198" s="81"/>
      <c r="N198" s="81"/>
      <c r="O198" s="81"/>
      <c r="P198" s="81"/>
      <c r="Q198" s="81"/>
      <c r="R198" s="81"/>
      <c r="S198" s="81"/>
      <c r="T198" s="82"/>
      <c r="U198" s="81"/>
      <c r="V198" s="81"/>
      <c r="W198" s="81"/>
      <c r="X198" s="81"/>
      <c r="Y198" s="81"/>
      <c r="Z198" s="81"/>
      <c r="AA198" s="81"/>
      <c r="AB198" s="81"/>
      <c r="AC198" s="81"/>
      <c r="AD198" s="81"/>
      <c r="AE198" s="82"/>
      <c r="AF198" s="81"/>
      <c r="AG198" s="81"/>
      <c r="AH198" s="81"/>
      <c r="AI198" s="81"/>
      <c r="AJ198" s="81"/>
      <c r="AK198" s="81"/>
      <c r="AL198" s="81"/>
      <c r="AM198" s="81"/>
      <c r="AN198" s="81"/>
      <c r="AO198" s="81"/>
      <c r="AP198" s="82"/>
      <c r="AQ198" s="81">
        <v>337</v>
      </c>
      <c r="AR198" s="81">
        <v>188</v>
      </c>
      <c r="AS198" s="81">
        <v>0</v>
      </c>
      <c r="AT198" s="81">
        <v>0</v>
      </c>
      <c r="AU198" s="81">
        <v>0</v>
      </c>
      <c r="AV198" s="81">
        <v>0</v>
      </c>
      <c r="AW198" s="81"/>
      <c r="AX198" s="82"/>
      <c r="AY198" s="81">
        <v>1892.1000000000013</v>
      </c>
      <c r="AZ198" s="81">
        <v>5898.7999999999975</v>
      </c>
      <c r="BA198" s="81">
        <v>0</v>
      </c>
      <c r="BB198" s="81">
        <v>0</v>
      </c>
      <c r="BC198" s="81">
        <v>0</v>
      </c>
      <c r="BD198" s="81">
        <v>0</v>
      </c>
      <c r="BE198" s="81"/>
      <c r="BF198" s="82"/>
      <c r="BG198" s="81"/>
      <c r="BH198" s="81"/>
      <c r="BI198" s="81"/>
      <c r="BJ198" s="81"/>
      <c r="BK198" s="81"/>
      <c r="BL198" s="81"/>
      <c r="BM198" s="82"/>
      <c r="BN198" s="81"/>
      <c r="BO198" s="81"/>
      <c r="BP198" s="81"/>
      <c r="BQ198" s="81"/>
      <c r="BR198" s="81"/>
      <c r="BS198" s="81"/>
      <c r="BT198"/>
      <c r="BU198" s="80"/>
      <c r="BV198" s="80"/>
      <c r="BW198" s="80"/>
      <c r="BX198" s="80"/>
      <c r="BY198" s="80"/>
      <c r="BZ198" s="80"/>
      <c r="CA198" s="80"/>
      <c r="CB198" s="80"/>
      <c r="CC198" s="80"/>
    </row>
    <row r="199" spans="1:81">
      <c r="A199" s="80" t="s">
        <v>1984</v>
      </c>
      <c r="B199" s="80">
        <v>273</v>
      </c>
      <c r="C199" s="80">
        <v>1</v>
      </c>
      <c r="D199" s="80">
        <v>17</v>
      </c>
      <c r="E199" s="80">
        <v>1990</v>
      </c>
      <c r="F199" s="80" t="s">
        <v>562</v>
      </c>
      <c r="G199" s="80" t="s">
        <v>1985</v>
      </c>
      <c r="H199" s="80" t="s">
        <v>1986</v>
      </c>
      <c r="I199" s="177"/>
      <c r="J199" s="81">
        <v>6.2310127590475348</v>
      </c>
      <c r="K199" s="81">
        <v>2.1045967893569366</v>
      </c>
      <c r="L199" s="81">
        <v>0.80285311453394459</v>
      </c>
      <c r="M199" s="81">
        <v>6.3181738551175544</v>
      </c>
      <c r="N199" s="81">
        <v>10.187107518192237</v>
      </c>
      <c r="O199" s="81">
        <v>13.962647032358351</v>
      </c>
      <c r="P199" s="81">
        <v>16.238961509242575</v>
      </c>
      <c r="Q199" s="81">
        <v>0.8420480461438038</v>
      </c>
      <c r="R199" s="81">
        <v>0</v>
      </c>
      <c r="S199" s="81">
        <v>0.89439980661813123</v>
      </c>
      <c r="T199" s="82"/>
      <c r="U199" s="81">
        <v>1206737</v>
      </c>
      <c r="V199" s="81">
        <v>742</v>
      </c>
      <c r="W199" s="81">
        <v>11</v>
      </c>
      <c r="X199" s="81">
        <v>2512</v>
      </c>
      <c r="Y199" s="81">
        <v>3563</v>
      </c>
      <c r="Z199" s="81">
        <v>5743</v>
      </c>
      <c r="AA199" s="81">
        <v>3943</v>
      </c>
      <c r="AB199" s="81">
        <v>13672</v>
      </c>
      <c r="AC199" s="81">
        <v>0</v>
      </c>
      <c r="AD199" s="81">
        <v>0.89439980661813123</v>
      </c>
      <c r="AE199" s="82"/>
      <c r="AF199" s="81" t="s">
        <v>564</v>
      </c>
      <c r="AG199" s="81" t="s">
        <v>564</v>
      </c>
      <c r="AH199" s="81" t="s">
        <v>564</v>
      </c>
      <c r="AI199" s="81" t="s">
        <v>564</v>
      </c>
      <c r="AJ199" s="81" t="s">
        <v>564</v>
      </c>
      <c r="AK199" s="81" t="s">
        <v>564</v>
      </c>
      <c r="AL199" s="81" t="s">
        <v>564</v>
      </c>
      <c r="AM199" s="81" t="s">
        <v>564</v>
      </c>
      <c r="AN199" s="81" t="s">
        <v>564</v>
      </c>
      <c r="AO199" s="81" t="s">
        <v>564</v>
      </c>
      <c r="AP199" s="82"/>
      <c r="AQ199" s="81" t="s">
        <v>564</v>
      </c>
      <c r="AR199" s="81" t="s">
        <v>564</v>
      </c>
      <c r="AS199" s="81" t="s">
        <v>564</v>
      </c>
      <c r="AT199" s="81" t="s">
        <v>564</v>
      </c>
      <c r="AU199" s="81" t="s">
        <v>564</v>
      </c>
      <c r="AV199" s="81" t="s">
        <v>564</v>
      </c>
      <c r="AW199" s="81" t="s">
        <v>564</v>
      </c>
      <c r="AX199" s="82"/>
      <c r="AY199" s="81" t="s">
        <v>564</v>
      </c>
      <c r="AZ199" s="81" t="s">
        <v>564</v>
      </c>
      <c r="BA199" s="81" t="s">
        <v>564</v>
      </c>
      <c r="BB199" s="81" t="s">
        <v>564</v>
      </c>
      <c r="BC199" s="81" t="s">
        <v>564</v>
      </c>
      <c r="BD199" s="81" t="s">
        <v>564</v>
      </c>
      <c r="BE199" s="81" t="s">
        <v>564</v>
      </c>
      <c r="BF199" s="82"/>
      <c r="BG199" s="81" t="s">
        <v>564</v>
      </c>
      <c r="BH199" s="81" t="s">
        <v>564</v>
      </c>
      <c r="BI199" s="81" t="s">
        <v>564</v>
      </c>
      <c r="BJ199" s="81" t="s">
        <v>564</v>
      </c>
      <c r="BK199" s="81" t="s">
        <v>564</v>
      </c>
      <c r="BL199" s="81" t="s">
        <v>564</v>
      </c>
      <c r="BM199" s="82"/>
      <c r="BN199" s="81" t="s">
        <v>564</v>
      </c>
      <c r="BO199" s="81" t="s">
        <v>564</v>
      </c>
      <c r="BP199" s="81" t="s">
        <v>564</v>
      </c>
      <c r="BQ199" s="81" t="s">
        <v>564</v>
      </c>
      <c r="BR199" s="81" t="s">
        <v>564</v>
      </c>
      <c r="BS199" s="81" t="s">
        <v>564</v>
      </c>
      <c r="BT199"/>
      <c r="BU199" s="80"/>
      <c r="BV199" s="80"/>
      <c r="BW199" s="80"/>
      <c r="BX199" s="80"/>
      <c r="BY199" s="80"/>
      <c r="BZ199" s="80"/>
      <c r="CA199" s="80"/>
      <c r="CB199" s="80"/>
      <c r="CC199" s="80"/>
    </row>
    <row r="200" spans="1:81">
      <c r="A200" s="80" t="s">
        <v>1987</v>
      </c>
      <c r="B200" s="80">
        <v>274</v>
      </c>
      <c r="C200" s="80">
        <v>2</v>
      </c>
      <c r="D200" s="80">
        <v>17</v>
      </c>
      <c r="E200" s="80">
        <v>2005</v>
      </c>
      <c r="F200" s="80" t="s">
        <v>565</v>
      </c>
      <c r="G200" s="80" t="s">
        <v>1985</v>
      </c>
      <c r="H200" s="80" t="s">
        <v>1986</v>
      </c>
      <c r="I200" s="177"/>
      <c r="J200" s="81">
        <v>22.096482032402228</v>
      </c>
      <c r="K200" s="81">
        <v>1.3266415663182913</v>
      </c>
      <c r="L200" s="81">
        <v>0</v>
      </c>
      <c r="M200" s="81">
        <v>15.022449088050095</v>
      </c>
      <c r="N200" s="81">
        <v>20.167738782219423</v>
      </c>
      <c r="O200" s="81">
        <v>23.409232430852796</v>
      </c>
      <c r="P200" s="81">
        <v>16.37835704566746</v>
      </c>
      <c r="Q200" s="81">
        <v>1.0724261570715725</v>
      </c>
      <c r="R200" s="81">
        <v>0</v>
      </c>
      <c r="S200" s="81">
        <v>1.3454426094158021</v>
      </c>
      <c r="T200" s="82"/>
      <c r="U200" s="81">
        <v>3924192</v>
      </c>
      <c r="V200" s="81">
        <v>589</v>
      </c>
      <c r="W200" s="81">
        <v>0</v>
      </c>
      <c r="X200" s="81">
        <v>3269</v>
      </c>
      <c r="Y200" s="81">
        <v>5897</v>
      </c>
      <c r="Z200" s="81">
        <v>11142</v>
      </c>
      <c r="AA200" s="81">
        <v>3257</v>
      </c>
      <c r="AB200" s="81">
        <v>18203</v>
      </c>
      <c r="AC200" s="81">
        <v>0</v>
      </c>
      <c r="AD200" s="81">
        <v>1.3454426094158021</v>
      </c>
      <c r="AE200" s="82"/>
      <c r="AF200" s="81" t="s">
        <v>564</v>
      </c>
      <c r="AG200" s="81" t="s">
        <v>564</v>
      </c>
      <c r="AH200" s="81" t="s">
        <v>564</v>
      </c>
      <c r="AI200" s="81" t="s">
        <v>564</v>
      </c>
      <c r="AJ200" s="81" t="s">
        <v>564</v>
      </c>
      <c r="AK200" s="81" t="s">
        <v>564</v>
      </c>
      <c r="AL200" s="81" t="s">
        <v>564</v>
      </c>
      <c r="AM200" s="81" t="s">
        <v>564</v>
      </c>
      <c r="AN200" s="81" t="s">
        <v>564</v>
      </c>
      <c r="AO200" s="81" t="s">
        <v>564</v>
      </c>
      <c r="AP200" s="82"/>
      <c r="AQ200" s="81" t="s">
        <v>564</v>
      </c>
      <c r="AR200" s="81" t="s">
        <v>564</v>
      </c>
      <c r="AS200" s="81" t="s">
        <v>564</v>
      </c>
      <c r="AT200" s="81" t="s">
        <v>564</v>
      </c>
      <c r="AU200" s="81" t="s">
        <v>564</v>
      </c>
      <c r="AV200" s="81" t="s">
        <v>564</v>
      </c>
      <c r="AW200" s="81" t="s">
        <v>564</v>
      </c>
      <c r="AX200" s="82"/>
      <c r="AY200" s="81" t="s">
        <v>564</v>
      </c>
      <c r="AZ200" s="81" t="s">
        <v>564</v>
      </c>
      <c r="BA200" s="81" t="s">
        <v>564</v>
      </c>
      <c r="BB200" s="81" t="s">
        <v>564</v>
      </c>
      <c r="BC200" s="81" t="s">
        <v>564</v>
      </c>
      <c r="BD200" s="81" t="s">
        <v>564</v>
      </c>
      <c r="BE200" s="81" t="s">
        <v>564</v>
      </c>
      <c r="BF200" s="82"/>
      <c r="BG200" s="81" t="s">
        <v>564</v>
      </c>
      <c r="BH200" s="81" t="s">
        <v>564</v>
      </c>
      <c r="BI200" s="81" t="s">
        <v>564</v>
      </c>
      <c r="BJ200" s="81" t="s">
        <v>564</v>
      </c>
      <c r="BK200" s="81" t="s">
        <v>564</v>
      </c>
      <c r="BL200" s="81" t="s">
        <v>564</v>
      </c>
      <c r="BM200" s="82"/>
      <c r="BN200" s="81" t="s">
        <v>564</v>
      </c>
      <c r="BO200" s="81" t="s">
        <v>564</v>
      </c>
      <c r="BP200" s="81" t="s">
        <v>564</v>
      </c>
      <c r="BQ200" s="81" t="s">
        <v>564</v>
      </c>
      <c r="BR200" s="81" t="s">
        <v>564</v>
      </c>
      <c r="BS200" s="81" t="s">
        <v>564</v>
      </c>
      <c r="BT200"/>
      <c r="BU200" s="80"/>
      <c r="BV200" s="80"/>
      <c r="BW200" s="80"/>
      <c r="BX200" s="80"/>
      <c r="BY200" s="80"/>
      <c r="BZ200" s="80"/>
      <c r="CA200" s="80"/>
      <c r="CB200" s="80"/>
      <c r="CC200" s="80"/>
    </row>
    <row r="201" spans="1:81">
      <c r="A201" s="80" t="s">
        <v>1988</v>
      </c>
      <c r="B201" s="80">
        <v>275</v>
      </c>
      <c r="C201" s="80">
        <v>3</v>
      </c>
      <c r="D201" s="80">
        <v>17</v>
      </c>
      <c r="E201" s="80">
        <v>2006</v>
      </c>
      <c r="F201" s="80" t="s">
        <v>566</v>
      </c>
      <c r="G201" s="80" t="s">
        <v>1985</v>
      </c>
      <c r="H201" s="80" t="s">
        <v>1986</v>
      </c>
      <c r="I201" s="177"/>
      <c r="J201" s="81" t="s">
        <v>564</v>
      </c>
      <c r="K201" s="81" t="s">
        <v>564</v>
      </c>
      <c r="L201" s="81" t="s">
        <v>564</v>
      </c>
      <c r="M201" s="81" t="s">
        <v>564</v>
      </c>
      <c r="N201" s="81" t="s">
        <v>564</v>
      </c>
      <c r="O201" s="81" t="s">
        <v>564</v>
      </c>
      <c r="P201" s="81" t="s">
        <v>564</v>
      </c>
      <c r="Q201" s="81" t="s">
        <v>564</v>
      </c>
      <c r="R201" s="81" t="s">
        <v>564</v>
      </c>
      <c r="S201" s="81" t="s">
        <v>564</v>
      </c>
      <c r="T201" s="82"/>
      <c r="U201" s="81" t="s">
        <v>564</v>
      </c>
      <c r="V201" s="81" t="s">
        <v>564</v>
      </c>
      <c r="W201" s="81" t="s">
        <v>564</v>
      </c>
      <c r="X201" s="81" t="s">
        <v>564</v>
      </c>
      <c r="Y201" s="81" t="s">
        <v>564</v>
      </c>
      <c r="Z201" s="81" t="s">
        <v>564</v>
      </c>
      <c r="AA201" s="81" t="s">
        <v>564</v>
      </c>
      <c r="AB201" s="81" t="s">
        <v>564</v>
      </c>
      <c r="AC201" s="81" t="s">
        <v>564</v>
      </c>
      <c r="AD201" s="81" t="s">
        <v>564</v>
      </c>
      <c r="AE201" s="82"/>
      <c r="AF201" s="81" t="s">
        <v>564</v>
      </c>
      <c r="AG201" s="81" t="s">
        <v>564</v>
      </c>
      <c r="AH201" s="81" t="s">
        <v>564</v>
      </c>
      <c r="AI201" s="81" t="s">
        <v>564</v>
      </c>
      <c r="AJ201" s="81" t="s">
        <v>564</v>
      </c>
      <c r="AK201" s="81" t="s">
        <v>564</v>
      </c>
      <c r="AL201" s="81" t="s">
        <v>564</v>
      </c>
      <c r="AM201" s="81" t="s">
        <v>564</v>
      </c>
      <c r="AN201" s="81" t="s">
        <v>564</v>
      </c>
      <c r="AO201" s="81" t="s">
        <v>564</v>
      </c>
      <c r="AP201" s="82"/>
      <c r="AQ201" s="81" t="s">
        <v>564</v>
      </c>
      <c r="AR201" s="81" t="s">
        <v>564</v>
      </c>
      <c r="AS201" s="81" t="s">
        <v>564</v>
      </c>
      <c r="AT201" s="81" t="s">
        <v>564</v>
      </c>
      <c r="AU201" s="81" t="s">
        <v>564</v>
      </c>
      <c r="AV201" s="81" t="s">
        <v>564</v>
      </c>
      <c r="AW201" s="81" t="s">
        <v>564</v>
      </c>
      <c r="AX201" s="82"/>
      <c r="AY201" s="81" t="s">
        <v>564</v>
      </c>
      <c r="AZ201" s="81" t="s">
        <v>564</v>
      </c>
      <c r="BA201" s="81" t="s">
        <v>564</v>
      </c>
      <c r="BB201" s="81" t="s">
        <v>564</v>
      </c>
      <c r="BC201" s="81" t="s">
        <v>564</v>
      </c>
      <c r="BD201" s="81" t="s">
        <v>564</v>
      </c>
      <c r="BE201" s="81" t="s">
        <v>564</v>
      </c>
      <c r="BF201" s="82"/>
      <c r="BG201" s="81" t="s">
        <v>564</v>
      </c>
      <c r="BH201" s="81" t="s">
        <v>564</v>
      </c>
      <c r="BI201" s="81" t="s">
        <v>564</v>
      </c>
      <c r="BJ201" s="81" t="s">
        <v>564</v>
      </c>
      <c r="BK201" s="81" t="s">
        <v>564</v>
      </c>
      <c r="BL201" s="81" t="s">
        <v>564</v>
      </c>
      <c r="BM201" s="82"/>
      <c r="BN201" s="81" t="s">
        <v>564</v>
      </c>
      <c r="BO201" s="81" t="s">
        <v>564</v>
      </c>
      <c r="BP201" s="81" t="s">
        <v>564</v>
      </c>
      <c r="BQ201" s="81" t="s">
        <v>564</v>
      </c>
      <c r="BR201" s="81" t="s">
        <v>564</v>
      </c>
      <c r="BS201" s="81" t="s">
        <v>564</v>
      </c>
      <c r="BT201"/>
      <c r="BU201" s="80"/>
      <c r="BV201" s="80"/>
      <c r="BW201" s="80"/>
      <c r="BX201" s="80"/>
      <c r="BY201" s="80"/>
      <c r="BZ201" s="80"/>
      <c r="CA201" s="80"/>
      <c r="CB201" s="80"/>
      <c r="CC201" s="80"/>
    </row>
    <row r="202" spans="1:81">
      <c r="A202" s="80" t="s">
        <v>1989</v>
      </c>
      <c r="B202" s="80">
        <v>276</v>
      </c>
      <c r="C202" s="80">
        <v>4</v>
      </c>
      <c r="D202" s="80">
        <v>17</v>
      </c>
      <c r="E202" s="80">
        <v>2007</v>
      </c>
      <c r="F202" s="80" t="s">
        <v>567</v>
      </c>
      <c r="G202" s="80" t="s">
        <v>1985</v>
      </c>
      <c r="H202" s="80" t="s">
        <v>1986</v>
      </c>
      <c r="I202" s="177"/>
      <c r="J202" s="81">
        <v>16.311723821143257</v>
      </c>
      <c r="K202" s="81">
        <v>1.3324016526194968</v>
      </c>
      <c r="L202" s="81">
        <v>0</v>
      </c>
      <c r="M202" s="81">
        <v>17.508677596956897</v>
      </c>
      <c r="N202" s="81">
        <v>21.082649035380861</v>
      </c>
      <c r="O202" s="81">
        <v>24.35168219182346</v>
      </c>
      <c r="P202" s="81">
        <v>17.469341324936611</v>
      </c>
      <c r="Q202" s="81">
        <v>1.1768470612776512</v>
      </c>
      <c r="R202" s="81">
        <v>0</v>
      </c>
      <c r="S202" s="81">
        <v>2.2570354533621253</v>
      </c>
      <c r="T202" s="82"/>
      <c r="U202" s="81">
        <v>2921831</v>
      </c>
      <c r="V202" s="81">
        <v>569</v>
      </c>
      <c r="W202" s="81">
        <v>0</v>
      </c>
      <c r="X202" s="81">
        <v>4083</v>
      </c>
      <c r="Y202" s="81">
        <v>6268</v>
      </c>
      <c r="Z202" s="81">
        <v>12049</v>
      </c>
      <c r="AA202" s="81">
        <v>3421</v>
      </c>
      <c r="AB202" s="81">
        <v>18919</v>
      </c>
      <c r="AC202" s="81">
        <v>0</v>
      </c>
      <c r="AD202" s="81">
        <v>2.2570354533621253</v>
      </c>
      <c r="AE202" s="82"/>
      <c r="AF202" s="81" t="s">
        <v>564</v>
      </c>
      <c r="AG202" s="81" t="s">
        <v>564</v>
      </c>
      <c r="AH202" s="81" t="s">
        <v>564</v>
      </c>
      <c r="AI202" s="81" t="s">
        <v>564</v>
      </c>
      <c r="AJ202" s="81" t="s">
        <v>564</v>
      </c>
      <c r="AK202" s="81" t="s">
        <v>564</v>
      </c>
      <c r="AL202" s="81" t="s">
        <v>564</v>
      </c>
      <c r="AM202" s="81" t="s">
        <v>564</v>
      </c>
      <c r="AN202" s="81" t="s">
        <v>564</v>
      </c>
      <c r="AO202" s="81" t="s">
        <v>564</v>
      </c>
      <c r="AP202" s="82"/>
      <c r="AQ202" s="81" t="s">
        <v>564</v>
      </c>
      <c r="AR202" s="81" t="s">
        <v>564</v>
      </c>
      <c r="AS202" s="81" t="s">
        <v>564</v>
      </c>
      <c r="AT202" s="81" t="s">
        <v>564</v>
      </c>
      <c r="AU202" s="81" t="s">
        <v>564</v>
      </c>
      <c r="AV202" s="81" t="s">
        <v>564</v>
      </c>
      <c r="AW202" s="81" t="s">
        <v>564</v>
      </c>
      <c r="AX202" s="82"/>
      <c r="AY202" s="81" t="s">
        <v>564</v>
      </c>
      <c r="AZ202" s="81" t="s">
        <v>564</v>
      </c>
      <c r="BA202" s="81" t="s">
        <v>564</v>
      </c>
      <c r="BB202" s="81" t="s">
        <v>564</v>
      </c>
      <c r="BC202" s="81" t="s">
        <v>564</v>
      </c>
      <c r="BD202" s="81" t="s">
        <v>564</v>
      </c>
      <c r="BE202" s="81" t="s">
        <v>564</v>
      </c>
      <c r="BF202" s="82"/>
      <c r="BG202" s="81" t="s">
        <v>564</v>
      </c>
      <c r="BH202" s="81" t="s">
        <v>564</v>
      </c>
      <c r="BI202" s="81" t="s">
        <v>564</v>
      </c>
      <c r="BJ202" s="81" t="s">
        <v>564</v>
      </c>
      <c r="BK202" s="81" t="s">
        <v>564</v>
      </c>
      <c r="BL202" s="81" t="s">
        <v>564</v>
      </c>
      <c r="BM202" s="82"/>
      <c r="BN202" s="81" t="s">
        <v>564</v>
      </c>
      <c r="BO202" s="81" t="s">
        <v>564</v>
      </c>
      <c r="BP202" s="81" t="s">
        <v>564</v>
      </c>
      <c r="BQ202" s="81" t="s">
        <v>564</v>
      </c>
      <c r="BR202" s="81" t="s">
        <v>564</v>
      </c>
      <c r="BS202" s="81" t="s">
        <v>564</v>
      </c>
      <c r="BT202"/>
      <c r="BU202" s="80"/>
      <c r="BV202" s="80"/>
      <c r="BW202" s="80"/>
      <c r="BX202" s="80"/>
      <c r="BY202" s="80"/>
      <c r="BZ202" s="80"/>
      <c r="CA202" s="80"/>
      <c r="CB202" s="80"/>
      <c r="CC202" s="80"/>
    </row>
    <row r="203" spans="1:81">
      <c r="A203" s="80" t="s">
        <v>1990</v>
      </c>
      <c r="B203" s="80">
        <v>277</v>
      </c>
      <c r="C203" s="80">
        <v>5</v>
      </c>
      <c r="D203" s="80">
        <v>17</v>
      </c>
      <c r="E203" s="80">
        <v>2008</v>
      </c>
      <c r="F203" s="80" t="s">
        <v>84</v>
      </c>
      <c r="G203" s="80" t="s">
        <v>1985</v>
      </c>
      <c r="H203" s="80" t="s">
        <v>1986</v>
      </c>
      <c r="I203" s="177"/>
      <c r="J203" s="81">
        <v>18.333279699769356</v>
      </c>
      <c r="K203" s="81">
        <v>0.99540115877992175</v>
      </c>
      <c r="L203" s="81">
        <v>0</v>
      </c>
      <c r="M203" s="81">
        <v>18.561950901707966</v>
      </c>
      <c r="N203" s="81">
        <v>22.126802044543769</v>
      </c>
      <c r="O203" s="81">
        <v>26.124771645497695</v>
      </c>
      <c r="P203" s="81">
        <v>17.643258332922958</v>
      </c>
      <c r="Q203" s="81">
        <v>1.1682865547019676</v>
      </c>
      <c r="R203" s="81">
        <v>0</v>
      </c>
      <c r="S203" s="81">
        <v>2.5944027098303075</v>
      </c>
      <c r="T203" s="82"/>
      <c r="U203" s="81">
        <v>3443740</v>
      </c>
      <c r="V203" s="81">
        <v>569</v>
      </c>
      <c r="W203" s="81">
        <v>0</v>
      </c>
      <c r="X203" s="81">
        <v>4083</v>
      </c>
      <c r="Y203" s="81">
        <v>6366</v>
      </c>
      <c r="Z203" s="81">
        <v>13380</v>
      </c>
      <c r="AA203" s="81">
        <v>3459</v>
      </c>
      <c r="AB203" s="81">
        <v>19090</v>
      </c>
      <c r="AC203" s="81">
        <v>0</v>
      </c>
      <c r="AD203" s="81">
        <v>2.5944027098303075</v>
      </c>
      <c r="AE203" s="82"/>
      <c r="AF203" s="81" t="s">
        <v>564</v>
      </c>
      <c r="AG203" s="81" t="s">
        <v>564</v>
      </c>
      <c r="AH203" s="81" t="s">
        <v>564</v>
      </c>
      <c r="AI203" s="81" t="s">
        <v>564</v>
      </c>
      <c r="AJ203" s="81" t="s">
        <v>564</v>
      </c>
      <c r="AK203" s="81" t="s">
        <v>564</v>
      </c>
      <c r="AL203" s="81" t="s">
        <v>564</v>
      </c>
      <c r="AM203" s="81" t="s">
        <v>564</v>
      </c>
      <c r="AN203" s="81" t="s">
        <v>564</v>
      </c>
      <c r="AO203" s="81" t="s">
        <v>564</v>
      </c>
      <c r="AP203" s="82"/>
      <c r="AQ203" s="81" t="s">
        <v>564</v>
      </c>
      <c r="AR203" s="81" t="s">
        <v>564</v>
      </c>
      <c r="AS203" s="81" t="s">
        <v>564</v>
      </c>
      <c r="AT203" s="81" t="s">
        <v>564</v>
      </c>
      <c r="AU203" s="81" t="s">
        <v>564</v>
      </c>
      <c r="AV203" s="81" t="s">
        <v>564</v>
      </c>
      <c r="AW203" s="81" t="s">
        <v>564</v>
      </c>
      <c r="AX203" s="82"/>
      <c r="AY203" s="81" t="s">
        <v>564</v>
      </c>
      <c r="AZ203" s="81" t="s">
        <v>564</v>
      </c>
      <c r="BA203" s="81" t="s">
        <v>564</v>
      </c>
      <c r="BB203" s="81" t="s">
        <v>564</v>
      </c>
      <c r="BC203" s="81" t="s">
        <v>564</v>
      </c>
      <c r="BD203" s="81" t="s">
        <v>564</v>
      </c>
      <c r="BE203" s="81" t="s">
        <v>564</v>
      </c>
      <c r="BF203" s="82"/>
      <c r="BG203" s="81" t="s">
        <v>564</v>
      </c>
      <c r="BH203" s="81" t="s">
        <v>564</v>
      </c>
      <c r="BI203" s="81" t="s">
        <v>564</v>
      </c>
      <c r="BJ203" s="81" t="s">
        <v>564</v>
      </c>
      <c r="BK203" s="81" t="s">
        <v>564</v>
      </c>
      <c r="BL203" s="81" t="s">
        <v>564</v>
      </c>
      <c r="BM203" s="82"/>
      <c r="BN203" s="81" t="s">
        <v>564</v>
      </c>
      <c r="BO203" s="81" t="s">
        <v>564</v>
      </c>
      <c r="BP203" s="81" t="s">
        <v>564</v>
      </c>
      <c r="BQ203" s="81" t="s">
        <v>564</v>
      </c>
      <c r="BR203" s="81" t="s">
        <v>564</v>
      </c>
      <c r="BS203" s="81" t="s">
        <v>564</v>
      </c>
      <c r="BT203"/>
      <c r="BU203" s="80"/>
      <c r="BV203" s="80"/>
      <c r="BW203" s="80"/>
      <c r="BX203" s="80"/>
      <c r="BY203" s="80"/>
      <c r="BZ203" s="80"/>
      <c r="CA203" s="80"/>
      <c r="CB203" s="80"/>
      <c r="CC203" s="80"/>
    </row>
    <row r="204" spans="1:81">
      <c r="A204" s="80" t="s">
        <v>1991</v>
      </c>
      <c r="B204" s="80">
        <v>278</v>
      </c>
      <c r="C204" s="80">
        <v>6</v>
      </c>
      <c r="D204" s="80">
        <v>17</v>
      </c>
      <c r="E204" s="80">
        <v>2009</v>
      </c>
      <c r="F204" s="80" t="s">
        <v>85</v>
      </c>
      <c r="G204" s="80" t="s">
        <v>1985</v>
      </c>
      <c r="H204" s="80" t="s">
        <v>1986</v>
      </c>
      <c r="I204" s="177"/>
      <c r="J204" s="81">
        <v>12.244119317290846</v>
      </c>
      <c r="K204" s="81">
        <v>0.94827564142031362</v>
      </c>
      <c r="L204" s="81">
        <v>0.3588635542769425</v>
      </c>
      <c r="M204" s="81">
        <v>20.020914301305766</v>
      </c>
      <c r="N204" s="81">
        <v>19.96677086063508</v>
      </c>
      <c r="O204" s="81">
        <v>26.750438466743901</v>
      </c>
      <c r="P204" s="81">
        <v>17.031870179083118</v>
      </c>
      <c r="Q204" s="81">
        <v>1.1242228293119414</v>
      </c>
      <c r="R204" s="81">
        <v>0</v>
      </c>
      <c r="S204" s="81">
        <v>2.2182623567975162</v>
      </c>
      <c r="T204" s="82"/>
      <c r="U204" s="81">
        <v>2071395</v>
      </c>
      <c r="V204" s="81">
        <v>573</v>
      </c>
      <c r="W204" s="81">
        <v>14</v>
      </c>
      <c r="X204" s="81">
        <v>4712</v>
      </c>
      <c r="Y204" s="81">
        <v>6478</v>
      </c>
      <c r="Z204" s="81">
        <v>13523</v>
      </c>
      <c r="AA204" s="81">
        <v>3428</v>
      </c>
      <c r="AB204" s="81">
        <v>19284</v>
      </c>
      <c r="AC204" s="81">
        <v>0</v>
      </c>
      <c r="AD204" s="81">
        <v>2.2182623567975162</v>
      </c>
      <c r="AE204" s="82"/>
      <c r="AF204" s="81" t="s">
        <v>564</v>
      </c>
      <c r="AG204" s="81" t="s">
        <v>564</v>
      </c>
      <c r="AH204" s="81" t="s">
        <v>564</v>
      </c>
      <c r="AI204" s="81" t="s">
        <v>564</v>
      </c>
      <c r="AJ204" s="81" t="s">
        <v>564</v>
      </c>
      <c r="AK204" s="81" t="s">
        <v>564</v>
      </c>
      <c r="AL204" s="81" t="s">
        <v>564</v>
      </c>
      <c r="AM204" s="81" t="s">
        <v>564</v>
      </c>
      <c r="AN204" s="81" t="s">
        <v>564</v>
      </c>
      <c r="AO204" s="81" t="s">
        <v>564</v>
      </c>
      <c r="AP204" s="82"/>
      <c r="AQ204" s="81" t="s">
        <v>564</v>
      </c>
      <c r="AR204" s="81" t="s">
        <v>564</v>
      </c>
      <c r="AS204" s="81" t="s">
        <v>564</v>
      </c>
      <c r="AT204" s="81" t="s">
        <v>564</v>
      </c>
      <c r="AU204" s="81" t="s">
        <v>564</v>
      </c>
      <c r="AV204" s="81" t="s">
        <v>564</v>
      </c>
      <c r="AW204" s="81" t="s">
        <v>564</v>
      </c>
      <c r="AX204" s="82"/>
      <c r="AY204" s="81" t="s">
        <v>564</v>
      </c>
      <c r="AZ204" s="81" t="s">
        <v>564</v>
      </c>
      <c r="BA204" s="81" t="s">
        <v>564</v>
      </c>
      <c r="BB204" s="81" t="s">
        <v>564</v>
      </c>
      <c r="BC204" s="81" t="s">
        <v>564</v>
      </c>
      <c r="BD204" s="81" t="s">
        <v>564</v>
      </c>
      <c r="BE204" s="81" t="s">
        <v>564</v>
      </c>
      <c r="BF204" s="82"/>
      <c r="BG204" s="81">
        <v>0</v>
      </c>
      <c r="BH204" s="81">
        <v>0</v>
      </c>
      <c r="BI204" s="81">
        <v>3.81</v>
      </c>
      <c r="BJ204" s="81">
        <v>0</v>
      </c>
      <c r="BK204" s="81">
        <v>0</v>
      </c>
      <c r="BL204" s="81">
        <v>0</v>
      </c>
      <c r="BM204" s="82"/>
      <c r="BN204" s="81">
        <v>0</v>
      </c>
      <c r="BO204" s="81">
        <v>0</v>
      </c>
      <c r="BP204" s="81">
        <v>1</v>
      </c>
      <c r="BQ204" s="81">
        <v>0</v>
      </c>
      <c r="BR204" s="81">
        <v>0</v>
      </c>
      <c r="BS204" s="81">
        <v>0</v>
      </c>
      <c r="BT204"/>
      <c r="BU204" s="80"/>
      <c r="BV204" s="80"/>
      <c r="BW204" s="80"/>
      <c r="BX204" s="80"/>
      <c r="BY204" s="80"/>
      <c r="BZ204" s="80"/>
      <c r="CA204" s="80"/>
      <c r="CB204" s="80"/>
      <c r="CC204" s="80"/>
    </row>
    <row r="205" spans="1:81">
      <c r="A205" s="80" t="s">
        <v>1992</v>
      </c>
      <c r="B205" s="80">
        <v>279</v>
      </c>
      <c r="C205" s="80">
        <v>7</v>
      </c>
      <c r="D205" s="80">
        <v>17</v>
      </c>
      <c r="E205" s="80">
        <v>2010</v>
      </c>
      <c r="F205" s="80" t="s">
        <v>86</v>
      </c>
      <c r="G205" s="80" t="s">
        <v>1985</v>
      </c>
      <c r="H205" s="80" t="s">
        <v>1986</v>
      </c>
      <c r="I205" s="177"/>
      <c r="J205" s="81">
        <v>9.822649961685455</v>
      </c>
      <c r="K205" s="81">
        <v>1.0111966735488198</v>
      </c>
      <c r="L205" s="81">
        <v>0.34488423944170926</v>
      </c>
      <c r="M205" s="81">
        <v>20.726112949517457</v>
      </c>
      <c r="N205" s="81">
        <v>21.743532363126015</v>
      </c>
      <c r="O205" s="81">
        <v>25.852894738236447</v>
      </c>
      <c r="P205" s="81">
        <v>17.055360448176664</v>
      </c>
      <c r="Q205" s="81">
        <v>1.1882909143008036</v>
      </c>
      <c r="R205" s="81">
        <v>0</v>
      </c>
      <c r="S205" s="81">
        <v>1.820630299194766</v>
      </c>
      <c r="T205" s="82"/>
      <c r="U205" s="81">
        <v>1786983</v>
      </c>
      <c r="V205" s="81">
        <v>573</v>
      </c>
      <c r="W205" s="81">
        <v>14</v>
      </c>
      <c r="X205" s="81">
        <v>4712</v>
      </c>
      <c r="Y205" s="81">
        <v>6629</v>
      </c>
      <c r="Z205" s="81">
        <v>13130</v>
      </c>
      <c r="AA205" s="81">
        <v>3347</v>
      </c>
      <c r="AB205" s="81">
        <v>19531</v>
      </c>
      <c r="AC205" s="81">
        <v>0</v>
      </c>
      <c r="AD205" s="81">
        <v>1.820630299194766</v>
      </c>
      <c r="AE205" s="82"/>
      <c r="AF205" s="81" t="s">
        <v>564</v>
      </c>
      <c r="AG205" s="81" t="s">
        <v>564</v>
      </c>
      <c r="AH205" s="81" t="s">
        <v>564</v>
      </c>
      <c r="AI205" s="81" t="s">
        <v>564</v>
      </c>
      <c r="AJ205" s="81" t="s">
        <v>564</v>
      </c>
      <c r="AK205" s="81" t="s">
        <v>564</v>
      </c>
      <c r="AL205" s="81" t="s">
        <v>564</v>
      </c>
      <c r="AM205" s="81" t="s">
        <v>564</v>
      </c>
      <c r="AN205" s="81" t="s">
        <v>564</v>
      </c>
      <c r="AO205" s="81" t="s">
        <v>564</v>
      </c>
      <c r="AP205" s="82"/>
      <c r="AQ205" s="81" t="s">
        <v>564</v>
      </c>
      <c r="AR205" s="81" t="s">
        <v>564</v>
      </c>
      <c r="AS205" s="81" t="s">
        <v>564</v>
      </c>
      <c r="AT205" s="81" t="s">
        <v>564</v>
      </c>
      <c r="AU205" s="81" t="s">
        <v>564</v>
      </c>
      <c r="AV205" s="81" t="s">
        <v>564</v>
      </c>
      <c r="AW205" s="81" t="s">
        <v>564</v>
      </c>
      <c r="AX205" s="82"/>
      <c r="AY205" s="81" t="s">
        <v>564</v>
      </c>
      <c r="AZ205" s="81" t="s">
        <v>564</v>
      </c>
      <c r="BA205" s="81" t="s">
        <v>564</v>
      </c>
      <c r="BB205" s="81" t="s">
        <v>564</v>
      </c>
      <c r="BC205" s="81" t="s">
        <v>564</v>
      </c>
      <c r="BD205" s="81" t="s">
        <v>564</v>
      </c>
      <c r="BE205" s="81" t="s">
        <v>564</v>
      </c>
      <c r="BF205" s="82"/>
      <c r="BG205" s="81">
        <v>0</v>
      </c>
      <c r="BH205" s="81">
        <v>0</v>
      </c>
      <c r="BI205" s="81">
        <v>3.9020000000000001</v>
      </c>
      <c r="BJ205" s="81">
        <v>0</v>
      </c>
      <c r="BK205" s="81">
        <v>0</v>
      </c>
      <c r="BL205" s="81">
        <v>0</v>
      </c>
      <c r="BM205" s="82"/>
      <c r="BN205" s="81">
        <v>0</v>
      </c>
      <c r="BO205" s="81">
        <v>0</v>
      </c>
      <c r="BP205" s="81">
        <v>1</v>
      </c>
      <c r="BQ205" s="81">
        <v>0</v>
      </c>
      <c r="BR205" s="81">
        <v>0</v>
      </c>
      <c r="BS205" s="81">
        <v>0</v>
      </c>
      <c r="BT205"/>
      <c r="BU205" s="80">
        <v>3.9020000000000001</v>
      </c>
      <c r="BV205" s="80">
        <v>0</v>
      </c>
      <c r="BW205" s="80">
        <v>0</v>
      </c>
      <c r="BX205" s="80">
        <v>0</v>
      </c>
      <c r="BY205" s="80">
        <v>0</v>
      </c>
      <c r="BZ205" s="80">
        <v>0</v>
      </c>
      <c r="CA205" s="80">
        <v>0</v>
      </c>
      <c r="CB205" s="80">
        <v>0</v>
      </c>
      <c r="CC205" s="80">
        <v>0</v>
      </c>
    </row>
    <row r="206" spans="1:81">
      <c r="A206" s="80" t="s">
        <v>1993</v>
      </c>
      <c r="B206" s="80">
        <v>280</v>
      </c>
      <c r="C206" s="80">
        <v>8</v>
      </c>
      <c r="D206" s="80">
        <v>17</v>
      </c>
      <c r="E206" s="80">
        <v>2011</v>
      </c>
      <c r="F206" s="80" t="s">
        <v>87</v>
      </c>
      <c r="G206" s="80" t="s">
        <v>1985</v>
      </c>
      <c r="H206" s="80" t="s">
        <v>1986</v>
      </c>
      <c r="I206" s="177"/>
      <c r="J206" s="81">
        <v>7.481906412450412</v>
      </c>
      <c r="K206" s="81">
        <v>1.3216448893778092</v>
      </c>
      <c r="L206" s="81">
        <v>0.54307097122584524</v>
      </c>
      <c r="M206" s="81">
        <v>24.462320842635187</v>
      </c>
      <c r="N206" s="81">
        <v>23.628429047111542</v>
      </c>
      <c r="O206" s="81">
        <v>26.503783371488197</v>
      </c>
      <c r="P206" s="81">
        <v>16.725786294152162</v>
      </c>
      <c r="Q206" s="81">
        <v>1.3871445895314245</v>
      </c>
      <c r="R206" s="81">
        <v>0</v>
      </c>
      <c r="S206" s="81">
        <v>2.1484228122115958</v>
      </c>
      <c r="T206" s="82"/>
      <c r="U206" s="81">
        <v>1208451</v>
      </c>
      <c r="V206" s="81">
        <v>573</v>
      </c>
      <c r="W206" s="81">
        <v>14</v>
      </c>
      <c r="X206" s="81">
        <v>4712</v>
      </c>
      <c r="Y206" s="81">
        <v>6788</v>
      </c>
      <c r="Z206" s="81">
        <v>13753</v>
      </c>
      <c r="AA206" s="81">
        <v>3380</v>
      </c>
      <c r="AB206" s="81">
        <v>19766</v>
      </c>
      <c r="AC206" s="81">
        <v>0</v>
      </c>
      <c r="AD206" s="81">
        <v>2.1484228122115958</v>
      </c>
      <c r="AE206" s="82"/>
      <c r="AF206" s="81" t="s">
        <v>564</v>
      </c>
      <c r="AG206" s="81" t="s">
        <v>564</v>
      </c>
      <c r="AH206" s="81" t="s">
        <v>564</v>
      </c>
      <c r="AI206" s="81" t="s">
        <v>564</v>
      </c>
      <c r="AJ206" s="81" t="s">
        <v>564</v>
      </c>
      <c r="AK206" s="81" t="s">
        <v>564</v>
      </c>
      <c r="AL206" s="81" t="s">
        <v>564</v>
      </c>
      <c r="AM206" s="81" t="s">
        <v>564</v>
      </c>
      <c r="AN206" s="81" t="s">
        <v>564</v>
      </c>
      <c r="AO206" s="81" t="s">
        <v>564</v>
      </c>
      <c r="AP206" s="82"/>
      <c r="AQ206" s="81" t="s">
        <v>564</v>
      </c>
      <c r="AR206" s="81" t="s">
        <v>564</v>
      </c>
      <c r="AS206" s="81" t="s">
        <v>564</v>
      </c>
      <c r="AT206" s="81" t="s">
        <v>564</v>
      </c>
      <c r="AU206" s="81" t="s">
        <v>564</v>
      </c>
      <c r="AV206" s="81" t="s">
        <v>564</v>
      </c>
      <c r="AW206" s="81" t="s">
        <v>564</v>
      </c>
      <c r="AX206" s="82"/>
      <c r="AY206" s="81" t="s">
        <v>564</v>
      </c>
      <c r="AZ206" s="81" t="s">
        <v>564</v>
      </c>
      <c r="BA206" s="81" t="s">
        <v>564</v>
      </c>
      <c r="BB206" s="81" t="s">
        <v>564</v>
      </c>
      <c r="BC206" s="81" t="s">
        <v>564</v>
      </c>
      <c r="BD206" s="81" t="s">
        <v>564</v>
      </c>
      <c r="BE206" s="81" t="s">
        <v>564</v>
      </c>
      <c r="BF206" s="82"/>
      <c r="BG206" s="81">
        <v>0</v>
      </c>
      <c r="BH206" s="81">
        <v>0</v>
      </c>
      <c r="BI206" s="81">
        <v>4.2729999999999997</v>
      </c>
      <c r="BJ206" s="81">
        <v>0</v>
      </c>
      <c r="BK206" s="81">
        <v>0</v>
      </c>
      <c r="BL206" s="81">
        <v>0</v>
      </c>
      <c r="BM206" s="82"/>
      <c r="BN206" s="81">
        <v>0</v>
      </c>
      <c r="BO206" s="81">
        <v>0</v>
      </c>
      <c r="BP206" s="81">
        <v>1</v>
      </c>
      <c r="BQ206" s="81">
        <v>0</v>
      </c>
      <c r="BR206" s="81">
        <v>0</v>
      </c>
      <c r="BS206" s="81">
        <v>0</v>
      </c>
      <c r="BT206"/>
      <c r="BU206" s="80">
        <v>4.2729999999999997</v>
      </c>
      <c r="BV206" s="80">
        <v>0</v>
      </c>
      <c r="BW206" s="80">
        <v>0</v>
      </c>
      <c r="BX206" s="80">
        <v>0</v>
      </c>
      <c r="BY206" s="80">
        <v>0</v>
      </c>
      <c r="BZ206" s="80">
        <v>0</v>
      </c>
      <c r="CA206" s="80">
        <v>0</v>
      </c>
      <c r="CB206" s="80">
        <v>0</v>
      </c>
      <c r="CC206" s="80">
        <v>0</v>
      </c>
    </row>
    <row r="207" spans="1:81">
      <c r="A207" s="80" t="s">
        <v>1994</v>
      </c>
      <c r="B207" s="80">
        <v>281</v>
      </c>
      <c r="C207" s="80">
        <v>9</v>
      </c>
      <c r="D207" s="80">
        <v>17</v>
      </c>
      <c r="E207" s="80">
        <v>2012</v>
      </c>
      <c r="F207" s="80" t="s">
        <v>88</v>
      </c>
      <c r="G207" s="80" t="s">
        <v>1985</v>
      </c>
      <c r="H207" s="80" t="s">
        <v>1986</v>
      </c>
      <c r="I207" s="177"/>
      <c r="J207" s="81">
        <v>12.489586155776964</v>
      </c>
      <c r="K207" s="81">
        <v>1.2575045867229151</v>
      </c>
      <c r="L207" s="81">
        <v>0.53765018759054606</v>
      </c>
      <c r="M207" s="81">
        <v>24.935675366477902</v>
      </c>
      <c r="N207" s="81">
        <v>28.631168025614091</v>
      </c>
      <c r="O207" s="81">
        <v>27.2034021869509</v>
      </c>
      <c r="P207" s="81">
        <v>16.134177238988443</v>
      </c>
      <c r="Q207" s="81">
        <v>1.5341671483858397</v>
      </c>
      <c r="R207" s="81">
        <v>0</v>
      </c>
      <c r="S207" s="81">
        <v>2.4620360510592225</v>
      </c>
      <c r="T207" s="82"/>
      <c r="U207" s="81">
        <v>1908161</v>
      </c>
      <c r="V207" s="81">
        <v>573</v>
      </c>
      <c r="W207" s="81">
        <v>14</v>
      </c>
      <c r="X207" s="81">
        <v>4712</v>
      </c>
      <c r="Y207" s="81">
        <v>7008</v>
      </c>
      <c r="Z207" s="81">
        <v>14228</v>
      </c>
      <c r="AA207" s="81">
        <v>3242</v>
      </c>
      <c r="AB207" s="81">
        <v>20121</v>
      </c>
      <c r="AC207" s="81">
        <v>0</v>
      </c>
      <c r="AD207" s="81">
        <v>2.4620360510592225</v>
      </c>
      <c r="AE207" s="82"/>
      <c r="AF207" s="81" t="s">
        <v>564</v>
      </c>
      <c r="AG207" s="81" t="s">
        <v>564</v>
      </c>
      <c r="AH207" s="81" t="s">
        <v>564</v>
      </c>
      <c r="AI207" s="81" t="s">
        <v>564</v>
      </c>
      <c r="AJ207" s="81" t="s">
        <v>564</v>
      </c>
      <c r="AK207" s="81" t="s">
        <v>564</v>
      </c>
      <c r="AL207" s="81" t="s">
        <v>564</v>
      </c>
      <c r="AM207" s="81" t="s">
        <v>564</v>
      </c>
      <c r="AN207" s="81" t="s">
        <v>564</v>
      </c>
      <c r="AO207" s="81" t="s">
        <v>564</v>
      </c>
      <c r="AP207" s="82"/>
      <c r="AQ207" s="81" t="s">
        <v>564</v>
      </c>
      <c r="AR207" s="81" t="s">
        <v>564</v>
      </c>
      <c r="AS207" s="81" t="s">
        <v>564</v>
      </c>
      <c r="AT207" s="81" t="s">
        <v>564</v>
      </c>
      <c r="AU207" s="81" t="s">
        <v>564</v>
      </c>
      <c r="AV207" s="81" t="s">
        <v>564</v>
      </c>
      <c r="AW207" s="81" t="s">
        <v>564</v>
      </c>
      <c r="AX207" s="82"/>
      <c r="AY207" s="81" t="s">
        <v>564</v>
      </c>
      <c r="AZ207" s="81" t="s">
        <v>564</v>
      </c>
      <c r="BA207" s="81" t="s">
        <v>564</v>
      </c>
      <c r="BB207" s="81" t="s">
        <v>564</v>
      </c>
      <c r="BC207" s="81" t="s">
        <v>564</v>
      </c>
      <c r="BD207" s="81" t="s">
        <v>564</v>
      </c>
      <c r="BE207" s="81" t="s">
        <v>564</v>
      </c>
      <c r="BF207" s="82"/>
      <c r="BG207" s="81">
        <v>0</v>
      </c>
      <c r="BH207" s="81">
        <v>0</v>
      </c>
      <c r="BI207" s="81">
        <v>5.0140000000000002</v>
      </c>
      <c r="BJ207" s="81">
        <v>0</v>
      </c>
      <c r="BK207" s="81">
        <v>0</v>
      </c>
      <c r="BL207" s="81">
        <v>0</v>
      </c>
      <c r="BM207" s="82"/>
      <c r="BN207" s="81">
        <v>0</v>
      </c>
      <c r="BO207" s="81">
        <v>0</v>
      </c>
      <c r="BP207" s="81">
        <v>1</v>
      </c>
      <c r="BQ207" s="81">
        <v>0</v>
      </c>
      <c r="BR207" s="81">
        <v>0</v>
      </c>
      <c r="BS207" s="81">
        <v>0</v>
      </c>
      <c r="BT207"/>
      <c r="BU207" s="80">
        <v>5.0140000000000002</v>
      </c>
      <c r="BV207" s="80">
        <v>0</v>
      </c>
      <c r="BW207" s="80">
        <v>0</v>
      </c>
      <c r="BX207" s="80">
        <v>0</v>
      </c>
      <c r="BY207" s="80">
        <v>0</v>
      </c>
      <c r="BZ207" s="80">
        <v>0</v>
      </c>
      <c r="CA207" s="80">
        <v>0</v>
      </c>
      <c r="CB207" s="80">
        <v>0</v>
      </c>
      <c r="CC207" s="80">
        <v>0</v>
      </c>
    </row>
    <row r="208" spans="1:81">
      <c r="A208" s="80" t="s">
        <v>1995</v>
      </c>
      <c r="B208" s="80">
        <v>282</v>
      </c>
      <c r="C208" s="80">
        <v>10</v>
      </c>
      <c r="D208" s="80">
        <v>17</v>
      </c>
      <c r="E208" s="80">
        <v>2013</v>
      </c>
      <c r="F208" s="80" t="s">
        <v>89</v>
      </c>
      <c r="G208" s="80" t="s">
        <v>1985</v>
      </c>
      <c r="H208" s="80" t="s">
        <v>1986</v>
      </c>
      <c r="I208" s="177"/>
      <c r="J208" s="81">
        <v>13.612395823756007</v>
      </c>
      <c r="K208" s="81">
        <v>1.0829806365086747</v>
      </c>
      <c r="L208" s="81">
        <v>0.51964743021742466</v>
      </c>
      <c r="M208" s="81">
        <v>23.703625638925146</v>
      </c>
      <c r="N208" s="81">
        <v>23.93928632099707</v>
      </c>
      <c r="O208" s="81">
        <v>27.164502089830492</v>
      </c>
      <c r="P208" s="81">
        <v>16.909306091166531</v>
      </c>
      <c r="Q208" s="81">
        <v>1.5694802589339536</v>
      </c>
      <c r="R208" s="81">
        <v>0</v>
      </c>
      <c r="S208" s="81">
        <v>2.8586960433816602</v>
      </c>
      <c r="T208" s="82"/>
      <c r="U208" s="81">
        <v>2002293</v>
      </c>
      <c r="V208" s="81">
        <v>573</v>
      </c>
      <c r="W208" s="81">
        <v>14</v>
      </c>
      <c r="X208" s="81">
        <v>4712</v>
      </c>
      <c r="Y208" s="81">
        <v>7097</v>
      </c>
      <c r="Z208" s="81">
        <v>14842</v>
      </c>
      <c r="AA208" s="81">
        <v>3385</v>
      </c>
      <c r="AB208" s="81">
        <v>20289</v>
      </c>
      <c r="AC208" s="81">
        <v>0</v>
      </c>
      <c r="AD208" s="81">
        <v>2.8586960433816602</v>
      </c>
      <c r="AE208" s="82"/>
      <c r="AF208" s="81" t="s">
        <v>564</v>
      </c>
      <c r="AG208" s="81" t="s">
        <v>564</v>
      </c>
      <c r="AH208" s="81" t="s">
        <v>564</v>
      </c>
      <c r="AI208" s="81" t="s">
        <v>564</v>
      </c>
      <c r="AJ208" s="81" t="s">
        <v>564</v>
      </c>
      <c r="AK208" s="81" t="s">
        <v>564</v>
      </c>
      <c r="AL208" s="81" t="s">
        <v>564</v>
      </c>
      <c r="AM208" s="81" t="s">
        <v>564</v>
      </c>
      <c r="AN208" s="81" t="s">
        <v>564</v>
      </c>
      <c r="AO208" s="81" t="s">
        <v>564</v>
      </c>
      <c r="AP208" s="82"/>
      <c r="AQ208" s="81" t="s">
        <v>564</v>
      </c>
      <c r="AR208" s="81" t="s">
        <v>564</v>
      </c>
      <c r="AS208" s="81" t="s">
        <v>564</v>
      </c>
      <c r="AT208" s="81" t="s">
        <v>564</v>
      </c>
      <c r="AU208" s="81" t="s">
        <v>564</v>
      </c>
      <c r="AV208" s="81" t="s">
        <v>564</v>
      </c>
      <c r="AW208" s="81" t="s">
        <v>564</v>
      </c>
      <c r="AX208" s="82"/>
      <c r="AY208" s="81" t="s">
        <v>564</v>
      </c>
      <c r="AZ208" s="81" t="s">
        <v>564</v>
      </c>
      <c r="BA208" s="81" t="s">
        <v>564</v>
      </c>
      <c r="BB208" s="81" t="s">
        <v>564</v>
      </c>
      <c r="BC208" s="81" t="s">
        <v>564</v>
      </c>
      <c r="BD208" s="81" t="s">
        <v>564</v>
      </c>
      <c r="BE208" s="81" t="s">
        <v>564</v>
      </c>
      <c r="BF208" s="82"/>
      <c r="BG208" s="81">
        <v>0</v>
      </c>
      <c r="BH208" s="81">
        <v>0</v>
      </c>
      <c r="BI208" s="81">
        <v>6.173</v>
      </c>
      <c r="BJ208" s="81">
        <v>0</v>
      </c>
      <c r="BK208" s="81">
        <v>0</v>
      </c>
      <c r="BL208" s="81">
        <v>0</v>
      </c>
      <c r="BM208" s="82"/>
      <c r="BN208" s="81">
        <v>0</v>
      </c>
      <c r="BO208" s="81">
        <v>0</v>
      </c>
      <c r="BP208" s="81">
        <v>1</v>
      </c>
      <c r="BQ208" s="81">
        <v>0</v>
      </c>
      <c r="BR208" s="81">
        <v>0</v>
      </c>
      <c r="BS208" s="81">
        <v>0</v>
      </c>
      <c r="BT208"/>
      <c r="BU208" s="80">
        <v>6.173</v>
      </c>
      <c r="BV208" s="80">
        <v>0</v>
      </c>
      <c r="BW208" s="80">
        <v>0</v>
      </c>
      <c r="BX208" s="80">
        <v>0</v>
      </c>
      <c r="BY208" s="80">
        <v>0</v>
      </c>
      <c r="BZ208" s="80">
        <v>0</v>
      </c>
      <c r="CA208" s="80">
        <v>0</v>
      </c>
      <c r="CB208" s="80">
        <v>0</v>
      </c>
      <c r="CC208" s="80">
        <v>0</v>
      </c>
    </row>
    <row r="209" spans="1:81">
      <c r="A209" s="80" t="s">
        <v>1996</v>
      </c>
      <c r="B209" s="80">
        <v>283</v>
      </c>
      <c r="C209" s="80">
        <v>11</v>
      </c>
      <c r="D209" s="80">
        <v>17</v>
      </c>
      <c r="E209" s="80">
        <v>2014</v>
      </c>
      <c r="F209" s="80" t="s">
        <v>90</v>
      </c>
      <c r="G209" s="80" t="s">
        <v>1985</v>
      </c>
      <c r="H209" s="80" t="s">
        <v>1986</v>
      </c>
      <c r="I209" s="177"/>
      <c r="J209" s="81">
        <v>11.819505806391971</v>
      </c>
      <c r="K209" s="81">
        <v>1.0197872061740254</v>
      </c>
      <c r="L209" s="81">
        <v>0.18836732479288465</v>
      </c>
      <c r="M209" s="81">
        <v>24.525341364584239</v>
      </c>
      <c r="N209" s="81">
        <v>25.316274117380026</v>
      </c>
      <c r="O209" s="81">
        <v>25.552261209381044</v>
      </c>
      <c r="P209" s="81">
        <v>16.324392597132743</v>
      </c>
      <c r="Q209" s="81">
        <v>1.5246230457039434</v>
      </c>
      <c r="R209" s="81">
        <v>0</v>
      </c>
      <c r="S209" s="81">
        <v>3.0710526556690185</v>
      </c>
      <c r="T209" s="82"/>
      <c r="U209" s="81">
        <v>2081391</v>
      </c>
      <c r="V209" s="81">
        <v>480</v>
      </c>
      <c r="W209" s="81">
        <v>8</v>
      </c>
      <c r="X209" s="81">
        <v>5028</v>
      </c>
      <c r="Y209" s="81">
        <v>7259</v>
      </c>
      <c r="Z209" s="81">
        <v>14704</v>
      </c>
      <c r="AA209" s="81">
        <v>3251</v>
      </c>
      <c r="AB209" s="81">
        <v>20542</v>
      </c>
      <c r="AC209" s="81">
        <v>0</v>
      </c>
      <c r="AD209" s="81">
        <v>3.0710526556690185</v>
      </c>
      <c r="AE209" s="82"/>
      <c r="AF209" s="81">
        <v>15719051.558709377</v>
      </c>
      <c r="AG209" s="81">
        <v>874904.14276061067</v>
      </c>
      <c r="AH209" s="81">
        <v>47234.67427047393</v>
      </c>
      <c r="AI209" s="81">
        <v>32524036.741037928</v>
      </c>
      <c r="AJ209" s="81">
        <v>32684286.858600568</v>
      </c>
      <c r="AK209" s="81">
        <v>0</v>
      </c>
      <c r="AL209" s="81">
        <v>0</v>
      </c>
      <c r="AM209" s="81">
        <v>2820109.6364781368</v>
      </c>
      <c r="AN209" s="81">
        <v>0</v>
      </c>
      <c r="AO209" s="81">
        <v>0</v>
      </c>
      <c r="AP209" s="82"/>
      <c r="AQ209" s="81">
        <v>342</v>
      </c>
      <c r="AR209" s="81">
        <v>102</v>
      </c>
      <c r="AS209" s="81">
        <v>1</v>
      </c>
      <c r="AT209" s="81">
        <v>0</v>
      </c>
      <c r="AU209" s="81">
        <v>0</v>
      </c>
      <c r="AV209" s="81">
        <v>0</v>
      </c>
      <c r="AW209" s="81" t="s">
        <v>564</v>
      </c>
      <c r="AX209" s="82"/>
      <c r="AY209" s="81">
        <v>1533.8</v>
      </c>
      <c r="AZ209" s="81">
        <v>3556.7</v>
      </c>
      <c r="BA209" s="81">
        <v>300</v>
      </c>
      <c r="BB209" s="81">
        <v>0</v>
      </c>
      <c r="BC209" s="81">
        <v>0</v>
      </c>
      <c r="BD209" s="81">
        <v>0</v>
      </c>
      <c r="BE209" s="81" t="s">
        <v>564</v>
      </c>
      <c r="BF209" s="82"/>
      <c r="BG209" s="81">
        <v>0</v>
      </c>
      <c r="BH209" s="81">
        <v>0</v>
      </c>
      <c r="BI209" s="81">
        <v>6.274</v>
      </c>
      <c r="BJ209" s="81">
        <v>0</v>
      </c>
      <c r="BK209" s="81">
        <v>0</v>
      </c>
      <c r="BL209" s="81">
        <v>0</v>
      </c>
      <c r="BM209" s="82"/>
      <c r="BN209" s="81">
        <v>0</v>
      </c>
      <c r="BO209" s="81">
        <v>0</v>
      </c>
      <c r="BP209" s="81">
        <v>1</v>
      </c>
      <c r="BQ209" s="81">
        <v>0</v>
      </c>
      <c r="BR209" s="81">
        <v>0</v>
      </c>
      <c r="BS209" s="81">
        <v>0</v>
      </c>
      <c r="BT209"/>
      <c r="BU209" s="80">
        <v>6.274</v>
      </c>
      <c r="BV209" s="80">
        <v>0</v>
      </c>
      <c r="BW209" s="80">
        <v>0</v>
      </c>
      <c r="BX209" s="80">
        <v>0</v>
      </c>
      <c r="BY209" s="80">
        <v>0</v>
      </c>
      <c r="BZ209" s="80">
        <v>0</v>
      </c>
      <c r="CA209" s="80">
        <v>0</v>
      </c>
      <c r="CB209" s="80">
        <v>0</v>
      </c>
      <c r="CC209" s="80">
        <v>0</v>
      </c>
    </row>
    <row r="210" spans="1:81">
      <c r="A210" s="80" t="s">
        <v>1997</v>
      </c>
      <c r="B210" s="80">
        <v>284</v>
      </c>
      <c r="C210" s="80">
        <v>12</v>
      </c>
      <c r="D210" s="80">
        <v>17</v>
      </c>
      <c r="E210" s="80">
        <v>2015</v>
      </c>
      <c r="F210" s="80" t="s">
        <v>91</v>
      </c>
      <c r="G210" s="80" t="s">
        <v>1985</v>
      </c>
      <c r="H210" s="80" t="s">
        <v>1986</v>
      </c>
      <c r="I210" s="177"/>
      <c r="J210" s="81">
        <v>9.422283031114862</v>
      </c>
      <c r="K210" s="81">
        <v>1.0238842713013867</v>
      </c>
      <c r="L210" s="81">
        <v>0.20253989275764689</v>
      </c>
      <c r="M210" s="81">
        <v>24.382429621529063</v>
      </c>
      <c r="N210" s="81">
        <v>23.859675133304787</v>
      </c>
      <c r="O210" s="81">
        <v>25.451279644334324</v>
      </c>
      <c r="P210" s="81">
        <v>15.86485909054084</v>
      </c>
      <c r="Q210" s="81">
        <v>1.5078610057552428</v>
      </c>
      <c r="R210" s="81">
        <v>0</v>
      </c>
      <c r="S210" s="81">
        <v>3.1049943164051719</v>
      </c>
      <c r="T210" s="82"/>
      <c r="U210" s="81">
        <v>1906620</v>
      </c>
      <c r="V210" s="81">
        <v>480</v>
      </c>
      <c r="W210" s="81">
        <v>8</v>
      </c>
      <c r="X210" s="81">
        <v>5028</v>
      </c>
      <c r="Y210" s="81">
        <v>7425</v>
      </c>
      <c r="Z210" s="81">
        <v>14787</v>
      </c>
      <c r="AA210" s="81">
        <v>3157</v>
      </c>
      <c r="AB210" s="81">
        <v>20753</v>
      </c>
      <c r="AC210" s="81">
        <v>0</v>
      </c>
      <c r="AD210" s="81">
        <v>3.1049943164051719</v>
      </c>
      <c r="AE210" s="82"/>
      <c r="AF210" s="81">
        <v>13005615.587072037</v>
      </c>
      <c r="AG210" s="81">
        <v>799052.26692702807</v>
      </c>
      <c r="AH210" s="81">
        <v>42766.250276350656</v>
      </c>
      <c r="AI210" s="81">
        <v>32043321.850739717</v>
      </c>
      <c r="AJ210" s="81">
        <v>33201769.570837677</v>
      </c>
      <c r="AK210" s="81">
        <v>0</v>
      </c>
      <c r="AL210" s="81">
        <v>0</v>
      </c>
      <c r="AM210" s="81">
        <v>2844111.594439222</v>
      </c>
      <c r="AN210" s="81">
        <v>0</v>
      </c>
      <c r="AO210" s="81">
        <v>0</v>
      </c>
      <c r="AP210" s="82"/>
      <c r="AQ210" s="81">
        <v>420</v>
      </c>
      <c r="AR210" s="81">
        <v>161</v>
      </c>
      <c r="AS210" s="81">
        <v>1</v>
      </c>
      <c r="AT210" s="81">
        <v>0</v>
      </c>
      <c r="AU210" s="81">
        <v>0</v>
      </c>
      <c r="AV210" s="81">
        <v>0</v>
      </c>
      <c r="AW210" s="81" t="s">
        <v>564</v>
      </c>
      <c r="AX210" s="82"/>
      <c r="AY210" s="81">
        <v>1910.5</v>
      </c>
      <c r="AZ210" s="81">
        <v>4762.1000000000004</v>
      </c>
      <c r="BA210" s="81">
        <v>300</v>
      </c>
      <c r="BB210" s="81">
        <v>0</v>
      </c>
      <c r="BC210" s="81">
        <v>0</v>
      </c>
      <c r="BD210" s="81">
        <v>0</v>
      </c>
      <c r="BE210" s="81" t="s">
        <v>564</v>
      </c>
      <c r="BF210" s="82"/>
      <c r="BG210" s="81">
        <v>0</v>
      </c>
      <c r="BH210" s="81">
        <v>0</v>
      </c>
      <c r="BI210" s="81">
        <v>5.4320000000000004</v>
      </c>
      <c r="BJ210" s="81">
        <v>0</v>
      </c>
      <c r="BK210" s="81">
        <v>0</v>
      </c>
      <c r="BL210" s="81">
        <v>0</v>
      </c>
      <c r="BM210" s="82"/>
      <c r="BN210" s="81">
        <v>0</v>
      </c>
      <c r="BO210" s="81">
        <v>0</v>
      </c>
      <c r="BP210" s="81">
        <v>1</v>
      </c>
      <c r="BQ210" s="81">
        <v>0</v>
      </c>
      <c r="BR210" s="81">
        <v>0</v>
      </c>
      <c r="BS210" s="81">
        <v>0</v>
      </c>
      <c r="BT210"/>
      <c r="BU210" s="80">
        <v>5.4320000000000004</v>
      </c>
      <c r="BV210" s="80">
        <v>0</v>
      </c>
      <c r="BW210" s="80">
        <v>0</v>
      </c>
      <c r="BX210" s="80">
        <v>0</v>
      </c>
      <c r="BY210" s="80">
        <v>0</v>
      </c>
      <c r="BZ210" s="80">
        <v>0</v>
      </c>
      <c r="CA210" s="80">
        <v>0</v>
      </c>
      <c r="CB210" s="80">
        <v>0</v>
      </c>
      <c r="CC210" s="80">
        <v>0</v>
      </c>
    </row>
    <row r="211" spans="1:81">
      <c r="A211" s="80" t="s">
        <v>1998</v>
      </c>
      <c r="B211" s="80">
        <v>285</v>
      </c>
      <c r="C211" s="80">
        <v>13</v>
      </c>
      <c r="D211" s="80">
        <v>17</v>
      </c>
      <c r="E211" s="80">
        <v>2016</v>
      </c>
      <c r="F211" s="80" t="s">
        <v>92</v>
      </c>
      <c r="G211" s="80" t="s">
        <v>1985</v>
      </c>
      <c r="H211" s="80" t="s">
        <v>1986</v>
      </c>
      <c r="I211" s="177"/>
      <c r="J211" s="81">
        <v>12.194049293685893</v>
      </c>
      <c r="K211" s="81">
        <v>1.0224661683642902</v>
      </c>
      <c r="L211" s="81">
        <v>0.21878628121191973</v>
      </c>
      <c r="M211" s="81">
        <v>20.419862444016896</v>
      </c>
      <c r="N211" s="81">
        <v>24.260380871392695</v>
      </c>
      <c r="O211" s="81">
        <v>25.39895743130198</v>
      </c>
      <c r="P211" s="81">
        <v>15.902596890180732</v>
      </c>
      <c r="Q211" s="81">
        <v>1.4830606887938738</v>
      </c>
      <c r="R211" s="81">
        <v>0</v>
      </c>
      <c r="S211" s="81">
        <v>2.6767534775632984</v>
      </c>
      <c r="T211" s="82"/>
      <c r="U211" s="81">
        <v>2402201</v>
      </c>
      <c r="V211" s="81">
        <v>480</v>
      </c>
      <c r="W211" s="81">
        <v>8</v>
      </c>
      <c r="X211" s="81">
        <v>5028</v>
      </c>
      <c r="Y211" s="81">
        <v>7648</v>
      </c>
      <c r="Z211" s="81">
        <v>14938</v>
      </c>
      <c r="AA211" s="81">
        <v>3273</v>
      </c>
      <c r="AB211" s="81">
        <v>20997</v>
      </c>
      <c r="AC211" s="81">
        <v>0</v>
      </c>
      <c r="AD211" s="81">
        <v>2.676753477563298</v>
      </c>
      <c r="AE211" s="82"/>
      <c r="AF211" s="81">
        <v>16732308.944135761</v>
      </c>
      <c r="AG211" s="81">
        <v>768351.86482223426</v>
      </c>
      <c r="AH211" s="81">
        <v>35513.895366123477</v>
      </c>
      <c r="AI211" s="81">
        <v>31638853.687587399</v>
      </c>
      <c r="AJ211" s="81">
        <v>34297332.917032033</v>
      </c>
      <c r="AK211" s="81">
        <v>0</v>
      </c>
      <c r="AL211" s="81">
        <v>0</v>
      </c>
      <c r="AM211" s="81">
        <v>2879786.3455039551</v>
      </c>
      <c r="AN211" s="81">
        <v>0</v>
      </c>
      <c r="AO211" s="81">
        <v>0</v>
      </c>
      <c r="AP211" s="82"/>
      <c r="AQ211" s="81">
        <v>508</v>
      </c>
      <c r="AR211" s="81">
        <v>202</v>
      </c>
      <c r="AS211" s="81">
        <v>1</v>
      </c>
      <c r="AT211" s="81">
        <v>0</v>
      </c>
      <c r="AU211" s="81">
        <v>0</v>
      </c>
      <c r="AV211" s="81">
        <v>0</v>
      </c>
      <c r="AW211" s="81" t="s">
        <v>564</v>
      </c>
      <c r="AX211" s="82"/>
      <c r="AY211" s="81">
        <v>2372.1</v>
      </c>
      <c r="AZ211" s="81">
        <v>6079.3</v>
      </c>
      <c r="BA211" s="81">
        <v>300</v>
      </c>
      <c r="BB211" s="81">
        <v>0</v>
      </c>
      <c r="BC211" s="81">
        <v>0</v>
      </c>
      <c r="BD211" s="81">
        <v>0</v>
      </c>
      <c r="BE211" s="81" t="s">
        <v>564</v>
      </c>
      <c r="BF211" s="82"/>
      <c r="BG211" s="81">
        <v>0</v>
      </c>
      <c r="BH211" s="81">
        <v>0</v>
      </c>
      <c r="BI211" s="81">
        <v>0</v>
      </c>
      <c r="BJ211" s="81">
        <v>0</v>
      </c>
      <c r="BK211" s="81">
        <v>0</v>
      </c>
      <c r="BL211" s="81">
        <v>0</v>
      </c>
      <c r="BM211" s="82"/>
      <c r="BN211" s="81">
        <v>0</v>
      </c>
      <c r="BO211" s="81">
        <v>0</v>
      </c>
      <c r="BP211" s="81">
        <v>1</v>
      </c>
      <c r="BQ211" s="81">
        <v>0</v>
      </c>
      <c r="BR211" s="81">
        <v>0</v>
      </c>
      <c r="BS211" s="81">
        <v>0</v>
      </c>
      <c r="BT211"/>
      <c r="BU211" s="80">
        <v>0</v>
      </c>
      <c r="BV211" s="80">
        <v>0</v>
      </c>
      <c r="BW211" s="80">
        <v>0</v>
      </c>
      <c r="BX211" s="80">
        <v>0</v>
      </c>
      <c r="BY211" s="80">
        <v>0</v>
      </c>
      <c r="BZ211" s="80">
        <v>0</v>
      </c>
      <c r="CA211" s="80">
        <v>0</v>
      </c>
      <c r="CB211" s="80">
        <v>0</v>
      </c>
      <c r="CC211" s="80">
        <v>0</v>
      </c>
    </row>
    <row r="212" spans="1:81">
      <c r="A212" s="80" t="s">
        <v>1999</v>
      </c>
      <c r="B212" s="80">
        <v>286</v>
      </c>
      <c r="C212" s="80">
        <v>14</v>
      </c>
      <c r="D212" s="80">
        <v>17</v>
      </c>
      <c r="E212" s="80">
        <v>2017</v>
      </c>
      <c r="F212" s="80" t="s">
        <v>71</v>
      </c>
      <c r="G212" s="80" t="s">
        <v>1985</v>
      </c>
      <c r="H212" s="80" t="s">
        <v>1986</v>
      </c>
      <c r="I212" s="177"/>
      <c r="J212" s="81">
        <v>12.594919867756742</v>
      </c>
      <c r="K212" s="81">
        <v>1.0306894362309131</v>
      </c>
      <c r="L212" s="81">
        <v>0.19301764557155188</v>
      </c>
      <c r="M212" s="81">
        <v>19.281311355734605</v>
      </c>
      <c r="N212" s="81">
        <v>23.930964821415326</v>
      </c>
      <c r="O212" s="81">
        <v>25.268839953857675</v>
      </c>
      <c r="P212" s="81">
        <v>15.570118321544992</v>
      </c>
      <c r="Q212" s="81">
        <v>1.4476324646532062</v>
      </c>
      <c r="R212" s="81">
        <v>0</v>
      </c>
      <c r="S212" s="81">
        <v>2.8128070947530612</v>
      </c>
      <c r="T212" s="82"/>
      <c r="U212" s="81">
        <v>2610204</v>
      </c>
      <c r="V212" s="81">
        <v>480</v>
      </c>
      <c r="W212" s="81">
        <v>8</v>
      </c>
      <c r="X212" s="81">
        <v>5028</v>
      </c>
      <c r="Y212" s="81">
        <v>7846</v>
      </c>
      <c r="Z212" s="81">
        <v>15108</v>
      </c>
      <c r="AA212" s="81">
        <v>3225</v>
      </c>
      <c r="AB212" s="81">
        <v>21195</v>
      </c>
      <c r="AC212" s="81">
        <v>0</v>
      </c>
      <c r="AD212" s="81">
        <v>2.8128070947530608</v>
      </c>
      <c r="AE212" s="82"/>
      <c r="AF212" s="81">
        <v>18048409.41054989</v>
      </c>
      <c r="AG212" s="81">
        <v>779161.70527529402</v>
      </c>
      <c r="AH212" s="81">
        <v>41318.476096729813</v>
      </c>
      <c r="AI212" s="81">
        <v>31097678.786947589</v>
      </c>
      <c r="AJ212" s="81">
        <v>33799317.130063944</v>
      </c>
      <c r="AK212" s="81">
        <v>0</v>
      </c>
      <c r="AL212" s="81">
        <v>0</v>
      </c>
      <c r="AM212" s="81">
        <v>2911491.0677082199</v>
      </c>
      <c r="AN212" s="81">
        <v>0</v>
      </c>
      <c r="AO212" s="81">
        <v>0</v>
      </c>
      <c r="AP212" s="82"/>
      <c r="AQ212" s="81">
        <v>573</v>
      </c>
      <c r="AR212" s="81">
        <v>231</v>
      </c>
      <c r="AS212" s="81">
        <v>1</v>
      </c>
      <c r="AT212" s="81">
        <v>0</v>
      </c>
      <c r="AU212" s="81">
        <v>0</v>
      </c>
      <c r="AV212" s="81">
        <v>0</v>
      </c>
      <c r="AW212" s="81" t="s">
        <v>564</v>
      </c>
      <c r="AX212" s="82"/>
      <c r="AY212" s="81">
        <v>2688.2</v>
      </c>
      <c r="AZ212" s="81">
        <v>6900.2000000000007</v>
      </c>
      <c r="BA212" s="81">
        <v>300</v>
      </c>
      <c r="BB212" s="81">
        <v>0</v>
      </c>
      <c r="BC212" s="81">
        <v>0</v>
      </c>
      <c r="BD212" s="81">
        <v>0</v>
      </c>
      <c r="BE212" s="81" t="s">
        <v>564</v>
      </c>
      <c r="BF212" s="82"/>
      <c r="BG212" s="81">
        <v>0</v>
      </c>
      <c r="BH212" s="81">
        <v>0</v>
      </c>
      <c r="BI212" s="81">
        <v>4.6559999999999997</v>
      </c>
      <c r="BJ212" s="81">
        <v>0</v>
      </c>
      <c r="BK212" s="81">
        <v>0</v>
      </c>
      <c r="BL212" s="81">
        <v>0</v>
      </c>
      <c r="BM212" s="82"/>
      <c r="BN212" s="81">
        <v>0</v>
      </c>
      <c r="BO212" s="81">
        <v>0</v>
      </c>
      <c r="BP212" s="81">
        <v>1</v>
      </c>
      <c r="BQ212" s="81">
        <v>0</v>
      </c>
      <c r="BR212" s="81">
        <v>0</v>
      </c>
      <c r="BS212" s="81">
        <v>0</v>
      </c>
      <c r="BT212"/>
      <c r="BU212" s="80">
        <v>4.6559999999999997</v>
      </c>
      <c r="BV212" s="80">
        <v>0</v>
      </c>
      <c r="BW212" s="80">
        <v>0</v>
      </c>
      <c r="BX212" s="80">
        <v>0</v>
      </c>
      <c r="BY212" s="80">
        <v>0</v>
      </c>
      <c r="BZ212" s="80">
        <v>0</v>
      </c>
      <c r="CA212" s="80">
        <v>0</v>
      </c>
      <c r="CB212" s="80">
        <v>0</v>
      </c>
      <c r="CC212" s="80">
        <v>0</v>
      </c>
    </row>
    <row r="213" spans="1:81">
      <c r="A213" s="80" t="s">
        <v>2000</v>
      </c>
      <c r="B213" s="80">
        <v>287</v>
      </c>
      <c r="C213" s="80">
        <v>15</v>
      </c>
      <c r="D213" s="80">
        <v>17</v>
      </c>
      <c r="E213" s="80">
        <v>2018</v>
      </c>
      <c r="F213" s="80" t="s">
        <v>93</v>
      </c>
      <c r="G213" s="80" t="s">
        <v>1985</v>
      </c>
      <c r="H213" s="80" t="s">
        <v>1986</v>
      </c>
      <c r="I213" s="177"/>
      <c r="J213" s="81">
        <v>13.128349353568201</v>
      </c>
      <c r="K213" s="81">
        <v>0.96868888896047711</v>
      </c>
      <c r="L213" s="81">
        <v>0.17394056198923732</v>
      </c>
      <c r="M213" s="81">
        <v>19.013746602533505</v>
      </c>
      <c r="N213" s="81">
        <v>25.421964678711038</v>
      </c>
      <c r="O213" s="81">
        <v>25.055032232923391</v>
      </c>
      <c r="P213" s="81">
        <v>15.716262433706703</v>
      </c>
      <c r="Q213" s="81">
        <v>1.3593015214236817</v>
      </c>
      <c r="R213" s="81">
        <v>0</v>
      </c>
      <c r="S213" s="81">
        <v>3.4206091841161625</v>
      </c>
      <c r="T213" s="82"/>
      <c r="U213" s="81">
        <v>2688482</v>
      </c>
      <c r="V213" s="81">
        <v>480</v>
      </c>
      <c r="W213" s="81">
        <v>8</v>
      </c>
      <c r="X213" s="81">
        <v>5028</v>
      </c>
      <c r="Y213" s="81">
        <v>8023</v>
      </c>
      <c r="Z213" s="81">
        <v>15267</v>
      </c>
      <c r="AA213" s="81">
        <v>3288</v>
      </c>
      <c r="AB213" s="81">
        <v>21447</v>
      </c>
      <c r="AC213" s="81">
        <v>0</v>
      </c>
      <c r="AD213" s="81">
        <v>3.420609184116163</v>
      </c>
      <c r="AE213" s="82"/>
      <c r="AF213" s="81">
        <v>18944882.37036201</v>
      </c>
      <c r="AG213" s="81">
        <v>688985.94046182977</v>
      </c>
      <c r="AH213" s="81">
        <v>39095.002287674193</v>
      </c>
      <c r="AI213" s="81">
        <v>29806862.17481412</v>
      </c>
      <c r="AJ213" s="81">
        <v>35943293.519008577</v>
      </c>
      <c r="AK213" s="81">
        <v>0</v>
      </c>
      <c r="AL213" s="81">
        <v>0</v>
      </c>
      <c r="AM213" s="81">
        <v>2952203.3714327328</v>
      </c>
      <c r="AN213" s="81">
        <v>0</v>
      </c>
      <c r="AO213" s="81">
        <v>0</v>
      </c>
      <c r="AP213" s="82"/>
      <c r="AQ213" s="81">
        <v>651</v>
      </c>
      <c r="AR213" s="81">
        <v>260</v>
      </c>
      <c r="AS213" s="81">
        <v>2</v>
      </c>
      <c r="AT213" s="81">
        <v>0</v>
      </c>
      <c r="AU213" s="81">
        <v>0</v>
      </c>
      <c r="AV213" s="81">
        <v>0</v>
      </c>
      <c r="AW213" s="81" t="s">
        <v>564</v>
      </c>
      <c r="AX213" s="82"/>
      <c r="AY213" s="81">
        <v>3090</v>
      </c>
      <c r="AZ213" s="81">
        <v>7719</v>
      </c>
      <c r="BA213" s="81">
        <v>303</v>
      </c>
      <c r="BB213" s="81">
        <v>0</v>
      </c>
      <c r="BC213" s="81">
        <v>0</v>
      </c>
      <c r="BD213" s="81">
        <v>0</v>
      </c>
      <c r="BE213" s="81" t="s">
        <v>564</v>
      </c>
      <c r="BF213" s="82"/>
      <c r="BG213" s="81">
        <v>0</v>
      </c>
      <c r="BH213" s="81">
        <v>0</v>
      </c>
      <c r="BI213" s="81">
        <v>4.49</v>
      </c>
      <c r="BJ213" s="81">
        <v>0</v>
      </c>
      <c r="BK213" s="81">
        <v>0</v>
      </c>
      <c r="BL213" s="81">
        <v>0</v>
      </c>
      <c r="BM213" s="82"/>
      <c r="BN213" s="81">
        <v>0</v>
      </c>
      <c r="BO213" s="81">
        <v>0</v>
      </c>
      <c r="BP213" s="81">
        <v>1</v>
      </c>
      <c r="BQ213" s="81">
        <v>0</v>
      </c>
      <c r="BR213" s="81">
        <v>0</v>
      </c>
      <c r="BS213" s="81">
        <v>0</v>
      </c>
      <c r="BT213"/>
      <c r="BU213" s="80">
        <v>4.49</v>
      </c>
      <c r="BV213" s="80">
        <v>0</v>
      </c>
      <c r="BW213" s="80">
        <v>0</v>
      </c>
      <c r="BX213" s="80">
        <v>0</v>
      </c>
      <c r="BY213" s="80">
        <v>0</v>
      </c>
      <c r="BZ213" s="80">
        <v>0</v>
      </c>
      <c r="CA213" s="80">
        <v>0</v>
      </c>
      <c r="CB213" s="80">
        <v>0</v>
      </c>
      <c r="CC213" s="80">
        <v>0</v>
      </c>
    </row>
    <row r="214" spans="1:81">
      <c r="A214" s="80" t="s">
        <v>2001</v>
      </c>
      <c r="B214" s="80">
        <v>288</v>
      </c>
      <c r="C214" s="80">
        <v>16</v>
      </c>
      <c r="D214" s="80">
        <v>17</v>
      </c>
      <c r="E214" s="80">
        <v>2019</v>
      </c>
      <c r="F214" s="80" t="s">
        <v>73</v>
      </c>
      <c r="G214" s="80" t="s">
        <v>1985</v>
      </c>
      <c r="H214" s="80" t="s">
        <v>1986</v>
      </c>
      <c r="I214" s="177"/>
      <c r="J214" s="81">
        <v>11.924589094202268</v>
      </c>
      <c r="K214" s="81">
        <v>0.88743642394338851</v>
      </c>
      <c r="L214" s="81">
        <v>0.17533193947035788</v>
      </c>
      <c r="M214" s="81">
        <v>17.973465959073156</v>
      </c>
      <c r="N214" s="81">
        <v>22.67310831660993</v>
      </c>
      <c r="O214" s="81">
        <v>24.690588094602766</v>
      </c>
      <c r="P214" s="81">
        <v>15.767353988547265</v>
      </c>
      <c r="Q214" s="81">
        <v>1.3372911863734758</v>
      </c>
      <c r="R214" s="81">
        <v>0</v>
      </c>
      <c r="S214" s="81">
        <v>4.6785226376448623</v>
      </c>
      <c r="T214" s="82"/>
      <c r="U214" s="81">
        <v>2549647</v>
      </c>
      <c r="V214" s="81">
        <v>480</v>
      </c>
      <c r="W214" s="81">
        <v>8</v>
      </c>
      <c r="X214" s="81">
        <v>5028</v>
      </c>
      <c r="Y214" s="81">
        <v>8174</v>
      </c>
      <c r="Z214" s="81">
        <v>15458</v>
      </c>
      <c r="AA214" s="81">
        <v>3274</v>
      </c>
      <c r="AB214" s="81">
        <v>21671</v>
      </c>
      <c r="AC214" s="81">
        <v>0</v>
      </c>
      <c r="AD214" s="81">
        <v>4.6785226376448623</v>
      </c>
      <c r="AE214" s="82"/>
      <c r="AF214" s="81">
        <v>17587160.98147133</v>
      </c>
      <c r="AG214" s="81">
        <v>666184.1336801853</v>
      </c>
      <c r="AH214" s="81">
        <v>41291.860378216523</v>
      </c>
      <c r="AI214" s="81">
        <v>29256997.805018891</v>
      </c>
      <c r="AJ214" s="81">
        <v>32012902.644265402</v>
      </c>
      <c r="AK214" s="81">
        <v>0</v>
      </c>
      <c r="AL214" s="81">
        <v>0</v>
      </c>
      <c r="AM214" s="81">
        <v>2951427.060799344</v>
      </c>
      <c r="AN214" s="81">
        <v>0</v>
      </c>
      <c r="AO214" s="81">
        <v>0</v>
      </c>
      <c r="AP214" s="82"/>
      <c r="AQ214" s="81">
        <v>750</v>
      </c>
      <c r="AR214" s="81">
        <v>282</v>
      </c>
      <c r="AS214" s="81">
        <v>1</v>
      </c>
      <c r="AT214" s="81">
        <v>0</v>
      </c>
      <c r="AU214" s="81">
        <v>0</v>
      </c>
      <c r="AV214" s="81">
        <v>0</v>
      </c>
      <c r="AW214" s="81" t="s">
        <v>564</v>
      </c>
      <c r="AX214" s="82"/>
      <c r="AY214" s="81">
        <v>3629.4</v>
      </c>
      <c r="AZ214" s="81">
        <v>8441.5000000000036</v>
      </c>
      <c r="BA214" s="81">
        <v>3.2</v>
      </c>
      <c r="BB214" s="81">
        <v>0</v>
      </c>
      <c r="BC214" s="81">
        <v>0</v>
      </c>
      <c r="BD214" s="81">
        <v>0</v>
      </c>
      <c r="BE214" s="81" t="s">
        <v>564</v>
      </c>
      <c r="BF214" s="82"/>
      <c r="BG214" s="81">
        <v>0</v>
      </c>
      <c r="BH214" s="81">
        <v>0</v>
      </c>
      <c r="BI214" s="81">
        <v>3.984</v>
      </c>
      <c r="BJ214" s="81">
        <v>0</v>
      </c>
      <c r="BK214" s="81">
        <v>0</v>
      </c>
      <c r="BL214" s="81">
        <v>0</v>
      </c>
      <c r="BM214" s="82"/>
      <c r="BN214" s="81">
        <v>0</v>
      </c>
      <c r="BO214" s="81">
        <v>0</v>
      </c>
      <c r="BP214" s="81">
        <v>1</v>
      </c>
      <c r="BQ214" s="81">
        <v>0</v>
      </c>
      <c r="BR214" s="81">
        <v>0</v>
      </c>
      <c r="BS214" s="81">
        <v>0</v>
      </c>
      <c r="BT214"/>
      <c r="BU214" s="80">
        <v>3.984</v>
      </c>
      <c r="BV214" s="80">
        <v>0</v>
      </c>
      <c r="BW214" s="80">
        <v>0</v>
      </c>
      <c r="BX214" s="80">
        <v>0</v>
      </c>
      <c r="BY214" s="80">
        <v>0</v>
      </c>
      <c r="BZ214" s="80">
        <v>0</v>
      </c>
      <c r="CA214" s="80">
        <v>0</v>
      </c>
      <c r="CB214" s="80">
        <v>0</v>
      </c>
      <c r="CC214" s="80">
        <v>0</v>
      </c>
    </row>
    <row r="215" spans="1:81">
      <c r="A215" s="80" t="s">
        <v>2002</v>
      </c>
      <c r="B215" s="80">
        <v>289</v>
      </c>
      <c r="C215" s="80">
        <v>17</v>
      </c>
      <c r="D215" s="80">
        <v>17</v>
      </c>
      <c r="E215" s="80">
        <v>2020</v>
      </c>
      <c r="F215" s="80" t="s">
        <v>218</v>
      </c>
      <c r="G215" s="80" t="s">
        <v>1985</v>
      </c>
      <c r="H215" s="80" t="s">
        <v>1986</v>
      </c>
      <c r="I215" s="177"/>
      <c r="J215" s="81">
        <v>12.62774866368984</v>
      </c>
      <c r="K215" s="81">
        <v>0.96842448751637134</v>
      </c>
      <c r="L215" s="81">
        <v>7.1459567718622385E-2</v>
      </c>
      <c r="M215" s="81">
        <v>18.324742347877702</v>
      </c>
      <c r="N215" s="81">
        <v>21.813516778316348</v>
      </c>
      <c r="O215" s="81">
        <v>22.400738126954941</v>
      </c>
      <c r="P215" s="81">
        <v>14.556612513513841</v>
      </c>
      <c r="Q215" s="81">
        <v>1.2858688343063349</v>
      </c>
      <c r="R215" s="81">
        <v>0</v>
      </c>
      <c r="S215" s="81">
        <v>4.4675555997717122</v>
      </c>
      <c r="T215" s="82"/>
      <c r="U215" s="81">
        <v>2428334</v>
      </c>
      <c r="V215" s="81">
        <v>452</v>
      </c>
      <c r="W215" s="81">
        <v>4</v>
      </c>
      <c r="X215" s="81">
        <v>5365</v>
      </c>
      <c r="Y215" s="81">
        <v>8343</v>
      </c>
      <c r="Z215" s="81">
        <v>16007</v>
      </c>
      <c r="AA215" s="81">
        <v>3284</v>
      </c>
      <c r="AB215" s="81">
        <v>21808</v>
      </c>
      <c r="AC215" s="81">
        <v>0</v>
      </c>
      <c r="AD215" s="81">
        <v>4.4675555997717122</v>
      </c>
      <c r="AE215" s="82"/>
      <c r="AF215" s="81">
        <v>18898043.386509672</v>
      </c>
      <c r="AG215" s="81">
        <v>683949.7945468293</v>
      </c>
      <c r="AH215" s="81">
        <v>17965.810718185676</v>
      </c>
      <c r="AI215" s="81">
        <v>30356852.232529622</v>
      </c>
      <c r="AJ215" s="81">
        <v>32262061.187621448</v>
      </c>
      <c r="AK215" s="81"/>
      <c r="AL215" s="81"/>
      <c r="AM215" s="81">
        <v>2846186.2919334942</v>
      </c>
      <c r="AN215" s="81"/>
      <c r="AO215" s="81"/>
      <c r="AP215" s="82"/>
      <c r="AQ215" s="81">
        <v>824</v>
      </c>
      <c r="AR215" s="81">
        <v>308</v>
      </c>
      <c r="AS215" s="81">
        <v>1</v>
      </c>
      <c r="AT215" s="81">
        <v>0</v>
      </c>
      <c r="AU215" s="81">
        <v>0</v>
      </c>
      <c r="AV215" s="81">
        <v>0</v>
      </c>
      <c r="AW215" s="81">
        <v>1</v>
      </c>
      <c r="AX215" s="82"/>
      <c r="AY215" s="81">
        <v>4035.7000000000012</v>
      </c>
      <c r="AZ215" s="81">
        <v>9507.4000000000033</v>
      </c>
      <c r="BA215" s="81">
        <v>3.2</v>
      </c>
      <c r="BB215" s="81">
        <v>0</v>
      </c>
      <c r="BC215" s="81">
        <v>0</v>
      </c>
      <c r="BD215" s="81">
        <v>0</v>
      </c>
      <c r="BE215" s="81">
        <v>3.2</v>
      </c>
      <c r="BF215" s="82"/>
      <c r="BG215" s="81">
        <v>0</v>
      </c>
      <c r="BH215" s="81">
        <v>0</v>
      </c>
      <c r="BI215" s="81">
        <v>3.5350000000000001</v>
      </c>
      <c r="BJ215" s="81">
        <v>0</v>
      </c>
      <c r="BK215" s="81">
        <v>0</v>
      </c>
      <c r="BL215" s="81">
        <v>0</v>
      </c>
      <c r="BM215" s="82"/>
      <c r="BN215" s="81">
        <v>0</v>
      </c>
      <c r="BO215" s="81">
        <v>0</v>
      </c>
      <c r="BP215" s="81">
        <v>1</v>
      </c>
      <c r="BQ215" s="81">
        <v>0</v>
      </c>
      <c r="BR215" s="81">
        <v>0</v>
      </c>
      <c r="BS215" s="81">
        <v>0</v>
      </c>
      <c r="BT215"/>
      <c r="BU215" s="80">
        <v>3.5350000000000001</v>
      </c>
      <c r="BV215" s="80">
        <v>0</v>
      </c>
      <c r="BW215" s="80">
        <v>0</v>
      </c>
      <c r="BX215" s="80">
        <v>0</v>
      </c>
      <c r="BY215" s="80">
        <v>0</v>
      </c>
      <c r="BZ215" s="80">
        <v>0</v>
      </c>
      <c r="CA215" s="80">
        <v>0</v>
      </c>
      <c r="CB215" s="80">
        <v>0</v>
      </c>
      <c r="CC215" s="80">
        <v>0</v>
      </c>
    </row>
    <row r="216" spans="1:81">
      <c r="A216" s="80" t="s">
        <v>2003</v>
      </c>
      <c r="B216" s="80">
        <v>289</v>
      </c>
      <c r="C216" s="80">
        <v>18</v>
      </c>
      <c r="D216" s="80">
        <v>17</v>
      </c>
      <c r="E216" s="80">
        <v>2021</v>
      </c>
      <c r="F216" s="80" t="s">
        <v>75</v>
      </c>
      <c r="G216" s="174" t="s">
        <v>1985</v>
      </c>
      <c r="H216" s="80" t="s">
        <v>1986</v>
      </c>
      <c r="I216" s="177"/>
      <c r="J216" s="81">
        <v>14.016436876681238</v>
      </c>
      <c r="K216" s="81">
        <v>1.0629572912496033</v>
      </c>
      <c r="L216" s="81">
        <v>6.9988412176894887E-2</v>
      </c>
      <c r="M216" s="81">
        <v>20.283946370700264</v>
      </c>
      <c r="N216" s="81">
        <v>23.549253261178045</v>
      </c>
      <c r="O216" s="81">
        <v>21.833763536538633</v>
      </c>
      <c r="P216" s="81">
        <v>15.258544947847525</v>
      </c>
      <c r="Q216" s="81">
        <v>1.3193805484322478</v>
      </c>
      <c r="R216" s="81">
        <v>0</v>
      </c>
      <c r="S216" s="81">
        <v>4.103274295206802</v>
      </c>
      <c r="T216" s="82"/>
      <c r="U216" s="81">
        <v>2862702</v>
      </c>
      <c r="V216" s="81">
        <v>452</v>
      </c>
      <c r="W216" s="81">
        <v>4</v>
      </c>
      <c r="X216" s="81">
        <v>5365</v>
      </c>
      <c r="Y216" s="81">
        <v>8565</v>
      </c>
      <c r="Z216" s="81">
        <v>16065</v>
      </c>
      <c r="AA216" s="81">
        <v>3357</v>
      </c>
      <c r="AB216" s="81">
        <v>22111</v>
      </c>
      <c r="AC216" s="81">
        <v>0</v>
      </c>
      <c r="AD216" s="81">
        <v>4.103274295206802</v>
      </c>
      <c r="AE216" s="82"/>
      <c r="AF216" s="81">
        <v>20623319.849854451</v>
      </c>
      <c r="AG216" s="81">
        <v>739141.01424031635</v>
      </c>
      <c r="AH216" s="81">
        <v>16793.589072145893</v>
      </c>
      <c r="AI216" s="81">
        <v>33231182.739634492</v>
      </c>
      <c r="AJ216" s="81">
        <v>34131090.41376169</v>
      </c>
      <c r="AK216" s="81">
        <v>0</v>
      </c>
      <c r="AL216" s="81">
        <v>0</v>
      </c>
      <c r="AM216" s="81">
        <v>2902375.8233183306</v>
      </c>
      <c r="AN216" s="81">
        <v>0</v>
      </c>
      <c r="AO216" s="81">
        <v>0</v>
      </c>
      <c r="AP216" s="82"/>
      <c r="AQ216" s="81">
        <v>899</v>
      </c>
      <c r="AR216" s="81">
        <v>324</v>
      </c>
      <c r="AS216" s="81">
        <v>1</v>
      </c>
      <c r="AT216" s="81">
        <v>0</v>
      </c>
      <c r="AU216" s="81">
        <v>0</v>
      </c>
      <c r="AV216" s="81">
        <v>0</v>
      </c>
      <c r="AW216" s="81"/>
      <c r="AX216" s="82"/>
      <c r="AY216" s="81">
        <v>4475.0000000000018</v>
      </c>
      <c r="AZ216" s="81">
        <v>10246.6</v>
      </c>
      <c r="BA216" s="81">
        <v>3.2</v>
      </c>
      <c r="BB216" s="81">
        <v>0</v>
      </c>
      <c r="BC216" s="81">
        <v>0</v>
      </c>
      <c r="BD216" s="81">
        <v>0</v>
      </c>
      <c r="BE216" s="81"/>
      <c r="BF216" s="82"/>
      <c r="BG216" s="81"/>
      <c r="BH216" s="81"/>
      <c r="BI216" s="81"/>
      <c r="BJ216" s="81"/>
      <c r="BK216" s="81"/>
      <c r="BL216" s="81"/>
      <c r="BM216" s="82"/>
      <c r="BN216" s="81"/>
      <c r="BO216" s="81"/>
      <c r="BP216" s="81"/>
      <c r="BQ216" s="81"/>
      <c r="BR216" s="81"/>
      <c r="BS216" s="81"/>
      <c r="BT216"/>
      <c r="BU216" s="80"/>
      <c r="BV216" s="80"/>
      <c r="BW216" s="80"/>
      <c r="BX216" s="80"/>
      <c r="BY216" s="80"/>
      <c r="BZ216" s="80"/>
      <c r="CA216" s="80"/>
      <c r="CB216" s="80"/>
      <c r="CC216" s="80"/>
    </row>
    <row r="217" spans="1:81">
      <c r="A217" s="80" t="s">
        <v>2004</v>
      </c>
      <c r="B217" s="80">
        <v>289</v>
      </c>
      <c r="C217" s="80">
        <v>19</v>
      </c>
      <c r="D217" s="80">
        <v>17</v>
      </c>
      <c r="E217" s="80">
        <v>2022</v>
      </c>
      <c r="F217" s="80" t="s">
        <v>568</v>
      </c>
      <c r="G217" s="174" t="s">
        <v>1985</v>
      </c>
      <c r="H217" s="80" t="s">
        <v>1986</v>
      </c>
      <c r="I217" s="177"/>
      <c r="J217" s="81"/>
      <c r="K217" s="81"/>
      <c r="L217" s="81"/>
      <c r="M217" s="81"/>
      <c r="N217" s="81"/>
      <c r="O217" s="81"/>
      <c r="P217" s="81"/>
      <c r="Q217" s="81"/>
      <c r="R217" s="81"/>
      <c r="S217" s="81"/>
      <c r="T217" s="82"/>
      <c r="U217" s="81"/>
      <c r="V217" s="81"/>
      <c r="W217" s="81"/>
      <c r="X217" s="81"/>
      <c r="Y217" s="81"/>
      <c r="Z217" s="81"/>
      <c r="AA217" s="81"/>
      <c r="AB217" s="81"/>
      <c r="AC217" s="81"/>
      <c r="AD217" s="81"/>
      <c r="AE217" s="82"/>
      <c r="AF217" s="81"/>
      <c r="AG217" s="81"/>
      <c r="AH217" s="81"/>
      <c r="AI217" s="81"/>
      <c r="AJ217" s="81"/>
      <c r="AK217" s="81"/>
      <c r="AL217" s="81"/>
      <c r="AM217" s="81"/>
      <c r="AN217" s="81"/>
      <c r="AO217" s="81"/>
      <c r="AP217" s="82"/>
      <c r="AQ217" s="81">
        <v>999</v>
      </c>
      <c r="AR217" s="81">
        <v>329</v>
      </c>
      <c r="AS217" s="81">
        <v>1</v>
      </c>
      <c r="AT217" s="81">
        <v>0</v>
      </c>
      <c r="AU217" s="81">
        <v>0</v>
      </c>
      <c r="AV217" s="81">
        <v>0</v>
      </c>
      <c r="AW217" s="81"/>
      <c r="AX217" s="82"/>
      <c r="AY217" s="81">
        <v>5124.7999999999929</v>
      </c>
      <c r="AZ217" s="81">
        <v>10455.600000000004</v>
      </c>
      <c r="BA217" s="81">
        <v>3.2</v>
      </c>
      <c r="BB217" s="81">
        <v>0</v>
      </c>
      <c r="BC217" s="81">
        <v>0</v>
      </c>
      <c r="BD217" s="81">
        <v>0</v>
      </c>
      <c r="BE217" s="81"/>
      <c r="BF217" s="82"/>
      <c r="BG217" s="81"/>
      <c r="BH217" s="81"/>
      <c r="BI217" s="81"/>
      <c r="BJ217" s="81"/>
      <c r="BK217" s="81"/>
      <c r="BL217" s="81"/>
      <c r="BM217" s="82"/>
      <c r="BN217" s="81"/>
      <c r="BO217" s="81"/>
      <c r="BP217" s="81"/>
      <c r="BQ217" s="81"/>
      <c r="BR217" s="81"/>
      <c r="BS217" s="81"/>
      <c r="BT217"/>
      <c r="BU217" s="80"/>
      <c r="BV217" s="80"/>
      <c r="BW217" s="80"/>
      <c r="BX217" s="80"/>
      <c r="BY217" s="80"/>
      <c r="BZ217" s="80"/>
      <c r="CA217" s="80"/>
      <c r="CB217" s="80"/>
      <c r="CC217" s="80"/>
    </row>
    <row r="218" spans="1:81">
      <c r="A218" s="80" t="s">
        <v>2005</v>
      </c>
      <c r="B218" s="80">
        <v>1</v>
      </c>
      <c r="C218" s="80">
        <v>1</v>
      </c>
      <c r="D218" s="80">
        <v>1</v>
      </c>
      <c r="E218" s="80">
        <v>1990</v>
      </c>
      <c r="F218" s="80" t="s">
        <v>562</v>
      </c>
      <c r="G218" s="80" t="s">
        <v>2006</v>
      </c>
      <c r="H218" s="80" t="s">
        <v>2007</v>
      </c>
      <c r="I218" s="177" t="s">
        <v>563</v>
      </c>
      <c r="J218" s="81">
        <v>38.92346300248915</v>
      </c>
      <c r="K218" s="81">
        <v>5.7193977351878758</v>
      </c>
      <c r="L218" s="81">
        <v>7.0313564043157575</v>
      </c>
      <c r="M218" s="81">
        <v>14.450378128449083</v>
      </c>
      <c r="N218" s="81">
        <v>28.840617175865194</v>
      </c>
      <c r="O218" s="81">
        <v>22.10732186404919</v>
      </c>
      <c r="P218" s="81">
        <v>37.547707856901994</v>
      </c>
      <c r="Q218" s="81">
        <v>1.9455424026943111</v>
      </c>
      <c r="R218" s="81">
        <v>0</v>
      </c>
      <c r="S218" s="81">
        <v>1.5872551858088508</v>
      </c>
      <c r="T218" s="82"/>
      <c r="U218" s="81">
        <v>6324614</v>
      </c>
      <c r="V218" s="81">
        <v>1644</v>
      </c>
      <c r="W218" s="81">
        <v>101</v>
      </c>
      <c r="X218" s="81">
        <v>6061</v>
      </c>
      <c r="Y218" s="81">
        <v>7497</v>
      </c>
      <c r="Z218" s="81">
        <v>9093</v>
      </c>
      <c r="AA218" s="81">
        <v>9117</v>
      </c>
      <c r="AB218" s="81">
        <v>31589</v>
      </c>
      <c r="AC218" s="81">
        <v>0</v>
      </c>
      <c r="AD218" s="81">
        <v>1.5872551858088508</v>
      </c>
      <c r="AE218" s="82"/>
      <c r="AF218" s="81" t="s">
        <v>564</v>
      </c>
      <c r="AG218" s="81" t="s">
        <v>564</v>
      </c>
      <c r="AH218" s="81" t="s">
        <v>564</v>
      </c>
      <c r="AI218" s="81" t="s">
        <v>564</v>
      </c>
      <c r="AJ218" s="81" t="s">
        <v>564</v>
      </c>
      <c r="AK218" s="81" t="s">
        <v>564</v>
      </c>
      <c r="AL218" s="81" t="s">
        <v>564</v>
      </c>
      <c r="AM218" s="81" t="s">
        <v>564</v>
      </c>
      <c r="AN218" s="81" t="s">
        <v>564</v>
      </c>
      <c r="AO218" s="81" t="s">
        <v>564</v>
      </c>
      <c r="AP218" s="82"/>
      <c r="AQ218" s="81" t="s">
        <v>564</v>
      </c>
      <c r="AR218" s="81" t="s">
        <v>564</v>
      </c>
      <c r="AS218" s="81" t="s">
        <v>564</v>
      </c>
      <c r="AT218" s="81" t="s">
        <v>564</v>
      </c>
      <c r="AU218" s="81" t="s">
        <v>564</v>
      </c>
      <c r="AV218" s="81" t="s">
        <v>564</v>
      </c>
      <c r="AW218" s="81" t="s">
        <v>564</v>
      </c>
      <c r="AX218" s="82"/>
      <c r="AY218" s="81" t="s">
        <v>564</v>
      </c>
      <c r="AZ218" s="81" t="s">
        <v>564</v>
      </c>
      <c r="BA218" s="81" t="s">
        <v>564</v>
      </c>
      <c r="BB218" s="81" t="s">
        <v>564</v>
      </c>
      <c r="BC218" s="81" t="s">
        <v>564</v>
      </c>
      <c r="BD218" s="81" t="s">
        <v>564</v>
      </c>
      <c r="BE218" s="81" t="s">
        <v>564</v>
      </c>
      <c r="BF218" s="82"/>
      <c r="BG218" s="81" t="s">
        <v>564</v>
      </c>
      <c r="BH218" s="81" t="s">
        <v>564</v>
      </c>
      <c r="BI218" s="81" t="s">
        <v>564</v>
      </c>
      <c r="BJ218" s="81" t="s">
        <v>564</v>
      </c>
      <c r="BK218" s="81" t="s">
        <v>564</v>
      </c>
      <c r="BL218" s="81" t="s">
        <v>564</v>
      </c>
      <c r="BM218" s="82"/>
      <c r="BN218" s="81" t="s">
        <v>564</v>
      </c>
      <c r="BO218" s="81" t="s">
        <v>564</v>
      </c>
      <c r="BP218" s="81" t="s">
        <v>564</v>
      </c>
      <c r="BQ218" s="81" t="s">
        <v>564</v>
      </c>
      <c r="BR218" s="81" t="s">
        <v>564</v>
      </c>
      <c r="BS218" s="81" t="s">
        <v>564</v>
      </c>
      <c r="BT218"/>
      <c r="BU218" s="80"/>
      <c r="BV218" s="80"/>
      <c r="BW218" s="80"/>
      <c r="BX218" s="80"/>
      <c r="BY218" s="80"/>
      <c r="BZ218" s="80"/>
      <c r="CA218" s="80"/>
      <c r="CB218" s="80"/>
      <c r="CC218" s="80"/>
    </row>
    <row r="219" spans="1:81">
      <c r="A219" s="80" t="s">
        <v>2008</v>
      </c>
      <c r="B219" s="80">
        <v>2</v>
      </c>
      <c r="C219" s="80">
        <v>2</v>
      </c>
      <c r="D219" s="80">
        <v>1</v>
      </c>
      <c r="E219" s="80">
        <v>2005</v>
      </c>
      <c r="F219" s="80" t="s">
        <v>565</v>
      </c>
      <c r="G219" s="80" t="s">
        <v>2006</v>
      </c>
      <c r="H219" s="80" t="s">
        <v>2007</v>
      </c>
      <c r="I219" s="177"/>
      <c r="J219" s="81">
        <v>37.187060340604972</v>
      </c>
      <c r="K219" s="81">
        <v>3.8449640822292377</v>
      </c>
      <c r="L219" s="81">
        <v>6.155058418200114</v>
      </c>
      <c r="M219" s="81">
        <v>26.059678334756072</v>
      </c>
      <c r="N219" s="81">
        <v>43.423883603489905</v>
      </c>
      <c r="O219" s="81">
        <v>32.159856472721572</v>
      </c>
      <c r="P219" s="81">
        <v>35.77391219615545</v>
      </c>
      <c r="Q219" s="81">
        <v>1.6860238292080569</v>
      </c>
      <c r="R219" s="81">
        <v>0</v>
      </c>
      <c r="S219" s="81">
        <v>3.4942350652659173</v>
      </c>
      <c r="T219" s="82"/>
      <c r="U219" s="81">
        <v>4803057</v>
      </c>
      <c r="V219" s="81">
        <v>1418</v>
      </c>
      <c r="W219" s="81">
        <v>69</v>
      </c>
      <c r="X219" s="81">
        <v>4340</v>
      </c>
      <c r="Y219" s="81">
        <v>8065</v>
      </c>
      <c r="Z219" s="81">
        <v>15307</v>
      </c>
      <c r="AA219" s="81">
        <v>7114</v>
      </c>
      <c r="AB219" s="81">
        <v>28618</v>
      </c>
      <c r="AC219" s="81">
        <v>0</v>
      </c>
      <c r="AD219" s="81">
        <v>3.4942350652659173</v>
      </c>
      <c r="AE219" s="82"/>
      <c r="AF219" s="81" t="s">
        <v>564</v>
      </c>
      <c r="AG219" s="81" t="s">
        <v>564</v>
      </c>
      <c r="AH219" s="81" t="s">
        <v>564</v>
      </c>
      <c r="AI219" s="81" t="s">
        <v>564</v>
      </c>
      <c r="AJ219" s="81" t="s">
        <v>564</v>
      </c>
      <c r="AK219" s="81" t="s">
        <v>564</v>
      </c>
      <c r="AL219" s="81" t="s">
        <v>564</v>
      </c>
      <c r="AM219" s="81" t="s">
        <v>564</v>
      </c>
      <c r="AN219" s="81" t="s">
        <v>564</v>
      </c>
      <c r="AO219" s="81" t="s">
        <v>564</v>
      </c>
      <c r="AP219" s="82"/>
      <c r="AQ219" s="81" t="s">
        <v>564</v>
      </c>
      <c r="AR219" s="81" t="s">
        <v>564</v>
      </c>
      <c r="AS219" s="81" t="s">
        <v>564</v>
      </c>
      <c r="AT219" s="81" t="s">
        <v>564</v>
      </c>
      <c r="AU219" s="81" t="s">
        <v>564</v>
      </c>
      <c r="AV219" s="81" t="s">
        <v>564</v>
      </c>
      <c r="AW219" s="81" t="s">
        <v>564</v>
      </c>
      <c r="AX219" s="82"/>
      <c r="AY219" s="81" t="s">
        <v>564</v>
      </c>
      <c r="AZ219" s="81" t="s">
        <v>564</v>
      </c>
      <c r="BA219" s="81" t="s">
        <v>564</v>
      </c>
      <c r="BB219" s="81" t="s">
        <v>564</v>
      </c>
      <c r="BC219" s="81" t="s">
        <v>564</v>
      </c>
      <c r="BD219" s="81" t="s">
        <v>564</v>
      </c>
      <c r="BE219" s="81" t="s">
        <v>564</v>
      </c>
      <c r="BF219" s="82"/>
      <c r="BG219" s="81" t="s">
        <v>564</v>
      </c>
      <c r="BH219" s="81" t="s">
        <v>564</v>
      </c>
      <c r="BI219" s="81" t="s">
        <v>564</v>
      </c>
      <c r="BJ219" s="81" t="s">
        <v>564</v>
      </c>
      <c r="BK219" s="81" t="s">
        <v>564</v>
      </c>
      <c r="BL219" s="81" t="s">
        <v>564</v>
      </c>
      <c r="BM219" s="82"/>
      <c r="BN219" s="81" t="s">
        <v>564</v>
      </c>
      <c r="BO219" s="81" t="s">
        <v>564</v>
      </c>
      <c r="BP219" s="81" t="s">
        <v>564</v>
      </c>
      <c r="BQ219" s="81" t="s">
        <v>564</v>
      </c>
      <c r="BR219" s="81" t="s">
        <v>564</v>
      </c>
      <c r="BS219" s="81" t="s">
        <v>564</v>
      </c>
      <c r="BT219"/>
      <c r="BU219" s="80"/>
      <c r="BV219" s="80"/>
      <c r="BW219" s="80"/>
      <c r="BX219" s="80"/>
      <c r="BY219" s="80"/>
      <c r="BZ219" s="80"/>
      <c r="CA219" s="80"/>
      <c r="CB219" s="80"/>
      <c r="CC219" s="80"/>
    </row>
    <row r="220" spans="1:81">
      <c r="A220" s="80" t="s">
        <v>2009</v>
      </c>
      <c r="B220" s="80">
        <v>3</v>
      </c>
      <c r="C220" s="80">
        <v>3</v>
      </c>
      <c r="D220" s="80">
        <v>1</v>
      </c>
      <c r="E220" s="80">
        <v>2006</v>
      </c>
      <c r="F220" s="80" t="s">
        <v>566</v>
      </c>
      <c r="G220" s="80" t="s">
        <v>2006</v>
      </c>
      <c r="H220" s="80" t="s">
        <v>2007</v>
      </c>
      <c r="I220" s="177"/>
      <c r="J220" s="81" t="s">
        <v>564</v>
      </c>
      <c r="K220" s="81" t="s">
        <v>564</v>
      </c>
      <c r="L220" s="81" t="s">
        <v>564</v>
      </c>
      <c r="M220" s="81" t="s">
        <v>564</v>
      </c>
      <c r="N220" s="81" t="s">
        <v>564</v>
      </c>
      <c r="O220" s="81" t="s">
        <v>564</v>
      </c>
      <c r="P220" s="81" t="s">
        <v>564</v>
      </c>
      <c r="Q220" s="81" t="s">
        <v>564</v>
      </c>
      <c r="R220" s="81" t="s">
        <v>564</v>
      </c>
      <c r="S220" s="81" t="s">
        <v>564</v>
      </c>
      <c r="T220" s="82"/>
      <c r="U220" s="81" t="s">
        <v>564</v>
      </c>
      <c r="V220" s="81" t="s">
        <v>564</v>
      </c>
      <c r="W220" s="81" t="s">
        <v>564</v>
      </c>
      <c r="X220" s="81" t="s">
        <v>564</v>
      </c>
      <c r="Y220" s="81" t="s">
        <v>564</v>
      </c>
      <c r="Z220" s="81" t="s">
        <v>564</v>
      </c>
      <c r="AA220" s="81" t="s">
        <v>564</v>
      </c>
      <c r="AB220" s="81" t="s">
        <v>564</v>
      </c>
      <c r="AC220" s="81" t="s">
        <v>564</v>
      </c>
      <c r="AD220" s="81" t="s">
        <v>564</v>
      </c>
      <c r="AE220" s="82"/>
      <c r="AF220" s="81" t="s">
        <v>564</v>
      </c>
      <c r="AG220" s="81" t="s">
        <v>564</v>
      </c>
      <c r="AH220" s="81" t="s">
        <v>564</v>
      </c>
      <c r="AI220" s="81" t="s">
        <v>564</v>
      </c>
      <c r="AJ220" s="81" t="s">
        <v>564</v>
      </c>
      <c r="AK220" s="81" t="s">
        <v>564</v>
      </c>
      <c r="AL220" s="81" t="s">
        <v>564</v>
      </c>
      <c r="AM220" s="81" t="s">
        <v>564</v>
      </c>
      <c r="AN220" s="81" t="s">
        <v>564</v>
      </c>
      <c r="AO220" s="81" t="s">
        <v>564</v>
      </c>
      <c r="AP220" s="82"/>
      <c r="AQ220" s="81" t="s">
        <v>564</v>
      </c>
      <c r="AR220" s="81" t="s">
        <v>564</v>
      </c>
      <c r="AS220" s="81" t="s">
        <v>564</v>
      </c>
      <c r="AT220" s="81" t="s">
        <v>564</v>
      </c>
      <c r="AU220" s="81" t="s">
        <v>564</v>
      </c>
      <c r="AV220" s="81" t="s">
        <v>564</v>
      </c>
      <c r="AW220" s="81" t="s">
        <v>564</v>
      </c>
      <c r="AX220" s="82"/>
      <c r="AY220" s="81" t="s">
        <v>564</v>
      </c>
      <c r="AZ220" s="81" t="s">
        <v>564</v>
      </c>
      <c r="BA220" s="81" t="s">
        <v>564</v>
      </c>
      <c r="BB220" s="81" t="s">
        <v>564</v>
      </c>
      <c r="BC220" s="81" t="s">
        <v>564</v>
      </c>
      <c r="BD220" s="81" t="s">
        <v>564</v>
      </c>
      <c r="BE220" s="81" t="s">
        <v>564</v>
      </c>
      <c r="BF220" s="82"/>
      <c r="BG220" s="81" t="s">
        <v>564</v>
      </c>
      <c r="BH220" s="81" t="s">
        <v>564</v>
      </c>
      <c r="BI220" s="81" t="s">
        <v>564</v>
      </c>
      <c r="BJ220" s="81" t="s">
        <v>564</v>
      </c>
      <c r="BK220" s="81" t="s">
        <v>564</v>
      </c>
      <c r="BL220" s="81" t="s">
        <v>564</v>
      </c>
      <c r="BM220" s="82"/>
      <c r="BN220" s="81" t="s">
        <v>564</v>
      </c>
      <c r="BO220" s="81" t="s">
        <v>564</v>
      </c>
      <c r="BP220" s="81" t="s">
        <v>564</v>
      </c>
      <c r="BQ220" s="81" t="s">
        <v>564</v>
      </c>
      <c r="BR220" s="81" t="s">
        <v>564</v>
      </c>
      <c r="BS220" s="81" t="s">
        <v>564</v>
      </c>
      <c r="BT220"/>
      <c r="BU220" s="80"/>
      <c r="BV220" s="80"/>
      <c r="BW220" s="80"/>
      <c r="BX220" s="80"/>
      <c r="BY220" s="80"/>
      <c r="BZ220" s="80"/>
      <c r="CA220" s="80"/>
      <c r="CB220" s="80"/>
      <c r="CC220" s="80"/>
    </row>
    <row r="221" spans="1:81">
      <c r="A221" s="80" t="s">
        <v>2010</v>
      </c>
      <c r="B221" s="80">
        <v>4</v>
      </c>
      <c r="C221" s="80">
        <v>4</v>
      </c>
      <c r="D221" s="80">
        <v>1</v>
      </c>
      <c r="E221" s="80">
        <v>2007</v>
      </c>
      <c r="F221" s="80" t="s">
        <v>567</v>
      </c>
      <c r="G221" s="80" t="s">
        <v>2006</v>
      </c>
      <c r="H221" s="80" t="s">
        <v>2007</v>
      </c>
      <c r="I221" s="177"/>
      <c r="J221" s="81">
        <v>34.415353586079952</v>
      </c>
      <c r="K221" s="81">
        <v>3.3527314696498425</v>
      </c>
      <c r="L221" s="81">
        <v>3.7115377284040947</v>
      </c>
      <c r="M221" s="81">
        <v>27.759366182077688</v>
      </c>
      <c r="N221" s="81">
        <v>43.568489391117737</v>
      </c>
      <c r="O221" s="81">
        <v>31.447603527659808</v>
      </c>
      <c r="P221" s="81">
        <v>35.403374278218507</v>
      </c>
      <c r="Q221" s="81">
        <v>1.7445253889492955</v>
      </c>
      <c r="R221" s="81">
        <v>0</v>
      </c>
      <c r="S221" s="81">
        <v>3.3523679740076466</v>
      </c>
      <c r="T221" s="82"/>
      <c r="U221" s="81">
        <v>4947356</v>
      </c>
      <c r="V221" s="81">
        <v>1305</v>
      </c>
      <c r="W221" s="81">
        <v>43</v>
      </c>
      <c r="X221" s="81">
        <v>5696</v>
      </c>
      <c r="Y221" s="81">
        <v>8115</v>
      </c>
      <c r="Z221" s="81">
        <v>15560</v>
      </c>
      <c r="AA221" s="81">
        <v>6933</v>
      </c>
      <c r="AB221" s="81">
        <v>28045</v>
      </c>
      <c r="AC221" s="81">
        <v>0</v>
      </c>
      <c r="AD221" s="81">
        <v>3.3523679740076466</v>
      </c>
      <c r="AE221" s="82"/>
      <c r="AF221" s="81" t="s">
        <v>564</v>
      </c>
      <c r="AG221" s="81" t="s">
        <v>564</v>
      </c>
      <c r="AH221" s="81" t="s">
        <v>564</v>
      </c>
      <c r="AI221" s="81" t="s">
        <v>564</v>
      </c>
      <c r="AJ221" s="81" t="s">
        <v>564</v>
      </c>
      <c r="AK221" s="81" t="s">
        <v>564</v>
      </c>
      <c r="AL221" s="81" t="s">
        <v>564</v>
      </c>
      <c r="AM221" s="81" t="s">
        <v>564</v>
      </c>
      <c r="AN221" s="81" t="s">
        <v>564</v>
      </c>
      <c r="AO221" s="81" t="s">
        <v>564</v>
      </c>
      <c r="AP221" s="82"/>
      <c r="AQ221" s="81" t="s">
        <v>564</v>
      </c>
      <c r="AR221" s="81" t="s">
        <v>564</v>
      </c>
      <c r="AS221" s="81" t="s">
        <v>564</v>
      </c>
      <c r="AT221" s="81" t="s">
        <v>564</v>
      </c>
      <c r="AU221" s="81" t="s">
        <v>564</v>
      </c>
      <c r="AV221" s="81" t="s">
        <v>564</v>
      </c>
      <c r="AW221" s="81" t="s">
        <v>564</v>
      </c>
      <c r="AX221" s="82"/>
      <c r="AY221" s="81" t="s">
        <v>564</v>
      </c>
      <c r="AZ221" s="81" t="s">
        <v>564</v>
      </c>
      <c r="BA221" s="81" t="s">
        <v>564</v>
      </c>
      <c r="BB221" s="81" t="s">
        <v>564</v>
      </c>
      <c r="BC221" s="81" t="s">
        <v>564</v>
      </c>
      <c r="BD221" s="81" t="s">
        <v>564</v>
      </c>
      <c r="BE221" s="81" t="s">
        <v>564</v>
      </c>
      <c r="BF221" s="82"/>
      <c r="BG221" s="81" t="s">
        <v>564</v>
      </c>
      <c r="BH221" s="81" t="s">
        <v>564</v>
      </c>
      <c r="BI221" s="81" t="s">
        <v>564</v>
      </c>
      <c r="BJ221" s="81" t="s">
        <v>564</v>
      </c>
      <c r="BK221" s="81" t="s">
        <v>564</v>
      </c>
      <c r="BL221" s="81" t="s">
        <v>564</v>
      </c>
      <c r="BM221" s="82"/>
      <c r="BN221" s="81" t="s">
        <v>564</v>
      </c>
      <c r="BO221" s="81" t="s">
        <v>564</v>
      </c>
      <c r="BP221" s="81" t="s">
        <v>564</v>
      </c>
      <c r="BQ221" s="81" t="s">
        <v>564</v>
      </c>
      <c r="BR221" s="81" t="s">
        <v>564</v>
      </c>
      <c r="BS221" s="81" t="s">
        <v>564</v>
      </c>
      <c r="BT221"/>
      <c r="BU221" s="80"/>
      <c r="BV221" s="80"/>
      <c r="BW221" s="80"/>
      <c r="BX221" s="80"/>
      <c r="BY221" s="80"/>
      <c r="BZ221" s="80"/>
      <c r="CA221" s="80"/>
      <c r="CB221" s="80"/>
      <c r="CC221" s="80"/>
    </row>
    <row r="222" spans="1:81">
      <c r="A222" s="80" t="s">
        <v>2011</v>
      </c>
      <c r="B222" s="80">
        <v>5</v>
      </c>
      <c r="C222" s="80">
        <v>5</v>
      </c>
      <c r="D222" s="80">
        <v>1</v>
      </c>
      <c r="E222" s="80">
        <v>2008</v>
      </c>
      <c r="F222" s="80" t="s">
        <v>84</v>
      </c>
      <c r="G222" s="80" t="s">
        <v>2006</v>
      </c>
      <c r="H222" s="80" t="s">
        <v>2007</v>
      </c>
      <c r="I222" s="177"/>
      <c r="J222" s="81">
        <v>28.588441057278153</v>
      </c>
      <c r="K222" s="81">
        <v>2.5075079541383372</v>
      </c>
      <c r="L222" s="81">
        <v>3.3065932830621185</v>
      </c>
      <c r="M222" s="81">
        <v>28.079603407409746</v>
      </c>
      <c r="N222" s="81">
        <v>42.498143878070977</v>
      </c>
      <c r="O222" s="81">
        <v>30.406656863627475</v>
      </c>
      <c r="P222" s="81">
        <v>34.582622577975613</v>
      </c>
      <c r="Q222" s="81">
        <v>1.7052454981778744</v>
      </c>
      <c r="R222" s="81">
        <v>0</v>
      </c>
      <c r="S222" s="81">
        <v>2.8536681601899092</v>
      </c>
      <c r="T222" s="82"/>
      <c r="U222" s="81">
        <v>4701750</v>
      </c>
      <c r="V222" s="81">
        <v>1305</v>
      </c>
      <c r="W222" s="81">
        <v>43</v>
      </c>
      <c r="X222" s="81">
        <v>5696</v>
      </c>
      <c r="Y222" s="81">
        <v>8144</v>
      </c>
      <c r="Z222" s="81">
        <v>15573</v>
      </c>
      <c r="AA222" s="81">
        <v>6780</v>
      </c>
      <c r="AB222" s="81">
        <v>27864</v>
      </c>
      <c r="AC222" s="81">
        <v>0</v>
      </c>
      <c r="AD222" s="81">
        <v>2.8536681601899092</v>
      </c>
      <c r="AE222" s="82"/>
      <c r="AF222" s="81" t="s">
        <v>564</v>
      </c>
      <c r="AG222" s="81" t="s">
        <v>564</v>
      </c>
      <c r="AH222" s="81" t="s">
        <v>564</v>
      </c>
      <c r="AI222" s="81" t="s">
        <v>564</v>
      </c>
      <c r="AJ222" s="81" t="s">
        <v>564</v>
      </c>
      <c r="AK222" s="81" t="s">
        <v>564</v>
      </c>
      <c r="AL222" s="81" t="s">
        <v>564</v>
      </c>
      <c r="AM222" s="81" t="s">
        <v>564</v>
      </c>
      <c r="AN222" s="81" t="s">
        <v>564</v>
      </c>
      <c r="AO222" s="81" t="s">
        <v>564</v>
      </c>
      <c r="AP222" s="82"/>
      <c r="AQ222" s="81" t="s">
        <v>564</v>
      </c>
      <c r="AR222" s="81" t="s">
        <v>564</v>
      </c>
      <c r="AS222" s="81" t="s">
        <v>564</v>
      </c>
      <c r="AT222" s="81" t="s">
        <v>564</v>
      </c>
      <c r="AU222" s="81" t="s">
        <v>564</v>
      </c>
      <c r="AV222" s="81" t="s">
        <v>564</v>
      </c>
      <c r="AW222" s="81" t="s">
        <v>564</v>
      </c>
      <c r="AX222" s="82"/>
      <c r="AY222" s="81" t="s">
        <v>564</v>
      </c>
      <c r="AZ222" s="81" t="s">
        <v>564</v>
      </c>
      <c r="BA222" s="81" t="s">
        <v>564</v>
      </c>
      <c r="BB222" s="81" t="s">
        <v>564</v>
      </c>
      <c r="BC222" s="81" t="s">
        <v>564</v>
      </c>
      <c r="BD222" s="81" t="s">
        <v>564</v>
      </c>
      <c r="BE222" s="81" t="s">
        <v>564</v>
      </c>
      <c r="BF222" s="82"/>
      <c r="BG222" s="81" t="s">
        <v>564</v>
      </c>
      <c r="BH222" s="81" t="s">
        <v>564</v>
      </c>
      <c r="BI222" s="81" t="s">
        <v>564</v>
      </c>
      <c r="BJ222" s="81" t="s">
        <v>564</v>
      </c>
      <c r="BK222" s="81" t="s">
        <v>564</v>
      </c>
      <c r="BL222" s="81" t="s">
        <v>564</v>
      </c>
      <c r="BM222" s="82"/>
      <c r="BN222" s="81" t="s">
        <v>564</v>
      </c>
      <c r="BO222" s="81" t="s">
        <v>564</v>
      </c>
      <c r="BP222" s="81" t="s">
        <v>564</v>
      </c>
      <c r="BQ222" s="81" t="s">
        <v>564</v>
      </c>
      <c r="BR222" s="81" t="s">
        <v>564</v>
      </c>
      <c r="BS222" s="81" t="s">
        <v>564</v>
      </c>
      <c r="BT222"/>
      <c r="BU222" s="80"/>
      <c r="BV222" s="80"/>
      <c r="BW222" s="80"/>
      <c r="BX222" s="80"/>
      <c r="BY222" s="80"/>
      <c r="BZ222" s="80"/>
      <c r="CA222" s="80"/>
      <c r="CB222" s="80"/>
      <c r="CC222" s="80"/>
    </row>
    <row r="223" spans="1:81">
      <c r="A223" s="80" t="s">
        <v>2012</v>
      </c>
      <c r="B223" s="80">
        <v>6</v>
      </c>
      <c r="C223" s="80">
        <v>6</v>
      </c>
      <c r="D223" s="80">
        <v>1</v>
      </c>
      <c r="E223" s="80">
        <v>2009</v>
      </c>
      <c r="F223" s="80" t="s">
        <v>85</v>
      </c>
      <c r="G223" s="80" t="s">
        <v>2006</v>
      </c>
      <c r="H223" s="80" t="s">
        <v>2007</v>
      </c>
      <c r="I223" s="177"/>
      <c r="J223" s="81">
        <v>22.871263176623025</v>
      </c>
      <c r="K223" s="81">
        <v>2.3646548891414616</v>
      </c>
      <c r="L223" s="81">
        <v>5.2194985877051971</v>
      </c>
      <c r="M223" s="81">
        <v>29.300725402811842</v>
      </c>
      <c r="N223" s="81">
        <v>38.474118176569903</v>
      </c>
      <c r="O223" s="81">
        <v>30.953994019641243</v>
      </c>
      <c r="P223" s="81">
        <v>32.990553672436377</v>
      </c>
      <c r="Q223" s="81">
        <v>1.6118874200189726</v>
      </c>
      <c r="R223" s="81">
        <v>0</v>
      </c>
      <c r="S223" s="81">
        <v>2.3491865453751917</v>
      </c>
      <c r="T223" s="82"/>
      <c r="U223" s="81">
        <v>2977009</v>
      </c>
      <c r="V223" s="81">
        <v>1131</v>
      </c>
      <c r="W223" s="81">
        <v>97</v>
      </c>
      <c r="X223" s="81">
        <v>5987</v>
      </c>
      <c r="Y223" s="81">
        <v>8164</v>
      </c>
      <c r="Z223" s="81">
        <v>15648</v>
      </c>
      <c r="AA223" s="81">
        <v>6640</v>
      </c>
      <c r="AB223" s="81">
        <v>27649</v>
      </c>
      <c r="AC223" s="81">
        <v>0</v>
      </c>
      <c r="AD223" s="81">
        <v>2.3491865453751917</v>
      </c>
      <c r="AE223" s="82"/>
      <c r="AF223" s="81" t="s">
        <v>564</v>
      </c>
      <c r="AG223" s="81" t="s">
        <v>564</v>
      </c>
      <c r="AH223" s="81" t="s">
        <v>564</v>
      </c>
      <c r="AI223" s="81" t="s">
        <v>564</v>
      </c>
      <c r="AJ223" s="81" t="s">
        <v>564</v>
      </c>
      <c r="AK223" s="81" t="s">
        <v>564</v>
      </c>
      <c r="AL223" s="81" t="s">
        <v>564</v>
      </c>
      <c r="AM223" s="81" t="s">
        <v>564</v>
      </c>
      <c r="AN223" s="81" t="s">
        <v>564</v>
      </c>
      <c r="AO223" s="81" t="s">
        <v>564</v>
      </c>
      <c r="AP223" s="82"/>
      <c r="AQ223" s="81" t="s">
        <v>564</v>
      </c>
      <c r="AR223" s="81" t="s">
        <v>564</v>
      </c>
      <c r="AS223" s="81" t="s">
        <v>564</v>
      </c>
      <c r="AT223" s="81" t="s">
        <v>564</v>
      </c>
      <c r="AU223" s="81" t="s">
        <v>564</v>
      </c>
      <c r="AV223" s="81" t="s">
        <v>564</v>
      </c>
      <c r="AW223" s="81" t="s">
        <v>564</v>
      </c>
      <c r="AX223" s="82"/>
      <c r="AY223" s="81" t="s">
        <v>564</v>
      </c>
      <c r="AZ223" s="81" t="s">
        <v>564</v>
      </c>
      <c r="BA223" s="81" t="s">
        <v>564</v>
      </c>
      <c r="BB223" s="81" t="s">
        <v>564</v>
      </c>
      <c r="BC223" s="81" t="s">
        <v>564</v>
      </c>
      <c r="BD223" s="81" t="s">
        <v>564</v>
      </c>
      <c r="BE223" s="81" t="s">
        <v>564</v>
      </c>
      <c r="BF223" s="82"/>
      <c r="BG223" s="81">
        <v>0</v>
      </c>
      <c r="BH223" s="81">
        <v>0</v>
      </c>
      <c r="BI223" s="81">
        <v>0</v>
      </c>
      <c r="BJ223" s="81">
        <v>0</v>
      </c>
      <c r="BK223" s="81">
        <v>0</v>
      </c>
      <c r="BL223" s="81">
        <v>0</v>
      </c>
      <c r="BM223" s="82"/>
      <c r="BN223" s="81">
        <v>0</v>
      </c>
      <c r="BO223" s="81">
        <v>0</v>
      </c>
      <c r="BP223" s="81">
        <v>0</v>
      </c>
      <c r="BQ223" s="81">
        <v>0</v>
      </c>
      <c r="BR223" s="81">
        <v>0</v>
      </c>
      <c r="BS223" s="81">
        <v>0</v>
      </c>
      <c r="BT223"/>
      <c r="BU223" s="80"/>
      <c r="BV223" s="80"/>
      <c r="BW223" s="80"/>
      <c r="BX223" s="80"/>
      <c r="BY223" s="80"/>
      <c r="BZ223" s="80"/>
      <c r="CA223" s="80"/>
      <c r="CB223" s="80"/>
      <c r="CC223" s="80"/>
    </row>
    <row r="224" spans="1:81">
      <c r="A224" s="80" t="s">
        <v>2013</v>
      </c>
      <c r="B224" s="80">
        <v>7</v>
      </c>
      <c r="C224" s="80">
        <v>7</v>
      </c>
      <c r="D224" s="80">
        <v>1</v>
      </c>
      <c r="E224" s="80">
        <v>2010</v>
      </c>
      <c r="F224" s="80" t="s">
        <v>86</v>
      </c>
      <c r="G224" s="80" t="s">
        <v>2006</v>
      </c>
      <c r="H224" s="80" t="s">
        <v>2007</v>
      </c>
      <c r="I224" s="177"/>
      <c r="J224" s="81">
        <v>23.774737634347638</v>
      </c>
      <c r="K224" s="81">
        <v>2.4223658775548085</v>
      </c>
      <c r="L224" s="81">
        <v>4.9491817143205799</v>
      </c>
      <c r="M224" s="81">
        <v>28.136445806467592</v>
      </c>
      <c r="N224" s="81">
        <v>39.765597118769413</v>
      </c>
      <c r="O224" s="81">
        <v>30.897458052734674</v>
      </c>
      <c r="P224" s="81">
        <v>33.463565002442834</v>
      </c>
      <c r="Q224" s="81">
        <v>1.6607234036534093</v>
      </c>
      <c r="R224" s="81">
        <v>0</v>
      </c>
      <c r="S224" s="81">
        <v>2.0858491268226214</v>
      </c>
      <c r="T224" s="82"/>
      <c r="U224" s="81">
        <v>3545796</v>
      </c>
      <c r="V224" s="81">
        <v>1131</v>
      </c>
      <c r="W224" s="81">
        <v>97</v>
      </c>
      <c r="X224" s="81">
        <v>5987</v>
      </c>
      <c r="Y224" s="81">
        <v>8198</v>
      </c>
      <c r="Z224" s="81">
        <v>15692</v>
      </c>
      <c r="AA224" s="81">
        <v>6567</v>
      </c>
      <c r="AB224" s="81">
        <v>27296</v>
      </c>
      <c r="AC224" s="81">
        <v>0</v>
      </c>
      <c r="AD224" s="81">
        <v>2.0858491268226214</v>
      </c>
      <c r="AE224" s="82"/>
      <c r="AF224" s="81" t="s">
        <v>564</v>
      </c>
      <c r="AG224" s="81" t="s">
        <v>564</v>
      </c>
      <c r="AH224" s="81" t="s">
        <v>564</v>
      </c>
      <c r="AI224" s="81" t="s">
        <v>564</v>
      </c>
      <c r="AJ224" s="81" t="s">
        <v>564</v>
      </c>
      <c r="AK224" s="81" t="s">
        <v>564</v>
      </c>
      <c r="AL224" s="81" t="s">
        <v>564</v>
      </c>
      <c r="AM224" s="81" t="s">
        <v>564</v>
      </c>
      <c r="AN224" s="81" t="s">
        <v>564</v>
      </c>
      <c r="AO224" s="81" t="s">
        <v>564</v>
      </c>
      <c r="AP224" s="82"/>
      <c r="AQ224" s="81" t="s">
        <v>564</v>
      </c>
      <c r="AR224" s="81" t="s">
        <v>564</v>
      </c>
      <c r="AS224" s="81" t="s">
        <v>564</v>
      </c>
      <c r="AT224" s="81" t="s">
        <v>564</v>
      </c>
      <c r="AU224" s="81" t="s">
        <v>564</v>
      </c>
      <c r="AV224" s="81" t="s">
        <v>564</v>
      </c>
      <c r="AW224" s="81" t="s">
        <v>564</v>
      </c>
      <c r="AX224" s="82"/>
      <c r="AY224" s="81" t="s">
        <v>564</v>
      </c>
      <c r="AZ224" s="81" t="s">
        <v>564</v>
      </c>
      <c r="BA224" s="81" t="s">
        <v>564</v>
      </c>
      <c r="BB224" s="81" t="s">
        <v>564</v>
      </c>
      <c r="BC224" s="81" t="s">
        <v>564</v>
      </c>
      <c r="BD224" s="81" t="s">
        <v>564</v>
      </c>
      <c r="BE224" s="81" t="s">
        <v>564</v>
      </c>
      <c r="BF224" s="82"/>
      <c r="BG224" s="81">
        <v>0</v>
      </c>
      <c r="BH224" s="81">
        <v>0</v>
      </c>
      <c r="BI224" s="81">
        <v>0</v>
      </c>
      <c r="BJ224" s="81">
        <v>0</v>
      </c>
      <c r="BK224" s="81">
        <v>0</v>
      </c>
      <c r="BL224" s="81">
        <v>0</v>
      </c>
      <c r="BM224" s="82"/>
      <c r="BN224" s="81">
        <v>0</v>
      </c>
      <c r="BO224" s="81">
        <v>0</v>
      </c>
      <c r="BP224" s="81">
        <v>0</v>
      </c>
      <c r="BQ224" s="81">
        <v>0</v>
      </c>
      <c r="BR224" s="81">
        <v>0</v>
      </c>
      <c r="BS224" s="81">
        <v>0</v>
      </c>
      <c r="BT224"/>
      <c r="BU224" s="80">
        <v>0</v>
      </c>
      <c r="BV224" s="80">
        <v>0</v>
      </c>
      <c r="BW224" s="80">
        <v>0</v>
      </c>
      <c r="BX224" s="80">
        <v>0</v>
      </c>
      <c r="BY224" s="80">
        <v>0</v>
      </c>
      <c r="BZ224" s="80">
        <v>0</v>
      </c>
      <c r="CA224" s="80">
        <v>0</v>
      </c>
      <c r="CB224" s="80">
        <v>0</v>
      </c>
      <c r="CC224" s="80">
        <v>0</v>
      </c>
    </row>
    <row r="225" spans="1:81">
      <c r="A225" s="80" t="s">
        <v>2014</v>
      </c>
      <c r="B225" s="80">
        <v>8</v>
      </c>
      <c r="C225" s="80">
        <v>8</v>
      </c>
      <c r="D225" s="80">
        <v>1</v>
      </c>
      <c r="E225" s="80">
        <v>2011</v>
      </c>
      <c r="F225" s="80" t="s">
        <v>87</v>
      </c>
      <c r="G225" s="80" t="s">
        <v>2006</v>
      </c>
      <c r="H225" s="80" t="s">
        <v>2007</v>
      </c>
      <c r="I225" s="177"/>
      <c r="J225" s="81">
        <v>18.918145905316162</v>
      </c>
      <c r="K225" s="81">
        <v>3.1118537310714363</v>
      </c>
      <c r="L225" s="81">
        <v>3.9109172486057093</v>
      </c>
      <c r="M225" s="81">
        <v>31.700094156160656</v>
      </c>
      <c r="N225" s="81">
        <v>46.261591063151677</v>
      </c>
      <c r="O225" s="81">
        <v>30.375382353042749</v>
      </c>
      <c r="P225" s="81">
        <v>32.239200504852469</v>
      </c>
      <c r="Q225" s="81">
        <v>1.886252771295438</v>
      </c>
      <c r="R225" s="81">
        <v>0</v>
      </c>
      <c r="S225" s="81">
        <v>2.0696759953291446</v>
      </c>
      <c r="T225" s="82"/>
      <c r="U225" s="81">
        <v>2603757</v>
      </c>
      <c r="V225" s="81">
        <v>1131</v>
      </c>
      <c r="W225" s="81">
        <v>97</v>
      </c>
      <c r="X225" s="81">
        <v>5987</v>
      </c>
      <c r="Y225" s="81">
        <v>8240</v>
      </c>
      <c r="Z225" s="81">
        <v>15762</v>
      </c>
      <c r="AA225" s="81">
        <v>6515</v>
      </c>
      <c r="AB225" s="81">
        <v>26878</v>
      </c>
      <c r="AC225" s="81">
        <v>0</v>
      </c>
      <c r="AD225" s="81">
        <v>2.0696759953291446</v>
      </c>
      <c r="AE225" s="82"/>
      <c r="AF225" s="81" t="s">
        <v>564</v>
      </c>
      <c r="AG225" s="81" t="s">
        <v>564</v>
      </c>
      <c r="AH225" s="81" t="s">
        <v>564</v>
      </c>
      <c r="AI225" s="81" t="s">
        <v>564</v>
      </c>
      <c r="AJ225" s="81" t="s">
        <v>564</v>
      </c>
      <c r="AK225" s="81" t="s">
        <v>564</v>
      </c>
      <c r="AL225" s="81" t="s">
        <v>564</v>
      </c>
      <c r="AM225" s="81" t="s">
        <v>564</v>
      </c>
      <c r="AN225" s="81" t="s">
        <v>564</v>
      </c>
      <c r="AO225" s="81" t="s">
        <v>564</v>
      </c>
      <c r="AP225" s="82"/>
      <c r="AQ225" s="81" t="s">
        <v>564</v>
      </c>
      <c r="AR225" s="81" t="s">
        <v>564</v>
      </c>
      <c r="AS225" s="81" t="s">
        <v>564</v>
      </c>
      <c r="AT225" s="81" t="s">
        <v>564</v>
      </c>
      <c r="AU225" s="81" t="s">
        <v>564</v>
      </c>
      <c r="AV225" s="81" t="s">
        <v>564</v>
      </c>
      <c r="AW225" s="81" t="s">
        <v>564</v>
      </c>
      <c r="AX225" s="82"/>
      <c r="AY225" s="81" t="s">
        <v>564</v>
      </c>
      <c r="AZ225" s="81" t="s">
        <v>564</v>
      </c>
      <c r="BA225" s="81" t="s">
        <v>564</v>
      </c>
      <c r="BB225" s="81" t="s">
        <v>564</v>
      </c>
      <c r="BC225" s="81" t="s">
        <v>564</v>
      </c>
      <c r="BD225" s="81" t="s">
        <v>564</v>
      </c>
      <c r="BE225" s="81" t="s">
        <v>564</v>
      </c>
      <c r="BF225" s="82"/>
      <c r="BG225" s="81">
        <v>0</v>
      </c>
      <c r="BH225" s="81">
        <v>0</v>
      </c>
      <c r="BI225" s="81">
        <v>0</v>
      </c>
      <c r="BJ225" s="81">
        <v>0</v>
      </c>
      <c r="BK225" s="81">
        <v>0</v>
      </c>
      <c r="BL225" s="81">
        <v>0</v>
      </c>
      <c r="BM225" s="82"/>
      <c r="BN225" s="81">
        <v>0</v>
      </c>
      <c r="BO225" s="81">
        <v>0</v>
      </c>
      <c r="BP225" s="81">
        <v>0</v>
      </c>
      <c r="BQ225" s="81">
        <v>0</v>
      </c>
      <c r="BR225" s="81">
        <v>0</v>
      </c>
      <c r="BS225" s="81">
        <v>0</v>
      </c>
      <c r="BT225"/>
      <c r="BU225" s="80">
        <v>0</v>
      </c>
      <c r="BV225" s="80">
        <v>0</v>
      </c>
      <c r="BW225" s="80">
        <v>0</v>
      </c>
      <c r="BX225" s="80">
        <v>0</v>
      </c>
      <c r="BY225" s="80">
        <v>0</v>
      </c>
      <c r="BZ225" s="80">
        <v>0</v>
      </c>
      <c r="CA225" s="80">
        <v>0</v>
      </c>
      <c r="CB225" s="80">
        <v>0</v>
      </c>
      <c r="CC225" s="80">
        <v>0</v>
      </c>
    </row>
    <row r="226" spans="1:81">
      <c r="A226" s="80" t="s">
        <v>2015</v>
      </c>
      <c r="B226" s="80">
        <v>9</v>
      </c>
      <c r="C226" s="80">
        <v>9</v>
      </c>
      <c r="D226" s="80">
        <v>1</v>
      </c>
      <c r="E226" s="80">
        <v>2012</v>
      </c>
      <c r="F226" s="80" t="s">
        <v>88</v>
      </c>
      <c r="G226" s="80" t="s">
        <v>2006</v>
      </c>
      <c r="H226" s="80" t="s">
        <v>2007</v>
      </c>
      <c r="I226" s="177"/>
      <c r="J226" s="81">
        <v>29.690247671999046</v>
      </c>
      <c r="K226" s="81">
        <v>2.9208374805994195</v>
      </c>
      <c r="L226" s="81">
        <v>3.8520863020284852</v>
      </c>
      <c r="M226" s="81">
        <v>31.583554830364534</v>
      </c>
      <c r="N226" s="81">
        <v>46.071254155019467</v>
      </c>
      <c r="O226" s="81">
        <v>30.22621487022117</v>
      </c>
      <c r="P226" s="81">
        <v>32.143939169224659</v>
      </c>
      <c r="Q226" s="81">
        <v>2.0311455029993728</v>
      </c>
      <c r="R226" s="81">
        <v>0</v>
      </c>
      <c r="S226" s="81">
        <v>2.3239430614863177</v>
      </c>
      <c r="T226" s="82"/>
      <c r="U226" s="81">
        <v>3603199</v>
      </c>
      <c r="V226" s="81">
        <v>1131</v>
      </c>
      <c r="W226" s="81">
        <v>97</v>
      </c>
      <c r="X226" s="81">
        <v>5987</v>
      </c>
      <c r="Y226" s="81">
        <v>8231</v>
      </c>
      <c r="Z226" s="81">
        <v>15809</v>
      </c>
      <c r="AA226" s="81">
        <v>6459</v>
      </c>
      <c r="AB226" s="81">
        <v>26639</v>
      </c>
      <c r="AC226" s="81">
        <v>0</v>
      </c>
      <c r="AD226" s="81">
        <v>2.3239430614863177</v>
      </c>
      <c r="AE226" s="82"/>
      <c r="AF226" s="81" t="s">
        <v>564</v>
      </c>
      <c r="AG226" s="81" t="s">
        <v>564</v>
      </c>
      <c r="AH226" s="81" t="s">
        <v>564</v>
      </c>
      <c r="AI226" s="81" t="s">
        <v>564</v>
      </c>
      <c r="AJ226" s="81" t="s">
        <v>564</v>
      </c>
      <c r="AK226" s="81" t="s">
        <v>564</v>
      </c>
      <c r="AL226" s="81" t="s">
        <v>564</v>
      </c>
      <c r="AM226" s="81" t="s">
        <v>564</v>
      </c>
      <c r="AN226" s="81" t="s">
        <v>564</v>
      </c>
      <c r="AO226" s="81" t="s">
        <v>564</v>
      </c>
      <c r="AP226" s="82"/>
      <c r="AQ226" s="81" t="s">
        <v>564</v>
      </c>
      <c r="AR226" s="81" t="s">
        <v>564</v>
      </c>
      <c r="AS226" s="81" t="s">
        <v>564</v>
      </c>
      <c r="AT226" s="81" t="s">
        <v>564</v>
      </c>
      <c r="AU226" s="81" t="s">
        <v>564</v>
      </c>
      <c r="AV226" s="81" t="s">
        <v>564</v>
      </c>
      <c r="AW226" s="81" t="s">
        <v>564</v>
      </c>
      <c r="AX226" s="82"/>
      <c r="AY226" s="81" t="s">
        <v>564</v>
      </c>
      <c r="AZ226" s="81" t="s">
        <v>564</v>
      </c>
      <c r="BA226" s="81" t="s">
        <v>564</v>
      </c>
      <c r="BB226" s="81" t="s">
        <v>564</v>
      </c>
      <c r="BC226" s="81" t="s">
        <v>564</v>
      </c>
      <c r="BD226" s="81" t="s">
        <v>564</v>
      </c>
      <c r="BE226" s="81" t="s">
        <v>564</v>
      </c>
      <c r="BF226" s="82"/>
      <c r="BG226" s="81">
        <v>0</v>
      </c>
      <c r="BH226" s="81">
        <v>0</v>
      </c>
      <c r="BI226" s="81">
        <v>4.0069999999999997</v>
      </c>
      <c r="BJ226" s="81">
        <v>0</v>
      </c>
      <c r="BK226" s="81">
        <v>0</v>
      </c>
      <c r="BL226" s="81">
        <v>0</v>
      </c>
      <c r="BM226" s="82"/>
      <c r="BN226" s="81">
        <v>0</v>
      </c>
      <c r="BO226" s="81">
        <v>0</v>
      </c>
      <c r="BP226" s="81">
        <v>1</v>
      </c>
      <c r="BQ226" s="81">
        <v>0</v>
      </c>
      <c r="BR226" s="81">
        <v>0</v>
      </c>
      <c r="BS226" s="81">
        <v>0</v>
      </c>
      <c r="BT226"/>
      <c r="BU226" s="80">
        <v>4.0069999999999997</v>
      </c>
      <c r="BV226" s="80">
        <v>0</v>
      </c>
      <c r="BW226" s="80">
        <v>0</v>
      </c>
      <c r="BX226" s="80">
        <v>0</v>
      </c>
      <c r="BY226" s="80">
        <v>0</v>
      </c>
      <c r="BZ226" s="80">
        <v>0</v>
      </c>
      <c r="CA226" s="80">
        <v>0</v>
      </c>
      <c r="CB226" s="80">
        <v>0</v>
      </c>
      <c r="CC226" s="80">
        <v>0</v>
      </c>
    </row>
    <row r="227" spans="1:81">
      <c r="A227" s="80" t="s">
        <v>2016</v>
      </c>
      <c r="B227" s="80">
        <v>10</v>
      </c>
      <c r="C227" s="80">
        <v>10</v>
      </c>
      <c r="D227" s="80">
        <v>1</v>
      </c>
      <c r="E227" s="80">
        <v>2013</v>
      </c>
      <c r="F227" s="80" t="s">
        <v>89</v>
      </c>
      <c r="G227" s="80" t="s">
        <v>2006</v>
      </c>
      <c r="H227" s="80" t="s">
        <v>2007</v>
      </c>
      <c r="I227" s="177"/>
      <c r="J227" s="81">
        <v>31.95951016687691</v>
      </c>
      <c r="K227" s="81">
        <v>2.519392427436542</v>
      </c>
      <c r="L227" s="81">
        <v>3.5189295494257311</v>
      </c>
      <c r="M227" s="81">
        <v>30.296606043117301</v>
      </c>
      <c r="N227" s="81">
        <v>48.591442441588136</v>
      </c>
      <c r="O227" s="81">
        <v>29.10090171326673</v>
      </c>
      <c r="P227" s="81">
        <v>32.095211709230419</v>
      </c>
      <c r="Q227" s="81">
        <v>2.0428229423790154</v>
      </c>
      <c r="R227" s="81">
        <v>0</v>
      </c>
      <c r="S227" s="81">
        <v>1.9761800914659058</v>
      </c>
      <c r="T227" s="82"/>
      <c r="U227" s="81">
        <v>3803337</v>
      </c>
      <c r="V227" s="81">
        <v>1131</v>
      </c>
      <c r="W227" s="81">
        <v>97</v>
      </c>
      <c r="X227" s="81">
        <v>5987</v>
      </c>
      <c r="Y227" s="81">
        <v>8241</v>
      </c>
      <c r="Z227" s="81">
        <v>15900</v>
      </c>
      <c r="AA227" s="81">
        <v>6425</v>
      </c>
      <c r="AB227" s="81">
        <v>26408</v>
      </c>
      <c r="AC227" s="81">
        <v>0</v>
      </c>
      <c r="AD227" s="81">
        <v>1.9761800914659058</v>
      </c>
      <c r="AE227" s="82"/>
      <c r="AF227" s="81" t="s">
        <v>564</v>
      </c>
      <c r="AG227" s="81" t="s">
        <v>564</v>
      </c>
      <c r="AH227" s="81" t="s">
        <v>564</v>
      </c>
      <c r="AI227" s="81" t="s">
        <v>564</v>
      </c>
      <c r="AJ227" s="81" t="s">
        <v>564</v>
      </c>
      <c r="AK227" s="81" t="s">
        <v>564</v>
      </c>
      <c r="AL227" s="81" t="s">
        <v>564</v>
      </c>
      <c r="AM227" s="81" t="s">
        <v>564</v>
      </c>
      <c r="AN227" s="81" t="s">
        <v>564</v>
      </c>
      <c r="AO227" s="81" t="s">
        <v>564</v>
      </c>
      <c r="AP227" s="82"/>
      <c r="AQ227" s="81" t="s">
        <v>564</v>
      </c>
      <c r="AR227" s="81" t="s">
        <v>564</v>
      </c>
      <c r="AS227" s="81" t="s">
        <v>564</v>
      </c>
      <c r="AT227" s="81" t="s">
        <v>564</v>
      </c>
      <c r="AU227" s="81" t="s">
        <v>564</v>
      </c>
      <c r="AV227" s="81" t="s">
        <v>564</v>
      </c>
      <c r="AW227" s="81" t="s">
        <v>564</v>
      </c>
      <c r="AX227" s="82"/>
      <c r="AY227" s="81" t="s">
        <v>564</v>
      </c>
      <c r="AZ227" s="81" t="s">
        <v>564</v>
      </c>
      <c r="BA227" s="81" t="s">
        <v>564</v>
      </c>
      <c r="BB227" s="81" t="s">
        <v>564</v>
      </c>
      <c r="BC227" s="81" t="s">
        <v>564</v>
      </c>
      <c r="BD227" s="81" t="s">
        <v>564</v>
      </c>
      <c r="BE227" s="81" t="s">
        <v>564</v>
      </c>
      <c r="BF227" s="82"/>
      <c r="BG227" s="81">
        <v>0</v>
      </c>
      <c r="BH227" s="81">
        <v>0</v>
      </c>
      <c r="BI227" s="81">
        <v>4.633</v>
      </c>
      <c r="BJ227" s="81">
        <v>0</v>
      </c>
      <c r="BK227" s="81">
        <v>0</v>
      </c>
      <c r="BL227" s="81">
        <v>0</v>
      </c>
      <c r="BM227" s="82"/>
      <c r="BN227" s="81">
        <v>0</v>
      </c>
      <c r="BO227" s="81">
        <v>0</v>
      </c>
      <c r="BP227" s="81">
        <v>1</v>
      </c>
      <c r="BQ227" s="81">
        <v>0</v>
      </c>
      <c r="BR227" s="81">
        <v>0</v>
      </c>
      <c r="BS227" s="81">
        <v>0</v>
      </c>
      <c r="BT227"/>
      <c r="BU227" s="80">
        <v>4.633</v>
      </c>
      <c r="BV227" s="80">
        <v>0</v>
      </c>
      <c r="BW227" s="80">
        <v>0</v>
      </c>
      <c r="BX227" s="80">
        <v>0</v>
      </c>
      <c r="BY227" s="80">
        <v>0</v>
      </c>
      <c r="BZ227" s="80">
        <v>0</v>
      </c>
      <c r="CA227" s="80">
        <v>0</v>
      </c>
      <c r="CB227" s="80">
        <v>0</v>
      </c>
      <c r="CC227" s="80">
        <v>0</v>
      </c>
    </row>
    <row r="228" spans="1:81">
      <c r="A228" s="80" t="s">
        <v>2017</v>
      </c>
      <c r="B228" s="80">
        <v>11</v>
      </c>
      <c r="C228" s="80">
        <v>11</v>
      </c>
      <c r="D228" s="80">
        <v>1</v>
      </c>
      <c r="E228" s="80">
        <v>2014</v>
      </c>
      <c r="F228" s="80" t="s">
        <v>90</v>
      </c>
      <c r="G228" s="80" t="s">
        <v>2006</v>
      </c>
      <c r="H228" s="80" t="s">
        <v>2007</v>
      </c>
      <c r="I228" s="177"/>
      <c r="J228" s="81">
        <v>29.695972034364353</v>
      </c>
      <c r="K228" s="81">
        <v>2.5452509856410037</v>
      </c>
      <c r="L228" s="81">
        <v>5.1008366142811372</v>
      </c>
      <c r="M228" s="81">
        <v>28.183960174198166</v>
      </c>
      <c r="N228" s="81">
        <v>42.320506929542496</v>
      </c>
      <c r="O228" s="81">
        <v>27.73143256116041</v>
      </c>
      <c r="P228" s="81">
        <v>31.815241924156584</v>
      </c>
      <c r="Q228" s="81">
        <v>1.9300857902604931</v>
      </c>
      <c r="R228" s="81">
        <v>0</v>
      </c>
      <c r="S228" s="81">
        <v>1.9309643783801393</v>
      </c>
      <c r="T228" s="82"/>
      <c r="U228" s="81">
        <v>4231399</v>
      </c>
      <c r="V228" s="81">
        <v>1044</v>
      </c>
      <c r="W228" s="81">
        <v>116</v>
      </c>
      <c r="X228" s="81">
        <v>5536</v>
      </c>
      <c r="Y228" s="81">
        <v>8223</v>
      </c>
      <c r="Z228" s="81">
        <v>15958</v>
      </c>
      <c r="AA228" s="81">
        <v>6336</v>
      </c>
      <c r="AB228" s="81">
        <v>26005</v>
      </c>
      <c r="AC228" s="81">
        <v>0</v>
      </c>
      <c r="AD228" s="81">
        <v>1.9309643783801393</v>
      </c>
      <c r="AE228" s="82"/>
      <c r="AF228" s="81">
        <v>40542675.471476056</v>
      </c>
      <c r="AG228" s="81">
        <v>1989642.5965230623</v>
      </c>
      <c r="AH228" s="81">
        <v>1233722.2806605438</v>
      </c>
      <c r="AI228" s="81">
        <v>32893730.156886395</v>
      </c>
      <c r="AJ228" s="81">
        <v>48975213.552490167</v>
      </c>
      <c r="AK228" s="81">
        <v>0</v>
      </c>
      <c r="AL228" s="81">
        <v>0</v>
      </c>
      <c r="AM228" s="81">
        <v>3570097.9016947695</v>
      </c>
      <c r="AN228" s="81">
        <v>0</v>
      </c>
      <c r="AO228" s="81">
        <v>0</v>
      </c>
      <c r="AP228" s="82"/>
      <c r="AQ228" s="81">
        <v>189</v>
      </c>
      <c r="AR228" s="81">
        <v>18</v>
      </c>
      <c r="AS228" s="81">
        <v>0</v>
      </c>
      <c r="AT228" s="81">
        <v>0</v>
      </c>
      <c r="AU228" s="81">
        <v>0</v>
      </c>
      <c r="AV228" s="81">
        <v>1</v>
      </c>
      <c r="AW228" s="81" t="s">
        <v>564</v>
      </c>
      <c r="AX228" s="82"/>
      <c r="AY228" s="81">
        <v>878.2</v>
      </c>
      <c r="AZ228" s="81">
        <v>2716.7000000000003</v>
      </c>
      <c r="BA228" s="81">
        <v>0</v>
      </c>
      <c r="BB228" s="81">
        <v>0</v>
      </c>
      <c r="BC228" s="81">
        <v>0</v>
      </c>
      <c r="BD228" s="81">
        <v>2102</v>
      </c>
      <c r="BE228" s="81" t="s">
        <v>564</v>
      </c>
      <c r="BF228" s="82"/>
      <c r="BG228" s="81">
        <v>0</v>
      </c>
      <c r="BH228" s="81">
        <v>0</v>
      </c>
      <c r="BI228" s="81">
        <v>4.4870000000000001</v>
      </c>
      <c r="BJ228" s="81">
        <v>0</v>
      </c>
      <c r="BK228" s="81">
        <v>0</v>
      </c>
      <c r="BL228" s="81">
        <v>0</v>
      </c>
      <c r="BM228" s="82"/>
      <c r="BN228" s="81">
        <v>0</v>
      </c>
      <c r="BO228" s="81">
        <v>0</v>
      </c>
      <c r="BP228" s="81">
        <v>1</v>
      </c>
      <c r="BQ228" s="81">
        <v>0</v>
      </c>
      <c r="BR228" s="81">
        <v>0</v>
      </c>
      <c r="BS228" s="81">
        <v>0</v>
      </c>
      <c r="BT228"/>
      <c r="BU228" s="80">
        <v>4.4870000000000001</v>
      </c>
      <c r="BV228" s="80">
        <v>0</v>
      </c>
      <c r="BW228" s="80">
        <v>0</v>
      </c>
      <c r="BX228" s="80">
        <v>0</v>
      </c>
      <c r="BY228" s="80">
        <v>0</v>
      </c>
      <c r="BZ228" s="80">
        <v>0</v>
      </c>
      <c r="CA228" s="80">
        <v>0</v>
      </c>
      <c r="CB228" s="80">
        <v>0</v>
      </c>
      <c r="CC228" s="80">
        <v>0</v>
      </c>
    </row>
    <row r="229" spans="1:81">
      <c r="A229" s="80" t="s">
        <v>2018</v>
      </c>
      <c r="B229" s="80">
        <v>12</v>
      </c>
      <c r="C229" s="80">
        <v>12</v>
      </c>
      <c r="D229" s="80">
        <v>1</v>
      </c>
      <c r="E229" s="80">
        <v>2015</v>
      </c>
      <c r="F229" s="80" t="s">
        <v>91</v>
      </c>
      <c r="G229" s="80" t="s">
        <v>2006</v>
      </c>
      <c r="H229" s="80" t="s">
        <v>2007</v>
      </c>
      <c r="I229" s="177"/>
      <c r="J229" s="81">
        <v>29.04009092290714</v>
      </c>
      <c r="K229" s="81">
        <v>2.5768626687430922</v>
      </c>
      <c r="L229" s="81">
        <v>5.1872271041215958</v>
      </c>
      <c r="M229" s="81">
        <v>28.842631776244133</v>
      </c>
      <c r="N229" s="81">
        <v>38.077769530013448</v>
      </c>
      <c r="O229" s="81">
        <v>27.440978654874019</v>
      </c>
      <c r="P229" s="81">
        <v>31.473428091243992</v>
      </c>
      <c r="Q229" s="81">
        <v>1.8508770423846701</v>
      </c>
      <c r="R229" s="81">
        <v>0</v>
      </c>
      <c r="S229" s="81">
        <v>2.3659462683777832</v>
      </c>
      <c r="T229" s="82"/>
      <c r="U229" s="81">
        <v>4066944</v>
      </c>
      <c r="V229" s="81">
        <v>1044</v>
      </c>
      <c r="W229" s="81">
        <v>116</v>
      </c>
      <c r="X229" s="81">
        <v>5536</v>
      </c>
      <c r="Y229" s="81">
        <v>8236</v>
      </c>
      <c r="Z229" s="81">
        <v>15943</v>
      </c>
      <c r="AA229" s="81">
        <v>6263</v>
      </c>
      <c r="AB229" s="81">
        <v>25474</v>
      </c>
      <c r="AC229" s="81">
        <v>0</v>
      </c>
      <c r="AD229" s="81">
        <v>2.3659462683777832</v>
      </c>
      <c r="AE229" s="82"/>
      <c r="AF229" s="81">
        <v>40480451.580044687</v>
      </c>
      <c r="AG229" s="81">
        <v>1859609.6263189588</v>
      </c>
      <c r="AH229" s="81">
        <v>1025251.4038037678</v>
      </c>
      <c r="AI229" s="81">
        <v>37106460.888155952</v>
      </c>
      <c r="AJ229" s="81">
        <v>45964936.619104929</v>
      </c>
      <c r="AK229" s="81">
        <v>0</v>
      </c>
      <c r="AL229" s="81">
        <v>0</v>
      </c>
      <c r="AM229" s="81">
        <v>3491104.8405890591</v>
      </c>
      <c r="AN229" s="81">
        <v>0</v>
      </c>
      <c r="AO229" s="81">
        <v>0</v>
      </c>
      <c r="AP229" s="82"/>
      <c r="AQ229" s="81">
        <v>221</v>
      </c>
      <c r="AR229" s="81">
        <v>20</v>
      </c>
      <c r="AS229" s="81">
        <v>0</v>
      </c>
      <c r="AT229" s="81">
        <v>0</v>
      </c>
      <c r="AU229" s="81">
        <v>0</v>
      </c>
      <c r="AV229" s="81">
        <v>1</v>
      </c>
      <c r="AW229" s="81" t="s">
        <v>564</v>
      </c>
      <c r="AX229" s="82"/>
      <c r="AY229" s="81">
        <v>1063.1999999999998</v>
      </c>
      <c r="AZ229" s="81">
        <v>4554.5</v>
      </c>
      <c r="BA229" s="81">
        <v>0</v>
      </c>
      <c r="BB229" s="81">
        <v>0</v>
      </c>
      <c r="BC229" s="81">
        <v>0</v>
      </c>
      <c r="BD229" s="81">
        <v>1567</v>
      </c>
      <c r="BE229" s="81" t="s">
        <v>564</v>
      </c>
      <c r="BF229" s="82"/>
      <c r="BG229" s="81">
        <v>0</v>
      </c>
      <c r="BH229" s="81">
        <v>0</v>
      </c>
      <c r="BI229" s="81">
        <v>4.5519999999999996</v>
      </c>
      <c r="BJ229" s="81">
        <v>0</v>
      </c>
      <c r="BK229" s="81">
        <v>0</v>
      </c>
      <c r="BL229" s="81">
        <v>0</v>
      </c>
      <c r="BM229" s="82"/>
      <c r="BN229" s="81">
        <v>0</v>
      </c>
      <c r="BO229" s="81">
        <v>0</v>
      </c>
      <c r="BP229" s="81">
        <v>1</v>
      </c>
      <c r="BQ229" s="81">
        <v>0</v>
      </c>
      <c r="BR229" s="81">
        <v>0</v>
      </c>
      <c r="BS229" s="81">
        <v>0</v>
      </c>
      <c r="BT229"/>
      <c r="BU229" s="80">
        <v>4.5519999999999996</v>
      </c>
      <c r="BV229" s="80">
        <v>0</v>
      </c>
      <c r="BW229" s="80">
        <v>0</v>
      </c>
      <c r="BX229" s="80">
        <v>0</v>
      </c>
      <c r="BY229" s="80">
        <v>0</v>
      </c>
      <c r="BZ229" s="80">
        <v>0</v>
      </c>
      <c r="CA229" s="80">
        <v>0</v>
      </c>
      <c r="CB229" s="80">
        <v>0</v>
      </c>
      <c r="CC229" s="80">
        <v>0</v>
      </c>
    </row>
    <row r="230" spans="1:81">
      <c r="A230" s="80" t="s">
        <v>2019</v>
      </c>
      <c r="B230" s="80">
        <v>13</v>
      </c>
      <c r="C230" s="80">
        <v>13</v>
      </c>
      <c r="D230" s="80">
        <v>1</v>
      </c>
      <c r="E230" s="80">
        <v>2016</v>
      </c>
      <c r="F230" s="80" t="s">
        <v>92</v>
      </c>
      <c r="G230" s="80" t="s">
        <v>2006</v>
      </c>
      <c r="H230" s="80" t="s">
        <v>2007</v>
      </c>
      <c r="I230" s="177"/>
      <c r="J230" s="81">
        <v>32.666194205518146</v>
      </c>
      <c r="K230" s="81">
        <v>2.5734068033463031</v>
      </c>
      <c r="L230" s="81">
        <v>6.0559355942765531</v>
      </c>
      <c r="M230" s="81">
        <v>24.556151326046443</v>
      </c>
      <c r="N230" s="81">
        <v>37.832632737567259</v>
      </c>
      <c r="O230" s="81">
        <v>26.944522587618323</v>
      </c>
      <c r="P230" s="81">
        <v>31.217288426340112</v>
      </c>
      <c r="Q230" s="81">
        <v>1.7754066520704295</v>
      </c>
      <c r="R230" s="81">
        <v>0</v>
      </c>
      <c r="S230" s="81">
        <v>3.0958702345814895</v>
      </c>
      <c r="T230" s="82"/>
      <c r="U230" s="81">
        <v>4861042</v>
      </c>
      <c r="V230" s="81">
        <v>1044</v>
      </c>
      <c r="W230" s="81">
        <v>116</v>
      </c>
      <c r="X230" s="81">
        <v>5536</v>
      </c>
      <c r="Y230" s="81">
        <v>8226</v>
      </c>
      <c r="Z230" s="81">
        <v>15847</v>
      </c>
      <c r="AA230" s="81">
        <v>6425</v>
      </c>
      <c r="AB230" s="81">
        <v>25136</v>
      </c>
      <c r="AC230" s="81">
        <v>0</v>
      </c>
      <c r="AD230" s="81">
        <v>3.095870234581489</v>
      </c>
      <c r="AE230" s="82"/>
      <c r="AF230" s="81">
        <v>45528039.242242441</v>
      </c>
      <c r="AG230" s="81">
        <v>1800851.7784899799</v>
      </c>
      <c r="AH230" s="81">
        <v>911432.56612052128</v>
      </c>
      <c r="AI230" s="81">
        <v>34412228.27397728</v>
      </c>
      <c r="AJ230" s="81">
        <v>41232275.610632643</v>
      </c>
      <c r="AK230" s="81">
        <v>0</v>
      </c>
      <c r="AL230" s="81">
        <v>0</v>
      </c>
      <c r="AM230" s="81">
        <v>3447459.6171161318</v>
      </c>
      <c r="AN230" s="81">
        <v>0</v>
      </c>
      <c r="AO230" s="81">
        <v>0</v>
      </c>
      <c r="AP230" s="82"/>
      <c r="AQ230" s="81">
        <v>233</v>
      </c>
      <c r="AR230" s="81">
        <v>22</v>
      </c>
      <c r="AS230" s="81">
        <v>0</v>
      </c>
      <c r="AT230" s="81">
        <v>0</v>
      </c>
      <c r="AU230" s="81">
        <v>0</v>
      </c>
      <c r="AV230" s="81">
        <v>1</v>
      </c>
      <c r="AW230" s="81" t="s">
        <v>564</v>
      </c>
      <c r="AX230" s="82"/>
      <c r="AY230" s="81">
        <v>1129.5999999999999</v>
      </c>
      <c r="AZ230" s="81">
        <v>4629</v>
      </c>
      <c r="BA230" s="81">
        <v>0</v>
      </c>
      <c r="BB230" s="81">
        <v>0</v>
      </c>
      <c r="BC230" s="81">
        <v>0</v>
      </c>
      <c r="BD230" s="81">
        <v>1567</v>
      </c>
      <c r="BE230" s="81" t="s">
        <v>564</v>
      </c>
      <c r="BF230" s="82"/>
      <c r="BG230" s="81">
        <v>0</v>
      </c>
      <c r="BH230" s="81">
        <v>0</v>
      </c>
      <c r="BI230" s="81">
        <v>4.343</v>
      </c>
      <c r="BJ230" s="81">
        <v>0</v>
      </c>
      <c r="BK230" s="81">
        <v>0</v>
      </c>
      <c r="BL230" s="81">
        <v>0</v>
      </c>
      <c r="BM230" s="82"/>
      <c r="BN230" s="81">
        <v>0</v>
      </c>
      <c r="BO230" s="81">
        <v>0</v>
      </c>
      <c r="BP230" s="81">
        <v>1</v>
      </c>
      <c r="BQ230" s="81">
        <v>0</v>
      </c>
      <c r="BR230" s="81">
        <v>0</v>
      </c>
      <c r="BS230" s="81">
        <v>0</v>
      </c>
      <c r="BT230"/>
      <c r="BU230" s="80">
        <v>4.343</v>
      </c>
      <c r="BV230" s="80">
        <v>0</v>
      </c>
      <c r="BW230" s="80">
        <v>0</v>
      </c>
      <c r="BX230" s="80">
        <v>0</v>
      </c>
      <c r="BY230" s="80">
        <v>0</v>
      </c>
      <c r="BZ230" s="80">
        <v>0</v>
      </c>
      <c r="CA230" s="80">
        <v>0</v>
      </c>
      <c r="CB230" s="80">
        <v>0</v>
      </c>
      <c r="CC230" s="80">
        <v>0</v>
      </c>
    </row>
    <row r="231" spans="1:81">
      <c r="A231" s="80" t="s">
        <v>2020</v>
      </c>
      <c r="B231" s="80">
        <v>14</v>
      </c>
      <c r="C231" s="80">
        <v>14</v>
      </c>
      <c r="D231" s="80">
        <v>1</v>
      </c>
      <c r="E231" s="80">
        <v>2017</v>
      </c>
      <c r="F231" s="80" t="s">
        <v>71</v>
      </c>
      <c r="G231" s="80" t="s">
        <v>2006</v>
      </c>
      <c r="H231" s="80" t="s">
        <v>2007</v>
      </c>
      <c r="I231" s="177"/>
      <c r="J231" s="81">
        <v>28.153298821779984</v>
      </c>
      <c r="K231" s="81">
        <v>2.4732327937371945</v>
      </c>
      <c r="L231" s="81">
        <v>5.3786622450550698</v>
      </c>
      <c r="M231" s="81">
        <v>21.206359081001562</v>
      </c>
      <c r="N231" s="81">
        <v>40.032753391470713</v>
      </c>
      <c r="O231" s="81">
        <v>26.550010949664863</v>
      </c>
      <c r="P231" s="81">
        <v>30.754001149842356</v>
      </c>
      <c r="Q231" s="81">
        <v>1.6875043785886656</v>
      </c>
      <c r="R231" s="81">
        <v>0</v>
      </c>
      <c r="S231" s="81">
        <v>2.5241998048161718</v>
      </c>
      <c r="T231" s="82"/>
      <c r="U231" s="81">
        <v>4831298</v>
      </c>
      <c r="V231" s="81">
        <v>1044</v>
      </c>
      <c r="W231" s="81">
        <v>116</v>
      </c>
      <c r="X231" s="81">
        <v>5536</v>
      </c>
      <c r="Y231" s="81">
        <v>8223</v>
      </c>
      <c r="Z231" s="81">
        <v>15874</v>
      </c>
      <c r="AA231" s="81">
        <v>6370</v>
      </c>
      <c r="AB231" s="81">
        <v>24707</v>
      </c>
      <c r="AC231" s="81">
        <v>0</v>
      </c>
      <c r="AD231" s="81">
        <v>2.5241998048161718</v>
      </c>
      <c r="AE231" s="82"/>
      <c r="AF231" s="81">
        <v>40570718.000774801</v>
      </c>
      <c r="AG231" s="81">
        <v>1764717.0541604359</v>
      </c>
      <c r="AH231" s="81">
        <v>1086165.4757750039</v>
      </c>
      <c r="AI231" s="81">
        <v>31119555.473073181</v>
      </c>
      <c r="AJ231" s="81">
        <v>46724113.020438246</v>
      </c>
      <c r="AK231" s="81">
        <v>0</v>
      </c>
      <c r="AL231" s="81">
        <v>0</v>
      </c>
      <c r="AM231" s="81">
        <v>3393923.5579083259</v>
      </c>
      <c r="AN231" s="81">
        <v>0</v>
      </c>
      <c r="AO231" s="81">
        <v>0</v>
      </c>
      <c r="AP231" s="82"/>
      <c r="AQ231" s="81">
        <v>257</v>
      </c>
      <c r="AR231" s="81">
        <v>24</v>
      </c>
      <c r="AS231" s="81">
        <v>0</v>
      </c>
      <c r="AT231" s="81">
        <v>0</v>
      </c>
      <c r="AU231" s="81">
        <v>0</v>
      </c>
      <c r="AV231" s="81">
        <v>1</v>
      </c>
      <c r="AW231" s="81" t="s">
        <v>564</v>
      </c>
      <c r="AX231" s="82"/>
      <c r="AY231" s="81">
        <v>1257.3</v>
      </c>
      <c r="AZ231" s="81">
        <v>4689.4000000000005</v>
      </c>
      <c r="BA231" s="81">
        <v>0</v>
      </c>
      <c r="BB231" s="81">
        <v>0</v>
      </c>
      <c r="BC231" s="81">
        <v>0</v>
      </c>
      <c r="BD231" s="81">
        <v>1567</v>
      </c>
      <c r="BE231" s="81" t="s">
        <v>564</v>
      </c>
      <c r="BF231" s="82"/>
      <c r="BG231" s="81">
        <v>0</v>
      </c>
      <c r="BH231" s="81">
        <v>0</v>
      </c>
      <c r="BI231" s="81">
        <v>4.3650000000000002</v>
      </c>
      <c r="BJ231" s="81">
        <v>0</v>
      </c>
      <c r="BK231" s="81">
        <v>0</v>
      </c>
      <c r="BL231" s="81">
        <v>0</v>
      </c>
      <c r="BM231" s="82"/>
      <c r="BN231" s="81">
        <v>0</v>
      </c>
      <c r="BO231" s="81">
        <v>0</v>
      </c>
      <c r="BP231" s="81">
        <v>1</v>
      </c>
      <c r="BQ231" s="81">
        <v>0</v>
      </c>
      <c r="BR231" s="81">
        <v>0</v>
      </c>
      <c r="BS231" s="81">
        <v>0</v>
      </c>
      <c r="BT231"/>
      <c r="BU231" s="80">
        <v>4.3650000000000002</v>
      </c>
      <c r="BV231" s="80">
        <v>0</v>
      </c>
      <c r="BW231" s="80">
        <v>0</v>
      </c>
      <c r="BX231" s="80">
        <v>0</v>
      </c>
      <c r="BY231" s="80">
        <v>0</v>
      </c>
      <c r="BZ231" s="80">
        <v>0</v>
      </c>
      <c r="CA231" s="80">
        <v>0</v>
      </c>
      <c r="CB231" s="80">
        <v>0</v>
      </c>
      <c r="CC231" s="80">
        <v>0</v>
      </c>
    </row>
    <row r="232" spans="1:81">
      <c r="A232" s="80" t="s">
        <v>2021</v>
      </c>
      <c r="B232" s="80">
        <v>15</v>
      </c>
      <c r="C232" s="80">
        <v>15</v>
      </c>
      <c r="D232" s="80">
        <v>1</v>
      </c>
      <c r="E232" s="80">
        <v>2018</v>
      </c>
      <c r="F232" s="80" t="s">
        <v>93</v>
      </c>
      <c r="G232" s="80" t="s">
        <v>2006</v>
      </c>
      <c r="H232" s="80" t="s">
        <v>2007</v>
      </c>
      <c r="I232" s="177"/>
      <c r="J232" s="81">
        <v>30.6380035554612</v>
      </c>
      <c r="K232" s="81">
        <v>2.3482331886002319</v>
      </c>
      <c r="L232" s="81">
        <v>4.9633756025928824</v>
      </c>
      <c r="M232" s="81">
        <v>21.426003803209468</v>
      </c>
      <c r="N232" s="81">
        <v>35.927259751893324</v>
      </c>
      <c r="O232" s="81">
        <v>25.901851950758491</v>
      </c>
      <c r="P232" s="81">
        <v>30.237553575312834</v>
      </c>
      <c r="Q232" s="81">
        <v>1.5376516161355873</v>
      </c>
      <c r="R232" s="81">
        <v>0</v>
      </c>
      <c r="S232" s="81">
        <v>3.306171610796059</v>
      </c>
      <c r="T232" s="82"/>
      <c r="U232" s="81">
        <v>4995063</v>
      </c>
      <c r="V232" s="81">
        <v>1044</v>
      </c>
      <c r="W232" s="81">
        <v>116</v>
      </c>
      <c r="X232" s="81">
        <v>5536</v>
      </c>
      <c r="Y232" s="81">
        <v>8192</v>
      </c>
      <c r="Z232" s="81">
        <v>15783</v>
      </c>
      <c r="AA232" s="81">
        <v>6326</v>
      </c>
      <c r="AB232" s="81">
        <v>24261</v>
      </c>
      <c r="AC232" s="81">
        <v>0</v>
      </c>
      <c r="AD232" s="81">
        <v>3.306171610796059</v>
      </c>
      <c r="AE232" s="82"/>
      <c r="AF232" s="81">
        <v>43859069.069299787</v>
      </c>
      <c r="AG232" s="81">
        <v>1568411.9203570869</v>
      </c>
      <c r="AH232" s="81">
        <v>1030651.373964556</v>
      </c>
      <c r="AI232" s="81">
        <v>30786738.747246388</v>
      </c>
      <c r="AJ232" s="81">
        <v>43732952.438515872</v>
      </c>
      <c r="AK232" s="81">
        <v>0</v>
      </c>
      <c r="AL232" s="81">
        <v>0</v>
      </c>
      <c r="AM232" s="81">
        <v>3339553.596975313</v>
      </c>
      <c r="AN232" s="81">
        <v>0</v>
      </c>
      <c r="AO232" s="81">
        <v>0</v>
      </c>
      <c r="AP232" s="82"/>
      <c r="AQ232" s="81">
        <v>277</v>
      </c>
      <c r="AR232" s="81">
        <v>25</v>
      </c>
      <c r="AS232" s="81">
        <v>0</v>
      </c>
      <c r="AT232" s="81">
        <v>0</v>
      </c>
      <c r="AU232" s="81">
        <v>0</v>
      </c>
      <c r="AV232" s="81">
        <v>1</v>
      </c>
      <c r="AW232" s="81" t="s">
        <v>564</v>
      </c>
      <c r="AX232" s="82"/>
      <c r="AY232" s="81">
        <v>1360.4</v>
      </c>
      <c r="AZ232" s="81">
        <v>5688.3</v>
      </c>
      <c r="BA232" s="81">
        <v>0</v>
      </c>
      <c r="BB232" s="81">
        <v>0</v>
      </c>
      <c r="BC232" s="81">
        <v>0</v>
      </c>
      <c r="BD232" s="81">
        <v>1567</v>
      </c>
      <c r="BE232" s="81" t="s">
        <v>564</v>
      </c>
      <c r="BF232" s="82"/>
      <c r="BG232" s="81">
        <v>0</v>
      </c>
      <c r="BH232" s="81">
        <v>0</v>
      </c>
      <c r="BI232" s="81">
        <v>4.0529999999999999</v>
      </c>
      <c r="BJ232" s="81">
        <v>0</v>
      </c>
      <c r="BK232" s="81">
        <v>0</v>
      </c>
      <c r="BL232" s="81">
        <v>0</v>
      </c>
      <c r="BM232" s="82"/>
      <c r="BN232" s="81">
        <v>0</v>
      </c>
      <c r="BO232" s="81">
        <v>0</v>
      </c>
      <c r="BP232" s="81">
        <v>1</v>
      </c>
      <c r="BQ232" s="81">
        <v>0</v>
      </c>
      <c r="BR232" s="81">
        <v>0</v>
      </c>
      <c r="BS232" s="81">
        <v>0</v>
      </c>
      <c r="BT232"/>
      <c r="BU232" s="80">
        <v>4.0529999999999999</v>
      </c>
      <c r="BV232" s="80">
        <v>0</v>
      </c>
      <c r="BW232" s="80">
        <v>0</v>
      </c>
      <c r="BX232" s="80">
        <v>0</v>
      </c>
      <c r="BY232" s="80">
        <v>0</v>
      </c>
      <c r="BZ232" s="80">
        <v>0</v>
      </c>
      <c r="CA232" s="80">
        <v>0</v>
      </c>
      <c r="CB232" s="80">
        <v>0</v>
      </c>
      <c r="CC232" s="80">
        <v>0</v>
      </c>
    </row>
    <row r="233" spans="1:81">
      <c r="A233" s="80" t="s">
        <v>2022</v>
      </c>
      <c r="B233" s="80">
        <v>16</v>
      </c>
      <c r="C233" s="80">
        <v>16</v>
      </c>
      <c r="D233" s="80">
        <v>1</v>
      </c>
      <c r="E233" s="80">
        <v>2019</v>
      </c>
      <c r="F233" s="80" t="s">
        <v>73</v>
      </c>
      <c r="G233" s="80" t="s">
        <v>2006</v>
      </c>
      <c r="H233" s="80" t="s">
        <v>2007</v>
      </c>
      <c r="I233" s="177"/>
      <c r="J233" s="81">
        <v>25.59597695762756</v>
      </c>
      <c r="K233" s="81">
        <v>2.1716882219781097</v>
      </c>
      <c r="L233" s="81">
        <v>5.0137145139579022</v>
      </c>
      <c r="M233" s="81">
        <v>21.010656604176674</v>
      </c>
      <c r="N233" s="81">
        <v>34.253649137308095</v>
      </c>
      <c r="O233" s="81">
        <v>24.987680175440911</v>
      </c>
      <c r="P233" s="81">
        <v>28.938921843976953</v>
      </c>
      <c r="Q233" s="81">
        <v>1.4602768046856134</v>
      </c>
      <c r="R233" s="81">
        <v>0</v>
      </c>
      <c r="S233" s="81">
        <v>3.1086478536797491</v>
      </c>
      <c r="T233" s="82"/>
      <c r="U233" s="81">
        <v>4776572</v>
      </c>
      <c r="V233" s="81">
        <v>1044</v>
      </c>
      <c r="W233" s="81">
        <v>116</v>
      </c>
      <c r="X233" s="81">
        <v>5536</v>
      </c>
      <c r="Y233" s="81">
        <v>8127</v>
      </c>
      <c r="Z233" s="81">
        <v>15644</v>
      </c>
      <c r="AA233" s="81">
        <v>6009</v>
      </c>
      <c r="AB233" s="81">
        <v>23664</v>
      </c>
      <c r="AC233" s="81">
        <v>0</v>
      </c>
      <c r="AD233" s="81">
        <v>3.1086478536797491</v>
      </c>
      <c r="AE233" s="82"/>
      <c r="AF233" s="81">
        <v>36934167.866110399</v>
      </c>
      <c r="AG233" s="81">
        <v>1517319.4858521679</v>
      </c>
      <c r="AH233" s="81">
        <v>1095083.7461727541</v>
      </c>
      <c r="AI233" s="81">
        <v>31125645.056129988</v>
      </c>
      <c r="AJ233" s="81">
        <v>42132600.450275905</v>
      </c>
      <c r="AK233" s="81">
        <v>0</v>
      </c>
      <c r="AL233" s="81">
        <v>0</v>
      </c>
      <c r="AM233" s="81">
        <v>3222858.6575033772</v>
      </c>
      <c r="AN233" s="81">
        <v>0</v>
      </c>
      <c r="AO233" s="81">
        <v>0</v>
      </c>
      <c r="AP233" s="82"/>
      <c r="AQ233" s="81">
        <v>283</v>
      </c>
      <c r="AR233" s="81">
        <v>28</v>
      </c>
      <c r="AS233" s="81">
        <v>0</v>
      </c>
      <c r="AT233" s="81">
        <v>0</v>
      </c>
      <c r="AU233" s="81">
        <v>0</v>
      </c>
      <c r="AV233" s="81">
        <v>1</v>
      </c>
      <c r="AW233" s="81" t="s">
        <v>564</v>
      </c>
      <c r="AX233" s="82"/>
      <c r="AY233" s="81">
        <v>1389.3</v>
      </c>
      <c r="AZ233" s="81">
        <v>5831.4000000000005</v>
      </c>
      <c r="BA233" s="81">
        <v>0</v>
      </c>
      <c r="BB233" s="81">
        <v>0</v>
      </c>
      <c r="BC233" s="81">
        <v>0</v>
      </c>
      <c r="BD233" s="81">
        <v>1567</v>
      </c>
      <c r="BE233" s="81" t="s">
        <v>564</v>
      </c>
      <c r="BF233" s="82"/>
      <c r="BG233" s="81">
        <v>0</v>
      </c>
      <c r="BH233" s="81">
        <v>0</v>
      </c>
      <c r="BI233" s="81">
        <v>3.8860000000000001</v>
      </c>
      <c r="BJ233" s="81">
        <v>0</v>
      </c>
      <c r="BK233" s="81">
        <v>0</v>
      </c>
      <c r="BL233" s="81">
        <v>0</v>
      </c>
      <c r="BM233" s="82"/>
      <c r="BN233" s="81">
        <v>0</v>
      </c>
      <c r="BO233" s="81">
        <v>0</v>
      </c>
      <c r="BP233" s="81">
        <v>1</v>
      </c>
      <c r="BQ233" s="81">
        <v>0</v>
      </c>
      <c r="BR233" s="81">
        <v>0</v>
      </c>
      <c r="BS233" s="81">
        <v>0</v>
      </c>
      <c r="BT233"/>
      <c r="BU233" s="80">
        <v>3.8860000000000001</v>
      </c>
      <c r="BV233" s="80">
        <v>0</v>
      </c>
      <c r="BW233" s="80">
        <v>0</v>
      </c>
      <c r="BX233" s="80">
        <v>0</v>
      </c>
      <c r="BY233" s="80">
        <v>0</v>
      </c>
      <c r="BZ233" s="80">
        <v>0</v>
      </c>
      <c r="CA233" s="80">
        <v>0</v>
      </c>
      <c r="CB233" s="80">
        <v>0</v>
      </c>
      <c r="CC233" s="80">
        <v>0</v>
      </c>
    </row>
    <row r="234" spans="1:81">
      <c r="A234" s="80" t="s">
        <v>2023</v>
      </c>
      <c r="B234" s="80">
        <v>17</v>
      </c>
      <c r="C234" s="80">
        <v>17</v>
      </c>
      <c r="D234" s="80">
        <v>1</v>
      </c>
      <c r="E234" s="80">
        <v>2020</v>
      </c>
      <c r="F234" s="80" t="s">
        <v>218</v>
      </c>
      <c r="G234" s="80" t="s">
        <v>2006</v>
      </c>
      <c r="H234" s="80" t="s">
        <v>2007</v>
      </c>
      <c r="I234" s="177"/>
      <c r="J234" s="81">
        <v>21.037047396834371</v>
      </c>
      <c r="K234" s="81">
        <v>2.2093800121669336</v>
      </c>
      <c r="L234" s="81">
        <v>4.4804263814915615</v>
      </c>
      <c r="M234" s="81">
        <v>20.064586719033993</v>
      </c>
      <c r="N234" s="81">
        <v>31.755443235541115</v>
      </c>
      <c r="O234" s="81">
        <v>21.703820054410208</v>
      </c>
      <c r="P234" s="81">
        <v>27.464303024887869</v>
      </c>
      <c r="Q234" s="81">
        <v>1.367414899871525</v>
      </c>
      <c r="R234" s="81">
        <v>0</v>
      </c>
      <c r="S234" s="81">
        <v>3.162931146049436</v>
      </c>
      <c r="T234" s="82"/>
      <c r="U234" s="81">
        <v>4056467</v>
      </c>
      <c r="V234" s="81">
        <v>939</v>
      </c>
      <c r="W234" s="81">
        <v>131</v>
      </c>
      <c r="X234" s="81">
        <v>5378</v>
      </c>
      <c r="Y234" s="81">
        <v>8099</v>
      </c>
      <c r="Z234" s="81">
        <v>15509</v>
      </c>
      <c r="AA234" s="81">
        <v>6196</v>
      </c>
      <c r="AB234" s="81">
        <v>23191</v>
      </c>
      <c r="AC234" s="81">
        <v>0</v>
      </c>
      <c r="AD234" s="81">
        <v>3.162931146049436</v>
      </c>
      <c r="AE234" s="82"/>
      <c r="AF234" s="81">
        <v>32878209.80596216</v>
      </c>
      <c r="AG234" s="81">
        <v>1497063.8366203203</v>
      </c>
      <c r="AH234" s="81">
        <v>1108264.1633082216</v>
      </c>
      <c r="AI234" s="81">
        <v>31613182.474818252</v>
      </c>
      <c r="AJ234" s="81">
        <v>42851181.78496068</v>
      </c>
      <c r="AK234" s="81"/>
      <c r="AL234" s="81"/>
      <c r="AM234" s="81">
        <v>3026683.1573839718</v>
      </c>
      <c r="AN234" s="81"/>
      <c r="AO234" s="81"/>
      <c r="AP234" s="82"/>
      <c r="AQ234" s="81">
        <v>294</v>
      </c>
      <c r="AR234" s="81">
        <v>28</v>
      </c>
      <c r="AS234" s="81">
        <v>0</v>
      </c>
      <c r="AT234" s="81">
        <v>0</v>
      </c>
      <c r="AU234" s="81">
        <v>0</v>
      </c>
      <c r="AV234" s="81">
        <v>1</v>
      </c>
      <c r="AW234" s="81">
        <v>0</v>
      </c>
      <c r="AX234" s="82"/>
      <c r="AY234" s="81">
        <v>1447.1</v>
      </c>
      <c r="AZ234" s="81">
        <v>5831.4</v>
      </c>
      <c r="BA234" s="81">
        <v>0</v>
      </c>
      <c r="BB234" s="81">
        <v>0</v>
      </c>
      <c r="BC234" s="81">
        <v>0</v>
      </c>
      <c r="BD234" s="81">
        <v>1567</v>
      </c>
      <c r="BE234" s="81">
        <v>0</v>
      </c>
      <c r="BF234" s="82"/>
      <c r="BG234" s="81">
        <v>0</v>
      </c>
      <c r="BH234" s="81">
        <v>0</v>
      </c>
      <c r="BI234" s="81">
        <v>4.2690000000000001</v>
      </c>
      <c r="BJ234" s="81">
        <v>0</v>
      </c>
      <c r="BK234" s="81">
        <v>0</v>
      </c>
      <c r="BL234" s="81">
        <v>0</v>
      </c>
      <c r="BM234" s="82"/>
      <c r="BN234" s="81">
        <v>0</v>
      </c>
      <c r="BO234" s="81">
        <v>0</v>
      </c>
      <c r="BP234" s="81">
        <v>1</v>
      </c>
      <c r="BQ234" s="81">
        <v>0</v>
      </c>
      <c r="BR234" s="81">
        <v>0</v>
      </c>
      <c r="BS234" s="81">
        <v>0</v>
      </c>
      <c r="BT234"/>
      <c r="BU234" s="80">
        <v>4.2690000000000001</v>
      </c>
      <c r="BV234" s="80">
        <v>0</v>
      </c>
      <c r="BW234" s="80">
        <v>0</v>
      </c>
      <c r="BX234" s="80">
        <v>0</v>
      </c>
      <c r="BY234" s="80">
        <v>0</v>
      </c>
      <c r="BZ234" s="80">
        <v>0</v>
      </c>
      <c r="CA234" s="80">
        <v>0</v>
      </c>
      <c r="CB234" s="80">
        <v>0</v>
      </c>
      <c r="CC234" s="80">
        <v>0</v>
      </c>
    </row>
    <row r="235" spans="1:81">
      <c r="A235" s="80" t="s">
        <v>2024</v>
      </c>
      <c r="B235" s="80">
        <v>17</v>
      </c>
      <c r="C235" s="80">
        <v>18</v>
      </c>
      <c r="D235" s="80">
        <v>1</v>
      </c>
      <c r="E235" s="80">
        <v>2021</v>
      </c>
      <c r="F235" s="80" t="s">
        <v>75</v>
      </c>
      <c r="G235" s="174" t="s">
        <v>2006</v>
      </c>
      <c r="H235" s="80" t="s">
        <v>2007</v>
      </c>
      <c r="I235" s="177"/>
      <c r="J235" s="81">
        <v>23.837241692746279</v>
      </c>
      <c r="K235" s="81">
        <v>2.3007589651256861</v>
      </c>
      <c r="L235" s="81">
        <v>3.8928649695736928</v>
      </c>
      <c r="M235" s="81">
        <v>20.971702674433722</v>
      </c>
      <c r="N235" s="81">
        <v>31.863078371950827</v>
      </c>
      <c r="O235" s="81">
        <v>21.02510562777794</v>
      </c>
      <c r="P235" s="81">
        <v>28.112630474363105</v>
      </c>
      <c r="Q235" s="81">
        <v>1.3516624387448453</v>
      </c>
      <c r="R235" s="81">
        <v>0</v>
      </c>
      <c r="S235" s="81">
        <v>3.4939966057426619</v>
      </c>
      <c r="T235" s="82"/>
      <c r="U235" s="81">
        <v>4982291</v>
      </c>
      <c r="V235" s="81">
        <v>939</v>
      </c>
      <c r="W235" s="81">
        <v>131</v>
      </c>
      <c r="X235" s="81">
        <v>5378</v>
      </c>
      <c r="Y235" s="81">
        <v>8046</v>
      </c>
      <c r="Z235" s="81">
        <v>15470</v>
      </c>
      <c r="AA235" s="81">
        <v>6185</v>
      </c>
      <c r="AB235" s="81">
        <v>22652</v>
      </c>
      <c r="AC235" s="81">
        <v>0</v>
      </c>
      <c r="AD235" s="81">
        <v>3.4939966057426619</v>
      </c>
      <c r="AE235" s="82"/>
      <c r="AF235" s="81">
        <v>35905355.728033066</v>
      </c>
      <c r="AG235" s="81">
        <v>1518774.3364741879</v>
      </c>
      <c r="AH235" s="81">
        <v>870667.13757263182</v>
      </c>
      <c r="AI235" s="81">
        <v>32470914.631315816</v>
      </c>
      <c r="AJ235" s="81">
        <v>41090260.80930683</v>
      </c>
      <c r="AK235" s="81">
        <v>0</v>
      </c>
      <c r="AL235" s="81">
        <v>0</v>
      </c>
      <c r="AM235" s="81">
        <v>2973389.5866223518</v>
      </c>
      <c r="AN235" s="81">
        <v>0</v>
      </c>
      <c r="AO235" s="81">
        <v>0</v>
      </c>
      <c r="AP235" s="82"/>
      <c r="AQ235" s="81">
        <v>308</v>
      </c>
      <c r="AR235" s="81">
        <v>28</v>
      </c>
      <c r="AS235" s="81">
        <v>0</v>
      </c>
      <c r="AT235" s="81">
        <v>0</v>
      </c>
      <c r="AU235" s="81">
        <v>0</v>
      </c>
      <c r="AV235" s="81">
        <v>1</v>
      </c>
      <c r="AW235" s="81"/>
      <c r="AX235" s="82"/>
      <c r="AY235" s="81">
        <v>1519.9</v>
      </c>
      <c r="AZ235" s="81">
        <v>5831.4</v>
      </c>
      <c r="BA235" s="81">
        <v>0</v>
      </c>
      <c r="BB235" s="81">
        <v>0</v>
      </c>
      <c r="BC235" s="81">
        <v>0</v>
      </c>
      <c r="BD235" s="81">
        <v>1567</v>
      </c>
      <c r="BE235" s="81"/>
      <c r="BF235" s="82"/>
      <c r="BG235" s="81"/>
      <c r="BH235" s="81"/>
      <c r="BI235" s="81"/>
      <c r="BJ235" s="81"/>
      <c r="BK235" s="81"/>
      <c r="BL235" s="81"/>
      <c r="BM235" s="82"/>
      <c r="BN235" s="81"/>
      <c r="BO235" s="81"/>
      <c r="BP235" s="81"/>
      <c r="BQ235" s="81"/>
      <c r="BR235" s="81"/>
      <c r="BS235" s="81"/>
      <c r="BT235"/>
      <c r="BU235" s="80"/>
      <c r="BV235" s="80"/>
      <c r="BW235" s="80"/>
      <c r="BX235" s="80"/>
      <c r="BY235" s="80"/>
      <c r="BZ235" s="80"/>
      <c r="CA235" s="80"/>
      <c r="CB235" s="80"/>
      <c r="CC235" s="80"/>
    </row>
    <row r="236" spans="1:81">
      <c r="A236" s="80" t="s">
        <v>2025</v>
      </c>
      <c r="B236" s="80">
        <v>17</v>
      </c>
      <c r="C236" s="80">
        <v>19</v>
      </c>
      <c r="D236" s="80">
        <v>1</v>
      </c>
      <c r="E236" s="80">
        <v>2022</v>
      </c>
      <c r="F236" s="80" t="s">
        <v>568</v>
      </c>
      <c r="G236" s="174" t="s">
        <v>2006</v>
      </c>
      <c r="H236" s="80" t="s">
        <v>2007</v>
      </c>
      <c r="I236" s="177"/>
      <c r="J236" s="81"/>
      <c r="K236" s="81"/>
      <c r="L236" s="81"/>
      <c r="M236" s="81"/>
      <c r="N236" s="81"/>
      <c r="O236" s="81"/>
      <c r="P236" s="81"/>
      <c r="Q236" s="81"/>
      <c r="R236" s="81"/>
      <c r="S236" s="81"/>
      <c r="T236" s="82"/>
      <c r="U236" s="81"/>
      <c r="V236" s="81"/>
      <c r="W236" s="81"/>
      <c r="X236" s="81"/>
      <c r="Y236" s="81"/>
      <c r="Z236" s="81"/>
      <c r="AA236" s="81"/>
      <c r="AB236" s="81"/>
      <c r="AC236" s="81"/>
      <c r="AD236" s="81"/>
      <c r="AE236" s="82"/>
      <c r="AF236" s="81"/>
      <c r="AG236" s="81"/>
      <c r="AH236" s="81"/>
      <c r="AI236" s="81"/>
      <c r="AJ236" s="81"/>
      <c r="AK236" s="81"/>
      <c r="AL236" s="81"/>
      <c r="AM236" s="81"/>
      <c r="AN236" s="81"/>
      <c r="AO236" s="81"/>
      <c r="AP236" s="82"/>
      <c r="AQ236" s="81">
        <v>324</v>
      </c>
      <c r="AR236" s="81">
        <v>28</v>
      </c>
      <c r="AS236" s="81">
        <v>0</v>
      </c>
      <c r="AT236" s="81">
        <v>0</v>
      </c>
      <c r="AU236" s="81">
        <v>0</v>
      </c>
      <c r="AV236" s="81">
        <v>1</v>
      </c>
      <c r="AW236" s="81"/>
      <c r="AX236" s="82"/>
      <c r="AY236" s="81">
        <v>1619.2000000000003</v>
      </c>
      <c r="AZ236" s="81">
        <v>5831.4</v>
      </c>
      <c r="BA236" s="81">
        <v>0</v>
      </c>
      <c r="BB236" s="81">
        <v>0</v>
      </c>
      <c r="BC236" s="81">
        <v>0</v>
      </c>
      <c r="BD236" s="81">
        <v>1567</v>
      </c>
      <c r="BE236" s="81"/>
      <c r="BF236" s="82"/>
      <c r="BG236" s="81"/>
      <c r="BH236" s="81"/>
      <c r="BI236" s="81"/>
      <c r="BJ236" s="81"/>
      <c r="BK236" s="81"/>
      <c r="BL236" s="81"/>
      <c r="BM236" s="82"/>
      <c r="BN236" s="81"/>
      <c r="BO236" s="81"/>
      <c r="BP236" s="81"/>
      <c r="BQ236" s="81"/>
      <c r="BR236" s="81"/>
      <c r="BS236" s="81"/>
      <c r="BT236"/>
      <c r="BU236" s="80"/>
      <c r="BV236" s="80"/>
      <c r="BW236" s="80"/>
      <c r="BX236" s="80"/>
      <c r="BY236" s="80"/>
      <c r="BZ236" s="80"/>
      <c r="CA236" s="80"/>
      <c r="CB236" s="80"/>
      <c r="CC236" s="80"/>
    </row>
    <row r="237" spans="1:81">
      <c r="A237" s="80" t="s">
        <v>2026</v>
      </c>
      <c r="B237" s="80">
        <v>460</v>
      </c>
      <c r="C237" s="80">
        <v>1</v>
      </c>
      <c r="D237" s="80">
        <v>28</v>
      </c>
      <c r="E237" s="80">
        <v>1990</v>
      </c>
      <c r="F237" s="80" t="s">
        <v>562</v>
      </c>
      <c r="G237" s="80" t="s">
        <v>2027</v>
      </c>
      <c r="H237" s="80" t="s">
        <v>2028</v>
      </c>
      <c r="I237" s="177"/>
      <c r="J237" s="81">
        <v>29.624136314555088</v>
      </c>
      <c r="K237" s="81">
        <v>5.2118332953951025</v>
      </c>
      <c r="L237" s="81">
        <v>0.88831587175608073</v>
      </c>
      <c r="M237" s="81">
        <v>19.928688771882982</v>
      </c>
      <c r="N237" s="81">
        <v>35.173104155230313</v>
      </c>
      <c r="O237" s="81">
        <v>25.338448088322959</v>
      </c>
      <c r="P237" s="81">
        <v>25.509542883146974</v>
      </c>
      <c r="Q237" s="81">
        <v>2.151989524598497</v>
      </c>
      <c r="R237" s="81">
        <v>0</v>
      </c>
      <c r="S237" s="81">
        <v>1.8613386607086329</v>
      </c>
      <c r="T237" s="82"/>
      <c r="U237" s="81">
        <v>7688047</v>
      </c>
      <c r="V237" s="81">
        <v>1533</v>
      </c>
      <c r="W237" s="81">
        <v>12</v>
      </c>
      <c r="X237" s="81">
        <v>7317</v>
      </c>
      <c r="Y237" s="81">
        <v>10337</v>
      </c>
      <c r="Z237" s="81">
        <v>10422</v>
      </c>
      <c r="AA237" s="81">
        <v>6194</v>
      </c>
      <c r="AB237" s="81">
        <v>34941</v>
      </c>
      <c r="AC237" s="81">
        <v>0</v>
      </c>
      <c r="AD237" s="81">
        <v>1.8613386607086329</v>
      </c>
      <c r="AE237" s="82"/>
      <c r="AF237" s="81" t="s">
        <v>564</v>
      </c>
      <c r="AG237" s="81" t="s">
        <v>564</v>
      </c>
      <c r="AH237" s="81" t="s">
        <v>564</v>
      </c>
      <c r="AI237" s="81" t="s">
        <v>564</v>
      </c>
      <c r="AJ237" s="81" t="s">
        <v>564</v>
      </c>
      <c r="AK237" s="81" t="s">
        <v>564</v>
      </c>
      <c r="AL237" s="81" t="s">
        <v>564</v>
      </c>
      <c r="AM237" s="81" t="s">
        <v>564</v>
      </c>
      <c r="AN237" s="81" t="s">
        <v>564</v>
      </c>
      <c r="AO237" s="81" t="s">
        <v>564</v>
      </c>
      <c r="AP237" s="82"/>
      <c r="AQ237" s="81" t="s">
        <v>564</v>
      </c>
      <c r="AR237" s="81" t="s">
        <v>564</v>
      </c>
      <c r="AS237" s="81" t="s">
        <v>564</v>
      </c>
      <c r="AT237" s="81" t="s">
        <v>564</v>
      </c>
      <c r="AU237" s="81" t="s">
        <v>564</v>
      </c>
      <c r="AV237" s="81" t="s">
        <v>564</v>
      </c>
      <c r="AW237" s="81" t="s">
        <v>564</v>
      </c>
      <c r="AX237" s="82"/>
      <c r="AY237" s="81" t="s">
        <v>564</v>
      </c>
      <c r="AZ237" s="81" t="s">
        <v>564</v>
      </c>
      <c r="BA237" s="81" t="s">
        <v>564</v>
      </c>
      <c r="BB237" s="81" t="s">
        <v>564</v>
      </c>
      <c r="BC237" s="81" t="s">
        <v>564</v>
      </c>
      <c r="BD237" s="81" t="s">
        <v>564</v>
      </c>
      <c r="BE237" s="81" t="s">
        <v>564</v>
      </c>
      <c r="BF237" s="82"/>
      <c r="BG237" s="81" t="s">
        <v>564</v>
      </c>
      <c r="BH237" s="81" t="s">
        <v>564</v>
      </c>
      <c r="BI237" s="81" t="s">
        <v>564</v>
      </c>
      <c r="BJ237" s="81" t="s">
        <v>564</v>
      </c>
      <c r="BK237" s="81" t="s">
        <v>564</v>
      </c>
      <c r="BL237" s="81" t="s">
        <v>564</v>
      </c>
      <c r="BM237" s="82"/>
      <c r="BN237" s="81" t="s">
        <v>564</v>
      </c>
      <c r="BO237" s="81" t="s">
        <v>564</v>
      </c>
      <c r="BP237" s="81" t="s">
        <v>564</v>
      </c>
      <c r="BQ237" s="81" t="s">
        <v>564</v>
      </c>
      <c r="BR237" s="81" t="s">
        <v>564</v>
      </c>
      <c r="BS237" s="81" t="s">
        <v>564</v>
      </c>
      <c r="BT237"/>
      <c r="BU237" s="80"/>
      <c r="BV237" s="80"/>
      <c r="BW237" s="80"/>
      <c r="BX237" s="80"/>
      <c r="BY237" s="80"/>
      <c r="BZ237" s="80"/>
      <c r="CA237" s="80"/>
      <c r="CB237" s="80"/>
      <c r="CC237" s="80"/>
    </row>
    <row r="238" spans="1:81">
      <c r="A238" s="80" t="s">
        <v>2029</v>
      </c>
      <c r="B238" s="80">
        <v>461</v>
      </c>
      <c r="C238" s="80">
        <v>2</v>
      </c>
      <c r="D238" s="80">
        <v>28</v>
      </c>
      <c r="E238" s="80">
        <v>2005</v>
      </c>
      <c r="F238" s="80" t="s">
        <v>565</v>
      </c>
      <c r="G238" s="80" t="s">
        <v>2027</v>
      </c>
      <c r="H238" s="80" t="s">
        <v>2028</v>
      </c>
      <c r="I238" s="177"/>
      <c r="J238" s="81">
        <v>17.362930514392517</v>
      </c>
      <c r="K238" s="81">
        <v>3.1191524976349347</v>
      </c>
      <c r="L238" s="81">
        <v>2.4343677984270196</v>
      </c>
      <c r="M238" s="81">
        <v>28.375356676309874</v>
      </c>
      <c r="N238" s="81">
        <v>40.279837088335995</v>
      </c>
      <c r="O238" s="81">
        <v>34.143191189534086</v>
      </c>
      <c r="P238" s="81">
        <v>25.711556516578973</v>
      </c>
      <c r="Q238" s="81">
        <v>1.8228240015269159</v>
      </c>
      <c r="R238" s="81">
        <v>0</v>
      </c>
      <c r="S238" s="81">
        <v>3.7394858947500005</v>
      </c>
      <c r="T238" s="82"/>
      <c r="U238" s="81">
        <v>3963413</v>
      </c>
      <c r="V238" s="81">
        <v>1286</v>
      </c>
      <c r="W238" s="81">
        <v>33</v>
      </c>
      <c r="X238" s="81">
        <v>5714</v>
      </c>
      <c r="Y238" s="81">
        <v>10812</v>
      </c>
      <c r="Z238" s="81">
        <v>16251</v>
      </c>
      <c r="AA238" s="81">
        <v>5113</v>
      </c>
      <c r="AB238" s="81">
        <v>30940</v>
      </c>
      <c r="AC238" s="81">
        <v>0</v>
      </c>
      <c r="AD238" s="81">
        <v>3.7394858947500005</v>
      </c>
      <c r="AE238" s="82"/>
      <c r="AF238" s="81" t="s">
        <v>564</v>
      </c>
      <c r="AG238" s="81" t="s">
        <v>564</v>
      </c>
      <c r="AH238" s="81" t="s">
        <v>564</v>
      </c>
      <c r="AI238" s="81" t="s">
        <v>564</v>
      </c>
      <c r="AJ238" s="81" t="s">
        <v>564</v>
      </c>
      <c r="AK238" s="81" t="s">
        <v>564</v>
      </c>
      <c r="AL238" s="81" t="s">
        <v>564</v>
      </c>
      <c r="AM238" s="81" t="s">
        <v>564</v>
      </c>
      <c r="AN238" s="81" t="s">
        <v>564</v>
      </c>
      <c r="AO238" s="81" t="s">
        <v>564</v>
      </c>
      <c r="AP238" s="82"/>
      <c r="AQ238" s="81" t="s">
        <v>564</v>
      </c>
      <c r="AR238" s="81" t="s">
        <v>564</v>
      </c>
      <c r="AS238" s="81" t="s">
        <v>564</v>
      </c>
      <c r="AT238" s="81" t="s">
        <v>564</v>
      </c>
      <c r="AU238" s="81" t="s">
        <v>564</v>
      </c>
      <c r="AV238" s="81" t="s">
        <v>564</v>
      </c>
      <c r="AW238" s="81" t="s">
        <v>564</v>
      </c>
      <c r="AX238" s="82"/>
      <c r="AY238" s="81" t="s">
        <v>564</v>
      </c>
      <c r="AZ238" s="81" t="s">
        <v>564</v>
      </c>
      <c r="BA238" s="81" t="s">
        <v>564</v>
      </c>
      <c r="BB238" s="81" t="s">
        <v>564</v>
      </c>
      <c r="BC238" s="81" t="s">
        <v>564</v>
      </c>
      <c r="BD238" s="81" t="s">
        <v>564</v>
      </c>
      <c r="BE238" s="81" t="s">
        <v>564</v>
      </c>
      <c r="BF238" s="82"/>
      <c r="BG238" s="81" t="s">
        <v>564</v>
      </c>
      <c r="BH238" s="81" t="s">
        <v>564</v>
      </c>
      <c r="BI238" s="81" t="s">
        <v>564</v>
      </c>
      <c r="BJ238" s="81" t="s">
        <v>564</v>
      </c>
      <c r="BK238" s="81" t="s">
        <v>564</v>
      </c>
      <c r="BL238" s="81" t="s">
        <v>564</v>
      </c>
      <c r="BM238" s="82"/>
      <c r="BN238" s="81" t="s">
        <v>564</v>
      </c>
      <c r="BO238" s="81" t="s">
        <v>564</v>
      </c>
      <c r="BP238" s="81" t="s">
        <v>564</v>
      </c>
      <c r="BQ238" s="81" t="s">
        <v>564</v>
      </c>
      <c r="BR238" s="81" t="s">
        <v>564</v>
      </c>
      <c r="BS238" s="81" t="s">
        <v>564</v>
      </c>
      <c r="BT238"/>
      <c r="BU238" s="80"/>
      <c r="BV238" s="80"/>
      <c r="BW238" s="80"/>
      <c r="BX238" s="80"/>
      <c r="BY238" s="80"/>
      <c r="BZ238" s="80"/>
      <c r="CA238" s="80"/>
      <c r="CB238" s="80"/>
      <c r="CC238" s="80"/>
    </row>
    <row r="239" spans="1:81">
      <c r="A239" s="80" t="s">
        <v>2030</v>
      </c>
      <c r="B239" s="80">
        <v>462</v>
      </c>
      <c r="C239" s="80">
        <v>3</v>
      </c>
      <c r="D239" s="80">
        <v>28</v>
      </c>
      <c r="E239" s="80">
        <v>2006</v>
      </c>
      <c r="F239" s="80" t="s">
        <v>566</v>
      </c>
      <c r="G239" s="80" t="s">
        <v>2027</v>
      </c>
      <c r="H239" s="80" t="s">
        <v>2028</v>
      </c>
      <c r="I239" s="177"/>
      <c r="J239" s="81" t="s">
        <v>564</v>
      </c>
      <c r="K239" s="81" t="s">
        <v>564</v>
      </c>
      <c r="L239" s="81" t="s">
        <v>564</v>
      </c>
      <c r="M239" s="81" t="s">
        <v>564</v>
      </c>
      <c r="N239" s="81" t="s">
        <v>564</v>
      </c>
      <c r="O239" s="81" t="s">
        <v>564</v>
      </c>
      <c r="P239" s="81" t="s">
        <v>564</v>
      </c>
      <c r="Q239" s="81" t="s">
        <v>564</v>
      </c>
      <c r="R239" s="81" t="s">
        <v>564</v>
      </c>
      <c r="S239" s="81" t="s">
        <v>564</v>
      </c>
      <c r="T239" s="82"/>
      <c r="U239" s="81" t="s">
        <v>564</v>
      </c>
      <c r="V239" s="81" t="s">
        <v>564</v>
      </c>
      <c r="W239" s="81" t="s">
        <v>564</v>
      </c>
      <c r="X239" s="81" t="s">
        <v>564</v>
      </c>
      <c r="Y239" s="81" t="s">
        <v>564</v>
      </c>
      <c r="Z239" s="81" t="s">
        <v>564</v>
      </c>
      <c r="AA239" s="81" t="s">
        <v>564</v>
      </c>
      <c r="AB239" s="81" t="s">
        <v>564</v>
      </c>
      <c r="AC239" s="81" t="s">
        <v>564</v>
      </c>
      <c r="AD239" s="81" t="s">
        <v>564</v>
      </c>
      <c r="AE239" s="82"/>
      <c r="AF239" s="81" t="s">
        <v>564</v>
      </c>
      <c r="AG239" s="81" t="s">
        <v>564</v>
      </c>
      <c r="AH239" s="81" t="s">
        <v>564</v>
      </c>
      <c r="AI239" s="81" t="s">
        <v>564</v>
      </c>
      <c r="AJ239" s="81" t="s">
        <v>564</v>
      </c>
      <c r="AK239" s="81" t="s">
        <v>564</v>
      </c>
      <c r="AL239" s="81" t="s">
        <v>564</v>
      </c>
      <c r="AM239" s="81" t="s">
        <v>564</v>
      </c>
      <c r="AN239" s="81" t="s">
        <v>564</v>
      </c>
      <c r="AO239" s="81" t="s">
        <v>564</v>
      </c>
      <c r="AP239" s="82"/>
      <c r="AQ239" s="81" t="s">
        <v>564</v>
      </c>
      <c r="AR239" s="81" t="s">
        <v>564</v>
      </c>
      <c r="AS239" s="81" t="s">
        <v>564</v>
      </c>
      <c r="AT239" s="81" t="s">
        <v>564</v>
      </c>
      <c r="AU239" s="81" t="s">
        <v>564</v>
      </c>
      <c r="AV239" s="81" t="s">
        <v>564</v>
      </c>
      <c r="AW239" s="81" t="s">
        <v>564</v>
      </c>
      <c r="AX239" s="82"/>
      <c r="AY239" s="81" t="s">
        <v>564</v>
      </c>
      <c r="AZ239" s="81" t="s">
        <v>564</v>
      </c>
      <c r="BA239" s="81" t="s">
        <v>564</v>
      </c>
      <c r="BB239" s="81" t="s">
        <v>564</v>
      </c>
      <c r="BC239" s="81" t="s">
        <v>564</v>
      </c>
      <c r="BD239" s="81" t="s">
        <v>564</v>
      </c>
      <c r="BE239" s="81" t="s">
        <v>564</v>
      </c>
      <c r="BF239" s="82"/>
      <c r="BG239" s="81" t="s">
        <v>564</v>
      </c>
      <c r="BH239" s="81" t="s">
        <v>564</v>
      </c>
      <c r="BI239" s="81" t="s">
        <v>564</v>
      </c>
      <c r="BJ239" s="81" t="s">
        <v>564</v>
      </c>
      <c r="BK239" s="81" t="s">
        <v>564</v>
      </c>
      <c r="BL239" s="81" t="s">
        <v>564</v>
      </c>
      <c r="BM239" s="82"/>
      <c r="BN239" s="81" t="s">
        <v>564</v>
      </c>
      <c r="BO239" s="81" t="s">
        <v>564</v>
      </c>
      <c r="BP239" s="81" t="s">
        <v>564</v>
      </c>
      <c r="BQ239" s="81" t="s">
        <v>564</v>
      </c>
      <c r="BR239" s="81" t="s">
        <v>564</v>
      </c>
      <c r="BS239" s="81" t="s">
        <v>564</v>
      </c>
      <c r="BT239"/>
      <c r="BU239" s="80"/>
      <c r="BV239" s="80"/>
      <c r="BW239" s="80"/>
      <c r="BX239" s="80"/>
      <c r="BY239" s="80"/>
      <c r="BZ239" s="80"/>
      <c r="CA239" s="80"/>
      <c r="CB239" s="80"/>
      <c r="CC239" s="80"/>
    </row>
    <row r="240" spans="1:81">
      <c r="A240" s="80" t="s">
        <v>2031</v>
      </c>
      <c r="B240" s="80">
        <v>463</v>
      </c>
      <c r="C240" s="80">
        <v>4</v>
      </c>
      <c r="D240" s="80">
        <v>28</v>
      </c>
      <c r="E240" s="80">
        <v>2007</v>
      </c>
      <c r="F240" s="80" t="s">
        <v>567</v>
      </c>
      <c r="G240" s="80" t="s">
        <v>2027</v>
      </c>
      <c r="H240" s="80" t="s">
        <v>2028</v>
      </c>
      <c r="I240" s="177"/>
      <c r="J240" s="81">
        <v>25.500753291584989</v>
      </c>
      <c r="K240" s="81">
        <v>3.2510631473792224</v>
      </c>
      <c r="L240" s="81">
        <v>2.059960120539071</v>
      </c>
      <c r="M240" s="81">
        <v>28.917813688932814</v>
      </c>
      <c r="N240" s="81">
        <v>41.935383203838825</v>
      </c>
      <c r="O240" s="81">
        <v>32.654172891799462</v>
      </c>
      <c r="P240" s="81">
        <v>25.415057519500003</v>
      </c>
      <c r="Q240" s="81">
        <v>1.8653265408601367</v>
      </c>
      <c r="R240" s="81">
        <v>0</v>
      </c>
      <c r="S240" s="81">
        <v>2.6261800930000003</v>
      </c>
      <c r="T240" s="82"/>
      <c r="U240" s="81">
        <v>5139455</v>
      </c>
      <c r="V240" s="81">
        <v>1165</v>
      </c>
      <c r="W240" s="81">
        <v>31</v>
      </c>
      <c r="X240" s="81">
        <v>7084</v>
      </c>
      <c r="Y240" s="81">
        <v>10810</v>
      </c>
      <c r="Z240" s="81">
        <v>16157</v>
      </c>
      <c r="AA240" s="81">
        <v>4977</v>
      </c>
      <c r="AB240" s="81">
        <v>29987</v>
      </c>
      <c r="AC240" s="81">
        <v>0</v>
      </c>
      <c r="AD240" s="81">
        <v>2.6261800930000003</v>
      </c>
      <c r="AE240" s="82"/>
      <c r="AF240" s="81" t="s">
        <v>564</v>
      </c>
      <c r="AG240" s="81" t="s">
        <v>564</v>
      </c>
      <c r="AH240" s="81" t="s">
        <v>564</v>
      </c>
      <c r="AI240" s="81" t="s">
        <v>564</v>
      </c>
      <c r="AJ240" s="81" t="s">
        <v>564</v>
      </c>
      <c r="AK240" s="81" t="s">
        <v>564</v>
      </c>
      <c r="AL240" s="81" t="s">
        <v>564</v>
      </c>
      <c r="AM240" s="81" t="s">
        <v>564</v>
      </c>
      <c r="AN240" s="81" t="s">
        <v>564</v>
      </c>
      <c r="AO240" s="81" t="s">
        <v>564</v>
      </c>
      <c r="AP240" s="82"/>
      <c r="AQ240" s="81" t="s">
        <v>564</v>
      </c>
      <c r="AR240" s="81" t="s">
        <v>564</v>
      </c>
      <c r="AS240" s="81" t="s">
        <v>564</v>
      </c>
      <c r="AT240" s="81" t="s">
        <v>564</v>
      </c>
      <c r="AU240" s="81" t="s">
        <v>564</v>
      </c>
      <c r="AV240" s="81" t="s">
        <v>564</v>
      </c>
      <c r="AW240" s="81" t="s">
        <v>564</v>
      </c>
      <c r="AX240" s="82"/>
      <c r="AY240" s="81" t="s">
        <v>564</v>
      </c>
      <c r="AZ240" s="81" t="s">
        <v>564</v>
      </c>
      <c r="BA240" s="81" t="s">
        <v>564</v>
      </c>
      <c r="BB240" s="81" t="s">
        <v>564</v>
      </c>
      <c r="BC240" s="81" t="s">
        <v>564</v>
      </c>
      <c r="BD240" s="81" t="s">
        <v>564</v>
      </c>
      <c r="BE240" s="81" t="s">
        <v>564</v>
      </c>
      <c r="BF240" s="82"/>
      <c r="BG240" s="81" t="s">
        <v>564</v>
      </c>
      <c r="BH240" s="81" t="s">
        <v>564</v>
      </c>
      <c r="BI240" s="81" t="s">
        <v>564</v>
      </c>
      <c r="BJ240" s="81" t="s">
        <v>564</v>
      </c>
      <c r="BK240" s="81" t="s">
        <v>564</v>
      </c>
      <c r="BL240" s="81" t="s">
        <v>564</v>
      </c>
      <c r="BM240" s="82"/>
      <c r="BN240" s="81" t="s">
        <v>564</v>
      </c>
      <c r="BO240" s="81" t="s">
        <v>564</v>
      </c>
      <c r="BP240" s="81" t="s">
        <v>564</v>
      </c>
      <c r="BQ240" s="81" t="s">
        <v>564</v>
      </c>
      <c r="BR240" s="81" t="s">
        <v>564</v>
      </c>
      <c r="BS240" s="81" t="s">
        <v>564</v>
      </c>
      <c r="BT240"/>
      <c r="BU240" s="80"/>
      <c r="BV240" s="80"/>
      <c r="BW240" s="80"/>
      <c r="BX240" s="80"/>
      <c r="BY240" s="80"/>
      <c r="BZ240" s="80"/>
      <c r="CA240" s="80"/>
      <c r="CB240" s="80"/>
      <c r="CC240" s="80"/>
    </row>
    <row r="241" spans="1:81">
      <c r="A241" s="80" t="s">
        <v>2032</v>
      </c>
      <c r="B241" s="80">
        <v>464</v>
      </c>
      <c r="C241" s="80">
        <v>5</v>
      </c>
      <c r="D241" s="80">
        <v>28</v>
      </c>
      <c r="E241" s="80">
        <v>2008</v>
      </c>
      <c r="F241" s="80" t="s">
        <v>84</v>
      </c>
      <c r="G241" s="80" t="s">
        <v>2027</v>
      </c>
      <c r="H241" s="80" t="s">
        <v>2028</v>
      </c>
      <c r="I241" s="177"/>
      <c r="J241" s="81">
        <v>22.933799622930863</v>
      </c>
      <c r="K241" s="81">
        <v>2.4887153025842443</v>
      </c>
      <c r="L241" s="81">
        <v>1.8242407466999424</v>
      </c>
      <c r="M241" s="81">
        <v>34.806441557910119</v>
      </c>
      <c r="N241" s="81">
        <v>40.447188434778965</v>
      </c>
      <c r="O241" s="81">
        <v>31.488355181385749</v>
      </c>
      <c r="P241" s="81">
        <v>24.865823756287774</v>
      </c>
      <c r="Q241" s="81">
        <v>1.8064072412330003</v>
      </c>
      <c r="R241" s="81">
        <v>0</v>
      </c>
      <c r="S241" s="81">
        <v>4.5756589604850006</v>
      </c>
      <c r="T241" s="82"/>
      <c r="U241" s="81">
        <v>5082938</v>
      </c>
      <c r="V241" s="81">
        <v>1165</v>
      </c>
      <c r="W241" s="81">
        <v>31</v>
      </c>
      <c r="X241" s="81">
        <v>7084</v>
      </c>
      <c r="Y241" s="81">
        <v>10815</v>
      </c>
      <c r="Z241" s="81">
        <v>16127</v>
      </c>
      <c r="AA241" s="81">
        <v>4875</v>
      </c>
      <c r="AB241" s="81">
        <v>29517</v>
      </c>
      <c r="AC241" s="81">
        <v>0</v>
      </c>
      <c r="AD241" s="81">
        <v>4.5756589604850006</v>
      </c>
      <c r="AE241" s="82"/>
      <c r="AF241" s="81" t="s">
        <v>564</v>
      </c>
      <c r="AG241" s="81" t="s">
        <v>564</v>
      </c>
      <c r="AH241" s="81" t="s">
        <v>564</v>
      </c>
      <c r="AI241" s="81" t="s">
        <v>564</v>
      </c>
      <c r="AJ241" s="81" t="s">
        <v>564</v>
      </c>
      <c r="AK241" s="81" t="s">
        <v>564</v>
      </c>
      <c r="AL241" s="81" t="s">
        <v>564</v>
      </c>
      <c r="AM241" s="81" t="s">
        <v>564</v>
      </c>
      <c r="AN241" s="81" t="s">
        <v>564</v>
      </c>
      <c r="AO241" s="81" t="s">
        <v>564</v>
      </c>
      <c r="AP241" s="82"/>
      <c r="AQ241" s="81" t="s">
        <v>564</v>
      </c>
      <c r="AR241" s="81" t="s">
        <v>564</v>
      </c>
      <c r="AS241" s="81" t="s">
        <v>564</v>
      </c>
      <c r="AT241" s="81" t="s">
        <v>564</v>
      </c>
      <c r="AU241" s="81" t="s">
        <v>564</v>
      </c>
      <c r="AV241" s="81" t="s">
        <v>564</v>
      </c>
      <c r="AW241" s="81" t="s">
        <v>564</v>
      </c>
      <c r="AX241" s="82"/>
      <c r="AY241" s="81" t="s">
        <v>564</v>
      </c>
      <c r="AZ241" s="81" t="s">
        <v>564</v>
      </c>
      <c r="BA241" s="81" t="s">
        <v>564</v>
      </c>
      <c r="BB241" s="81" t="s">
        <v>564</v>
      </c>
      <c r="BC241" s="81" t="s">
        <v>564</v>
      </c>
      <c r="BD241" s="81" t="s">
        <v>564</v>
      </c>
      <c r="BE241" s="81" t="s">
        <v>564</v>
      </c>
      <c r="BF241" s="82"/>
      <c r="BG241" s="81" t="s">
        <v>564</v>
      </c>
      <c r="BH241" s="81" t="s">
        <v>564</v>
      </c>
      <c r="BI241" s="81" t="s">
        <v>564</v>
      </c>
      <c r="BJ241" s="81" t="s">
        <v>564</v>
      </c>
      <c r="BK241" s="81" t="s">
        <v>564</v>
      </c>
      <c r="BL241" s="81" t="s">
        <v>564</v>
      </c>
      <c r="BM241" s="82"/>
      <c r="BN241" s="81" t="s">
        <v>564</v>
      </c>
      <c r="BO241" s="81" t="s">
        <v>564</v>
      </c>
      <c r="BP241" s="81" t="s">
        <v>564</v>
      </c>
      <c r="BQ241" s="81" t="s">
        <v>564</v>
      </c>
      <c r="BR241" s="81" t="s">
        <v>564</v>
      </c>
      <c r="BS241" s="81" t="s">
        <v>564</v>
      </c>
      <c r="BT241"/>
      <c r="BU241" s="80"/>
      <c r="BV241" s="80"/>
      <c r="BW241" s="80"/>
      <c r="BX241" s="80"/>
      <c r="BY241" s="80"/>
      <c r="BZ241" s="80"/>
      <c r="CA241" s="80"/>
      <c r="CB241" s="80"/>
      <c r="CC241" s="80"/>
    </row>
    <row r="242" spans="1:81">
      <c r="A242" s="80" t="s">
        <v>2033</v>
      </c>
      <c r="B242" s="80">
        <v>465</v>
      </c>
      <c r="C242" s="80">
        <v>6</v>
      </c>
      <c r="D242" s="80">
        <v>28</v>
      </c>
      <c r="E242" s="80">
        <v>2009</v>
      </c>
      <c r="F242" s="80" t="s">
        <v>85</v>
      </c>
      <c r="G242" s="80" t="s">
        <v>2027</v>
      </c>
      <c r="H242" s="80" t="s">
        <v>2028</v>
      </c>
      <c r="I242" s="177"/>
      <c r="J242" s="81">
        <v>21.375934050318079</v>
      </c>
      <c r="K242" s="81">
        <v>2.1356650329114601</v>
      </c>
      <c r="L242" s="81">
        <v>2.9274399748575437</v>
      </c>
      <c r="M242" s="81">
        <v>32.393771734890429</v>
      </c>
      <c r="N242" s="81">
        <v>36.151145290223468</v>
      </c>
      <c r="O242" s="81">
        <v>31.858005731487872</v>
      </c>
      <c r="P242" s="81">
        <v>23.689602396110939</v>
      </c>
      <c r="Q242" s="81">
        <v>1.6854597707030461</v>
      </c>
      <c r="R242" s="81">
        <v>0</v>
      </c>
      <c r="S242" s="81">
        <v>0.76429266200000001</v>
      </c>
      <c r="T242" s="82"/>
      <c r="U242" s="81">
        <v>3544820</v>
      </c>
      <c r="V242" s="81">
        <v>993</v>
      </c>
      <c r="W242" s="81">
        <v>85</v>
      </c>
      <c r="X242" s="81">
        <v>6856</v>
      </c>
      <c r="Y242" s="81">
        <v>10732</v>
      </c>
      <c r="Z242" s="81">
        <v>16105</v>
      </c>
      <c r="AA242" s="81">
        <v>4768</v>
      </c>
      <c r="AB242" s="81">
        <v>28911</v>
      </c>
      <c r="AC242" s="81">
        <v>0</v>
      </c>
      <c r="AD242" s="81">
        <v>0.76429266200000001</v>
      </c>
      <c r="AE242" s="82"/>
      <c r="AF242" s="81" t="s">
        <v>564</v>
      </c>
      <c r="AG242" s="81" t="s">
        <v>564</v>
      </c>
      <c r="AH242" s="81" t="s">
        <v>564</v>
      </c>
      <c r="AI242" s="81" t="s">
        <v>564</v>
      </c>
      <c r="AJ242" s="81" t="s">
        <v>564</v>
      </c>
      <c r="AK242" s="81" t="s">
        <v>564</v>
      </c>
      <c r="AL242" s="81" t="s">
        <v>564</v>
      </c>
      <c r="AM242" s="81" t="s">
        <v>564</v>
      </c>
      <c r="AN242" s="81" t="s">
        <v>564</v>
      </c>
      <c r="AO242" s="81" t="s">
        <v>564</v>
      </c>
      <c r="AP242" s="82"/>
      <c r="AQ242" s="81" t="s">
        <v>564</v>
      </c>
      <c r="AR242" s="81" t="s">
        <v>564</v>
      </c>
      <c r="AS242" s="81" t="s">
        <v>564</v>
      </c>
      <c r="AT242" s="81" t="s">
        <v>564</v>
      </c>
      <c r="AU242" s="81" t="s">
        <v>564</v>
      </c>
      <c r="AV242" s="81" t="s">
        <v>564</v>
      </c>
      <c r="AW242" s="81" t="s">
        <v>564</v>
      </c>
      <c r="AX242" s="82"/>
      <c r="AY242" s="81" t="s">
        <v>564</v>
      </c>
      <c r="AZ242" s="81" t="s">
        <v>564</v>
      </c>
      <c r="BA242" s="81" t="s">
        <v>564</v>
      </c>
      <c r="BB242" s="81" t="s">
        <v>564</v>
      </c>
      <c r="BC242" s="81" t="s">
        <v>564</v>
      </c>
      <c r="BD242" s="81" t="s">
        <v>564</v>
      </c>
      <c r="BE242" s="81" t="s">
        <v>564</v>
      </c>
      <c r="BF242" s="82"/>
      <c r="BG242" s="81">
        <v>0</v>
      </c>
      <c r="BH242" s="81">
        <v>0</v>
      </c>
      <c r="BI242" s="81">
        <v>6.74</v>
      </c>
      <c r="BJ242" s="81">
        <v>0</v>
      </c>
      <c r="BK242" s="81">
        <v>0</v>
      </c>
      <c r="BL242" s="81">
        <v>0</v>
      </c>
      <c r="BM242" s="82"/>
      <c r="BN242" s="81">
        <v>0</v>
      </c>
      <c r="BO242" s="81">
        <v>0</v>
      </c>
      <c r="BP242" s="81">
        <v>1</v>
      </c>
      <c r="BQ242" s="81">
        <v>0</v>
      </c>
      <c r="BR242" s="81">
        <v>0</v>
      </c>
      <c r="BS242" s="81">
        <v>0</v>
      </c>
      <c r="BT242"/>
      <c r="BU242" s="80"/>
      <c r="BV242" s="80"/>
      <c r="BW242" s="80"/>
      <c r="BX242" s="80"/>
      <c r="BY242" s="80"/>
      <c r="BZ242" s="80"/>
      <c r="CA242" s="80"/>
      <c r="CB242" s="80"/>
      <c r="CC242" s="80"/>
    </row>
    <row r="243" spans="1:81">
      <c r="A243" s="80" t="s">
        <v>2034</v>
      </c>
      <c r="B243" s="80">
        <v>466</v>
      </c>
      <c r="C243" s="80">
        <v>7</v>
      </c>
      <c r="D243" s="80">
        <v>28</v>
      </c>
      <c r="E243" s="80">
        <v>2010</v>
      </c>
      <c r="F243" s="80" t="s">
        <v>86</v>
      </c>
      <c r="G243" s="80" t="s">
        <v>2027</v>
      </c>
      <c r="H243" s="80" t="s">
        <v>2028</v>
      </c>
      <c r="I243" s="177"/>
      <c r="J243" s="81">
        <v>18.379181581993901</v>
      </c>
      <c r="K243" s="81">
        <v>2.2410336754948332</v>
      </c>
      <c r="L243" s="81">
        <v>2.7575168918566439</v>
      </c>
      <c r="M243" s="81">
        <v>33.543226346619811</v>
      </c>
      <c r="N243" s="81">
        <v>34.962730146575836</v>
      </c>
      <c r="O243" s="81">
        <v>31.805164410261483</v>
      </c>
      <c r="P243" s="81">
        <v>24.011012378789498</v>
      </c>
      <c r="Q243" s="81">
        <v>1.7246067409129373</v>
      </c>
      <c r="R243" s="81">
        <v>0</v>
      </c>
      <c r="S243" s="81">
        <v>3.8358637210700004</v>
      </c>
      <c r="T243" s="82"/>
      <c r="U243" s="81">
        <v>3603260</v>
      </c>
      <c r="V243" s="81">
        <v>993</v>
      </c>
      <c r="W243" s="81">
        <v>85</v>
      </c>
      <c r="X243" s="81">
        <v>6856</v>
      </c>
      <c r="Y243" s="81">
        <v>10666</v>
      </c>
      <c r="Z243" s="81">
        <v>16153</v>
      </c>
      <c r="AA243" s="81">
        <v>4712</v>
      </c>
      <c r="AB243" s="81">
        <v>28346</v>
      </c>
      <c r="AC243" s="81">
        <v>0</v>
      </c>
      <c r="AD243" s="81">
        <v>3.8358637210700004</v>
      </c>
      <c r="AE243" s="82"/>
      <c r="AF243" s="81" t="s">
        <v>564</v>
      </c>
      <c r="AG243" s="81" t="s">
        <v>564</v>
      </c>
      <c r="AH243" s="81" t="s">
        <v>564</v>
      </c>
      <c r="AI243" s="81" t="s">
        <v>564</v>
      </c>
      <c r="AJ243" s="81" t="s">
        <v>564</v>
      </c>
      <c r="AK243" s="81" t="s">
        <v>564</v>
      </c>
      <c r="AL243" s="81" t="s">
        <v>564</v>
      </c>
      <c r="AM243" s="81" t="s">
        <v>564</v>
      </c>
      <c r="AN243" s="81" t="s">
        <v>564</v>
      </c>
      <c r="AO243" s="81" t="s">
        <v>564</v>
      </c>
      <c r="AP243" s="82"/>
      <c r="AQ243" s="81" t="s">
        <v>564</v>
      </c>
      <c r="AR243" s="81" t="s">
        <v>564</v>
      </c>
      <c r="AS243" s="81" t="s">
        <v>564</v>
      </c>
      <c r="AT243" s="81" t="s">
        <v>564</v>
      </c>
      <c r="AU243" s="81" t="s">
        <v>564</v>
      </c>
      <c r="AV243" s="81" t="s">
        <v>564</v>
      </c>
      <c r="AW243" s="81" t="s">
        <v>564</v>
      </c>
      <c r="AX243" s="82"/>
      <c r="AY243" s="81" t="s">
        <v>564</v>
      </c>
      <c r="AZ243" s="81" t="s">
        <v>564</v>
      </c>
      <c r="BA243" s="81" t="s">
        <v>564</v>
      </c>
      <c r="BB243" s="81" t="s">
        <v>564</v>
      </c>
      <c r="BC243" s="81" t="s">
        <v>564</v>
      </c>
      <c r="BD243" s="81" t="s">
        <v>564</v>
      </c>
      <c r="BE243" s="81" t="s">
        <v>564</v>
      </c>
      <c r="BF243" s="82"/>
      <c r="BG243" s="81">
        <v>0</v>
      </c>
      <c r="BH243" s="81">
        <v>0</v>
      </c>
      <c r="BI243" s="81">
        <v>12.034000000000001</v>
      </c>
      <c r="BJ243" s="81">
        <v>0</v>
      </c>
      <c r="BK243" s="81">
        <v>2.2080000000000002</v>
      </c>
      <c r="BL243" s="81">
        <v>0</v>
      </c>
      <c r="BM243" s="82"/>
      <c r="BN243" s="81">
        <v>0</v>
      </c>
      <c r="BO243" s="81">
        <v>0</v>
      </c>
      <c r="BP243" s="81">
        <v>2</v>
      </c>
      <c r="BQ243" s="81">
        <v>0</v>
      </c>
      <c r="BR243" s="81">
        <v>1</v>
      </c>
      <c r="BS243" s="81">
        <v>0</v>
      </c>
      <c r="BT243"/>
      <c r="BU243" s="80">
        <v>14.242000000000001</v>
      </c>
      <c r="BV243" s="80">
        <v>0</v>
      </c>
      <c r="BW243" s="80">
        <v>0</v>
      </c>
      <c r="BX243" s="80">
        <v>0</v>
      </c>
      <c r="BY243" s="80">
        <v>0</v>
      </c>
      <c r="BZ243" s="80">
        <v>0</v>
      </c>
      <c r="CA243" s="80">
        <v>0</v>
      </c>
      <c r="CB243" s="80">
        <v>0</v>
      </c>
      <c r="CC243" s="80">
        <v>0</v>
      </c>
    </row>
    <row r="244" spans="1:81">
      <c r="A244" s="80" t="s">
        <v>2035</v>
      </c>
      <c r="B244" s="80">
        <v>467</v>
      </c>
      <c r="C244" s="80">
        <v>8</v>
      </c>
      <c r="D244" s="80">
        <v>28</v>
      </c>
      <c r="E244" s="80">
        <v>2011</v>
      </c>
      <c r="F244" s="80" t="s">
        <v>87</v>
      </c>
      <c r="G244" s="80" t="s">
        <v>2027</v>
      </c>
      <c r="H244" s="80" t="s">
        <v>2028</v>
      </c>
      <c r="I244" s="177"/>
      <c r="J244" s="81">
        <v>16.569144750330032</v>
      </c>
      <c r="K244" s="81">
        <v>2.5874323960101129</v>
      </c>
      <c r="L244" s="81">
        <v>2.8908882533050075</v>
      </c>
      <c r="M244" s="81">
        <v>38.176831745748288</v>
      </c>
      <c r="N244" s="81">
        <v>40.521023454431585</v>
      </c>
      <c r="O244" s="81">
        <v>31.2310269263679</v>
      </c>
      <c r="P244" s="81">
        <v>23.13403873525484</v>
      </c>
      <c r="Q244" s="81">
        <v>1.9621857089597603</v>
      </c>
      <c r="R244" s="81">
        <v>0</v>
      </c>
      <c r="S244" s="81">
        <v>4.5078614754999995</v>
      </c>
      <c r="T244" s="82"/>
      <c r="U244" s="81">
        <v>3518382</v>
      </c>
      <c r="V244" s="81">
        <v>993</v>
      </c>
      <c r="W244" s="81">
        <v>85</v>
      </c>
      <c r="X244" s="81">
        <v>6856</v>
      </c>
      <c r="Y244" s="81">
        <v>10680</v>
      </c>
      <c r="Z244" s="81">
        <v>16206</v>
      </c>
      <c r="AA244" s="81">
        <v>4675</v>
      </c>
      <c r="AB244" s="81">
        <v>27960</v>
      </c>
      <c r="AC244" s="81">
        <v>0</v>
      </c>
      <c r="AD244" s="81">
        <v>4.5078614754999995</v>
      </c>
      <c r="AE244" s="82"/>
      <c r="AF244" s="81" t="s">
        <v>564</v>
      </c>
      <c r="AG244" s="81" t="s">
        <v>564</v>
      </c>
      <c r="AH244" s="81" t="s">
        <v>564</v>
      </c>
      <c r="AI244" s="81" t="s">
        <v>564</v>
      </c>
      <c r="AJ244" s="81" t="s">
        <v>564</v>
      </c>
      <c r="AK244" s="81" t="s">
        <v>564</v>
      </c>
      <c r="AL244" s="81" t="s">
        <v>564</v>
      </c>
      <c r="AM244" s="81" t="s">
        <v>564</v>
      </c>
      <c r="AN244" s="81" t="s">
        <v>564</v>
      </c>
      <c r="AO244" s="81" t="s">
        <v>564</v>
      </c>
      <c r="AP244" s="82"/>
      <c r="AQ244" s="81" t="s">
        <v>564</v>
      </c>
      <c r="AR244" s="81" t="s">
        <v>564</v>
      </c>
      <c r="AS244" s="81" t="s">
        <v>564</v>
      </c>
      <c r="AT244" s="81" t="s">
        <v>564</v>
      </c>
      <c r="AU244" s="81" t="s">
        <v>564</v>
      </c>
      <c r="AV244" s="81" t="s">
        <v>564</v>
      </c>
      <c r="AW244" s="81" t="s">
        <v>564</v>
      </c>
      <c r="AX244" s="82"/>
      <c r="AY244" s="81" t="s">
        <v>564</v>
      </c>
      <c r="AZ244" s="81" t="s">
        <v>564</v>
      </c>
      <c r="BA244" s="81" t="s">
        <v>564</v>
      </c>
      <c r="BB244" s="81" t="s">
        <v>564</v>
      </c>
      <c r="BC244" s="81" t="s">
        <v>564</v>
      </c>
      <c r="BD244" s="81" t="s">
        <v>564</v>
      </c>
      <c r="BE244" s="81" t="s">
        <v>564</v>
      </c>
      <c r="BF244" s="82"/>
      <c r="BG244" s="81">
        <v>0</v>
      </c>
      <c r="BH244" s="81">
        <v>6.5640000000000001</v>
      </c>
      <c r="BI244" s="81">
        <v>6.835</v>
      </c>
      <c r="BJ244" s="81">
        <v>0</v>
      </c>
      <c r="BK244" s="81">
        <v>2.1640000000000001</v>
      </c>
      <c r="BL244" s="81">
        <v>0</v>
      </c>
      <c r="BM244" s="82"/>
      <c r="BN244" s="81">
        <v>0</v>
      </c>
      <c r="BO244" s="81">
        <v>1</v>
      </c>
      <c r="BP244" s="81">
        <v>1</v>
      </c>
      <c r="BQ244" s="81">
        <v>0</v>
      </c>
      <c r="BR244" s="81">
        <v>1</v>
      </c>
      <c r="BS244" s="81">
        <v>0</v>
      </c>
      <c r="BT244"/>
      <c r="BU244" s="80">
        <v>15.563000000000001</v>
      </c>
      <c r="BV244" s="80">
        <v>0</v>
      </c>
      <c r="BW244" s="80">
        <v>0</v>
      </c>
      <c r="BX244" s="80">
        <v>0</v>
      </c>
      <c r="BY244" s="80">
        <v>0</v>
      </c>
      <c r="BZ244" s="80">
        <v>0</v>
      </c>
      <c r="CA244" s="80">
        <v>0</v>
      </c>
      <c r="CB244" s="80">
        <v>0</v>
      </c>
      <c r="CC244" s="80">
        <v>0</v>
      </c>
    </row>
    <row r="245" spans="1:81">
      <c r="A245" s="80" t="s">
        <v>2036</v>
      </c>
      <c r="B245" s="80">
        <v>468</v>
      </c>
      <c r="C245" s="80">
        <v>9</v>
      </c>
      <c r="D245" s="80">
        <v>28</v>
      </c>
      <c r="E245" s="80">
        <v>2012</v>
      </c>
      <c r="F245" s="80" t="s">
        <v>88</v>
      </c>
      <c r="G245" s="80" t="s">
        <v>2027</v>
      </c>
      <c r="H245" s="80" t="s">
        <v>2028</v>
      </c>
      <c r="I245" s="177"/>
      <c r="J245" s="81">
        <v>26.054228761067471</v>
      </c>
      <c r="K245" s="81">
        <v>2.4771811936980663</v>
      </c>
      <c r="L245" s="81">
        <v>2.8485165831867834</v>
      </c>
      <c r="M245" s="81">
        <v>37.564206703932527</v>
      </c>
      <c r="N245" s="81">
        <v>46.913478044219268</v>
      </c>
      <c r="O245" s="81">
        <v>31.012031450122549</v>
      </c>
      <c r="P245" s="81">
        <v>23.001902282111224</v>
      </c>
      <c r="Q245" s="81">
        <v>2.0996153652950085</v>
      </c>
      <c r="R245" s="81">
        <v>0</v>
      </c>
      <c r="S245" s="81">
        <v>3.6281279139799993</v>
      </c>
      <c r="T245" s="82"/>
      <c r="U245" s="81">
        <v>4354047</v>
      </c>
      <c r="V245" s="81">
        <v>993</v>
      </c>
      <c r="W245" s="81">
        <v>85</v>
      </c>
      <c r="X245" s="81">
        <v>6856</v>
      </c>
      <c r="Y245" s="81">
        <v>10825</v>
      </c>
      <c r="Z245" s="81">
        <v>16220</v>
      </c>
      <c r="AA245" s="81">
        <v>4622</v>
      </c>
      <c r="AB245" s="81">
        <v>27537</v>
      </c>
      <c r="AC245" s="81">
        <v>0</v>
      </c>
      <c r="AD245" s="81">
        <v>3.6281279139799993</v>
      </c>
      <c r="AE245" s="82"/>
      <c r="AF245" s="81" t="s">
        <v>564</v>
      </c>
      <c r="AG245" s="81" t="s">
        <v>564</v>
      </c>
      <c r="AH245" s="81" t="s">
        <v>564</v>
      </c>
      <c r="AI245" s="81" t="s">
        <v>564</v>
      </c>
      <c r="AJ245" s="81" t="s">
        <v>564</v>
      </c>
      <c r="AK245" s="81" t="s">
        <v>564</v>
      </c>
      <c r="AL245" s="81" t="s">
        <v>564</v>
      </c>
      <c r="AM245" s="81" t="s">
        <v>564</v>
      </c>
      <c r="AN245" s="81" t="s">
        <v>564</v>
      </c>
      <c r="AO245" s="81" t="s">
        <v>564</v>
      </c>
      <c r="AP245" s="82"/>
      <c r="AQ245" s="81" t="s">
        <v>564</v>
      </c>
      <c r="AR245" s="81" t="s">
        <v>564</v>
      </c>
      <c r="AS245" s="81" t="s">
        <v>564</v>
      </c>
      <c r="AT245" s="81" t="s">
        <v>564</v>
      </c>
      <c r="AU245" s="81" t="s">
        <v>564</v>
      </c>
      <c r="AV245" s="81" t="s">
        <v>564</v>
      </c>
      <c r="AW245" s="81" t="s">
        <v>564</v>
      </c>
      <c r="AX245" s="82"/>
      <c r="AY245" s="81" t="s">
        <v>564</v>
      </c>
      <c r="AZ245" s="81" t="s">
        <v>564</v>
      </c>
      <c r="BA245" s="81" t="s">
        <v>564</v>
      </c>
      <c r="BB245" s="81" t="s">
        <v>564</v>
      </c>
      <c r="BC245" s="81" t="s">
        <v>564</v>
      </c>
      <c r="BD245" s="81" t="s">
        <v>564</v>
      </c>
      <c r="BE245" s="81" t="s">
        <v>564</v>
      </c>
      <c r="BF245" s="82"/>
      <c r="BG245" s="81">
        <v>0</v>
      </c>
      <c r="BH245" s="81">
        <v>6.5060000000000002</v>
      </c>
      <c r="BI245" s="81">
        <v>7.89</v>
      </c>
      <c r="BJ245" s="81">
        <v>0</v>
      </c>
      <c r="BK245" s="81">
        <v>0</v>
      </c>
      <c r="BL245" s="81">
        <v>0</v>
      </c>
      <c r="BM245" s="82"/>
      <c r="BN245" s="81">
        <v>0</v>
      </c>
      <c r="BO245" s="81">
        <v>1</v>
      </c>
      <c r="BP245" s="81">
        <v>1</v>
      </c>
      <c r="BQ245" s="81">
        <v>0</v>
      </c>
      <c r="BR245" s="81">
        <v>0</v>
      </c>
      <c r="BS245" s="81">
        <v>0</v>
      </c>
      <c r="BT245"/>
      <c r="BU245" s="80">
        <v>14.396000000000001</v>
      </c>
      <c r="BV245" s="80">
        <v>0</v>
      </c>
      <c r="BW245" s="80">
        <v>0</v>
      </c>
      <c r="BX245" s="80">
        <v>0</v>
      </c>
      <c r="BY245" s="80">
        <v>0</v>
      </c>
      <c r="BZ245" s="80">
        <v>0</v>
      </c>
      <c r="CA245" s="80">
        <v>0</v>
      </c>
      <c r="CB245" s="80">
        <v>0</v>
      </c>
      <c r="CC245" s="80">
        <v>0</v>
      </c>
    </row>
    <row r="246" spans="1:81">
      <c r="A246" s="80" t="s">
        <v>2037</v>
      </c>
      <c r="B246" s="80">
        <v>469</v>
      </c>
      <c r="C246" s="80">
        <v>10</v>
      </c>
      <c r="D246" s="80">
        <v>28</v>
      </c>
      <c r="E246" s="80">
        <v>2013</v>
      </c>
      <c r="F246" s="80" t="s">
        <v>89</v>
      </c>
      <c r="G246" s="80" t="s">
        <v>2027</v>
      </c>
      <c r="H246" s="80" t="s">
        <v>2028</v>
      </c>
      <c r="I246" s="177"/>
      <c r="J246" s="81">
        <v>25.442320928120818</v>
      </c>
      <c r="K246" s="81">
        <v>2.4256613027196305</v>
      </c>
      <c r="L246" s="81">
        <v>2.3381493010501542</v>
      </c>
      <c r="M246" s="81">
        <v>38.842764775242308</v>
      </c>
      <c r="N246" s="81">
        <v>42.395212488740881</v>
      </c>
      <c r="O246" s="81">
        <v>29.853132568873814</v>
      </c>
      <c r="P246" s="81">
        <v>22.609016061630644</v>
      </c>
      <c r="Q246" s="81">
        <v>2.0975911430456442</v>
      </c>
      <c r="R246" s="81">
        <v>0</v>
      </c>
      <c r="S246" s="81">
        <v>3.7137753410000003</v>
      </c>
      <c r="T246" s="82"/>
      <c r="U246" s="81">
        <v>3672735</v>
      </c>
      <c r="V246" s="81">
        <v>993</v>
      </c>
      <c r="W246" s="81">
        <v>85</v>
      </c>
      <c r="X246" s="81">
        <v>6856</v>
      </c>
      <c r="Y246" s="81">
        <v>10681</v>
      </c>
      <c r="Z246" s="81">
        <v>16311</v>
      </c>
      <c r="AA246" s="81">
        <v>4526</v>
      </c>
      <c r="AB246" s="81">
        <v>27116</v>
      </c>
      <c r="AC246" s="81">
        <v>0</v>
      </c>
      <c r="AD246" s="81">
        <v>3.7137753410000003</v>
      </c>
      <c r="AE246" s="82"/>
      <c r="AF246" s="81" t="s">
        <v>564</v>
      </c>
      <c r="AG246" s="81" t="s">
        <v>564</v>
      </c>
      <c r="AH246" s="81" t="s">
        <v>564</v>
      </c>
      <c r="AI246" s="81" t="s">
        <v>564</v>
      </c>
      <c r="AJ246" s="81" t="s">
        <v>564</v>
      </c>
      <c r="AK246" s="81" t="s">
        <v>564</v>
      </c>
      <c r="AL246" s="81" t="s">
        <v>564</v>
      </c>
      <c r="AM246" s="81" t="s">
        <v>564</v>
      </c>
      <c r="AN246" s="81" t="s">
        <v>564</v>
      </c>
      <c r="AO246" s="81" t="s">
        <v>564</v>
      </c>
      <c r="AP246" s="82"/>
      <c r="AQ246" s="81" t="s">
        <v>564</v>
      </c>
      <c r="AR246" s="81" t="s">
        <v>564</v>
      </c>
      <c r="AS246" s="81" t="s">
        <v>564</v>
      </c>
      <c r="AT246" s="81" t="s">
        <v>564</v>
      </c>
      <c r="AU246" s="81" t="s">
        <v>564</v>
      </c>
      <c r="AV246" s="81" t="s">
        <v>564</v>
      </c>
      <c r="AW246" s="81" t="s">
        <v>564</v>
      </c>
      <c r="AX246" s="82"/>
      <c r="AY246" s="81" t="s">
        <v>564</v>
      </c>
      <c r="AZ246" s="81" t="s">
        <v>564</v>
      </c>
      <c r="BA246" s="81" t="s">
        <v>564</v>
      </c>
      <c r="BB246" s="81" t="s">
        <v>564</v>
      </c>
      <c r="BC246" s="81" t="s">
        <v>564</v>
      </c>
      <c r="BD246" s="81" t="s">
        <v>564</v>
      </c>
      <c r="BE246" s="81" t="s">
        <v>564</v>
      </c>
      <c r="BF246" s="82"/>
      <c r="BG246" s="81">
        <v>0</v>
      </c>
      <c r="BH246" s="81">
        <v>5.9509999999999996</v>
      </c>
      <c r="BI246" s="81">
        <v>7.4470000000000001</v>
      </c>
      <c r="BJ246" s="81">
        <v>0</v>
      </c>
      <c r="BK246" s="81">
        <v>0</v>
      </c>
      <c r="BL246" s="81">
        <v>0</v>
      </c>
      <c r="BM246" s="82"/>
      <c r="BN246" s="81">
        <v>0</v>
      </c>
      <c r="BO246" s="81">
        <v>1</v>
      </c>
      <c r="BP246" s="81">
        <v>1</v>
      </c>
      <c r="BQ246" s="81">
        <v>0</v>
      </c>
      <c r="BR246" s="81">
        <v>0</v>
      </c>
      <c r="BS246" s="81">
        <v>0</v>
      </c>
      <c r="BT246"/>
      <c r="BU246" s="80">
        <v>13.398</v>
      </c>
      <c r="BV246" s="80">
        <v>0</v>
      </c>
      <c r="BW246" s="80">
        <v>0</v>
      </c>
      <c r="BX246" s="80">
        <v>0</v>
      </c>
      <c r="BY246" s="80">
        <v>0</v>
      </c>
      <c r="BZ246" s="80">
        <v>0</v>
      </c>
      <c r="CA246" s="80">
        <v>0</v>
      </c>
      <c r="CB246" s="80">
        <v>0</v>
      </c>
      <c r="CC246" s="80">
        <v>0</v>
      </c>
    </row>
    <row r="247" spans="1:81">
      <c r="A247" s="80" t="s">
        <v>2038</v>
      </c>
      <c r="B247" s="80">
        <v>470</v>
      </c>
      <c r="C247" s="80">
        <v>11</v>
      </c>
      <c r="D247" s="80">
        <v>28</v>
      </c>
      <c r="E247" s="80">
        <v>2014</v>
      </c>
      <c r="F247" s="80" t="s">
        <v>90</v>
      </c>
      <c r="G247" s="80" t="s">
        <v>2027</v>
      </c>
      <c r="H247" s="80" t="s">
        <v>2028</v>
      </c>
      <c r="I247" s="177"/>
      <c r="J247" s="81">
        <v>23.337956312323023</v>
      </c>
      <c r="K247" s="81">
        <v>2.487630042010279</v>
      </c>
      <c r="L247" s="81">
        <v>1.8033712582524721</v>
      </c>
      <c r="M247" s="81">
        <v>34.837575862803838</v>
      </c>
      <c r="N247" s="81">
        <v>35.885074843194829</v>
      </c>
      <c r="O247" s="81">
        <v>28.296209825377552</v>
      </c>
      <c r="P247" s="81">
        <v>22.872226477988203</v>
      </c>
      <c r="Q247" s="81">
        <v>1.9665277100073844</v>
      </c>
      <c r="R247" s="81">
        <v>0</v>
      </c>
      <c r="S247" s="81">
        <v>4.0271026067999998</v>
      </c>
      <c r="T247" s="82"/>
      <c r="U247" s="81">
        <v>4180843</v>
      </c>
      <c r="V247" s="81">
        <v>939</v>
      </c>
      <c r="W247" s="81">
        <v>63</v>
      </c>
      <c r="X247" s="81">
        <v>6390</v>
      </c>
      <c r="Y247" s="81">
        <v>10635</v>
      </c>
      <c r="Z247" s="81">
        <v>16283</v>
      </c>
      <c r="AA247" s="81">
        <v>4555</v>
      </c>
      <c r="AB247" s="81">
        <v>26496</v>
      </c>
      <c r="AC247" s="81">
        <v>0</v>
      </c>
      <c r="AD247" s="81">
        <v>4.0271026067999998</v>
      </c>
      <c r="AE247" s="82"/>
      <c r="AF247" s="81">
        <v>33248132.741324887</v>
      </c>
      <c r="AG247" s="81">
        <v>2017829.8293512578</v>
      </c>
      <c r="AH247" s="81">
        <v>471495.32311856328</v>
      </c>
      <c r="AI247" s="81">
        <v>43079801.099939287</v>
      </c>
      <c r="AJ247" s="81">
        <v>47634320.056973644</v>
      </c>
      <c r="AK247" s="81">
        <v>0</v>
      </c>
      <c r="AL247" s="81">
        <v>0</v>
      </c>
      <c r="AM247" s="81">
        <v>3637504.86457622</v>
      </c>
      <c r="AN247" s="81">
        <v>0</v>
      </c>
      <c r="AO247" s="81">
        <v>0</v>
      </c>
      <c r="AP247" s="82"/>
      <c r="AQ247" s="81">
        <v>408</v>
      </c>
      <c r="AR247" s="81">
        <v>69</v>
      </c>
      <c r="AS247" s="81">
        <v>0</v>
      </c>
      <c r="AT247" s="81">
        <v>1</v>
      </c>
      <c r="AU247" s="81">
        <v>0</v>
      </c>
      <c r="AV247" s="81">
        <v>0</v>
      </c>
      <c r="AW247" s="81" t="s">
        <v>564</v>
      </c>
      <c r="AX247" s="82"/>
      <c r="AY247" s="81">
        <v>1631.2</v>
      </c>
      <c r="AZ247" s="81">
        <v>2775.2</v>
      </c>
      <c r="BA247" s="81">
        <v>0</v>
      </c>
      <c r="BB247" s="81">
        <v>340</v>
      </c>
      <c r="BC247" s="81">
        <v>0</v>
      </c>
      <c r="BD247" s="81">
        <v>0</v>
      </c>
      <c r="BE247" s="81" t="s">
        <v>564</v>
      </c>
      <c r="BF247" s="82"/>
      <c r="BG247" s="81">
        <v>0</v>
      </c>
      <c r="BH247" s="81">
        <v>6.234</v>
      </c>
      <c r="BI247" s="81">
        <v>7.09</v>
      </c>
      <c r="BJ247" s="81">
        <v>0</v>
      </c>
      <c r="BK247" s="81">
        <v>0</v>
      </c>
      <c r="BL247" s="81">
        <v>0</v>
      </c>
      <c r="BM247" s="82"/>
      <c r="BN247" s="81">
        <v>0</v>
      </c>
      <c r="BO247" s="81">
        <v>1</v>
      </c>
      <c r="BP247" s="81">
        <v>1</v>
      </c>
      <c r="BQ247" s="81">
        <v>0</v>
      </c>
      <c r="BR247" s="81">
        <v>0</v>
      </c>
      <c r="BS247" s="81">
        <v>0</v>
      </c>
      <c r="BT247"/>
      <c r="BU247" s="80">
        <v>13.324</v>
      </c>
      <c r="BV247" s="80">
        <v>0</v>
      </c>
      <c r="BW247" s="80">
        <v>0</v>
      </c>
      <c r="BX247" s="80">
        <v>0</v>
      </c>
      <c r="BY247" s="80">
        <v>0</v>
      </c>
      <c r="BZ247" s="80">
        <v>0</v>
      </c>
      <c r="CA247" s="80">
        <v>0</v>
      </c>
      <c r="CB247" s="80">
        <v>0</v>
      </c>
      <c r="CC247" s="80">
        <v>0</v>
      </c>
    </row>
    <row r="248" spans="1:81">
      <c r="A248" s="80" t="s">
        <v>2039</v>
      </c>
      <c r="B248" s="80">
        <v>471</v>
      </c>
      <c r="C248" s="80">
        <v>12</v>
      </c>
      <c r="D248" s="80">
        <v>28</v>
      </c>
      <c r="E248" s="80">
        <v>2015</v>
      </c>
      <c r="F248" s="80" t="s">
        <v>91</v>
      </c>
      <c r="G248" s="80" t="s">
        <v>2027</v>
      </c>
      <c r="H248" s="80" t="s">
        <v>2028</v>
      </c>
      <c r="I248" s="177"/>
      <c r="J248" s="81">
        <v>19.680629432014875</v>
      </c>
      <c r="K248" s="81">
        <v>2.3073240037177447</v>
      </c>
      <c r="L248" s="81">
        <v>1.8194937072842443</v>
      </c>
      <c r="M248" s="81">
        <v>31.318114917782953</v>
      </c>
      <c r="N248" s="81">
        <v>37.749693147843281</v>
      </c>
      <c r="O248" s="81">
        <v>27.852343761724356</v>
      </c>
      <c r="P248" s="81">
        <v>22.844995066708474</v>
      </c>
      <c r="Q248" s="81">
        <v>1.8886589400858569</v>
      </c>
      <c r="R248" s="81">
        <v>0</v>
      </c>
      <c r="S248" s="81">
        <v>5.4998375036370852</v>
      </c>
      <c r="T248" s="82"/>
      <c r="U248" s="81">
        <v>3993826</v>
      </c>
      <c r="V248" s="81">
        <v>939</v>
      </c>
      <c r="W248" s="81">
        <v>63</v>
      </c>
      <c r="X248" s="81">
        <v>6390</v>
      </c>
      <c r="Y248" s="81">
        <v>10616</v>
      </c>
      <c r="Z248" s="81">
        <v>16182</v>
      </c>
      <c r="AA248" s="81">
        <v>4546</v>
      </c>
      <c r="AB248" s="81">
        <v>25994</v>
      </c>
      <c r="AC248" s="81">
        <v>0</v>
      </c>
      <c r="AD248" s="81">
        <v>5.4998375036370852</v>
      </c>
      <c r="AE248" s="82"/>
      <c r="AF248" s="81">
        <v>29896239.356882636</v>
      </c>
      <c r="AG248" s="81">
        <v>1726039.5275755299</v>
      </c>
      <c r="AH248" s="81">
        <v>382291.77149149327</v>
      </c>
      <c r="AI248" s="81">
        <v>40937601.847855203</v>
      </c>
      <c r="AJ248" s="81">
        <v>53329256.026870579</v>
      </c>
      <c r="AK248" s="81">
        <v>0</v>
      </c>
      <c r="AL248" s="81">
        <v>0</v>
      </c>
      <c r="AM248" s="81">
        <v>3562368.6592711001</v>
      </c>
      <c r="AN248" s="81">
        <v>0</v>
      </c>
      <c r="AO248" s="81">
        <v>0</v>
      </c>
      <c r="AP248" s="82"/>
      <c r="AQ248" s="81">
        <v>441</v>
      </c>
      <c r="AR248" s="81">
        <v>100</v>
      </c>
      <c r="AS248" s="81">
        <v>0</v>
      </c>
      <c r="AT248" s="81">
        <v>1</v>
      </c>
      <c r="AU248" s="81">
        <v>0</v>
      </c>
      <c r="AV248" s="81">
        <v>0</v>
      </c>
      <c r="AW248" s="81" t="s">
        <v>564</v>
      </c>
      <c r="AX248" s="82"/>
      <c r="AY248" s="81">
        <v>1792.4</v>
      </c>
      <c r="AZ248" s="81">
        <v>4022.3</v>
      </c>
      <c r="BA248" s="81">
        <v>0</v>
      </c>
      <c r="BB248" s="81">
        <v>340</v>
      </c>
      <c r="BC248" s="81">
        <v>0</v>
      </c>
      <c r="BD248" s="81">
        <v>0</v>
      </c>
      <c r="BE248" s="81" t="s">
        <v>564</v>
      </c>
      <c r="BF248" s="82"/>
      <c r="BG248" s="81">
        <v>0</v>
      </c>
      <c r="BH248" s="81">
        <v>5.45</v>
      </c>
      <c r="BI248" s="81">
        <v>6.4029999999999996</v>
      </c>
      <c r="BJ248" s="81">
        <v>0</v>
      </c>
      <c r="BK248" s="81">
        <v>0</v>
      </c>
      <c r="BL248" s="81">
        <v>0</v>
      </c>
      <c r="BM248" s="82"/>
      <c r="BN248" s="81">
        <v>0</v>
      </c>
      <c r="BO248" s="81">
        <v>1</v>
      </c>
      <c r="BP248" s="81">
        <v>1</v>
      </c>
      <c r="BQ248" s="81">
        <v>0</v>
      </c>
      <c r="BR248" s="81">
        <v>0</v>
      </c>
      <c r="BS248" s="81">
        <v>0</v>
      </c>
      <c r="BT248"/>
      <c r="BU248" s="80">
        <v>11.853</v>
      </c>
      <c r="BV248" s="80">
        <v>0</v>
      </c>
      <c r="BW248" s="80">
        <v>0</v>
      </c>
      <c r="BX248" s="80">
        <v>0</v>
      </c>
      <c r="BY248" s="80">
        <v>0</v>
      </c>
      <c r="BZ248" s="80">
        <v>0</v>
      </c>
      <c r="CA248" s="80">
        <v>0</v>
      </c>
      <c r="CB248" s="80">
        <v>0</v>
      </c>
      <c r="CC248" s="80">
        <v>0</v>
      </c>
    </row>
    <row r="249" spans="1:81">
      <c r="A249" s="80" t="s">
        <v>2040</v>
      </c>
      <c r="B249" s="80">
        <v>472</v>
      </c>
      <c r="C249" s="80">
        <v>13</v>
      </c>
      <c r="D249" s="80">
        <v>28</v>
      </c>
      <c r="E249" s="80">
        <v>2016</v>
      </c>
      <c r="F249" s="80" t="s">
        <v>92</v>
      </c>
      <c r="G249" s="80" t="s">
        <v>2027</v>
      </c>
      <c r="H249" s="80" t="s">
        <v>2028</v>
      </c>
      <c r="I249" s="177"/>
      <c r="J249" s="81">
        <v>19.137559982272361</v>
      </c>
      <c r="K249" s="81">
        <v>2.5236995710737116</v>
      </c>
      <c r="L249" s="81">
        <v>2.1144626193421061</v>
      </c>
      <c r="M249" s="81">
        <v>26.598253847286308</v>
      </c>
      <c r="N249" s="81">
        <v>34.977464297007742</v>
      </c>
      <c r="O249" s="81">
        <v>27.45631038965487</v>
      </c>
      <c r="P249" s="81">
        <v>22.146054575448758</v>
      </c>
      <c r="Q249" s="81">
        <v>1.7999159657348327</v>
      </c>
      <c r="R249" s="81">
        <v>0</v>
      </c>
      <c r="S249" s="81">
        <v>4.8690640162620538</v>
      </c>
      <c r="T249" s="82"/>
      <c r="U249" s="81">
        <v>3711290</v>
      </c>
      <c r="V249" s="81">
        <v>939</v>
      </c>
      <c r="W249" s="81">
        <v>63</v>
      </c>
      <c r="X249" s="81">
        <v>6390</v>
      </c>
      <c r="Y249" s="81">
        <v>10565</v>
      </c>
      <c r="Z249" s="81">
        <v>16148</v>
      </c>
      <c r="AA249" s="81">
        <v>4558</v>
      </c>
      <c r="AB249" s="81">
        <v>25483</v>
      </c>
      <c r="AC249" s="81">
        <v>0</v>
      </c>
      <c r="AD249" s="81">
        <v>4.8690640162620538</v>
      </c>
      <c r="AE249" s="82"/>
      <c r="AF249" s="81">
        <v>28795073.949753109</v>
      </c>
      <c r="AG249" s="81">
        <v>1895946.7500473801</v>
      </c>
      <c r="AH249" s="81">
        <v>362090.70418006019</v>
      </c>
      <c r="AI249" s="81">
        <v>40916526.639533497</v>
      </c>
      <c r="AJ249" s="81">
        <v>48308494.792448692</v>
      </c>
      <c r="AK249" s="81">
        <v>0</v>
      </c>
      <c r="AL249" s="81">
        <v>0</v>
      </c>
      <c r="AM249" s="81">
        <v>3495051.4569927752</v>
      </c>
      <c r="AN249" s="81">
        <v>0</v>
      </c>
      <c r="AO249" s="81">
        <v>0</v>
      </c>
      <c r="AP249" s="82"/>
      <c r="AQ249" s="81">
        <v>465</v>
      </c>
      <c r="AR249" s="81">
        <v>118</v>
      </c>
      <c r="AS249" s="81">
        <v>0</v>
      </c>
      <c r="AT249" s="81">
        <v>1</v>
      </c>
      <c r="AU249" s="81">
        <v>0</v>
      </c>
      <c r="AV249" s="81">
        <v>0</v>
      </c>
      <c r="AW249" s="81" t="s">
        <v>564</v>
      </c>
      <c r="AX249" s="82"/>
      <c r="AY249" s="81">
        <v>1915.2</v>
      </c>
      <c r="AZ249" s="81">
        <v>4736.5</v>
      </c>
      <c r="BA249" s="81">
        <v>0</v>
      </c>
      <c r="BB249" s="81">
        <v>340</v>
      </c>
      <c r="BC249" s="81">
        <v>0</v>
      </c>
      <c r="BD249" s="81">
        <v>0</v>
      </c>
      <c r="BE249" s="81" t="s">
        <v>564</v>
      </c>
      <c r="BF249" s="82"/>
      <c r="BG249" s="81">
        <v>0</v>
      </c>
      <c r="BH249" s="81">
        <v>5.4880000000000004</v>
      </c>
      <c r="BI249" s="81">
        <v>0</v>
      </c>
      <c r="BJ249" s="81">
        <v>0</v>
      </c>
      <c r="BK249" s="81">
        <v>0</v>
      </c>
      <c r="BL249" s="81">
        <v>0</v>
      </c>
      <c r="BM249" s="82"/>
      <c r="BN249" s="81">
        <v>0</v>
      </c>
      <c r="BO249" s="81">
        <v>1</v>
      </c>
      <c r="BP249" s="81">
        <v>0</v>
      </c>
      <c r="BQ249" s="81">
        <v>0</v>
      </c>
      <c r="BR249" s="81">
        <v>0</v>
      </c>
      <c r="BS249" s="81">
        <v>0</v>
      </c>
      <c r="BT249"/>
      <c r="BU249" s="80">
        <v>5.4880000000000004</v>
      </c>
      <c r="BV249" s="80">
        <v>0</v>
      </c>
      <c r="BW249" s="80">
        <v>0</v>
      </c>
      <c r="BX249" s="80">
        <v>0</v>
      </c>
      <c r="BY249" s="80">
        <v>0</v>
      </c>
      <c r="BZ249" s="80">
        <v>0</v>
      </c>
      <c r="CA249" s="80">
        <v>0</v>
      </c>
      <c r="CB249" s="80">
        <v>0</v>
      </c>
      <c r="CC249" s="80">
        <v>0</v>
      </c>
    </row>
    <row r="250" spans="1:81">
      <c r="A250" s="80" t="s">
        <v>2041</v>
      </c>
      <c r="B250" s="80">
        <v>473</v>
      </c>
      <c r="C250" s="80">
        <v>14</v>
      </c>
      <c r="D250" s="80">
        <v>28</v>
      </c>
      <c r="E250" s="80">
        <v>2017</v>
      </c>
      <c r="F250" s="80" t="s">
        <v>71</v>
      </c>
      <c r="G250" s="80" t="s">
        <v>2027</v>
      </c>
      <c r="H250" s="80" t="s">
        <v>2028</v>
      </c>
      <c r="I250" s="177"/>
      <c r="J250" s="81">
        <v>16.920195221898165</v>
      </c>
      <c r="K250" s="81">
        <v>2.5263547534939086</v>
      </c>
      <c r="L250" s="81">
        <v>1.9712275651171909</v>
      </c>
      <c r="M250" s="81">
        <v>26.883093527265689</v>
      </c>
      <c r="N250" s="81">
        <v>37.673080731371122</v>
      </c>
      <c r="O250" s="81">
        <v>26.742353853735132</v>
      </c>
      <c r="P250" s="81">
        <v>21.914036298137276</v>
      </c>
      <c r="Q250" s="81">
        <v>1.70259882419793</v>
      </c>
      <c r="R250" s="81">
        <v>0</v>
      </c>
      <c r="S250" s="81">
        <v>4.7604505132588484</v>
      </c>
      <c r="T250" s="82"/>
      <c r="U250" s="81">
        <v>3907510</v>
      </c>
      <c r="V250" s="81">
        <v>939</v>
      </c>
      <c r="W250" s="81">
        <v>63</v>
      </c>
      <c r="X250" s="81">
        <v>6390</v>
      </c>
      <c r="Y250" s="81">
        <v>10537</v>
      </c>
      <c r="Z250" s="81">
        <v>15989</v>
      </c>
      <c r="AA250" s="81">
        <v>4539</v>
      </c>
      <c r="AB250" s="81">
        <v>24928</v>
      </c>
      <c r="AC250" s="81">
        <v>0</v>
      </c>
      <c r="AD250" s="81">
        <v>4.7604505132588484</v>
      </c>
      <c r="AE250" s="82"/>
      <c r="AF250" s="81">
        <v>26552936.83615477</v>
      </c>
      <c r="AG250" s="81">
        <v>1926294.0838352011</v>
      </c>
      <c r="AH250" s="81">
        <v>433183.63612796779</v>
      </c>
      <c r="AI250" s="81">
        <v>42503471.862209417</v>
      </c>
      <c r="AJ250" s="81">
        <v>52818320.118835621</v>
      </c>
      <c r="AK250" s="81">
        <v>0</v>
      </c>
      <c r="AL250" s="81">
        <v>0</v>
      </c>
      <c r="AM250" s="81">
        <v>3424281.638869097</v>
      </c>
      <c r="AN250" s="81">
        <v>0</v>
      </c>
      <c r="AO250" s="81">
        <v>0</v>
      </c>
      <c r="AP250" s="82"/>
      <c r="AQ250" s="81">
        <v>485</v>
      </c>
      <c r="AR250" s="81">
        <v>128</v>
      </c>
      <c r="AS250" s="81">
        <v>0</v>
      </c>
      <c r="AT250" s="81">
        <v>1</v>
      </c>
      <c r="AU250" s="81">
        <v>0</v>
      </c>
      <c r="AV250" s="81">
        <v>0</v>
      </c>
      <c r="AW250" s="81" t="s">
        <v>564</v>
      </c>
      <c r="AX250" s="82"/>
      <c r="AY250" s="81">
        <v>2021.3</v>
      </c>
      <c r="AZ250" s="81">
        <v>5090.5</v>
      </c>
      <c r="BA250" s="81">
        <v>0</v>
      </c>
      <c r="BB250" s="81">
        <v>340</v>
      </c>
      <c r="BC250" s="81">
        <v>0</v>
      </c>
      <c r="BD250" s="81">
        <v>0</v>
      </c>
      <c r="BE250" s="81" t="s">
        <v>564</v>
      </c>
      <c r="BF250" s="82"/>
      <c r="BG250" s="81">
        <v>0</v>
      </c>
      <c r="BH250" s="81">
        <v>5.71</v>
      </c>
      <c r="BI250" s="81">
        <v>5.5419999999999998</v>
      </c>
      <c r="BJ250" s="81">
        <v>0</v>
      </c>
      <c r="BK250" s="81">
        <v>0</v>
      </c>
      <c r="BL250" s="81">
        <v>0</v>
      </c>
      <c r="BM250" s="82"/>
      <c r="BN250" s="81">
        <v>0</v>
      </c>
      <c r="BO250" s="81">
        <v>1</v>
      </c>
      <c r="BP250" s="81">
        <v>1</v>
      </c>
      <c r="BQ250" s="81">
        <v>0</v>
      </c>
      <c r="BR250" s="81">
        <v>0</v>
      </c>
      <c r="BS250" s="81">
        <v>0</v>
      </c>
      <c r="BT250"/>
      <c r="BU250" s="80">
        <v>11.252000000000001</v>
      </c>
      <c r="BV250" s="80">
        <v>0</v>
      </c>
      <c r="BW250" s="80">
        <v>0</v>
      </c>
      <c r="BX250" s="80">
        <v>0</v>
      </c>
      <c r="BY250" s="80">
        <v>0</v>
      </c>
      <c r="BZ250" s="80">
        <v>0</v>
      </c>
      <c r="CA250" s="80">
        <v>0</v>
      </c>
      <c r="CB250" s="80">
        <v>0</v>
      </c>
      <c r="CC250" s="80">
        <v>0</v>
      </c>
    </row>
    <row r="251" spans="1:81">
      <c r="A251" s="80" t="s">
        <v>2042</v>
      </c>
      <c r="B251" s="80">
        <v>474</v>
      </c>
      <c r="C251" s="80">
        <v>15</v>
      </c>
      <c r="D251" s="80">
        <v>28</v>
      </c>
      <c r="E251" s="80">
        <v>2018</v>
      </c>
      <c r="F251" s="80" t="s">
        <v>93</v>
      </c>
      <c r="G251" s="80" t="s">
        <v>2027</v>
      </c>
      <c r="H251" s="80" t="s">
        <v>2028</v>
      </c>
      <c r="I251" s="177"/>
      <c r="J251" s="81">
        <v>16.804338669782091</v>
      </c>
      <c r="K251" s="81">
        <v>2.4120936263260586</v>
      </c>
      <c r="L251" s="81">
        <v>1.7443566832172896</v>
      </c>
      <c r="M251" s="81">
        <v>24.987875916601201</v>
      </c>
      <c r="N251" s="81">
        <v>34.382953831621251</v>
      </c>
      <c r="O251" s="81">
        <v>26.11191575673309</v>
      </c>
      <c r="P251" s="81">
        <v>21.657659698030734</v>
      </c>
      <c r="Q251" s="81">
        <v>1.5394262439436659</v>
      </c>
      <c r="R251" s="81">
        <v>0</v>
      </c>
      <c r="S251" s="81">
        <v>3.2275259249201627</v>
      </c>
      <c r="T251" s="82"/>
      <c r="U251" s="81">
        <v>3939081</v>
      </c>
      <c r="V251" s="81">
        <v>939</v>
      </c>
      <c r="W251" s="81">
        <v>63</v>
      </c>
      <c r="X251" s="81">
        <v>6390</v>
      </c>
      <c r="Y251" s="81">
        <v>10429</v>
      </c>
      <c r="Z251" s="81">
        <v>15911</v>
      </c>
      <c r="AA251" s="81">
        <v>4531</v>
      </c>
      <c r="AB251" s="81">
        <v>24289</v>
      </c>
      <c r="AC251" s="81">
        <v>0</v>
      </c>
      <c r="AD251" s="81">
        <v>3.2275259249201631</v>
      </c>
      <c r="AE251" s="82"/>
      <c r="AF251" s="81">
        <v>25707870.65298548</v>
      </c>
      <c r="AG251" s="81">
        <v>1738416.2811040881</v>
      </c>
      <c r="AH251" s="81">
        <v>404825.14146717428</v>
      </c>
      <c r="AI251" s="81">
        <v>39014664.910706557</v>
      </c>
      <c r="AJ251" s="81">
        <v>49275367.292015553</v>
      </c>
      <c r="AK251" s="81">
        <v>0</v>
      </c>
      <c r="AL251" s="81">
        <v>0</v>
      </c>
      <c r="AM251" s="81">
        <v>3343407.828075239</v>
      </c>
      <c r="AN251" s="81">
        <v>0</v>
      </c>
      <c r="AO251" s="81">
        <v>0</v>
      </c>
      <c r="AP251" s="82"/>
      <c r="AQ251" s="81">
        <v>513</v>
      </c>
      <c r="AR251" s="81">
        <v>138</v>
      </c>
      <c r="AS251" s="81">
        <v>0</v>
      </c>
      <c r="AT251" s="81">
        <v>1</v>
      </c>
      <c r="AU251" s="81">
        <v>0</v>
      </c>
      <c r="AV251" s="81">
        <v>1</v>
      </c>
      <c r="AW251" s="81" t="s">
        <v>564</v>
      </c>
      <c r="AX251" s="82"/>
      <c r="AY251" s="81">
        <v>2162.4</v>
      </c>
      <c r="AZ251" s="81">
        <v>5958</v>
      </c>
      <c r="BA251" s="81">
        <v>0</v>
      </c>
      <c r="BB251" s="81">
        <v>340</v>
      </c>
      <c r="BC251" s="81">
        <v>0</v>
      </c>
      <c r="BD251" s="81">
        <v>14500</v>
      </c>
      <c r="BE251" s="81" t="s">
        <v>564</v>
      </c>
      <c r="BF251" s="82"/>
      <c r="BG251" s="81">
        <v>0</v>
      </c>
      <c r="BH251" s="81">
        <v>6.992</v>
      </c>
      <c r="BI251" s="81">
        <v>4.8719999999999999</v>
      </c>
      <c r="BJ251" s="81">
        <v>0</v>
      </c>
      <c r="BK251" s="81">
        <v>0</v>
      </c>
      <c r="BL251" s="81">
        <v>0</v>
      </c>
      <c r="BM251" s="82"/>
      <c r="BN251" s="81">
        <v>0</v>
      </c>
      <c r="BO251" s="81">
        <v>1</v>
      </c>
      <c r="BP251" s="81">
        <v>1</v>
      </c>
      <c r="BQ251" s="81">
        <v>0</v>
      </c>
      <c r="BR251" s="81">
        <v>0</v>
      </c>
      <c r="BS251" s="81">
        <v>0</v>
      </c>
      <c r="BT251"/>
      <c r="BU251" s="80">
        <v>11.864000000000001</v>
      </c>
      <c r="BV251" s="80">
        <v>0</v>
      </c>
      <c r="BW251" s="80">
        <v>0</v>
      </c>
      <c r="BX251" s="80">
        <v>0</v>
      </c>
      <c r="BY251" s="80">
        <v>0</v>
      </c>
      <c r="BZ251" s="80">
        <v>0</v>
      </c>
      <c r="CA251" s="80">
        <v>0</v>
      </c>
      <c r="CB251" s="80">
        <v>0</v>
      </c>
      <c r="CC251" s="80">
        <v>0</v>
      </c>
    </row>
    <row r="252" spans="1:81">
      <c r="A252" s="80" t="s">
        <v>2043</v>
      </c>
      <c r="B252" s="80">
        <v>475</v>
      </c>
      <c r="C252" s="80">
        <v>16</v>
      </c>
      <c r="D252" s="80">
        <v>28</v>
      </c>
      <c r="E252" s="80">
        <v>2019</v>
      </c>
      <c r="F252" s="80" t="s">
        <v>73</v>
      </c>
      <c r="G252" s="80" t="s">
        <v>2027</v>
      </c>
      <c r="H252" s="80" t="s">
        <v>2028</v>
      </c>
      <c r="I252" s="177"/>
      <c r="J252" s="81">
        <v>16.771832073130167</v>
      </c>
      <c r="K252" s="81">
        <v>2.1761591252239927</v>
      </c>
      <c r="L252" s="81">
        <v>1.758336330049562</v>
      </c>
      <c r="M252" s="81">
        <v>24.287299379845376</v>
      </c>
      <c r="N252" s="81">
        <v>29.858526637258809</v>
      </c>
      <c r="O252" s="81">
        <v>25.059557291772723</v>
      </c>
      <c r="P252" s="81">
        <v>21.363464353450116</v>
      </c>
      <c r="Q252" s="81">
        <v>1.4658923045684056</v>
      </c>
      <c r="R252" s="81">
        <v>0</v>
      </c>
      <c r="S252" s="81">
        <v>3.013390979128157</v>
      </c>
      <c r="T252" s="82"/>
      <c r="U252" s="81">
        <v>3937005</v>
      </c>
      <c r="V252" s="81">
        <v>939</v>
      </c>
      <c r="W252" s="81">
        <v>63</v>
      </c>
      <c r="X252" s="81">
        <v>6390</v>
      </c>
      <c r="Y252" s="81">
        <v>10359</v>
      </c>
      <c r="Z252" s="81">
        <v>15689</v>
      </c>
      <c r="AA252" s="81">
        <v>4436</v>
      </c>
      <c r="AB252" s="81">
        <v>23755</v>
      </c>
      <c r="AC252" s="81">
        <v>0</v>
      </c>
      <c r="AD252" s="81">
        <v>3.013390979128157</v>
      </c>
      <c r="AE252" s="82"/>
      <c r="AF252" s="81">
        <v>26334067.529945929</v>
      </c>
      <c r="AG252" s="81">
        <v>1625723.0032319641</v>
      </c>
      <c r="AH252" s="81">
        <v>431205.9627906594</v>
      </c>
      <c r="AI252" s="81">
        <v>39068790.290013403</v>
      </c>
      <c r="AJ252" s="81">
        <v>42171719.010584623</v>
      </c>
      <c r="AK252" s="81">
        <v>0</v>
      </c>
      <c r="AL252" s="81">
        <v>0</v>
      </c>
      <c r="AM252" s="81">
        <v>3235252.1724557434</v>
      </c>
      <c r="AN252" s="81">
        <v>0</v>
      </c>
      <c r="AO252" s="81">
        <v>0</v>
      </c>
      <c r="AP252" s="82"/>
      <c r="AQ252" s="81">
        <v>534</v>
      </c>
      <c r="AR252" s="81">
        <v>151</v>
      </c>
      <c r="AS252" s="81">
        <v>0</v>
      </c>
      <c r="AT252" s="81">
        <v>2</v>
      </c>
      <c r="AU252" s="81">
        <v>0</v>
      </c>
      <c r="AV252" s="81">
        <v>1</v>
      </c>
      <c r="AW252" s="81" t="s">
        <v>564</v>
      </c>
      <c r="AX252" s="82"/>
      <c r="AY252" s="81">
        <v>2277</v>
      </c>
      <c r="AZ252" s="81">
        <v>6420.7</v>
      </c>
      <c r="BA252" s="81">
        <v>0</v>
      </c>
      <c r="BB252" s="81">
        <v>500</v>
      </c>
      <c r="BC252" s="81">
        <v>0</v>
      </c>
      <c r="BD252" s="81">
        <v>14500</v>
      </c>
      <c r="BE252" s="81" t="s">
        <v>564</v>
      </c>
      <c r="BF252" s="82"/>
      <c r="BG252" s="81">
        <v>0</v>
      </c>
      <c r="BH252" s="81">
        <v>5.9180000000000001</v>
      </c>
      <c r="BI252" s="81">
        <v>6.08</v>
      </c>
      <c r="BJ252" s="81">
        <v>0</v>
      </c>
      <c r="BK252" s="81">
        <v>0</v>
      </c>
      <c r="BL252" s="81">
        <v>0</v>
      </c>
      <c r="BM252" s="82"/>
      <c r="BN252" s="81">
        <v>0</v>
      </c>
      <c r="BO252" s="81">
        <v>1</v>
      </c>
      <c r="BP252" s="81">
        <v>1</v>
      </c>
      <c r="BQ252" s="81">
        <v>0</v>
      </c>
      <c r="BR252" s="81">
        <v>0</v>
      </c>
      <c r="BS252" s="81">
        <v>0</v>
      </c>
      <c r="BT252"/>
      <c r="BU252" s="80">
        <v>11.997999999999999</v>
      </c>
      <c r="BV252" s="80">
        <v>0</v>
      </c>
      <c r="BW252" s="80">
        <v>0</v>
      </c>
      <c r="BX252" s="80">
        <v>0</v>
      </c>
      <c r="BY252" s="80">
        <v>0</v>
      </c>
      <c r="BZ252" s="80">
        <v>0</v>
      </c>
      <c r="CA252" s="80">
        <v>0</v>
      </c>
      <c r="CB252" s="80">
        <v>0</v>
      </c>
      <c r="CC252" s="80">
        <v>0</v>
      </c>
    </row>
    <row r="253" spans="1:81">
      <c r="A253" s="80" t="s">
        <v>2044</v>
      </c>
      <c r="B253" s="80">
        <v>476</v>
      </c>
      <c r="C253" s="80">
        <v>17</v>
      </c>
      <c r="D253" s="80">
        <v>28</v>
      </c>
      <c r="E253" s="80">
        <v>2020</v>
      </c>
      <c r="F253" s="80" t="s">
        <v>218</v>
      </c>
      <c r="G253" s="80" t="s">
        <v>2027</v>
      </c>
      <c r="H253" s="80" t="s">
        <v>2028</v>
      </c>
      <c r="I253" s="177"/>
      <c r="J253" s="81">
        <v>16.3609620702242</v>
      </c>
      <c r="K253" s="81">
        <v>2.4093513281646364</v>
      </c>
      <c r="L253" s="81">
        <v>1.8128510777472384</v>
      </c>
      <c r="M253" s="81">
        <v>21.958512469673931</v>
      </c>
      <c r="N253" s="81">
        <v>29.21001955253438</v>
      </c>
      <c r="O253" s="81">
        <v>21.709417789932655</v>
      </c>
      <c r="P253" s="81">
        <v>20.030856257176932</v>
      </c>
      <c r="Q253" s="81">
        <v>1.3669431945031074</v>
      </c>
      <c r="R253" s="81">
        <v>0</v>
      </c>
      <c r="S253" s="81">
        <v>4.2122071674212389</v>
      </c>
      <c r="T253" s="82"/>
      <c r="U253" s="81">
        <v>4085558</v>
      </c>
      <c r="V253" s="81">
        <v>900</v>
      </c>
      <c r="W253" s="81">
        <v>72</v>
      </c>
      <c r="X253" s="81">
        <v>5903</v>
      </c>
      <c r="Y253" s="81">
        <v>10301</v>
      </c>
      <c r="Z253" s="81">
        <v>15513</v>
      </c>
      <c r="AA253" s="81">
        <v>4519</v>
      </c>
      <c r="AB253" s="81">
        <v>23183</v>
      </c>
      <c r="AC253" s="81">
        <v>0</v>
      </c>
      <c r="AD253" s="81">
        <v>4.2122071674212389</v>
      </c>
      <c r="AE253" s="82"/>
      <c r="AF253" s="81">
        <v>26442299.258933529</v>
      </c>
      <c r="AG253" s="81">
        <v>1844237.9420783259</v>
      </c>
      <c r="AH253" s="81">
        <v>471010.68101017695</v>
      </c>
      <c r="AI253" s="81">
        <v>35994184.328884088</v>
      </c>
      <c r="AJ253" s="81">
        <v>42588068.240878738</v>
      </c>
      <c r="AK253" s="81"/>
      <c r="AL253" s="81"/>
      <c r="AM253" s="81">
        <v>3025639.0685021183</v>
      </c>
      <c r="AN253" s="81"/>
      <c r="AO253" s="81"/>
      <c r="AP253" s="82"/>
      <c r="AQ253" s="81">
        <v>542</v>
      </c>
      <c r="AR253" s="81">
        <v>156</v>
      </c>
      <c r="AS253" s="81">
        <v>0</v>
      </c>
      <c r="AT253" s="81">
        <v>2</v>
      </c>
      <c r="AU253" s="81">
        <v>0</v>
      </c>
      <c r="AV253" s="81">
        <v>1</v>
      </c>
      <c r="AW253" s="81">
        <v>0</v>
      </c>
      <c r="AX253" s="82"/>
      <c r="AY253" s="81">
        <v>2323.2000000000012</v>
      </c>
      <c r="AZ253" s="81">
        <v>6660.9</v>
      </c>
      <c r="BA253" s="81">
        <v>0</v>
      </c>
      <c r="BB253" s="81">
        <v>500</v>
      </c>
      <c r="BC253" s="81">
        <v>0</v>
      </c>
      <c r="BD253" s="81">
        <v>14500</v>
      </c>
      <c r="BE253" s="81">
        <v>0</v>
      </c>
      <c r="BF253" s="82"/>
      <c r="BG253" s="81">
        <v>0</v>
      </c>
      <c r="BH253" s="81">
        <v>5.6210000000000004</v>
      </c>
      <c r="BI253" s="81">
        <v>6.6</v>
      </c>
      <c r="BJ253" s="81">
        <v>0</v>
      </c>
      <c r="BK253" s="81">
        <v>0</v>
      </c>
      <c r="BL253" s="81">
        <v>0</v>
      </c>
      <c r="BM253" s="82"/>
      <c r="BN253" s="81">
        <v>0</v>
      </c>
      <c r="BO253" s="81">
        <v>1</v>
      </c>
      <c r="BP253" s="81">
        <v>1</v>
      </c>
      <c r="BQ253" s="81">
        <v>0</v>
      </c>
      <c r="BR253" s="81">
        <v>0</v>
      </c>
      <c r="BS253" s="81">
        <v>0</v>
      </c>
      <c r="BT253"/>
      <c r="BU253" s="80">
        <v>12.221</v>
      </c>
      <c r="BV253" s="80">
        <v>0</v>
      </c>
      <c r="BW253" s="80">
        <v>0</v>
      </c>
      <c r="BX253" s="80">
        <v>0</v>
      </c>
      <c r="BY253" s="80">
        <v>0</v>
      </c>
      <c r="BZ253" s="80">
        <v>0</v>
      </c>
      <c r="CA253" s="80">
        <v>0</v>
      </c>
      <c r="CB253" s="80">
        <v>0</v>
      </c>
      <c r="CC253" s="80">
        <v>0</v>
      </c>
    </row>
    <row r="254" spans="1:81">
      <c r="A254" s="80" t="s">
        <v>2045</v>
      </c>
      <c r="B254" s="80">
        <v>476</v>
      </c>
      <c r="C254" s="80">
        <v>18</v>
      </c>
      <c r="D254" s="80">
        <v>28</v>
      </c>
      <c r="E254" s="80">
        <v>2021</v>
      </c>
      <c r="F254" s="80" t="s">
        <v>75</v>
      </c>
      <c r="G254" s="174" t="s">
        <v>2027</v>
      </c>
      <c r="H254" s="80" t="s">
        <v>2028</v>
      </c>
      <c r="I254" s="177"/>
      <c r="J254" s="81">
        <v>18.095528646380906</v>
      </c>
      <c r="K254" s="81">
        <v>2.520717724456722</v>
      </c>
      <c r="L254" s="81">
        <v>1.6447250012909176</v>
      </c>
      <c r="M254" s="81">
        <v>24.473932647523601</v>
      </c>
      <c r="N254" s="81">
        <v>27.478546345108239</v>
      </c>
      <c r="O254" s="81">
        <v>20.86065586818123</v>
      </c>
      <c r="P254" s="81">
        <v>20.762893453013852</v>
      </c>
      <c r="Q254" s="81">
        <v>1.3502900108757332</v>
      </c>
      <c r="R254" s="81">
        <v>0</v>
      </c>
      <c r="S254" s="81">
        <v>4.5265210128107736</v>
      </c>
      <c r="T254" s="82"/>
      <c r="U254" s="81">
        <v>4817373</v>
      </c>
      <c r="V254" s="81">
        <v>900</v>
      </c>
      <c r="W254" s="81">
        <v>72</v>
      </c>
      <c r="X254" s="81">
        <v>5903</v>
      </c>
      <c r="Y254" s="81">
        <v>10231</v>
      </c>
      <c r="Z254" s="81">
        <v>15349</v>
      </c>
      <c r="AA254" s="81">
        <v>4568</v>
      </c>
      <c r="AB254" s="81">
        <v>22629</v>
      </c>
      <c r="AC254" s="81">
        <v>0</v>
      </c>
      <c r="AD254" s="81">
        <v>4.5265210128107736</v>
      </c>
      <c r="AE254" s="82"/>
      <c r="AF254" s="81">
        <v>29112423.397975132</v>
      </c>
      <c r="AG254" s="81">
        <v>1783912.9461814449</v>
      </c>
      <c r="AH254" s="81">
        <v>413334.67409267515</v>
      </c>
      <c r="AI254" s="81">
        <v>39678805.326435201</v>
      </c>
      <c r="AJ254" s="81">
        <v>37196574.465906791</v>
      </c>
      <c r="AK254" s="81">
        <v>0</v>
      </c>
      <c r="AL254" s="81">
        <v>0</v>
      </c>
      <c r="AM254" s="81">
        <v>2970370.5172027722</v>
      </c>
      <c r="AN254" s="81">
        <v>0</v>
      </c>
      <c r="AO254" s="81">
        <v>0</v>
      </c>
      <c r="AP254" s="82"/>
      <c r="AQ254" s="81">
        <v>557</v>
      </c>
      <c r="AR254" s="81">
        <v>159</v>
      </c>
      <c r="AS254" s="81">
        <v>0</v>
      </c>
      <c r="AT254" s="81">
        <v>3</v>
      </c>
      <c r="AU254" s="81">
        <v>0</v>
      </c>
      <c r="AV254" s="81">
        <v>1</v>
      </c>
      <c r="AW254" s="81"/>
      <c r="AX254" s="82"/>
      <c r="AY254" s="81">
        <v>2414.9000000000019</v>
      </c>
      <c r="AZ254" s="81">
        <v>6809.7999999999993</v>
      </c>
      <c r="BA254" s="81">
        <v>0</v>
      </c>
      <c r="BB254" s="81">
        <v>519.79999999999995</v>
      </c>
      <c r="BC254" s="81">
        <v>0</v>
      </c>
      <c r="BD254" s="81">
        <v>14500</v>
      </c>
      <c r="BE254" s="81"/>
      <c r="BF254" s="82"/>
      <c r="BG254" s="81"/>
      <c r="BH254" s="81"/>
      <c r="BI254" s="81"/>
      <c r="BJ254" s="81"/>
      <c r="BK254" s="81"/>
      <c r="BL254" s="81"/>
      <c r="BM254" s="82"/>
      <c r="BN254" s="81"/>
      <c r="BO254" s="81"/>
      <c r="BP254" s="81"/>
      <c r="BQ254" s="81"/>
      <c r="BR254" s="81"/>
      <c r="BS254" s="81"/>
      <c r="BT254"/>
      <c r="BU254" s="80"/>
      <c r="BV254" s="80"/>
      <c r="BW254" s="80"/>
      <c r="BX254" s="80"/>
      <c r="BY254" s="80"/>
      <c r="BZ254" s="80"/>
      <c r="CA254" s="80"/>
      <c r="CB254" s="80"/>
      <c r="CC254" s="80"/>
    </row>
    <row r="255" spans="1:81">
      <c r="A255" s="80" t="s">
        <v>2046</v>
      </c>
      <c r="B255" s="80">
        <v>476</v>
      </c>
      <c r="C255" s="80">
        <v>19</v>
      </c>
      <c r="D255" s="80">
        <v>28</v>
      </c>
      <c r="E255" s="80">
        <v>2022</v>
      </c>
      <c r="F255" s="80" t="s">
        <v>568</v>
      </c>
      <c r="G255" s="174" t="s">
        <v>2027</v>
      </c>
      <c r="H255" s="80" t="s">
        <v>2028</v>
      </c>
      <c r="I255" s="177"/>
      <c r="J255" s="81"/>
      <c r="K255" s="81"/>
      <c r="L255" s="81"/>
      <c r="M255" s="81"/>
      <c r="N255" s="81"/>
      <c r="O255" s="81"/>
      <c r="P255" s="81"/>
      <c r="Q255" s="81"/>
      <c r="R255" s="81"/>
      <c r="S255" s="81"/>
      <c r="T255" s="82"/>
      <c r="U255" s="81"/>
      <c r="V255" s="81"/>
      <c r="W255" s="81"/>
      <c r="X255" s="81"/>
      <c r="Y255" s="81"/>
      <c r="Z255" s="81"/>
      <c r="AA255" s="81"/>
      <c r="AB255" s="81"/>
      <c r="AC255" s="81"/>
      <c r="AD255" s="81"/>
      <c r="AE255" s="82"/>
      <c r="AF255" s="81"/>
      <c r="AG255" s="81"/>
      <c r="AH255" s="81"/>
      <c r="AI255" s="81"/>
      <c r="AJ255" s="81"/>
      <c r="AK255" s="81"/>
      <c r="AL255" s="81"/>
      <c r="AM255" s="81"/>
      <c r="AN255" s="81"/>
      <c r="AO255" s="81"/>
      <c r="AP255" s="82"/>
      <c r="AQ255" s="81">
        <v>574</v>
      </c>
      <c r="AR255" s="81">
        <v>161</v>
      </c>
      <c r="AS255" s="81">
        <v>0</v>
      </c>
      <c r="AT255" s="81">
        <v>3</v>
      </c>
      <c r="AU255" s="81">
        <v>0</v>
      </c>
      <c r="AV255" s="81">
        <v>1</v>
      </c>
      <c r="AW255" s="81"/>
      <c r="AX255" s="82"/>
      <c r="AY255" s="81">
        <v>2509.300000000002</v>
      </c>
      <c r="AZ255" s="81">
        <v>6908.7999999999993</v>
      </c>
      <c r="BA255" s="81">
        <v>0</v>
      </c>
      <c r="BB255" s="81">
        <v>519.79999999999995</v>
      </c>
      <c r="BC255" s="81">
        <v>0</v>
      </c>
      <c r="BD255" s="81">
        <v>14500</v>
      </c>
      <c r="BE255" s="81"/>
      <c r="BF255" s="82"/>
      <c r="BG255" s="81"/>
      <c r="BH255" s="81"/>
      <c r="BI255" s="81"/>
      <c r="BJ255" s="81"/>
      <c r="BK255" s="81"/>
      <c r="BL255" s="81"/>
      <c r="BM255" s="82"/>
      <c r="BN255" s="81"/>
      <c r="BO255" s="81"/>
      <c r="BP255" s="81"/>
      <c r="BQ255" s="81"/>
      <c r="BR255" s="81"/>
      <c r="BS255" s="81"/>
      <c r="BT255"/>
      <c r="BU255" s="80"/>
      <c r="BV255" s="80"/>
      <c r="BW255" s="80"/>
      <c r="BX255" s="80"/>
      <c r="BY255" s="80"/>
      <c r="BZ255" s="80"/>
      <c r="CA255" s="80"/>
      <c r="CB255" s="80"/>
      <c r="CC255" s="80"/>
    </row>
    <row r="256" spans="1:81">
      <c r="A256" s="80" t="s">
        <v>2047</v>
      </c>
      <c r="B256" s="80">
        <v>460</v>
      </c>
      <c r="C256" s="80">
        <v>1</v>
      </c>
      <c r="D256" s="80">
        <v>28</v>
      </c>
      <c r="E256" s="80">
        <v>1990</v>
      </c>
      <c r="F256" s="80" t="s">
        <v>562</v>
      </c>
      <c r="G256" s="80" t="s">
        <v>2048</v>
      </c>
      <c r="H256" s="80" t="s">
        <v>2049</v>
      </c>
      <c r="I256" s="177"/>
      <c r="J256" s="81">
        <v>443.95189666758608</v>
      </c>
      <c r="K256" s="81">
        <v>8.1521619334480775</v>
      </c>
      <c r="L256" s="81">
        <v>7.4647416885152875</v>
      </c>
      <c r="M256" s="81">
        <v>17.032616398000808</v>
      </c>
      <c r="N256" s="81">
        <v>24.508560345359871</v>
      </c>
      <c r="O256" s="81">
        <v>17.41015417007107</v>
      </c>
      <c r="P256" s="81">
        <v>32.889765816081969</v>
      </c>
      <c r="Q256" s="81">
        <v>1.7736468426601275</v>
      </c>
      <c r="R256" s="81">
        <v>0.41197608825326743</v>
      </c>
      <c r="S256" s="81">
        <v>1.7480032259232847</v>
      </c>
      <c r="T256" s="82"/>
      <c r="U256" s="81">
        <v>3477606</v>
      </c>
      <c r="V256" s="81">
        <v>1656</v>
      </c>
      <c r="W256" s="81">
        <v>90</v>
      </c>
      <c r="X256" s="81">
        <v>6612</v>
      </c>
      <c r="Y256" s="81">
        <v>9520</v>
      </c>
      <c r="Z256" s="81">
        <v>7161</v>
      </c>
      <c r="AA256" s="81">
        <v>7986</v>
      </c>
      <c r="AB256" s="81">
        <v>28798</v>
      </c>
      <c r="AC256" s="81">
        <v>71355</v>
      </c>
      <c r="AD256" s="81">
        <v>1.7480032259232847</v>
      </c>
      <c r="AE256" s="82"/>
      <c r="AF256" s="81" t="s">
        <v>564</v>
      </c>
      <c r="AG256" s="81" t="s">
        <v>564</v>
      </c>
      <c r="AH256" s="81" t="s">
        <v>564</v>
      </c>
      <c r="AI256" s="81" t="s">
        <v>564</v>
      </c>
      <c r="AJ256" s="81" t="s">
        <v>564</v>
      </c>
      <c r="AK256" s="81" t="s">
        <v>564</v>
      </c>
      <c r="AL256" s="81" t="s">
        <v>564</v>
      </c>
      <c r="AM256" s="81" t="s">
        <v>564</v>
      </c>
      <c r="AN256" s="81" t="s">
        <v>564</v>
      </c>
      <c r="AO256" s="81" t="s">
        <v>564</v>
      </c>
      <c r="AP256" s="82"/>
      <c r="AQ256" s="81" t="s">
        <v>564</v>
      </c>
      <c r="AR256" s="81" t="s">
        <v>564</v>
      </c>
      <c r="AS256" s="81" t="s">
        <v>564</v>
      </c>
      <c r="AT256" s="81" t="s">
        <v>564</v>
      </c>
      <c r="AU256" s="81" t="s">
        <v>564</v>
      </c>
      <c r="AV256" s="81" t="s">
        <v>564</v>
      </c>
      <c r="AW256" s="81" t="s">
        <v>564</v>
      </c>
      <c r="AX256" s="82"/>
      <c r="AY256" s="81" t="s">
        <v>564</v>
      </c>
      <c r="AZ256" s="81" t="s">
        <v>564</v>
      </c>
      <c r="BA256" s="81" t="s">
        <v>564</v>
      </c>
      <c r="BB256" s="81" t="s">
        <v>564</v>
      </c>
      <c r="BC256" s="81" t="s">
        <v>564</v>
      </c>
      <c r="BD256" s="81" t="s">
        <v>564</v>
      </c>
      <c r="BE256" s="81" t="s">
        <v>564</v>
      </c>
      <c r="BF256" s="82"/>
      <c r="BG256" s="81" t="s">
        <v>564</v>
      </c>
      <c r="BH256" s="81" t="s">
        <v>564</v>
      </c>
      <c r="BI256" s="81" t="s">
        <v>564</v>
      </c>
      <c r="BJ256" s="81" t="s">
        <v>564</v>
      </c>
      <c r="BK256" s="81" t="s">
        <v>564</v>
      </c>
      <c r="BL256" s="81" t="s">
        <v>564</v>
      </c>
      <c r="BM256" s="82"/>
      <c r="BN256" s="81" t="s">
        <v>564</v>
      </c>
      <c r="BO256" s="81" t="s">
        <v>564</v>
      </c>
      <c r="BP256" s="81" t="s">
        <v>564</v>
      </c>
      <c r="BQ256" s="81" t="s">
        <v>564</v>
      </c>
      <c r="BR256" s="81" t="s">
        <v>564</v>
      </c>
      <c r="BS256" s="81" t="s">
        <v>564</v>
      </c>
      <c r="BT256"/>
      <c r="BU256" s="80"/>
      <c r="BV256" s="80"/>
      <c r="BW256" s="80"/>
      <c r="BX256" s="80"/>
      <c r="BY256" s="80"/>
      <c r="BZ256" s="80"/>
      <c r="CA256" s="80"/>
      <c r="CB256" s="80"/>
      <c r="CC256" s="80"/>
    </row>
    <row r="257" spans="1:81">
      <c r="A257" s="80" t="s">
        <v>2050</v>
      </c>
      <c r="B257" s="80">
        <v>461</v>
      </c>
      <c r="C257" s="80">
        <v>2</v>
      </c>
      <c r="D257" s="80">
        <v>28</v>
      </c>
      <c r="E257" s="80">
        <v>2005</v>
      </c>
      <c r="F257" s="80" t="s">
        <v>565</v>
      </c>
      <c r="G257" s="80" t="s">
        <v>2048</v>
      </c>
      <c r="H257" s="80" t="s">
        <v>2049</v>
      </c>
      <c r="I257" s="177"/>
      <c r="J257" s="81">
        <v>168.13548198252329</v>
      </c>
      <c r="K257" s="81">
        <v>5.279066655121845</v>
      </c>
      <c r="L257" s="81">
        <v>4.5780070104505617</v>
      </c>
      <c r="M257" s="81">
        <v>25.539036264859497</v>
      </c>
      <c r="N257" s="81">
        <v>30.255141630369078</v>
      </c>
      <c r="O257" s="81">
        <v>26.413648368397176</v>
      </c>
      <c r="P257" s="81">
        <v>35.331389807448431</v>
      </c>
      <c r="Q257" s="81">
        <v>1.5102809721765511</v>
      </c>
      <c r="R257" s="81">
        <v>0.18978755849282183</v>
      </c>
      <c r="S257" s="81">
        <v>4.1394746400000004</v>
      </c>
      <c r="T257" s="82"/>
      <c r="U257" s="81">
        <v>2833157</v>
      </c>
      <c r="V257" s="81">
        <v>1512</v>
      </c>
      <c r="W257" s="81">
        <v>50</v>
      </c>
      <c r="X257" s="81">
        <v>5460</v>
      </c>
      <c r="Y257" s="81">
        <v>10175</v>
      </c>
      <c r="Z257" s="81">
        <v>12572</v>
      </c>
      <c r="AA257" s="81">
        <v>7026</v>
      </c>
      <c r="AB257" s="81">
        <v>25635</v>
      </c>
      <c r="AC257" s="81">
        <v>33560</v>
      </c>
      <c r="AD257" s="81">
        <v>4.1394746400000004</v>
      </c>
      <c r="AE257" s="82"/>
      <c r="AF257" s="81" t="s">
        <v>564</v>
      </c>
      <c r="AG257" s="81" t="s">
        <v>564</v>
      </c>
      <c r="AH257" s="81" t="s">
        <v>564</v>
      </c>
      <c r="AI257" s="81" t="s">
        <v>564</v>
      </c>
      <c r="AJ257" s="81" t="s">
        <v>564</v>
      </c>
      <c r="AK257" s="81" t="s">
        <v>564</v>
      </c>
      <c r="AL257" s="81" t="s">
        <v>564</v>
      </c>
      <c r="AM257" s="81" t="s">
        <v>564</v>
      </c>
      <c r="AN257" s="81" t="s">
        <v>564</v>
      </c>
      <c r="AO257" s="81" t="s">
        <v>564</v>
      </c>
      <c r="AP257" s="82"/>
      <c r="AQ257" s="81" t="s">
        <v>564</v>
      </c>
      <c r="AR257" s="81" t="s">
        <v>564</v>
      </c>
      <c r="AS257" s="81" t="s">
        <v>564</v>
      </c>
      <c r="AT257" s="81" t="s">
        <v>564</v>
      </c>
      <c r="AU257" s="81" t="s">
        <v>564</v>
      </c>
      <c r="AV257" s="81" t="s">
        <v>564</v>
      </c>
      <c r="AW257" s="81" t="s">
        <v>564</v>
      </c>
      <c r="AX257" s="82"/>
      <c r="AY257" s="81" t="s">
        <v>564</v>
      </c>
      <c r="AZ257" s="81" t="s">
        <v>564</v>
      </c>
      <c r="BA257" s="81" t="s">
        <v>564</v>
      </c>
      <c r="BB257" s="81" t="s">
        <v>564</v>
      </c>
      <c r="BC257" s="81" t="s">
        <v>564</v>
      </c>
      <c r="BD257" s="81" t="s">
        <v>564</v>
      </c>
      <c r="BE257" s="81" t="s">
        <v>564</v>
      </c>
      <c r="BF257" s="82"/>
      <c r="BG257" s="81" t="s">
        <v>564</v>
      </c>
      <c r="BH257" s="81" t="s">
        <v>564</v>
      </c>
      <c r="BI257" s="81" t="s">
        <v>564</v>
      </c>
      <c r="BJ257" s="81" t="s">
        <v>564</v>
      </c>
      <c r="BK257" s="81" t="s">
        <v>564</v>
      </c>
      <c r="BL257" s="81" t="s">
        <v>564</v>
      </c>
      <c r="BM257" s="82"/>
      <c r="BN257" s="81" t="s">
        <v>564</v>
      </c>
      <c r="BO257" s="81" t="s">
        <v>564</v>
      </c>
      <c r="BP257" s="81" t="s">
        <v>564</v>
      </c>
      <c r="BQ257" s="81" t="s">
        <v>564</v>
      </c>
      <c r="BR257" s="81" t="s">
        <v>564</v>
      </c>
      <c r="BS257" s="81" t="s">
        <v>564</v>
      </c>
      <c r="BT257"/>
      <c r="BU257" s="80"/>
      <c r="BV257" s="80"/>
      <c r="BW257" s="80"/>
      <c r="BX257" s="80"/>
      <c r="BY257" s="80"/>
      <c r="BZ257" s="80"/>
      <c r="CA257" s="80"/>
      <c r="CB257" s="80"/>
      <c r="CC257" s="80"/>
    </row>
    <row r="258" spans="1:81">
      <c r="A258" s="80" t="s">
        <v>2051</v>
      </c>
      <c r="B258" s="80">
        <v>462</v>
      </c>
      <c r="C258" s="80">
        <v>3</v>
      </c>
      <c r="D258" s="80">
        <v>28</v>
      </c>
      <c r="E258" s="80">
        <v>2006</v>
      </c>
      <c r="F258" s="80" t="s">
        <v>566</v>
      </c>
      <c r="G258" s="80" t="s">
        <v>2048</v>
      </c>
      <c r="H258" s="80" t="s">
        <v>2049</v>
      </c>
      <c r="I258" s="177"/>
      <c r="J258" s="81" t="s">
        <v>564</v>
      </c>
      <c r="K258" s="81" t="s">
        <v>564</v>
      </c>
      <c r="L258" s="81" t="s">
        <v>564</v>
      </c>
      <c r="M258" s="81" t="s">
        <v>564</v>
      </c>
      <c r="N258" s="81" t="s">
        <v>564</v>
      </c>
      <c r="O258" s="81" t="s">
        <v>564</v>
      </c>
      <c r="P258" s="81" t="s">
        <v>564</v>
      </c>
      <c r="Q258" s="81" t="s">
        <v>564</v>
      </c>
      <c r="R258" s="81" t="s">
        <v>564</v>
      </c>
      <c r="S258" s="81" t="s">
        <v>564</v>
      </c>
      <c r="T258" s="82"/>
      <c r="U258" s="81" t="s">
        <v>564</v>
      </c>
      <c r="V258" s="81" t="s">
        <v>564</v>
      </c>
      <c r="W258" s="81" t="s">
        <v>564</v>
      </c>
      <c r="X258" s="81" t="s">
        <v>564</v>
      </c>
      <c r="Y258" s="81" t="s">
        <v>564</v>
      </c>
      <c r="Z258" s="81" t="s">
        <v>564</v>
      </c>
      <c r="AA258" s="81" t="s">
        <v>564</v>
      </c>
      <c r="AB258" s="81" t="s">
        <v>564</v>
      </c>
      <c r="AC258" s="81" t="s">
        <v>564</v>
      </c>
      <c r="AD258" s="81" t="s">
        <v>564</v>
      </c>
      <c r="AE258" s="82"/>
      <c r="AF258" s="81" t="s">
        <v>564</v>
      </c>
      <c r="AG258" s="81" t="s">
        <v>564</v>
      </c>
      <c r="AH258" s="81" t="s">
        <v>564</v>
      </c>
      <c r="AI258" s="81" t="s">
        <v>564</v>
      </c>
      <c r="AJ258" s="81" t="s">
        <v>564</v>
      </c>
      <c r="AK258" s="81" t="s">
        <v>564</v>
      </c>
      <c r="AL258" s="81" t="s">
        <v>564</v>
      </c>
      <c r="AM258" s="81" t="s">
        <v>564</v>
      </c>
      <c r="AN258" s="81" t="s">
        <v>564</v>
      </c>
      <c r="AO258" s="81" t="s">
        <v>564</v>
      </c>
      <c r="AP258" s="82"/>
      <c r="AQ258" s="81" t="s">
        <v>564</v>
      </c>
      <c r="AR258" s="81" t="s">
        <v>564</v>
      </c>
      <c r="AS258" s="81" t="s">
        <v>564</v>
      </c>
      <c r="AT258" s="81" t="s">
        <v>564</v>
      </c>
      <c r="AU258" s="81" t="s">
        <v>564</v>
      </c>
      <c r="AV258" s="81" t="s">
        <v>564</v>
      </c>
      <c r="AW258" s="81" t="s">
        <v>564</v>
      </c>
      <c r="AX258" s="82"/>
      <c r="AY258" s="81" t="s">
        <v>564</v>
      </c>
      <c r="AZ258" s="81" t="s">
        <v>564</v>
      </c>
      <c r="BA258" s="81" t="s">
        <v>564</v>
      </c>
      <c r="BB258" s="81" t="s">
        <v>564</v>
      </c>
      <c r="BC258" s="81" t="s">
        <v>564</v>
      </c>
      <c r="BD258" s="81" t="s">
        <v>564</v>
      </c>
      <c r="BE258" s="81" t="s">
        <v>564</v>
      </c>
      <c r="BF258" s="82"/>
      <c r="BG258" s="81" t="s">
        <v>564</v>
      </c>
      <c r="BH258" s="81" t="s">
        <v>564</v>
      </c>
      <c r="BI258" s="81" t="s">
        <v>564</v>
      </c>
      <c r="BJ258" s="81" t="s">
        <v>564</v>
      </c>
      <c r="BK258" s="81" t="s">
        <v>564</v>
      </c>
      <c r="BL258" s="81" t="s">
        <v>564</v>
      </c>
      <c r="BM258" s="82"/>
      <c r="BN258" s="81" t="s">
        <v>564</v>
      </c>
      <c r="BO258" s="81" t="s">
        <v>564</v>
      </c>
      <c r="BP258" s="81" t="s">
        <v>564</v>
      </c>
      <c r="BQ258" s="81" t="s">
        <v>564</v>
      </c>
      <c r="BR258" s="81" t="s">
        <v>564</v>
      </c>
      <c r="BS258" s="81" t="s">
        <v>564</v>
      </c>
      <c r="BT258"/>
      <c r="BU258" s="80"/>
      <c r="BV258" s="80"/>
      <c r="BW258" s="80"/>
      <c r="BX258" s="80"/>
      <c r="BY258" s="80"/>
      <c r="BZ258" s="80"/>
      <c r="CA258" s="80"/>
      <c r="CB258" s="80"/>
      <c r="CC258" s="80"/>
    </row>
    <row r="259" spans="1:81">
      <c r="A259" s="80" t="s">
        <v>2052</v>
      </c>
      <c r="B259" s="80">
        <v>463</v>
      </c>
      <c r="C259" s="80">
        <v>4</v>
      </c>
      <c r="D259" s="80">
        <v>28</v>
      </c>
      <c r="E259" s="80">
        <v>2007</v>
      </c>
      <c r="F259" s="80" t="s">
        <v>567</v>
      </c>
      <c r="G259" s="80" t="s">
        <v>2048</v>
      </c>
      <c r="H259" s="80" t="s">
        <v>2049</v>
      </c>
      <c r="I259" s="177"/>
      <c r="J259" s="81">
        <v>164.06936726879266</v>
      </c>
      <c r="K259" s="81">
        <v>3.5194126164833612</v>
      </c>
      <c r="L259" s="81">
        <v>6.0773429040576676</v>
      </c>
      <c r="M259" s="81">
        <v>26.038910175647342</v>
      </c>
      <c r="N259" s="81">
        <v>30.288869545240857</v>
      </c>
      <c r="O259" s="81">
        <v>25.976609777699974</v>
      </c>
      <c r="P259" s="81">
        <v>34.632292565249955</v>
      </c>
      <c r="Q259" s="81">
        <v>1.5577874599913428</v>
      </c>
      <c r="R259" s="81">
        <v>0.16403249558304542</v>
      </c>
      <c r="S259" s="81">
        <v>3.3172919136000005</v>
      </c>
      <c r="T259" s="82"/>
      <c r="U259" s="81">
        <v>3194050</v>
      </c>
      <c r="V259" s="81">
        <v>1223</v>
      </c>
      <c r="W259" s="81">
        <v>78</v>
      </c>
      <c r="X259" s="81">
        <v>6625</v>
      </c>
      <c r="Y259" s="81">
        <v>10356</v>
      </c>
      <c r="Z259" s="81">
        <v>12853</v>
      </c>
      <c r="AA259" s="81">
        <v>6782</v>
      </c>
      <c r="AB259" s="81">
        <v>25043</v>
      </c>
      <c r="AC259" s="81">
        <v>29838</v>
      </c>
      <c r="AD259" s="81">
        <v>3.3172919136000005</v>
      </c>
      <c r="AE259" s="82"/>
      <c r="AF259" s="81" t="s">
        <v>564</v>
      </c>
      <c r="AG259" s="81" t="s">
        <v>564</v>
      </c>
      <c r="AH259" s="81" t="s">
        <v>564</v>
      </c>
      <c r="AI259" s="81" t="s">
        <v>564</v>
      </c>
      <c r="AJ259" s="81" t="s">
        <v>564</v>
      </c>
      <c r="AK259" s="81" t="s">
        <v>564</v>
      </c>
      <c r="AL259" s="81" t="s">
        <v>564</v>
      </c>
      <c r="AM259" s="81" t="s">
        <v>564</v>
      </c>
      <c r="AN259" s="81" t="s">
        <v>564</v>
      </c>
      <c r="AO259" s="81" t="s">
        <v>564</v>
      </c>
      <c r="AP259" s="82"/>
      <c r="AQ259" s="81" t="s">
        <v>564</v>
      </c>
      <c r="AR259" s="81" t="s">
        <v>564</v>
      </c>
      <c r="AS259" s="81" t="s">
        <v>564</v>
      </c>
      <c r="AT259" s="81" t="s">
        <v>564</v>
      </c>
      <c r="AU259" s="81" t="s">
        <v>564</v>
      </c>
      <c r="AV259" s="81" t="s">
        <v>564</v>
      </c>
      <c r="AW259" s="81" t="s">
        <v>564</v>
      </c>
      <c r="AX259" s="82"/>
      <c r="AY259" s="81" t="s">
        <v>564</v>
      </c>
      <c r="AZ259" s="81" t="s">
        <v>564</v>
      </c>
      <c r="BA259" s="81" t="s">
        <v>564</v>
      </c>
      <c r="BB259" s="81" t="s">
        <v>564</v>
      </c>
      <c r="BC259" s="81" t="s">
        <v>564</v>
      </c>
      <c r="BD259" s="81" t="s">
        <v>564</v>
      </c>
      <c r="BE259" s="81" t="s">
        <v>564</v>
      </c>
      <c r="BF259" s="82"/>
      <c r="BG259" s="81" t="s">
        <v>564</v>
      </c>
      <c r="BH259" s="81" t="s">
        <v>564</v>
      </c>
      <c r="BI259" s="81" t="s">
        <v>564</v>
      </c>
      <c r="BJ259" s="81" t="s">
        <v>564</v>
      </c>
      <c r="BK259" s="81" t="s">
        <v>564</v>
      </c>
      <c r="BL259" s="81" t="s">
        <v>564</v>
      </c>
      <c r="BM259" s="82"/>
      <c r="BN259" s="81" t="s">
        <v>564</v>
      </c>
      <c r="BO259" s="81" t="s">
        <v>564</v>
      </c>
      <c r="BP259" s="81" t="s">
        <v>564</v>
      </c>
      <c r="BQ259" s="81" t="s">
        <v>564</v>
      </c>
      <c r="BR259" s="81" t="s">
        <v>564</v>
      </c>
      <c r="BS259" s="81" t="s">
        <v>564</v>
      </c>
      <c r="BT259"/>
      <c r="BU259" s="80"/>
      <c r="BV259" s="80"/>
      <c r="BW259" s="80"/>
      <c r="BX259" s="80"/>
      <c r="BY259" s="80"/>
      <c r="BZ259" s="80"/>
      <c r="CA259" s="80"/>
      <c r="CB259" s="80"/>
      <c r="CC259" s="80"/>
    </row>
    <row r="260" spans="1:81">
      <c r="A260" s="80" t="s">
        <v>2053</v>
      </c>
      <c r="B260" s="80">
        <v>464</v>
      </c>
      <c r="C260" s="80">
        <v>5</v>
      </c>
      <c r="D260" s="80">
        <v>28</v>
      </c>
      <c r="E260" s="80">
        <v>2008</v>
      </c>
      <c r="F260" s="80" t="s">
        <v>84</v>
      </c>
      <c r="G260" s="80" t="s">
        <v>2048</v>
      </c>
      <c r="H260" s="80" t="s">
        <v>2049</v>
      </c>
      <c r="I260" s="177"/>
      <c r="J260" s="81">
        <v>145.13967738719984</v>
      </c>
      <c r="K260" s="81">
        <v>3.3052265981449529</v>
      </c>
      <c r="L260" s="81">
        <v>5.2243040025511664</v>
      </c>
      <c r="M260" s="81">
        <v>27.845918030688875</v>
      </c>
      <c r="N260" s="81">
        <v>27.149377135738778</v>
      </c>
      <c r="O260" s="81">
        <v>25.3398569817092</v>
      </c>
      <c r="P260" s="81">
        <v>33.077921448107944</v>
      </c>
      <c r="Q260" s="81">
        <v>1.510877866028401</v>
      </c>
      <c r="R260" s="81">
        <v>0.12705001634875318</v>
      </c>
      <c r="S260" s="81">
        <v>2.3624344374100006</v>
      </c>
      <c r="T260" s="82"/>
      <c r="U260" s="81">
        <v>3241618</v>
      </c>
      <c r="V260" s="81">
        <v>1223</v>
      </c>
      <c r="W260" s="81">
        <v>78</v>
      </c>
      <c r="X260" s="81">
        <v>6625</v>
      </c>
      <c r="Y260" s="81">
        <v>10205</v>
      </c>
      <c r="Z260" s="81">
        <v>12978</v>
      </c>
      <c r="AA260" s="81">
        <v>6485</v>
      </c>
      <c r="AB260" s="81">
        <v>24688</v>
      </c>
      <c r="AC260" s="81">
        <v>23998</v>
      </c>
      <c r="AD260" s="81">
        <v>2.3624344374100006</v>
      </c>
      <c r="AE260" s="82"/>
      <c r="AF260" s="81" t="s">
        <v>564</v>
      </c>
      <c r="AG260" s="81" t="s">
        <v>564</v>
      </c>
      <c r="AH260" s="81" t="s">
        <v>564</v>
      </c>
      <c r="AI260" s="81" t="s">
        <v>564</v>
      </c>
      <c r="AJ260" s="81" t="s">
        <v>564</v>
      </c>
      <c r="AK260" s="81" t="s">
        <v>564</v>
      </c>
      <c r="AL260" s="81" t="s">
        <v>564</v>
      </c>
      <c r="AM260" s="81" t="s">
        <v>564</v>
      </c>
      <c r="AN260" s="81" t="s">
        <v>564</v>
      </c>
      <c r="AO260" s="81" t="s">
        <v>564</v>
      </c>
      <c r="AP260" s="82"/>
      <c r="AQ260" s="81" t="s">
        <v>564</v>
      </c>
      <c r="AR260" s="81" t="s">
        <v>564</v>
      </c>
      <c r="AS260" s="81" t="s">
        <v>564</v>
      </c>
      <c r="AT260" s="81" t="s">
        <v>564</v>
      </c>
      <c r="AU260" s="81" t="s">
        <v>564</v>
      </c>
      <c r="AV260" s="81" t="s">
        <v>564</v>
      </c>
      <c r="AW260" s="81" t="s">
        <v>564</v>
      </c>
      <c r="AX260" s="82"/>
      <c r="AY260" s="81" t="s">
        <v>564</v>
      </c>
      <c r="AZ260" s="81" t="s">
        <v>564</v>
      </c>
      <c r="BA260" s="81" t="s">
        <v>564</v>
      </c>
      <c r="BB260" s="81" t="s">
        <v>564</v>
      </c>
      <c r="BC260" s="81" t="s">
        <v>564</v>
      </c>
      <c r="BD260" s="81" t="s">
        <v>564</v>
      </c>
      <c r="BE260" s="81" t="s">
        <v>564</v>
      </c>
      <c r="BF260" s="82"/>
      <c r="BG260" s="81" t="s">
        <v>564</v>
      </c>
      <c r="BH260" s="81" t="s">
        <v>564</v>
      </c>
      <c r="BI260" s="81" t="s">
        <v>564</v>
      </c>
      <c r="BJ260" s="81" t="s">
        <v>564</v>
      </c>
      <c r="BK260" s="81" t="s">
        <v>564</v>
      </c>
      <c r="BL260" s="81" t="s">
        <v>564</v>
      </c>
      <c r="BM260" s="82"/>
      <c r="BN260" s="81" t="s">
        <v>564</v>
      </c>
      <c r="BO260" s="81" t="s">
        <v>564</v>
      </c>
      <c r="BP260" s="81" t="s">
        <v>564</v>
      </c>
      <c r="BQ260" s="81" t="s">
        <v>564</v>
      </c>
      <c r="BR260" s="81" t="s">
        <v>564</v>
      </c>
      <c r="BS260" s="81" t="s">
        <v>564</v>
      </c>
      <c r="BT260"/>
      <c r="BU260" s="80"/>
      <c r="BV260" s="80"/>
      <c r="BW260" s="80"/>
      <c r="BX260" s="80"/>
      <c r="BY260" s="80"/>
      <c r="BZ260" s="80"/>
      <c r="CA260" s="80"/>
      <c r="CB260" s="80"/>
      <c r="CC260" s="80"/>
    </row>
    <row r="261" spans="1:81">
      <c r="A261" s="80" t="s">
        <v>2054</v>
      </c>
      <c r="B261" s="80">
        <v>465</v>
      </c>
      <c r="C261" s="80">
        <v>6</v>
      </c>
      <c r="D261" s="80">
        <v>28</v>
      </c>
      <c r="E261" s="80">
        <v>2009</v>
      </c>
      <c r="F261" s="80" t="s">
        <v>85</v>
      </c>
      <c r="G261" s="80" t="s">
        <v>2048</v>
      </c>
      <c r="H261" s="80" t="s">
        <v>2049</v>
      </c>
      <c r="I261" s="177"/>
      <c r="J261" s="81">
        <v>194.28651803729608</v>
      </c>
      <c r="K261" s="81">
        <v>2.766466343560245</v>
      </c>
      <c r="L261" s="81">
        <v>13.58424843881277</v>
      </c>
      <c r="M261" s="81">
        <v>25.340558477790122</v>
      </c>
      <c r="N261" s="81">
        <v>25.714926928332964</v>
      </c>
      <c r="O261" s="81">
        <v>25.864230049003663</v>
      </c>
      <c r="P261" s="81">
        <v>31.634164944638918</v>
      </c>
      <c r="Q261" s="81">
        <v>1.4190369160071545</v>
      </c>
      <c r="R261" s="81">
        <v>0.12745174190488184</v>
      </c>
      <c r="S261" s="81">
        <v>3.118295743</v>
      </c>
      <c r="T261" s="82"/>
      <c r="U261" s="81">
        <v>3082320</v>
      </c>
      <c r="V261" s="81">
        <v>890</v>
      </c>
      <c r="W261" s="81">
        <v>361</v>
      </c>
      <c r="X261" s="81">
        <v>6547</v>
      </c>
      <c r="Y261" s="81">
        <v>10243</v>
      </c>
      <c r="Z261" s="81">
        <v>13075</v>
      </c>
      <c r="AA261" s="81">
        <v>6367</v>
      </c>
      <c r="AB261" s="81">
        <v>24341</v>
      </c>
      <c r="AC261" s="81">
        <v>23486</v>
      </c>
      <c r="AD261" s="81">
        <v>3.118295743</v>
      </c>
      <c r="AE261" s="82"/>
      <c r="AF261" s="81" t="s">
        <v>564</v>
      </c>
      <c r="AG261" s="81" t="s">
        <v>564</v>
      </c>
      <c r="AH261" s="81" t="s">
        <v>564</v>
      </c>
      <c r="AI261" s="81" t="s">
        <v>564</v>
      </c>
      <c r="AJ261" s="81" t="s">
        <v>564</v>
      </c>
      <c r="AK261" s="81" t="s">
        <v>564</v>
      </c>
      <c r="AL261" s="81" t="s">
        <v>564</v>
      </c>
      <c r="AM261" s="81" t="s">
        <v>564</v>
      </c>
      <c r="AN261" s="81" t="s">
        <v>564</v>
      </c>
      <c r="AO261" s="81" t="s">
        <v>564</v>
      </c>
      <c r="AP261" s="82"/>
      <c r="AQ261" s="81" t="s">
        <v>564</v>
      </c>
      <c r="AR261" s="81" t="s">
        <v>564</v>
      </c>
      <c r="AS261" s="81" t="s">
        <v>564</v>
      </c>
      <c r="AT261" s="81" t="s">
        <v>564</v>
      </c>
      <c r="AU261" s="81" t="s">
        <v>564</v>
      </c>
      <c r="AV261" s="81" t="s">
        <v>564</v>
      </c>
      <c r="AW261" s="81" t="s">
        <v>564</v>
      </c>
      <c r="AX261" s="82"/>
      <c r="AY261" s="81" t="s">
        <v>564</v>
      </c>
      <c r="AZ261" s="81" t="s">
        <v>564</v>
      </c>
      <c r="BA261" s="81" t="s">
        <v>564</v>
      </c>
      <c r="BB261" s="81" t="s">
        <v>564</v>
      </c>
      <c r="BC261" s="81" t="s">
        <v>564</v>
      </c>
      <c r="BD261" s="81" t="s">
        <v>564</v>
      </c>
      <c r="BE261" s="81" t="s">
        <v>564</v>
      </c>
      <c r="BF261" s="82"/>
      <c r="BG261" s="81">
        <v>0</v>
      </c>
      <c r="BH261" s="81">
        <v>0</v>
      </c>
      <c r="BI261" s="81">
        <v>16.86</v>
      </c>
      <c r="BJ261" s="81">
        <v>0</v>
      </c>
      <c r="BK261" s="81">
        <v>0</v>
      </c>
      <c r="BL261" s="81">
        <v>0</v>
      </c>
      <c r="BM261" s="82"/>
      <c r="BN261" s="81">
        <v>0</v>
      </c>
      <c r="BO261" s="81">
        <v>0</v>
      </c>
      <c r="BP261" s="81">
        <v>2</v>
      </c>
      <c r="BQ261" s="81">
        <v>0</v>
      </c>
      <c r="BR261" s="81">
        <v>0</v>
      </c>
      <c r="BS261" s="81">
        <v>0</v>
      </c>
      <c r="BT261"/>
      <c r="BU261" s="80"/>
      <c r="BV261" s="80"/>
      <c r="BW261" s="80"/>
      <c r="BX261" s="80"/>
      <c r="BY261" s="80"/>
      <c r="BZ261" s="80"/>
      <c r="CA261" s="80"/>
      <c r="CB261" s="80"/>
      <c r="CC261" s="80"/>
    </row>
    <row r="262" spans="1:81">
      <c r="A262" s="80" t="s">
        <v>2055</v>
      </c>
      <c r="B262" s="80">
        <v>466</v>
      </c>
      <c r="C262" s="80">
        <v>7</v>
      </c>
      <c r="D262" s="80">
        <v>28</v>
      </c>
      <c r="E262" s="80">
        <v>2010</v>
      </c>
      <c r="F262" s="80" t="s">
        <v>86</v>
      </c>
      <c r="G262" s="80" t="s">
        <v>2048</v>
      </c>
      <c r="H262" s="80" t="s">
        <v>2049</v>
      </c>
      <c r="I262" s="177"/>
      <c r="J262" s="81">
        <v>213.16009529766001</v>
      </c>
      <c r="K262" s="81">
        <v>2.2853747187313043</v>
      </c>
      <c r="L262" s="81">
        <v>12.228098073820622</v>
      </c>
      <c r="M262" s="81">
        <v>27.238647559319663</v>
      </c>
      <c r="N262" s="81">
        <v>33.981916220089893</v>
      </c>
      <c r="O262" s="81">
        <v>25.93953048602642</v>
      </c>
      <c r="P262" s="81">
        <v>31.751404527215055</v>
      </c>
      <c r="Q262" s="81">
        <v>1.4657879631014776</v>
      </c>
      <c r="R262" s="81">
        <v>0.17989038528422505</v>
      </c>
      <c r="S262" s="81">
        <v>4.3811585588199993</v>
      </c>
      <c r="T262" s="82"/>
      <c r="U262" s="81">
        <v>3889038</v>
      </c>
      <c r="V262" s="81">
        <v>890</v>
      </c>
      <c r="W262" s="81">
        <v>361</v>
      </c>
      <c r="X262" s="81">
        <v>6547</v>
      </c>
      <c r="Y262" s="81">
        <v>10221</v>
      </c>
      <c r="Z262" s="81">
        <v>13174</v>
      </c>
      <c r="AA262" s="81">
        <v>6231</v>
      </c>
      <c r="AB262" s="81">
        <v>24092</v>
      </c>
      <c r="AC262" s="81">
        <v>31414</v>
      </c>
      <c r="AD262" s="81">
        <v>4.3811585588199993</v>
      </c>
      <c r="AE262" s="82"/>
      <c r="AF262" s="81" t="s">
        <v>564</v>
      </c>
      <c r="AG262" s="81" t="s">
        <v>564</v>
      </c>
      <c r="AH262" s="81" t="s">
        <v>564</v>
      </c>
      <c r="AI262" s="81" t="s">
        <v>564</v>
      </c>
      <c r="AJ262" s="81" t="s">
        <v>564</v>
      </c>
      <c r="AK262" s="81" t="s">
        <v>564</v>
      </c>
      <c r="AL262" s="81" t="s">
        <v>564</v>
      </c>
      <c r="AM262" s="81" t="s">
        <v>564</v>
      </c>
      <c r="AN262" s="81" t="s">
        <v>564</v>
      </c>
      <c r="AO262" s="81" t="s">
        <v>564</v>
      </c>
      <c r="AP262" s="82"/>
      <c r="AQ262" s="81" t="s">
        <v>564</v>
      </c>
      <c r="AR262" s="81" t="s">
        <v>564</v>
      </c>
      <c r="AS262" s="81" t="s">
        <v>564</v>
      </c>
      <c r="AT262" s="81" t="s">
        <v>564</v>
      </c>
      <c r="AU262" s="81" t="s">
        <v>564</v>
      </c>
      <c r="AV262" s="81" t="s">
        <v>564</v>
      </c>
      <c r="AW262" s="81" t="s">
        <v>564</v>
      </c>
      <c r="AX262" s="82"/>
      <c r="AY262" s="81" t="s">
        <v>564</v>
      </c>
      <c r="AZ262" s="81" t="s">
        <v>564</v>
      </c>
      <c r="BA262" s="81" t="s">
        <v>564</v>
      </c>
      <c r="BB262" s="81" t="s">
        <v>564</v>
      </c>
      <c r="BC262" s="81" t="s">
        <v>564</v>
      </c>
      <c r="BD262" s="81" t="s">
        <v>564</v>
      </c>
      <c r="BE262" s="81" t="s">
        <v>564</v>
      </c>
      <c r="BF262" s="82"/>
      <c r="BG262" s="81">
        <v>0</v>
      </c>
      <c r="BH262" s="81">
        <v>0</v>
      </c>
      <c r="BI262" s="81">
        <v>17.373999999999999</v>
      </c>
      <c r="BJ262" s="81">
        <v>0</v>
      </c>
      <c r="BK262" s="81">
        <v>0</v>
      </c>
      <c r="BL262" s="81">
        <v>0</v>
      </c>
      <c r="BM262" s="82"/>
      <c r="BN262" s="81">
        <v>0</v>
      </c>
      <c r="BO262" s="81">
        <v>0</v>
      </c>
      <c r="BP262" s="81">
        <v>2</v>
      </c>
      <c r="BQ262" s="81">
        <v>0</v>
      </c>
      <c r="BR262" s="81">
        <v>0</v>
      </c>
      <c r="BS262" s="81">
        <v>0</v>
      </c>
      <c r="BT262"/>
      <c r="BU262" s="80">
        <v>17.373999999999999</v>
      </c>
      <c r="BV262" s="80">
        <v>0</v>
      </c>
      <c r="BW262" s="80">
        <v>0</v>
      </c>
      <c r="BX262" s="80">
        <v>0</v>
      </c>
      <c r="BY262" s="80">
        <v>0</v>
      </c>
      <c r="BZ262" s="80">
        <v>0</v>
      </c>
      <c r="CA262" s="80">
        <v>0</v>
      </c>
      <c r="CB262" s="80">
        <v>0</v>
      </c>
      <c r="CC262" s="80">
        <v>0</v>
      </c>
    </row>
    <row r="263" spans="1:81">
      <c r="A263" s="80" t="s">
        <v>2056</v>
      </c>
      <c r="B263" s="80">
        <v>467</v>
      </c>
      <c r="C263" s="80">
        <v>8</v>
      </c>
      <c r="D263" s="80">
        <v>28</v>
      </c>
      <c r="E263" s="80">
        <v>2011</v>
      </c>
      <c r="F263" s="80" t="s">
        <v>87</v>
      </c>
      <c r="G263" s="80" t="s">
        <v>2048</v>
      </c>
      <c r="H263" s="80" t="s">
        <v>2049</v>
      </c>
      <c r="I263" s="177"/>
      <c r="J263" s="81">
        <v>247.05013377383088</v>
      </c>
      <c r="K263" s="81">
        <v>3.5032176758611033</v>
      </c>
      <c r="L263" s="81">
        <v>16.521387713609915</v>
      </c>
      <c r="M263" s="81">
        <v>34.069086136681456</v>
      </c>
      <c r="N263" s="81">
        <v>41.968648566242528</v>
      </c>
      <c r="O263" s="81">
        <v>25.750276551285193</v>
      </c>
      <c r="P263" s="81">
        <v>30.205384479143433</v>
      </c>
      <c r="Q263" s="81">
        <v>1.675858180613701</v>
      </c>
      <c r="R263" s="81">
        <v>0.2090056891550911</v>
      </c>
      <c r="S263" s="81">
        <v>3.7766410763199998</v>
      </c>
      <c r="T263" s="82"/>
      <c r="U263" s="81">
        <v>4283534</v>
      </c>
      <c r="V263" s="81">
        <v>890</v>
      </c>
      <c r="W263" s="81">
        <v>361</v>
      </c>
      <c r="X263" s="81">
        <v>6547</v>
      </c>
      <c r="Y263" s="81">
        <v>10235</v>
      </c>
      <c r="Z263" s="81">
        <v>13362</v>
      </c>
      <c r="AA263" s="81">
        <v>6104</v>
      </c>
      <c r="AB263" s="81">
        <v>23880</v>
      </c>
      <c r="AC263" s="81">
        <v>36438</v>
      </c>
      <c r="AD263" s="81">
        <v>3.7766410763199998</v>
      </c>
      <c r="AE263" s="82"/>
      <c r="AF263" s="81" t="s">
        <v>564</v>
      </c>
      <c r="AG263" s="81" t="s">
        <v>564</v>
      </c>
      <c r="AH263" s="81" t="s">
        <v>564</v>
      </c>
      <c r="AI263" s="81" t="s">
        <v>564</v>
      </c>
      <c r="AJ263" s="81" t="s">
        <v>564</v>
      </c>
      <c r="AK263" s="81" t="s">
        <v>564</v>
      </c>
      <c r="AL263" s="81" t="s">
        <v>564</v>
      </c>
      <c r="AM263" s="81" t="s">
        <v>564</v>
      </c>
      <c r="AN263" s="81" t="s">
        <v>564</v>
      </c>
      <c r="AO263" s="81" t="s">
        <v>564</v>
      </c>
      <c r="AP263" s="82"/>
      <c r="AQ263" s="81" t="s">
        <v>564</v>
      </c>
      <c r="AR263" s="81" t="s">
        <v>564</v>
      </c>
      <c r="AS263" s="81" t="s">
        <v>564</v>
      </c>
      <c r="AT263" s="81" t="s">
        <v>564</v>
      </c>
      <c r="AU263" s="81" t="s">
        <v>564</v>
      </c>
      <c r="AV263" s="81" t="s">
        <v>564</v>
      </c>
      <c r="AW263" s="81" t="s">
        <v>564</v>
      </c>
      <c r="AX263" s="82"/>
      <c r="AY263" s="81" t="s">
        <v>564</v>
      </c>
      <c r="AZ263" s="81" t="s">
        <v>564</v>
      </c>
      <c r="BA263" s="81" t="s">
        <v>564</v>
      </c>
      <c r="BB263" s="81" t="s">
        <v>564</v>
      </c>
      <c r="BC263" s="81" t="s">
        <v>564</v>
      </c>
      <c r="BD263" s="81" t="s">
        <v>564</v>
      </c>
      <c r="BE263" s="81" t="s">
        <v>564</v>
      </c>
      <c r="BF263" s="82"/>
      <c r="BG263" s="81">
        <v>0</v>
      </c>
      <c r="BH263" s="81">
        <v>0</v>
      </c>
      <c r="BI263" s="81">
        <v>20.224</v>
      </c>
      <c r="BJ263" s="81">
        <v>0</v>
      </c>
      <c r="BK263" s="81">
        <v>0</v>
      </c>
      <c r="BL263" s="81">
        <v>0</v>
      </c>
      <c r="BM263" s="82"/>
      <c r="BN263" s="81">
        <v>0</v>
      </c>
      <c r="BO263" s="81">
        <v>0</v>
      </c>
      <c r="BP263" s="81">
        <v>3</v>
      </c>
      <c r="BQ263" s="81">
        <v>0</v>
      </c>
      <c r="BR263" s="81">
        <v>0</v>
      </c>
      <c r="BS263" s="81">
        <v>0</v>
      </c>
      <c r="BT263"/>
      <c r="BU263" s="80">
        <v>20.224</v>
      </c>
      <c r="BV263" s="80">
        <v>0</v>
      </c>
      <c r="BW263" s="80">
        <v>0</v>
      </c>
      <c r="BX263" s="80">
        <v>0</v>
      </c>
      <c r="BY263" s="80">
        <v>0</v>
      </c>
      <c r="BZ263" s="80">
        <v>0</v>
      </c>
      <c r="CA263" s="80">
        <v>0</v>
      </c>
      <c r="CB263" s="80">
        <v>0</v>
      </c>
      <c r="CC263" s="80">
        <v>0</v>
      </c>
    </row>
    <row r="264" spans="1:81">
      <c r="A264" s="80" t="s">
        <v>2057</v>
      </c>
      <c r="B264" s="80">
        <v>468</v>
      </c>
      <c r="C264" s="80">
        <v>9</v>
      </c>
      <c r="D264" s="80">
        <v>28</v>
      </c>
      <c r="E264" s="80">
        <v>2012</v>
      </c>
      <c r="F264" s="80" t="s">
        <v>88</v>
      </c>
      <c r="G264" s="80" t="s">
        <v>2048</v>
      </c>
      <c r="H264" s="80" t="s">
        <v>2049</v>
      </c>
      <c r="I264" s="177"/>
      <c r="J264" s="81">
        <v>287.52955516387306</v>
      </c>
      <c r="K264" s="81">
        <v>3.7231639973909969</v>
      </c>
      <c r="L264" s="81">
        <v>16.268603899002485</v>
      </c>
      <c r="M264" s="81">
        <v>36.247946112328371</v>
      </c>
      <c r="N264" s="81">
        <v>42.065220928332522</v>
      </c>
      <c r="O264" s="81">
        <v>26.01798544841354</v>
      </c>
      <c r="P264" s="81">
        <v>29.854697488183731</v>
      </c>
      <c r="Q264" s="81">
        <v>1.8182637039688443</v>
      </c>
      <c r="R264" s="81">
        <v>0.19107405090405297</v>
      </c>
      <c r="S264" s="81">
        <v>2.4421408059199998</v>
      </c>
      <c r="T264" s="82"/>
      <c r="U264" s="81">
        <v>4947059</v>
      </c>
      <c r="V264" s="81">
        <v>890</v>
      </c>
      <c r="W264" s="81">
        <v>361</v>
      </c>
      <c r="X264" s="81">
        <v>6547</v>
      </c>
      <c r="Y264" s="81">
        <v>10459</v>
      </c>
      <c r="Z264" s="81">
        <v>13608</v>
      </c>
      <c r="AA264" s="81">
        <v>5999</v>
      </c>
      <c r="AB264" s="81">
        <v>23847</v>
      </c>
      <c r="AC264" s="81">
        <v>32449</v>
      </c>
      <c r="AD264" s="81">
        <v>2.4421408059199998</v>
      </c>
      <c r="AE264" s="82"/>
      <c r="AF264" s="81" t="s">
        <v>564</v>
      </c>
      <c r="AG264" s="81" t="s">
        <v>564</v>
      </c>
      <c r="AH264" s="81" t="s">
        <v>564</v>
      </c>
      <c r="AI264" s="81" t="s">
        <v>564</v>
      </c>
      <c r="AJ264" s="81" t="s">
        <v>564</v>
      </c>
      <c r="AK264" s="81" t="s">
        <v>564</v>
      </c>
      <c r="AL264" s="81" t="s">
        <v>564</v>
      </c>
      <c r="AM264" s="81" t="s">
        <v>564</v>
      </c>
      <c r="AN264" s="81" t="s">
        <v>564</v>
      </c>
      <c r="AO264" s="81" t="s">
        <v>564</v>
      </c>
      <c r="AP264" s="82"/>
      <c r="AQ264" s="81" t="s">
        <v>564</v>
      </c>
      <c r="AR264" s="81" t="s">
        <v>564</v>
      </c>
      <c r="AS264" s="81" t="s">
        <v>564</v>
      </c>
      <c r="AT264" s="81" t="s">
        <v>564</v>
      </c>
      <c r="AU264" s="81" t="s">
        <v>564</v>
      </c>
      <c r="AV264" s="81" t="s">
        <v>564</v>
      </c>
      <c r="AW264" s="81" t="s">
        <v>564</v>
      </c>
      <c r="AX264" s="82"/>
      <c r="AY264" s="81" t="s">
        <v>564</v>
      </c>
      <c r="AZ264" s="81" t="s">
        <v>564</v>
      </c>
      <c r="BA264" s="81" t="s">
        <v>564</v>
      </c>
      <c r="BB264" s="81" t="s">
        <v>564</v>
      </c>
      <c r="BC264" s="81" t="s">
        <v>564</v>
      </c>
      <c r="BD264" s="81" t="s">
        <v>564</v>
      </c>
      <c r="BE264" s="81" t="s">
        <v>564</v>
      </c>
      <c r="BF264" s="82"/>
      <c r="BG264" s="81">
        <v>0</v>
      </c>
      <c r="BH264" s="81">
        <v>0</v>
      </c>
      <c r="BI264" s="81">
        <v>24.202000000000002</v>
      </c>
      <c r="BJ264" s="81">
        <v>0</v>
      </c>
      <c r="BK264" s="81">
        <v>0</v>
      </c>
      <c r="BL264" s="81">
        <v>0</v>
      </c>
      <c r="BM264" s="82"/>
      <c r="BN264" s="81">
        <v>0</v>
      </c>
      <c r="BO264" s="81">
        <v>0</v>
      </c>
      <c r="BP264" s="81">
        <v>4</v>
      </c>
      <c r="BQ264" s="81">
        <v>0</v>
      </c>
      <c r="BR264" s="81">
        <v>0</v>
      </c>
      <c r="BS264" s="81">
        <v>0</v>
      </c>
      <c r="BT264"/>
      <c r="BU264" s="80">
        <v>24.202000000000002</v>
      </c>
      <c r="BV264" s="80">
        <v>0</v>
      </c>
      <c r="BW264" s="80">
        <v>0</v>
      </c>
      <c r="BX264" s="80">
        <v>0</v>
      </c>
      <c r="BY264" s="80">
        <v>0</v>
      </c>
      <c r="BZ264" s="80">
        <v>0</v>
      </c>
      <c r="CA264" s="80">
        <v>0</v>
      </c>
      <c r="CB264" s="80">
        <v>0</v>
      </c>
      <c r="CC264" s="80">
        <v>0</v>
      </c>
    </row>
    <row r="265" spans="1:81">
      <c r="A265" s="80" t="s">
        <v>2058</v>
      </c>
      <c r="B265" s="80">
        <v>469</v>
      </c>
      <c r="C265" s="80">
        <v>10</v>
      </c>
      <c r="D265" s="80">
        <v>28</v>
      </c>
      <c r="E265" s="80">
        <v>2013</v>
      </c>
      <c r="F265" s="80" t="s">
        <v>89</v>
      </c>
      <c r="G265" s="80" t="s">
        <v>2048</v>
      </c>
      <c r="H265" s="80" t="s">
        <v>2049</v>
      </c>
      <c r="I265" s="177"/>
      <c r="J265" s="81">
        <v>274.07044750167734</v>
      </c>
      <c r="K265" s="81">
        <v>2.6613729174628555</v>
      </c>
      <c r="L265" s="81">
        <v>15.112362966247682</v>
      </c>
      <c r="M265" s="81">
        <v>35.259544187164138</v>
      </c>
      <c r="N265" s="81">
        <v>44.082017221032402</v>
      </c>
      <c r="O265" s="81">
        <v>25.186006822406505</v>
      </c>
      <c r="P265" s="81">
        <v>29.572553045703359</v>
      </c>
      <c r="Q265" s="81">
        <v>1.8321819672162594</v>
      </c>
      <c r="R265" s="81">
        <v>0.21511498281044791</v>
      </c>
      <c r="S265" s="81">
        <v>2.6083982940400006</v>
      </c>
      <c r="T265" s="82"/>
      <c r="U265" s="81">
        <v>4726250</v>
      </c>
      <c r="V265" s="81">
        <v>890</v>
      </c>
      <c r="W265" s="81">
        <v>361</v>
      </c>
      <c r="X265" s="81">
        <v>6547</v>
      </c>
      <c r="Y265" s="81">
        <v>10487</v>
      </c>
      <c r="Z265" s="81">
        <v>13761</v>
      </c>
      <c r="AA265" s="81">
        <v>5920</v>
      </c>
      <c r="AB265" s="81">
        <v>23685</v>
      </c>
      <c r="AC265" s="81">
        <v>35660</v>
      </c>
      <c r="AD265" s="81">
        <v>2.6083982940400006</v>
      </c>
      <c r="AE265" s="82"/>
      <c r="AF265" s="81" t="s">
        <v>564</v>
      </c>
      <c r="AG265" s="81" t="s">
        <v>564</v>
      </c>
      <c r="AH265" s="81" t="s">
        <v>564</v>
      </c>
      <c r="AI265" s="81" t="s">
        <v>564</v>
      </c>
      <c r="AJ265" s="81" t="s">
        <v>564</v>
      </c>
      <c r="AK265" s="81" t="s">
        <v>564</v>
      </c>
      <c r="AL265" s="81" t="s">
        <v>564</v>
      </c>
      <c r="AM265" s="81" t="s">
        <v>564</v>
      </c>
      <c r="AN265" s="81" t="s">
        <v>564</v>
      </c>
      <c r="AO265" s="81" t="s">
        <v>564</v>
      </c>
      <c r="AP265" s="82"/>
      <c r="AQ265" s="81" t="s">
        <v>564</v>
      </c>
      <c r="AR265" s="81" t="s">
        <v>564</v>
      </c>
      <c r="AS265" s="81" t="s">
        <v>564</v>
      </c>
      <c r="AT265" s="81" t="s">
        <v>564</v>
      </c>
      <c r="AU265" s="81" t="s">
        <v>564</v>
      </c>
      <c r="AV265" s="81" t="s">
        <v>564</v>
      </c>
      <c r="AW265" s="81" t="s">
        <v>564</v>
      </c>
      <c r="AX265" s="82"/>
      <c r="AY265" s="81" t="s">
        <v>564</v>
      </c>
      <c r="AZ265" s="81" t="s">
        <v>564</v>
      </c>
      <c r="BA265" s="81" t="s">
        <v>564</v>
      </c>
      <c r="BB265" s="81" t="s">
        <v>564</v>
      </c>
      <c r="BC265" s="81" t="s">
        <v>564</v>
      </c>
      <c r="BD265" s="81" t="s">
        <v>564</v>
      </c>
      <c r="BE265" s="81" t="s">
        <v>564</v>
      </c>
      <c r="BF265" s="82"/>
      <c r="BG265" s="81">
        <v>0</v>
      </c>
      <c r="BH265" s="81">
        <v>0</v>
      </c>
      <c r="BI265" s="81">
        <v>33.204999999999998</v>
      </c>
      <c r="BJ265" s="81">
        <v>0</v>
      </c>
      <c r="BK265" s="81">
        <v>0</v>
      </c>
      <c r="BL265" s="81">
        <v>0</v>
      </c>
      <c r="BM265" s="82"/>
      <c r="BN265" s="81">
        <v>0</v>
      </c>
      <c r="BO265" s="81">
        <v>0</v>
      </c>
      <c r="BP265" s="81">
        <v>5</v>
      </c>
      <c r="BQ265" s="81">
        <v>0</v>
      </c>
      <c r="BR265" s="81">
        <v>0</v>
      </c>
      <c r="BS265" s="81">
        <v>0</v>
      </c>
      <c r="BT265"/>
      <c r="BU265" s="80">
        <v>33.204999999999998</v>
      </c>
      <c r="BV265" s="80">
        <v>0</v>
      </c>
      <c r="BW265" s="80">
        <v>0</v>
      </c>
      <c r="BX265" s="80">
        <v>0</v>
      </c>
      <c r="BY265" s="80">
        <v>0</v>
      </c>
      <c r="BZ265" s="80">
        <v>0</v>
      </c>
      <c r="CA265" s="80">
        <v>0</v>
      </c>
      <c r="CB265" s="80">
        <v>0</v>
      </c>
      <c r="CC265" s="80">
        <v>0</v>
      </c>
    </row>
    <row r="266" spans="1:81">
      <c r="A266" s="80" t="s">
        <v>2059</v>
      </c>
      <c r="B266" s="80">
        <v>470</v>
      </c>
      <c r="C266" s="80">
        <v>11</v>
      </c>
      <c r="D266" s="80">
        <v>28</v>
      </c>
      <c r="E266" s="80">
        <v>2014</v>
      </c>
      <c r="F266" s="80" t="s">
        <v>90</v>
      </c>
      <c r="G266" s="80" t="s">
        <v>2048</v>
      </c>
      <c r="H266" s="80" t="s">
        <v>2049</v>
      </c>
      <c r="I266" s="177"/>
      <c r="J266" s="81">
        <v>288.60546015842255</v>
      </c>
      <c r="K266" s="81">
        <v>2.946155874746081</v>
      </c>
      <c r="L266" s="81">
        <v>15.559157455861389</v>
      </c>
      <c r="M266" s="81">
        <v>32.491478489503066</v>
      </c>
      <c r="N266" s="81">
        <v>39.977114733044175</v>
      </c>
      <c r="O266" s="81">
        <v>24.106431412985163</v>
      </c>
      <c r="P266" s="81">
        <v>29.224227903818079</v>
      </c>
      <c r="Q266" s="81">
        <v>1.7482472905051305</v>
      </c>
      <c r="R266" s="81">
        <v>0.29004217285032508</v>
      </c>
      <c r="S266" s="81">
        <v>2.3548912537200004</v>
      </c>
      <c r="T266" s="82"/>
      <c r="U266" s="81">
        <v>5413942</v>
      </c>
      <c r="V266" s="81">
        <v>749</v>
      </c>
      <c r="W266" s="81">
        <v>377</v>
      </c>
      <c r="X266" s="81">
        <v>6211</v>
      </c>
      <c r="Y266" s="81">
        <v>10548</v>
      </c>
      <c r="Z266" s="81">
        <v>13872</v>
      </c>
      <c r="AA266" s="81">
        <v>5820</v>
      </c>
      <c r="AB266" s="81">
        <v>23555</v>
      </c>
      <c r="AC266" s="81">
        <v>48232</v>
      </c>
      <c r="AD266" s="81">
        <v>2.3548912537200004</v>
      </c>
      <c r="AE266" s="82"/>
      <c r="AF266" s="81">
        <v>76787217.497188285</v>
      </c>
      <c r="AG266" s="81">
        <v>2781094.7431420106</v>
      </c>
      <c r="AH266" s="81">
        <v>3493712.3942435794</v>
      </c>
      <c r="AI266" s="81">
        <v>37597799.85127379</v>
      </c>
      <c r="AJ266" s="81">
        <v>55331199.3132618</v>
      </c>
      <c r="AK266" s="81">
        <v>0</v>
      </c>
      <c r="AL266" s="81">
        <v>0</v>
      </c>
      <c r="AM266" s="81">
        <v>3233749.5125714401</v>
      </c>
      <c r="AN266" s="81">
        <v>0</v>
      </c>
      <c r="AO266" s="81">
        <v>0</v>
      </c>
      <c r="AP266" s="82"/>
      <c r="AQ266" s="81">
        <v>654</v>
      </c>
      <c r="AR266" s="81">
        <v>253</v>
      </c>
      <c r="AS266" s="81">
        <v>0</v>
      </c>
      <c r="AT266" s="81">
        <v>0</v>
      </c>
      <c r="AU266" s="81">
        <v>0</v>
      </c>
      <c r="AV266" s="81">
        <v>0</v>
      </c>
      <c r="AW266" s="81" t="s">
        <v>564</v>
      </c>
      <c r="AX266" s="82"/>
      <c r="AY266" s="81">
        <v>2998.279</v>
      </c>
      <c r="AZ266" s="81">
        <v>20495.59</v>
      </c>
      <c r="BA266" s="81">
        <v>0</v>
      </c>
      <c r="BB266" s="81">
        <v>0</v>
      </c>
      <c r="BC266" s="81">
        <v>0</v>
      </c>
      <c r="BD266" s="81">
        <v>0</v>
      </c>
      <c r="BE266" s="81" t="s">
        <v>564</v>
      </c>
      <c r="BF266" s="82"/>
      <c r="BG266" s="81">
        <v>0</v>
      </c>
      <c r="BH266" s="81">
        <v>0</v>
      </c>
      <c r="BI266" s="81">
        <v>33.668999999999997</v>
      </c>
      <c r="BJ266" s="81">
        <v>0</v>
      </c>
      <c r="BK266" s="81">
        <v>0</v>
      </c>
      <c r="BL266" s="81">
        <v>0</v>
      </c>
      <c r="BM266" s="82"/>
      <c r="BN266" s="81">
        <v>0</v>
      </c>
      <c r="BO266" s="81">
        <v>0</v>
      </c>
      <c r="BP266" s="81">
        <v>5</v>
      </c>
      <c r="BQ266" s="81">
        <v>0</v>
      </c>
      <c r="BR266" s="81">
        <v>0</v>
      </c>
      <c r="BS266" s="81">
        <v>0</v>
      </c>
      <c r="BT266"/>
      <c r="BU266" s="80">
        <v>33.668999999999997</v>
      </c>
      <c r="BV266" s="80">
        <v>0</v>
      </c>
      <c r="BW266" s="80">
        <v>0</v>
      </c>
      <c r="BX266" s="80">
        <v>0</v>
      </c>
      <c r="BY266" s="80">
        <v>0</v>
      </c>
      <c r="BZ266" s="80">
        <v>0</v>
      </c>
      <c r="CA266" s="80">
        <v>0</v>
      </c>
      <c r="CB266" s="80">
        <v>0</v>
      </c>
      <c r="CC266" s="80">
        <v>0</v>
      </c>
    </row>
    <row r="267" spans="1:81">
      <c r="A267" s="80" t="s">
        <v>2060</v>
      </c>
      <c r="B267" s="80">
        <v>471</v>
      </c>
      <c r="C267" s="80">
        <v>12</v>
      </c>
      <c r="D267" s="80">
        <v>28</v>
      </c>
      <c r="E267" s="80">
        <v>2015</v>
      </c>
      <c r="F267" s="80" t="s">
        <v>91</v>
      </c>
      <c r="G267" s="80" t="s">
        <v>2048</v>
      </c>
      <c r="H267" s="80" t="s">
        <v>2049</v>
      </c>
      <c r="I267" s="177"/>
      <c r="J267" s="81">
        <v>303.83903935162391</v>
      </c>
      <c r="K267" s="81">
        <v>3.147537407424327</v>
      </c>
      <c r="L267" s="81">
        <v>17.125850894738829</v>
      </c>
      <c r="M267" s="81">
        <v>35.410651653176338</v>
      </c>
      <c r="N267" s="81">
        <v>34.993708624839073</v>
      </c>
      <c r="O267" s="81">
        <v>23.957284193513861</v>
      </c>
      <c r="P267" s="81">
        <v>28.754743020612825</v>
      </c>
      <c r="Q267" s="81">
        <v>1.6959712618098048</v>
      </c>
      <c r="R267" s="81">
        <v>0.41827688871119983</v>
      </c>
      <c r="S267" s="81">
        <v>2.2362429380999997</v>
      </c>
      <c r="T267" s="82"/>
      <c r="U267" s="81">
        <v>5750791</v>
      </c>
      <c r="V267" s="81">
        <v>749</v>
      </c>
      <c r="W267" s="81">
        <v>377</v>
      </c>
      <c r="X267" s="81">
        <v>6211</v>
      </c>
      <c r="Y267" s="81">
        <v>10576</v>
      </c>
      <c r="Z267" s="81">
        <v>13919</v>
      </c>
      <c r="AA267" s="81">
        <v>5722</v>
      </c>
      <c r="AB267" s="81">
        <v>23342</v>
      </c>
      <c r="AC267" s="81">
        <v>71652</v>
      </c>
      <c r="AD267" s="81">
        <v>2.2362429380999997</v>
      </c>
      <c r="AE267" s="82"/>
      <c r="AF267" s="81">
        <v>86606287.275098577</v>
      </c>
      <c r="AG267" s="81">
        <v>3048235.0470267893</v>
      </c>
      <c r="AH267" s="81">
        <v>3141395.3202220681</v>
      </c>
      <c r="AI267" s="81">
        <v>41101689.290727824</v>
      </c>
      <c r="AJ267" s="81">
        <v>53586608.310104065</v>
      </c>
      <c r="AK267" s="81">
        <v>0</v>
      </c>
      <c r="AL267" s="81">
        <v>0</v>
      </c>
      <c r="AM267" s="81">
        <v>3198923.1839926913</v>
      </c>
      <c r="AN267" s="81">
        <v>0</v>
      </c>
      <c r="AO267" s="81">
        <v>0</v>
      </c>
      <c r="AP267" s="82"/>
      <c r="AQ267" s="81">
        <v>698</v>
      </c>
      <c r="AR267" s="81">
        <v>341</v>
      </c>
      <c r="AS267" s="81">
        <v>0</v>
      </c>
      <c r="AT267" s="81">
        <v>0</v>
      </c>
      <c r="AU267" s="81">
        <v>0</v>
      </c>
      <c r="AV267" s="81">
        <v>0</v>
      </c>
      <c r="AW267" s="81" t="s">
        <v>564</v>
      </c>
      <c r="AX267" s="82"/>
      <c r="AY267" s="81">
        <v>3254.3789999999999</v>
      </c>
      <c r="AZ267" s="81">
        <v>26171.989999999998</v>
      </c>
      <c r="BA267" s="81">
        <v>0</v>
      </c>
      <c r="BB267" s="81">
        <v>0</v>
      </c>
      <c r="BC267" s="81">
        <v>0</v>
      </c>
      <c r="BD267" s="81">
        <v>0</v>
      </c>
      <c r="BE267" s="81" t="s">
        <v>564</v>
      </c>
      <c r="BF267" s="82"/>
      <c r="BG267" s="81">
        <v>0</v>
      </c>
      <c r="BH267" s="81">
        <v>0</v>
      </c>
      <c r="BI267" s="81">
        <v>35.792999999999999</v>
      </c>
      <c r="BJ267" s="81">
        <v>0</v>
      </c>
      <c r="BK267" s="81">
        <v>0</v>
      </c>
      <c r="BL267" s="81">
        <v>0</v>
      </c>
      <c r="BM267" s="82"/>
      <c r="BN267" s="81">
        <v>0</v>
      </c>
      <c r="BO267" s="81">
        <v>0</v>
      </c>
      <c r="BP267" s="81">
        <v>5</v>
      </c>
      <c r="BQ267" s="81">
        <v>0</v>
      </c>
      <c r="BR267" s="81">
        <v>0</v>
      </c>
      <c r="BS267" s="81">
        <v>0</v>
      </c>
      <c r="BT267"/>
      <c r="BU267" s="80">
        <v>35.792999999999999</v>
      </c>
      <c r="BV267" s="80">
        <v>0</v>
      </c>
      <c r="BW267" s="80">
        <v>0</v>
      </c>
      <c r="BX267" s="80">
        <v>0</v>
      </c>
      <c r="BY267" s="80">
        <v>0</v>
      </c>
      <c r="BZ267" s="80">
        <v>0</v>
      </c>
      <c r="CA267" s="80">
        <v>0</v>
      </c>
      <c r="CB267" s="80">
        <v>0</v>
      </c>
      <c r="CC267" s="80">
        <v>0</v>
      </c>
    </row>
    <row r="268" spans="1:81">
      <c r="A268" s="80" t="s">
        <v>2061</v>
      </c>
      <c r="B268" s="80">
        <v>472</v>
      </c>
      <c r="C268" s="80">
        <v>13</v>
      </c>
      <c r="D268" s="80">
        <v>28</v>
      </c>
      <c r="E268" s="80">
        <v>2016</v>
      </c>
      <c r="F268" s="80" t="s">
        <v>92</v>
      </c>
      <c r="G268" s="80" t="s">
        <v>2048</v>
      </c>
      <c r="H268" s="80" t="s">
        <v>2049</v>
      </c>
      <c r="I268" s="177"/>
      <c r="J268" s="81">
        <v>363.37514928690524</v>
      </c>
      <c r="K268" s="81">
        <v>2.9901443412947128</v>
      </c>
      <c r="L268" s="81">
        <v>17.948730531973457</v>
      </c>
      <c r="M268" s="81">
        <v>24.1528067920501</v>
      </c>
      <c r="N268" s="81">
        <v>33.638467211468281</v>
      </c>
      <c r="O268" s="81">
        <v>23.805784107354338</v>
      </c>
      <c r="P268" s="81">
        <v>28.200022105288408</v>
      </c>
      <c r="Q268" s="81">
        <v>1.6347076525906279</v>
      </c>
      <c r="R268" s="81">
        <v>0.23970889127148262</v>
      </c>
      <c r="S268" s="81">
        <v>2.1394710899800002</v>
      </c>
      <c r="T268" s="82"/>
      <c r="U268" s="81">
        <v>6262116</v>
      </c>
      <c r="V268" s="81">
        <v>749</v>
      </c>
      <c r="W268" s="81">
        <v>377</v>
      </c>
      <c r="X268" s="81">
        <v>6211</v>
      </c>
      <c r="Y268" s="81">
        <v>10589</v>
      </c>
      <c r="Z268" s="81">
        <v>14001</v>
      </c>
      <c r="AA268" s="81">
        <v>5804</v>
      </c>
      <c r="AB268" s="81">
        <v>23144</v>
      </c>
      <c r="AC268" s="81">
        <v>40939.91905948081</v>
      </c>
      <c r="AD268" s="81">
        <v>2.1394710899799998</v>
      </c>
      <c r="AE268" s="82"/>
      <c r="AF268" s="81">
        <v>108916820.9760139</v>
      </c>
      <c r="AG268" s="81">
        <v>3030519.5178239332</v>
      </c>
      <c r="AH268" s="81">
        <v>2808481.5743583231</v>
      </c>
      <c r="AI268" s="81">
        <v>37369244.879888088</v>
      </c>
      <c r="AJ268" s="81">
        <v>54742278.815754779</v>
      </c>
      <c r="AK268" s="81">
        <v>0</v>
      </c>
      <c r="AL268" s="81">
        <v>0</v>
      </c>
      <c r="AM268" s="81">
        <v>3174252.2827234152</v>
      </c>
      <c r="AN268" s="81">
        <v>0</v>
      </c>
      <c r="AO268" s="81">
        <v>0</v>
      </c>
      <c r="AP268" s="82"/>
      <c r="AQ268" s="81">
        <v>738</v>
      </c>
      <c r="AR268" s="81">
        <v>374</v>
      </c>
      <c r="AS268" s="81">
        <v>3</v>
      </c>
      <c r="AT268" s="81">
        <v>0</v>
      </c>
      <c r="AU268" s="81">
        <v>0</v>
      </c>
      <c r="AV268" s="81">
        <v>0</v>
      </c>
      <c r="AW268" s="81" t="s">
        <v>564</v>
      </c>
      <c r="AX268" s="82"/>
      <c r="AY268" s="81">
        <v>3515.279</v>
      </c>
      <c r="AZ268" s="81">
        <v>32617.39</v>
      </c>
      <c r="BA268" s="81">
        <v>42.2</v>
      </c>
      <c r="BB268" s="81">
        <v>0</v>
      </c>
      <c r="BC268" s="81">
        <v>0</v>
      </c>
      <c r="BD268" s="81">
        <v>0</v>
      </c>
      <c r="BE268" s="81" t="s">
        <v>564</v>
      </c>
      <c r="BF268" s="82"/>
      <c r="BG268" s="81">
        <v>0</v>
      </c>
      <c r="BH268" s="81">
        <v>0</v>
      </c>
      <c r="BI268" s="81">
        <v>31.079000000000001</v>
      </c>
      <c r="BJ268" s="81">
        <v>0</v>
      </c>
      <c r="BK268" s="81">
        <v>0</v>
      </c>
      <c r="BL268" s="81">
        <v>0</v>
      </c>
      <c r="BM268" s="82"/>
      <c r="BN268" s="81">
        <v>0</v>
      </c>
      <c r="BO268" s="81">
        <v>0</v>
      </c>
      <c r="BP268" s="81">
        <v>5</v>
      </c>
      <c r="BQ268" s="81">
        <v>0</v>
      </c>
      <c r="BR268" s="81">
        <v>0</v>
      </c>
      <c r="BS268" s="81">
        <v>0</v>
      </c>
      <c r="BT268"/>
      <c r="BU268" s="80">
        <v>31.079000000000001</v>
      </c>
      <c r="BV268" s="80">
        <v>0</v>
      </c>
      <c r="BW268" s="80">
        <v>0</v>
      </c>
      <c r="BX268" s="80">
        <v>0</v>
      </c>
      <c r="BY268" s="80">
        <v>0</v>
      </c>
      <c r="BZ268" s="80">
        <v>0</v>
      </c>
      <c r="CA268" s="80">
        <v>0</v>
      </c>
      <c r="CB268" s="80">
        <v>0</v>
      </c>
      <c r="CC268" s="80">
        <v>0</v>
      </c>
    </row>
    <row r="269" spans="1:81">
      <c r="A269" s="80" t="s">
        <v>2062</v>
      </c>
      <c r="B269" s="80">
        <v>473</v>
      </c>
      <c r="C269" s="80">
        <v>14</v>
      </c>
      <c r="D269" s="80">
        <v>28</v>
      </c>
      <c r="E269" s="80">
        <v>2017</v>
      </c>
      <c r="F269" s="80" t="s">
        <v>71</v>
      </c>
      <c r="G269" s="80" t="s">
        <v>2048</v>
      </c>
      <c r="H269" s="80" t="s">
        <v>2049</v>
      </c>
      <c r="I269" s="177"/>
      <c r="J269" s="81">
        <v>336.23100840916419</v>
      </c>
      <c r="K269" s="81">
        <v>2.9735216068544941</v>
      </c>
      <c r="L269" s="81">
        <v>16.212842065707385</v>
      </c>
      <c r="M269" s="81">
        <v>23.401797757950945</v>
      </c>
      <c r="N269" s="81">
        <v>33.076092573236423</v>
      </c>
      <c r="O269" s="81">
        <v>23.430710809742664</v>
      </c>
      <c r="P269" s="81">
        <v>27.900686443475507</v>
      </c>
      <c r="Q269" s="81">
        <v>1.5688661341393795</v>
      </c>
      <c r="R269" s="81">
        <v>0.31331563217962899</v>
      </c>
      <c r="S269" s="81">
        <v>3.1378631555999998</v>
      </c>
      <c r="T269" s="82"/>
      <c r="U269" s="81">
        <v>6576797</v>
      </c>
      <c r="V269" s="81">
        <v>749</v>
      </c>
      <c r="W269" s="81">
        <v>377</v>
      </c>
      <c r="X269" s="81">
        <v>6211</v>
      </c>
      <c r="Y269" s="81">
        <v>10618</v>
      </c>
      <c r="Z269" s="81">
        <v>14009</v>
      </c>
      <c r="AA269" s="81">
        <v>5779</v>
      </c>
      <c r="AB269" s="81">
        <v>22970</v>
      </c>
      <c r="AC269" s="81">
        <v>54572.999999999993</v>
      </c>
      <c r="AD269" s="81">
        <v>3.1378631555999998</v>
      </c>
      <c r="AE269" s="82"/>
      <c r="AF269" s="81">
        <v>100350528.7531369</v>
      </c>
      <c r="AG269" s="81">
        <v>2699609.7315157289</v>
      </c>
      <c r="AH269" s="81">
        <v>3239251.9526867401</v>
      </c>
      <c r="AI269" s="81">
        <v>38397089.277969517</v>
      </c>
      <c r="AJ269" s="81">
        <v>58796531.791200504</v>
      </c>
      <c r="AK269" s="81">
        <v>0</v>
      </c>
      <c r="AL269" s="81">
        <v>0</v>
      </c>
      <c r="AM269" s="81">
        <v>3155317.283569606</v>
      </c>
      <c r="AN269" s="81">
        <v>0</v>
      </c>
      <c r="AO269" s="81">
        <v>0</v>
      </c>
      <c r="AP269" s="82"/>
      <c r="AQ269" s="81">
        <v>773</v>
      </c>
      <c r="AR269" s="81">
        <v>428</v>
      </c>
      <c r="AS269" s="81">
        <v>3</v>
      </c>
      <c r="AT269" s="81">
        <v>0</v>
      </c>
      <c r="AU269" s="81">
        <v>0</v>
      </c>
      <c r="AV269" s="81">
        <v>0</v>
      </c>
      <c r="AW269" s="81" t="s">
        <v>564</v>
      </c>
      <c r="AX269" s="82"/>
      <c r="AY269" s="81">
        <v>3735.0189999999998</v>
      </c>
      <c r="AZ269" s="81">
        <v>34886.490000000013</v>
      </c>
      <c r="BA269" s="81">
        <v>42.2</v>
      </c>
      <c r="BB269" s="81">
        <v>0</v>
      </c>
      <c r="BC269" s="81">
        <v>0</v>
      </c>
      <c r="BD269" s="81">
        <v>0</v>
      </c>
      <c r="BE269" s="81" t="s">
        <v>564</v>
      </c>
      <c r="BF269" s="82"/>
      <c r="BG269" s="81">
        <v>0</v>
      </c>
      <c r="BH269" s="81">
        <v>0</v>
      </c>
      <c r="BI269" s="81">
        <v>30.17</v>
      </c>
      <c r="BJ269" s="81">
        <v>0</v>
      </c>
      <c r="BK269" s="81">
        <v>0</v>
      </c>
      <c r="BL269" s="81">
        <v>0</v>
      </c>
      <c r="BM269" s="82"/>
      <c r="BN269" s="81">
        <v>0</v>
      </c>
      <c r="BO269" s="81">
        <v>0</v>
      </c>
      <c r="BP269" s="81">
        <v>5</v>
      </c>
      <c r="BQ269" s="81">
        <v>0</v>
      </c>
      <c r="BR269" s="81">
        <v>0</v>
      </c>
      <c r="BS269" s="81">
        <v>0</v>
      </c>
      <c r="BT269"/>
      <c r="BU269" s="80">
        <v>30.17</v>
      </c>
      <c r="BV269" s="80">
        <v>0</v>
      </c>
      <c r="BW269" s="80">
        <v>0</v>
      </c>
      <c r="BX269" s="80">
        <v>0</v>
      </c>
      <c r="BY269" s="80">
        <v>0</v>
      </c>
      <c r="BZ269" s="80">
        <v>0</v>
      </c>
      <c r="CA269" s="80">
        <v>0</v>
      </c>
      <c r="CB269" s="80">
        <v>0</v>
      </c>
      <c r="CC269" s="80">
        <v>0</v>
      </c>
    </row>
    <row r="270" spans="1:81">
      <c r="A270" s="80" t="s">
        <v>2063</v>
      </c>
      <c r="B270" s="80">
        <v>474</v>
      </c>
      <c r="C270" s="80">
        <v>15</v>
      </c>
      <c r="D270" s="80">
        <v>28</v>
      </c>
      <c r="E270" s="80">
        <v>2018</v>
      </c>
      <c r="F270" s="80" t="s">
        <v>93</v>
      </c>
      <c r="G270" s="80" t="s">
        <v>2048</v>
      </c>
      <c r="H270" s="80" t="s">
        <v>2049</v>
      </c>
      <c r="I270" s="177"/>
      <c r="J270" s="81">
        <v>330.35051220476458</v>
      </c>
      <c r="K270" s="81">
        <v>2.6738402774399757</v>
      </c>
      <c r="L270" s="81">
        <v>14.422239468776491</v>
      </c>
      <c r="M270" s="81">
        <v>21.308895145858898</v>
      </c>
      <c r="N270" s="81">
        <v>24.072021161471003</v>
      </c>
      <c r="O270" s="81">
        <v>22.895313727747055</v>
      </c>
      <c r="P270" s="81">
        <v>27.197546608208981</v>
      </c>
      <c r="Q270" s="81">
        <v>1.4456244883737936</v>
      </c>
      <c r="R270" s="81">
        <v>0.5151347350122033</v>
      </c>
      <c r="S270" s="81">
        <v>3.2473792494000002</v>
      </c>
      <c r="T270" s="82"/>
      <c r="U270" s="81">
        <v>7254173</v>
      </c>
      <c r="V270" s="81">
        <v>749</v>
      </c>
      <c r="W270" s="81">
        <v>377</v>
      </c>
      <c r="X270" s="81">
        <v>6211</v>
      </c>
      <c r="Y270" s="81">
        <v>10747</v>
      </c>
      <c r="Z270" s="81">
        <v>13951</v>
      </c>
      <c r="AA270" s="81">
        <v>5690</v>
      </c>
      <c r="AB270" s="81">
        <v>22809</v>
      </c>
      <c r="AC270" s="81">
        <v>89374</v>
      </c>
      <c r="AD270" s="81">
        <v>3.2473792493999998</v>
      </c>
      <c r="AE270" s="82"/>
      <c r="AF270" s="81">
        <v>103008487.52716289</v>
      </c>
      <c r="AG270" s="81">
        <v>2907092.8911372721</v>
      </c>
      <c r="AH270" s="81">
        <v>2941903.3075732281</v>
      </c>
      <c r="AI270" s="81">
        <v>36884358.815978788</v>
      </c>
      <c r="AJ270" s="81">
        <v>54415178.304320857</v>
      </c>
      <c r="AK270" s="81">
        <v>0</v>
      </c>
      <c r="AL270" s="81">
        <v>0</v>
      </c>
      <c r="AM270" s="81">
        <v>3139684.1842219988</v>
      </c>
      <c r="AN270" s="81">
        <v>0</v>
      </c>
      <c r="AO270" s="81">
        <v>0</v>
      </c>
      <c r="AP270" s="82"/>
      <c r="AQ270" s="81">
        <v>818</v>
      </c>
      <c r="AR270" s="81">
        <v>466</v>
      </c>
      <c r="AS270" s="81">
        <v>3</v>
      </c>
      <c r="AT270" s="81">
        <v>0</v>
      </c>
      <c r="AU270" s="81">
        <v>0</v>
      </c>
      <c r="AV270" s="81">
        <v>0</v>
      </c>
      <c r="AW270" s="81" t="s">
        <v>564</v>
      </c>
      <c r="AX270" s="82"/>
      <c r="AY270" s="81">
        <v>3979.319</v>
      </c>
      <c r="AZ270" s="81">
        <v>39277.39</v>
      </c>
      <c r="BA270" s="81">
        <v>42</v>
      </c>
      <c r="BB270" s="81">
        <v>0</v>
      </c>
      <c r="BC270" s="81">
        <v>0</v>
      </c>
      <c r="BD270" s="81">
        <v>0</v>
      </c>
      <c r="BE270" s="81" t="s">
        <v>564</v>
      </c>
      <c r="BF270" s="82"/>
      <c r="BG270" s="81">
        <v>0</v>
      </c>
      <c r="BH270" s="81">
        <v>0</v>
      </c>
      <c r="BI270" s="81">
        <v>30.664000000000001</v>
      </c>
      <c r="BJ270" s="81">
        <v>0</v>
      </c>
      <c r="BK270" s="81">
        <v>0</v>
      </c>
      <c r="BL270" s="81">
        <v>0</v>
      </c>
      <c r="BM270" s="82"/>
      <c r="BN270" s="81">
        <v>0</v>
      </c>
      <c r="BO270" s="81">
        <v>0</v>
      </c>
      <c r="BP270" s="81">
        <v>5</v>
      </c>
      <c r="BQ270" s="81">
        <v>0</v>
      </c>
      <c r="BR270" s="81">
        <v>0</v>
      </c>
      <c r="BS270" s="81">
        <v>0</v>
      </c>
      <c r="BT270"/>
      <c r="BU270" s="80">
        <v>30.664000000000001</v>
      </c>
      <c r="BV270" s="80">
        <v>0</v>
      </c>
      <c r="BW270" s="80">
        <v>0</v>
      </c>
      <c r="BX270" s="80">
        <v>0</v>
      </c>
      <c r="BY270" s="80">
        <v>0</v>
      </c>
      <c r="BZ270" s="80">
        <v>0</v>
      </c>
      <c r="CA270" s="80">
        <v>0</v>
      </c>
      <c r="CB270" s="80">
        <v>0</v>
      </c>
      <c r="CC270" s="80">
        <v>0</v>
      </c>
    </row>
    <row r="271" spans="1:81">
      <c r="A271" s="80" t="s">
        <v>2064</v>
      </c>
      <c r="B271" s="80">
        <v>475</v>
      </c>
      <c r="C271" s="80">
        <v>16</v>
      </c>
      <c r="D271" s="80">
        <v>28</v>
      </c>
      <c r="E271" s="80">
        <v>2019</v>
      </c>
      <c r="F271" s="80" t="s">
        <v>73</v>
      </c>
      <c r="G271" s="80" t="s">
        <v>2048</v>
      </c>
      <c r="H271" s="80" t="s">
        <v>2049</v>
      </c>
      <c r="I271" s="177"/>
      <c r="J271" s="81">
        <v>325.33538866064737</v>
      </c>
      <c r="K271" s="81">
        <v>2.7127850379411989</v>
      </c>
      <c r="L271" s="81">
        <v>14.683082830559233</v>
      </c>
      <c r="M271" s="81">
        <v>24.305014356581566</v>
      </c>
      <c r="N271" s="81">
        <v>27.169366808622076</v>
      </c>
      <c r="O271" s="81">
        <v>22.213223485033033</v>
      </c>
      <c r="P271" s="81">
        <v>26.670618933590344</v>
      </c>
      <c r="Q271" s="81">
        <v>1.3960379543780694</v>
      </c>
      <c r="R271" s="81">
        <v>0.49862474208764218</v>
      </c>
      <c r="S271" s="81">
        <v>3.2453526346500001</v>
      </c>
      <c r="T271" s="82"/>
      <c r="U271" s="81">
        <v>6824587</v>
      </c>
      <c r="V271" s="81">
        <v>749</v>
      </c>
      <c r="W271" s="81">
        <v>377</v>
      </c>
      <c r="X271" s="81">
        <v>6211</v>
      </c>
      <c r="Y271" s="81">
        <v>10848</v>
      </c>
      <c r="Z271" s="81">
        <v>13907</v>
      </c>
      <c r="AA271" s="81">
        <v>5538</v>
      </c>
      <c r="AB271" s="81">
        <v>22623</v>
      </c>
      <c r="AC271" s="81">
        <v>87926.5</v>
      </c>
      <c r="AD271" s="81">
        <v>3.2453526346500001</v>
      </c>
      <c r="AE271" s="82"/>
      <c r="AF271" s="81">
        <v>95185150.874925286</v>
      </c>
      <c r="AG271" s="81">
        <v>2882352.2723058099</v>
      </c>
      <c r="AH271" s="81">
        <v>3274228.0897415159</v>
      </c>
      <c r="AI271" s="81">
        <v>37939099.622684859</v>
      </c>
      <c r="AJ271" s="81">
        <v>56526564.581094317</v>
      </c>
      <c r="AK271" s="81">
        <v>0</v>
      </c>
      <c r="AL271" s="81">
        <v>0</v>
      </c>
      <c r="AM271" s="81">
        <v>3081082.2941471813</v>
      </c>
      <c r="AN271" s="81">
        <v>0</v>
      </c>
      <c r="AO271" s="81">
        <v>0</v>
      </c>
      <c r="AP271" s="82"/>
      <c r="AQ271" s="81">
        <v>867</v>
      </c>
      <c r="AR271" s="81">
        <v>499</v>
      </c>
      <c r="AS271" s="81">
        <v>3</v>
      </c>
      <c r="AT271" s="81">
        <v>0</v>
      </c>
      <c r="AU271" s="81">
        <v>0</v>
      </c>
      <c r="AV271" s="81">
        <v>0</v>
      </c>
      <c r="AW271" s="81" t="s">
        <v>564</v>
      </c>
      <c r="AX271" s="82"/>
      <c r="AY271" s="81">
        <v>4288.8389999999999</v>
      </c>
      <c r="AZ271" s="81">
        <v>40673.890000000007</v>
      </c>
      <c r="BA271" s="81">
        <v>42.2</v>
      </c>
      <c r="BB271" s="81">
        <v>0</v>
      </c>
      <c r="BC271" s="81">
        <v>0</v>
      </c>
      <c r="BD271" s="81">
        <v>0</v>
      </c>
      <c r="BE271" s="81" t="s">
        <v>564</v>
      </c>
      <c r="BF271" s="82"/>
      <c r="BG271" s="81">
        <v>0</v>
      </c>
      <c r="BH271" s="81">
        <v>0</v>
      </c>
      <c r="BI271" s="81">
        <v>22.692</v>
      </c>
      <c r="BJ271" s="81">
        <v>0</v>
      </c>
      <c r="BK271" s="81">
        <v>0</v>
      </c>
      <c r="BL271" s="81">
        <v>0</v>
      </c>
      <c r="BM271" s="82"/>
      <c r="BN271" s="81">
        <v>0</v>
      </c>
      <c r="BO271" s="81">
        <v>0</v>
      </c>
      <c r="BP271" s="81">
        <v>5</v>
      </c>
      <c r="BQ271" s="81">
        <v>0</v>
      </c>
      <c r="BR271" s="81">
        <v>0</v>
      </c>
      <c r="BS271" s="81">
        <v>0</v>
      </c>
      <c r="BT271"/>
      <c r="BU271" s="80">
        <v>22.692</v>
      </c>
      <c r="BV271" s="80">
        <v>0</v>
      </c>
      <c r="BW271" s="80">
        <v>0</v>
      </c>
      <c r="BX271" s="80">
        <v>0</v>
      </c>
      <c r="BY271" s="80">
        <v>0</v>
      </c>
      <c r="BZ271" s="80">
        <v>0</v>
      </c>
      <c r="CA271" s="80">
        <v>0</v>
      </c>
      <c r="CB271" s="80">
        <v>0</v>
      </c>
      <c r="CC271" s="80">
        <v>0</v>
      </c>
    </row>
    <row r="272" spans="1:81">
      <c r="A272" s="80" t="s">
        <v>2065</v>
      </c>
      <c r="B272" s="80">
        <v>476</v>
      </c>
      <c r="C272" s="80">
        <v>17</v>
      </c>
      <c r="D272" s="80">
        <v>28</v>
      </c>
      <c r="E272" s="80">
        <v>2020</v>
      </c>
      <c r="F272" s="80" t="s">
        <v>218</v>
      </c>
      <c r="G272" s="80" t="s">
        <v>2048</v>
      </c>
      <c r="H272" s="80" t="s">
        <v>2049</v>
      </c>
      <c r="I272" s="177"/>
      <c r="J272" s="81">
        <v>284.40851767051339</v>
      </c>
      <c r="K272" s="81">
        <v>2.3764559592194847</v>
      </c>
      <c r="L272" s="81">
        <v>19.97652906861579</v>
      </c>
      <c r="M272" s="81">
        <v>21.985686104827888</v>
      </c>
      <c r="N272" s="81">
        <v>25.273543813304759</v>
      </c>
      <c r="O272" s="81">
        <v>19.509507729610721</v>
      </c>
      <c r="P272" s="81">
        <v>25.092869500305071</v>
      </c>
      <c r="Q272" s="81">
        <v>1.322720816213959</v>
      </c>
      <c r="R272" s="81">
        <v>0.69188146866939404</v>
      </c>
      <c r="S272" s="81">
        <v>3.7751353848</v>
      </c>
      <c r="T272" s="82"/>
      <c r="U272" s="81">
        <v>5721984</v>
      </c>
      <c r="V272" s="81">
        <v>641</v>
      </c>
      <c r="W272" s="81">
        <v>482</v>
      </c>
      <c r="X272" s="81">
        <v>6000</v>
      </c>
      <c r="Y272" s="81">
        <v>10861</v>
      </c>
      <c r="Z272" s="81">
        <v>13941</v>
      </c>
      <c r="AA272" s="81">
        <v>5661</v>
      </c>
      <c r="AB272" s="81">
        <v>22433</v>
      </c>
      <c r="AC272" s="81">
        <v>122641.5</v>
      </c>
      <c r="AD272" s="81">
        <v>3.7751353848</v>
      </c>
      <c r="AE272" s="82"/>
      <c r="AF272" s="81">
        <v>90334408.509197995</v>
      </c>
      <c r="AG272" s="81">
        <v>2414929.9157813485</v>
      </c>
      <c r="AH272" s="81">
        <v>4932331.7019763971</v>
      </c>
      <c r="AI272" s="81">
        <v>32794506.74619934</v>
      </c>
      <c r="AJ272" s="81">
        <v>51836341.404675461</v>
      </c>
      <c r="AK272" s="81"/>
      <c r="AL272" s="81"/>
      <c r="AM272" s="81">
        <v>2927755.7358283228</v>
      </c>
      <c r="AN272" s="81"/>
      <c r="AO272" s="81"/>
      <c r="AP272" s="82"/>
      <c r="AQ272" s="81">
        <v>899</v>
      </c>
      <c r="AR272" s="81">
        <v>539</v>
      </c>
      <c r="AS272" s="81">
        <v>3</v>
      </c>
      <c r="AT272" s="81">
        <v>0</v>
      </c>
      <c r="AU272" s="81">
        <v>0</v>
      </c>
      <c r="AV272" s="81">
        <v>0</v>
      </c>
      <c r="AW272" s="81">
        <v>3</v>
      </c>
      <c r="AX272" s="82"/>
      <c r="AY272" s="81">
        <v>4497.9490000000023</v>
      </c>
      <c r="AZ272" s="81">
        <v>42576.689999999959</v>
      </c>
      <c r="BA272" s="81">
        <v>42.2</v>
      </c>
      <c r="BB272" s="81">
        <v>0</v>
      </c>
      <c r="BC272" s="81">
        <v>0</v>
      </c>
      <c r="BD272" s="81">
        <v>0</v>
      </c>
      <c r="BE272" s="81">
        <v>42.2</v>
      </c>
      <c r="BF272" s="82"/>
      <c r="BG272" s="81">
        <v>0</v>
      </c>
      <c r="BH272" s="81">
        <v>0</v>
      </c>
      <c r="BI272" s="81">
        <v>19.393999999999998</v>
      </c>
      <c r="BJ272" s="81">
        <v>0</v>
      </c>
      <c r="BK272" s="81">
        <v>0</v>
      </c>
      <c r="BL272" s="81">
        <v>0</v>
      </c>
      <c r="BM272" s="82"/>
      <c r="BN272" s="81">
        <v>0</v>
      </c>
      <c r="BO272" s="81">
        <v>0</v>
      </c>
      <c r="BP272" s="81">
        <v>5</v>
      </c>
      <c r="BQ272" s="81">
        <v>0</v>
      </c>
      <c r="BR272" s="81">
        <v>0</v>
      </c>
      <c r="BS272" s="81">
        <v>0</v>
      </c>
      <c r="BT272"/>
      <c r="BU272" s="80">
        <v>19.393999999999998</v>
      </c>
      <c r="BV272" s="80">
        <v>0</v>
      </c>
      <c r="BW272" s="80">
        <v>0</v>
      </c>
      <c r="BX272" s="80">
        <v>0</v>
      </c>
      <c r="BY272" s="80">
        <v>0</v>
      </c>
      <c r="BZ272" s="80">
        <v>0</v>
      </c>
      <c r="CA272" s="80">
        <v>0</v>
      </c>
      <c r="CB272" s="80">
        <v>0</v>
      </c>
      <c r="CC272" s="80">
        <v>0</v>
      </c>
    </row>
    <row r="273" spans="1:81">
      <c r="A273" s="80" t="s">
        <v>2066</v>
      </c>
      <c r="B273" s="80">
        <v>476</v>
      </c>
      <c r="C273" s="80">
        <v>18</v>
      </c>
      <c r="D273" s="80">
        <v>28</v>
      </c>
      <c r="E273" s="80">
        <v>2021</v>
      </c>
      <c r="F273" s="80" t="s">
        <v>75</v>
      </c>
      <c r="G273" s="174" t="s">
        <v>2048</v>
      </c>
      <c r="H273" s="80" t="s">
        <v>2049</v>
      </c>
      <c r="I273" s="177"/>
      <c r="J273" s="81">
        <v>306.12426398249897</v>
      </c>
      <c r="K273" s="81">
        <v>2.4545580262461466</v>
      </c>
      <c r="L273" s="81">
        <v>17.821202850517437</v>
      </c>
      <c r="M273" s="81">
        <v>21.079783856935947</v>
      </c>
      <c r="N273" s="81">
        <v>21.462931647130574</v>
      </c>
      <c r="O273" s="81">
        <v>18.978317710813911</v>
      </c>
      <c r="P273" s="81">
        <v>25.717261636854722</v>
      </c>
      <c r="Q273" s="81">
        <v>1.3303003006082281</v>
      </c>
      <c r="R273" s="81">
        <v>1.1051178917454871</v>
      </c>
      <c r="S273" s="81">
        <v>2.3068034147200001</v>
      </c>
      <c r="T273" s="82"/>
      <c r="U273" s="81">
        <v>7053548</v>
      </c>
      <c r="V273" s="81">
        <v>641</v>
      </c>
      <c r="W273" s="81">
        <v>482</v>
      </c>
      <c r="X273" s="81">
        <v>6000</v>
      </c>
      <c r="Y273" s="81">
        <v>10811</v>
      </c>
      <c r="Z273" s="81">
        <v>13964</v>
      </c>
      <c r="AA273" s="81">
        <v>5658</v>
      </c>
      <c r="AB273" s="81">
        <v>22294</v>
      </c>
      <c r="AC273" s="81">
        <v>189870</v>
      </c>
      <c r="AD273" s="81">
        <v>2.3068034147200001</v>
      </c>
      <c r="AE273" s="82"/>
      <c r="AF273" s="81">
        <v>90542162.338345855</v>
      </c>
      <c r="AG273" s="81">
        <v>2861266.7681262004</v>
      </c>
      <c r="AH273" s="81">
        <v>4584629.7705224585</v>
      </c>
      <c r="AI273" s="81">
        <v>37988885.239391856</v>
      </c>
      <c r="AJ273" s="81">
        <v>51884386.880742654</v>
      </c>
      <c r="AK273" s="81">
        <v>0</v>
      </c>
      <c r="AL273" s="81">
        <v>0</v>
      </c>
      <c r="AM273" s="81">
        <v>2926397.1147871581</v>
      </c>
      <c r="AN273" s="81">
        <v>0</v>
      </c>
      <c r="AO273" s="81">
        <v>0</v>
      </c>
      <c r="AP273" s="82"/>
      <c r="AQ273" s="81">
        <v>921</v>
      </c>
      <c r="AR273" s="81">
        <v>593</v>
      </c>
      <c r="AS273" s="81">
        <v>3</v>
      </c>
      <c r="AT273" s="81">
        <v>0</v>
      </c>
      <c r="AU273" s="81">
        <v>0</v>
      </c>
      <c r="AV273" s="81">
        <v>0</v>
      </c>
      <c r="AW273" s="81"/>
      <c r="AX273" s="82"/>
      <c r="AY273" s="81">
        <v>4666.3990000000031</v>
      </c>
      <c r="AZ273" s="81">
        <v>54611.489999999947</v>
      </c>
      <c r="BA273" s="81">
        <v>42.2</v>
      </c>
      <c r="BB273" s="81">
        <v>0</v>
      </c>
      <c r="BC273" s="81">
        <v>0</v>
      </c>
      <c r="BD273" s="81">
        <v>0</v>
      </c>
      <c r="BE273" s="81"/>
      <c r="BF273" s="82"/>
      <c r="BG273" s="81"/>
      <c r="BH273" s="81"/>
      <c r="BI273" s="81"/>
      <c r="BJ273" s="81"/>
      <c r="BK273" s="81"/>
      <c r="BL273" s="81"/>
      <c r="BM273" s="82"/>
      <c r="BN273" s="81"/>
      <c r="BO273" s="81"/>
      <c r="BP273" s="81"/>
      <c r="BQ273" s="81"/>
      <c r="BR273" s="81"/>
      <c r="BS273" s="81"/>
      <c r="BT273"/>
      <c r="BU273" s="80"/>
      <c r="BV273" s="80"/>
      <c r="BW273" s="80"/>
      <c r="BX273" s="80"/>
      <c r="BY273" s="80"/>
      <c r="BZ273" s="80"/>
      <c r="CA273" s="80"/>
      <c r="CB273" s="80"/>
      <c r="CC273" s="80"/>
    </row>
    <row r="274" spans="1:81">
      <c r="A274" s="80" t="s">
        <v>2067</v>
      </c>
      <c r="B274" s="80">
        <v>476</v>
      </c>
      <c r="C274" s="80">
        <v>19</v>
      </c>
      <c r="D274" s="80">
        <v>28</v>
      </c>
      <c r="E274" s="80">
        <v>2022</v>
      </c>
      <c r="F274" s="80" t="s">
        <v>568</v>
      </c>
      <c r="G274" s="174" t="s">
        <v>2048</v>
      </c>
      <c r="H274" s="80" t="s">
        <v>2049</v>
      </c>
      <c r="I274" s="177"/>
      <c r="J274" s="81"/>
      <c r="K274" s="81"/>
      <c r="L274" s="81"/>
      <c r="M274" s="81"/>
      <c r="N274" s="81"/>
      <c r="O274" s="81"/>
      <c r="P274" s="81"/>
      <c r="Q274" s="81"/>
      <c r="R274" s="81"/>
      <c r="S274" s="81"/>
      <c r="T274" s="82"/>
      <c r="U274" s="81"/>
      <c r="V274" s="81"/>
      <c r="W274" s="81"/>
      <c r="X274" s="81"/>
      <c r="Y274" s="81"/>
      <c r="Z274" s="81"/>
      <c r="AA274" s="81"/>
      <c r="AB274" s="81"/>
      <c r="AC274" s="81"/>
      <c r="AD274" s="81"/>
      <c r="AE274" s="82"/>
      <c r="AF274" s="81"/>
      <c r="AG274" s="81"/>
      <c r="AH274" s="81"/>
      <c r="AI274" s="81"/>
      <c r="AJ274" s="81"/>
      <c r="AK274" s="81"/>
      <c r="AL274" s="81"/>
      <c r="AM274" s="81"/>
      <c r="AN274" s="81"/>
      <c r="AO274" s="81"/>
      <c r="AP274" s="82"/>
      <c r="AQ274" s="81">
        <v>978</v>
      </c>
      <c r="AR274" s="81">
        <v>652</v>
      </c>
      <c r="AS274" s="81">
        <v>3</v>
      </c>
      <c r="AT274" s="81">
        <v>0</v>
      </c>
      <c r="AU274" s="81">
        <v>0</v>
      </c>
      <c r="AV274" s="81">
        <v>0</v>
      </c>
      <c r="AW274" s="81"/>
      <c r="AX274" s="82"/>
      <c r="AY274" s="81">
        <v>5029.0390000000025</v>
      </c>
      <c r="AZ274" s="81">
        <v>59039.789999999928</v>
      </c>
      <c r="BA274" s="81">
        <v>42.2</v>
      </c>
      <c r="BB274" s="81">
        <v>0</v>
      </c>
      <c r="BC274" s="81">
        <v>0</v>
      </c>
      <c r="BD274" s="81">
        <v>0</v>
      </c>
      <c r="BE274" s="81"/>
      <c r="BF274" s="82"/>
      <c r="BG274" s="81"/>
      <c r="BH274" s="81"/>
      <c r="BI274" s="81"/>
      <c r="BJ274" s="81"/>
      <c r="BK274" s="81"/>
      <c r="BL274" s="81"/>
      <c r="BM274" s="82"/>
      <c r="BN274" s="81"/>
      <c r="BO274" s="81"/>
      <c r="BP274" s="81"/>
      <c r="BQ274" s="81"/>
      <c r="BR274" s="81"/>
      <c r="BS274" s="81"/>
      <c r="BT274"/>
      <c r="BU274" s="80"/>
      <c r="BV274" s="80"/>
      <c r="BW274" s="80"/>
      <c r="BX274" s="80"/>
      <c r="BY274" s="80"/>
      <c r="BZ274" s="80"/>
      <c r="CA274" s="80"/>
      <c r="CB274" s="80"/>
      <c r="CC274" s="80"/>
    </row>
    <row r="275" spans="1:81">
      <c r="A275" s="80" t="s">
        <v>2068</v>
      </c>
      <c r="B275" s="80">
        <v>443</v>
      </c>
      <c r="C275" s="80">
        <v>1</v>
      </c>
      <c r="D275" s="80">
        <v>27</v>
      </c>
      <c r="E275" s="80">
        <v>1990</v>
      </c>
      <c r="F275" s="80" t="s">
        <v>562</v>
      </c>
      <c r="G275" s="80" t="s">
        <v>2069</v>
      </c>
      <c r="H275" s="80" t="s">
        <v>2070</v>
      </c>
      <c r="I275" s="177"/>
      <c r="J275" s="81">
        <v>498.33710435907392</v>
      </c>
      <c r="K275" s="81">
        <v>9.1683603267181955</v>
      </c>
      <c r="L275" s="81">
        <v>15.816999133728359</v>
      </c>
      <c r="M275" s="81">
        <v>27.736473176945932</v>
      </c>
      <c r="N275" s="81">
        <v>38.363535674853622</v>
      </c>
      <c r="O275" s="81">
        <v>26.075115692502756</v>
      </c>
      <c r="P275" s="81">
        <v>39.561619137150444</v>
      </c>
      <c r="Q275" s="81">
        <v>2.0652102898839986</v>
      </c>
      <c r="R275" s="81">
        <v>0</v>
      </c>
      <c r="S275" s="81">
        <v>2.0224573333858995</v>
      </c>
      <c r="T275" s="82"/>
      <c r="U275" s="81">
        <v>8955108</v>
      </c>
      <c r="V275" s="81">
        <v>1699</v>
      </c>
      <c r="W275" s="81">
        <v>145</v>
      </c>
      <c r="X275" s="81">
        <v>8516</v>
      </c>
      <c r="Y275" s="81">
        <v>10426</v>
      </c>
      <c r="Z275" s="81">
        <v>10725</v>
      </c>
      <c r="AA275" s="81">
        <v>9606</v>
      </c>
      <c r="AB275" s="81">
        <v>33532</v>
      </c>
      <c r="AC275" s="81">
        <v>0</v>
      </c>
      <c r="AD275" s="81">
        <v>2.0224573333858995</v>
      </c>
      <c r="AE275" s="82"/>
      <c r="AF275" s="81" t="s">
        <v>564</v>
      </c>
      <c r="AG275" s="81" t="s">
        <v>564</v>
      </c>
      <c r="AH275" s="81" t="s">
        <v>564</v>
      </c>
      <c r="AI275" s="81" t="s">
        <v>564</v>
      </c>
      <c r="AJ275" s="81" t="s">
        <v>564</v>
      </c>
      <c r="AK275" s="81" t="s">
        <v>564</v>
      </c>
      <c r="AL275" s="81" t="s">
        <v>564</v>
      </c>
      <c r="AM275" s="81" t="s">
        <v>564</v>
      </c>
      <c r="AN275" s="81" t="s">
        <v>564</v>
      </c>
      <c r="AO275" s="81" t="s">
        <v>564</v>
      </c>
      <c r="AP275" s="82"/>
      <c r="AQ275" s="81" t="s">
        <v>564</v>
      </c>
      <c r="AR275" s="81" t="s">
        <v>564</v>
      </c>
      <c r="AS275" s="81" t="s">
        <v>564</v>
      </c>
      <c r="AT275" s="81" t="s">
        <v>564</v>
      </c>
      <c r="AU275" s="81" t="s">
        <v>564</v>
      </c>
      <c r="AV275" s="81" t="s">
        <v>564</v>
      </c>
      <c r="AW275" s="81" t="s">
        <v>564</v>
      </c>
      <c r="AX275" s="82"/>
      <c r="AY275" s="81" t="s">
        <v>564</v>
      </c>
      <c r="AZ275" s="81" t="s">
        <v>564</v>
      </c>
      <c r="BA275" s="81" t="s">
        <v>564</v>
      </c>
      <c r="BB275" s="81" t="s">
        <v>564</v>
      </c>
      <c r="BC275" s="81" t="s">
        <v>564</v>
      </c>
      <c r="BD275" s="81" t="s">
        <v>564</v>
      </c>
      <c r="BE275" s="81" t="s">
        <v>564</v>
      </c>
      <c r="BF275" s="82"/>
      <c r="BG275" s="81" t="s">
        <v>564</v>
      </c>
      <c r="BH275" s="81" t="s">
        <v>564</v>
      </c>
      <c r="BI275" s="81" t="s">
        <v>564</v>
      </c>
      <c r="BJ275" s="81" t="s">
        <v>564</v>
      </c>
      <c r="BK275" s="81" t="s">
        <v>564</v>
      </c>
      <c r="BL275" s="81" t="s">
        <v>564</v>
      </c>
      <c r="BM275" s="82"/>
      <c r="BN275" s="81" t="s">
        <v>564</v>
      </c>
      <c r="BO275" s="81" t="s">
        <v>564</v>
      </c>
      <c r="BP275" s="81" t="s">
        <v>564</v>
      </c>
      <c r="BQ275" s="81" t="s">
        <v>564</v>
      </c>
      <c r="BR275" s="81" t="s">
        <v>564</v>
      </c>
      <c r="BS275" s="81" t="s">
        <v>564</v>
      </c>
      <c r="BT275"/>
      <c r="BU275" s="80"/>
      <c r="BV275" s="80"/>
      <c r="BW275" s="80"/>
      <c r="BX275" s="80"/>
      <c r="BY275" s="80"/>
      <c r="BZ275" s="80"/>
      <c r="CA275" s="80"/>
      <c r="CB275" s="80"/>
      <c r="CC275" s="80"/>
    </row>
    <row r="276" spans="1:81">
      <c r="A276" s="80" t="s">
        <v>2071</v>
      </c>
      <c r="B276" s="80">
        <v>444</v>
      </c>
      <c r="C276" s="80">
        <v>2</v>
      </c>
      <c r="D276" s="80">
        <v>27</v>
      </c>
      <c r="E276" s="80">
        <v>2005</v>
      </c>
      <c r="F276" s="80" t="s">
        <v>565</v>
      </c>
      <c r="G276" s="80" t="s">
        <v>2069</v>
      </c>
      <c r="H276" s="80" t="s">
        <v>2070</v>
      </c>
      <c r="I276" s="177"/>
      <c r="J276" s="81">
        <v>418.00630096429154</v>
      </c>
      <c r="K276" s="81">
        <v>6.3681948473990699</v>
      </c>
      <c r="L276" s="81">
        <v>25.389978407338148</v>
      </c>
      <c r="M276" s="81">
        <v>42.968249055273098</v>
      </c>
      <c r="N276" s="81">
        <v>55.067201482922478</v>
      </c>
      <c r="O276" s="81">
        <v>36.475290273921686</v>
      </c>
      <c r="P276" s="81">
        <v>39.077744120933929</v>
      </c>
      <c r="Q276" s="81">
        <v>1.7869448865647346</v>
      </c>
      <c r="R276" s="81">
        <v>0</v>
      </c>
      <c r="S276" s="81">
        <v>0</v>
      </c>
      <c r="T276" s="82"/>
      <c r="U276" s="81">
        <v>10006342</v>
      </c>
      <c r="V276" s="81">
        <v>1278</v>
      </c>
      <c r="W276" s="81">
        <v>254</v>
      </c>
      <c r="X276" s="81">
        <v>6157</v>
      </c>
      <c r="Y276" s="81">
        <v>11496</v>
      </c>
      <c r="Z276" s="81">
        <v>17361</v>
      </c>
      <c r="AA276" s="81">
        <v>7771</v>
      </c>
      <c r="AB276" s="81">
        <v>30331</v>
      </c>
      <c r="AC276" s="81">
        <v>0</v>
      </c>
      <c r="AD276" s="81">
        <v>0</v>
      </c>
      <c r="AE276" s="82"/>
      <c r="AF276" s="81" t="s">
        <v>564</v>
      </c>
      <c r="AG276" s="81" t="s">
        <v>564</v>
      </c>
      <c r="AH276" s="81" t="s">
        <v>564</v>
      </c>
      <c r="AI276" s="81" t="s">
        <v>564</v>
      </c>
      <c r="AJ276" s="81" t="s">
        <v>564</v>
      </c>
      <c r="AK276" s="81" t="s">
        <v>564</v>
      </c>
      <c r="AL276" s="81" t="s">
        <v>564</v>
      </c>
      <c r="AM276" s="81" t="s">
        <v>564</v>
      </c>
      <c r="AN276" s="81" t="s">
        <v>564</v>
      </c>
      <c r="AO276" s="81" t="s">
        <v>564</v>
      </c>
      <c r="AP276" s="82"/>
      <c r="AQ276" s="81" t="s">
        <v>564</v>
      </c>
      <c r="AR276" s="81" t="s">
        <v>564</v>
      </c>
      <c r="AS276" s="81" t="s">
        <v>564</v>
      </c>
      <c r="AT276" s="81" t="s">
        <v>564</v>
      </c>
      <c r="AU276" s="81" t="s">
        <v>564</v>
      </c>
      <c r="AV276" s="81" t="s">
        <v>564</v>
      </c>
      <c r="AW276" s="81" t="s">
        <v>564</v>
      </c>
      <c r="AX276" s="82"/>
      <c r="AY276" s="81" t="s">
        <v>564</v>
      </c>
      <c r="AZ276" s="81" t="s">
        <v>564</v>
      </c>
      <c r="BA276" s="81" t="s">
        <v>564</v>
      </c>
      <c r="BB276" s="81" t="s">
        <v>564</v>
      </c>
      <c r="BC276" s="81" t="s">
        <v>564</v>
      </c>
      <c r="BD276" s="81" t="s">
        <v>564</v>
      </c>
      <c r="BE276" s="81" t="s">
        <v>564</v>
      </c>
      <c r="BF276" s="82"/>
      <c r="BG276" s="81" t="s">
        <v>564</v>
      </c>
      <c r="BH276" s="81" t="s">
        <v>564</v>
      </c>
      <c r="BI276" s="81" t="s">
        <v>564</v>
      </c>
      <c r="BJ276" s="81" t="s">
        <v>564</v>
      </c>
      <c r="BK276" s="81" t="s">
        <v>564</v>
      </c>
      <c r="BL276" s="81" t="s">
        <v>564</v>
      </c>
      <c r="BM276" s="82"/>
      <c r="BN276" s="81" t="s">
        <v>564</v>
      </c>
      <c r="BO276" s="81" t="s">
        <v>564</v>
      </c>
      <c r="BP276" s="81" t="s">
        <v>564</v>
      </c>
      <c r="BQ276" s="81" t="s">
        <v>564</v>
      </c>
      <c r="BR276" s="81" t="s">
        <v>564</v>
      </c>
      <c r="BS276" s="81" t="s">
        <v>564</v>
      </c>
      <c r="BT276"/>
      <c r="BU276" s="80"/>
      <c r="BV276" s="80"/>
      <c r="BW276" s="80"/>
      <c r="BX276" s="80"/>
      <c r="BY276" s="80"/>
      <c r="BZ276" s="80"/>
      <c r="CA276" s="80"/>
      <c r="CB276" s="80"/>
      <c r="CC276" s="80"/>
    </row>
    <row r="277" spans="1:81">
      <c r="A277" s="80" t="s">
        <v>2072</v>
      </c>
      <c r="B277" s="80">
        <v>445</v>
      </c>
      <c r="C277" s="80">
        <v>3</v>
      </c>
      <c r="D277" s="80">
        <v>27</v>
      </c>
      <c r="E277" s="80">
        <v>2006</v>
      </c>
      <c r="F277" s="80" t="s">
        <v>566</v>
      </c>
      <c r="G277" s="80" t="s">
        <v>2069</v>
      </c>
      <c r="H277" s="80" t="s">
        <v>2070</v>
      </c>
      <c r="I277" s="177"/>
      <c r="J277" s="81" t="s">
        <v>564</v>
      </c>
      <c r="K277" s="81" t="s">
        <v>564</v>
      </c>
      <c r="L277" s="81" t="s">
        <v>564</v>
      </c>
      <c r="M277" s="81" t="s">
        <v>564</v>
      </c>
      <c r="N277" s="81" t="s">
        <v>564</v>
      </c>
      <c r="O277" s="81" t="s">
        <v>564</v>
      </c>
      <c r="P277" s="81" t="s">
        <v>564</v>
      </c>
      <c r="Q277" s="81" t="s">
        <v>564</v>
      </c>
      <c r="R277" s="81" t="s">
        <v>564</v>
      </c>
      <c r="S277" s="81" t="s">
        <v>564</v>
      </c>
      <c r="T277" s="82"/>
      <c r="U277" s="81" t="s">
        <v>564</v>
      </c>
      <c r="V277" s="81" t="s">
        <v>564</v>
      </c>
      <c r="W277" s="81" t="s">
        <v>564</v>
      </c>
      <c r="X277" s="81" t="s">
        <v>564</v>
      </c>
      <c r="Y277" s="81" t="s">
        <v>564</v>
      </c>
      <c r="Z277" s="81" t="s">
        <v>564</v>
      </c>
      <c r="AA277" s="81" t="s">
        <v>564</v>
      </c>
      <c r="AB277" s="81" t="s">
        <v>564</v>
      </c>
      <c r="AC277" s="81" t="s">
        <v>564</v>
      </c>
      <c r="AD277" s="81" t="s">
        <v>564</v>
      </c>
      <c r="AE277" s="82"/>
      <c r="AF277" s="81" t="s">
        <v>564</v>
      </c>
      <c r="AG277" s="81" t="s">
        <v>564</v>
      </c>
      <c r="AH277" s="81" t="s">
        <v>564</v>
      </c>
      <c r="AI277" s="81" t="s">
        <v>564</v>
      </c>
      <c r="AJ277" s="81" t="s">
        <v>564</v>
      </c>
      <c r="AK277" s="81" t="s">
        <v>564</v>
      </c>
      <c r="AL277" s="81" t="s">
        <v>564</v>
      </c>
      <c r="AM277" s="81" t="s">
        <v>564</v>
      </c>
      <c r="AN277" s="81" t="s">
        <v>564</v>
      </c>
      <c r="AO277" s="81" t="s">
        <v>564</v>
      </c>
      <c r="AP277" s="82"/>
      <c r="AQ277" s="81" t="s">
        <v>564</v>
      </c>
      <c r="AR277" s="81" t="s">
        <v>564</v>
      </c>
      <c r="AS277" s="81" t="s">
        <v>564</v>
      </c>
      <c r="AT277" s="81" t="s">
        <v>564</v>
      </c>
      <c r="AU277" s="81" t="s">
        <v>564</v>
      </c>
      <c r="AV277" s="81" t="s">
        <v>564</v>
      </c>
      <c r="AW277" s="81" t="s">
        <v>564</v>
      </c>
      <c r="AX277" s="82"/>
      <c r="AY277" s="81" t="s">
        <v>564</v>
      </c>
      <c r="AZ277" s="81" t="s">
        <v>564</v>
      </c>
      <c r="BA277" s="81" t="s">
        <v>564</v>
      </c>
      <c r="BB277" s="81" t="s">
        <v>564</v>
      </c>
      <c r="BC277" s="81" t="s">
        <v>564</v>
      </c>
      <c r="BD277" s="81" t="s">
        <v>564</v>
      </c>
      <c r="BE277" s="81" t="s">
        <v>564</v>
      </c>
      <c r="BF277" s="82"/>
      <c r="BG277" s="81" t="s">
        <v>564</v>
      </c>
      <c r="BH277" s="81" t="s">
        <v>564</v>
      </c>
      <c r="BI277" s="81" t="s">
        <v>564</v>
      </c>
      <c r="BJ277" s="81" t="s">
        <v>564</v>
      </c>
      <c r="BK277" s="81" t="s">
        <v>564</v>
      </c>
      <c r="BL277" s="81" t="s">
        <v>564</v>
      </c>
      <c r="BM277" s="82"/>
      <c r="BN277" s="81" t="s">
        <v>564</v>
      </c>
      <c r="BO277" s="81" t="s">
        <v>564</v>
      </c>
      <c r="BP277" s="81" t="s">
        <v>564</v>
      </c>
      <c r="BQ277" s="81" t="s">
        <v>564</v>
      </c>
      <c r="BR277" s="81" t="s">
        <v>564</v>
      </c>
      <c r="BS277" s="81" t="s">
        <v>564</v>
      </c>
      <c r="BT277"/>
      <c r="BU277" s="80"/>
      <c r="BV277" s="80"/>
      <c r="BW277" s="80"/>
      <c r="BX277" s="80"/>
      <c r="BY277" s="80"/>
      <c r="BZ277" s="80"/>
      <c r="CA277" s="80"/>
      <c r="CB277" s="80"/>
      <c r="CC277" s="80"/>
    </row>
    <row r="278" spans="1:81">
      <c r="A278" s="80" t="s">
        <v>2073</v>
      </c>
      <c r="B278" s="80">
        <v>446</v>
      </c>
      <c r="C278" s="80">
        <v>4</v>
      </c>
      <c r="D278" s="80">
        <v>27</v>
      </c>
      <c r="E278" s="80">
        <v>2007</v>
      </c>
      <c r="F278" s="80" t="s">
        <v>567</v>
      </c>
      <c r="G278" s="80" t="s">
        <v>2069</v>
      </c>
      <c r="H278" s="80" t="s">
        <v>2070</v>
      </c>
      <c r="I278" s="177"/>
      <c r="J278" s="81">
        <v>430.61715055260834</v>
      </c>
      <c r="K278" s="81">
        <v>4.7719291870868821</v>
      </c>
      <c r="L278" s="81">
        <v>10.325786889732884</v>
      </c>
      <c r="M278" s="81">
        <v>48.930207632665692</v>
      </c>
      <c r="N278" s="81">
        <v>51.285364158101018</v>
      </c>
      <c r="O278" s="81">
        <v>35.423017161265648</v>
      </c>
      <c r="P278" s="81">
        <v>38.753239203432898</v>
      </c>
      <c r="Q278" s="81">
        <v>1.8438037815598529</v>
      </c>
      <c r="R278" s="81">
        <v>0</v>
      </c>
      <c r="S278" s="81">
        <v>0</v>
      </c>
      <c r="T278" s="82"/>
      <c r="U278" s="81">
        <v>11923345</v>
      </c>
      <c r="V278" s="81">
        <v>1216</v>
      </c>
      <c r="W278" s="81">
        <v>98</v>
      </c>
      <c r="X278" s="81">
        <v>7896</v>
      </c>
      <c r="Y278" s="81">
        <v>11633</v>
      </c>
      <c r="Z278" s="81">
        <v>17527</v>
      </c>
      <c r="AA278" s="81">
        <v>7589</v>
      </c>
      <c r="AB278" s="81">
        <v>29641</v>
      </c>
      <c r="AC278" s="81">
        <v>0</v>
      </c>
      <c r="AD278" s="81">
        <v>0</v>
      </c>
      <c r="AE278" s="82"/>
      <c r="AF278" s="81" t="s">
        <v>564</v>
      </c>
      <c r="AG278" s="81" t="s">
        <v>564</v>
      </c>
      <c r="AH278" s="81" t="s">
        <v>564</v>
      </c>
      <c r="AI278" s="81" t="s">
        <v>564</v>
      </c>
      <c r="AJ278" s="81" t="s">
        <v>564</v>
      </c>
      <c r="AK278" s="81" t="s">
        <v>564</v>
      </c>
      <c r="AL278" s="81" t="s">
        <v>564</v>
      </c>
      <c r="AM278" s="81" t="s">
        <v>564</v>
      </c>
      <c r="AN278" s="81" t="s">
        <v>564</v>
      </c>
      <c r="AO278" s="81" t="s">
        <v>564</v>
      </c>
      <c r="AP278" s="82"/>
      <c r="AQ278" s="81" t="s">
        <v>564</v>
      </c>
      <c r="AR278" s="81" t="s">
        <v>564</v>
      </c>
      <c r="AS278" s="81" t="s">
        <v>564</v>
      </c>
      <c r="AT278" s="81" t="s">
        <v>564</v>
      </c>
      <c r="AU278" s="81" t="s">
        <v>564</v>
      </c>
      <c r="AV278" s="81" t="s">
        <v>564</v>
      </c>
      <c r="AW278" s="81" t="s">
        <v>564</v>
      </c>
      <c r="AX278" s="82"/>
      <c r="AY278" s="81" t="s">
        <v>564</v>
      </c>
      <c r="AZ278" s="81" t="s">
        <v>564</v>
      </c>
      <c r="BA278" s="81" t="s">
        <v>564</v>
      </c>
      <c r="BB278" s="81" t="s">
        <v>564</v>
      </c>
      <c r="BC278" s="81" t="s">
        <v>564</v>
      </c>
      <c r="BD278" s="81" t="s">
        <v>564</v>
      </c>
      <c r="BE278" s="81" t="s">
        <v>564</v>
      </c>
      <c r="BF278" s="82"/>
      <c r="BG278" s="81" t="s">
        <v>564</v>
      </c>
      <c r="BH278" s="81" t="s">
        <v>564</v>
      </c>
      <c r="BI278" s="81" t="s">
        <v>564</v>
      </c>
      <c r="BJ278" s="81" t="s">
        <v>564</v>
      </c>
      <c r="BK278" s="81" t="s">
        <v>564</v>
      </c>
      <c r="BL278" s="81" t="s">
        <v>564</v>
      </c>
      <c r="BM278" s="82"/>
      <c r="BN278" s="81" t="s">
        <v>564</v>
      </c>
      <c r="BO278" s="81" t="s">
        <v>564</v>
      </c>
      <c r="BP278" s="81" t="s">
        <v>564</v>
      </c>
      <c r="BQ278" s="81" t="s">
        <v>564</v>
      </c>
      <c r="BR278" s="81" t="s">
        <v>564</v>
      </c>
      <c r="BS278" s="81" t="s">
        <v>564</v>
      </c>
      <c r="BT278"/>
      <c r="BU278" s="80"/>
      <c r="BV278" s="80"/>
      <c r="BW278" s="80"/>
      <c r="BX278" s="80"/>
      <c r="BY278" s="80"/>
      <c r="BZ278" s="80"/>
      <c r="CA278" s="80"/>
      <c r="CB278" s="80"/>
      <c r="CC278" s="80"/>
    </row>
    <row r="279" spans="1:81">
      <c r="A279" s="80" t="s">
        <v>2074</v>
      </c>
      <c r="B279" s="80">
        <v>447</v>
      </c>
      <c r="C279" s="80">
        <v>5</v>
      </c>
      <c r="D279" s="80">
        <v>27</v>
      </c>
      <c r="E279" s="80">
        <v>2008</v>
      </c>
      <c r="F279" s="80" t="s">
        <v>84</v>
      </c>
      <c r="G279" s="80" t="s">
        <v>2069</v>
      </c>
      <c r="H279" s="80" t="s">
        <v>2070</v>
      </c>
      <c r="I279" s="177"/>
      <c r="J279" s="81">
        <v>392.98745025322012</v>
      </c>
      <c r="K279" s="81">
        <v>3.7979684890752905</v>
      </c>
      <c r="L279" s="81">
        <v>8.3753174051012262</v>
      </c>
      <c r="M279" s="81">
        <v>50.480932673496199</v>
      </c>
      <c r="N279" s="81">
        <v>52.278593339667523</v>
      </c>
      <c r="O279" s="81">
        <v>34.247271648881132</v>
      </c>
      <c r="P279" s="81">
        <v>37.408400293049141</v>
      </c>
      <c r="Q279" s="81">
        <v>1.7854772254284916</v>
      </c>
      <c r="R279" s="81">
        <v>0</v>
      </c>
      <c r="S279" s="81">
        <v>0</v>
      </c>
      <c r="T279" s="82"/>
      <c r="U279" s="81">
        <v>12091159</v>
      </c>
      <c r="V279" s="81">
        <v>1216</v>
      </c>
      <c r="W279" s="81">
        <v>98</v>
      </c>
      <c r="X279" s="81">
        <v>7896</v>
      </c>
      <c r="Y279" s="81">
        <v>11594</v>
      </c>
      <c r="Z279" s="81">
        <v>17540</v>
      </c>
      <c r="AA279" s="81">
        <v>7334</v>
      </c>
      <c r="AB279" s="81">
        <v>29175</v>
      </c>
      <c r="AC279" s="81">
        <v>0</v>
      </c>
      <c r="AD279" s="81">
        <v>0</v>
      </c>
      <c r="AE279" s="82"/>
      <c r="AF279" s="81" t="s">
        <v>564</v>
      </c>
      <c r="AG279" s="81" t="s">
        <v>564</v>
      </c>
      <c r="AH279" s="81" t="s">
        <v>564</v>
      </c>
      <c r="AI279" s="81" t="s">
        <v>564</v>
      </c>
      <c r="AJ279" s="81" t="s">
        <v>564</v>
      </c>
      <c r="AK279" s="81" t="s">
        <v>564</v>
      </c>
      <c r="AL279" s="81" t="s">
        <v>564</v>
      </c>
      <c r="AM279" s="81" t="s">
        <v>564</v>
      </c>
      <c r="AN279" s="81" t="s">
        <v>564</v>
      </c>
      <c r="AO279" s="81" t="s">
        <v>564</v>
      </c>
      <c r="AP279" s="82"/>
      <c r="AQ279" s="81" t="s">
        <v>564</v>
      </c>
      <c r="AR279" s="81" t="s">
        <v>564</v>
      </c>
      <c r="AS279" s="81" t="s">
        <v>564</v>
      </c>
      <c r="AT279" s="81" t="s">
        <v>564</v>
      </c>
      <c r="AU279" s="81" t="s">
        <v>564</v>
      </c>
      <c r="AV279" s="81" t="s">
        <v>564</v>
      </c>
      <c r="AW279" s="81" t="s">
        <v>564</v>
      </c>
      <c r="AX279" s="82"/>
      <c r="AY279" s="81" t="s">
        <v>564</v>
      </c>
      <c r="AZ279" s="81" t="s">
        <v>564</v>
      </c>
      <c r="BA279" s="81" t="s">
        <v>564</v>
      </c>
      <c r="BB279" s="81" t="s">
        <v>564</v>
      </c>
      <c r="BC279" s="81" t="s">
        <v>564</v>
      </c>
      <c r="BD279" s="81" t="s">
        <v>564</v>
      </c>
      <c r="BE279" s="81" t="s">
        <v>564</v>
      </c>
      <c r="BF279" s="82"/>
      <c r="BG279" s="81" t="s">
        <v>564</v>
      </c>
      <c r="BH279" s="81" t="s">
        <v>564</v>
      </c>
      <c r="BI279" s="81" t="s">
        <v>564</v>
      </c>
      <c r="BJ279" s="81" t="s">
        <v>564</v>
      </c>
      <c r="BK279" s="81" t="s">
        <v>564</v>
      </c>
      <c r="BL279" s="81" t="s">
        <v>564</v>
      </c>
      <c r="BM279" s="82"/>
      <c r="BN279" s="81" t="s">
        <v>564</v>
      </c>
      <c r="BO279" s="81" t="s">
        <v>564</v>
      </c>
      <c r="BP279" s="81" t="s">
        <v>564</v>
      </c>
      <c r="BQ279" s="81" t="s">
        <v>564</v>
      </c>
      <c r="BR279" s="81" t="s">
        <v>564</v>
      </c>
      <c r="BS279" s="81" t="s">
        <v>564</v>
      </c>
      <c r="BT279"/>
      <c r="BU279" s="80"/>
      <c r="BV279" s="80"/>
      <c r="BW279" s="80"/>
      <c r="BX279" s="80"/>
      <c r="BY279" s="80"/>
      <c r="BZ279" s="80"/>
      <c r="CA279" s="80"/>
      <c r="CB279" s="80"/>
      <c r="CC279" s="80"/>
    </row>
    <row r="280" spans="1:81">
      <c r="A280" s="80" t="s">
        <v>2075</v>
      </c>
      <c r="B280" s="80">
        <v>448</v>
      </c>
      <c r="C280" s="80">
        <v>6</v>
      </c>
      <c r="D280" s="80">
        <v>27</v>
      </c>
      <c r="E280" s="80">
        <v>2009</v>
      </c>
      <c r="F280" s="80" t="s">
        <v>85</v>
      </c>
      <c r="G280" s="80" t="s">
        <v>2069</v>
      </c>
      <c r="H280" s="80" t="s">
        <v>2070</v>
      </c>
      <c r="I280" s="177"/>
      <c r="J280" s="81">
        <v>408.90456094251368</v>
      </c>
      <c r="K280" s="81">
        <v>3.5459223526857024</v>
      </c>
      <c r="L280" s="81">
        <v>30.644755256541476</v>
      </c>
      <c r="M280" s="81">
        <v>48.807726207045704</v>
      </c>
      <c r="N280" s="81">
        <v>45.565644018869648</v>
      </c>
      <c r="O280" s="81">
        <v>34.393986069753467</v>
      </c>
      <c r="P280" s="81">
        <v>35.449939827233969</v>
      </c>
      <c r="Q280" s="81">
        <v>1.6746746004363633</v>
      </c>
      <c r="R280" s="81">
        <v>0</v>
      </c>
      <c r="S280" s="81">
        <v>0</v>
      </c>
      <c r="T280" s="82"/>
      <c r="U280" s="81">
        <v>9701548</v>
      </c>
      <c r="V280" s="81">
        <v>1163</v>
      </c>
      <c r="W280" s="81">
        <v>535</v>
      </c>
      <c r="X280" s="81">
        <v>8351</v>
      </c>
      <c r="Y280" s="81">
        <v>11569</v>
      </c>
      <c r="Z280" s="81">
        <v>17387</v>
      </c>
      <c r="AA280" s="81">
        <v>7135</v>
      </c>
      <c r="AB280" s="81">
        <v>28726</v>
      </c>
      <c r="AC280" s="81">
        <v>0</v>
      </c>
      <c r="AD280" s="81">
        <v>0</v>
      </c>
      <c r="AE280" s="82"/>
      <c r="AF280" s="81" t="s">
        <v>564</v>
      </c>
      <c r="AG280" s="81" t="s">
        <v>564</v>
      </c>
      <c r="AH280" s="81" t="s">
        <v>564</v>
      </c>
      <c r="AI280" s="81" t="s">
        <v>564</v>
      </c>
      <c r="AJ280" s="81" t="s">
        <v>564</v>
      </c>
      <c r="AK280" s="81" t="s">
        <v>564</v>
      </c>
      <c r="AL280" s="81" t="s">
        <v>564</v>
      </c>
      <c r="AM280" s="81" t="s">
        <v>564</v>
      </c>
      <c r="AN280" s="81" t="s">
        <v>564</v>
      </c>
      <c r="AO280" s="81" t="s">
        <v>564</v>
      </c>
      <c r="AP280" s="82"/>
      <c r="AQ280" s="81" t="s">
        <v>564</v>
      </c>
      <c r="AR280" s="81" t="s">
        <v>564</v>
      </c>
      <c r="AS280" s="81" t="s">
        <v>564</v>
      </c>
      <c r="AT280" s="81" t="s">
        <v>564</v>
      </c>
      <c r="AU280" s="81" t="s">
        <v>564</v>
      </c>
      <c r="AV280" s="81" t="s">
        <v>564</v>
      </c>
      <c r="AW280" s="81" t="s">
        <v>564</v>
      </c>
      <c r="AX280" s="82"/>
      <c r="AY280" s="81" t="s">
        <v>564</v>
      </c>
      <c r="AZ280" s="81" t="s">
        <v>564</v>
      </c>
      <c r="BA280" s="81" t="s">
        <v>564</v>
      </c>
      <c r="BB280" s="81" t="s">
        <v>564</v>
      </c>
      <c r="BC280" s="81" t="s">
        <v>564</v>
      </c>
      <c r="BD280" s="81" t="s">
        <v>564</v>
      </c>
      <c r="BE280" s="81" t="s">
        <v>564</v>
      </c>
      <c r="BF280" s="82"/>
      <c r="BG280" s="81">
        <v>0</v>
      </c>
      <c r="BH280" s="81">
        <v>37.173999999999999</v>
      </c>
      <c r="BI280" s="81">
        <v>4130.0910000000003</v>
      </c>
      <c r="BJ280" s="81">
        <v>0</v>
      </c>
      <c r="BK280" s="81">
        <v>0</v>
      </c>
      <c r="BL280" s="81">
        <v>0</v>
      </c>
      <c r="BM280" s="82"/>
      <c r="BN280" s="81">
        <v>0</v>
      </c>
      <c r="BO280" s="81">
        <v>2</v>
      </c>
      <c r="BP280" s="81">
        <v>6</v>
      </c>
      <c r="BQ280" s="81">
        <v>0</v>
      </c>
      <c r="BR280" s="81">
        <v>0</v>
      </c>
      <c r="BS280" s="81">
        <v>0</v>
      </c>
      <c r="BT280"/>
      <c r="BU280" s="80"/>
      <c r="BV280" s="80"/>
      <c r="BW280" s="80"/>
      <c r="BX280" s="80"/>
      <c r="BY280" s="80"/>
      <c r="BZ280" s="80"/>
      <c r="CA280" s="80"/>
      <c r="CB280" s="80"/>
      <c r="CC280" s="80"/>
    </row>
    <row r="281" spans="1:81">
      <c r="A281" s="80" t="s">
        <v>2076</v>
      </c>
      <c r="B281" s="80">
        <v>449</v>
      </c>
      <c r="C281" s="80">
        <v>7</v>
      </c>
      <c r="D281" s="80">
        <v>27</v>
      </c>
      <c r="E281" s="80">
        <v>2010</v>
      </c>
      <c r="F281" s="80" t="s">
        <v>86</v>
      </c>
      <c r="G281" s="80" t="s">
        <v>2069</v>
      </c>
      <c r="H281" s="80" t="s">
        <v>2070</v>
      </c>
      <c r="I281" s="177"/>
      <c r="J281" s="81">
        <v>447.99752335440655</v>
      </c>
      <c r="K281" s="81">
        <v>4.4088615507786226</v>
      </c>
      <c r="L281" s="81">
        <v>28.387720389137137</v>
      </c>
      <c r="M281" s="81">
        <v>55.820898412977954</v>
      </c>
      <c r="N281" s="81">
        <v>55.17772816708208</v>
      </c>
      <c r="O281" s="81">
        <v>34.065569829872715</v>
      </c>
      <c r="P281" s="81">
        <v>35.878934244282014</v>
      </c>
      <c r="Q281" s="81">
        <v>1.7174883119040185</v>
      </c>
      <c r="R281" s="81">
        <v>0</v>
      </c>
      <c r="S281" s="81">
        <v>0</v>
      </c>
      <c r="T281" s="82"/>
      <c r="U281" s="81">
        <v>11310223</v>
      </c>
      <c r="V281" s="81">
        <v>1163</v>
      </c>
      <c r="W281" s="81">
        <v>535</v>
      </c>
      <c r="X281" s="81">
        <v>8351</v>
      </c>
      <c r="Y281" s="81">
        <v>11526</v>
      </c>
      <c r="Z281" s="81">
        <v>17301</v>
      </c>
      <c r="AA281" s="81">
        <v>7041</v>
      </c>
      <c r="AB281" s="81">
        <v>28229</v>
      </c>
      <c r="AC281" s="81">
        <v>0</v>
      </c>
      <c r="AD281" s="81">
        <v>0</v>
      </c>
      <c r="AE281" s="82"/>
      <c r="AF281" s="81" t="s">
        <v>564</v>
      </c>
      <c r="AG281" s="81" t="s">
        <v>564</v>
      </c>
      <c r="AH281" s="81" t="s">
        <v>564</v>
      </c>
      <c r="AI281" s="81" t="s">
        <v>564</v>
      </c>
      <c r="AJ281" s="81" t="s">
        <v>564</v>
      </c>
      <c r="AK281" s="81" t="s">
        <v>564</v>
      </c>
      <c r="AL281" s="81" t="s">
        <v>564</v>
      </c>
      <c r="AM281" s="81" t="s">
        <v>564</v>
      </c>
      <c r="AN281" s="81" t="s">
        <v>564</v>
      </c>
      <c r="AO281" s="81" t="s">
        <v>564</v>
      </c>
      <c r="AP281" s="82"/>
      <c r="AQ281" s="81" t="s">
        <v>564</v>
      </c>
      <c r="AR281" s="81" t="s">
        <v>564</v>
      </c>
      <c r="AS281" s="81" t="s">
        <v>564</v>
      </c>
      <c r="AT281" s="81" t="s">
        <v>564</v>
      </c>
      <c r="AU281" s="81" t="s">
        <v>564</v>
      </c>
      <c r="AV281" s="81" t="s">
        <v>564</v>
      </c>
      <c r="AW281" s="81" t="s">
        <v>564</v>
      </c>
      <c r="AX281" s="82"/>
      <c r="AY281" s="81" t="s">
        <v>564</v>
      </c>
      <c r="AZ281" s="81" t="s">
        <v>564</v>
      </c>
      <c r="BA281" s="81" t="s">
        <v>564</v>
      </c>
      <c r="BB281" s="81" t="s">
        <v>564</v>
      </c>
      <c r="BC281" s="81" t="s">
        <v>564</v>
      </c>
      <c r="BD281" s="81" t="s">
        <v>564</v>
      </c>
      <c r="BE281" s="81" t="s">
        <v>564</v>
      </c>
      <c r="BF281" s="82"/>
      <c r="BG281" s="81">
        <v>0</v>
      </c>
      <c r="BH281" s="81">
        <v>38.445999999999998</v>
      </c>
      <c r="BI281" s="81">
        <v>4563.0910000000003</v>
      </c>
      <c r="BJ281" s="81">
        <v>0</v>
      </c>
      <c r="BK281" s="81">
        <v>0</v>
      </c>
      <c r="BL281" s="81">
        <v>0</v>
      </c>
      <c r="BM281" s="82"/>
      <c r="BN281" s="81">
        <v>0</v>
      </c>
      <c r="BO281" s="81">
        <v>2</v>
      </c>
      <c r="BP281" s="81">
        <v>6</v>
      </c>
      <c r="BQ281" s="81">
        <v>0</v>
      </c>
      <c r="BR281" s="81">
        <v>0</v>
      </c>
      <c r="BS281" s="81">
        <v>0</v>
      </c>
      <c r="BT281"/>
      <c r="BU281" s="80">
        <v>1943.769</v>
      </c>
      <c r="BV281" s="80">
        <v>2489.1460000000002</v>
      </c>
      <c r="BW281" s="80">
        <v>78.849999999999994</v>
      </c>
      <c r="BX281" s="80">
        <v>4.3140000000000001</v>
      </c>
      <c r="BY281" s="80">
        <v>85.457999999999998</v>
      </c>
      <c r="BZ281" s="80">
        <v>0</v>
      </c>
      <c r="CA281" s="80">
        <v>0</v>
      </c>
      <c r="CB281" s="80">
        <v>0</v>
      </c>
      <c r="CC281" s="80">
        <v>0</v>
      </c>
    </row>
    <row r="282" spans="1:81">
      <c r="A282" s="80" t="s">
        <v>2077</v>
      </c>
      <c r="B282" s="80">
        <v>450</v>
      </c>
      <c r="C282" s="80">
        <v>8</v>
      </c>
      <c r="D282" s="80">
        <v>27</v>
      </c>
      <c r="E282" s="80">
        <v>2011</v>
      </c>
      <c r="F282" s="80" t="s">
        <v>87</v>
      </c>
      <c r="G282" s="80" t="s">
        <v>2069</v>
      </c>
      <c r="H282" s="80" t="s">
        <v>2070</v>
      </c>
      <c r="I282" s="177"/>
      <c r="J282" s="81">
        <v>302.64621252768478</v>
      </c>
      <c r="K282" s="81">
        <v>5.8577673454887984</v>
      </c>
      <c r="L282" s="81">
        <v>27.75247970612098</v>
      </c>
      <c r="M282" s="81">
        <v>51.157469447490385</v>
      </c>
      <c r="N282" s="81">
        <v>52.150484617865423</v>
      </c>
      <c r="O282" s="81">
        <v>33.929005310726474</v>
      </c>
      <c r="P282" s="81">
        <v>34.32744956287975</v>
      </c>
      <c r="Q282" s="81">
        <v>1.9464657662270357</v>
      </c>
      <c r="R282" s="81">
        <v>0</v>
      </c>
      <c r="S282" s="81">
        <v>0</v>
      </c>
      <c r="T282" s="82"/>
      <c r="U282" s="81">
        <v>8046206</v>
      </c>
      <c r="V282" s="81">
        <v>1163</v>
      </c>
      <c r="W282" s="81">
        <v>535</v>
      </c>
      <c r="X282" s="81">
        <v>8351</v>
      </c>
      <c r="Y282" s="81">
        <v>11465</v>
      </c>
      <c r="Z282" s="81">
        <v>17606</v>
      </c>
      <c r="AA282" s="81">
        <v>6937</v>
      </c>
      <c r="AB282" s="81">
        <v>27736</v>
      </c>
      <c r="AC282" s="81">
        <v>0</v>
      </c>
      <c r="AD282" s="81">
        <v>0</v>
      </c>
      <c r="AE282" s="82"/>
      <c r="AF282" s="81" t="s">
        <v>564</v>
      </c>
      <c r="AG282" s="81" t="s">
        <v>564</v>
      </c>
      <c r="AH282" s="81" t="s">
        <v>564</v>
      </c>
      <c r="AI282" s="81" t="s">
        <v>564</v>
      </c>
      <c r="AJ282" s="81" t="s">
        <v>564</v>
      </c>
      <c r="AK282" s="81" t="s">
        <v>564</v>
      </c>
      <c r="AL282" s="81" t="s">
        <v>564</v>
      </c>
      <c r="AM282" s="81" t="s">
        <v>564</v>
      </c>
      <c r="AN282" s="81" t="s">
        <v>564</v>
      </c>
      <c r="AO282" s="81" t="s">
        <v>564</v>
      </c>
      <c r="AP282" s="82"/>
      <c r="AQ282" s="81" t="s">
        <v>564</v>
      </c>
      <c r="AR282" s="81" t="s">
        <v>564</v>
      </c>
      <c r="AS282" s="81" t="s">
        <v>564</v>
      </c>
      <c r="AT282" s="81" t="s">
        <v>564</v>
      </c>
      <c r="AU282" s="81" t="s">
        <v>564</v>
      </c>
      <c r="AV282" s="81" t="s">
        <v>564</v>
      </c>
      <c r="AW282" s="81" t="s">
        <v>564</v>
      </c>
      <c r="AX282" s="82"/>
      <c r="AY282" s="81" t="s">
        <v>564</v>
      </c>
      <c r="AZ282" s="81" t="s">
        <v>564</v>
      </c>
      <c r="BA282" s="81" t="s">
        <v>564</v>
      </c>
      <c r="BB282" s="81" t="s">
        <v>564</v>
      </c>
      <c r="BC282" s="81" t="s">
        <v>564</v>
      </c>
      <c r="BD282" s="81" t="s">
        <v>564</v>
      </c>
      <c r="BE282" s="81" t="s">
        <v>564</v>
      </c>
      <c r="BF282" s="82"/>
      <c r="BG282" s="81">
        <v>0</v>
      </c>
      <c r="BH282" s="81">
        <v>41.093000000000004</v>
      </c>
      <c r="BI282" s="81">
        <v>4724.5379999999996</v>
      </c>
      <c r="BJ282" s="81">
        <v>0</v>
      </c>
      <c r="BK282" s="81">
        <v>0</v>
      </c>
      <c r="BL282" s="81">
        <v>0</v>
      </c>
      <c r="BM282" s="82"/>
      <c r="BN282" s="81">
        <v>0</v>
      </c>
      <c r="BO282" s="81">
        <v>2</v>
      </c>
      <c r="BP282" s="81">
        <v>6</v>
      </c>
      <c r="BQ282" s="81">
        <v>0</v>
      </c>
      <c r="BR282" s="81">
        <v>0</v>
      </c>
      <c r="BS282" s="81">
        <v>0</v>
      </c>
      <c r="BT282"/>
      <c r="BU282" s="80">
        <v>2019.885</v>
      </c>
      <c r="BV282" s="80">
        <v>2565.4720000000002</v>
      </c>
      <c r="BW282" s="80">
        <v>91.537999999999997</v>
      </c>
      <c r="BX282" s="80">
        <v>4.5039999999999996</v>
      </c>
      <c r="BY282" s="80">
        <v>84.231999999999999</v>
      </c>
      <c r="BZ282" s="80">
        <v>0</v>
      </c>
      <c r="CA282" s="80">
        <v>0</v>
      </c>
      <c r="CB282" s="80">
        <v>0</v>
      </c>
      <c r="CC282" s="80">
        <v>0</v>
      </c>
    </row>
    <row r="283" spans="1:81">
      <c r="A283" s="80" t="s">
        <v>2078</v>
      </c>
      <c r="B283" s="80">
        <v>451</v>
      </c>
      <c r="C283" s="80">
        <v>9</v>
      </c>
      <c r="D283" s="80">
        <v>27</v>
      </c>
      <c r="E283" s="80">
        <v>2012</v>
      </c>
      <c r="F283" s="80" t="s">
        <v>88</v>
      </c>
      <c r="G283" s="80" t="s">
        <v>2069</v>
      </c>
      <c r="H283" s="80" t="s">
        <v>2070</v>
      </c>
      <c r="I283" s="177"/>
      <c r="J283" s="81">
        <v>351.014889843025</v>
      </c>
      <c r="K283" s="81">
        <v>5.6594268425716017</v>
      </c>
      <c r="L283" s="81">
        <v>27.155724173760937</v>
      </c>
      <c r="M283" s="81">
        <v>51.456259717641665</v>
      </c>
      <c r="N283" s="81">
        <v>55.626640710745932</v>
      </c>
      <c r="O283" s="81">
        <v>32.992824580968843</v>
      </c>
      <c r="P283" s="81">
        <v>33.890730104105891</v>
      </c>
      <c r="Q283" s="81">
        <v>2.0922194002140766</v>
      </c>
      <c r="R283" s="81">
        <v>0</v>
      </c>
      <c r="S283" s="81">
        <v>0</v>
      </c>
      <c r="T283" s="82"/>
      <c r="U283" s="81">
        <v>9382789</v>
      </c>
      <c r="V283" s="81">
        <v>1163</v>
      </c>
      <c r="W283" s="81">
        <v>535</v>
      </c>
      <c r="X283" s="81">
        <v>8351</v>
      </c>
      <c r="Y283" s="81">
        <v>11482</v>
      </c>
      <c r="Z283" s="81">
        <v>17256</v>
      </c>
      <c r="AA283" s="81">
        <v>6810</v>
      </c>
      <c r="AB283" s="81">
        <v>27440</v>
      </c>
      <c r="AC283" s="81">
        <v>0</v>
      </c>
      <c r="AD283" s="81">
        <v>0</v>
      </c>
      <c r="AE283" s="82"/>
      <c r="AF283" s="81" t="s">
        <v>564</v>
      </c>
      <c r="AG283" s="81" t="s">
        <v>564</v>
      </c>
      <c r="AH283" s="81" t="s">
        <v>564</v>
      </c>
      <c r="AI283" s="81" t="s">
        <v>564</v>
      </c>
      <c r="AJ283" s="81" t="s">
        <v>564</v>
      </c>
      <c r="AK283" s="81" t="s">
        <v>564</v>
      </c>
      <c r="AL283" s="81" t="s">
        <v>564</v>
      </c>
      <c r="AM283" s="81" t="s">
        <v>564</v>
      </c>
      <c r="AN283" s="81" t="s">
        <v>564</v>
      </c>
      <c r="AO283" s="81" t="s">
        <v>564</v>
      </c>
      <c r="AP283" s="82"/>
      <c r="AQ283" s="81" t="s">
        <v>564</v>
      </c>
      <c r="AR283" s="81" t="s">
        <v>564</v>
      </c>
      <c r="AS283" s="81" t="s">
        <v>564</v>
      </c>
      <c r="AT283" s="81" t="s">
        <v>564</v>
      </c>
      <c r="AU283" s="81" t="s">
        <v>564</v>
      </c>
      <c r="AV283" s="81" t="s">
        <v>564</v>
      </c>
      <c r="AW283" s="81" t="s">
        <v>564</v>
      </c>
      <c r="AX283" s="82"/>
      <c r="AY283" s="81" t="s">
        <v>564</v>
      </c>
      <c r="AZ283" s="81" t="s">
        <v>564</v>
      </c>
      <c r="BA283" s="81" t="s">
        <v>564</v>
      </c>
      <c r="BB283" s="81" t="s">
        <v>564</v>
      </c>
      <c r="BC283" s="81" t="s">
        <v>564</v>
      </c>
      <c r="BD283" s="81" t="s">
        <v>564</v>
      </c>
      <c r="BE283" s="81" t="s">
        <v>564</v>
      </c>
      <c r="BF283" s="82"/>
      <c r="BG283" s="81">
        <v>0</v>
      </c>
      <c r="BH283" s="81">
        <v>39.915999999999997</v>
      </c>
      <c r="BI283" s="81">
        <v>4444.9750000000004</v>
      </c>
      <c r="BJ283" s="81">
        <v>0</v>
      </c>
      <c r="BK283" s="81">
        <v>0</v>
      </c>
      <c r="BL283" s="81">
        <v>0</v>
      </c>
      <c r="BM283" s="82"/>
      <c r="BN283" s="81">
        <v>0</v>
      </c>
      <c r="BO283" s="81">
        <v>2</v>
      </c>
      <c r="BP283" s="81">
        <v>6</v>
      </c>
      <c r="BQ283" s="81">
        <v>0</v>
      </c>
      <c r="BR283" s="81">
        <v>0</v>
      </c>
      <c r="BS283" s="81">
        <v>0</v>
      </c>
      <c r="BT283"/>
      <c r="BU283" s="80">
        <v>1869.326</v>
      </c>
      <c r="BV283" s="80">
        <v>2424.6149999999998</v>
      </c>
      <c r="BW283" s="80">
        <v>110.651</v>
      </c>
      <c r="BX283" s="80">
        <v>4.3440000000000003</v>
      </c>
      <c r="BY283" s="80">
        <v>75.954999999999998</v>
      </c>
      <c r="BZ283" s="80">
        <v>0</v>
      </c>
      <c r="CA283" s="80">
        <v>0</v>
      </c>
      <c r="CB283" s="80">
        <v>0</v>
      </c>
      <c r="CC283" s="80">
        <v>0</v>
      </c>
    </row>
    <row r="284" spans="1:81">
      <c r="A284" s="80" t="s">
        <v>2079</v>
      </c>
      <c r="B284" s="80">
        <v>452</v>
      </c>
      <c r="C284" s="80">
        <v>10</v>
      </c>
      <c r="D284" s="80">
        <v>27</v>
      </c>
      <c r="E284" s="80">
        <v>2013</v>
      </c>
      <c r="F284" s="80" t="s">
        <v>89</v>
      </c>
      <c r="G284" s="80" t="s">
        <v>2069</v>
      </c>
      <c r="H284" s="80" t="s">
        <v>2070</v>
      </c>
      <c r="I284" s="177"/>
      <c r="J284" s="81">
        <v>375.02467192587312</v>
      </c>
      <c r="K284" s="81">
        <v>3.7392163877304077</v>
      </c>
      <c r="L284" s="81">
        <v>26.849299592598921</v>
      </c>
      <c r="M284" s="81">
        <v>49.753834888818901</v>
      </c>
      <c r="N284" s="81">
        <v>57.314750052914519</v>
      </c>
      <c r="O284" s="81">
        <v>31.89934691575634</v>
      </c>
      <c r="P284" s="81">
        <v>33.384015541289784</v>
      </c>
      <c r="Q284" s="81">
        <v>2.0983647052019525</v>
      </c>
      <c r="R284" s="81">
        <v>0</v>
      </c>
      <c r="S284" s="81">
        <v>0</v>
      </c>
      <c r="T284" s="82"/>
      <c r="U284" s="81">
        <v>11213968</v>
      </c>
      <c r="V284" s="81">
        <v>1163</v>
      </c>
      <c r="W284" s="81">
        <v>535</v>
      </c>
      <c r="X284" s="81">
        <v>8351</v>
      </c>
      <c r="Y284" s="81">
        <v>11496</v>
      </c>
      <c r="Z284" s="81">
        <v>17429</v>
      </c>
      <c r="AA284" s="81">
        <v>6683</v>
      </c>
      <c r="AB284" s="81">
        <v>27126</v>
      </c>
      <c r="AC284" s="81">
        <v>0</v>
      </c>
      <c r="AD284" s="81">
        <v>0</v>
      </c>
      <c r="AE284" s="82"/>
      <c r="AF284" s="81" t="s">
        <v>564</v>
      </c>
      <c r="AG284" s="81" t="s">
        <v>564</v>
      </c>
      <c r="AH284" s="81" t="s">
        <v>564</v>
      </c>
      <c r="AI284" s="81" t="s">
        <v>564</v>
      </c>
      <c r="AJ284" s="81" t="s">
        <v>564</v>
      </c>
      <c r="AK284" s="81" t="s">
        <v>564</v>
      </c>
      <c r="AL284" s="81" t="s">
        <v>564</v>
      </c>
      <c r="AM284" s="81" t="s">
        <v>564</v>
      </c>
      <c r="AN284" s="81" t="s">
        <v>564</v>
      </c>
      <c r="AO284" s="81" t="s">
        <v>564</v>
      </c>
      <c r="AP284" s="82"/>
      <c r="AQ284" s="81" t="s">
        <v>564</v>
      </c>
      <c r="AR284" s="81" t="s">
        <v>564</v>
      </c>
      <c r="AS284" s="81" t="s">
        <v>564</v>
      </c>
      <c r="AT284" s="81" t="s">
        <v>564</v>
      </c>
      <c r="AU284" s="81" t="s">
        <v>564</v>
      </c>
      <c r="AV284" s="81" t="s">
        <v>564</v>
      </c>
      <c r="AW284" s="81" t="s">
        <v>564</v>
      </c>
      <c r="AX284" s="82"/>
      <c r="AY284" s="81" t="s">
        <v>564</v>
      </c>
      <c r="AZ284" s="81" t="s">
        <v>564</v>
      </c>
      <c r="BA284" s="81" t="s">
        <v>564</v>
      </c>
      <c r="BB284" s="81" t="s">
        <v>564</v>
      </c>
      <c r="BC284" s="81" t="s">
        <v>564</v>
      </c>
      <c r="BD284" s="81" t="s">
        <v>564</v>
      </c>
      <c r="BE284" s="81" t="s">
        <v>564</v>
      </c>
      <c r="BF284" s="82"/>
      <c r="BG284" s="81">
        <v>0</v>
      </c>
      <c r="BH284" s="81">
        <v>43.87</v>
      </c>
      <c r="BI284" s="81">
        <v>4626.1019999999999</v>
      </c>
      <c r="BJ284" s="81">
        <v>0</v>
      </c>
      <c r="BK284" s="81">
        <v>0</v>
      </c>
      <c r="BL284" s="81">
        <v>0</v>
      </c>
      <c r="BM284" s="82"/>
      <c r="BN284" s="81">
        <v>0</v>
      </c>
      <c r="BO284" s="81">
        <v>2</v>
      </c>
      <c r="BP284" s="81">
        <v>6</v>
      </c>
      <c r="BQ284" s="81">
        <v>0</v>
      </c>
      <c r="BR284" s="81">
        <v>0</v>
      </c>
      <c r="BS284" s="81">
        <v>0</v>
      </c>
      <c r="BT284"/>
      <c r="BU284" s="80">
        <v>1973.0309999999999</v>
      </c>
      <c r="BV284" s="80">
        <v>2503.1410000000001</v>
      </c>
      <c r="BW284" s="80">
        <v>110.10599999999999</v>
      </c>
      <c r="BX284" s="80">
        <v>4.3650000000000002</v>
      </c>
      <c r="BY284" s="80">
        <v>79.328999999999994</v>
      </c>
      <c r="BZ284" s="80">
        <v>0</v>
      </c>
      <c r="CA284" s="80">
        <v>0</v>
      </c>
      <c r="CB284" s="80">
        <v>0</v>
      </c>
      <c r="CC284" s="80">
        <v>0</v>
      </c>
    </row>
    <row r="285" spans="1:81">
      <c r="A285" s="80" t="s">
        <v>2080</v>
      </c>
      <c r="B285" s="80">
        <v>453</v>
      </c>
      <c r="C285" s="80">
        <v>11</v>
      </c>
      <c r="D285" s="80">
        <v>27</v>
      </c>
      <c r="E285" s="80">
        <v>2014</v>
      </c>
      <c r="F285" s="80" t="s">
        <v>90</v>
      </c>
      <c r="G285" s="80" t="s">
        <v>2069</v>
      </c>
      <c r="H285" s="80" t="s">
        <v>2070</v>
      </c>
      <c r="I285" s="177"/>
      <c r="J285" s="81">
        <v>419.42879612404818</v>
      </c>
      <c r="K285" s="81">
        <v>3.4212236172496704</v>
      </c>
      <c r="L285" s="81">
        <v>14.894285110016098</v>
      </c>
      <c r="M285" s="81">
        <v>46.980602386393144</v>
      </c>
      <c r="N285" s="81">
        <v>54.236182526532623</v>
      </c>
      <c r="O285" s="81">
        <v>30.544892225060568</v>
      </c>
      <c r="P285" s="81">
        <v>33.713310334404568</v>
      </c>
      <c r="Q285" s="81">
        <v>1.9730590520394136</v>
      </c>
      <c r="R285" s="81">
        <v>0</v>
      </c>
      <c r="S285" s="81">
        <v>0</v>
      </c>
      <c r="T285" s="82"/>
      <c r="U285" s="81">
        <v>12189087</v>
      </c>
      <c r="V285" s="81">
        <v>1070</v>
      </c>
      <c r="W285" s="81">
        <v>356</v>
      </c>
      <c r="X285" s="81">
        <v>7955</v>
      </c>
      <c r="Y285" s="81">
        <v>11388</v>
      </c>
      <c r="Z285" s="81">
        <v>17577</v>
      </c>
      <c r="AA285" s="81">
        <v>6714</v>
      </c>
      <c r="AB285" s="81">
        <v>26584</v>
      </c>
      <c r="AC285" s="81">
        <v>0</v>
      </c>
      <c r="AD285" s="81">
        <v>0</v>
      </c>
      <c r="AE285" s="82"/>
      <c r="AF285" s="81">
        <v>129589465.13156435</v>
      </c>
      <c r="AG285" s="81">
        <v>2500185.2780806664</v>
      </c>
      <c r="AH285" s="81">
        <v>2688196.3679324659</v>
      </c>
      <c r="AI285" s="81">
        <v>47693488.788402691</v>
      </c>
      <c r="AJ285" s="81">
        <v>62420568.045263626</v>
      </c>
      <c r="AK285" s="81">
        <v>0</v>
      </c>
      <c r="AL285" s="81">
        <v>0</v>
      </c>
      <c r="AM285" s="81">
        <v>3649585.9495733036</v>
      </c>
      <c r="AN285" s="81">
        <v>0</v>
      </c>
      <c r="AO285" s="81">
        <v>0</v>
      </c>
      <c r="AP285" s="82"/>
      <c r="AQ285" s="81">
        <v>631</v>
      </c>
      <c r="AR285" s="81">
        <v>121</v>
      </c>
      <c r="AS285" s="81">
        <v>0</v>
      </c>
      <c r="AT285" s="81">
        <v>0</v>
      </c>
      <c r="AU285" s="81">
        <v>0</v>
      </c>
      <c r="AV285" s="81">
        <v>1</v>
      </c>
      <c r="AW285" s="81" t="s">
        <v>564</v>
      </c>
      <c r="AX285" s="82"/>
      <c r="AY285" s="81">
        <v>2732.549</v>
      </c>
      <c r="AZ285" s="81">
        <v>9596.1</v>
      </c>
      <c r="BA285" s="81">
        <v>0</v>
      </c>
      <c r="BB285" s="81">
        <v>0</v>
      </c>
      <c r="BC285" s="81">
        <v>0</v>
      </c>
      <c r="BD285" s="81">
        <v>8572.5</v>
      </c>
      <c r="BE285" s="81" t="s">
        <v>564</v>
      </c>
      <c r="BF285" s="82"/>
      <c r="BG285" s="81">
        <v>0</v>
      </c>
      <c r="BH285" s="81">
        <v>43.31</v>
      </c>
      <c r="BI285" s="81">
        <v>4605.4470000000001</v>
      </c>
      <c r="BJ285" s="81">
        <v>0</v>
      </c>
      <c r="BK285" s="81">
        <v>3.9329999999999998</v>
      </c>
      <c r="BL285" s="81">
        <v>0</v>
      </c>
      <c r="BM285" s="82"/>
      <c r="BN285" s="81">
        <v>0</v>
      </c>
      <c r="BO285" s="81">
        <v>2</v>
      </c>
      <c r="BP285" s="81">
        <v>6</v>
      </c>
      <c r="BQ285" s="81">
        <v>0</v>
      </c>
      <c r="BR285" s="81">
        <v>1</v>
      </c>
      <c r="BS285" s="81">
        <v>0</v>
      </c>
      <c r="BT285"/>
      <c r="BU285" s="80">
        <v>1964.867</v>
      </c>
      <c r="BV285" s="80">
        <v>2472.4639999999999</v>
      </c>
      <c r="BW285" s="80">
        <v>131.078</v>
      </c>
      <c r="BX285" s="80">
        <v>4.407</v>
      </c>
      <c r="BY285" s="80">
        <v>79.873999999999995</v>
      </c>
      <c r="BZ285" s="80">
        <v>0</v>
      </c>
      <c r="CA285" s="80">
        <v>0</v>
      </c>
      <c r="CB285" s="80">
        <v>0</v>
      </c>
      <c r="CC285" s="80">
        <v>0</v>
      </c>
    </row>
    <row r="286" spans="1:81">
      <c r="A286" s="80" t="s">
        <v>2081</v>
      </c>
      <c r="B286" s="80">
        <v>454</v>
      </c>
      <c r="C286" s="80">
        <v>12</v>
      </c>
      <c r="D286" s="80">
        <v>27</v>
      </c>
      <c r="E286" s="80">
        <v>2015</v>
      </c>
      <c r="F286" s="80" t="s">
        <v>91</v>
      </c>
      <c r="G286" s="80" t="s">
        <v>2069</v>
      </c>
      <c r="H286" s="80" t="s">
        <v>2070</v>
      </c>
      <c r="I286" s="177"/>
      <c r="J286" s="81">
        <v>417.9736955024436</v>
      </c>
      <c r="K286" s="81">
        <v>3.2292208230005883</v>
      </c>
      <c r="L286" s="81">
        <v>14.925065483299923</v>
      </c>
      <c r="M286" s="81">
        <v>47.460726373287272</v>
      </c>
      <c r="N286" s="81">
        <v>48.140732292132874</v>
      </c>
      <c r="O286" s="81">
        <v>29.356666370038973</v>
      </c>
      <c r="P286" s="81">
        <v>33.026244517907635</v>
      </c>
      <c r="Q286" s="81">
        <v>1.8975231545465197</v>
      </c>
      <c r="R286" s="81">
        <v>0</v>
      </c>
      <c r="S286" s="81">
        <v>0</v>
      </c>
      <c r="T286" s="82"/>
      <c r="U286" s="81">
        <v>11912730</v>
      </c>
      <c r="V286" s="81">
        <v>1070</v>
      </c>
      <c r="W286" s="81">
        <v>356</v>
      </c>
      <c r="X286" s="81">
        <v>7955</v>
      </c>
      <c r="Y286" s="81">
        <v>11359</v>
      </c>
      <c r="Z286" s="81">
        <v>17056</v>
      </c>
      <c r="AA286" s="81">
        <v>6572</v>
      </c>
      <c r="AB286" s="81">
        <v>26116</v>
      </c>
      <c r="AC286" s="81">
        <v>0</v>
      </c>
      <c r="AD286" s="81">
        <v>0</v>
      </c>
      <c r="AE286" s="82"/>
      <c r="AF286" s="81">
        <v>122098532.51136264</v>
      </c>
      <c r="AG286" s="81">
        <v>2130440.4106303062</v>
      </c>
      <c r="AH286" s="81">
        <v>2211346.5956587112</v>
      </c>
      <c r="AI286" s="81">
        <v>49044376.064001545</v>
      </c>
      <c r="AJ286" s="81">
        <v>55709400.868323199</v>
      </c>
      <c r="AK286" s="81">
        <v>0</v>
      </c>
      <c r="AL286" s="81">
        <v>0</v>
      </c>
      <c r="AM286" s="81">
        <v>3579088.2475003479</v>
      </c>
      <c r="AN286" s="81">
        <v>0</v>
      </c>
      <c r="AO286" s="81">
        <v>0</v>
      </c>
      <c r="AP286" s="82"/>
      <c r="AQ286" s="81">
        <v>668</v>
      </c>
      <c r="AR286" s="81">
        <v>176</v>
      </c>
      <c r="AS286" s="81">
        <v>0</v>
      </c>
      <c r="AT286" s="81">
        <v>0</v>
      </c>
      <c r="AU286" s="81">
        <v>0</v>
      </c>
      <c r="AV286" s="81">
        <v>1</v>
      </c>
      <c r="AW286" s="81" t="s">
        <v>564</v>
      </c>
      <c r="AX286" s="82"/>
      <c r="AY286" s="81">
        <v>2949.2429999999999</v>
      </c>
      <c r="AZ286" s="81">
        <v>13875.1</v>
      </c>
      <c r="BA286" s="81">
        <v>0</v>
      </c>
      <c r="BB286" s="81">
        <v>0</v>
      </c>
      <c r="BC286" s="81">
        <v>0</v>
      </c>
      <c r="BD286" s="81">
        <v>8572.5</v>
      </c>
      <c r="BE286" s="81" t="s">
        <v>564</v>
      </c>
      <c r="BF286" s="82"/>
      <c r="BG286" s="81">
        <v>0</v>
      </c>
      <c r="BH286" s="81">
        <v>41.500999999999998</v>
      </c>
      <c r="BI286" s="81">
        <v>4545.9210000000003</v>
      </c>
      <c r="BJ286" s="81">
        <v>0</v>
      </c>
      <c r="BK286" s="81">
        <v>3.9329999999999998</v>
      </c>
      <c r="BL286" s="81">
        <v>0</v>
      </c>
      <c r="BM286" s="82"/>
      <c r="BN286" s="81">
        <v>0</v>
      </c>
      <c r="BO286" s="81">
        <v>2</v>
      </c>
      <c r="BP286" s="81">
        <v>6</v>
      </c>
      <c r="BQ286" s="81">
        <v>0</v>
      </c>
      <c r="BR286" s="81">
        <v>1</v>
      </c>
      <c r="BS286" s="81">
        <v>0</v>
      </c>
      <c r="BT286"/>
      <c r="BU286" s="80">
        <v>1917.6310000000001</v>
      </c>
      <c r="BV286" s="80">
        <v>2432.6680000000001</v>
      </c>
      <c r="BW286" s="80">
        <v>153.78899999999999</v>
      </c>
      <c r="BX286" s="80">
        <v>5.3289999999999997</v>
      </c>
      <c r="BY286" s="80">
        <v>81.938000000000002</v>
      </c>
      <c r="BZ286" s="80">
        <v>0</v>
      </c>
      <c r="CA286" s="80">
        <v>0</v>
      </c>
      <c r="CB286" s="80">
        <v>0</v>
      </c>
      <c r="CC286" s="80">
        <v>0</v>
      </c>
    </row>
    <row r="287" spans="1:81">
      <c r="A287" s="80" t="s">
        <v>2082</v>
      </c>
      <c r="B287" s="80">
        <v>455</v>
      </c>
      <c r="C287" s="80">
        <v>13</v>
      </c>
      <c r="D287" s="80">
        <v>27</v>
      </c>
      <c r="E287" s="80">
        <v>2016</v>
      </c>
      <c r="F287" s="80" t="s">
        <v>92</v>
      </c>
      <c r="G287" s="80" t="s">
        <v>2069</v>
      </c>
      <c r="H287" s="80" t="s">
        <v>2070</v>
      </c>
      <c r="I287" s="177"/>
      <c r="J287" s="81">
        <v>436.41975814512995</v>
      </c>
      <c r="K287" s="81">
        <v>3.063196500305728</v>
      </c>
      <c r="L287" s="81">
        <v>16.623327088238948</v>
      </c>
      <c r="M287" s="81">
        <v>41.785929575521102</v>
      </c>
      <c r="N287" s="81">
        <v>45.545895548827893</v>
      </c>
      <c r="O287" s="81">
        <v>29.032480796591333</v>
      </c>
      <c r="P287" s="81">
        <v>31.61570362493309</v>
      </c>
      <c r="Q287" s="81">
        <v>1.8086743371883949</v>
      </c>
      <c r="R287" s="81">
        <v>0</v>
      </c>
      <c r="S287" s="81">
        <v>0</v>
      </c>
      <c r="T287" s="82"/>
      <c r="U287" s="81">
        <v>11185041</v>
      </c>
      <c r="V287" s="81">
        <v>1070</v>
      </c>
      <c r="W287" s="81">
        <v>356</v>
      </c>
      <c r="X287" s="81">
        <v>7955</v>
      </c>
      <c r="Y287" s="81">
        <v>11292</v>
      </c>
      <c r="Z287" s="81">
        <v>17075</v>
      </c>
      <c r="AA287" s="81">
        <v>6507</v>
      </c>
      <c r="AB287" s="81">
        <v>25607</v>
      </c>
      <c r="AC287" s="81">
        <v>0</v>
      </c>
      <c r="AD287" s="81">
        <v>0</v>
      </c>
      <c r="AE287" s="82"/>
      <c r="AF287" s="81">
        <v>129988079.7152704</v>
      </c>
      <c r="AG287" s="81">
        <v>1980679.5873620771</v>
      </c>
      <c r="AH287" s="81">
        <v>2118050.5168682588</v>
      </c>
      <c r="AI287" s="81">
        <v>48939710.443428017</v>
      </c>
      <c r="AJ287" s="81">
        <v>54648377.711912371</v>
      </c>
      <c r="AK287" s="81">
        <v>0</v>
      </c>
      <c r="AL287" s="81">
        <v>0</v>
      </c>
      <c r="AM287" s="81">
        <v>3512058.3392541688</v>
      </c>
      <c r="AN287" s="81">
        <v>0</v>
      </c>
      <c r="AO287" s="81">
        <v>0</v>
      </c>
      <c r="AP287" s="82"/>
      <c r="AQ287" s="81">
        <v>694</v>
      </c>
      <c r="AR287" s="81">
        <v>209</v>
      </c>
      <c r="AS287" s="81">
        <v>0</v>
      </c>
      <c r="AT287" s="81">
        <v>0</v>
      </c>
      <c r="AU287" s="81">
        <v>0</v>
      </c>
      <c r="AV287" s="81">
        <v>1</v>
      </c>
      <c r="AW287" s="81" t="s">
        <v>564</v>
      </c>
      <c r="AX287" s="82"/>
      <c r="AY287" s="81">
        <v>3100.1869999999999</v>
      </c>
      <c r="AZ287" s="81">
        <v>18223.599999999999</v>
      </c>
      <c r="BA287" s="81">
        <v>0</v>
      </c>
      <c r="BB287" s="81">
        <v>0</v>
      </c>
      <c r="BC287" s="81">
        <v>0</v>
      </c>
      <c r="BD287" s="81">
        <v>8572.5</v>
      </c>
      <c r="BE287" s="81" t="s">
        <v>564</v>
      </c>
      <c r="BF287" s="82"/>
      <c r="BG287" s="81">
        <v>0</v>
      </c>
      <c r="BH287" s="81">
        <v>41.96</v>
      </c>
      <c r="BI287" s="81">
        <v>4510.3869999999997</v>
      </c>
      <c r="BJ287" s="81">
        <v>0</v>
      </c>
      <c r="BK287" s="81">
        <v>0</v>
      </c>
      <c r="BL287" s="81">
        <v>0</v>
      </c>
      <c r="BM287" s="82"/>
      <c r="BN287" s="81">
        <v>0</v>
      </c>
      <c r="BO287" s="81">
        <v>2</v>
      </c>
      <c r="BP287" s="81">
        <v>6</v>
      </c>
      <c r="BQ287" s="81">
        <v>0</v>
      </c>
      <c r="BR287" s="81">
        <v>0</v>
      </c>
      <c r="BS287" s="81">
        <v>0</v>
      </c>
      <c r="BT287"/>
      <c r="BU287" s="80">
        <v>1909.809</v>
      </c>
      <c r="BV287" s="80">
        <v>2408.3449999999998</v>
      </c>
      <c r="BW287" s="80">
        <v>149.14099999999999</v>
      </c>
      <c r="BX287" s="80">
        <v>5.1280000000000001</v>
      </c>
      <c r="BY287" s="80">
        <v>79.924000000000007</v>
      </c>
      <c r="BZ287" s="80">
        <v>0</v>
      </c>
      <c r="CA287" s="80">
        <v>0</v>
      </c>
      <c r="CB287" s="80">
        <v>0</v>
      </c>
      <c r="CC287" s="80">
        <v>0</v>
      </c>
    </row>
    <row r="288" spans="1:81">
      <c r="A288" s="80" t="s">
        <v>2083</v>
      </c>
      <c r="B288" s="80">
        <v>456</v>
      </c>
      <c r="C288" s="80">
        <v>14</v>
      </c>
      <c r="D288" s="80">
        <v>27</v>
      </c>
      <c r="E288" s="80">
        <v>2017</v>
      </c>
      <c r="F288" s="80" t="s">
        <v>71</v>
      </c>
      <c r="G288" s="80" t="s">
        <v>2069</v>
      </c>
      <c r="H288" s="80" t="s">
        <v>2070</v>
      </c>
      <c r="I288" s="177"/>
      <c r="J288" s="81">
        <v>411.94327300916211</v>
      </c>
      <c r="K288" s="81">
        <v>3.463451552261378</v>
      </c>
      <c r="L288" s="81">
        <v>15.256605024081351</v>
      </c>
      <c r="M288" s="81">
        <v>40.568396622221286</v>
      </c>
      <c r="N288" s="81">
        <v>45.621230690710846</v>
      </c>
      <c r="O288" s="81">
        <v>28.421591033618181</v>
      </c>
      <c r="P288" s="81">
        <v>31.236795516401887</v>
      </c>
      <c r="Q288" s="81">
        <v>1.7174883678305979</v>
      </c>
      <c r="R288" s="81">
        <v>0</v>
      </c>
      <c r="S288" s="81">
        <v>0</v>
      </c>
      <c r="T288" s="82"/>
      <c r="U288" s="81">
        <v>11371470</v>
      </c>
      <c r="V288" s="81">
        <v>1070</v>
      </c>
      <c r="W288" s="81">
        <v>356</v>
      </c>
      <c r="X288" s="81">
        <v>7955</v>
      </c>
      <c r="Y288" s="81">
        <v>11197</v>
      </c>
      <c r="Z288" s="81">
        <v>16993</v>
      </c>
      <c r="AA288" s="81">
        <v>6470</v>
      </c>
      <c r="AB288" s="81">
        <v>25146</v>
      </c>
      <c r="AC288" s="81">
        <v>0</v>
      </c>
      <c r="AD288" s="81">
        <v>0</v>
      </c>
      <c r="AE288" s="82"/>
      <c r="AF288" s="81">
        <v>122565718.6236894</v>
      </c>
      <c r="AG288" s="81">
        <v>2480597.2749866601</v>
      </c>
      <c r="AH288" s="81">
        <v>2559509.3018695428</v>
      </c>
      <c r="AI288" s="81">
        <v>50225547.854579151</v>
      </c>
      <c r="AJ288" s="81">
        <v>56849791.360307142</v>
      </c>
      <c r="AK288" s="81">
        <v>0</v>
      </c>
      <c r="AL288" s="81">
        <v>0</v>
      </c>
      <c r="AM288" s="81">
        <v>3454227.6191833401</v>
      </c>
      <c r="AN288" s="81">
        <v>0</v>
      </c>
      <c r="AO288" s="81">
        <v>0</v>
      </c>
      <c r="AP288" s="82"/>
      <c r="AQ288" s="81">
        <v>722</v>
      </c>
      <c r="AR288" s="81">
        <v>232</v>
      </c>
      <c r="AS288" s="81">
        <v>0</v>
      </c>
      <c r="AT288" s="81">
        <v>0</v>
      </c>
      <c r="AU288" s="81">
        <v>0</v>
      </c>
      <c r="AV288" s="81">
        <v>1</v>
      </c>
      <c r="AW288" s="81" t="s">
        <v>564</v>
      </c>
      <c r="AX288" s="82"/>
      <c r="AY288" s="81">
        <v>3245.7869999999998</v>
      </c>
      <c r="AZ288" s="81">
        <v>25957.200000000001</v>
      </c>
      <c r="BA288" s="81">
        <v>0</v>
      </c>
      <c r="BB288" s="81">
        <v>0</v>
      </c>
      <c r="BC288" s="81">
        <v>0</v>
      </c>
      <c r="BD288" s="81">
        <v>8572.5</v>
      </c>
      <c r="BE288" s="81" t="s">
        <v>564</v>
      </c>
      <c r="BF288" s="82"/>
      <c r="BG288" s="81">
        <v>0</v>
      </c>
      <c r="BH288" s="81">
        <v>41.165999999999997</v>
      </c>
      <c r="BI288" s="81">
        <v>4491.33</v>
      </c>
      <c r="BJ288" s="81">
        <v>0</v>
      </c>
      <c r="BK288" s="81">
        <v>0</v>
      </c>
      <c r="BL288" s="81">
        <v>0</v>
      </c>
      <c r="BM288" s="82"/>
      <c r="BN288" s="81">
        <v>0</v>
      </c>
      <c r="BO288" s="81">
        <v>2</v>
      </c>
      <c r="BP288" s="81">
        <v>6</v>
      </c>
      <c r="BQ288" s="81">
        <v>0</v>
      </c>
      <c r="BR288" s="81">
        <v>0</v>
      </c>
      <c r="BS288" s="81">
        <v>0</v>
      </c>
      <c r="BT288"/>
      <c r="BU288" s="80">
        <v>1892.943</v>
      </c>
      <c r="BV288" s="80">
        <v>2414.297</v>
      </c>
      <c r="BW288" s="80">
        <v>145.21199999999999</v>
      </c>
      <c r="BX288" s="80">
        <v>5.0469999999999997</v>
      </c>
      <c r="BY288" s="80">
        <v>74.997</v>
      </c>
      <c r="BZ288" s="80">
        <v>0</v>
      </c>
      <c r="CA288" s="80">
        <v>0</v>
      </c>
      <c r="CB288" s="80">
        <v>0</v>
      </c>
      <c r="CC288" s="80">
        <v>0</v>
      </c>
    </row>
    <row r="289" spans="1:81">
      <c r="A289" s="80" t="s">
        <v>2084</v>
      </c>
      <c r="B289" s="80">
        <v>457</v>
      </c>
      <c r="C289" s="80">
        <v>15</v>
      </c>
      <c r="D289" s="80">
        <v>27</v>
      </c>
      <c r="E289" s="80">
        <v>2018</v>
      </c>
      <c r="F289" s="80" t="s">
        <v>93</v>
      </c>
      <c r="G289" s="80" t="s">
        <v>2069</v>
      </c>
      <c r="H289" s="80" t="s">
        <v>2070</v>
      </c>
      <c r="I289" s="177"/>
      <c r="J289" s="81">
        <v>361.14881109289911</v>
      </c>
      <c r="K289" s="81">
        <v>2.8928889741381201</v>
      </c>
      <c r="L289" s="81">
        <v>13.890538343300971</v>
      </c>
      <c r="M289" s="81">
        <v>36.048206815596004</v>
      </c>
      <c r="N289" s="81">
        <v>41.555737925833938</v>
      </c>
      <c r="O289" s="81">
        <v>27.922074959779824</v>
      </c>
      <c r="P289" s="81">
        <v>30.787240369679097</v>
      </c>
      <c r="Q289" s="81">
        <v>1.5570457628953041</v>
      </c>
      <c r="R289" s="81">
        <v>0</v>
      </c>
      <c r="S289" s="81">
        <v>0</v>
      </c>
      <c r="T289" s="82"/>
      <c r="U289" s="81">
        <v>11169053</v>
      </c>
      <c r="V289" s="81">
        <v>1070</v>
      </c>
      <c r="W289" s="81">
        <v>356</v>
      </c>
      <c r="X289" s="81">
        <v>7955</v>
      </c>
      <c r="Y289" s="81">
        <v>11131</v>
      </c>
      <c r="Z289" s="81">
        <v>17014</v>
      </c>
      <c r="AA289" s="81">
        <v>6441</v>
      </c>
      <c r="AB289" s="81">
        <v>24567</v>
      </c>
      <c r="AC289" s="81">
        <v>0</v>
      </c>
      <c r="AD289" s="81">
        <v>0</v>
      </c>
      <c r="AE289" s="82"/>
      <c r="AF289" s="81">
        <v>112351151.6055887</v>
      </c>
      <c r="AG289" s="81">
        <v>1868401.8821027591</v>
      </c>
      <c r="AH289" s="81">
        <v>2380266.2324874708</v>
      </c>
      <c r="AI289" s="81">
        <v>45617501.121136047</v>
      </c>
      <c r="AJ289" s="81">
        <v>56586794.770516478</v>
      </c>
      <c r="AK289" s="81">
        <v>0</v>
      </c>
      <c r="AL289" s="81">
        <v>0</v>
      </c>
      <c r="AM289" s="81">
        <v>3381674.8368530781</v>
      </c>
      <c r="AN289" s="81">
        <v>0</v>
      </c>
      <c r="AO289" s="81">
        <v>0</v>
      </c>
      <c r="AP289" s="82"/>
      <c r="AQ289" s="81">
        <v>750</v>
      </c>
      <c r="AR289" s="81">
        <v>254</v>
      </c>
      <c r="AS289" s="81">
        <v>0</v>
      </c>
      <c r="AT289" s="81">
        <v>0</v>
      </c>
      <c r="AU289" s="81">
        <v>0</v>
      </c>
      <c r="AV289" s="81">
        <v>1</v>
      </c>
      <c r="AW289" s="81" t="s">
        <v>564</v>
      </c>
      <c r="AX289" s="82"/>
      <c r="AY289" s="81">
        <v>3376.8069999999989</v>
      </c>
      <c r="AZ289" s="81">
        <v>86785</v>
      </c>
      <c r="BA289" s="81">
        <v>0</v>
      </c>
      <c r="BB289" s="81">
        <v>0</v>
      </c>
      <c r="BC289" s="81">
        <v>0</v>
      </c>
      <c r="BD289" s="81">
        <v>10755.058999999999</v>
      </c>
      <c r="BE289" s="81" t="s">
        <v>564</v>
      </c>
      <c r="BF289" s="82"/>
      <c r="BG289" s="81">
        <v>0</v>
      </c>
      <c r="BH289" s="81">
        <v>41.38</v>
      </c>
      <c r="BI289" s="81">
        <v>4515.8519999999999</v>
      </c>
      <c r="BJ289" s="81">
        <v>0</v>
      </c>
      <c r="BK289" s="81">
        <v>0</v>
      </c>
      <c r="BL289" s="81">
        <v>0</v>
      </c>
      <c r="BM289" s="82"/>
      <c r="BN289" s="81">
        <v>0</v>
      </c>
      <c r="BO289" s="81">
        <v>2</v>
      </c>
      <c r="BP289" s="81">
        <v>6</v>
      </c>
      <c r="BQ289" s="81">
        <v>0</v>
      </c>
      <c r="BR289" s="81">
        <v>0</v>
      </c>
      <c r="BS289" s="81">
        <v>0</v>
      </c>
      <c r="BT289"/>
      <c r="BU289" s="80">
        <v>1918.912</v>
      </c>
      <c r="BV289" s="80">
        <v>2406.0749999999998</v>
      </c>
      <c r="BW289" s="80">
        <v>150.19800000000001</v>
      </c>
      <c r="BX289" s="80">
        <v>4.923</v>
      </c>
      <c r="BY289" s="80">
        <v>77.123999999999995</v>
      </c>
      <c r="BZ289" s="80">
        <v>0</v>
      </c>
      <c r="CA289" s="80">
        <v>0</v>
      </c>
      <c r="CB289" s="80">
        <v>0</v>
      </c>
      <c r="CC289" s="80">
        <v>0</v>
      </c>
    </row>
    <row r="290" spans="1:81">
      <c r="A290" s="80" t="s">
        <v>2085</v>
      </c>
      <c r="B290" s="80">
        <v>458</v>
      </c>
      <c r="C290" s="80">
        <v>16</v>
      </c>
      <c r="D290" s="80">
        <v>27</v>
      </c>
      <c r="E290" s="80">
        <v>2019</v>
      </c>
      <c r="F290" s="80" t="s">
        <v>73</v>
      </c>
      <c r="G290" s="80" t="s">
        <v>2069</v>
      </c>
      <c r="H290" s="80" t="s">
        <v>2070</v>
      </c>
      <c r="I290" s="177"/>
      <c r="J290" s="81">
        <v>334.56120401130198</v>
      </c>
      <c r="K290" s="81">
        <v>2.9234502875123254</v>
      </c>
      <c r="L290" s="81">
        <v>13.899446896658411</v>
      </c>
      <c r="M290" s="81">
        <v>32.509245013176972</v>
      </c>
      <c r="N290" s="81">
        <v>32.907259784444157</v>
      </c>
      <c r="O290" s="81">
        <v>26.945932278169792</v>
      </c>
      <c r="P290" s="81">
        <v>30.484835292456999</v>
      </c>
      <c r="Q290" s="81">
        <v>1.4765679252247026</v>
      </c>
      <c r="R290" s="81">
        <v>0</v>
      </c>
      <c r="S290" s="81">
        <v>0</v>
      </c>
      <c r="T290" s="82"/>
      <c r="U290" s="81">
        <v>11297580</v>
      </c>
      <c r="V290" s="81">
        <v>1070</v>
      </c>
      <c r="W290" s="81">
        <v>356</v>
      </c>
      <c r="X290" s="81">
        <v>7955</v>
      </c>
      <c r="Y290" s="81">
        <v>11005</v>
      </c>
      <c r="Z290" s="81">
        <v>16870</v>
      </c>
      <c r="AA290" s="81">
        <v>6330</v>
      </c>
      <c r="AB290" s="81">
        <v>23928</v>
      </c>
      <c r="AC290" s="81">
        <v>0</v>
      </c>
      <c r="AD290" s="81">
        <v>0</v>
      </c>
      <c r="AE290" s="82"/>
      <c r="AF290" s="81">
        <v>110984114.3220073</v>
      </c>
      <c r="AG290" s="81">
        <v>2278681.645759827</v>
      </c>
      <c r="AH290" s="81">
        <v>2586333.275597733</v>
      </c>
      <c r="AI290" s="81">
        <v>45636224.645032167</v>
      </c>
      <c r="AJ290" s="81">
        <v>48134651.615058623</v>
      </c>
      <c r="AK290" s="81">
        <v>0</v>
      </c>
      <c r="AL290" s="81">
        <v>0</v>
      </c>
      <c r="AM290" s="81">
        <v>3258813.4701124411</v>
      </c>
      <c r="AN290" s="81">
        <v>0</v>
      </c>
      <c r="AO290" s="81">
        <v>0</v>
      </c>
      <c r="AP290" s="82"/>
      <c r="AQ290" s="81">
        <v>767</v>
      </c>
      <c r="AR290" s="81">
        <v>271</v>
      </c>
      <c r="AS290" s="81">
        <v>0</v>
      </c>
      <c r="AT290" s="81">
        <v>0</v>
      </c>
      <c r="AU290" s="81">
        <v>0</v>
      </c>
      <c r="AV290" s="81">
        <v>1</v>
      </c>
      <c r="AW290" s="81" t="s">
        <v>564</v>
      </c>
      <c r="AX290" s="82"/>
      <c r="AY290" s="81">
        <v>3468.444</v>
      </c>
      <c r="AZ290" s="81">
        <v>88299.1</v>
      </c>
      <c r="BA290" s="81">
        <v>0</v>
      </c>
      <c r="BB290" s="81">
        <v>0</v>
      </c>
      <c r="BC290" s="81">
        <v>0</v>
      </c>
      <c r="BD290" s="81">
        <v>10755.058999999999</v>
      </c>
      <c r="BE290" s="81" t="s">
        <v>564</v>
      </c>
      <c r="BF290" s="82"/>
      <c r="BG290" s="81">
        <v>0</v>
      </c>
      <c r="BH290" s="81">
        <v>39.783000000000001</v>
      </c>
      <c r="BI290" s="81">
        <v>4397.4040000000005</v>
      </c>
      <c r="BJ290" s="81">
        <v>0</v>
      </c>
      <c r="BK290" s="81">
        <v>0</v>
      </c>
      <c r="BL290" s="81">
        <v>0</v>
      </c>
      <c r="BM290" s="82"/>
      <c r="BN290" s="81">
        <v>0</v>
      </c>
      <c r="BO290" s="81">
        <v>2</v>
      </c>
      <c r="BP290" s="81">
        <v>6</v>
      </c>
      <c r="BQ290" s="81">
        <v>0</v>
      </c>
      <c r="BR290" s="81">
        <v>0</v>
      </c>
      <c r="BS290" s="81">
        <v>0</v>
      </c>
      <c r="BT290"/>
      <c r="BU290" s="80">
        <v>1801.992</v>
      </c>
      <c r="BV290" s="80">
        <v>2322.7719999999999</v>
      </c>
      <c r="BW290" s="80">
        <v>232.58600000000001</v>
      </c>
      <c r="BX290" s="80">
        <v>5.0990000000000002</v>
      </c>
      <c r="BY290" s="80">
        <v>74.738</v>
      </c>
      <c r="BZ290" s="80">
        <v>0</v>
      </c>
      <c r="CA290" s="80">
        <v>0</v>
      </c>
      <c r="CB290" s="80">
        <v>0</v>
      </c>
      <c r="CC290" s="80">
        <v>0</v>
      </c>
    </row>
    <row r="291" spans="1:81">
      <c r="A291" s="80" t="s">
        <v>2086</v>
      </c>
      <c r="B291" s="80">
        <v>459</v>
      </c>
      <c r="C291" s="80">
        <v>17</v>
      </c>
      <c r="D291" s="80">
        <v>27</v>
      </c>
      <c r="E291" s="80">
        <v>2020</v>
      </c>
      <c r="F291" s="80" t="s">
        <v>218</v>
      </c>
      <c r="G291" s="80" t="s">
        <v>2069</v>
      </c>
      <c r="H291" s="80" t="s">
        <v>2070</v>
      </c>
      <c r="I291" s="177"/>
      <c r="J291" s="81">
        <v>325.59167432498123</v>
      </c>
      <c r="K291" s="81">
        <v>3.2258182580855026</v>
      </c>
      <c r="L291" s="81">
        <v>30.362009651417807</v>
      </c>
      <c r="M291" s="81">
        <v>26.779825034619464</v>
      </c>
      <c r="N291" s="81">
        <v>35.337367498202504</v>
      </c>
      <c r="O291" s="81">
        <v>23.283780905621061</v>
      </c>
      <c r="P291" s="81">
        <v>28.302061784039548</v>
      </c>
      <c r="Q291" s="81">
        <v>1.3782641233451294</v>
      </c>
      <c r="R291" s="81">
        <v>0</v>
      </c>
      <c r="S291" s="81">
        <v>0</v>
      </c>
      <c r="T291" s="82"/>
      <c r="U291" s="81">
        <v>10343875</v>
      </c>
      <c r="V291" s="81">
        <v>1077</v>
      </c>
      <c r="W291" s="81">
        <v>819</v>
      </c>
      <c r="X291" s="81">
        <v>7133</v>
      </c>
      <c r="Y291" s="81">
        <v>10893</v>
      </c>
      <c r="Z291" s="81">
        <v>16638</v>
      </c>
      <c r="AA291" s="81">
        <v>6385</v>
      </c>
      <c r="AB291" s="81">
        <v>23375</v>
      </c>
      <c r="AC291" s="81">
        <v>0</v>
      </c>
      <c r="AD291" s="81">
        <v>0</v>
      </c>
      <c r="AE291" s="82"/>
      <c r="AF291" s="81">
        <v>110864252.2544252</v>
      </c>
      <c r="AG291" s="81">
        <v>2485605.5484296232</v>
      </c>
      <c r="AH291" s="81">
        <v>5868999.4418825749</v>
      </c>
      <c r="AI291" s="81">
        <v>38853051.492844135</v>
      </c>
      <c r="AJ291" s="81">
        <v>52236943.974912733</v>
      </c>
      <c r="AK291" s="81"/>
      <c r="AL291" s="81"/>
      <c r="AM291" s="81">
        <v>3050697.2016666098</v>
      </c>
      <c r="AN291" s="81"/>
      <c r="AO291" s="81"/>
      <c r="AP291" s="82"/>
      <c r="AQ291" s="81">
        <v>779</v>
      </c>
      <c r="AR291" s="81">
        <v>297</v>
      </c>
      <c r="AS291" s="81">
        <v>0</v>
      </c>
      <c r="AT291" s="81">
        <v>0</v>
      </c>
      <c r="AU291" s="81">
        <v>0</v>
      </c>
      <c r="AV291" s="81">
        <v>1</v>
      </c>
      <c r="AW291" s="81">
        <v>0</v>
      </c>
      <c r="AX291" s="82"/>
      <c r="AY291" s="81">
        <v>3536.3770000000022</v>
      </c>
      <c r="AZ291" s="81">
        <v>99488.599999999962</v>
      </c>
      <c r="BA291" s="81">
        <v>0</v>
      </c>
      <c r="BB291" s="81">
        <v>0</v>
      </c>
      <c r="BC291" s="81">
        <v>0</v>
      </c>
      <c r="BD291" s="81">
        <v>10755.058999999999</v>
      </c>
      <c r="BE291" s="81">
        <v>0</v>
      </c>
      <c r="BF291" s="82"/>
      <c r="BG291" s="81">
        <v>0</v>
      </c>
      <c r="BH291" s="81">
        <v>38.021000000000001</v>
      </c>
      <c r="BI291" s="81">
        <v>1722.7929999999999</v>
      </c>
      <c r="BJ291" s="81">
        <v>0</v>
      </c>
      <c r="BK291" s="81">
        <v>0</v>
      </c>
      <c r="BL291" s="81">
        <v>0</v>
      </c>
      <c r="BM291" s="82"/>
      <c r="BN291" s="81">
        <v>0</v>
      </c>
      <c r="BO291" s="81">
        <v>2</v>
      </c>
      <c r="BP291" s="81">
        <v>6</v>
      </c>
      <c r="BQ291" s="81">
        <v>0</v>
      </c>
      <c r="BR291" s="81">
        <v>0</v>
      </c>
      <c r="BS291" s="81">
        <v>0</v>
      </c>
      <c r="BT291"/>
      <c r="BU291" s="80">
        <v>1728.614</v>
      </c>
      <c r="BV291" s="80">
        <v>26.818999999999999</v>
      </c>
      <c r="BW291" s="80">
        <v>5.3810000000000002</v>
      </c>
      <c r="BX291" s="80">
        <v>0</v>
      </c>
      <c r="BY291" s="80">
        <v>0</v>
      </c>
      <c r="BZ291" s="80">
        <v>0</v>
      </c>
      <c r="CA291" s="80">
        <v>0</v>
      </c>
      <c r="CB291" s="80">
        <v>0</v>
      </c>
      <c r="CC291" s="80">
        <v>0</v>
      </c>
    </row>
    <row r="292" spans="1:81">
      <c r="A292" s="80" t="s">
        <v>2087</v>
      </c>
      <c r="B292" s="80">
        <v>459</v>
      </c>
      <c r="C292" s="80">
        <v>18</v>
      </c>
      <c r="D292" s="80">
        <v>27</v>
      </c>
      <c r="E292" s="80">
        <v>2021</v>
      </c>
      <c r="F292" s="80" t="s">
        <v>75</v>
      </c>
      <c r="G292" s="174" t="s">
        <v>2069</v>
      </c>
      <c r="H292" s="80" t="s">
        <v>2070</v>
      </c>
      <c r="I292" s="177"/>
      <c r="J292" s="81">
        <v>231.10497376755009</v>
      </c>
      <c r="K292" s="81">
        <v>3.7424571700944016</v>
      </c>
      <c r="L292" s="81">
        <v>27.408875387071614</v>
      </c>
      <c r="M292" s="81">
        <v>28.753494431857511</v>
      </c>
      <c r="N292" s="81">
        <v>35.89456719820538</v>
      </c>
      <c r="O292" s="81">
        <v>22.130044921597172</v>
      </c>
      <c r="P292" s="81">
        <v>29.02168885671923</v>
      </c>
      <c r="Q292" s="81">
        <v>1.3578681995443098</v>
      </c>
      <c r="R292" s="81">
        <v>0</v>
      </c>
      <c r="S292" s="81">
        <v>0</v>
      </c>
      <c r="T292" s="82"/>
      <c r="U292" s="81">
        <v>7740476</v>
      </c>
      <c r="V292" s="81">
        <v>1077</v>
      </c>
      <c r="W292" s="81">
        <v>819</v>
      </c>
      <c r="X292" s="81">
        <v>7133</v>
      </c>
      <c r="Y292" s="81">
        <v>10795</v>
      </c>
      <c r="Z292" s="81">
        <v>16283</v>
      </c>
      <c r="AA292" s="81">
        <v>6385</v>
      </c>
      <c r="AB292" s="81">
        <v>22756</v>
      </c>
      <c r="AC292" s="81">
        <v>0</v>
      </c>
      <c r="AD292" s="81">
        <v>0</v>
      </c>
      <c r="AE292" s="82"/>
      <c r="AF292" s="81">
        <v>73581021.142698228</v>
      </c>
      <c r="AG292" s="81">
        <v>2788891.4573075012</v>
      </c>
      <c r="AH292" s="81">
        <v>4872434.68499815</v>
      </c>
      <c r="AI292" s="81">
        <v>42431035.380895451</v>
      </c>
      <c r="AJ292" s="81">
        <v>53701315.792193711</v>
      </c>
      <c r="AK292" s="81">
        <v>0</v>
      </c>
      <c r="AL292" s="81">
        <v>0</v>
      </c>
      <c r="AM292" s="81">
        <v>2987041.0309543633</v>
      </c>
      <c r="AN292" s="81">
        <v>0</v>
      </c>
      <c r="AO292" s="81">
        <v>0</v>
      </c>
      <c r="AP292" s="82"/>
      <c r="AQ292" s="81">
        <v>798</v>
      </c>
      <c r="AR292" s="81">
        <v>308</v>
      </c>
      <c r="AS292" s="81">
        <v>0</v>
      </c>
      <c r="AT292" s="81">
        <v>0</v>
      </c>
      <c r="AU292" s="81">
        <v>0</v>
      </c>
      <c r="AV292" s="81">
        <v>1</v>
      </c>
      <c r="AW292" s="81"/>
      <c r="AX292" s="82"/>
      <c r="AY292" s="81">
        <v>3641.311000000002</v>
      </c>
      <c r="AZ292" s="81">
        <v>140053.20000000001</v>
      </c>
      <c r="BA292" s="81">
        <v>0</v>
      </c>
      <c r="BB292" s="81">
        <v>0</v>
      </c>
      <c r="BC292" s="81">
        <v>0</v>
      </c>
      <c r="BD292" s="81">
        <v>10755.058999999999</v>
      </c>
      <c r="BE292" s="81"/>
      <c r="BF292" s="82"/>
      <c r="BG292" s="81"/>
      <c r="BH292" s="81"/>
      <c r="BI292" s="81"/>
      <c r="BJ292" s="81"/>
      <c r="BK292" s="81"/>
      <c r="BL292" s="81"/>
      <c r="BM292" s="82"/>
      <c r="BN292" s="81"/>
      <c r="BO292" s="81"/>
      <c r="BP292" s="81"/>
      <c r="BQ292" s="81"/>
      <c r="BR292" s="81"/>
      <c r="BS292" s="81"/>
      <c r="BT292"/>
      <c r="BU292" s="80"/>
      <c r="BV292" s="80"/>
      <c r="BW292" s="80"/>
      <c r="BX292" s="80"/>
      <c r="BY292" s="80"/>
      <c r="BZ292" s="80"/>
      <c r="CA292" s="80"/>
      <c r="CB292" s="80"/>
      <c r="CC292" s="80"/>
    </row>
    <row r="293" spans="1:81">
      <c r="A293" s="80" t="s">
        <v>2088</v>
      </c>
      <c r="B293" s="80">
        <v>459</v>
      </c>
      <c r="C293" s="80">
        <v>19</v>
      </c>
      <c r="D293" s="80">
        <v>27</v>
      </c>
      <c r="E293" s="80">
        <v>2022</v>
      </c>
      <c r="F293" s="80" t="s">
        <v>568</v>
      </c>
      <c r="G293" s="174" t="s">
        <v>2069</v>
      </c>
      <c r="H293" s="80" t="s">
        <v>2070</v>
      </c>
      <c r="I293" s="177"/>
      <c r="J293" s="81"/>
      <c r="K293" s="81"/>
      <c r="L293" s="81"/>
      <c r="M293" s="81"/>
      <c r="N293" s="81"/>
      <c r="O293" s="81"/>
      <c r="P293" s="81"/>
      <c r="Q293" s="81"/>
      <c r="R293" s="81"/>
      <c r="S293" s="81"/>
      <c r="T293" s="82"/>
      <c r="U293" s="81"/>
      <c r="V293" s="81"/>
      <c r="W293" s="81"/>
      <c r="X293" s="81"/>
      <c r="Y293" s="81"/>
      <c r="Z293" s="81"/>
      <c r="AA293" s="81"/>
      <c r="AB293" s="81"/>
      <c r="AC293" s="81"/>
      <c r="AD293" s="81"/>
      <c r="AE293" s="82"/>
      <c r="AF293" s="81"/>
      <c r="AG293" s="81"/>
      <c r="AH293" s="81"/>
      <c r="AI293" s="81"/>
      <c r="AJ293" s="81"/>
      <c r="AK293" s="81"/>
      <c r="AL293" s="81"/>
      <c r="AM293" s="81"/>
      <c r="AN293" s="81"/>
      <c r="AO293" s="81"/>
      <c r="AP293" s="82"/>
      <c r="AQ293" s="81">
        <v>828</v>
      </c>
      <c r="AR293" s="81">
        <v>318</v>
      </c>
      <c r="AS293" s="81">
        <v>0</v>
      </c>
      <c r="AT293" s="81">
        <v>0</v>
      </c>
      <c r="AU293" s="81">
        <v>0</v>
      </c>
      <c r="AV293" s="81">
        <v>1</v>
      </c>
      <c r="AW293" s="81"/>
      <c r="AX293" s="82"/>
      <c r="AY293" s="81">
        <v>3817.5550000000021</v>
      </c>
      <c r="AZ293" s="81">
        <v>140612.5</v>
      </c>
      <c r="BA293" s="81">
        <v>0</v>
      </c>
      <c r="BB293" s="81">
        <v>0</v>
      </c>
      <c r="BC293" s="81">
        <v>0</v>
      </c>
      <c r="BD293" s="81">
        <v>10755.058999999999</v>
      </c>
      <c r="BE293" s="81"/>
      <c r="BF293" s="82"/>
      <c r="BG293" s="81"/>
      <c r="BH293" s="81"/>
      <c r="BI293" s="81"/>
      <c r="BJ293" s="81"/>
      <c r="BK293" s="81"/>
      <c r="BL293" s="81"/>
      <c r="BM293" s="82"/>
      <c r="BN293" s="81"/>
      <c r="BO293" s="81"/>
      <c r="BP293" s="81"/>
      <c r="BQ293" s="81"/>
      <c r="BR293" s="81"/>
      <c r="BS293" s="81"/>
      <c r="BT293"/>
      <c r="BU293" s="80"/>
      <c r="BV293" s="80"/>
      <c r="BW293" s="80"/>
      <c r="BX293" s="80"/>
      <c r="BY293" s="80"/>
      <c r="BZ293" s="80"/>
      <c r="CA293" s="80"/>
      <c r="CB293" s="80"/>
      <c r="CC293" s="80"/>
    </row>
    <row r="294" spans="1:81">
      <c r="A294" s="80" t="s">
        <v>2089</v>
      </c>
      <c r="B294" s="80">
        <v>137</v>
      </c>
      <c r="C294" s="80">
        <v>1</v>
      </c>
      <c r="D294" s="80">
        <v>9</v>
      </c>
      <c r="E294" s="80">
        <v>1990</v>
      </c>
      <c r="F294" s="80" t="s">
        <v>562</v>
      </c>
      <c r="G294" s="80" t="s">
        <v>2090</v>
      </c>
      <c r="H294" s="80" t="s">
        <v>2091</v>
      </c>
      <c r="I294" s="177"/>
      <c r="J294" s="81">
        <v>144.41946193552747</v>
      </c>
      <c r="K294" s="81">
        <v>8.0356959960516896</v>
      </c>
      <c r="L294" s="81">
        <v>9.6340365168211122</v>
      </c>
      <c r="M294" s="81">
        <v>22.529249246693531</v>
      </c>
      <c r="N294" s="81">
        <v>41.386795726846302</v>
      </c>
      <c r="O294" s="81">
        <v>22.70054594134249</v>
      </c>
      <c r="P294" s="81">
        <v>34.80895325288315</v>
      </c>
      <c r="Q294" s="81">
        <v>1.9569364115106218</v>
      </c>
      <c r="R294" s="81">
        <v>0.64395982066187618</v>
      </c>
      <c r="S294" s="81">
        <v>1.4330323343930573</v>
      </c>
      <c r="T294" s="82"/>
      <c r="U294" s="81">
        <v>5972122</v>
      </c>
      <c r="V294" s="81">
        <v>1813</v>
      </c>
      <c r="W294" s="81">
        <v>86</v>
      </c>
      <c r="X294" s="81">
        <v>7175</v>
      </c>
      <c r="Y294" s="81">
        <v>10733</v>
      </c>
      <c r="Z294" s="81">
        <v>9337</v>
      </c>
      <c r="AA294" s="81">
        <v>8452</v>
      </c>
      <c r="AB294" s="81">
        <v>31774</v>
      </c>
      <c r="AC294" s="81">
        <v>111535</v>
      </c>
      <c r="AD294" s="81">
        <v>1.4330323343930573</v>
      </c>
      <c r="AE294" s="82"/>
      <c r="AF294" s="81" t="s">
        <v>564</v>
      </c>
      <c r="AG294" s="81" t="s">
        <v>564</v>
      </c>
      <c r="AH294" s="81" t="s">
        <v>564</v>
      </c>
      <c r="AI294" s="81" t="s">
        <v>564</v>
      </c>
      <c r="AJ294" s="81" t="s">
        <v>564</v>
      </c>
      <c r="AK294" s="81" t="s">
        <v>564</v>
      </c>
      <c r="AL294" s="81" t="s">
        <v>564</v>
      </c>
      <c r="AM294" s="81" t="s">
        <v>564</v>
      </c>
      <c r="AN294" s="81" t="s">
        <v>564</v>
      </c>
      <c r="AO294" s="81" t="s">
        <v>564</v>
      </c>
      <c r="AP294" s="82"/>
      <c r="AQ294" s="81" t="s">
        <v>564</v>
      </c>
      <c r="AR294" s="81" t="s">
        <v>564</v>
      </c>
      <c r="AS294" s="81" t="s">
        <v>564</v>
      </c>
      <c r="AT294" s="81" t="s">
        <v>564</v>
      </c>
      <c r="AU294" s="81" t="s">
        <v>564</v>
      </c>
      <c r="AV294" s="81" t="s">
        <v>564</v>
      </c>
      <c r="AW294" s="81" t="s">
        <v>564</v>
      </c>
      <c r="AX294" s="82"/>
      <c r="AY294" s="81" t="s">
        <v>564</v>
      </c>
      <c r="AZ294" s="81" t="s">
        <v>564</v>
      </c>
      <c r="BA294" s="81" t="s">
        <v>564</v>
      </c>
      <c r="BB294" s="81" t="s">
        <v>564</v>
      </c>
      <c r="BC294" s="81" t="s">
        <v>564</v>
      </c>
      <c r="BD294" s="81" t="s">
        <v>564</v>
      </c>
      <c r="BE294" s="81" t="s">
        <v>564</v>
      </c>
      <c r="BF294" s="82"/>
      <c r="BG294" s="81" t="s">
        <v>564</v>
      </c>
      <c r="BH294" s="81" t="s">
        <v>564</v>
      </c>
      <c r="BI294" s="81" t="s">
        <v>564</v>
      </c>
      <c r="BJ294" s="81" t="s">
        <v>564</v>
      </c>
      <c r="BK294" s="81" t="s">
        <v>564</v>
      </c>
      <c r="BL294" s="81" t="s">
        <v>564</v>
      </c>
      <c r="BM294" s="82"/>
      <c r="BN294" s="81" t="s">
        <v>564</v>
      </c>
      <c r="BO294" s="81" t="s">
        <v>564</v>
      </c>
      <c r="BP294" s="81" t="s">
        <v>564</v>
      </c>
      <c r="BQ294" s="81" t="s">
        <v>564</v>
      </c>
      <c r="BR294" s="81" t="s">
        <v>564</v>
      </c>
      <c r="BS294" s="81" t="s">
        <v>564</v>
      </c>
      <c r="BT294"/>
      <c r="BU294" s="80"/>
      <c r="BV294" s="80"/>
      <c r="BW294" s="80"/>
      <c r="BX294" s="80"/>
      <c r="BY294" s="80"/>
      <c r="BZ294" s="80"/>
      <c r="CA294" s="80"/>
      <c r="CB294" s="80"/>
      <c r="CC294" s="80"/>
    </row>
    <row r="295" spans="1:81">
      <c r="A295" s="80" t="s">
        <v>2092</v>
      </c>
      <c r="B295" s="80">
        <v>138</v>
      </c>
      <c r="C295" s="80">
        <v>2</v>
      </c>
      <c r="D295" s="80">
        <v>9</v>
      </c>
      <c r="E295" s="80">
        <v>2005</v>
      </c>
      <c r="F295" s="80" t="s">
        <v>565</v>
      </c>
      <c r="G295" s="80" t="s">
        <v>2090</v>
      </c>
      <c r="H295" s="80" t="s">
        <v>2091</v>
      </c>
      <c r="I295" s="177"/>
      <c r="J295" s="81">
        <v>82.193287632453888</v>
      </c>
      <c r="K295" s="81">
        <v>5.2402651048393256</v>
      </c>
      <c r="L295" s="81">
        <v>7.0016242996429554</v>
      </c>
      <c r="M295" s="81">
        <v>44.224036655674361</v>
      </c>
      <c r="N295" s="81">
        <v>56.879054610195425</v>
      </c>
      <c r="O295" s="81">
        <v>28.172177137435394</v>
      </c>
      <c r="P295" s="81">
        <v>24.152670829088365</v>
      </c>
      <c r="Q295" s="81">
        <v>1.6428392786870734</v>
      </c>
      <c r="R295" s="81">
        <v>0.82767960327450596</v>
      </c>
      <c r="S295" s="81">
        <v>1.1692531712136669</v>
      </c>
      <c r="T295" s="82"/>
      <c r="U295" s="81">
        <v>4781123</v>
      </c>
      <c r="V295" s="81">
        <v>1494</v>
      </c>
      <c r="W295" s="81">
        <v>57</v>
      </c>
      <c r="X295" s="81">
        <v>6134</v>
      </c>
      <c r="Y295" s="81">
        <v>11779</v>
      </c>
      <c r="Z295" s="81">
        <v>13409</v>
      </c>
      <c r="AA295" s="81">
        <v>4803</v>
      </c>
      <c r="AB295" s="81">
        <v>27885</v>
      </c>
      <c r="AC295" s="81">
        <v>146358</v>
      </c>
      <c r="AD295" s="81">
        <v>1.1692531712136669</v>
      </c>
      <c r="AE295" s="82"/>
      <c r="AF295" s="81" t="s">
        <v>564</v>
      </c>
      <c r="AG295" s="81" t="s">
        <v>564</v>
      </c>
      <c r="AH295" s="81" t="s">
        <v>564</v>
      </c>
      <c r="AI295" s="81" t="s">
        <v>564</v>
      </c>
      <c r="AJ295" s="81" t="s">
        <v>564</v>
      </c>
      <c r="AK295" s="81" t="s">
        <v>564</v>
      </c>
      <c r="AL295" s="81" t="s">
        <v>564</v>
      </c>
      <c r="AM295" s="81" t="s">
        <v>564</v>
      </c>
      <c r="AN295" s="81" t="s">
        <v>564</v>
      </c>
      <c r="AO295" s="81" t="s">
        <v>564</v>
      </c>
      <c r="AP295" s="82"/>
      <c r="AQ295" s="81" t="s">
        <v>564</v>
      </c>
      <c r="AR295" s="81" t="s">
        <v>564</v>
      </c>
      <c r="AS295" s="81" t="s">
        <v>564</v>
      </c>
      <c r="AT295" s="81" t="s">
        <v>564</v>
      </c>
      <c r="AU295" s="81" t="s">
        <v>564</v>
      </c>
      <c r="AV295" s="81" t="s">
        <v>564</v>
      </c>
      <c r="AW295" s="81" t="s">
        <v>564</v>
      </c>
      <c r="AX295" s="82"/>
      <c r="AY295" s="81" t="s">
        <v>564</v>
      </c>
      <c r="AZ295" s="81" t="s">
        <v>564</v>
      </c>
      <c r="BA295" s="81" t="s">
        <v>564</v>
      </c>
      <c r="BB295" s="81" t="s">
        <v>564</v>
      </c>
      <c r="BC295" s="81" t="s">
        <v>564</v>
      </c>
      <c r="BD295" s="81" t="s">
        <v>564</v>
      </c>
      <c r="BE295" s="81" t="s">
        <v>564</v>
      </c>
      <c r="BF295" s="82"/>
      <c r="BG295" s="81" t="s">
        <v>564</v>
      </c>
      <c r="BH295" s="81" t="s">
        <v>564</v>
      </c>
      <c r="BI295" s="81" t="s">
        <v>564</v>
      </c>
      <c r="BJ295" s="81" t="s">
        <v>564</v>
      </c>
      <c r="BK295" s="81" t="s">
        <v>564</v>
      </c>
      <c r="BL295" s="81" t="s">
        <v>564</v>
      </c>
      <c r="BM295" s="82"/>
      <c r="BN295" s="81" t="s">
        <v>564</v>
      </c>
      <c r="BO295" s="81" t="s">
        <v>564</v>
      </c>
      <c r="BP295" s="81" t="s">
        <v>564</v>
      </c>
      <c r="BQ295" s="81" t="s">
        <v>564</v>
      </c>
      <c r="BR295" s="81" t="s">
        <v>564</v>
      </c>
      <c r="BS295" s="81" t="s">
        <v>564</v>
      </c>
      <c r="BT295"/>
      <c r="BU295" s="80"/>
      <c r="BV295" s="80"/>
      <c r="BW295" s="80"/>
      <c r="BX295" s="80"/>
      <c r="BY295" s="80"/>
      <c r="BZ295" s="80"/>
      <c r="CA295" s="80"/>
      <c r="CB295" s="80"/>
      <c r="CC295" s="80"/>
    </row>
    <row r="296" spans="1:81">
      <c r="A296" s="80" t="s">
        <v>2093</v>
      </c>
      <c r="B296" s="80">
        <v>139</v>
      </c>
      <c r="C296" s="80">
        <v>3</v>
      </c>
      <c r="D296" s="80">
        <v>9</v>
      </c>
      <c r="E296" s="80">
        <v>2006</v>
      </c>
      <c r="F296" s="80" t="s">
        <v>566</v>
      </c>
      <c r="G296" s="80" t="s">
        <v>2090</v>
      </c>
      <c r="H296" s="80" t="s">
        <v>2091</v>
      </c>
      <c r="I296" s="177"/>
      <c r="J296" s="81" t="s">
        <v>564</v>
      </c>
      <c r="K296" s="81" t="s">
        <v>564</v>
      </c>
      <c r="L296" s="81" t="s">
        <v>564</v>
      </c>
      <c r="M296" s="81" t="s">
        <v>564</v>
      </c>
      <c r="N296" s="81" t="s">
        <v>564</v>
      </c>
      <c r="O296" s="81" t="s">
        <v>564</v>
      </c>
      <c r="P296" s="81" t="s">
        <v>564</v>
      </c>
      <c r="Q296" s="81" t="s">
        <v>564</v>
      </c>
      <c r="R296" s="81" t="s">
        <v>564</v>
      </c>
      <c r="S296" s="81" t="s">
        <v>564</v>
      </c>
      <c r="T296" s="82"/>
      <c r="U296" s="81" t="s">
        <v>564</v>
      </c>
      <c r="V296" s="81" t="s">
        <v>564</v>
      </c>
      <c r="W296" s="81" t="s">
        <v>564</v>
      </c>
      <c r="X296" s="81" t="s">
        <v>564</v>
      </c>
      <c r="Y296" s="81" t="s">
        <v>564</v>
      </c>
      <c r="Z296" s="81" t="s">
        <v>564</v>
      </c>
      <c r="AA296" s="81" t="s">
        <v>564</v>
      </c>
      <c r="AB296" s="81" t="s">
        <v>564</v>
      </c>
      <c r="AC296" s="81" t="s">
        <v>564</v>
      </c>
      <c r="AD296" s="81" t="s">
        <v>564</v>
      </c>
      <c r="AE296" s="82"/>
      <c r="AF296" s="81" t="s">
        <v>564</v>
      </c>
      <c r="AG296" s="81" t="s">
        <v>564</v>
      </c>
      <c r="AH296" s="81" t="s">
        <v>564</v>
      </c>
      <c r="AI296" s="81" t="s">
        <v>564</v>
      </c>
      <c r="AJ296" s="81" t="s">
        <v>564</v>
      </c>
      <c r="AK296" s="81" t="s">
        <v>564</v>
      </c>
      <c r="AL296" s="81" t="s">
        <v>564</v>
      </c>
      <c r="AM296" s="81" t="s">
        <v>564</v>
      </c>
      <c r="AN296" s="81" t="s">
        <v>564</v>
      </c>
      <c r="AO296" s="81" t="s">
        <v>564</v>
      </c>
      <c r="AP296" s="82"/>
      <c r="AQ296" s="81" t="s">
        <v>564</v>
      </c>
      <c r="AR296" s="81" t="s">
        <v>564</v>
      </c>
      <c r="AS296" s="81" t="s">
        <v>564</v>
      </c>
      <c r="AT296" s="81" t="s">
        <v>564</v>
      </c>
      <c r="AU296" s="81" t="s">
        <v>564</v>
      </c>
      <c r="AV296" s="81" t="s">
        <v>564</v>
      </c>
      <c r="AW296" s="81" t="s">
        <v>564</v>
      </c>
      <c r="AX296" s="82"/>
      <c r="AY296" s="81" t="s">
        <v>564</v>
      </c>
      <c r="AZ296" s="81" t="s">
        <v>564</v>
      </c>
      <c r="BA296" s="81" t="s">
        <v>564</v>
      </c>
      <c r="BB296" s="81" t="s">
        <v>564</v>
      </c>
      <c r="BC296" s="81" t="s">
        <v>564</v>
      </c>
      <c r="BD296" s="81" t="s">
        <v>564</v>
      </c>
      <c r="BE296" s="81" t="s">
        <v>564</v>
      </c>
      <c r="BF296" s="82"/>
      <c r="BG296" s="81" t="s">
        <v>564</v>
      </c>
      <c r="BH296" s="81" t="s">
        <v>564</v>
      </c>
      <c r="BI296" s="81" t="s">
        <v>564</v>
      </c>
      <c r="BJ296" s="81" t="s">
        <v>564</v>
      </c>
      <c r="BK296" s="81" t="s">
        <v>564</v>
      </c>
      <c r="BL296" s="81" t="s">
        <v>564</v>
      </c>
      <c r="BM296" s="82"/>
      <c r="BN296" s="81" t="s">
        <v>564</v>
      </c>
      <c r="BO296" s="81" t="s">
        <v>564</v>
      </c>
      <c r="BP296" s="81" t="s">
        <v>564</v>
      </c>
      <c r="BQ296" s="81" t="s">
        <v>564</v>
      </c>
      <c r="BR296" s="81" t="s">
        <v>564</v>
      </c>
      <c r="BS296" s="81" t="s">
        <v>564</v>
      </c>
      <c r="BT296"/>
      <c r="BU296" s="80"/>
      <c r="BV296" s="80"/>
      <c r="BW296" s="80"/>
      <c r="BX296" s="80"/>
      <c r="BY296" s="80"/>
      <c r="BZ296" s="80"/>
      <c r="CA296" s="80"/>
      <c r="CB296" s="80"/>
      <c r="CC296" s="80"/>
    </row>
    <row r="297" spans="1:81">
      <c r="A297" s="80" t="s">
        <v>2094</v>
      </c>
      <c r="B297" s="80">
        <v>140</v>
      </c>
      <c r="C297" s="80">
        <v>4</v>
      </c>
      <c r="D297" s="80">
        <v>9</v>
      </c>
      <c r="E297" s="80">
        <v>2007</v>
      </c>
      <c r="F297" s="80" t="s">
        <v>567</v>
      </c>
      <c r="G297" s="80" t="s">
        <v>2090</v>
      </c>
      <c r="H297" s="80" t="s">
        <v>2091</v>
      </c>
      <c r="I297" s="177"/>
      <c r="J297" s="81">
        <v>74.170901168667996</v>
      </c>
      <c r="K297" s="81">
        <v>4.5610506675102789</v>
      </c>
      <c r="L297" s="81">
        <v>9.5003120605501099</v>
      </c>
      <c r="M297" s="81">
        <v>48.183710350984015</v>
      </c>
      <c r="N297" s="81">
        <v>62.586285107597043</v>
      </c>
      <c r="O297" s="81">
        <v>27.134673840768677</v>
      </c>
      <c r="P297" s="81">
        <v>23.397989462396826</v>
      </c>
      <c r="Q297" s="81">
        <v>1.6833783589140967</v>
      </c>
      <c r="R297" s="81">
        <v>0.78103722585193414</v>
      </c>
      <c r="S297" s="81">
        <v>1.8256723323218926</v>
      </c>
      <c r="T297" s="82"/>
      <c r="U297" s="81">
        <v>4982603</v>
      </c>
      <c r="V297" s="81">
        <v>1258</v>
      </c>
      <c r="W297" s="81">
        <v>82</v>
      </c>
      <c r="X297" s="81">
        <v>7146</v>
      </c>
      <c r="Y297" s="81">
        <v>11711</v>
      </c>
      <c r="Z297" s="81">
        <v>13426</v>
      </c>
      <c r="AA297" s="81">
        <v>4582</v>
      </c>
      <c r="AB297" s="81">
        <v>27062</v>
      </c>
      <c r="AC297" s="81">
        <v>142073</v>
      </c>
      <c r="AD297" s="81">
        <v>1.8256723323218926</v>
      </c>
      <c r="AE297" s="82"/>
      <c r="AF297" s="81" t="s">
        <v>564</v>
      </c>
      <c r="AG297" s="81" t="s">
        <v>564</v>
      </c>
      <c r="AH297" s="81" t="s">
        <v>564</v>
      </c>
      <c r="AI297" s="81" t="s">
        <v>564</v>
      </c>
      <c r="AJ297" s="81" t="s">
        <v>564</v>
      </c>
      <c r="AK297" s="81" t="s">
        <v>564</v>
      </c>
      <c r="AL297" s="81" t="s">
        <v>564</v>
      </c>
      <c r="AM297" s="81" t="s">
        <v>564</v>
      </c>
      <c r="AN297" s="81" t="s">
        <v>564</v>
      </c>
      <c r="AO297" s="81" t="s">
        <v>564</v>
      </c>
      <c r="AP297" s="82"/>
      <c r="AQ297" s="81" t="s">
        <v>564</v>
      </c>
      <c r="AR297" s="81" t="s">
        <v>564</v>
      </c>
      <c r="AS297" s="81" t="s">
        <v>564</v>
      </c>
      <c r="AT297" s="81" t="s">
        <v>564</v>
      </c>
      <c r="AU297" s="81" t="s">
        <v>564</v>
      </c>
      <c r="AV297" s="81" t="s">
        <v>564</v>
      </c>
      <c r="AW297" s="81" t="s">
        <v>564</v>
      </c>
      <c r="AX297" s="82"/>
      <c r="AY297" s="81" t="s">
        <v>564</v>
      </c>
      <c r="AZ297" s="81" t="s">
        <v>564</v>
      </c>
      <c r="BA297" s="81" t="s">
        <v>564</v>
      </c>
      <c r="BB297" s="81" t="s">
        <v>564</v>
      </c>
      <c r="BC297" s="81" t="s">
        <v>564</v>
      </c>
      <c r="BD297" s="81" t="s">
        <v>564</v>
      </c>
      <c r="BE297" s="81" t="s">
        <v>564</v>
      </c>
      <c r="BF297" s="82"/>
      <c r="BG297" s="81" t="s">
        <v>564</v>
      </c>
      <c r="BH297" s="81" t="s">
        <v>564</v>
      </c>
      <c r="BI297" s="81" t="s">
        <v>564</v>
      </c>
      <c r="BJ297" s="81" t="s">
        <v>564</v>
      </c>
      <c r="BK297" s="81" t="s">
        <v>564</v>
      </c>
      <c r="BL297" s="81" t="s">
        <v>564</v>
      </c>
      <c r="BM297" s="82"/>
      <c r="BN297" s="81" t="s">
        <v>564</v>
      </c>
      <c r="BO297" s="81" t="s">
        <v>564</v>
      </c>
      <c r="BP297" s="81" t="s">
        <v>564</v>
      </c>
      <c r="BQ297" s="81" t="s">
        <v>564</v>
      </c>
      <c r="BR297" s="81" t="s">
        <v>564</v>
      </c>
      <c r="BS297" s="81" t="s">
        <v>564</v>
      </c>
      <c r="BT297"/>
      <c r="BU297" s="80"/>
      <c r="BV297" s="80"/>
      <c r="BW297" s="80"/>
      <c r="BX297" s="80"/>
      <c r="BY297" s="80"/>
      <c r="BZ297" s="80"/>
      <c r="CA297" s="80"/>
      <c r="CB297" s="80"/>
      <c r="CC297" s="80"/>
    </row>
    <row r="298" spans="1:81">
      <c r="A298" s="80" t="s">
        <v>2095</v>
      </c>
      <c r="B298" s="80">
        <v>141</v>
      </c>
      <c r="C298" s="80">
        <v>5</v>
      </c>
      <c r="D298" s="80">
        <v>9</v>
      </c>
      <c r="E298" s="80">
        <v>2008</v>
      </c>
      <c r="F298" s="80" t="s">
        <v>84</v>
      </c>
      <c r="G298" s="80" t="s">
        <v>2090</v>
      </c>
      <c r="H298" s="80" t="s">
        <v>2091</v>
      </c>
      <c r="I298" s="177"/>
      <c r="J298" s="81">
        <v>75.385872850649434</v>
      </c>
      <c r="K298" s="81">
        <v>3.4597192867421085</v>
      </c>
      <c r="L298" s="81">
        <v>7.8993729137090094</v>
      </c>
      <c r="M298" s="81">
        <v>45.824298876548184</v>
      </c>
      <c r="N298" s="81">
        <v>64.521261216075516</v>
      </c>
      <c r="O298" s="81">
        <v>26.267305900364761</v>
      </c>
      <c r="P298" s="81">
        <v>22.407295130537886</v>
      </c>
      <c r="Q298" s="81">
        <v>1.6330308237646571</v>
      </c>
      <c r="R298" s="81">
        <v>0.65894688452637351</v>
      </c>
      <c r="S298" s="81">
        <v>2.0931341783288615</v>
      </c>
      <c r="T298" s="82"/>
      <c r="U298" s="81">
        <v>5023812</v>
      </c>
      <c r="V298" s="81">
        <v>1258</v>
      </c>
      <c r="W298" s="81">
        <v>82</v>
      </c>
      <c r="X298" s="81">
        <v>7146</v>
      </c>
      <c r="Y298" s="81">
        <v>11655</v>
      </c>
      <c r="Z298" s="81">
        <v>13453</v>
      </c>
      <c r="AA298" s="81">
        <v>4393</v>
      </c>
      <c r="AB298" s="81">
        <v>26684</v>
      </c>
      <c r="AC298" s="81">
        <v>124466</v>
      </c>
      <c r="AD298" s="81">
        <v>2.0931341783288615</v>
      </c>
      <c r="AE298" s="82"/>
      <c r="AF298" s="81" t="s">
        <v>564</v>
      </c>
      <c r="AG298" s="81" t="s">
        <v>564</v>
      </c>
      <c r="AH298" s="81" t="s">
        <v>564</v>
      </c>
      <c r="AI298" s="81" t="s">
        <v>564</v>
      </c>
      <c r="AJ298" s="81" t="s">
        <v>564</v>
      </c>
      <c r="AK298" s="81" t="s">
        <v>564</v>
      </c>
      <c r="AL298" s="81" t="s">
        <v>564</v>
      </c>
      <c r="AM298" s="81" t="s">
        <v>564</v>
      </c>
      <c r="AN298" s="81" t="s">
        <v>564</v>
      </c>
      <c r="AO298" s="81" t="s">
        <v>564</v>
      </c>
      <c r="AP298" s="82"/>
      <c r="AQ298" s="81" t="s">
        <v>564</v>
      </c>
      <c r="AR298" s="81" t="s">
        <v>564</v>
      </c>
      <c r="AS298" s="81" t="s">
        <v>564</v>
      </c>
      <c r="AT298" s="81" t="s">
        <v>564</v>
      </c>
      <c r="AU298" s="81" t="s">
        <v>564</v>
      </c>
      <c r="AV298" s="81" t="s">
        <v>564</v>
      </c>
      <c r="AW298" s="81" t="s">
        <v>564</v>
      </c>
      <c r="AX298" s="82"/>
      <c r="AY298" s="81" t="s">
        <v>564</v>
      </c>
      <c r="AZ298" s="81" t="s">
        <v>564</v>
      </c>
      <c r="BA298" s="81" t="s">
        <v>564</v>
      </c>
      <c r="BB298" s="81" t="s">
        <v>564</v>
      </c>
      <c r="BC298" s="81" t="s">
        <v>564</v>
      </c>
      <c r="BD298" s="81" t="s">
        <v>564</v>
      </c>
      <c r="BE298" s="81" t="s">
        <v>564</v>
      </c>
      <c r="BF298" s="82"/>
      <c r="BG298" s="81" t="s">
        <v>564</v>
      </c>
      <c r="BH298" s="81" t="s">
        <v>564</v>
      </c>
      <c r="BI298" s="81" t="s">
        <v>564</v>
      </c>
      <c r="BJ298" s="81" t="s">
        <v>564</v>
      </c>
      <c r="BK298" s="81" t="s">
        <v>564</v>
      </c>
      <c r="BL298" s="81" t="s">
        <v>564</v>
      </c>
      <c r="BM298" s="82"/>
      <c r="BN298" s="81" t="s">
        <v>564</v>
      </c>
      <c r="BO298" s="81" t="s">
        <v>564</v>
      </c>
      <c r="BP298" s="81" t="s">
        <v>564</v>
      </c>
      <c r="BQ298" s="81" t="s">
        <v>564</v>
      </c>
      <c r="BR298" s="81" t="s">
        <v>564</v>
      </c>
      <c r="BS298" s="81" t="s">
        <v>564</v>
      </c>
      <c r="BT298"/>
      <c r="BU298" s="80"/>
      <c r="BV298" s="80"/>
      <c r="BW298" s="80"/>
      <c r="BX298" s="80"/>
      <c r="BY298" s="80"/>
      <c r="BZ298" s="80"/>
      <c r="CA298" s="80"/>
      <c r="CB298" s="80"/>
      <c r="CC298" s="80"/>
    </row>
    <row r="299" spans="1:81">
      <c r="A299" s="80" t="s">
        <v>2096</v>
      </c>
      <c r="B299" s="80">
        <v>142</v>
      </c>
      <c r="C299" s="80">
        <v>6</v>
      </c>
      <c r="D299" s="80">
        <v>9</v>
      </c>
      <c r="E299" s="80">
        <v>2009</v>
      </c>
      <c r="F299" s="80" t="s">
        <v>85</v>
      </c>
      <c r="G299" s="80" t="s">
        <v>2090</v>
      </c>
      <c r="H299" s="80" t="s">
        <v>2091</v>
      </c>
      <c r="I299" s="177"/>
      <c r="J299" s="81">
        <v>73.677473348984279</v>
      </c>
      <c r="K299" s="81">
        <v>3.1909590139479458</v>
      </c>
      <c r="L299" s="81">
        <v>15.266007353172769</v>
      </c>
      <c r="M299" s="81">
        <v>44.493620198213918</v>
      </c>
      <c r="N299" s="81">
        <v>55.447057756320973</v>
      </c>
      <c r="O299" s="81">
        <v>26.807804636642267</v>
      </c>
      <c r="P299" s="81">
        <v>21.632661248462046</v>
      </c>
      <c r="Q299" s="81">
        <v>1.5298618277745264</v>
      </c>
      <c r="R299" s="81">
        <v>0.51927115214997588</v>
      </c>
      <c r="S299" s="81">
        <v>1.5028140479159118</v>
      </c>
      <c r="T299" s="82"/>
      <c r="U299" s="81">
        <v>4190241</v>
      </c>
      <c r="V299" s="81">
        <v>1130</v>
      </c>
      <c r="W299" s="81">
        <v>243</v>
      </c>
      <c r="X299" s="81">
        <v>7567</v>
      </c>
      <c r="Y299" s="81">
        <v>11606</v>
      </c>
      <c r="Z299" s="81">
        <v>13552</v>
      </c>
      <c r="AA299" s="81">
        <v>4354</v>
      </c>
      <c r="AB299" s="81">
        <v>26242</v>
      </c>
      <c r="AC299" s="81">
        <v>95688</v>
      </c>
      <c r="AD299" s="81">
        <v>1.5028140479159118</v>
      </c>
      <c r="AE299" s="82"/>
      <c r="AF299" s="81" t="s">
        <v>564</v>
      </c>
      <c r="AG299" s="81" t="s">
        <v>564</v>
      </c>
      <c r="AH299" s="81" t="s">
        <v>564</v>
      </c>
      <c r="AI299" s="81" t="s">
        <v>564</v>
      </c>
      <c r="AJ299" s="81" t="s">
        <v>564</v>
      </c>
      <c r="AK299" s="81" t="s">
        <v>564</v>
      </c>
      <c r="AL299" s="81" t="s">
        <v>564</v>
      </c>
      <c r="AM299" s="81" t="s">
        <v>564</v>
      </c>
      <c r="AN299" s="81" t="s">
        <v>564</v>
      </c>
      <c r="AO299" s="81" t="s">
        <v>564</v>
      </c>
      <c r="AP299" s="82"/>
      <c r="AQ299" s="81" t="s">
        <v>564</v>
      </c>
      <c r="AR299" s="81" t="s">
        <v>564</v>
      </c>
      <c r="AS299" s="81" t="s">
        <v>564</v>
      </c>
      <c r="AT299" s="81" t="s">
        <v>564</v>
      </c>
      <c r="AU299" s="81" t="s">
        <v>564</v>
      </c>
      <c r="AV299" s="81" t="s">
        <v>564</v>
      </c>
      <c r="AW299" s="81" t="s">
        <v>564</v>
      </c>
      <c r="AX299" s="82"/>
      <c r="AY299" s="81" t="s">
        <v>564</v>
      </c>
      <c r="AZ299" s="81" t="s">
        <v>564</v>
      </c>
      <c r="BA299" s="81" t="s">
        <v>564</v>
      </c>
      <c r="BB299" s="81" t="s">
        <v>564</v>
      </c>
      <c r="BC299" s="81" t="s">
        <v>564</v>
      </c>
      <c r="BD299" s="81" t="s">
        <v>564</v>
      </c>
      <c r="BE299" s="81" t="s">
        <v>564</v>
      </c>
      <c r="BF299" s="82"/>
      <c r="BG299" s="81">
        <v>0</v>
      </c>
      <c r="BH299" s="81">
        <v>0</v>
      </c>
      <c r="BI299" s="81">
        <v>208.04</v>
      </c>
      <c r="BJ299" s="81">
        <v>0</v>
      </c>
      <c r="BK299" s="81">
        <v>9.3260000000000005</v>
      </c>
      <c r="BL299" s="81">
        <v>0</v>
      </c>
      <c r="BM299" s="82"/>
      <c r="BN299" s="81">
        <v>0</v>
      </c>
      <c r="BO299" s="81">
        <v>0</v>
      </c>
      <c r="BP299" s="81">
        <v>4</v>
      </c>
      <c r="BQ299" s="81">
        <v>0</v>
      </c>
      <c r="BR299" s="81">
        <v>1</v>
      </c>
      <c r="BS299" s="81">
        <v>0</v>
      </c>
      <c r="BT299"/>
      <c r="BU299" s="80"/>
      <c r="BV299" s="80"/>
      <c r="BW299" s="80"/>
      <c r="BX299" s="80"/>
      <c r="BY299" s="80"/>
      <c r="BZ299" s="80"/>
      <c r="CA299" s="80"/>
      <c r="CB299" s="80"/>
      <c r="CC299" s="80"/>
    </row>
    <row r="300" spans="1:81">
      <c r="A300" s="80" t="s">
        <v>2097</v>
      </c>
      <c r="B300" s="80">
        <v>143</v>
      </c>
      <c r="C300" s="80">
        <v>7</v>
      </c>
      <c r="D300" s="80">
        <v>9</v>
      </c>
      <c r="E300" s="80">
        <v>2010</v>
      </c>
      <c r="F300" s="80" t="s">
        <v>86</v>
      </c>
      <c r="G300" s="80" t="s">
        <v>2090</v>
      </c>
      <c r="H300" s="80" t="s">
        <v>2091</v>
      </c>
      <c r="I300" s="177"/>
      <c r="J300" s="81">
        <v>86.499305418408639</v>
      </c>
      <c r="K300" s="81">
        <v>3.6282881891601937</v>
      </c>
      <c r="L300" s="81">
        <v>13.630255388753852</v>
      </c>
      <c r="M300" s="81">
        <v>51.668987050639721</v>
      </c>
      <c r="N300" s="81">
        <v>64.979516339945064</v>
      </c>
      <c r="O300" s="81">
        <v>26.612926525666698</v>
      </c>
      <c r="P300" s="81">
        <v>21.901386078955277</v>
      </c>
      <c r="Q300" s="81">
        <v>1.5695223345562352</v>
      </c>
      <c r="R300" s="81">
        <v>0.57973332989763726</v>
      </c>
      <c r="S300" s="81">
        <v>1.6728563916718771</v>
      </c>
      <c r="T300" s="82"/>
      <c r="U300" s="81">
        <v>4636795</v>
      </c>
      <c r="V300" s="81">
        <v>1130</v>
      </c>
      <c r="W300" s="81">
        <v>243</v>
      </c>
      <c r="X300" s="81">
        <v>7567</v>
      </c>
      <c r="Y300" s="81">
        <v>11551</v>
      </c>
      <c r="Z300" s="81">
        <v>13516</v>
      </c>
      <c r="AA300" s="81">
        <v>4298</v>
      </c>
      <c r="AB300" s="81">
        <v>25797</v>
      </c>
      <c r="AC300" s="81">
        <v>101238</v>
      </c>
      <c r="AD300" s="81">
        <v>1.6728563916718771</v>
      </c>
      <c r="AE300" s="82"/>
      <c r="AF300" s="81" t="s">
        <v>564</v>
      </c>
      <c r="AG300" s="81" t="s">
        <v>564</v>
      </c>
      <c r="AH300" s="81" t="s">
        <v>564</v>
      </c>
      <c r="AI300" s="81" t="s">
        <v>564</v>
      </c>
      <c r="AJ300" s="81" t="s">
        <v>564</v>
      </c>
      <c r="AK300" s="81" t="s">
        <v>564</v>
      </c>
      <c r="AL300" s="81" t="s">
        <v>564</v>
      </c>
      <c r="AM300" s="81" t="s">
        <v>564</v>
      </c>
      <c r="AN300" s="81" t="s">
        <v>564</v>
      </c>
      <c r="AO300" s="81" t="s">
        <v>564</v>
      </c>
      <c r="AP300" s="82"/>
      <c r="AQ300" s="81" t="s">
        <v>564</v>
      </c>
      <c r="AR300" s="81" t="s">
        <v>564</v>
      </c>
      <c r="AS300" s="81" t="s">
        <v>564</v>
      </c>
      <c r="AT300" s="81" t="s">
        <v>564</v>
      </c>
      <c r="AU300" s="81" t="s">
        <v>564</v>
      </c>
      <c r="AV300" s="81" t="s">
        <v>564</v>
      </c>
      <c r="AW300" s="81" t="s">
        <v>564</v>
      </c>
      <c r="AX300" s="82"/>
      <c r="AY300" s="81" t="s">
        <v>564</v>
      </c>
      <c r="AZ300" s="81" t="s">
        <v>564</v>
      </c>
      <c r="BA300" s="81" t="s">
        <v>564</v>
      </c>
      <c r="BB300" s="81" t="s">
        <v>564</v>
      </c>
      <c r="BC300" s="81" t="s">
        <v>564</v>
      </c>
      <c r="BD300" s="81" t="s">
        <v>564</v>
      </c>
      <c r="BE300" s="81" t="s">
        <v>564</v>
      </c>
      <c r="BF300" s="82"/>
      <c r="BG300" s="81">
        <v>0</v>
      </c>
      <c r="BH300" s="81">
        <v>0</v>
      </c>
      <c r="BI300" s="81">
        <v>225.73400000000001</v>
      </c>
      <c r="BJ300" s="81">
        <v>0</v>
      </c>
      <c r="BK300" s="81">
        <v>4.8540000000000001</v>
      </c>
      <c r="BL300" s="81">
        <v>0</v>
      </c>
      <c r="BM300" s="82"/>
      <c r="BN300" s="81">
        <v>0</v>
      </c>
      <c r="BO300" s="81">
        <v>0</v>
      </c>
      <c r="BP300" s="81">
        <v>4</v>
      </c>
      <c r="BQ300" s="81">
        <v>0</v>
      </c>
      <c r="BR300" s="81">
        <v>1</v>
      </c>
      <c r="BS300" s="81">
        <v>0</v>
      </c>
      <c r="BT300"/>
      <c r="BU300" s="80">
        <v>230.58799999999999</v>
      </c>
      <c r="BV300" s="80">
        <v>0</v>
      </c>
      <c r="BW300" s="80">
        <v>0</v>
      </c>
      <c r="BX300" s="80">
        <v>0</v>
      </c>
      <c r="BY300" s="80">
        <v>0</v>
      </c>
      <c r="BZ300" s="80">
        <v>0</v>
      </c>
      <c r="CA300" s="80">
        <v>0</v>
      </c>
      <c r="CB300" s="80">
        <v>0</v>
      </c>
      <c r="CC300" s="80">
        <v>0</v>
      </c>
    </row>
    <row r="301" spans="1:81">
      <c r="A301" s="80" t="s">
        <v>2098</v>
      </c>
      <c r="B301" s="80">
        <v>144</v>
      </c>
      <c r="C301" s="80">
        <v>8</v>
      </c>
      <c r="D301" s="80">
        <v>9</v>
      </c>
      <c r="E301" s="80">
        <v>2011</v>
      </c>
      <c r="F301" s="80" t="s">
        <v>87</v>
      </c>
      <c r="G301" s="80" t="s">
        <v>2090</v>
      </c>
      <c r="H301" s="80" t="s">
        <v>2091</v>
      </c>
      <c r="I301" s="177"/>
      <c r="J301" s="81">
        <v>96.982575182679071</v>
      </c>
      <c r="K301" s="81">
        <v>3.6890604677243419</v>
      </c>
      <c r="L301" s="81">
        <v>14.257932769872177</v>
      </c>
      <c r="M301" s="81">
        <v>46.927002019486849</v>
      </c>
      <c r="N301" s="81">
        <v>60.196942051233158</v>
      </c>
      <c r="O301" s="81">
        <v>26.320706266835291</v>
      </c>
      <c r="P301" s="81">
        <v>20.961665900008452</v>
      </c>
      <c r="Q301" s="81">
        <v>1.7915822233202332</v>
      </c>
      <c r="R301" s="81">
        <v>0.63575861942400769</v>
      </c>
      <c r="S301" s="81">
        <v>1.9463932050347179</v>
      </c>
      <c r="T301" s="82"/>
      <c r="U301" s="81">
        <v>5742612</v>
      </c>
      <c r="V301" s="81">
        <v>1130</v>
      </c>
      <c r="W301" s="81">
        <v>243</v>
      </c>
      <c r="X301" s="81">
        <v>7567</v>
      </c>
      <c r="Y301" s="81">
        <v>11585</v>
      </c>
      <c r="Z301" s="81">
        <v>13658</v>
      </c>
      <c r="AA301" s="81">
        <v>4236</v>
      </c>
      <c r="AB301" s="81">
        <v>25529</v>
      </c>
      <c r="AC301" s="81">
        <v>110838</v>
      </c>
      <c r="AD301" s="81">
        <v>1.9463932050347179</v>
      </c>
      <c r="AE301" s="82"/>
      <c r="AF301" s="81" t="s">
        <v>564</v>
      </c>
      <c r="AG301" s="81" t="s">
        <v>564</v>
      </c>
      <c r="AH301" s="81" t="s">
        <v>564</v>
      </c>
      <c r="AI301" s="81" t="s">
        <v>564</v>
      </c>
      <c r="AJ301" s="81" t="s">
        <v>564</v>
      </c>
      <c r="AK301" s="81" t="s">
        <v>564</v>
      </c>
      <c r="AL301" s="81" t="s">
        <v>564</v>
      </c>
      <c r="AM301" s="81" t="s">
        <v>564</v>
      </c>
      <c r="AN301" s="81" t="s">
        <v>564</v>
      </c>
      <c r="AO301" s="81" t="s">
        <v>564</v>
      </c>
      <c r="AP301" s="82"/>
      <c r="AQ301" s="81" t="s">
        <v>564</v>
      </c>
      <c r="AR301" s="81" t="s">
        <v>564</v>
      </c>
      <c r="AS301" s="81" t="s">
        <v>564</v>
      </c>
      <c r="AT301" s="81" t="s">
        <v>564</v>
      </c>
      <c r="AU301" s="81" t="s">
        <v>564</v>
      </c>
      <c r="AV301" s="81" t="s">
        <v>564</v>
      </c>
      <c r="AW301" s="81" t="s">
        <v>564</v>
      </c>
      <c r="AX301" s="82"/>
      <c r="AY301" s="81" t="s">
        <v>564</v>
      </c>
      <c r="AZ301" s="81" t="s">
        <v>564</v>
      </c>
      <c r="BA301" s="81" t="s">
        <v>564</v>
      </c>
      <c r="BB301" s="81" t="s">
        <v>564</v>
      </c>
      <c r="BC301" s="81" t="s">
        <v>564</v>
      </c>
      <c r="BD301" s="81" t="s">
        <v>564</v>
      </c>
      <c r="BE301" s="81" t="s">
        <v>564</v>
      </c>
      <c r="BF301" s="82"/>
      <c r="BG301" s="81">
        <v>0</v>
      </c>
      <c r="BH301" s="81">
        <v>0</v>
      </c>
      <c r="BI301" s="81">
        <v>250.422</v>
      </c>
      <c r="BJ301" s="81">
        <v>0</v>
      </c>
      <c r="BK301" s="81">
        <v>10.27</v>
      </c>
      <c r="BL301" s="81">
        <v>0</v>
      </c>
      <c r="BM301" s="82"/>
      <c r="BN301" s="81">
        <v>0</v>
      </c>
      <c r="BO301" s="81">
        <v>0</v>
      </c>
      <c r="BP301" s="81">
        <v>4</v>
      </c>
      <c r="BQ301" s="81">
        <v>0</v>
      </c>
      <c r="BR301" s="81">
        <v>1</v>
      </c>
      <c r="BS301" s="81">
        <v>0</v>
      </c>
      <c r="BT301"/>
      <c r="BU301" s="80">
        <v>254.994</v>
      </c>
      <c r="BV301" s="80">
        <v>5.6980000000000004</v>
      </c>
      <c r="BW301" s="80">
        <v>0</v>
      </c>
      <c r="BX301" s="80">
        <v>0</v>
      </c>
      <c r="BY301" s="80">
        <v>0</v>
      </c>
      <c r="BZ301" s="80">
        <v>0</v>
      </c>
      <c r="CA301" s="80">
        <v>0</v>
      </c>
      <c r="CB301" s="80">
        <v>0</v>
      </c>
      <c r="CC301" s="80">
        <v>0</v>
      </c>
    </row>
    <row r="302" spans="1:81">
      <c r="A302" s="80" t="s">
        <v>2099</v>
      </c>
      <c r="B302" s="80">
        <v>145</v>
      </c>
      <c r="C302" s="80">
        <v>9</v>
      </c>
      <c r="D302" s="80">
        <v>9</v>
      </c>
      <c r="E302" s="80">
        <v>2012</v>
      </c>
      <c r="F302" s="80" t="s">
        <v>88</v>
      </c>
      <c r="G302" s="80" t="s">
        <v>2090</v>
      </c>
      <c r="H302" s="80" t="s">
        <v>2091</v>
      </c>
      <c r="I302" s="177"/>
      <c r="J302" s="81">
        <v>88.422971864788835</v>
      </c>
      <c r="K302" s="81">
        <v>3.4648001507033626</v>
      </c>
      <c r="L302" s="81">
        <v>13.840286267400597</v>
      </c>
      <c r="M302" s="81">
        <v>48.433340963474492</v>
      </c>
      <c r="N302" s="81">
        <v>67.709644363811165</v>
      </c>
      <c r="O302" s="81">
        <v>26.180502259342049</v>
      </c>
      <c r="P302" s="81">
        <v>20.817169460422164</v>
      </c>
      <c r="Q302" s="81">
        <v>1.9417839455266726</v>
      </c>
      <c r="R302" s="81">
        <v>0.66918609020124487</v>
      </c>
      <c r="S302" s="81">
        <v>1.3991417979784073</v>
      </c>
      <c r="T302" s="82"/>
      <c r="U302" s="81">
        <v>4854085</v>
      </c>
      <c r="V302" s="81">
        <v>1130</v>
      </c>
      <c r="W302" s="81">
        <v>243</v>
      </c>
      <c r="X302" s="81">
        <v>7567</v>
      </c>
      <c r="Y302" s="81">
        <v>11668</v>
      </c>
      <c r="Z302" s="81">
        <v>13693</v>
      </c>
      <c r="AA302" s="81">
        <v>4183</v>
      </c>
      <c r="AB302" s="81">
        <v>25467</v>
      </c>
      <c r="AC302" s="81">
        <v>113644</v>
      </c>
      <c r="AD302" s="81">
        <v>1.3991417979784073</v>
      </c>
      <c r="AE302" s="82"/>
      <c r="AF302" s="81" t="s">
        <v>564</v>
      </c>
      <c r="AG302" s="81" t="s">
        <v>564</v>
      </c>
      <c r="AH302" s="81" t="s">
        <v>564</v>
      </c>
      <c r="AI302" s="81" t="s">
        <v>564</v>
      </c>
      <c r="AJ302" s="81" t="s">
        <v>564</v>
      </c>
      <c r="AK302" s="81" t="s">
        <v>564</v>
      </c>
      <c r="AL302" s="81" t="s">
        <v>564</v>
      </c>
      <c r="AM302" s="81" t="s">
        <v>564</v>
      </c>
      <c r="AN302" s="81" t="s">
        <v>564</v>
      </c>
      <c r="AO302" s="81" t="s">
        <v>564</v>
      </c>
      <c r="AP302" s="82"/>
      <c r="AQ302" s="81" t="s">
        <v>564</v>
      </c>
      <c r="AR302" s="81" t="s">
        <v>564</v>
      </c>
      <c r="AS302" s="81" t="s">
        <v>564</v>
      </c>
      <c r="AT302" s="81" t="s">
        <v>564</v>
      </c>
      <c r="AU302" s="81" t="s">
        <v>564</v>
      </c>
      <c r="AV302" s="81" t="s">
        <v>564</v>
      </c>
      <c r="AW302" s="81" t="s">
        <v>564</v>
      </c>
      <c r="AX302" s="82"/>
      <c r="AY302" s="81" t="s">
        <v>564</v>
      </c>
      <c r="AZ302" s="81" t="s">
        <v>564</v>
      </c>
      <c r="BA302" s="81" t="s">
        <v>564</v>
      </c>
      <c r="BB302" s="81" t="s">
        <v>564</v>
      </c>
      <c r="BC302" s="81" t="s">
        <v>564</v>
      </c>
      <c r="BD302" s="81" t="s">
        <v>564</v>
      </c>
      <c r="BE302" s="81" t="s">
        <v>564</v>
      </c>
      <c r="BF302" s="82"/>
      <c r="BG302" s="81">
        <v>0</v>
      </c>
      <c r="BH302" s="81">
        <v>0</v>
      </c>
      <c r="BI302" s="81">
        <v>21.62</v>
      </c>
      <c r="BJ302" s="81">
        <v>0</v>
      </c>
      <c r="BK302" s="81">
        <v>8.0589999999999993</v>
      </c>
      <c r="BL302" s="81">
        <v>0</v>
      </c>
      <c r="BM302" s="82"/>
      <c r="BN302" s="81">
        <v>0</v>
      </c>
      <c r="BO302" s="81">
        <v>0</v>
      </c>
      <c r="BP302" s="81">
        <v>3</v>
      </c>
      <c r="BQ302" s="81">
        <v>0</v>
      </c>
      <c r="BR302" s="81">
        <v>1</v>
      </c>
      <c r="BS302" s="81">
        <v>0</v>
      </c>
      <c r="BT302"/>
      <c r="BU302" s="80">
        <v>25.972999999999999</v>
      </c>
      <c r="BV302" s="80">
        <v>3.706</v>
      </c>
      <c r="BW302" s="80">
        <v>0</v>
      </c>
      <c r="BX302" s="80">
        <v>0</v>
      </c>
      <c r="BY302" s="80">
        <v>0</v>
      </c>
      <c r="BZ302" s="80">
        <v>0</v>
      </c>
      <c r="CA302" s="80">
        <v>0</v>
      </c>
      <c r="CB302" s="80">
        <v>0</v>
      </c>
      <c r="CC302" s="80">
        <v>0</v>
      </c>
    </row>
    <row r="303" spans="1:81">
      <c r="A303" s="80" t="s">
        <v>2100</v>
      </c>
      <c r="B303" s="80">
        <v>146</v>
      </c>
      <c r="C303" s="80">
        <v>10</v>
      </c>
      <c r="D303" s="80">
        <v>9</v>
      </c>
      <c r="E303" s="80">
        <v>2013</v>
      </c>
      <c r="F303" s="80" t="s">
        <v>89</v>
      </c>
      <c r="G303" s="80" t="s">
        <v>2090</v>
      </c>
      <c r="H303" s="80" t="s">
        <v>2091</v>
      </c>
      <c r="I303" s="177"/>
      <c r="J303" s="81">
        <v>76.485487293561548</v>
      </c>
      <c r="K303" s="81">
        <v>2.9088650831174796</v>
      </c>
      <c r="L303" s="81">
        <v>12.527727445379835</v>
      </c>
      <c r="M303" s="81">
        <v>46.983000410544449</v>
      </c>
      <c r="N303" s="81">
        <v>58.861687822221725</v>
      </c>
      <c r="O303" s="81">
        <v>25.279349337335852</v>
      </c>
      <c r="P303" s="81">
        <v>20.805689769485554</v>
      </c>
      <c r="Q303" s="81">
        <v>1.9531670884628811</v>
      </c>
      <c r="R303" s="81">
        <v>0.75635899859008382</v>
      </c>
      <c r="S303" s="81">
        <v>2.1579647029453679</v>
      </c>
      <c r="T303" s="82"/>
      <c r="U303" s="81">
        <v>4414672</v>
      </c>
      <c r="V303" s="81">
        <v>1130</v>
      </c>
      <c r="W303" s="81">
        <v>243</v>
      </c>
      <c r="X303" s="81">
        <v>7567</v>
      </c>
      <c r="Y303" s="81">
        <v>11636</v>
      </c>
      <c r="Z303" s="81">
        <v>13812</v>
      </c>
      <c r="AA303" s="81">
        <v>4165</v>
      </c>
      <c r="AB303" s="81">
        <v>25249</v>
      </c>
      <c r="AC303" s="81">
        <v>125383</v>
      </c>
      <c r="AD303" s="81">
        <v>2.1579647029453679</v>
      </c>
      <c r="AE303" s="82"/>
      <c r="AF303" s="81" t="s">
        <v>564</v>
      </c>
      <c r="AG303" s="81" t="s">
        <v>564</v>
      </c>
      <c r="AH303" s="81" t="s">
        <v>564</v>
      </c>
      <c r="AI303" s="81" t="s">
        <v>564</v>
      </c>
      <c r="AJ303" s="81" t="s">
        <v>564</v>
      </c>
      <c r="AK303" s="81" t="s">
        <v>564</v>
      </c>
      <c r="AL303" s="81" t="s">
        <v>564</v>
      </c>
      <c r="AM303" s="81" t="s">
        <v>564</v>
      </c>
      <c r="AN303" s="81" t="s">
        <v>564</v>
      </c>
      <c r="AO303" s="81" t="s">
        <v>564</v>
      </c>
      <c r="AP303" s="82"/>
      <c r="AQ303" s="81" t="s">
        <v>564</v>
      </c>
      <c r="AR303" s="81" t="s">
        <v>564</v>
      </c>
      <c r="AS303" s="81" t="s">
        <v>564</v>
      </c>
      <c r="AT303" s="81" t="s">
        <v>564</v>
      </c>
      <c r="AU303" s="81" t="s">
        <v>564</v>
      </c>
      <c r="AV303" s="81" t="s">
        <v>564</v>
      </c>
      <c r="AW303" s="81" t="s">
        <v>564</v>
      </c>
      <c r="AX303" s="82"/>
      <c r="AY303" s="81" t="s">
        <v>564</v>
      </c>
      <c r="AZ303" s="81" t="s">
        <v>564</v>
      </c>
      <c r="BA303" s="81" t="s">
        <v>564</v>
      </c>
      <c r="BB303" s="81" t="s">
        <v>564</v>
      </c>
      <c r="BC303" s="81" t="s">
        <v>564</v>
      </c>
      <c r="BD303" s="81" t="s">
        <v>564</v>
      </c>
      <c r="BE303" s="81" t="s">
        <v>564</v>
      </c>
      <c r="BF303" s="82"/>
      <c r="BG303" s="81">
        <v>0</v>
      </c>
      <c r="BH303" s="81">
        <v>0</v>
      </c>
      <c r="BI303" s="81">
        <v>244.44499999999999</v>
      </c>
      <c r="BJ303" s="81">
        <v>0</v>
      </c>
      <c r="BK303" s="81">
        <v>4.1420000000000003</v>
      </c>
      <c r="BL303" s="81">
        <v>0</v>
      </c>
      <c r="BM303" s="82"/>
      <c r="BN303" s="81">
        <v>0</v>
      </c>
      <c r="BO303" s="81">
        <v>0</v>
      </c>
      <c r="BP303" s="81">
        <v>4</v>
      </c>
      <c r="BQ303" s="81">
        <v>0</v>
      </c>
      <c r="BR303" s="81">
        <v>1</v>
      </c>
      <c r="BS303" s="81">
        <v>0</v>
      </c>
      <c r="BT303"/>
      <c r="BU303" s="80">
        <v>248.58699999999999</v>
      </c>
      <c r="BV303" s="80">
        <v>0</v>
      </c>
      <c r="BW303" s="80">
        <v>0</v>
      </c>
      <c r="BX303" s="80">
        <v>0</v>
      </c>
      <c r="BY303" s="80">
        <v>0</v>
      </c>
      <c r="BZ303" s="80">
        <v>0</v>
      </c>
      <c r="CA303" s="80">
        <v>0</v>
      </c>
      <c r="CB303" s="80">
        <v>0</v>
      </c>
      <c r="CC303" s="80">
        <v>0</v>
      </c>
    </row>
    <row r="304" spans="1:81">
      <c r="A304" s="80" t="s">
        <v>2101</v>
      </c>
      <c r="B304" s="80">
        <v>147</v>
      </c>
      <c r="C304" s="80">
        <v>11</v>
      </c>
      <c r="D304" s="80">
        <v>9</v>
      </c>
      <c r="E304" s="80">
        <v>2014</v>
      </c>
      <c r="F304" s="80" t="s">
        <v>90</v>
      </c>
      <c r="G304" s="80" t="s">
        <v>2090</v>
      </c>
      <c r="H304" s="80" t="s">
        <v>2091</v>
      </c>
      <c r="I304" s="177"/>
      <c r="J304" s="81">
        <v>74.084687094194237</v>
      </c>
      <c r="K304" s="81">
        <v>3.0622786205916843</v>
      </c>
      <c r="L304" s="81">
        <v>7.1606581908112261</v>
      </c>
      <c r="M304" s="81">
        <v>49.654921015044813</v>
      </c>
      <c r="N304" s="81">
        <v>59.12929783415273</v>
      </c>
      <c r="O304" s="81">
        <v>24.259355718373186</v>
      </c>
      <c r="P304" s="81">
        <v>20.783346957715295</v>
      </c>
      <c r="Q304" s="81">
        <v>1.8587605664789</v>
      </c>
      <c r="R304" s="81">
        <v>0.67874751392828503</v>
      </c>
      <c r="S304" s="81">
        <v>1.7837001109812036</v>
      </c>
      <c r="T304" s="82"/>
      <c r="U304" s="81">
        <v>4416484</v>
      </c>
      <c r="V304" s="81">
        <v>1033</v>
      </c>
      <c r="W304" s="81">
        <v>129</v>
      </c>
      <c r="X304" s="81">
        <v>7296</v>
      </c>
      <c r="Y304" s="81">
        <v>11615</v>
      </c>
      <c r="Z304" s="81">
        <v>13960</v>
      </c>
      <c r="AA304" s="81">
        <v>4139</v>
      </c>
      <c r="AB304" s="81">
        <v>25044</v>
      </c>
      <c r="AC304" s="81">
        <v>112871</v>
      </c>
      <c r="AD304" s="81">
        <v>1.7837001109812036</v>
      </c>
      <c r="AE304" s="82"/>
      <c r="AF304" s="81">
        <v>74550113.444126353</v>
      </c>
      <c r="AG304" s="81">
        <v>2124247.3595792521</v>
      </c>
      <c r="AH304" s="81">
        <v>915943.95697847859</v>
      </c>
      <c r="AI304" s="81">
        <v>47870219.907990605</v>
      </c>
      <c r="AJ304" s="81">
        <v>67761466.317083329</v>
      </c>
      <c r="AK304" s="81">
        <v>0</v>
      </c>
      <c r="AL304" s="81">
        <v>0</v>
      </c>
      <c r="AM304" s="81">
        <v>3438166.9621243528</v>
      </c>
      <c r="AN304" s="81">
        <v>0</v>
      </c>
      <c r="AO304" s="81">
        <v>0</v>
      </c>
      <c r="AP304" s="82"/>
      <c r="AQ304" s="81">
        <v>398</v>
      </c>
      <c r="AR304" s="81">
        <v>48</v>
      </c>
      <c r="AS304" s="81">
        <v>2</v>
      </c>
      <c r="AT304" s="81">
        <v>2</v>
      </c>
      <c r="AU304" s="81">
        <v>0</v>
      </c>
      <c r="AV304" s="81">
        <v>1</v>
      </c>
      <c r="AW304" s="81" t="s">
        <v>564</v>
      </c>
      <c r="AX304" s="82"/>
      <c r="AY304" s="81">
        <v>1697.7820000000002</v>
      </c>
      <c r="AZ304" s="81">
        <v>10166.5</v>
      </c>
      <c r="BA304" s="81">
        <v>42700</v>
      </c>
      <c r="BB304" s="81">
        <v>1010</v>
      </c>
      <c r="BC304" s="81">
        <v>0</v>
      </c>
      <c r="BD304" s="81">
        <v>1026</v>
      </c>
      <c r="BE304" s="81" t="s">
        <v>564</v>
      </c>
      <c r="BF304" s="82"/>
      <c r="BG304" s="81">
        <v>0</v>
      </c>
      <c r="BH304" s="81">
        <v>0</v>
      </c>
      <c r="BI304" s="81">
        <v>250.46100000000001</v>
      </c>
      <c r="BJ304" s="81">
        <v>0</v>
      </c>
      <c r="BK304" s="81">
        <v>0</v>
      </c>
      <c r="BL304" s="81">
        <v>0</v>
      </c>
      <c r="BM304" s="82"/>
      <c r="BN304" s="81">
        <v>0</v>
      </c>
      <c r="BO304" s="81">
        <v>0</v>
      </c>
      <c r="BP304" s="81">
        <v>4</v>
      </c>
      <c r="BQ304" s="81">
        <v>0</v>
      </c>
      <c r="BR304" s="81">
        <v>0</v>
      </c>
      <c r="BS304" s="81">
        <v>0</v>
      </c>
      <c r="BT304"/>
      <c r="BU304" s="80">
        <v>249.72900000000001</v>
      </c>
      <c r="BV304" s="80">
        <v>0</v>
      </c>
      <c r="BW304" s="80">
        <v>0</v>
      </c>
      <c r="BX304" s="80">
        <v>6.7000000000000004E-2</v>
      </c>
      <c r="BY304" s="80">
        <v>0.66500000000000004</v>
      </c>
      <c r="BZ304" s="80">
        <v>0</v>
      </c>
      <c r="CA304" s="80">
        <v>0</v>
      </c>
      <c r="CB304" s="80">
        <v>0</v>
      </c>
      <c r="CC304" s="80">
        <v>0</v>
      </c>
    </row>
    <row r="305" spans="1:81">
      <c r="A305" s="80" t="s">
        <v>2102</v>
      </c>
      <c r="B305" s="80">
        <v>148</v>
      </c>
      <c r="C305" s="80">
        <v>12</v>
      </c>
      <c r="D305" s="80">
        <v>9</v>
      </c>
      <c r="E305" s="80">
        <v>2015</v>
      </c>
      <c r="F305" s="80" t="s">
        <v>91</v>
      </c>
      <c r="G305" s="80" t="s">
        <v>2090</v>
      </c>
      <c r="H305" s="80" t="s">
        <v>2091</v>
      </c>
      <c r="I305" s="177"/>
      <c r="J305" s="81">
        <v>74.038416057054803</v>
      </c>
      <c r="K305" s="81">
        <v>2.917778359079672</v>
      </c>
      <c r="L305" s="81">
        <v>6.8580783552585309</v>
      </c>
      <c r="M305" s="81">
        <v>70.508810936756944</v>
      </c>
      <c r="N305" s="81">
        <v>50.207424938975002</v>
      </c>
      <c r="O305" s="81">
        <v>24.094979626769202</v>
      </c>
      <c r="P305" s="81">
        <v>20.578586625202643</v>
      </c>
      <c r="Q305" s="81">
        <v>1.7935502783726771</v>
      </c>
      <c r="R305" s="81">
        <v>0.58907970631295559</v>
      </c>
      <c r="S305" s="81">
        <v>1.6679590034344138</v>
      </c>
      <c r="T305" s="82"/>
      <c r="U305" s="81">
        <v>4640373</v>
      </c>
      <c r="V305" s="81">
        <v>1033</v>
      </c>
      <c r="W305" s="81">
        <v>129</v>
      </c>
      <c r="X305" s="81">
        <v>7296</v>
      </c>
      <c r="Y305" s="81">
        <v>11542</v>
      </c>
      <c r="Z305" s="81">
        <v>13999</v>
      </c>
      <c r="AA305" s="81">
        <v>4095</v>
      </c>
      <c r="AB305" s="81">
        <v>24685</v>
      </c>
      <c r="AC305" s="81">
        <v>100911</v>
      </c>
      <c r="AD305" s="81">
        <v>1.6679590034344138</v>
      </c>
      <c r="AE305" s="82"/>
      <c r="AF305" s="81">
        <v>76491378.986898556</v>
      </c>
      <c r="AG305" s="81">
        <v>1889953.2743813056</v>
      </c>
      <c r="AH305" s="81">
        <v>629330.1335283994</v>
      </c>
      <c r="AI305" s="81">
        <v>79014314.437959522</v>
      </c>
      <c r="AJ305" s="81">
        <v>58420038.762648515</v>
      </c>
      <c r="AK305" s="81">
        <v>0</v>
      </c>
      <c r="AL305" s="81">
        <v>0</v>
      </c>
      <c r="AM305" s="81">
        <v>3382975.7003195779</v>
      </c>
      <c r="AN305" s="81">
        <v>0</v>
      </c>
      <c r="AO305" s="81">
        <v>0</v>
      </c>
      <c r="AP305" s="82"/>
      <c r="AQ305" s="81">
        <v>443</v>
      </c>
      <c r="AR305" s="81">
        <v>69</v>
      </c>
      <c r="AS305" s="81">
        <v>2</v>
      </c>
      <c r="AT305" s="81">
        <v>2</v>
      </c>
      <c r="AU305" s="81">
        <v>0</v>
      </c>
      <c r="AV305" s="81">
        <v>2</v>
      </c>
      <c r="AW305" s="81" t="s">
        <v>564</v>
      </c>
      <c r="AX305" s="82"/>
      <c r="AY305" s="81">
        <v>1928.712</v>
      </c>
      <c r="AZ305" s="81">
        <v>17054.699999999997</v>
      </c>
      <c r="BA305" s="81">
        <v>42700</v>
      </c>
      <c r="BB305" s="81">
        <v>1010</v>
      </c>
      <c r="BC305" s="81">
        <v>0</v>
      </c>
      <c r="BD305" s="81">
        <v>13726</v>
      </c>
      <c r="BE305" s="81" t="s">
        <v>564</v>
      </c>
      <c r="BF305" s="82"/>
      <c r="BG305" s="81">
        <v>0</v>
      </c>
      <c r="BH305" s="81">
        <v>0</v>
      </c>
      <c r="BI305" s="81">
        <v>249.066</v>
      </c>
      <c r="BJ305" s="81">
        <v>0</v>
      </c>
      <c r="BK305" s="81">
        <v>0</v>
      </c>
      <c r="BL305" s="81">
        <v>0</v>
      </c>
      <c r="BM305" s="82"/>
      <c r="BN305" s="81">
        <v>0</v>
      </c>
      <c r="BO305" s="81">
        <v>0</v>
      </c>
      <c r="BP305" s="81">
        <v>4</v>
      </c>
      <c r="BQ305" s="81">
        <v>0</v>
      </c>
      <c r="BR305" s="81">
        <v>0</v>
      </c>
      <c r="BS305" s="81">
        <v>0</v>
      </c>
      <c r="BT305"/>
      <c r="BU305" s="80">
        <v>248.34</v>
      </c>
      <c r="BV305" s="80">
        <v>0</v>
      </c>
      <c r="BW305" s="80">
        <v>0</v>
      </c>
      <c r="BX305" s="80">
        <v>6.2E-2</v>
      </c>
      <c r="BY305" s="80">
        <v>0.66400000000000003</v>
      </c>
      <c r="BZ305" s="80">
        <v>0</v>
      </c>
      <c r="CA305" s="80">
        <v>0</v>
      </c>
      <c r="CB305" s="80">
        <v>0</v>
      </c>
      <c r="CC305" s="80">
        <v>0</v>
      </c>
    </row>
    <row r="306" spans="1:81">
      <c r="A306" s="80" t="s">
        <v>2103</v>
      </c>
      <c r="B306" s="80">
        <v>149</v>
      </c>
      <c r="C306" s="80">
        <v>13</v>
      </c>
      <c r="D306" s="80">
        <v>9</v>
      </c>
      <c r="E306" s="80">
        <v>2016</v>
      </c>
      <c r="F306" s="80" t="s">
        <v>92</v>
      </c>
      <c r="G306" s="80" t="s">
        <v>2090</v>
      </c>
      <c r="H306" s="80" t="s">
        <v>2091</v>
      </c>
      <c r="I306" s="177"/>
      <c r="J306" s="81">
        <v>64.612347200942708</v>
      </c>
      <c r="K306" s="81">
        <v>2.8653695913934474</v>
      </c>
      <c r="L306" s="81">
        <v>6.8451655422993278</v>
      </c>
      <c r="M306" s="81">
        <v>42.114077311212618</v>
      </c>
      <c r="N306" s="81">
        <v>54.033194657032979</v>
      </c>
      <c r="O306" s="81">
        <v>23.734371855907376</v>
      </c>
      <c r="P306" s="81">
        <v>20.100532641209192</v>
      </c>
      <c r="Q306" s="81">
        <v>1.7177002853159125</v>
      </c>
      <c r="R306" s="81">
        <v>0.644116644354776</v>
      </c>
      <c r="S306" s="81">
        <v>1.3707292270738736</v>
      </c>
      <c r="T306" s="82"/>
      <c r="U306" s="81">
        <v>4235090</v>
      </c>
      <c r="V306" s="81">
        <v>1033</v>
      </c>
      <c r="W306" s="81">
        <v>129</v>
      </c>
      <c r="X306" s="81">
        <v>7296</v>
      </c>
      <c r="Y306" s="81">
        <v>11536</v>
      </c>
      <c r="Z306" s="81">
        <v>13959</v>
      </c>
      <c r="AA306" s="81">
        <v>4137</v>
      </c>
      <c r="AB306" s="81">
        <v>24319</v>
      </c>
      <c r="AC306" s="81">
        <v>110008.7825064588</v>
      </c>
      <c r="AD306" s="81">
        <v>1.370729227073874</v>
      </c>
      <c r="AE306" s="82"/>
      <c r="AF306" s="81">
        <v>67877960.045386896</v>
      </c>
      <c r="AG306" s="81">
        <v>1806472.1493486729</v>
      </c>
      <c r="AH306" s="81">
        <v>454815.0380261917</v>
      </c>
      <c r="AI306" s="81">
        <v>48824786.284292772</v>
      </c>
      <c r="AJ306" s="81">
        <v>65771347.384384893</v>
      </c>
      <c r="AK306" s="81">
        <v>0</v>
      </c>
      <c r="AL306" s="81">
        <v>0</v>
      </c>
      <c r="AM306" s="81">
        <v>3335406.2073777532</v>
      </c>
      <c r="AN306" s="81">
        <v>0</v>
      </c>
      <c r="AO306" s="81">
        <v>0</v>
      </c>
      <c r="AP306" s="82"/>
      <c r="AQ306" s="81">
        <v>469</v>
      </c>
      <c r="AR306" s="81">
        <v>87</v>
      </c>
      <c r="AS306" s="81">
        <v>2</v>
      </c>
      <c r="AT306" s="81">
        <v>4</v>
      </c>
      <c r="AU306" s="81">
        <v>0</v>
      </c>
      <c r="AV306" s="81">
        <v>2</v>
      </c>
      <c r="AW306" s="81" t="s">
        <v>564</v>
      </c>
      <c r="AX306" s="82"/>
      <c r="AY306" s="81">
        <v>2080.578</v>
      </c>
      <c r="AZ306" s="81">
        <v>23748.9</v>
      </c>
      <c r="BA306" s="81">
        <v>42700</v>
      </c>
      <c r="BB306" s="81">
        <v>5010</v>
      </c>
      <c r="BC306" s="81">
        <v>0</v>
      </c>
      <c r="BD306" s="81">
        <v>13726</v>
      </c>
      <c r="BE306" s="81" t="s">
        <v>564</v>
      </c>
      <c r="BF306" s="82"/>
      <c r="BG306" s="81">
        <v>0</v>
      </c>
      <c r="BH306" s="81">
        <v>0</v>
      </c>
      <c r="BI306" s="81">
        <v>255.89599999999999</v>
      </c>
      <c r="BJ306" s="81">
        <v>0</v>
      </c>
      <c r="BK306" s="81">
        <v>0</v>
      </c>
      <c r="BL306" s="81">
        <v>0</v>
      </c>
      <c r="BM306" s="82"/>
      <c r="BN306" s="81">
        <v>0</v>
      </c>
      <c r="BO306" s="81">
        <v>0</v>
      </c>
      <c r="BP306" s="81">
        <v>4</v>
      </c>
      <c r="BQ306" s="81">
        <v>0</v>
      </c>
      <c r="BR306" s="81">
        <v>0</v>
      </c>
      <c r="BS306" s="81">
        <v>0</v>
      </c>
      <c r="BT306"/>
      <c r="BU306" s="80">
        <v>255.16499999999999</v>
      </c>
      <c r="BV306" s="80">
        <v>0</v>
      </c>
      <c r="BW306" s="80">
        <v>0</v>
      </c>
      <c r="BX306" s="80">
        <v>0.06</v>
      </c>
      <c r="BY306" s="80">
        <v>0.67100000000000004</v>
      </c>
      <c r="BZ306" s="80">
        <v>0</v>
      </c>
      <c r="CA306" s="80">
        <v>0</v>
      </c>
      <c r="CB306" s="80">
        <v>0</v>
      </c>
      <c r="CC306" s="80">
        <v>0</v>
      </c>
    </row>
    <row r="307" spans="1:81">
      <c r="A307" s="80" t="s">
        <v>2104</v>
      </c>
      <c r="B307" s="80">
        <v>150</v>
      </c>
      <c r="C307" s="80">
        <v>14</v>
      </c>
      <c r="D307" s="80">
        <v>9</v>
      </c>
      <c r="E307" s="80">
        <v>2017</v>
      </c>
      <c r="F307" s="80" t="s">
        <v>71</v>
      </c>
      <c r="G307" s="80" t="s">
        <v>2090</v>
      </c>
      <c r="H307" s="80" t="s">
        <v>2091</v>
      </c>
      <c r="I307" s="177"/>
      <c r="J307" s="81">
        <v>67.485644458393239</v>
      </c>
      <c r="K307" s="81">
        <v>2.8384123585248986</v>
      </c>
      <c r="L307" s="81">
        <v>8.0119501031022189</v>
      </c>
      <c r="M307" s="81">
        <v>38.189666119403213</v>
      </c>
      <c r="N307" s="81">
        <v>59.6333140135742</v>
      </c>
      <c r="O307" s="81">
        <v>23.285199221446025</v>
      </c>
      <c r="P307" s="81">
        <v>19.818708747268893</v>
      </c>
      <c r="Q307" s="81">
        <v>1.6353909758743275</v>
      </c>
      <c r="R307" s="81">
        <v>0.85676809238631235</v>
      </c>
      <c r="S307" s="81">
        <v>1.5609926272480781</v>
      </c>
      <c r="T307" s="82"/>
      <c r="U307" s="81">
        <v>4425094</v>
      </c>
      <c r="V307" s="81">
        <v>1033</v>
      </c>
      <c r="W307" s="81">
        <v>129</v>
      </c>
      <c r="X307" s="81">
        <v>7296</v>
      </c>
      <c r="Y307" s="81">
        <v>11492</v>
      </c>
      <c r="Z307" s="81">
        <v>13922</v>
      </c>
      <c r="AA307" s="81">
        <v>4105</v>
      </c>
      <c r="AB307" s="81">
        <v>23944</v>
      </c>
      <c r="AC307" s="81">
        <v>149231</v>
      </c>
      <c r="AD307" s="81">
        <v>1.5609926272480781</v>
      </c>
      <c r="AE307" s="82"/>
      <c r="AF307" s="81">
        <v>73778730.40530248</v>
      </c>
      <c r="AG307" s="81">
        <v>1813823.348337658</v>
      </c>
      <c r="AH307" s="81">
        <v>946655.2531152959</v>
      </c>
      <c r="AI307" s="81">
        <v>46331081.232294641</v>
      </c>
      <c r="AJ307" s="81">
        <v>74747949.92137146</v>
      </c>
      <c r="AK307" s="81">
        <v>0</v>
      </c>
      <c r="AL307" s="81">
        <v>0</v>
      </c>
      <c r="AM307" s="81">
        <v>3289112.6268084738</v>
      </c>
      <c r="AN307" s="81">
        <v>0</v>
      </c>
      <c r="AO307" s="81">
        <v>0</v>
      </c>
      <c r="AP307" s="82"/>
      <c r="AQ307" s="81">
        <v>495</v>
      </c>
      <c r="AR307" s="81">
        <v>91</v>
      </c>
      <c r="AS307" s="81">
        <v>2</v>
      </c>
      <c r="AT307" s="81">
        <v>4</v>
      </c>
      <c r="AU307" s="81">
        <v>0</v>
      </c>
      <c r="AV307" s="81">
        <v>2</v>
      </c>
      <c r="AW307" s="81" t="s">
        <v>564</v>
      </c>
      <c r="AX307" s="82"/>
      <c r="AY307" s="81">
        <v>2210.7579999999998</v>
      </c>
      <c r="AZ307" s="81">
        <v>23880.2</v>
      </c>
      <c r="BA307" s="81">
        <v>42700</v>
      </c>
      <c r="BB307" s="81">
        <v>5010</v>
      </c>
      <c r="BC307" s="81">
        <v>0</v>
      </c>
      <c r="BD307" s="81">
        <v>13726</v>
      </c>
      <c r="BE307" s="81" t="s">
        <v>564</v>
      </c>
      <c r="BF307" s="82"/>
      <c r="BG307" s="81">
        <v>0</v>
      </c>
      <c r="BH307" s="81">
        <v>0</v>
      </c>
      <c r="BI307" s="81">
        <v>234.61600000000001</v>
      </c>
      <c r="BJ307" s="81">
        <v>0</v>
      </c>
      <c r="BK307" s="81">
        <v>0</v>
      </c>
      <c r="BL307" s="81">
        <v>0</v>
      </c>
      <c r="BM307" s="82"/>
      <c r="BN307" s="81">
        <v>0</v>
      </c>
      <c r="BO307" s="81">
        <v>0</v>
      </c>
      <c r="BP307" s="81">
        <v>4</v>
      </c>
      <c r="BQ307" s="81">
        <v>0</v>
      </c>
      <c r="BR307" s="81">
        <v>0</v>
      </c>
      <c r="BS307" s="81">
        <v>0</v>
      </c>
      <c r="BT307"/>
      <c r="BU307" s="80">
        <v>234.61600000000001</v>
      </c>
      <c r="BV307" s="80">
        <v>0</v>
      </c>
      <c r="BW307" s="80">
        <v>0</v>
      </c>
      <c r="BX307" s="80">
        <v>0</v>
      </c>
      <c r="BY307" s="80">
        <v>0</v>
      </c>
      <c r="BZ307" s="80">
        <v>0</v>
      </c>
      <c r="CA307" s="80">
        <v>0</v>
      </c>
      <c r="CB307" s="80">
        <v>0</v>
      </c>
      <c r="CC307" s="80">
        <v>0</v>
      </c>
    </row>
    <row r="308" spans="1:81">
      <c r="A308" s="80" t="s">
        <v>2105</v>
      </c>
      <c r="B308" s="80">
        <v>151</v>
      </c>
      <c r="C308" s="80">
        <v>15</v>
      </c>
      <c r="D308" s="80">
        <v>9</v>
      </c>
      <c r="E308" s="80">
        <v>2018</v>
      </c>
      <c r="F308" s="80" t="s">
        <v>93</v>
      </c>
      <c r="G308" s="80" t="s">
        <v>2090</v>
      </c>
      <c r="H308" s="80" t="s">
        <v>2091</v>
      </c>
      <c r="I308" s="177"/>
      <c r="J308" s="81">
        <v>65.506778996003121</v>
      </c>
      <c r="K308" s="81">
        <v>2.609760383379359</v>
      </c>
      <c r="L308" s="81">
        <v>7.292048850248344</v>
      </c>
      <c r="M308" s="81">
        <v>35.880640534628839</v>
      </c>
      <c r="N308" s="81">
        <v>47.488628308774082</v>
      </c>
      <c r="O308" s="81">
        <v>22.759100478560399</v>
      </c>
      <c r="P308" s="81">
        <v>19.420673439218469</v>
      </c>
      <c r="Q308" s="81">
        <v>1.4998140160847673</v>
      </c>
      <c r="R308" s="81">
        <v>1.4472292331044723</v>
      </c>
      <c r="S308" s="81">
        <v>1.9279625853292193</v>
      </c>
      <c r="T308" s="82"/>
      <c r="U308" s="81">
        <v>4947993</v>
      </c>
      <c r="V308" s="81">
        <v>1033</v>
      </c>
      <c r="W308" s="81">
        <v>129</v>
      </c>
      <c r="X308" s="81">
        <v>7296</v>
      </c>
      <c r="Y308" s="81">
        <v>11513</v>
      </c>
      <c r="Z308" s="81">
        <v>13868</v>
      </c>
      <c r="AA308" s="81">
        <v>4063</v>
      </c>
      <c r="AB308" s="81">
        <v>23664</v>
      </c>
      <c r="AC308" s="81">
        <v>251089</v>
      </c>
      <c r="AD308" s="81">
        <v>1.927962585329219</v>
      </c>
      <c r="AE308" s="82"/>
      <c r="AF308" s="81">
        <v>75629845.637494341</v>
      </c>
      <c r="AG308" s="81">
        <v>1618280.509965536</v>
      </c>
      <c r="AH308" s="81">
        <v>907520.41969445592</v>
      </c>
      <c r="AI308" s="81">
        <v>44723031.504787438</v>
      </c>
      <c r="AJ308" s="81">
        <v>60737076.727833264</v>
      </c>
      <c r="AK308" s="81">
        <v>0</v>
      </c>
      <c r="AL308" s="81">
        <v>0</v>
      </c>
      <c r="AM308" s="81">
        <v>3257375.8838804588</v>
      </c>
      <c r="AN308" s="81">
        <v>0</v>
      </c>
      <c r="AO308" s="81">
        <v>0</v>
      </c>
      <c r="AP308" s="82"/>
      <c r="AQ308" s="81">
        <v>508</v>
      </c>
      <c r="AR308" s="81">
        <v>94</v>
      </c>
      <c r="AS308" s="81">
        <v>2</v>
      </c>
      <c r="AT308" s="81">
        <v>4</v>
      </c>
      <c r="AU308" s="81">
        <v>0</v>
      </c>
      <c r="AV308" s="81">
        <v>2</v>
      </c>
      <c r="AW308" s="81" t="s">
        <v>564</v>
      </c>
      <c r="AX308" s="82"/>
      <c r="AY308" s="81">
        <v>2282.9159999999988</v>
      </c>
      <c r="AZ308" s="81">
        <v>23990.6</v>
      </c>
      <c r="BA308" s="81">
        <v>42700</v>
      </c>
      <c r="BB308" s="81">
        <v>5010</v>
      </c>
      <c r="BC308" s="81">
        <v>0</v>
      </c>
      <c r="BD308" s="81">
        <v>13726</v>
      </c>
      <c r="BE308" s="81" t="s">
        <v>564</v>
      </c>
      <c r="BF308" s="82"/>
      <c r="BG308" s="81">
        <v>0</v>
      </c>
      <c r="BH308" s="81">
        <v>0</v>
      </c>
      <c r="BI308" s="81">
        <v>216.858</v>
      </c>
      <c r="BJ308" s="81">
        <v>0</v>
      </c>
      <c r="BK308" s="81">
        <v>0</v>
      </c>
      <c r="BL308" s="81">
        <v>0</v>
      </c>
      <c r="BM308" s="82"/>
      <c r="BN308" s="81">
        <v>0</v>
      </c>
      <c r="BO308" s="81">
        <v>0</v>
      </c>
      <c r="BP308" s="81">
        <v>3</v>
      </c>
      <c r="BQ308" s="81">
        <v>0</v>
      </c>
      <c r="BR308" s="81">
        <v>0</v>
      </c>
      <c r="BS308" s="81">
        <v>0</v>
      </c>
      <c r="BT308"/>
      <c r="BU308" s="80">
        <v>216.858</v>
      </c>
      <c r="BV308" s="80">
        <v>0</v>
      </c>
      <c r="BW308" s="80">
        <v>0</v>
      </c>
      <c r="BX308" s="80">
        <v>0</v>
      </c>
      <c r="BY308" s="80">
        <v>0</v>
      </c>
      <c r="BZ308" s="80">
        <v>0</v>
      </c>
      <c r="CA308" s="80">
        <v>0</v>
      </c>
      <c r="CB308" s="80">
        <v>0</v>
      </c>
      <c r="CC308" s="80">
        <v>0</v>
      </c>
    </row>
    <row r="309" spans="1:81">
      <c r="A309" s="80" t="s">
        <v>2106</v>
      </c>
      <c r="B309" s="80">
        <v>152</v>
      </c>
      <c r="C309" s="80">
        <v>16</v>
      </c>
      <c r="D309" s="80">
        <v>9</v>
      </c>
      <c r="E309" s="80">
        <v>2019</v>
      </c>
      <c r="F309" s="80" t="s">
        <v>73</v>
      </c>
      <c r="G309" s="80" t="s">
        <v>2090</v>
      </c>
      <c r="H309" s="80" t="s">
        <v>2091</v>
      </c>
      <c r="I309" s="177"/>
      <c r="J309" s="81">
        <v>55.294378191320774</v>
      </c>
      <c r="K309" s="81">
        <v>2.3381586892355073</v>
      </c>
      <c r="L309" s="81">
        <v>7.3159131678941911</v>
      </c>
      <c r="M309" s="81">
        <v>35.885665767506019</v>
      </c>
      <c r="N309" s="81">
        <v>44.252178393168478</v>
      </c>
      <c r="O309" s="81">
        <v>22.118984599175771</v>
      </c>
      <c r="P309" s="81">
        <v>18.945867620936149</v>
      </c>
      <c r="Q309" s="81">
        <v>1.4465774533231979</v>
      </c>
      <c r="R309" s="81">
        <v>0.77088310054904641</v>
      </c>
      <c r="S309" s="81">
        <v>1.8428086550405023</v>
      </c>
      <c r="T309" s="82"/>
      <c r="U309" s="81">
        <v>4720100</v>
      </c>
      <c r="V309" s="81">
        <v>1033</v>
      </c>
      <c r="W309" s="81">
        <v>129</v>
      </c>
      <c r="X309" s="81">
        <v>7296</v>
      </c>
      <c r="Y309" s="81">
        <v>11555</v>
      </c>
      <c r="Z309" s="81">
        <v>13848</v>
      </c>
      <c r="AA309" s="81">
        <v>3934</v>
      </c>
      <c r="AB309" s="81">
        <v>23442</v>
      </c>
      <c r="AC309" s="81">
        <v>135936</v>
      </c>
      <c r="AD309" s="81">
        <v>1.8428086550405021</v>
      </c>
      <c r="AE309" s="82"/>
      <c r="AF309" s="81">
        <v>70193971.449377105</v>
      </c>
      <c r="AG309" s="81">
        <v>1567166.4997510179</v>
      </c>
      <c r="AH309" s="81">
        <v>952032.00420310779</v>
      </c>
      <c r="AI309" s="81">
        <v>50929500.504760079</v>
      </c>
      <c r="AJ309" s="81">
        <v>66012954.213982552</v>
      </c>
      <c r="AK309" s="81">
        <v>0</v>
      </c>
      <c r="AL309" s="81">
        <v>0</v>
      </c>
      <c r="AM309" s="81">
        <v>3192623.9287184821</v>
      </c>
      <c r="AN309" s="81">
        <v>0</v>
      </c>
      <c r="AO309" s="81">
        <v>0</v>
      </c>
      <c r="AP309" s="82"/>
      <c r="AQ309" s="81">
        <v>514</v>
      </c>
      <c r="AR309" s="81">
        <v>101</v>
      </c>
      <c r="AS309" s="81">
        <v>2</v>
      </c>
      <c r="AT309" s="81">
        <v>4</v>
      </c>
      <c r="AU309" s="81">
        <v>0</v>
      </c>
      <c r="AV309" s="81">
        <v>2</v>
      </c>
      <c r="AW309" s="81" t="s">
        <v>564</v>
      </c>
      <c r="AX309" s="82"/>
      <c r="AY309" s="81">
        <v>2315.9070000000002</v>
      </c>
      <c r="AZ309" s="81">
        <v>24218.1</v>
      </c>
      <c r="BA309" s="81">
        <v>42700</v>
      </c>
      <c r="BB309" s="81">
        <v>5010</v>
      </c>
      <c r="BC309" s="81">
        <v>0</v>
      </c>
      <c r="BD309" s="81">
        <v>13726</v>
      </c>
      <c r="BE309" s="81" t="s">
        <v>564</v>
      </c>
      <c r="BF309" s="82"/>
      <c r="BG309" s="81">
        <v>0</v>
      </c>
      <c r="BH309" s="81">
        <v>0</v>
      </c>
      <c r="BI309" s="81">
        <v>208.52500000000001</v>
      </c>
      <c r="BJ309" s="81">
        <v>0</v>
      </c>
      <c r="BK309" s="81">
        <v>5.0019999999999998</v>
      </c>
      <c r="BL309" s="81">
        <v>0</v>
      </c>
      <c r="BM309" s="82"/>
      <c r="BN309" s="81">
        <v>0</v>
      </c>
      <c r="BO309" s="81">
        <v>0</v>
      </c>
      <c r="BP309" s="81">
        <v>3</v>
      </c>
      <c r="BQ309" s="81">
        <v>0</v>
      </c>
      <c r="BR309" s="81">
        <v>1</v>
      </c>
      <c r="BS309" s="81">
        <v>0</v>
      </c>
      <c r="BT309"/>
      <c r="BU309" s="80">
        <v>208.52500000000001</v>
      </c>
      <c r="BV309" s="80">
        <v>5.0019999999999998</v>
      </c>
      <c r="BW309" s="80">
        <v>0</v>
      </c>
      <c r="BX309" s="80">
        <v>0</v>
      </c>
      <c r="BY309" s="80">
        <v>0</v>
      </c>
      <c r="BZ309" s="80">
        <v>0</v>
      </c>
      <c r="CA309" s="80">
        <v>0</v>
      </c>
      <c r="CB309" s="80">
        <v>0</v>
      </c>
      <c r="CC309" s="80">
        <v>0</v>
      </c>
    </row>
    <row r="310" spans="1:81">
      <c r="A310" s="80" t="s">
        <v>2107</v>
      </c>
      <c r="B310" s="80">
        <v>153</v>
      </c>
      <c r="C310" s="80">
        <v>17</v>
      </c>
      <c r="D310" s="80">
        <v>9</v>
      </c>
      <c r="E310" s="80">
        <v>2020</v>
      </c>
      <c r="F310" s="80" t="s">
        <v>218</v>
      </c>
      <c r="G310" s="80" t="s">
        <v>2090</v>
      </c>
      <c r="H310" s="80" t="s">
        <v>2091</v>
      </c>
      <c r="I310" s="177"/>
      <c r="J310" s="81">
        <v>41.039720809815719</v>
      </c>
      <c r="K310" s="81">
        <v>2.2893158129200564</v>
      </c>
      <c r="L310" s="81">
        <v>8.9109704895969664</v>
      </c>
      <c r="M310" s="81">
        <v>33.738896346785275</v>
      </c>
      <c r="N310" s="81">
        <v>42.281413179027709</v>
      </c>
      <c r="O310" s="81">
        <v>19.340176230056681</v>
      </c>
      <c r="P310" s="81">
        <v>18.111546507374406</v>
      </c>
      <c r="Q310" s="81">
        <v>1.3564477500558161</v>
      </c>
      <c r="R310" s="81">
        <v>0.73890051279903257</v>
      </c>
      <c r="S310" s="81">
        <v>1.518809561667829</v>
      </c>
      <c r="T310" s="82"/>
      <c r="U310" s="81">
        <v>3671962</v>
      </c>
      <c r="V310" s="81">
        <v>890</v>
      </c>
      <c r="W310" s="81">
        <v>198</v>
      </c>
      <c r="X310" s="81">
        <v>7248</v>
      </c>
      <c r="Y310" s="81">
        <v>11406</v>
      </c>
      <c r="Z310" s="81">
        <v>13820</v>
      </c>
      <c r="AA310" s="81">
        <v>4086</v>
      </c>
      <c r="AB310" s="81">
        <v>23005</v>
      </c>
      <c r="AC310" s="81">
        <v>130976</v>
      </c>
      <c r="AD310" s="81">
        <v>1.518809561667829</v>
      </c>
      <c r="AE310" s="82"/>
      <c r="AF310" s="81">
        <v>54734877.300812557</v>
      </c>
      <c r="AG310" s="81">
        <v>1489550.210606022</v>
      </c>
      <c r="AH310" s="81">
        <v>1061599.0909570451</v>
      </c>
      <c r="AI310" s="81">
        <v>50569200.930412568</v>
      </c>
      <c r="AJ310" s="81">
        <v>66220663.860441536</v>
      </c>
      <c r="AK310" s="81"/>
      <c r="AL310" s="81"/>
      <c r="AM310" s="81">
        <v>3002408.0908808708</v>
      </c>
      <c r="AN310" s="81"/>
      <c r="AO310" s="81"/>
      <c r="AP310" s="82"/>
      <c r="AQ310" s="81">
        <v>526</v>
      </c>
      <c r="AR310" s="81">
        <v>104</v>
      </c>
      <c r="AS310" s="81">
        <v>2</v>
      </c>
      <c r="AT310" s="81">
        <v>4</v>
      </c>
      <c r="AU310" s="81">
        <v>0</v>
      </c>
      <c r="AV310" s="81">
        <v>2</v>
      </c>
      <c r="AW310" s="81">
        <v>2</v>
      </c>
      <c r="AX310" s="82"/>
      <c r="AY310" s="81">
        <v>2374.087</v>
      </c>
      <c r="AZ310" s="81">
        <v>24305.400000000009</v>
      </c>
      <c r="BA310" s="81">
        <v>42700</v>
      </c>
      <c r="BB310" s="81">
        <v>5010</v>
      </c>
      <c r="BC310" s="81">
        <v>0</v>
      </c>
      <c r="BD310" s="81">
        <v>13726</v>
      </c>
      <c r="BE310" s="81">
        <v>42700</v>
      </c>
      <c r="BF310" s="82"/>
      <c r="BG310" s="81">
        <v>0</v>
      </c>
      <c r="BH310" s="81">
        <v>0</v>
      </c>
      <c r="BI310" s="81">
        <v>212.13399999999999</v>
      </c>
      <c r="BJ310" s="81">
        <v>0</v>
      </c>
      <c r="BK310" s="81">
        <v>0</v>
      </c>
      <c r="BL310" s="81">
        <v>0</v>
      </c>
      <c r="BM310" s="82"/>
      <c r="BN310" s="81">
        <v>0</v>
      </c>
      <c r="BO310" s="81">
        <v>0</v>
      </c>
      <c r="BP310" s="81">
        <v>3</v>
      </c>
      <c r="BQ310" s="81">
        <v>0</v>
      </c>
      <c r="BR310" s="81">
        <v>0</v>
      </c>
      <c r="BS310" s="81">
        <v>0</v>
      </c>
      <c r="BT310"/>
      <c r="BU310" s="80">
        <v>212.13399999999999</v>
      </c>
      <c r="BV310" s="80">
        <v>0</v>
      </c>
      <c r="BW310" s="80">
        <v>0</v>
      </c>
      <c r="BX310" s="80">
        <v>0</v>
      </c>
      <c r="BY310" s="80">
        <v>0</v>
      </c>
      <c r="BZ310" s="80">
        <v>0</v>
      </c>
      <c r="CA310" s="80">
        <v>0</v>
      </c>
      <c r="CB310" s="80">
        <v>0</v>
      </c>
      <c r="CC310" s="80">
        <v>0</v>
      </c>
    </row>
    <row r="311" spans="1:81">
      <c r="A311" s="80" t="s">
        <v>2108</v>
      </c>
      <c r="B311" s="80">
        <v>153</v>
      </c>
      <c r="C311" s="80">
        <v>18</v>
      </c>
      <c r="D311" s="80">
        <v>9</v>
      </c>
      <c r="E311" s="80">
        <v>2021</v>
      </c>
      <c r="F311" s="80" t="s">
        <v>75</v>
      </c>
      <c r="G311" s="174" t="s">
        <v>2090</v>
      </c>
      <c r="H311" s="80" t="s">
        <v>2091</v>
      </c>
      <c r="I311" s="177"/>
      <c r="J311" s="81">
        <v>50.89097450919391</v>
      </c>
      <c r="K311" s="81">
        <v>2.3237406513144157</v>
      </c>
      <c r="L311" s="81">
        <v>7.8643149731790887</v>
      </c>
      <c r="M311" s="81">
        <v>33.251956375620665</v>
      </c>
      <c r="N311" s="81">
        <v>39.862763952566915</v>
      </c>
      <c r="O311" s="81">
        <v>18.627672768863896</v>
      </c>
      <c r="P311" s="81">
        <v>18.635696838300522</v>
      </c>
      <c r="Q311" s="81">
        <v>1.3421747852148953</v>
      </c>
      <c r="R311" s="81">
        <v>1.2126321788699543</v>
      </c>
      <c r="S311" s="81">
        <v>1.550351836537545</v>
      </c>
      <c r="T311" s="82"/>
      <c r="U311" s="81">
        <v>4908417</v>
      </c>
      <c r="V311" s="81">
        <v>890</v>
      </c>
      <c r="W311" s="81">
        <v>198</v>
      </c>
      <c r="X311" s="81">
        <v>7248</v>
      </c>
      <c r="Y311" s="81">
        <v>11255</v>
      </c>
      <c r="Z311" s="81">
        <v>13706</v>
      </c>
      <c r="AA311" s="81">
        <v>4100</v>
      </c>
      <c r="AB311" s="81">
        <v>22493</v>
      </c>
      <c r="AC311" s="81">
        <v>208341.99999999997</v>
      </c>
      <c r="AD311" s="81">
        <v>1.550351836537545</v>
      </c>
      <c r="AE311" s="82"/>
      <c r="AF311" s="81">
        <v>68683853.804340035</v>
      </c>
      <c r="AG311" s="81">
        <v>1479545.2152682482</v>
      </c>
      <c r="AH311" s="81">
        <v>926559.13755353389</v>
      </c>
      <c r="AI311" s="81">
        <v>48786333.773864597</v>
      </c>
      <c r="AJ311" s="81">
        <v>59437262.815522432</v>
      </c>
      <c r="AK311" s="81">
        <v>0</v>
      </c>
      <c r="AL311" s="81">
        <v>0</v>
      </c>
      <c r="AM311" s="81">
        <v>2952518.6284609111</v>
      </c>
      <c r="AN311" s="81">
        <v>0</v>
      </c>
      <c r="AO311" s="81">
        <v>0</v>
      </c>
      <c r="AP311" s="82"/>
      <c r="AQ311" s="81">
        <v>540</v>
      </c>
      <c r="AR311" s="81">
        <v>110</v>
      </c>
      <c r="AS311" s="81">
        <v>2</v>
      </c>
      <c r="AT311" s="81">
        <v>5</v>
      </c>
      <c r="AU311" s="81">
        <v>0</v>
      </c>
      <c r="AV311" s="81">
        <v>2</v>
      </c>
      <c r="AW311" s="81"/>
      <c r="AX311" s="82"/>
      <c r="AY311" s="81">
        <v>2461.757000000001</v>
      </c>
      <c r="AZ311" s="81">
        <v>25297.400000000009</v>
      </c>
      <c r="BA311" s="81">
        <v>42700</v>
      </c>
      <c r="BB311" s="81">
        <v>10009</v>
      </c>
      <c r="BC311" s="81">
        <v>0</v>
      </c>
      <c r="BD311" s="81">
        <v>13726</v>
      </c>
      <c r="BE311" s="81"/>
      <c r="BF311" s="82"/>
      <c r="BG311" s="81"/>
      <c r="BH311" s="81"/>
      <c r="BI311" s="81"/>
      <c r="BJ311" s="81"/>
      <c r="BK311" s="81"/>
      <c r="BL311" s="81"/>
      <c r="BM311" s="82"/>
      <c r="BN311" s="81"/>
      <c r="BO311" s="81"/>
      <c r="BP311" s="81"/>
      <c r="BQ311" s="81"/>
      <c r="BR311" s="81"/>
      <c r="BS311" s="81"/>
      <c r="BT311"/>
      <c r="BU311" s="80"/>
      <c r="BV311" s="80"/>
      <c r="BW311" s="80"/>
      <c r="BX311" s="80"/>
      <c r="BY311" s="80"/>
      <c r="BZ311" s="80"/>
      <c r="CA311" s="80"/>
      <c r="CB311" s="80"/>
      <c r="CC311" s="80"/>
    </row>
    <row r="312" spans="1:81">
      <c r="A312" s="80" t="s">
        <v>2109</v>
      </c>
      <c r="B312" s="80">
        <v>153</v>
      </c>
      <c r="C312" s="80">
        <v>19</v>
      </c>
      <c r="D312" s="80">
        <v>9</v>
      </c>
      <c r="E312" s="80">
        <v>2022</v>
      </c>
      <c r="F312" s="80" t="s">
        <v>568</v>
      </c>
      <c r="G312" s="174" t="s">
        <v>2090</v>
      </c>
      <c r="H312" s="80" t="s">
        <v>2091</v>
      </c>
      <c r="I312" s="177"/>
      <c r="J312" s="81"/>
      <c r="K312" s="81"/>
      <c r="L312" s="81"/>
      <c r="M312" s="81"/>
      <c r="N312" s="81"/>
      <c r="O312" s="81"/>
      <c r="P312" s="81"/>
      <c r="Q312" s="81"/>
      <c r="R312" s="81"/>
      <c r="S312" s="81"/>
      <c r="T312" s="82"/>
      <c r="U312" s="81"/>
      <c r="V312" s="81"/>
      <c r="W312" s="81"/>
      <c r="X312" s="81"/>
      <c r="Y312" s="81"/>
      <c r="Z312" s="81"/>
      <c r="AA312" s="81"/>
      <c r="AB312" s="81"/>
      <c r="AC312" s="81"/>
      <c r="AD312" s="81"/>
      <c r="AE312" s="82"/>
      <c r="AF312" s="81"/>
      <c r="AG312" s="81"/>
      <c r="AH312" s="81"/>
      <c r="AI312" s="81"/>
      <c r="AJ312" s="81"/>
      <c r="AK312" s="81"/>
      <c r="AL312" s="81"/>
      <c r="AM312" s="81"/>
      <c r="AN312" s="81"/>
      <c r="AO312" s="81"/>
      <c r="AP312" s="82"/>
      <c r="AQ312" s="81">
        <v>559</v>
      </c>
      <c r="AR312" s="81">
        <v>113</v>
      </c>
      <c r="AS312" s="81">
        <v>2</v>
      </c>
      <c r="AT312" s="81">
        <v>5</v>
      </c>
      <c r="AU312" s="81">
        <v>0</v>
      </c>
      <c r="AV312" s="81">
        <v>2</v>
      </c>
      <c r="AW312" s="81"/>
      <c r="AX312" s="82"/>
      <c r="AY312" s="81">
        <v>2575.4370000000008</v>
      </c>
      <c r="AZ312" s="81">
        <v>26944.600000000009</v>
      </c>
      <c r="BA312" s="81">
        <v>42700</v>
      </c>
      <c r="BB312" s="81">
        <v>10009</v>
      </c>
      <c r="BC312" s="81">
        <v>0</v>
      </c>
      <c r="BD312" s="81">
        <v>13726</v>
      </c>
      <c r="BE312" s="81"/>
      <c r="BF312" s="82"/>
      <c r="BG312" s="81"/>
      <c r="BH312" s="81"/>
      <c r="BI312" s="81"/>
      <c r="BJ312" s="81"/>
      <c r="BK312" s="81"/>
      <c r="BL312" s="81"/>
      <c r="BM312" s="82"/>
      <c r="BN312" s="81"/>
      <c r="BO312" s="81"/>
      <c r="BP312" s="81"/>
      <c r="BQ312" s="81"/>
      <c r="BR312" s="81"/>
      <c r="BS312" s="81"/>
      <c r="BT312"/>
      <c r="BU312" s="80"/>
      <c r="BV312" s="80"/>
      <c r="BW312" s="80"/>
      <c r="BX312" s="80"/>
      <c r="BY312" s="80"/>
      <c r="BZ312" s="80"/>
      <c r="CA312" s="80"/>
      <c r="CB312" s="80"/>
      <c r="CC312" s="80"/>
    </row>
    <row r="313" spans="1:81">
      <c r="A313" s="80" t="s">
        <v>2110</v>
      </c>
      <c r="B313" s="80">
        <v>239</v>
      </c>
      <c r="C313" s="80">
        <v>1</v>
      </c>
      <c r="D313" s="80">
        <v>15</v>
      </c>
      <c r="E313" s="80">
        <v>1990</v>
      </c>
      <c r="F313" s="80" t="s">
        <v>562</v>
      </c>
      <c r="G313" s="80" t="s">
        <v>2111</v>
      </c>
      <c r="H313" s="80" t="s">
        <v>2112</v>
      </c>
      <c r="I313" s="177"/>
      <c r="J313" s="81">
        <v>208.74251794153386</v>
      </c>
      <c r="K313" s="81">
        <v>4.0875845907266966</v>
      </c>
      <c r="L313" s="81">
        <v>1.7135253793027541</v>
      </c>
      <c r="M313" s="81">
        <v>12.916745808391864</v>
      </c>
      <c r="N313" s="81">
        <v>21.320533725673595</v>
      </c>
      <c r="O313" s="81">
        <v>17.188910764195292</v>
      </c>
      <c r="P313" s="81">
        <v>21.267562067899735</v>
      </c>
      <c r="Q313" s="81">
        <v>1.4830688232257752</v>
      </c>
      <c r="R313" s="81">
        <v>25.14323178274832</v>
      </c>
      <c r="S313" s="81">
        <v>1.3437223616686145</v>
      </c>
      <c r="T313" s="82"/>
      <c r="U313" s="81">
        <v>12306101</v>
      </c>
      <c r="V313" s="81">
        <v>1182</v>
      </c>
      <c r="W313" s="81">
        <v>19</v>
      </c>
      <c r="X313" s="81">
        <v>4986</v>
      </c>
      <c r="Y313" s="81">
        <v>7703</v>
      </c>
      <c r="Z313" s="81">
        <v>7070</v>
      </c>
      <c r="AA313" s="81">
        <v>5164</v>
      </c>
      <c r="AB313" s="81">
        <v>24080</v>
      </c>
      <c r="AC313" s="81">
        <v>4354853</v>
      </c>
      <c r="AD313" s="81">
        <v>1.3437223616686145</v>
      </c>
      <c r="AE313" s="82"/>
      <c r="AF313" s="81" t="s">
        <v>564</v>
      </c>
      <c r="AG313" s="81" t="s">
        <v>564</v>
      </c>
      <c r="AH313" s="81" t="s">
        <v>564</v>
      </c>
      <c r="AI313" s="81" t="s">
        <v>564</v>
      </c>
      <c r="AJ313" s="81" t="s">
        <v>564</v>
      </c>
      <c r="AK313" s="81" t="s">
        <v>564</v>
      </c>
      <c r="AL313" s="81" t="s">
        <v>564</v>
      </c>
      <c r="AM313" s="81" t="s">
        <v>564</v>
      </c>
      <c r="AN313" s="81" t="s">
        <v>564</v>
      </c>
      <c r="AO313" s="81" t="s">
        <v>564</v>
      </c>
      <c r="AP313" s="82"/>
      <c r="AQ313" s="81" t="s">
        <v>564</v>
      </c>
      <c r="AR313" s="81" t="s">
        <v>564</v>
      </c>
      <c r="AS313" s="81" t="s">
        <v>564</v>
      </c>
      <c r="AT313" s="81" t="s">
        <v>564</v>
      </c>
      <c r="AU313" s="81" t="s">
        <v>564</v>
      </c>
      <c r="AV313" s="81" t="s">
        <v>564</v>
      </c>
      <c r="AW313" s="81" t="s">
        <v>564</v>
      </c>
      <c r="AX313" s="82"/>
      <c r="AY313" s="81" t="s">
        <v>564</v>
      </c>
      <c r="AZ313" s="81" t="s">
        <v>564</v>
      </c>
      <c r="BA313" s="81" t="s">
        <v>564</v>
      </c>
      <c r="BB313" s="81" t="s">
        <v>564</v>
      </c>
      <c r="BC313" s="81" t="s">
        <v>564</v>
      </c>
      <c r="BD313" s="81" t="s">
        <v>564</v>
      </c>
      <c r="BE313" s="81" t="s">
        <v>564</v>
      </c>
      <c r="BF313" s="82"/>
      <c r="BG313" s="81" t="s">
        <v>564</v>
      </c>
      <c r="BH313" s="81" t="s">
        <v>564</v>
      </c>
      <c r="BI313" s="81" t="s">
        <v>564</v>
      </c>
      <c r="BJ313" s="81" t="s">
        <v>564</v>
      </c>
      <c r="BK313" s="81" t="s">
        <v>564</v>
      </c>
      <c r="BL313" s="81" t="s">
        <v>564</v>
      </c>
      <c r="BM313" s="82"/>
      <c r="BN313" s="81" t="s">
        <v>564</v>
      </c>
      <c r="BO313" s="81" t="s">
        <v>564</v>
      </c>
      <c r="BP313" s="81" t="s">
        <v>564</v>
      </c>
      <c r="BQ313" s="81" t="s">
        <v>564</v>
      </c>
      <c r="BR313" s="81" t="s">
        <v>564</v>
      </c>
      <c r="BS313" s="81" t="s">
        <v>564</v>
      </c>
      <c r="BT313"/>
      <c r="BU313" s="80"/>
      <c r="BV313" s="80"/>
      <c r="BW313" s="80"/>
      <c r="BX313" s="80"/>
      <c r="BY313" s="80"/>
      <c r="BZ313" s="80"/>
      <c r="CA313" s="80"/>
      <c r="CB313" s="80"/>
      <c r="CC313" s="80"/>
    </row>
    <row r="314" spans="1:81">
      <c r="A314" s="80" t="s">
        <v>2113</v>
      </c>
      <c r="B314" s="80">
        <v>240</v>
      </c>
      <c r="C314" s="80">
        <v>2</v>
      </c>
      <c r="D314" s="80">
        <v>15</v>
      </c>
      <c r="E314" s="80">
        <v>2005</v>
      </c>
      <c r="F314" s="80" t="s">
        <v>565</v>
      </c>
      <c r="G314" s="80" t="s">
        <v>2111</v>
      </c>
      <c r="H314" s="80" t="s">
        <v>2112</v>
      </c>
      <c r="I314" s="177"/>
      <c r="J314" s="81">
        <v>191.3047051387021</v>
      </c>
      <c r="K314" s="81">
        <v>2.6447042894172488</v>
      </c>
      <c r="L314" s="81">
        <v>1.6546291413298724</v>
      </c>
      <c r="M314" s="81">
        <v>19.025108470334878</v>
      </c>
      <c r="N314" s="81">
        <v>30.876703346766174</v>
      </c>
      <c r="O314" s="81">
        <v>27.155297897035759</v>
      </c>
      <c r="P314" s="81">
        <v>18.877602809160464</v>
      </c>
      <c r="Q314" s="81">
        <v>1.4171955836047176</v>
      </c>
      <c r="R314" s="81">
        <v>13.310402056324239</v>
      </c>
      <c r="S314" s="81">
        <v>2.8356467062052908</v>
      </c>
      <c r="T314" s="82"/>
      <c r="U314" s="81">
        <v>10426592</v>
      </c>
      <c r="V314" s="81">
        <v>1115</v>
      </c>
      <c r="W314" s="81">
        <v>18</v>
      </c>
      <c r="X314" s="81">
        <v>4140</v>
      </c>
      <c r="Y314" s="81">
        <v>9387</v>
      </c>
      <c r="Z314" s="81">
        <v>12925</v>
      </c>
      <c r="AA314" s="81">
        <v>3754</v>
      </c>
      <c r="AB314" s="81">
        <v>24055</v>
      </c>
      <c r="AC314" s="81">
        <v>2353669</v>
      </c>
      <c r="AD314" s="81">
        <v>2.8356467062052908</v>
      </c>
      <c r="AE314" s="82"/>
      <c r="AF314" s="81" t="s">
        <v>564</v>
      </c>
      <c r="AG314" s="81" t="s">
        <v>564</v>
      </c>
      <c r="AH314" s="81" t="s">
        <v>564</v>
      </c>
      <c r="AI314" s="81" t="s">
        <v>564</v>
      </c>
      <c r="AJ314" s="81" t="s">
        <v>564</v>
      </c>
      <c r="AK314" s="81" t="s">
        <v>564</v>
      </c>
      <c r="AL314" s="81" t="s">
        <v>564</v>
      </c>
      <c r="AM314" s="81" t="s">
        <v>564</v>
      </c>
      <c r="AN314" s="81" t="s">
        <v>564</v>
      </c>
      <c r="AO314" s="81" t="s">
        <v>564</v>
      </c>
      <c r="AP314" s="82"/>
      <c r="AQ314" s="81" t="s">
        <v>564</v>
      </c>
      <c r="AR314" s="81" t="s">
        <v>564</v>
      </c>
      <c r="AS314" s="81" t="s">
        <v>564</v>
      </c>
      <c r="AT314" s="81" t="s">
        <v>564</v>
      </c>
      <c r="AU314" s="81" t="s">
        <v>564</v>
      </c>
      <c r="AV314" s="81" t="s">
        <v>564</v>
      </c>
      <c r="AW314" s="81" t="s">
        <v>564</v>
      </c>
      <c r="AX314" s="82"/>
      <c r="AY314" s="81" t="s">
        <v>564</v>
      </c>
      <c r="AZ314" s="81" t="s">
        <v>564</v>
      </c>
      <c r="BA314" s="81" t="s">
        <v>564</v>
      </c>
      <c r="BB314" s="81" t="s">
        <v>564</v>
      </c>
      <c r="BC314" s="81" t="s">
        <v>564</v>
      </c>
      <c r="BD314" s="81" t="s">
        <v>564</v>
      </c>
      <c r="BE314" s="81" t="s">
        <v>564</v>
      </c>
      <c r="BF314" s="82"/>
      <c r="BG314" s="81" t="s">
        <v>564</v>
      </c>
      <c r="BH314" s="81" t="s">
        <v>564</v>
      </c>
      <c r="BI314" s="81" t="s">
        <v>564</v>
      </c>
      <c r="BJ314" s="81" t="s">
        <v>564</v>
      </c>
      <c r="BK314" s="81" t="s">
        <v>564</v>
      </c>
      <c r="BL314" s="81" t="s">
        <v>564</v>
      </c>
      <c r="BM314" s="82"/>
      <c r="BN314" s="81" t="s">
        <v>564</v>
      </c>
      <c r="BO314" s="81" t="s">
        <v>564</v>
      </c>
      <c r="BP314" s="81" t="s">
        <v>564</v>
      </c>
      <c r="BQ314" s="81" t="s">
        <v>564</v>
      </c>
      <c r="BR314" s="81" t="s">
        <v>564</v>
      </c>
      <c r="BS314" s="81" t="s">
        <v>564</v>
      </c>
      <c r="BT314"/>
      <c r="BU314" s="80"/>
      <c r="BV314" s="80"/>
      <c r="BW314" s="80"/>
      <c r="BX314" s="80"/>
      <c r="BY314" s="80"/>
      <c r="BZ314" s="80"/>
      <c r="CA314" s="80"/>
      <c r="CB314" s="80"/>
      <c r="CC314" s="80"/>
    </row>
    <row r="315" spans="1:81">
      <c r="A315" s="80" t="s">
        <v>2114</v>
      </c>
      <c r="B315" s="80">
        <v>241</v>
      </c>
      <c r="C315" s="80">
        <v>3</v>
      </c>
      <c r="D315" s="80">
        <v>15</v>
      </c>
      <c r="E315" s="80">
        <v>2006</v>
      </c>
      <c r="F315" s="80" t="s">
        <v>566</v>
      </c>
      <c r="G315" s="80" t="s">
        <v>2111</v>
      </c>
      <c r="H315" s="80" t="s">
        <v>2112</v>
      </c>
      <c r="I315" s="177"/>
      <c r="J315" s="81" t="s">
        <v>564</v>
      </c>
      <c r="K315" s="81" t="s">
        <v>564</v>
      </c>
      <c r="L315" s="81" t="s">
        <v>564</v>
      </c>
      <c r="M315" s="81" t="s">
        <v>564</v>
      </c>
      <c r="N315" s="81" t="s">
        <v>564</v>
      </c>
      <c r="O315" s="81" t="s">
        <v>564</v>
      </c>
      <c r="P315" s="81" t="s">
        <v>564</v>
      </c>
      <c r="Q315" s="81" t="s">
        <v>564</v>
      </c>
      <c r="R315" s="81" t="s">
        <v>564</v>
      </c>
      <c r="S315" s="81" t="s">
        <v>564</v>
      </c>
      <c r="T315" s="82"/>
      <c r="U315" s="81" t="s">
        <v>564</v>
      </c>
      <c r="V315" s="81" t="s">
        <v>564</v>
      </c>
      <c r="W315" s="81" t="s">
        <v>564</v>
      </c>
      <c r="X315" s="81" t="s">
        <v>564</v>
      </c>
      <c r="Y315" s="81" t="s">
        <v>564</v>
      </c>
      <c r="Z315" s="81" t="s">
        <v>564</v>
      </c>
      <c r="AA315" s="81" t="s">
        <v>564</v>
      </c>
      <c r="AB315" s="81" t="s">
        <v>564</v>
      </c>
      <c r="AC315" s="81" t="s">
        <v>564</v>
      </c>
      <c r="AD315" s="81" t="s">
        <v>564</v>
      </c>
      <c r="AE315" s="82"/>
      <c r="AF315" s="81" t="s">
        <v>564</v>
      </c>
      <c r="AG315" s="81" t="s">
        <v>564</v>
      </c>
      <c r="AH315" s="81" t="s">
        <v>564</v>
      </c>
      <c r="AI315" s="81" t="s">
        <v>564</v>
      </c>
      <c r="AJ315" s="81" t="s">
        <v>564</v>
      </c>
      <c r="AK315" s="81" t="s">
        <v>564</v>
      </c>
      <c r="AL315" s="81" t="s">
        <v>564</v>
      </c>
      <c r="AM315" s="81" t="s">
        <v>564</v>
      </c>
      <c r="AN315" s="81" t="s">
        <v>564</v>
      </c>
      <c r="AO315" s="81" t="s">
        <v>564</v>
      </c>
      <c r="AP315" s="82"/>
      <c r="AQ315" s="81" t="s">
        <v>564</v>
      </c>
      <c r="AR315" s="81" t="s">
        <v>564</v>
      </c>
      <c r="AS315" s="81" t="s">
        <v>564</v>
      </c>
      <c r="AT315" s="81" t="s">
        <v>564</v>
      </c>
      <c r="AU315" s="81" t="s">
        <v>564</v>
      </c>
      <c r="AV315" s="81" t="s">
        <v>564</v>
      </c>
      <c r="AW315" s="81" t="s">
        <v>564</v>
      </c>
      <c r="AX315" s="82"/>
      <c r="AY315" s="81" t="s">
        <v>564</v>
      </c>
      <c r="AZ315" s="81" t="s">
        <v>564</v>
      </c>
      <c r="BA315" s="81" t="s">
        <v>564</v>
      </c>
      <c r="BB315" s="81" t="s">
        <v>564</v>
      </c>
      <c r="BC315" s="81" t="s">
        <v>564</v>
      </c>
      <c r="BD315" s="81" t="s">
        <v>564</v>
      </c>
      <c r="BE315" s="81" t="s">
        <v>564</v>
      </c>
      <c r="BF315" s="82"/>
      <c r="BG315" s="81" t="s">
        <v>564</v>
      </c>
      <c r="BH315" s="81" t="s">
        <v>564</v>
      </c>
      <c r="BI315" s="81" t="s">
        <v>564</v>
      </c>
      <c r="BJ315" s="81" t="s">
        <v>564</v>
      </c>
      <c r="BK315" s="81" t="s">
        <v>564</v>
      </c>
      <c r="BL315" s="81" t="s">
        <v>564</v>
      </c>
      <c r="BM315" s="82"/>
      <c r="BN315" s="81" t="s">
        <v>564</v>
      </c>
      <c r="BO315" s="81" t="s">
        <v>564</v>
      </c>
      <c r="BP315" s="81" t="s">
        <v>564</v>
      </c>
      <c r="BQ315" s="81" t="s">
        <v>564</v>
      </c>
      <c r="BR315" s="81" t="s">
        <v>564</v>
      </c>
      <c r="BS315" s="81" t="s">
        <v>564</v>
      </c>
      <c r="BT315"/>
      <c r="BU315" s="80"/>
      <c r="BV315" s="80"/>
      <c r="BW315" s="80"/>
      <c r="BX315" s="80"/>
      <c r="BY315" s="80"/>
      <c r="BZ315" s="80"/>
      <c r="CA315" s="80"/>
      <c r="CB315" s="80"/>
      <c r="CC315" s="80"/>
    </row>
    <row r="316" spans="1:81">
      <c r="A316" s="80" t="s">
        <v>2115</v>
      </c>
      <c r="B316" s="80">
        <v>242</v>
      </c>
      <c r="C316" s="80">
        <v>4</v>
      </c>
      <c r="D316" s="80">
        <v>15</v>
      </c>
      <c r="E316" s="80">
        <v>2007</v>
      </c>
      <c r="F316" s="80" t="s">
        <v>567</v>
      </c>
      <c r="G316" s="80" t="s">
        <v>2111</v>
      </c>
      <c r="H316" s="80" t="s">
        <v>2112</v>
      </c>
      <c r="I316" s="177"/>
      <c r="J316" s="81">
        <v>186.93072384390064</v>
      </c>
      <c r="K316" s="81">
        <v>2.2704190950555501</v>
      </c>
      <c r="L316" s="81">
        <v>1.6054128181166649</v>
      </c>
      <c r="M316" s="81">
        <v>19.885683127295298</v>
      </c>
      <c r="N316" s="81">
        <v>30.607316799427515</v>
      </c>
      <c r="O316" s="81">
        <v>26.65164188427056</v>
      </c>
      <c r="P316" s="81">
        <v>18.654049652146579</v>
      </c>
      <c r="Q316" s="81">
        <v>1.4918506829442311</v>
      </c>
      <c r="R316" s="81">
        <v>13.871922164169989</v>
      </c>
      <c r="S316" s="81">
        <v>2.1447560362088489</v>
      </c>
      <c r="T316" s="82"/>
      <c r="U316" s="81">
        <v>12747353</v>
      </c>
      <c r="V316" s="81">
        <v>961</v>
      </c>
      <c r="W316" s="81">
        <v>22</v>
      </c>
      <c r="X316" s="81">
        <v>4745</v>
      </c>
      <c r="Y316" s="81">
        <v>9586</v>
      </c>
      <c r="Z316" s="81">
        <v>13187</v>
      </c>
      <c r="AA316" s="81">
        <v>3653</v>
      </c>
      <c r="AB316" s="81">
        <v>23983</v>
      </c>
      <c r="AC316" s="81">
        <v>2523344</v>
      </c>
      <c r="AD316" s="81">
        <v>2.1447560362088489</v>
      </c>
      <c r="AE316" s="82"/>
      <c r="AF316" s="81" t="s">
        <v>564</v>
      </c>
      <c r="AG316" s="81" t="s">
        <v>564</v>
      </c>
      <c r="AH316" s="81" t="s">
        <v>564</v>
      </c>
      <c r="AI316" s="81" t="s">
        <v>564</v>
      </c>
      <c r="AJ316" s="81" t="s">
        <v>564</v>
      </c>
      <c r="AK316" s="81" t="s">
        <v>564</v>
      </c>
      <c r="AL316" s="81" t="s">
        <v>564</v>
      </c>
      <c r="AM316" s="81" t="s">
        <v>564</v>
      </c>
      <c r="AN316" s="81" t="s">
        <v>564</v>
      </c>
      <c r="AO316" s="81" t="s">
        <v>564</v>
      </c>
      <c r="AP316" s="82"/>
      <c r="AQ316" s="81" t="s">
        <v>564</v>
      </c>
      <c r="AR316" s="81" t="s">
        <v>564</v>
      </c>
      <c r="AS316" s="81" t="s">
        <v>564</v>
      </c>
      <c r="AT316" s="81" t="s">
        <v>564</v>
      </c>
      <c r="AU316" s="81" t="s">
        <v>564</v>
      </c>
      <c r="AV316" s="81" t="s">
        <v>564</v>
      </c>
      <c r="AW316" s="81" t="s">
        <v>564</v>
      </c>
      <c r="AX316" s="82"/>
      <c r="AY316" s="81" t="s">
        <v>564</v>
      </c>
      <c r="AZ316" s="81" t="s">
        <v>564</v>
      </c>
      <c r="BA316" s="81" t="s">
        <v>564</v>
      </c>
      <c r="BB316" s="81" t="s">
        <v>564</v>
      </c>
      <c r="BC316" s="81" t="s">
        <v>564</v>
      </c>
      <c r="BD316" s="81" t="s">
        <v>564</v>
      </c>
      <c r="BE316" s="81" t="s">
        <v>564</v>
      </c>
      <c r="BF316" s="82"/>
      <c r="BG316" s="81" t="s">
        <v>564</v>
      </c>
      <c r="BH316" s="81" t="s">
        <v>564</v>
      </c>
      <c r="BI316" s="81" t="s">
        <v>564</v>
      </c>
      <c r="BJ316" s="81" t="s">
        <v>564</v>
      </c>
      <c r="BK316" s="81" t="s">
        <v>564</v>
      </c>
      <c r="BL316" s="81" t="s">
        <v>564</v>
      </c>
      <c r="BM316" s="82"/>
      <c r="BN316" s="81" t="s">
        <v>564</v>
      </c>
      <c r="BO316" s="81" t="s">
        <v>564</v>
      </c>
      <c r="BP316" s="81" t="s">
        <v>564</v>
      </c>
      <c r="BQ316" s="81" t="s">
        <v>564</v>
      </c>
      <c r="BR316" s="81" t="s">
        <v>564</v>
      </c>
      <c r="BS316" s="81" t="s">
        <v>564</v>
      </c>
      <c r="BT316"/>
      <c r="BU316" s="80"/>
      <c r="BV316" s="80"/>
      <c r="BW316" s="80"/>
      <c r="BX316" s="80"/>
      <c r="BY316" s="80"/>
      <c r="BZ316" s="80"/>
      <c r="CA316" s="80"/>
      <c r="CB316" s="80"/>
      <c r="CC316" s="80"/>
    </row>
    <row r="317" spans="1:81">
      <c r="A317" s="80" t="s">
        <v>2116</v>
      </c>
      <c r="B317" s="80">
        <v>243</v>
      </c>
      <c r="C317" s="80">
        <v>5</v>
      </c>
      <c r="D317" s="80">
        <v>15</v>
      </c>
      <c r="E317" s="80">
        <v>2008</v>
      </c>
      <c r="F317" s="80" t="s">
        <v>84</v>
      </c>
      <c r="G317" s="80" t="s">
        <v>2111</v>
      </c>
      <c r="H317" s="80" t="s">
        <v>2112</v>
      </c>
      <c r="I317" s="177"/>
      <c r="J317" s="81">
        <v>192.37331635342716</v>
      </c>
      <c r="K317" s="81">
        <v>1.6828080313405516</v>
      </c>
      <c r="L317" s="81">
        <v>1.4158917326699503</v>
      </c>
      <c r="M317" s="81">
        <v>20.798936491664126</v>
      </c>
      <c r="N317" s="81">
        <v>30.453196988576359</v>
      </c>
      <c r="O317" s="81">
        <v>26.185299890715218</v>
      </c>
      <c r="P317" s="81">
        <v>18.387957875162552</v>
      </c>
      <c r="Q317" s="81">
        <v>1.4584916276405075</v>
      </c>
      <c r="R317" s="81">
        <v>9.7625215620967971</v>
      </c>
      <c r="S317" s="81">
        <v>2.9117393301700973</v>
      </c>
      <c r="T317" s="82"/>
      <c r="U317" s="81">
        <v>14323314</v>
      </c>
      <c r="V317" s="81">
        <v>961</v>
      </c>
      <c r="W317" s="81">
        <v>22</v>
      </c>
      <c r="X317" s="81">
        <v>4745</v>
      </c>
      <c r="Y317" s="81">
        <v>9638</v>
      </c>
      <c r="Z317" s="81">
        <v>13411</v>
      </c>
      <c r="AA317" s="81">
        <v>3605</v>
      </c>
      <c r="AB317" s="81">
        <v>23832</v>
      </c>
      <c r="AC317" s="81">
        <v>1844006</v>
      </c>
      <c r="AD317" s="81">
        <v>2.9117393301700973</v>
      </c>
      <c r="AE317" s="82"/>
      <c r="AF317" s="81" t="s">
        <v>564</v>
      </c>
      <c r="AG317" s="81" t="s">
        <v>564</v>
      </c>
      <c r="AH317" s="81" t="s">
        <v>564</v>
      </c>
      <c r="AI317" s="81" t="s">
        <v>564</v>
      </c>
      <c r="AJ317" s="81" t="s">
        <v>564</v>
      </c>
      <c r="AK317" s="81" t="s">
        <v>564</v>
      </c>
      <c r="AL317" s="81" t="s">
        <v>564</v>
      </c>
      <c r="AM317" s="81" t="s">
        <v>564</v>
      </c>
      <c r="AN317" s="81" t="s">
        <v>564</v>
      </c>
      <c r="AO317" s="81" t="s">
        <v>564</v>
      </c>
      <c r="AP317" s="82"/>
      <c r="AQ317" s="81" t="s">
        <v>564</v>
      </c>
      <c r="AR317" s="81" t="s">
        <v>564</v>
      </c>
      <c r="AS317" s="81" t="s">
        <v>564</v>
      </c>
      <c r="AT317" s="81" t="s">
        <v>564</v>
      </c>
      <c r="AU317" s="81" t="s">
        <v>564</v>
      </c>
      <c r="AV317" s="81" t="s">
        <v>564</v>
      </c>
      <c r="AW317" s="81" t="s">
        <v>564</v>
      </c>
      <c r="AX317" s="82"/>
      <c r="AY317" s="81" t="s">
        <v>564</v>
      </c>
      <c r="AZ317" s="81" t="s">
        <v>564</v>
      </c>
      <c r="BA317" s="81" t="s">
        <v>564</v>
      </c>
      <c r="BB317" s="81" t="s">
        <v>564</v>
      </c>
      <c r="BC317" s="81" t="s">
        <v>564</v>
      </c>
      <c r="BD317" s="81" t="s">
        <v>564</v>
      </c>
      <c r="BE317" s="81" t="s">
        <v>564</v>
      </c>
      <c r="BF317" s="82"/>
      <c r="BG317" s="81" t="s">
        <v>564</v>
      </c>
      <c r="BH317" s="81" t="s">
        <v>564</v>
      </c>
      <c r="BI317" s="81" t="s">
        <v>564</v>
      </c>
      <c r="BJ317" s="81" t="s">
        <v>564</v>
      </c>
      <c r="BK317" s="81" t="s">
        <v>564</v>
      </c>
      <c r="BL317" s="81" t="s">
        <v>564</v>
      </c>
      <c r="BM317" s="82"/>
      <c r="BN317" s="81" t="s">
        <v>564</v>
      </c>
      <c r="BO317" s="81" t="s">
        <v>564</v>
      </c>
      <c r="BP317" s="81" t="s">
        <v>564</v>
      </c>
      <c r="BQ317" s="81" t="s">
        <v>564</v>
      </c>
      <c r="BR317" s="81" t="s">
        <v>564</v>
      </c>
      <c r="BS317" s="81" t="s">
        <v>564</v>
      </c>
      <c r="BT317"/>
      <c r="BU317" s="80"/>
      <c r="BV317" s="80"/>
      <c r="BW317" s="80"/>
      <c r="BX317" s="80"/>
      <c r="BY317" s="80"/>
      <c r="BZ317" s="80"/>
      <c r="CA317" s="80"/>
      <c r="CB317" s="80"/>
      <c r="CC317" s="80"/>
    </row>
    <row r="318" spans="1:81">
      <c r="A318" s="80" t="s">
        <v>2117</v>
      </c>
      <c r="B318" s="80">
        <v>244</v>
      </c>
      <c r="C318" s="80">
        <v>6</v>
      </c>
      <c r="D318" s="80">
        <v>15</v>
      </c>
      <c r="E318" s="80">
        <v>2009</v>
      </c>
      <c r="F318" s="80" t="s">
        <v>85</v>
      </c>
      <c r="G318" s="80" t="s">
        <v>2111</v>
      </c>
      <c r="H318" s="80" t="s">
        <v>2112</v>
      </c>
      <c r="I318" s="177"/>
      <c r="J318" s="81">
        <v>201.12199022534858</v>
      </c>
      <c r="K318" s="81">
        <v>1.5148424504012181</v>
      </c>
      <c r="L318" s="81">
        <v>3.5483897144670218</v>
      </c>
      <c r="M318" s="81">
        <v>23.570057225407993</v>
      </c>
      <c r="N318" s="81">
        <v>30.843536949552945</v>
      </c>
      <c r="O318" s="81">
        <v>26.782088767377481</v>
      </c>
      <c r="P318" s="81">
        <v>17.518778953164258</v>
      </c>
      <c r="Q318" s="81">
        <v>1.3841162836301657</v>
      </c>
      <c r="R318" s="81">
        <v>5.1480713942363021</v>
      </c>
      <c r="S318" s="81">
        <v>2.3056959715066285</v>
      </c>
      <c r="T318" s="82"/>
      <c r="U318" s="81">
        <v>14860936</v>
      </c>
      <c r="V318" s="81">
        <v>818</v>
      </c>
      <c r="W318" s="81">
        <v>98</v>
      </c>
      <c r="X318" s="81">
        <v>5058</v>
      </c>
      <c r="Y318" s="81">
        <v>9709</v>
      </c>
      <c r="Z318" s="81">
        <v>13539</v>
      </c>
      <c r="AA318" s="81">
        <v>3526</v>
      </c>
      <c r="AB318" s="81">
        <v>23742</v>
      </c>
      <c r="AC318" s="81">
        <v>948654</v>
      </c>
      <c r="AD318" s="81">
        <v>2.3056959715066285</v>
      </c>
      <c r="AE318" s="82"/>
      <c r="AF318" s="81" t="s">
        <v>564</v>
      </c>
      <c r="AG318" s="81" t="s">
        <v>564</v>
      </c>
      <c r="AH318" s="81" t="s">
        <v>564</v>
      </c>
      <c r="AI318" s="81" t="s">
        <v>564</v>
      </c>
      <c r="AJ318" s="81" t="s">
        <v>564</v>
      </c>
      <c r="AK318" s="81" t="s">
        <v>564</v>
      </c>
      <c r="AL318" s="81" t="s">
        <v>564</v>
      </c>
      <c r="AM318" s="81" t="s">
        <v>564</v>
      </c>
      <c r="AN318" s="81" t="s">
        <v>564</v>
      </c>
      <c r="AO318" s="81" t="s">
        <v>564</v>
      </c>
      <c r="AP318" s="82"/>
      <c r="AQ318" s="81" t="s">
        <v>564</v>
      </c>
      <c r="AR318" s="81" t="s">
        <v>564</v>
      </c>
      <c r="AS318" s="81" t="s">
        <v>564</v>
      </c>
      <c r="AT318" s="81" t="s">
        <v>564</v>
      </c>
      <c r="AU318" s="81" t="s">
        <v>564</v>
      </c>
      <c r="AV318" s="81" t="s">
        <v>564</v>
      </c>
      <c r="AW318" s="81" t="s">
        <v>564</v>
      </c>
      <c r="AX318" s="82"/>
      <c r="AY318" s="81" t="s">
        <v>564</v>
      </c>
      <c r="AZ318" s="81" t="s">
        <v>564</v>
      </c>
      <c r="BA318" s="81" t="s">
        <v>564</v>
      </c>
      <c r="BB318" s="81" t="s">
        <v>564</v>
      </c>
      <c r="BC318" s="81" t="s">
        <v>564</v>
      </c>
      <c r="BD318" s="81" t="s">
        <v>564</v>
      </c>
      <c r="BE318" s="81" t="s">
        <v>564</v>
      </c>
      <c r="BF318" s="82"/>
      <c r="BG318" s="81">
        <v>0</v>
      </c>
      <c r="BH318" s="81">
        <v>0</v>
      </c>
      <c r="BI318" s="81">
        <v>41.011000000000003</v>
      </c>
      <c r="BJ318" s="81">
        <v>0</v>
      </c>
      <c r="BK318" s="81">
        <v>0</v>
      </c>
      <c r="BL318" s="81">
        <v>0</v>
      </c>
      <c r="BM318" s="82"/>
      <c r="BN318" s="81">
        <v>0</v>
      </c>
      <c r="BO318" s="81">
        <v>0</v>
      </c>
      <c r="BP318" s="81">
        <v>4</v>
      </c>
      <c r="BQ318" s="81">
        <v>0</v>
      </c>
      <c r="BR318" s="81">
        <v>0</v>
      </c>
      <c r="BS318" s="81">
        <v>0</v>
      </c>
      <c r="BT318"/>
      <c r="BU318" s="80"/>
      <c r="BV318" s="80"/>
      <c r="BW318" s="80"/>
      <c r="BX318" s="80"/>
      <c r="BY318" s="80"/>
      <c r="BZ318" s="80"/>
      <c r="CA318" s="80"/>
      <c r="CB318" s="80"/>
      <c r="CC318" s="80"/>
    </row>
    <row r="319" spans="1:81">
      <c r="A319" s="80" t="s">
        <v>2118</v>
      </c>
      <c r="B319" s="80">
        <v>245</v>
      </c>
      <c r="C319" s="80">
        <v>7</v>
      </c>
      <c r="D319" s="80">
        <v>15</v>
      </c>
      <c r="E319" s="80">
        <v>2010</v>
      </c>
      <c r="F319" s="80" t="s">
        <v>86</v>
      </c>
      <c r="G319" s="80" t="s">
        <v>2111</v>
      </c>
      <c r="H319" s="80" t="s">
        <v>2112</v>
      </c>
      <c r="I319" s="177"/>
      <c r="J319" s="81">
        <v>188.22721130711997</v>
      </c>
      <c r="K319" s="81">
        <v>1.4606022954009346</v>
      </c>
      <c r="L319" s="81">
        <v>3.364380810171546</v>
      </c>
      <c r="M319" s="81">
        <v>22.537317848025435</v>
      </c>
      <c r="N319" s="81">
        <v>28.949647385248493</v>
      </c>
      <c r="O319" s="81">
        <v>26.799980981122332</v>
      </c>
      <c r="P319" s="81">
        <v>17.880866391590057</v>
      </c>
      <c r="Q319" s="81">
        <v>1.4360974215941924</v>
      </c>
      <c r="R319" s="81">
        <v>3.2410504954213311</v>
      </c>
      <c r="S319" s="81">
        <v>2.4664820107131242</v>
      </c>
      <c r="T319" s="82"/>
      <c r="U319" s="81">
        <v>13827752</v>
      </c>
      <c r="V319" s="81">
        <v>818</v>
      </c>
      <c r="W319" s="81">
        <v>98</v>
      </c>
      <c r="X319" s="81">
        <v>5058</v>
      </c>
      <c r="Y319" s="81">
        <v>9705</v>
      </c>
      <c r="Z319" s="81">
        <v>13611</v>
      </c>
      <c r="AA319" s="81">
        <v>3509</v>
      </c>
      <c r="AB319" s="81">
        <v>23604</v>
      </c>
      <c r="AC319" s="81">
        <v>565980</v>
      </c>
      <c r="AD319" s="81">
        <v>2.4664820107131242</v>
      </c>
      <c r="AE319" s="82"/>
      <c r="AF319" s="81" t="s">
        <v>564</v>
      </c>
      <c r="AG319" s="81" t="s">
        <v>564</v>
      </c>
      <c r="AH319" s="81" t="s">
        <v>564</v>
      </c>
      <c r="AI319" s="81" t="s">
        <v>564</v>
      </c>
      <c r="AJ319" s="81" t="s">
        <v>564</v>
      </c>
      <c r="AK319" s="81" t="s">
        <v>564</v>
      </c>
      <c r="AL319" s="81" t="s">
        <v>564</v>
      </c>
      <c r="AM319" s="81" t="s">
        <v>564</v>
      </c>
      <c r="AN319" s="81" t="s">
        <v>564</v>
      </c>
      <c r="AO319" s="81" t="s">
        <v>564</v>
      </c>
      <c r="AP319" s="82"/>
      <c r="AQ319" s="81" t="s">
        <v>564</v>
      </c>
      <c r="AR319" s="81" t="s">
        <v>564</v>
      </c>
      <c r="AS319" s="81" t="s">
        <v>564</v>
      </c>
      <c r="AT319" s="81" t="s">
        <v>564</v>
      </c>
      <c r="AU319" s="81" t="s">
        <v>564</v>
      </c>
      <c r="AV319" s="81" t="s">
        <v>564</v>
      </c>
      <c r="AW319" s="81" t="s">
        <v>564</v>
      </c>
      <c r="AX319" s="82"/>
      <c r="AY319" s="81" t="s">
        <v>564</v>
      </c>
      <c r="AZ319" s="81" t="s">
        <v>564</v>
      </c>
      <c r="BA319" s="81" t="s">
        <v>564</v>
      </c>
      <c r="BB319" s="81" t="s">
        <v>564</v>
      </c>
      <c r="BC319" s="81" t="s">
        <v>564</v>
      </c>
      <c r="BD319" s="81" t="s">
        <v>564</v>
      </c>
      <c r="BE319" s="81" t="s">
        <v>564</v>
      </c>
      <c r="BF319" s="82"/>
      <c r="BG319" s="81">
        <v>0</v>
      </c>
      <c r="BH319" s="81">
        <v>0</v>
      </c>
      <c r="BI319" s="81">
        <v>43.917999999999999</v>
      </c>
      <c r="BJ319" s="81">
        <v>0</v>
      </c>
      <c r="BK319" s="81">
        <v>0</v>
      </c>
      <c r="BL319" s="81">
        <v>0</v>
      </c>
      <c r="BM319" s="82"/>
      <c r="BN319" s="81">
        <v>0</v>
      </c>
      <c r="BO319" s="81">
        <v>0</v>
      </c>
      <c r="BP319" s="81">
        <v>4</v>
      </c>
      <c r="BQ319" s="81">
        <v>0</v>
      </c>
      <c r="BR319" s="81">
        <v>0</v>
      </c>
      <c r="BS319" s="81">
        <v>0</v>
      </c>
      <c r="BT319"/>
      <c r="BU319" s="80">
        <v>43.917999999999999</v>
      </c>
      <c r="BV319" s="80">
        <v>0</v>
      </c>
      <c r="BW319" s="80">
        <v>0</v>
      </c>
      <c r="BX319" s="80">
        <v>0</v>
      </c>
      <c r="BY319" s="80">
        <v>0</v>
      </c>
      <c r="BZ319" s="80">
        <v>0</v>
      </c>
      <c r="CA319" s="80">
        <v>0</v>
      </c>
      <c r="CB319" s="80">
        <v>0</v>
      </c>
      <c r="CC319" s="80">
        <v>0</v>
      </c>
    </row>
    <row r="320" spans="1:81">
      <c r="A320" s="80" t="s">
        <v>2119</v>
      </c>
      <c r="B320" s="80">
        <v>246</v>
      </c>
      <c r="C320" s="80">
        <v>8</v>
      </c>
      <c r="D320" s="80">
        <v>15</v>
      </c>
      <c r="E320" s="80">
        <v>2011</v>
      </c>
      <c r="F320" s="80" t="s">
        <v>87</v>
      </c>
      <c r="G320" s="80" t="s">
        <v>2111</v>
      </c>
      <c r="H320" s="80" t="s">
        <v>2112</v>
      </c>
      <c r="I320" s="177"/>
      <c r="J320" s="81">
        <v>205.27865219669962</v>
      </c>
      <c r="K320" s="81">
        <v>2.3276771061905985</v>
      </c>
      <c r="L320" s="81">
        <v>4.3751814015116857</v>
      </c>
      <c r="M320" s="81">
        <v>29.825737149893008</v>
      </c>
      <c r="N320" s="81">
        <v>40.198192899170181</v>
      </c>
      <c r="O320" s="81">
        <v>26.629046653619127</v>
      </c>
      <c r="P320" s="81">
        <v>17.294858904752015</v>
      </c>
      <c r="Q320" s="81">
        <v>1.655506469040084</v>
      </c>
      <c r="R320" s="81">
        <v>3.0631281396083083</v>
      </c>
      <c r="S320" s="81">
        <v>2.5053002638745281</v>
      </c>
      <c r="T320" s="82"/>
      <c r="U320" s="81">
        <v>13856801</v>
      </c>
      <c r="V320" s="81">
        <v>818</v>
      </c>
      <c r="W320" s="81">
        <v>98</v>
      </c>
      <c r="X320" s="81">
        <v>5058</v>
      </c>
      <c r="Y320" s="81">
        <v>9834</v>
      </c>
      <c r="Z320" s="81">
        <v>13818</v>
      </c>
      <c r="AA320" s="81">
        <v>3495</v>
      </c>
      <c r="AB320" s="81">
        <v>23590</v>
      </c>
      <c r="AC320" s="81">
        <v>534025</v>
      </c>
      <c r="AD320" s="81">
        <v>2.5053002638745281</v>
      </c>
      <c r="AE320" s="82"/>
      <c r="AF320" s="81" t="s">
        <v>564</v>
      </c>
      <c r="AG320" s="81" t="s">
        <v>564</v>
      </c>
      <c r="AH320" s="81" t="s">
        <v>564</v>
      </c>
      <c r="AI320" s="81" t="s">
        <v>564</v>
      </c>
      <c r="AJ320" s="81" t="s">
        <v>564</v>
      </c>
      <c r="AK320" s="81" t="s">
        <v>564</v>
      </c>
      <c r="AL320" s="81" t="s">
        <v>564</v>
      </c>
      <c r="AM320" s="81" t="s">
        <v>564</v>
      </c>
      <c r="AN320" s="81" t="s">
        <v>564</v>
      </c>
      <c r="AO320" s="81" t="s">
        <v>564</v>
      </c>
      <c r="AP320" s="82"/>
      <c r="AQ320" s="81" t="s">
        <v>564</v>
      </c>
      <c r="AR320" s="81" t="s">
        <v>564</v>
      </c>
      <c r="AS320" s="81" t="s">
        <v>564</v>
      </c>
      <c r="AT320" s="81" t="s">
        <v>564</v>
      </c>
      <c r="AU320" s="81" t="s">
        <v>564</v>
      </c>
      <c r="AV320" s="81" t="s">
        <v>564</v>
      </c>
      <c r="AW320" s="81" t="s">
        <v>564</v>
      </c>
      <c r="AX320" s="82"/>
      <c r="AY320" s="81" t="s">
        <v>564</v>
      </c>
      <c r="AZ320" s="81" t="s">
        <v>564</v>
      </c>
      <c r="BA320" s="81" t="s">
        <v>564</v>
      </c>
      <c r="BB320" s="81" t="s">
        <v>564</v>
      </c>
      <c r="BC320" s="81" t="s">
        <v>564</v>
      </c>
      <c r="BD320" s="81" t="s">
        <v>564</v>
      </c>
      <c r="BE320" s="81" t="s">
        <v>564</v>
      </c>
      <c r="BF320" s="82"/>
      <c r="BG320" s="81">
        <v>0</v>
      </c>
      <c r="BH320" s="81">
        <v>0</v>
      </c>
      <c r="BI320" s="81">
        <v>37.313000000000002</v>
      </c>
      <c r="BJ320" s="81">
        <v>0</v>
      </c>
      <c r="BK320" s="81">
        <v>0</v>
      </c>
      <c r="BL320" s="81">
        <v>0</v>
      </c>
      <c r="BM320" s="82"/>
      <c r="BN320" s="81">
        <v>0</v>
      </c>
      <c r="BO320" s="81">
        <v>0</v>
      </c>
      <c r="BP320" s="81">
        <v>4</v>
      </c>
      <c r="BQ320" s="81">
        <v>0</v>
      </c>
      <c r="BR320" s="81">
        <v>0</v>
      </c>
      <c r="BS320" s="81">
        <v>0</v>
      </c>
      <c r="BT320"/>
      <c r="BU320" s="80">
        <v>37.313000000000002</v>
      </c>
      <c r="BV320" s="80">
        <v>0</v>
      </c>
      <c r="BW320" s="80">
        <v>0</v>
      </c>
      <c r="BX320" s="80">
        <v>0</v>
      </c>
      <c r="BY320" s="80">
        <v>0</v>
      </c>
      <c r="BZ320" s="80">
        <v>0</v>
      </c>
      <c r="CA320" s="80">
        <v>0</v>
      </c>
      <c r="CB320" s="80">
        <v>0</v>
      </c>
      <c r="CC320" s="80">
        <v>0</v>
      </c>
    </row>
    <row r="321" spans="1:81">
      <c r="A321" s="80" t="s">
        <v>2120</v>
      </c>
      <c r="B321" s="80">
        <v>247</v>
      </c>
      <c r="C321" s="80">
        <v>9</v>
      </c>
      <c r="D321" s="80">
        <v>15</v>
      </c>
      <c r="E321" s="80">
        <v>2012</v>
      </c>
      <c r="F321" s="80" t="s">
        <v>88</v>
      </c>
      <c r="G321" s="80" t="s">
        <v>2111</v>
      </c>
      <c r="H321" s="80" t="s">
        <v>2112</v>
      </c>
      <c r="I321" s="177"/>
      <c r="J321" s="81">
        <v>225.15002341650671</v>
      </c>
      <c r="K321" s="81">
        <v>2.3342776430247367</v>
      </c>
      <c r="L321" s="81">
        <v>4.5925040829597883</v>
      </c>
      <c r="M321" s="81">
        <v>32.640626720728847</v>
      </c>
      <c r="N321" s="81">
        <v>54.357084971362511</v>
      </c>
      <c r="O321" s="81">
        <v>26.738795303943515</v>
      </c>
      <c r="P321" s="81">
        <v>17.238985180708195</v>
      </c>
      <c r="Q321" s="81">
        <v>1.8280233279931664</v>
      </c>
      <c r="R321" s="81">
        <v>3.0441065850261007</v>
      </c>
      <c r="S321" s="81">
        <v>2.55382612411272</v>
      </c>
      <c r="T321" s="82"/>
      <c r="U321" s="81">
        <v>15467948</v>
      </c>
      <c r="V321" s="81">
        <v>818</v>
      </c>
      <c r="W321" s="81">
        <v>98</v>
      </c>
      <c r="X321" s="81">
        <v>5058</v>
      </c>
      <c r="Y321" s="81">
        <v>10336</v>
      </c>
      <c r="Z321" s="81">
        <v>13985</v>
      </c>
      <c r="AA321" s="81">
        <v>3464</v>
      </c>
      <c r="AB321" s="81">
        <v>23975</v>
      </c>
      <c r="AC321" s="81">
        <v>516963</v>
      </c>
      <c r="AD321" s="81">
        <v>2.55382612411272</v>
      </c>
      <c r="AE321" s="82"/>
      <c r="AF321" s="81" t="s">
        <v>564</v>
      </c>
      <c r="AG321" s="81" t="s">
        <v>564</v>
      </c>
      <c r="AH321" s="81" t="s">
        <v>564</v>
      </c>
      <c r="AI321" s="81" t="s">
        <v>564</v>
      </c>
      <c r="AJ321" s="81" t="s">
        <v>564</v>
      </c>
      <c r="AK321" s="81" t="s">
        <v>564</v>
      </c>
      <c r="AL321" s="81" t="s">
        <v>564</v>
      </c>
      <c r="AM321" s="81" t="s">
        <v>564</v>
      </c>
      <c r="AN321" s="81" t="s">
        <v>564</v>
      </c>
      <c r="AO321" s="81" t="s">
        <v>564</v>
      </c>
      <c r="AP321" s="82"/>
      <c r="AQ321" s="81" t="s">
        <v>564</v>
      </c>
      <c r="AR321" s="81" t="s">
        <v>564</v>
      </c>
      <c r="AS321" s="81" t="s">
        <v>564</v>
      </c>
      <c r="AT321" s="81" t="s">
        <v>564</v>
      </c>
      <c r="AU321" s="81" t="s">
        <v>564</v>
      </c>
      <c r="AV321" s="81" t="s">
        <v>564</v>
      </c>
      <c r="AW321" s="81" t="s">
        <v>564</v>
      </c>
      <c r="AX321" s="82"/>
      <c r="AY321" s="81" t="s">
        <v>564</v>
      </c>
      <c r="AZ321" s="81" t="s">
        <v>564</v>
      </c>
      <c r="BA321" s="81" t="s">
        <v>564</v>
      </c>
      <c r="BB321" s="81" t="s">
        <v>564</v>
      </c>
      <c r="BC321" s="81" t="s">
        <v>564</v>
      </c>
      <c r="BD321" s="81" t="s">
        <v>564</v>
      </c>
      <c r="BE321" s="81" t="s">
        <v>564</v>
      </c>
      <c r="BF321" s="82"/>
      <c r="BG321" s="81">
        <v>0</v>
      </c>
      <c r="BH321" s="81">
        <v>0</v>
      </c>
      <c r="BI321" s="81">
        <v>29.937000000000001</v>
      </c>
      <c r="BJ321" s="81">
        <v>0</v>
      </c>
      <c r="BK321" s="81">
        <v>0</v>
      </c>
      <c r="BL321" s="81">
        <v>0</v>
      </c>
      <c r="BM321" s="82"/>
      <c r="BN321" s="81">
        <v>0</v>
      </c>
      <c r="BO321" s="81">
        <v>0</v>
      </c>
      <c r="BP321" s="81">
        <v>3</v>
      </c>
      <c r="BQ321" s="81">
        <v>0</v>
      </c>
      <c r="BR321" s="81">
        <v>0</v>
      </c>
      <c r="BS321" s="81">
        <v>0</v>
      </c>
      <c r="BT321"/>
      <c r="BU321" s="80">
        <v>29.937000000000001</v>
      </c>
      <c r="BV321" s="80">
        <v>0</v>
      </c>
      <c r="BW321" s="80">
        <v>0</v>
      </c>
      <c r="BX321" s="80">
        <v>0</v>
      </c>
      <c r="BY321" s="80">
        <v>0</v>
      </c>
      <c r="BZ321" s="80">
        <v>0</v>
      </c>
      <c r="CA321" s="80">
        <v>0</v>
      </c>
      <c r="CB321" s="80">
        <v>0</v>
      </c>
      <c r="CC321" s="80">
        <v>0</v>
      </c>
    </row>
    <row r="322" spans="1:81">
      <c r="A322" s="80" t="s">
        <v>2121</v>
      </c>
      <c r="B322" s="80">
        <v>248</v>
      </c>
      <c r="C322" s="80">
        <v>10</v>
      </c>
      <c r="D322" s="80">
        <v>15</v>
      </c>
      <c r="E322" s="80">
        <v>2013</v>
      </c>
      <c r="F322" s="80" t="s">
        <v>89</v>
      </c>
      <c r="G322" s="80" t="s">
        <v>2111</v>
      </c>
      <c r="H322" s="80" t="s">
        <v>2112</v>
      </c>
      <c r="I322" s="177"/>
      <c r="J322" s="81">
        <v>239.94942942995212</v>
      </c>
      <c r="K322" s="81">
        <v>1.9064987778113403</v>
      </c>
      <c r="L322" s="81">
        <v>4.0978308197680109</v>
      </c>
      <c r="M322" s="81">
        <v>32.653997815434963</v>
      </c>
      <c r="N322" s="81">
        <v>58.630626494543087</v>
      </c>
      <c r="O322" s="81">
        <v>25.821101973004215</v>
      </c>
      <c r="P322" s="81">
        <v>17.2290093673363</v>
      </c>
      <c r="Q322" s="81">
        <v>1.8435533309139918</v>
      </c>
      <c r="R322" s="81">
        <v>3.2145936083812892</v>
      </c>
      <c r="S322" s="81">
        <v>2.8185458171512296</v>
      </c>
      <c r="T322" s="82"/>
      <c r="U322" s="81">
        <v>12683123</v>
      </c>
      <c r="V322" s="81">
        <v>818</v>
      </c>
      <c r="W322" s="81">
        <v>98</v>
      </c>
      <c r="X322" s="81">
        <v>5058</v>
      </c>
      <c r="Y322" s="81">
        <v>10306</v>
      </c>
      <c r="Z322" s="81">
        <v>14108</v>
      </c>
      <c r="AA322" s="81">
        <v>3449</v>
      </c>
      <c r="AB322" s="81">
        <v>23832</v>
      </c>
      <c r="AC322" s="81">
        <v>532889</v>
      </c>
      <c r="AD322" s="81">
        <v>2.8185458171512296</v>
      </c>
      <c r="AE322" s="82"/>
      <c r="AF322" s="81" t="s">
        <v>564</v>
      </c>
      <c r="AG322" s="81" t="s">
        <v>564</v>
      </c>
      <c r="AH322" s="81" t="s">
        <v>564</v>
      </c>
      <c r="AI322" s="81" t="s">
        <v>564</v>
      </c>
      <c r="AJ322" s="81" t="s">
        <v>564</v>
      </c>
      <c r="AK322" s="81" t="s">
        <v>564</v>
      </c>
      <c r="AL322" s="81" t="s">
        <v>564</v>
      </c>
      <c r="AM322" s="81" t="s">
        <v>564</v>
      </c>
      <c r="AN322" s="81" t="s">
        <v>564</v>
      </c>
      <c r="AO322" s="81" t="s">
        <v>564</v>
      </c>
      <c r="AP322" s="82"/>
      <c r="AQ322" s="81" t="s">
        <v>564</v>
      </c>
      <c r="AR322" s="81" t="s">
        <v>564</v>
      </c>
      <c r="AS322" s="81" t="s">
        <v>564</v>
      </c>
      <c r="AT322" s="81" t="s">
        <v>564</v>
      </c>
      <c r="AU322" s="81" t="s">
        <v>564</v>
      </c>
      <c r="AV322" s="81" t="s">
        <v>564</v>
      </c>
      <c r="AW322" s="81" t="s">
        <v>564</v>
      </c>
      <c r="AX322" s="82"/>
      <c r="AY322" s="81" t="s">
        <v>564</v>
      </c>
      <c r="AZ322" s="81" t="s">
        <v>564</v>
      </c>
      <c r="BA322" s="81" t="s">
        <v>564</v>
      </c>
      <c r="BB322" s="81" t="s">
        <v>564</v>
      </c>
      <c r="BC322" s="81" t="s">
        <v>564</v>
      </c>
      <c r="BD322" s="81" t="s">
        <v>564</v>
      </c>
      <c r="BE322" s="81" t="s">
        <v>564</v>
      </c>
      <c r="BF322" s="82"/>
      <c r="BG322" s="81">
        <v>0</v>
      </c>
      <c r="BH322" s="81">
        <v>0</v>
      </c>
      <c r="BI322" s="81">
        <v>31.151</v>
      </c>
      <c r="BJ322" s="81">
        <v>0</v>
      </c>
      <c r="BK322" s="81">
        <v>0</v>
      </c>
      <c r="BL322" s="81">
        <v>0</v>
      </c>
      <c r="BM322" s="82"/>
      <c r="BN322" s="81">
        <v>0</v>
      </c>
      <c r="BO322" s="81">
        <v>0</v>
      </c>
      <c r="BP322" s="81">
        <v>4</v>
      </c>
      <c r="BQ322" s="81">
        <v>0</v>
      </c>
      <c r="BR322" s="81">
        <v>0</v>
      </c>
      <c r="BS322" s="81">
        <v>0</v>
      </c>
      <c r="BT322"/>
      <c r="BU322" s="80">
        <v>31.151</v>
      </c>
      <c r="BV322" s="80">
        <v>0</v>
      </c>
      <c r="BW322" s="80">
        <v>0</v>
      </c>
      <c r="BX322" s="80">
        <v>0</v>
      </c>
      <c r="BY322" s="80">
        <v>0</v>
      </c>
      <c r="BZ322" s="80">
        <v>0</v>
      </c>
      <c r="CA322" s="80">
        <v>0</v>
      </c>
      <c r="CB322" s="80">
        <v>0</v>
      </c>
      <c r="CC322" s="80">
        <v>0</v>
      </c>
    </row>
    <row r="323" spans="1:81">
      <c r="A323" s="80" t="s">
        <v>2122</v>
      </c>
      <c r="B323" s="80">
        <v>249</v>
      </c>
      <c r="C323" s="80">
        <v>11</v>
      </c>
      <c r="D323" s="80">
        <v>15</v>
      </c>
      <c r="E323" s="80">
        <v>2014</v>
      </c>
      <c r="F323" s="80" t="s">
        <v>90</v>
      </c>
      <c r="G323" s="80" t="s">
        <v>2111</v>
      </c>
      <c r="H323" s="80" t="s">
        <v>2112</v>
      </c>
      <c r="I323" s="177"/>
      <c r="J323" s="81">
        <v>203.55730704780618</v>
      </c>
      <c r="K323" s="81">
        <v>1.3771173620291421</v>
      </c>
      <c r="L323" s="81">
        <v>5.9666017346746258</v>
      </c>
      <c r="M323" s="81">
        <v>29.631330033056845</v>
      </c>
      <c r="N323" s="81">
        <v>49.582399660450953</v>
      </c>
      <c r="O323" s="81">
        <v>24.676422005795075</v>
      </c>
      <c r="P323" s="81">
        <v>16.786356337193098</v>
      </c>
      <c r="Q323" s="81">
        <v>1.7560403690660746</v>
      </c>
      <c r="R323" s="81">
        <v>3.1971689316804981</v>
      </c>
      <c r="S323" s="81">
        <v>2.8561718628169337</v>
      </c>
      <c r="T323" s="82"/>
      <c r="U323" s="81">
        <v>11895553</v>
      </c>
      <c r="V323" s="81">
        <v>518</v>
      </c>
      <c r="W323" s="81">
        <v>120</v>
      </c>
      <c r="X323" s="81">
        <v>5034</v>
      </c>
      <c r="Y323" s="81">
        <v>10287</v>
      </c>
      <c r="Z323" s="81">
        <v>14200</v>
      </c>
      <c r="AA323" s="81">
        <v>3343</v>
      </c>
      <c r="AB323" s="81">
        <v>23660</v>
      </c>
      <c r="AC323" s="81">
        <v>531667</v>
      </c>
      <c r="AD323" s="81">
        <v>2.8561718628169337</v>
      </c>
      <c r="AE323" s="82"/>
      <c r="AF323" s="81">
        <v>115624499.60667901</v>
      </c>
      <c r="AG323" s="81">
        <v>1014990.6432272503</v>
      </c>
      <c r="AH323" s="81">
        <v>1480022.5108606722</v>
      </c>
      <c r="AI323" s="81">
        <v>28848285.305376418</v>
      </c>
      <c r="AJ323" s="81">
        <v>60619383.191702999</v>
      </c>
      <c r="AK323" s="81">
        <v>0</v>
      </c>
      <c r="AL323" s="81">
        <v>0</v>
      </c>
      <c r="AM323" s="81">
        <v>3248164.4435338685</v>
      </c>
      <c r="AN323" s="81">
        <v>0</v>
      </c>
      <c r="AO323" s="81">
        <v>0</v>
      </c>
      <c r="AP323" s="82"/>
      <c r="AQ323" s="81">
        <v>577</v>
      </c>
      <c r="AR323" s="81">
        <v>93</v>
      </c>
      <c r="AS323" s="81">
        <v>0</v>
      </c>
      <c r="AT323" s="81">
        <v>0</v>
      </c>
      <c r="AU323" s="81">
        <v>0</v>
      </c>
      <c r="AV323" s="81">
        <v>0</v>
      </c>
      <c r="AW323" s="81" t="s">
        <v>564</v>
      </c>
      <c r="AX323" s="82"/>
      <c r="AY323" s="81">
        <v>2501.5370000000003</v>
      </c>
      <c r="AZ323" s="81">
        <v>7226.3</v>
      </c>
      <c r="BA323" s="81">
        <v>0</v>
      </c>
      <c r="BB323" s="81">
        <v>0</v>
      </c>
      <c r="BC323" s="81">
        <v>0</v>
      </c>
      <c r="BD323" s="81">
        <v>0</v>
      </c>
      <c r="BE323" s="81" t="s">
        <v>564</v>
      </c>
      <c r="BF323" s="82"/>
      <c r="BG323" s="81">
        <v>0</v>
      </c>
      <c r="BH323" s="81">
        <v>0</v>
      </c>
      <c r="BI323" s="81">
        <v>52.384</v>
      </c>
      <c r="BJ323" s="81">
        <v>0</v>
      </c>
      <c r="BK323" s="81">
        <v>0</v>
      </c>
      <c r="BL323" s="81">
        <v>0</v>
      </c>
      <c r="BM323" s="82"/>
      <c r="BN323" s="81">
        <v>0</v>
      </c>
      <c r="BO323" s="81">
        <v>0</v>
      </c>
      <c r="BP323" s="81">
        <v>5</v>
      </c>
      <c r="BQ323" s="81">
        <v>0</v>
      </c>
      <c r="BR323" s="81">
        <v>0</v>
      </c>
      <c r="BS323" s="81">
        <v>0</v>
      </c>
      <c r="BT323"/>
      <c r="BU323" s="80">
        <v>52.384</v>
      </c>
      <c r="BV323" s="80">
        <v>0</v>
      </c>
      <c r="BW323" s="80">
        <v>0</v>
      </c>
      <c r="BX323" s="80">
        <v>0</v>
      </c>
      <c r="BY323" s="80">
        <v>0</v>
      </c>
      <c r="BZ323" s="80">
        <v>0</v>
      </c>
      <c r="CA323" s="80">
        <v>0</v>
      </c>
      <c r="CB323" s="80">
        <v>0</v>
      </c>
      <c r="CC323" s="80">
        <v>0</v>
      </c>
    </row>
    <row r="324" spans="1:81">
      <c r="A324" s="80" t="s">
        <v>2123</v>
      </c>
      <c r="B324" s="80">
        <v>250</v>
      </c>
      <c r="C324" s="80">
        <v>12</v>
      </c>
      <c r="D324" s="80">
        <v>15</v>
      </c>
      <c r="E324" s="80">
        <v>2015</v>
      </c>
      <c r="F324" s="80" t="s">
        <v>91</v>
      </c>
      <c r="G324" s="80" t="s">
        <v>2111</v>
      </c>
      <c r="H324" s="80" t="s">
        <v>2112</v>
      </c>
      <c r="I324" s="177"/>
      <c r="J324" s="81">
        <v>201.58060364508646</v>
      </c>
      <c r="K324" s="81">
        <v>1.3183282375704333</v>
      </c>
      <c r="L324" s="81">
        <v>7.0406114232905832</v>
      </c>
      <c r="M324" s="81">
        <v>30.932939621822158</v>
      </c>
      <c r="N324" s="81">
        <v>42.693667279741383</v>
      </c>
      <c r="O324" s="81">
        <v>24.706003111839784</v>
      </c>
      <c r="P324" s="81">
        <v>16.734235277637314</v>
      </c>
      <c r="Q324" s="81">
        <v>1.7238717401122197</v>
      </c>
      <c r="R324" s="81">
        <v>2.9217503476177971</v>
      </c>
      <c r="S324" s="81">
        <v>4.3633064102578913</v>
      </c>
      <c r="T324" s="82"/>
      <c r="U324" s="81">
        <v>12726472</v>
      </c>
      <c r="V324" s="81">
        <v>518</v>
      </c>
      <c r="W324" s="81">
        <v>120</v>
      </c>
      <c r="X324" s="81">
        <v>5034</v>
      </c>
      <c r="Y324" s="81">
        <v>10493</v>
      </c>
      <c r="Z324" s="81">
        <v>14354</v>
      </c>
      <c r="AA324" s="81">
        <v>3330</v>
      </c>
      <c r="AB324" s="81">
        <v>23726</v>
      </c>
      <c r="AC324" s="81">
        <v>500504</v>
      </c>
      <c r="AD324" s="81">
        <v>4.3633064102578913</v>
      </c>
      <c r="AE324" s="82"/>
      <c r="AF324" s="81">
        <v>125496326.75495265</v>
      </c>
      <c r="AG324" s="81">
        <v>913829.10733602382</v>
      </c>
      <c r="AH324" s="81">
        <v>1411656.6830479486</v>
      </c>
      <c r="AI324" s="81">
        <v>30728099.561834574</v>
      </c>
      <c r="AJ324" s="81">
        <v>55418829.488696299</v>
      </c>
      <c r="AK324" s="81">
        <v>0</v>
      </c>
      <c r="AL324" s="81">
        <v>0</v>
      </c>
      <c r="AM324" s="81">
        <v>3251548.7731732754</v>
      </c>
      <c r="AN324" s="81">
        <v>0</v>
      </c>
      <c r="AO324" s="81">
        <v>0</v>
      </c>
      <c r="AP324" s="82"/>
      <c r="AQ324" s="81">
        <v>608</v>
      </c>
      <c r="AR324" s="81">
        <v>115</v>
      </c>
      <c r="AS324" s="81">
        <v>0</v>
      </c>
      <c r="AT324" s="81">
        <v>0</v>
      </c>
      <c r="AU324" s="81">
        <v>0</v>
      </c>
      <c r="AV324" s="81">
        <v>0</v>
      </c>
      <c r="AW324" s="81" t="s">
        <v>564</v>
      </c>
      <c r="AX324" s="82"/>
      <c r="AY324" s="81">
        <v>2677.489</v>
      </c>
      <c r="AZ324" s="81">
        <v>7719.0999999999995</v>
      </c>
      <c r="BA324" s="81">
        <v>0</v>
      </c>
      <c r="BB324" s="81">
        <v>0</v>
      </c>
      <c r="BC324" s="81">
        <v>0</v>
      </c>
      <c r="BD324" s="81">
        <v>0</v>
      </c>
      <c r="BE324" s="81" t="s">
        <v>564</v>
      </c>
      <c r="BF324" s="82"/>
      <c r="BG324" s="81">
        <v>0</v>
      </c>
      <c r="BH324" s="81">
        <v>0</v>
      </c>
      <c r="BI324" s="81">
        <v>51.606999999999999</v>
      </c>
      <c r="BJ324" s="81">
        <v>0</v>
      </c>
      <c r="BK324" s="81">
        <v>0</v>
      </c>
      <c r="BL324" s="81">
        <v>0</v>
      </c>
      <c r="BM324" s="82"/>
      <c r="BN324" s="81">
        <v>0</v>
      </c>
      <c r="BO324" s="81">
        <v>0</v>
      </c>
      <c r="BP324" s="81">
        <v>5</v>
      </c>
      <c r="BQ324" s="81">
        <v>0</v>
      </c>
      <c r="BR324" s="81">
        <v>0</v>
      </c>
      <c r="BS324" s="81">
        <v>0</v>
      </c>
      <c r="BT324"/>
      <c r="BU324" s="80">
        <v>51.606999999999999</v>
      </c>
      <c r="BV324" s="80">
        <v>0</v>
      </c>
      <c r="BW324" s="80">
        <v>0</v>
      </c>
      <c r="BX324" s="80">
        <v>0</v>
      </c>
      <c r="BY324" s="80">
        <v>0</v>
      </c>
      <c r="BZ324" s="80">
        <v>0</v>
      </c>
      <c r="CA324" s="80">
        <v>0</v>
      </c>
      <c r="CB324" s="80">
        <v>0</v>
      </c>
      <c r="CC324" s="80">
        <v>0</v>
      </c>
    </row>
    <row r="325" spans="1:81">
      <c r="A325" s="80" t="s">
        <v>2124</v>
      </c>
      <c r="B325" s="80">
        <v>251</v>
      </c>
      <c r="C325" s="80">
        <v>13</v>
      </c>
      <c r="D325" s="80">
        <v>15</v>
      </c>
      <c r="E325" s="80">
        <v>2016</v>
      </c>
      <c r="F325" s="80" t="s">
        <v>92</v>
      </c>
      <c r="G325" s="80" t="s">
        <v>2111</v>
      </c>
      <c r="H325" s="80" t="s">
        <v>2112</v>
      </c>
      <c r="I325" s="177"/>
      <c r="J325" s="81">
        <v>162.79522186793056</v>
      </c>
      <c r="K325" s="81">
        <v>1.2233374539883344</v>
      </c>
      <c r="L325" s="81">
        <v>7.6471184829095158</v>
      </c>
      <c r="M325" s="81">
        <v>23.184963767631356</v>
      </c>
      <c r="N325" s="81">
        <v>37.382763140577786</v>
      </c>
      <c r="O325" s="81">
        <v>24.480799912698213</v>
      </c>
      <c r="P325" s="81">
        <v>16.213555093960618</v>
      </c>
      <c r="Q325" s="81">
        <v>1.6717894672125637</v>
      </c>
      <c r="R325" s="81">
        <v>3.2046748422530054</v>
      </c>
      <c r="S325" s="81">
        <v>2.7326523346415086</v>
      </c>
      <c r="T325" s="82"/>
      <c r="U325" s="81">
        <v>11041977</v>
      </c>
      <c r="V325" s="81">
        <v>518</v>
      </c>
      <c r="W325" s="81">
        <v>120</v>
      </c>
      <c r="X325" s="81">
        <v>5034</v>
      </c>
      <c r="Y325" s="81">
        <v>10614</v>
      </c>
      <c r="Z325" s="81">
        <v>14398</v>
      </c>
      <c r="AA325" s="81">
        <v>3337</v>
      </c>
      <c r="AB325" s="81">
        <v>23669</v>
      </c>
      <c r="AC325" s="81">
        <v>547326.91790394508</v>
      </c>
      <c r="AD325" s="81">
        <v>2.732652334641509</v>
      </c>
      <c r="AE325" s="82"/>
      <c r="AF325" s="81">
        <v>108183891.3513449</v>
      </c>
      <c r="AG325" s="81">
        <v>895731.71021068306</v>
      </c>
      <c r="AH325" s="81">
        <v>1282747.476415735</v>
      </c>
      <c r="AI325" s="81">
        <v>35169763.817160018</v>
      </c>
      <c r="AJ325" s="81">
        <v>59547829.426727928</v>
      </c>
      <c r="AK325" s="81">
        <v>0</v>
      </c>
      <c r="AL325" s="81">
        <v>0</v>
      </c>
      <c r="AM325" s="81">
        <v>3246257.2277817358</v>
      </c>
      <c r="AN325" s="81">
        <v>0</v>
      </c>
      <c r="AO325" s="81">
        <v>0</v>
      </c>
      <c r="AP325" s="82"/>
      <c r="AQ325" s="81">
        <v>651</v>
      </c>
      <c r="AR325" s="81">
        <v>123</v>
      </c>
      <c r="AS325" s="81">
        <v>0</v>
      </c>
      <c r="AT325" s="81">
        <v>0</v>
      </c>
      <c r="AU325" s="81">
        <v>0</v>
      </c>
      <c r="AV325" s="81">
        <v>0</v>
      </c>
      <c r="AW325" s="81" t="s">
        <v>564</v>
      </c>
      <c r="AX325" s="82"/>
      <c r="AY325" s="81">
        <v>2905.1889999999999</v>
      </c>
      <c r="AZ325" s="81">
        <v>8021.2</v>
      </c>
      <c r="BA325" s="81">
        <v>0</v>
      </c>
      <c r="BB325" s="81">
        <v>0</v>
      </c>
      <c r="BC325" s="81">
        <v>0</v>
      </c>
      <c r="BD325" s="81">
        <v>0</v>
      </c>
      <c r="BE325" s="81" t="s">
        <v>564</v>
      </c>
      <c r="BF325" s="82"/>
      <c r="BG325" s="81">
        <v>0</v>
      </c>
      <c r="BH325" s="81">
        <v>0</v>
      </c>
      <c r="BI325" s="81">
        <v>49.271999999999998</v>
      </c>
      <c r="BJ325" s="81">
        <v>0</v>
      </c>
      <c r="BK325" s="81">
        <v>0</v>
      </c>
      <c r="BL325" s="81">
        <v>0</v>
      </c>
      <c r="BM325" s="82"/>
      <c r="BN325" s="81">
        <v>0</v>
      </c>
      <c r="BO325" s="81">
        <v>0</v>
      </c>
      <c r="BP325" s="81">
        <v>5</v>
      </c>
      <c r="BQ325" s="81">
        <v>0</v>
      </c>
      <c r="BR325" s="81">
        <v>0</v>
      </c>
      <c r="BS325" s="81">
        <v>0</v>
      </c>
      <c r="BT325"/>
      <c r="BU325" s="80">
        <v>49.271999999999998</v>
      </c>
      <c r="BV325" s="80">
        <v>0</v>
      </c>
      <c r="BW325" s="80">
        <v>0</v>
      </c>
      <c r="BX325" s="80">
        <v>0</v>
      </c>
      <c r="BY325" s="80">
        <v>0</v>
      </c>
      <c r="BZ325" s="80">
        <v>0</v>
      </c>
      <c r="CA325" s="80">
        <v>0</v>
      </c>
      <c r="CB325" s="80">
        <v>0</v>
      </c>
      <c r="CC325" s="80">
        <v>0</v>
      </c>
    </row>
    <row r="326" spans="1:81">
      <c r="A326" s="80" t="s">
        <v>2125</v>
      </c>
      <c r="B326" s="80">
        <v>252</v>
      </c>
      <c r="C326" s="80">
        <v>14</v>
      </c>
      <c r="D326" s="80">
        <v>15</v>
      </c>
      <c r="E326" s="80">
        <v>2017</v>
      </c>
      <c r="F326" s="80" t="s">
        <v>71</v>
      </c>
      <c r="G326" s="80" t="s">
        <v>2111</v>
      </c>
      <c r="H326" s="80" t="s">
        <v>2112</v>
      </c>
      <c r="I326" s="177"/>
      <c r="J326" s="81">
        <v>141.88913978820088</v>
      </c>
      <c r="K326" s="81">
        <v>1.1994654456652247</v>
      </c>
      <c r="L326" s="81">
        <v>7.2237616742320636</v>
      </c>
      <c r="M326" s="81">
        <v>19.670832214305008</v>
      </c>
      <c r="N326" s="81">
        <v>39.938543756518058</v>
      </c>
      <c r="O326" s="81">
        <v>24.191719691064165</v>
      </c>
      <c r="P326" s="81">
        <v>15.893590547139883</v>
      </c>
      <c r="Q326" s="81">
        <v>1.6151056801912891</v>
      </c>
      <c r="R326" s="81">
        <v>3.1355331871275416</v>
      </c>
      <c r="S326" s="81">
        <v>2.5489453857776678</v>
      </c>
      <c r="T326" s="82"/>
      <c r="U326" s="81">
        <v>10013514</v>
      </c>
      <c r="V326" s="81">
        <v>518</v>
      </c>
      <c r="W326" s="81">
        <v>120</v>
      </c>
      <c r="X326" s="81">
        <v>5034</v>
      </c>
      <c r="Y326" s="81">
        <v>10738</v>
      </c>
      <c r="Z326" s="81">
        <v>14464</v>
      </c>
      <c r="AA326" s="81">
        <v>3292</v>
      </c>
      <c r="AB326" s="81">
        <v>23647</v>
      </c>
      <c r="AC326" s="81">
        <v>546143.99999999988</v>
      </c>
      <c r="AD326" s="81">
        <v>2.5489453857776678</v>
      </c>
      <c r="AE326" s="82"/>
      <c r="AF326" s="81">
        <v>96452139.849734575</v>
      </c>
      <c r="AG326" s="81">
        <v>888443.66611645336</v>
      </c>
      <c r="AH326" s="81">
        <v>1619773.9751247631</v>
      </c>
      <c r="AI326" s="81">
        <v>29248627.781454239</v>
      </c>
      <c r="AJ326" s="81">
        <v>59885711.325873546</v>
      </c>
      <c r="AK326" s="81">
        <v>0</v>
      </c>
      <c r="AL326" s="81">
        <v>0</v>
      </c>
      <c r="AM326" s="81">
        <v>3248314.6628023721</v>
      </c>
      <c r="AN326" s="81">
        <v>0</v>
      </c>
      <c r="AO326" s="81">
        <v>0</v>
      </c>
      <c r="AP326" s="82"/>
      <c r="AQ326" s="81">
        <v>684</v>
      </c>
      <c r="AR326" s="81">
        <v>129</v>
      </c>
      <c r="AS326" s="81">
        <v>0</v>
      </c>
      <c r="AT326" s="81">
        <v>0</v>
      </c>
      <c r="AU326" s="81">
        <v>0</v>
      </c>
      <c r="AV326" s="81">
        <v>0</v>
      </c>
      <c r="AW326" s="81" t="s">
        <v>564</v>
      </c>
      <c r="AX326" s="82"/>
      <c r="AY326" s="81">
        <v>3094.0050000000001</v>
      </c>
      <c r="AZ326" s="81">
        <v>8236.6</v>
      </c>
      <c r="BA326" s="81">
        <v>0</v>
      </c>
      <c r="BB326" s="81">
        <v>0</v>
      </c>
      <c r="BC326" s="81">
        <v>0</v>
      </c>
      <c r="BD326" s="81">
        <v>0</v>
      </c>
      <c r="BE326" s="81" t="s">
        <v>564</v>
      </c>
      <c r="BF326" s="82"/>
      <c r="BG326" s="81">
        <v>0</v>
      </c>
      <c r="BH326" s="81">
        <v>0</v>
      </c>
      <c r="BI326" s="81">
        <v>40.909999999999997</v>
      </c>
      <c r="BJ326" s="81">
        <v>0</v>
      </c>
      <c r="BK326" s="81">
        <v>0</v>
      </c>
      <c r="BL326" s="81">
        <v>0</v>
      </c>
      <c r="BM326" s="82"/>
      <c r="BN326" s="81">
        <v>0</v>
      </c>
      <c r="BO326" s="81">
        <v>0</v>
      </c>
      <c r="BP326" s="81">
        <v>5</v>
      </c>
      <c r="BQ326" s="81">
        <v>0</v>
      </c>
      <c r="BR326" s="81">
        <v>0</v>
      </c>
      <c r="BS326" s="81">
        <v>0</v>
      </c>
      <c r="BT326"/>
      <c r="BU326" s="80">
        <v>40.909999999999997</v>
      </c>
      <c r="BV326" s="80">
        <v>0</v>
      </c>
      <c r="BW326" s="80">
        <v>0</v>
      </c>
      <c r="BX326" s="80">
        <v>0</v>
      </c>
      <c r="BY326" s="80">
        <v>0</v>
      </c>
      <c r="BZ326" s="80">
        <v>0</v>
      </c>
      <c r="CA326" s="80">
        <v>0</v>
      </c>
      <c r="CB326" s="80">
        <v>0</v>
      </c>
      <c r="CC326" s="80">
        <v>0</v>
      </c>
    </row>
    <row r="327" spans="1:81">
      <c r="A327" s="80" t="s">
        <v>2126</v>
      </c>
      <c r="B327" s="80">
        <v>253</v>
      </c>
      <c r="C327" s="80">
        <v>15</v>
      </c>
      <c r="D327" s="80">
        <v>15</v>
      </c>
      <c r="E327" s="80">
        <v>2018</v>
      </c>
      <c r="F327" s="80" t="s">
        <v>93</v>
      </c>
      <c r="G327" s="80" t="s">
        <v>2111</v>
      </c>
      <c r="H327" s="80" t="s">
        <v>2112</v>
      </c>
      <c r="I327" s="177"/>
      <c r="J327" s="81">
        <v>168.09660836949391</v>
      </c>
      <c r="K327" s="81">
        <v>1.1291851905474894</v>
      </c>
      <c r="L327" s="81">
        <v>6.7400197702756852</v>
      </c>
      <c r="M327" s="81">
        <v>20.344457707242285</v>
      </c>
      <c r="N327" s="81">
        <v>35.921825577781078</v>
      </c>
      <c r="O327" s="81">
        <v>23.740492322097975</v>
      </c>
      <c r="P327" s="81">
        <v>15.56808599348623</v>
      </c>
      <c r="Q327" s="81">
        <v>1.485870511878435</v>
      </c>
      <c r="R327" s="81">
        <v>3.1472072887414497</v>
      </c>
      <c r="S327" s="81">
        <v>2.7123552506291548</v>
      </c>
      <c r="T327" s="82"/>
      <c r="U327" s="81">
        <v>13098068</v>
      </c>
      <c r="V327" s="81">
        <v>518</v>
      </c>
      <c r="W327" s="81">
        <v>120</v>
      </c>
      <c r="X327" s="81">
        <v>5034</v>
      </c>
      <c r="Y327" s="81">
        <v>10761</v>
      </c>
      <c r="Z327" s="81">
        <v>14466</v>
      </c>
      <c r="AA327" s="81">
        <v>3257</v>
      </c>
      <c r="AB327" s="81">
        <v>23444</v>
      </c>
      <c r="AC327" s="81">
        <v>546029</v>
      </c>
      <c r="AD327" s="81">
        <v>2.7123552506291548</v>
      </c>
      <c r="AE327" s="82"/>
      <c r="AF327" s="81">
        <v>109990826.97296029</v>
      </c>
      <c r="AG327" s="81">
        <v>791472.91068989318</v>
      </c>
      <c r="AH327" s="81">
        <v>1492172.809067467</v>
      </c>
      <c r="AI327" s="81">
        <v>30595322.68686213</v>
      </c>
      <c r="AJ327" s="81">
        <v>55532153.215024799</v>
      </c>
      <c r="AK327" s="81">
        <v>0</v>
      </c>
      <c r="AL327" s="81">
        <v>0</v>
      </c>
      <c r="AM327" s="81">
        <v>3227092.639523895</v>
      </c>
      <c r="AN327" s="81">
        <v>0</v>
      </c>
      <c r="AO327" s="81">
        <v>0</v>
      </c>
      <c r="AP327" s="82"/>
      <c r="AQ327" s="81">
        <v>730</v>
      </c>
      <c r="AR327" s="81">
        <v>138</v>
      </c>
      <c r="AS327" s="81">
        <v>0</v>
      </c>
      <c r="AT327" s="81">
        <v>0</v>
      </c>
      <c r="AU327" s="81">
        <v>0</v>
      </c>
      <c r="AV327" s="81">
        <v>0</v>
      </c>
      <c r="AW327" s="81" t="s">
        <v>564</v>
      </c>
      <c r="AX327" s="82"/>
      <c r="AY327" s="81">
        <v>3360.605</v>
      </c>
      <c r="AZ327" s="81">
        <v>9157.2000000000007</v>
      </c>
      <c r="BA327" s="81">
        <v>0</v>
      </c>
      <c r="BB327" s="81">
        <v>0</v>
      </c>
      <c r="BC327" s="81">
        <v>0</v>
      </c>
      <c r="BD327" s="81">
        <v>0</v>
      </c>
      <c r="BE327" s="81" t="s">
        <v>564</v>
      </c>
      <c r="BF327" s="82"/>
      <c r="BG327" s="81">
        <v>0</v>
      </c>
      <c r="BH327" s="81">
        <v>0</v>
      </c>
      <c r="BI327" s="81">
        <v>34.506</v>
      </c>
      <c r="BJ327" s="81">
        <v>0</v>
      </c>
      <c r="BK327" s="81">
        <v>0</v>
      </c>
      <c r="BL327" s="81">
        <v>0</v>
      </c>
      <c r="BM327" s="82"/>
      <c r="BN327" s="81">
        <v>0</v>
      </c>
      <c r="BO327" s="81">
        <v>0</v>
      </c>
      <c r="BP327" s="81">
        <v>5</v>
      </c>
      <c r="BQ327" s="81">
        <v>0</v>
      </c>
      <c r="BR327" s="81">
        <v>0</v>
      </c>
      <c r="BS327" s="81">
        <v>0</v>
      </c>
      <c r="BT327"/>
      <c r="BU327" s="80">
        <v>34.506</v>
      </c>
      <c r="BV327" s="80">
        <v>0</v>
      </c>
      <c r="BW327" s="80">
        <v>0</v>
      </c>
      <c r="BX327" s="80">
        <v>0</v>
      </c>
      <c r="BY327" s="80">
        <v>0</v>
      </c>
      <c r="BZ327" s="80">
        <v>0</v>
      </c>
      <c r="CA327" s="80">
        <v>0</v>
      </c>
      <c r="CB327" s="80">
        <v>0</v>
      </c>
      <c r="CC327" s="80">
        <v>0</v>
      </c>
    </row>
    <row r="328" spans="1:81">
      <c r="A328" s="80" t="s">
        <v>2127</v>
      </c>
      <c r="B328" s="80">
        <v>254</v>
      </c>
      <c r="C328" s="80">
        <v>16</v>
      </c>
      <c r="D328" s="80">
        <v>15</v>
      </c>
      <c r="E328" s="80">
        <v>2019</v>
      </c>
      <c r="F328" s="80" t="s">
        <v>73</v>
      </c>
      <c r="G328" s="80" t="s">
        <v>2111</v>
      </c>
      <c r="H328" s="80" t="s">
        <v>2112</v>
      </c>
      <c r="I328" s="177"/>
      <c r="J328" s="81">
        <v>158.37033563426249</v>
      </c>
      <c r="K328" s="81">
        <v>0.95170777683154506</v>
      </c>
      <c r="L328" s="81">
        <v>6.6265413916258149</v>
      </c>
      <c r="M328" s="81">
        <v>15.851529857036622</v>
      </c>
      <c r="N328" s="81">
        <v>27.307777225937162</v>
      </c>
      <c r="O328" s="81">
        <v>23.101305189043849</v>
      </c>
      <c r="P328" s="81">
        <v>15.598796447435735</v>
      </c>
      <c r="Q328" s="81">
        <v>1.4442942280961286</v>
      </c>
      <c r="R328" s="81">
        <v>3.1692371183758414</v>
      </c>
      <c r="S328" s="81">
        <v>2.643725335885788</v>
      </c>
      <c r="T328" s="82"/>
      <c r="U328" s="81">
        <v>13901511</v>
      </c>
      <c r="V328" s="81">
        <v>518</v>
      </c>
      <c r="W328" s="81">
        <v>120</v>
      </c>
      <c r="X328" s="81">
        <v>5034</v>
      </c>
      <c r="Y328" s="81">
        <v>10883</v>
      </c>
      <c r="Z328" s="81">
        <v>14463</v>
      </c>
      <c r="AA328" s="81">
        <v>3239</v>
      </c>
      <c r="AB328" s="81">
        <v>23405</v>
      </c>
      <c r="AC328" s="81">
        <v>558857</v>
      </c>
      <c r="AD328" s="81">
        <v>2.643725335885788</v>
      </c>
      <c r="AE328" s="82"/>
      <c r="AF328" s="81">
        <v>120157718.7752776</v>
      </c>
      <c r="AG328" s="81">
        <v>764904.12006573274</v>
      </c>
      <c r="AH328" s="81">
        <v>1654169.391001367</v>
      </c>
      <c r="AI328" s="81">
        <v>28994357.03911515</v>
      </c>
      <c r="AJ328" s="81">
        <v>52074008.741427191</v>
      </c>
      <c r="AK328" s="81">
        <v>0</v>
      </c>
      <c r="AL328" s="81">
        <v>0</v>
      </c>
      <c r="AM328" s="81">
        <v>3187584.807254333</v>
      </c>
      <c r="AN328" s="81">
        <v>0</v>
      </c>
      <c r="AO328" s="81">
        <v>0</v>
      </c>
      <c r="AP328" s="82"/>
      <c r="AQ328" s="81">
        <v>769</v>
      </c>
      <c r="AR328" s="81">
        <v>144</v>
      </c>
      <c r="AS328" s="81">
        <v>0</v>
      </c>
      <c r="AT328" s="81">
        <v>0</v>
      </c>
      <c r="AU328" s="81">
        <v>0</v>
      </c>
      <c r="AV328" s="81">
        <v>0</v>
      </c>
      <c r="AW328" s="81" t="s">
        <v>564</v>
      </c>
      <c r="AX328" s="82"/>
      <c r="AY328" s="81">
        <v>3570.2829999999999</v>
      </c>
      <c r="AZ328" s="81">
        <v>9329.2999999999993</v>
      </c>
      <c r="BA328" s="81">
        <v>0</v>
      </c>
      <c r="BB328" s="81">
        <v>0</v>
      </c>
      <c r="BC328" s="81">
        <v>0</v>
      </c>
      <c r="BD328" s="81">
        <v>0</v>
      </c>
      <c r="BE328" s="81" t="s">
        <v>564</v>
      </c>
      <c r="BF328" s="82"/>
      <c r="BG328" s="81">
        <v>0</v>
      </c>
      <c r="BH328" s="81">
        <v>0</v>
      </c>
      <c r="BI328" s="81">
        <v>33</v>
      </c>
      <c r="BJ328" s="81">
        <v>0</v>
      </c>
      <c r="BK328" s="81">
        <v>0</v>
      </c>
      <c r="BL328" s="81">
        <v>0</v>
      </c>
      <c r="BM328" s="82"/>
      <c r="BN328" s="81">
        <v>0</v>
      </c>
      <c r="BO328" s="81">
        <v>0</v>
      </c>
      <c r="BP328" s="81">
        <v>5</v>
      </c>
      <c r="BQ328" s="81">
        <v>0</v>
      </c>
      <c r="BR328" s="81">
        <v>0</v>
      </c>
      <c r="BS328" s="81">
        <v>0</v>
      </c>
      <c r="BT328"/>
      <c r="BU328" s="80">
        <v>33</v>
      </c>
      <c r="BV328" s="80">
        <v>0</v>
      </c>
      <c r="BW328" s="80">
        <v>0</v>
      </c>
      <c r="BX328" s="80">
        <v>0</v>
      </c>
      <c r="BY328" s="80">
        <v>0</v>
      </c>
      <c r="BZ328" s="80">
        <v>0</v>
      </c>
      <c r="CA328" s="80">
        <v>0</v>
      </c>
      <c r="CB328" s="80">
        <v>0</v>
      </c>
      <c r="CC328" s="80">
        <v>0</v>
      </c>
    </row>
    <row r="329" spans="1:81">
      <c r="A329" s="80" t="s">
        <v>2128</v>
      </c>
      <c r="B329" s="80">
        <v>255</v>
      </c>
      <c r="C329" s="80">
        <v>17</v>
      </c>
      <c r="D329" s="80">
        <v>15</v>
      </c>
      <c r="E329" s="80">
        <v>2020</v>
      </c>
      <c r="F329" s="80" t="s">
        <v>218</v>
      </c>
      <c r="G329" s="174" t="s">
        <v>2111</v>
      </c>
      <c r="H329" s="80" t="s">
        <v>2112</v>
      </c>
      <c r="I329" s="177"/>
      <c r="J329" s="81">
        <v>158.406517522298</v>
      </c>
      <c r="K329" s="81">
        <v>1.2625861598161132</v>
      </c>
      <c r="L329" s="81">
        <v>9.26405346266103</v>
      </c>
      <c r="M329" s="81">
        <v>20.383669332363326</v>
      </c>
      <c r="N329" s="81">
        <v>38.305306585418094</v>
      </c>
      <c r="O329" s="81">
        <v>20.274998062305439</v>
      </c>
      <c r="P329" s="81">
        <v>14.42806751872337</v>
      </c>
      <c r="Q329" s="81">
        <v>1.3594548717794783</v>
      </c>
      <c r="R329" s="81">
        <v>3.0967127777921646</v>
      </c>
      <c r="S329" s="81">
        <v>3.264983772883991</v>
      </c>
      <c r="T329" s="82"/>
      <c r="U329" s="81">
        <v>12692282</v>
      </c>
      <c r="V329" s="81">
        <v>562</v>
      </c>
      <c r="W329" s="81">
        <v>167</v>
      </c>
      <c r="X329" s="81">
        <v>5025</v>
      </c>
      <c r="Y329" s="81">
        <v>10776</v>
      </c>
      <c r="Z329" s="81">
        <v>14488</v>
      </c>
      <c r="AA329" s="81">
        <v>3255</v>
      </c>
      <c r="AB329" s="81">
        <v>23056</v>
      </c>
      <c r="AC329" s="81">
        <v>548916.99999999988</v>
      </c>
      <c r="AD329" s="81">
        <v>3.264983772883991</v>
      </c>
      <c r="AE329" s="82"/>
      <c r="AF329" s="81">
        <v>111510771.9219086</v>
      </c>
      <c r="AG329" s="81">
        <v>843718.29672742041</v>
      </c>
      <c r="AH329" s="81">
        <v>2456809.9096881528</v>
      </c>
      <c r="AI329" s="81">
        <v>28747849.817529242</v>
      </c>
      <c r="AJ329" s="81">
        <v>55608195.203875937</v>
      </c>
      <c r="AK329" s="81"/>
      <c r="AL329" s="81"/>
      <c r="AM329" s="81">
        <v>3009064.1575026889</v>
      </c>
      <c r="AN329" s="81"/>
      <c r="AO329" s="81"/>
      <c r="AP329" s="82"/>
      <c r="AQ329" s="81">
        <v>815</v>
      </c>
      <c r="AR329" s="81">
        <v>146</v>
      </c>
      <c r="AS329" s="81">
        <v>0</v>
      </c>
      <c r="AT329" s="81">
        <v>0</v>
      </c>
      <c r="AU329" s="81">
        <v>0</v>
      </c>
      <c r="AV329" s="81">
        <v>0</v>
      </c>
      <c r="AW329" s="81">
        <v>0</v>
      </c>
      <c r="AX329" s="82"/>
      <c r="AY329" s="81">
        <v>3855.0490000000009</v>
      </c>
      <c r="AZ329" s="81">
        <v>9369.7000000000007</v>
      </c>
      <c r="BA329" s="81">
        <v>0</v>
      </c>
      <c r="BB329" s="81">
        <v>0</v>
      </c>
      <c r="BC329" s="81">
        <v>0</v>
      </c>
      <c r="BD329" s="81">
        <v>0</v>
      </c>
      <c r="BE329" s="81">
        <v>0</v>
      </c>
      <c r="BF329" s="82"/>
      <c r="BG329" s="81">
        <v>0</v>
      </c>
      <c r="BH329" s="81">
        <v>0</v>
      </c>
      <c r="BI329" s="81">
        <v>19.608000000000001</v>
      </c>
      <c r="BJ329" s="81">
        <v>0</v>
      </c>
      <c r="BK329" s="81">
        <v>0</v>
      </c>
      <c r="BL329" s="81">
        <v>0</v>
      </c>
      <c r="BM329" s="82"/>
      <c r="BN329" s="81">
        <v>0</v>
      </c>
      <c r="BO329" s="81">
        <v>0</v>
      </c>
      <c r="BP329" s="81">
        <v>5</v>
      </c>
      <c r="BQ329" s="81">
        <v>0</v>
      </c>
      <c r="BR329" s="81">
        <v>0</v>
      </c>
      <c r="BS329" s="81">
        <v>0</v>
      </c>
      <c r="BT329"/>
      <c r="BU329" s="80">
        <v>19.608000000000001</v>
      </c>
      <c r="BV329" s="80">
        <v>0</v>
      </c>
      <c r="BW329" s="80">
        <v>0</v>
      </c>
      <c r="BX329" s="80">
        <v>0</v>
      </c>
      <c r="BY329" s="80">
        <v>0</v>
      </c>
      <c r="BZ329" s="80">
        <v>0</v>
      </c>
      <c r="CA329" s="80">
        <v>0</v>
      </c>
      <c r="CB329" s="80">
        <v>0</v>
      </c>
      <c r="CC329" s="80">
        <v>0</v>
      </c>
    </row>
    <row r="330" spans="1:81">
      <c r="A330" s="80" t="s">
        <v>2129</v>
      </c>
      <c r="B330" s="80">
        <v>255</v>
      </c>
      <c r="C330" s="80">
        <v>18</v>
      </c>
      <c r="D330" s="80">
        <v>15</v>
      </c>
      <c r="E330" s="80">
        <v>2021</v>
      </c>
      <c r="F330" s="80" t="s">
        <v>75</v>
      </c>
      <c r="G330" s="174" t="s">
        <v>2111</v>
      </c>
      <c r="H330" s="80" t="s">
        <v>2112</v>
      </c>
      <c r="I330" s="177"/>
      <c r="J330" s="81">
        <v>133.14235546368195</v>
      </c>
      <c r="K330" s="81">
        <v>1.2545439914731673</v>
      </c>
      <c r="L330" s="81">
        <v>7.3729909199935584</v>
      </c>
      <c r="M330" s="81">
        <v>20.256674207379511</v>
      </c>
      <c r="N330" s="81">
        <v>33.467807813419959</v>
      </c>
      <c r="O330" s="81">
        <v>19.587189547998427</v>
      </c>
      <c r="P330" s="81">
        <v>14.867649843434393</v>
      </c>
      <c r="Q330" s="81">
        <v>1.3361480367461847</v>
      </c>
      <c r="R330" s="81">
        <v>3.0649021932655951</v>
      </c>
      <c r="S330" s="81">
        <v>2.9514008986593669</v>
      </c>
      <c r="T330" s="82"/>
      <c r="U330" s="81">
        <v>13351191</v>
      </c>
      <c r="V330" s="81">
        <v>562</v>
      </c>
      <c r="W330" s="81">
        <v>167</v>
      </c>
      <c r="X330" s="81">
        <v>5025</v>
      </c>
      <c r="Y330" s="81">
        <v>10349</v>
      </c>
      <c r="Z330" s="81">
        <v>14412</v>
      </c>
      <c r="AA330" s="81">
        <v>3271</v>
      </c>
      <c r="AB330" s="81">
        <v>22392</v>
      </c>
      <c r="AC330" s="81">
        <v>526580</v>
      </c>
      <c r="AD330" s="81">
        <v>2.9514008986593669</v>
      </c>
      <c r="AE330" s="82"/>
      <c r="AF330" s="81">
        <v>102175562.65111387</v>
      </c>
      <c r="AG330" s="81">
        <v>874747.29654733907</v>
      </c>
      <c r="AH330" s="81">
        <v>2008573.3811585009</v>
      </c>
      <c r="AI330" s="81">
        <v>31422683.440646164</v>
      </c>
      <c r="AJ330" s="81">
        <v>51619858.296990469</v>
      </c>
      <c r="AK330" s="81">
        <v>0</v>
      </c>
      <c r="AL330" s="81">
        <v>0</v>
      </c>
      <c r="AM330" s="81">
        <v>2939260.9757923228</v>
      </c>
      <c r="AN330" s="81">
        <v>0</v>
      </c>
      <c r="AO330" s="81">
        <v>0</v>
      </c>
      <c r="AP330" s="82"/>
      <c r="AQ330" s="81">
        <v>842</v>
      </c>
      <c r="AR330" s="81">
        <v>150</v>
      </c>
      <c r="AS330" s="81">
        <v>0</v>
      </c>
      <c r="AT330" s="81">
        <v>0</v>
      </c>
      <c r="AU330" s="81">
        <v>0</v>
      </c>
      <c r="AV330" s="81">
        <v>0</v>
      </c>
      <c r="AW330" s="81"/>
      <c r="AX330" s="82"/>
      <c r="AY330" s="81">
        <v>4034.4010000000012</v>
      </c>
      <c r="AZ330" s="81">
        <v>9523.1000000000022</v>
      </c>
      <c r="BA330" s="81">
        <v>0</v>
      </c>
      <c r="BB330" s="81">
        <v>0</v>
      </c>
      <c r="BC330" s="81">
        <v>0</v>
      </c>
      <c r="BD330" s="81">
        <v>0</v>
      </c>
      <c r="BE330" s="81"/>
      <c r="BF330" s="82"/>
      <c r="BG330" s="81"/>
      <c r="BH330" s="81"/>
      <c r="BI330" s="81"/>
      <c r="BJ330" s="81"/>
      <c r="BK330" s="81"/>
      <c r="BL330" s="81"/>
      <c r="BM330" s="82"/>
      <c r="BN330" s="81"/>
      <c r="BO330" s="81"/>
      <c r="BP330" s="81"/>
      <c r="BQ330" s="81"/>
      <c r="BR330" s="81"/>
      <c r="BS330" s="81"/>
      <c r="BT330"/>
      <c r="BU330" s="80"/>
      <c r="BV330" s="80"/>
      <c r="BW330" s="80"/>
      <c r="BX330" s="80"/>
      <c r="BY330" s="80"/>
      <c r="BZ330" s="80"/>
      <c r="CA330" s="80"/>
      <c r="CB330" s="80"/>
      <c r="CC330" s="80"/>
    </row>
    <row r="331" spans="1:81">
      <c r="A331" s="80" t="s">
        <v>2130</v>
      </c>
      <c r="B331" s="80">
        <v>255</v>
      </c>
      <c r="C331" s="80">
        <v>19</v>
      </c>
      <c r="D331" s="80">
        <v>15</v>
      </c>
      <c r="E331" s="80">
        <v>2022</v>
      </c>
      <c r="F331" s="80" t="s">
        <v>568</v>
      </c>
      <c r="G331" s="80" t="s">
        <v>2111</v>
      </c>
      <c r="H331" s="80" t="s">
        <v>2112</v>
      </c>
      <c r="I331" s="177"/>
      <c r="J331" s="81"/>
      <c r="K331" s="81"/>
      <c r="L331" s="81"/>
      <c r="M331" s="81"/>
      <c r="N331" s="81"/>
      <c r="O331" s="81"/>
      <c r="P331" s="81"/>
      <c r="Q331" s="81"/>
      <c r="R331" s="81"/>
      <c r="S331" s="81"/>
      <c r="T331" s="82"/>
      <c r="U331" s="81"/>
      <c r="V331" s="81"/>
      <c r="W331" s="81"/>
      <c r="X331" s="81"/>
      <c r="Y331" s="81"/>
      <c r="Z331" s="81"/>
      <c r="AA331" s="81"/>
      <c r="AB331" s="81"/>
      <c r="AC331" s="81"/>
      <c r="AD331" s="81"/>
      <c r="AE331" s="82"/>
      <c r="AF331" s="81"/>
      <c r="AG331" s="81"/>
      <c r="AH331" s="81"/>
      <c r="AI331" s="81"/>
      <c r="AJ331" s="81"/>
      <c r="AK331" s="81"/>
      <c r="AL331" s="81"/>
      <c r="AM331" s="81"/>
      <c r="AN331" s="81"/>
      <c r="AO331" s="81"/>
      <c r="AP331" s="82"/>
      <c r="AQ331" s="81">
        <v>873</v>
      </c>
      <c r="AR331" s="81">
        <v>151</v>
      </c>
      <c r="AS331" s="81">
        <v>0</v>
      </c>
      <c r="AT331" s="81">
        <v>0</v>
      </c>
      <c r="AU331" s="81">
        <v>0</v>
      </c>
      <c r="AV331" s="81">
        <v>0</v>
      </c>
      <c r="AW331" s="81"/>
      <c r="AX331" s="82"/>
      <c r="AY331" s="81">
        <v>4223.3810000000012</v>
      </c>
      <c r="AZ331" s="81">
        <v>9773.1000000000022</v>
      </c>
      <c r="BA331" s="81">
        <v>0</v>
      </c>
      <c r="BB331" s="81">
        <v>0</v>
      </c>
      <c r="BC331" s="81">
        <v>0</v>
      </c>
      <c r="BD331" s="81">
        <v>0</v>
      </c>
      <c r="BE331" s="81"/>
      <c r="BF331" s="82"/>
      <c r="BG331" s="81"/>
      <c r="BH331" s="81"/>
      <c r="BI331" s="81"/>
      <c r="BJ331" s="81"/>
      <c r="BK331" s="81"/>
      <c r="BL331" s="81"/>
      <c r="BM331" s="82"/>
      <c r="BN331" s="81"/>
      <c r="BO331" s="81"/>
      <c r="BP331" s="81"/>
      <c r="BQ331" s="81"/>
      <c r="BR331" s="81"/>
      <c r="BS331" s="81"/>
      <c r="BT331"/>
      <c r="BU331" s="80"/>
      <c r="BV331" s="80"/>
      <c r="BW331" s="80"/>
      <c r="BX331" s="80"/>
      <c r="BY331" s="80"/>
      <c r="BZ331" s="80"/>
      <c r="CA331" s="80"/>
      <c r="CB331" s="80"/>
      <c r="CC331" s="80"/>
    </row>
    <row r="332" spans="1:81">
      <c r="A332" s="80" t="s">
        <v>2131</v>
      </c>
      <c r="B332" s="80">
        <v>222</v>
      </c>
      <c r="C332" s="80">
        <v>1</v>
      </c>
      <c r="D332" s="80">
        <v>14</v>
      </c>
      <c r="E332" s="80">
        <v>1990</v>
      </c>
      <c r="F332" s="80" t="s">
        <v>562</v>
      </c>
      <c r="G332" s="80" t="s">
        <v>2132</v>
      </c>
      <c r="H332" s="80" t="s">
        <v>2133</v>
      </c>
      <c r="I332" s="177"/>
      <c r="J332" s="81">
        <v>52.320475005371627</v>
      </c>
      <c r="K332" s="81">
        <v>4.4495801114995706</v>
      </c>
      <c r="L332" s="81">
        <v>6.5440346733235764</v>
      </c>
      <c r="M332" s="81">
        <v>10.595195578753955</v>
      </c>
      <c r="N332" s="81">
        <v>25.216786126156645</v>
      </c>
      <c r="O332" s="81">
        <v>19.41106980782676</v>
      </c>
      <c r="P332" s="81">
        <v>31.328881613190024</v>
      </c>
      <c r="Q332" s="81">
        <v>1.6943199056038651</v>
      </c>
      <c r="R332" s="81">
        <v>0</v>
      </c>
      <c r="S332" s="81">
        <v>1.3822973238026366</v>
      </c>
      <c r="T332" s="82"/>
      <c r="U332" s="81">
        <v>8501474</v>
      </c>
      <c r="V332" s="81">
        <v>1279</v>
      </c>
      <c r="W332" s="81">
        <v>94</v>
      </c>
      <c r="X332" s="81">
        <v>4444</v>
      </c>
      <c r="Y332" s="81">
        <v>6555</v>
      </c>
      <c r="Z332" s="81">
        <v>7984</v>
      </c>
      <c r="AA332" s="81">
        <v>7607</v>
      </c>
      <c r="AB332" s="81">
        <v>27510</v>
      </c>
      <c r="AC332" s="81">
        <v>0</v>
      </c>
      <c r="AD332" s="81">
        <v>1.3822973238026366</v>
      </c>
      <c r="AE332" s="82"/>
      <c r="AF332" s="81" t="s">
        <v>564</v>
      </c>
      <c r="AG332" s="81" t="s">
        <v>564</v>
      </c>
      <c r="AH332" s="81" t="s">
        <v>564</v>
      </c>
      <c r="AI332" s="81" t="s">
        <v>564</v>
      </c>
      <c r="AJ332" s="81" t="s">
        <v>564</v>
      </c>
      <c r="AK332" s="81" t="s">
        <v>564</v>
      </c>
      <c r="AL332" s="81" t="s">
        <v>564</v>
      </c>
      <c r="AM332" s="81" t="s">
        <v>564</v>
      </c>
      <c r="AN332" s="81" t="s">
        <v>564</v>
      </c>
      <c r="AO332" s="81" t="s">
        <v>564</v>
      </c>
      <c r="AP332" s="82"/>
      <c r="AQ332" s="81" t="s">
        <v>564</v>
      </c>
      <c r="AR332" s="81" t="s">
        <v>564</v>
      </c>
      <c r="AS332" s="81" t="s">
        <v>564</v>
      </c>
      <c r="AT332" s="81" t="s">
        <v>564</v>
      </c>
      <c r="AU332" s="81" t="s">
        <v>564</v>
      </c>
      <c r="AV332" s="81" t="s">
        <v>564</v>
      </c>
      <c r="AW332" s="81" t="s">
        <v>564</v>
      </c>
      <c r="AX332" s="82"/>
      <c r="AY332" s="81" t="s">
        <v>564</v>
      </c>
      <c r="AZ332" s="81" t="s">
        <v>564</v>
      </c>
      <c r="BA332" s="81" t="s">
        <v>564</v>
      </c>
      <c r="BB332" s="81" t="s">
        <v>564</v>
      </c>
      <c r="BC332" s="81" t="s">
        <v>564</v>
      </c>
      <c r="BD332" s="81" t="s">
        <v>564</v>
      </c>
      <c r="BE332" s="81" t="s">
        <v>564</v>
      </c>
      <c r="BF332" s="82"/>
      <c r="BG332" s="81" t="s">
        <v>564</v>
      </c>
      <c r="BH332" s="81" t="s">
        <v>564</v>
      </c>
      <c r="BI332" s="81" t="s">
        <v>564</v>
      </c>
      <c r="BJ332" s="81" t="s">
        <v>564</v>
      </c>
      <c r="BK332" s="81" t="s">
        <v>564</v>
      </c>
      <c r="BL332" s="81" t="s">
        <v>564</v>
      </c>
      <c r="BM332" s="82"/>
      <c r="BN332" s="81" t="s">
        <v>564</v>
      </c>
      <c r="BO332" s="81" t="s">
        <v>564</v>
      </c>
      <c r="BP332" s="81" t="s">
        <v>564</v>
      </c>
      <c r="BQ332" s="81" t="s">
        <v>564</v>
      </c>
      <c r="BR332" s="81" t="s">
        <v>564</v>
      </c>
      <c r="BS332" s="81" t="s">
        <v>564</v>
      </c>
      <c r="BT332"/>
      <c r="BU332" s="80"/>
      <c r="BV332" s="80"/>
      <c r="BW332" s="80"/>
      <c r="BX332" s="80"/>
      <c r="BY332" s="80"/>
      <c r="BZ332" s="80"/>
      <c r="CA332" s="80"/>
      <c r="CB332" s="80"/>
      <c r="CC332" s="80"/>
    </row>
    <row r="333" spans="1:81">
      <c r="A333" s="80" t="s">
        <v>2134</v>
      </c>
      <c r="B333" s="80">
        <v>223</v>
      </c>
      <c r="C333" s="80">
        <v>2</v>
      </c>
      <c r="D333" s="80">
        <v>14</v>
      </c>
      <c r="E333" s="80">
        <v>2005</v>
      </c>
      <c r="F333" s="80" t="s">
        <v>565</v>
      </c>
      <c r="G333" s="80" t="s">
        <v>2132</v>
      </c>
      <c r="H333" s="80" t="s">
        <v>2133</v>
      </c>
      <c r="I333" s="177"/>
      <c r="J333" s="81">
        <v>63.553550070304851</v>
      </c>
      <c r="K333" s="81">
        <v>2.7467902787716625</v>
      </c>
      <c r="L333" s="81">
        <v>5.263020966287054</v>
      </c>
      <c r="M333" s="81">
        <v>24.042154850774953</v>
      </c>
      <c r="N333" s="81">
        <v>39.240330279260313</v>
      </c>
      <c r="O333" s="81">
        <v>30.676557415444417</v>
      </c>
      <c r="P333" s="81">
        <v>30.151866394173187</v>
      </c>
      <c r="Q333" s="81">
        <v>1.5502841233412821</v>
      </c>
      <c r="R333" s="81">
        <v>0</v>
      </c>
      <c r="S333" s="81">
        <v>3.3344534304199369</v>
      </c>
      <c r="T333" s="82"/>
      <c r="U333" s="81">
        <v>8208536</v>
      </c>
      <c r="V333" s="81">
        <v>1013</v>
      </c>
      <c r="W333" s="81">
        <v>59</v>
      </c>
      <c r="X333" s="81">
        <v>4004</v>
      </c>
      <c r="Y333" s="81">
        <v>7288</v>
      </c>
      <c r="Z333" s="81">
        <v>14601</v>
      </c>
      <c r="AA333" s="81">
        <v>5996</v>
      </c>
      <c r="AB333" s="81">
        <v>26314</v>
      </c>
      <c r="AC333" s="81">
        <v>0</v>
      </c>
      <c r="AD333" s="81">
        <v>3.3344534304199369</v>
      </c>
      <c r="AE333" s="82"/>
      <c r="AF333" s="81" t="s">
        <v>564</v>
      </c>
      <c r="AG333" s="81" t="s">
        <v>564</v>
      </c>
      <c r="AH333" s="81" t="s">
        <v>564</v>
      </c>
      <c r="AI333" s="81" t="s">
        <v>564</v>
      </c>
      <c r="AJ333" s="81" t="s">
        <v>564</v>
      </c>
      <c r="AK333" s="81" t="s">
        <v>564</v>
      </c>
      <c r="AL333" s="81" t="s">
        <v>564</v>
      </c>
      <c r="AM333" s="81" t="s">
        <v>564</v>
      </c>
      <c r="AN333" s="81" t="s">
        <v>564</v>
      </c>
      <c r="AO333" s="81" t="s">
        <v>564</v>
      </c>
      <c r="AP333" s="82"/>
      <c r="AQ333" s="81" t="s">
        <v>564</v>
      </c>
      <c r="AR333" s="81" t="s">
        <v>564</v>
      </c>
      <c r="AS333" s="81" t="s">
        <v>564</v>
      </c>
      <c r="AT333" s="81" t="s">
        <v>564</v>
      </c>
      <c r="AU333" s="81" t="s">
        <v>564</v>
      </c>
      <c r="AV333" s="81" t="s">
        <v>564</v>
      </c>
      <c r="AW333" s="81" t="s">
        <v>564</v>
      </c>
      <c r="AX333" s="82"/>
      <c r="AY333" s="81" t="s">
        <v>564</v>
      </c>
      <c r="AZ333" s="81" t="s">
        <v>564</v>
      </c>
      <c r="BA333" s="81" t="s">
        <v>564</v>
      </c>
      <c r="BB333" s="81" t="s">
        <v>564</v>
      </c>
      <c r="BC333" s="81" t="s">
        <v>564</v>
      </c>
      <c r="BD333" s="81" t="s">
        <v>564</v>
      </c>
      <c r="BE333" s="81" t="s">
        <v>564</v>
      </c>
      <c r="BF333" s="82"/>
      <c r="BG333" s="81" t="s">
        <v>564</v>
      </c>
      <c r="BH333" s="81" t="s">
        <v>564</v>
      </c>
      <c r="BI333" s="81" t="s">
        <v>564</v>
      </c>
      <c r="BJ333" s="81" t="s">
        <v>564</v>
      </c>
      <c r="BK333" s="81" t="s">
        <v>564</v>
      </c>
      <c r="BL333" s="81" t="s">
        <v>564</v>
      </c>
      <c r="BM333" s="82"/>
      <c r="BN333" s="81" t="s">
        <v>564</v>
      </c>
      <c r="BO333" s="81" t="s">
        <v>564</v>
      </c>
      <c r="BP333" s="81" t="s">
        <v>564</v>
      </c>
      <c r="BQ333" s="81" t="s">
        <v>564</v>
      </c>
      <c r="BR333" s="81" t="s">
        <v>564</v>
      </c>
      <c r="BS333" s="81" t="s">
        <v>564</v>
      </c>
      <c r="BT333"/>
      <c r="BU333" s="80"/>
      <c r="BV333" s="80"/>
      <c r="BW333" s="80"/>
      <c r="BX333" s="80"/>
      <c r="BY333" s="80"/>
      <c r="BZ333" s="80"/>
      <c r="CA333" s="80"/>
      <c r="CB333" s="80"/>
      <c r="CC333" s="80"/>
    </row>
    <row r="334" spans="1:81">
      <c r="A334" s="80" t="s">
        <v>2135</v>
      </c>
      <c r="B334" s="80">
        <v>224</v>
      </c>
      <c r="C334" s="80">
        <v>3</v>
      </c>
      <c r="D334" s="80">
        <v>14</v>
      </c>
      <c r="E334" s="80">
        <v>2006</v>
      </c>
      <c r="F334" s="80" t="s">
        <v>566</v>
      </c>
      <c r="G334" s="80" t="s">
        <v>2132</v>
      </c>
      <c r="H334" s="80" t="s">
        <v>2133</v>
      </c>
      <c r="I334" s="177"/>
      <c r="J334" s="81" t="s">
        <v>564</v>
      </c>
      <c r="K334" s="81" t="s">
        <v>564</v>
      </c>
      <c r="L334" s="81" t="s">
        <v>564</v>
      </c>
      <c r="M334" s="81" t="s">
        <v>564</v>
      </c>
      <c r="N334" s="81" t="s">
        <v>564</v>
      </c>
      <c r="O334" s="81" t="s">
        <v>564</v>
      </c>
      <c r="P334" s="81" t="s">
        <v>564</v>
      </c>
      <c r="Q334" s="81" t="s">
        <v>564</v>
      </c>
      <c r="R334" s="81" t="s">
        <v>564</v>
      </c>
      <c r="S334" s="81" t="s">
        <v>564</v>
      </c>
      <c r="T334" s="82"/>
      <c r="U334" s="81" t="s">
        <v>564</v>
      </c>
      <c r="V334" s="81" t="s">
        <v>564</v>
      </c>
      <c r="W334" s="81" t="s">
        <v>564</v>
      </c>
      <c r="X334" s="81" t="s">
        <v>564</v>
      </c>
      <c r="Y334" s="81" t="s">
        <v>564</v>
      </c>
      <c r="Z334" s="81" t="s">
        <v>564</v>
      </c>
      <c r="AA334" s="81" t="s">
        <v>564</v>
      </c>
      <c r="AB334" s="81" t="s">
        <v>564</v>
      </c>
      <c r="AC334" s="81" t="s">
        <v>564</v>
      </c>
      <c r="AD334" s="81" t="s">
        <v>564</v>
      </c>
      <c r="AE334" s="82"/>
      <c r="AF334" s="81" t="s">
        <v>564</v>
      </c>
      <c r="AG334" s="81" t="s">
        <v>564</v>
      </c>
      <c r="AH334" s="81" t="s">
        <v>564</v>
      </c>
      <c r="AI334" s="81" t="s">
        <v>564</v>
      </c>
      <c r="AJ334" s="81" t="s">
        <v>564</v>
      </c>
      <c r="AK334" s="81" t="s">
        <v>564</v>
      </c>
      <c r="AL334" s="81" t="s">
        <v>564</v>
      </c>
      <c r="AM334" s="81" t="s">
        <v>564</v>
      </c>
      <c r="AN334" s="81" t="s">
        <v>564</v>
      </c>
      <c r="AO334" s="81" t="s">
        <v>564</v>
      </c>
      <c r="AP334" s="82"/>
      <c r="AQ334" s="81" t="s">
        <v>564</v>
      </c>
      <c r="AR334" s="81" t="s">
        <v>564</v>
      </c>
      <c r="AS334" s="81" t="s">
        <v>564</v>
      </c>
      <c r="AT334" s="81" t="s">
        <v>564</v>
      </c>
      <c r="AU334" s="81" t="s">
        <v>564</v>
      </c>
      <c r="AV334" s="81" t="s">
        <v>564</v>
      </c>
      <c r="AW334" s="81" t="s">
        <v>564</v>
      </c>
      <c r="AX334" s="82"/>
      <c r="AY334" s="81" t="s">
        <v>564</v>
      </c>
      <c r="AZ334" s="81" t="s">
        <v>564</v>
      </c>
      <c r="BA334" s="81" t="s">
        <v>564</v>
      </c>
      <c r="BB334" s="81" t="s">
        <v>564</v>
      </c>
      <c r="BC334" s="81" t="s">
        <v>564</v>
      </c>
      <c r="BD334" s="81" t="s">
        <v>564</v>
      </c>
      <c r="BE334" s="81" t="s">
        <v>564</v>
      </c>
      <c r="BF334" s="82"/>
      <c r="BG334" s="81" t="s">
        <v>564</v>
      </c>
      <c r="BH334" s="81" t="s">
        <v>564</v>
      </c>
      <c r="BI334" s="81" t="s">
        <v>564</v>
      </c>
      <c r="BJ334" s="81" t="s">
        <v>564</v>
      </c>
      <c r="BK334" s="81" t="s">
        <v>564</v>
      </c>
      <c r="BL334" s="81" t="s">
        <v>564</v>
      </c>
      <c r="BM334" s="82"/>
      <c r="BN334" s="81" t="s">
        <v>564</v>
      </c>
      <c r="BO334" s="81" t="s">
        <v>564</v>
      </c>
      <c r="BP334" s="81" t="s">
        <v>564</v>
      </c>
      <c r="BQ334" s="81" t="s">
        <v>564</v>
      </c>
      <c r="BR334" s="81" t="s">
        <v>564</v>
      </c>
      <c r="BS334" s="81" t="s">
        <v>564</v>
      </c>
      <c r="BT334"/>
      <c r="BU334" s="80"/>
      <c r="BV334" s="80"/>
      <c r="BW334" s="80"/>
      <c r="BX334" s="80"/>
      <c r="BY334" s="80"/>
      <c r="BZ334" s="80"/>
      <c r="CA334" s="80"/>
      <c r="CB334" s="80"/>
      <c r="CC334" s="80"/>
    </row>
    <row r="335" spans="1:81">
      <c r="A335" s="80" t="s">
        <v>2136</v>
      </c>
      <c r="B335" s="80">
        <v>225</v>
      </c>
      <c r="C335" s="80">
        <v>4</v>
      </c>
      <c r="D335" s="80">
        <v>14</v>
      </c>
      <c r="E335" s="80">
        <v>2007</v>
      </c>
      <c r="F335" s="80" t="s">
        <v>567</v>
      </c>
      <c r="G335" s="80" t="s">
        <v>2132</v>
      </c>
      <c r="H335" s="80" t="s">
        <v>2133</v>
      </c>
      <c r="I335" s="177"/>
      <c r="J335" s="81">
        <v>66.739667508436227</v>
      </c>
      <c r="K335" s="81">
        <v>2.1478034548867955</v>
      </c>
      <c r="L335" s="81">
        <v>3.4525932357247391</v>
      </c>
      <c r="M335" s="81">
        <v>24.416155999334485</v>
      </c>
      <c r="N335" s="81">
        <v>39.826377609773424</v>
      </c>
      <c r="O335" s="81">
        <v>29.505370430610899</v>
      </c>
      <c r="P335" s="81">
        <v>29.474726140758296</v>
      </c>
      <c r="Q335" s="81">
        <v>1.6221069198656011</v>
      </c>
      <c r="R335" s="81">
        <v>0</v>
      </c>
      <c r="S335" s="81">
        <v>2.6774108640168821</v>
      </c>
      <c r="T335" s="82"/>
      <c r="U335" s="81">
        <v>9594116</v>
      </c>
      <c r="V335" s="81">
        <v>836</v>
      </c>
      <c r="W335" s="81">
        <v>40</v>
      </c>
      <c r="X335" s="81">
        <v>5010</v>
      </c>
      <c r="Y335" s="81">
        <v>7418</v>
      </c>
      <c r="Z335" s="81">
        <v>14599</v>
      </c>
      <c r="AA335" s="81">
        <v>5772</v>
      </c>
      <c r="AB335" s="81">
        <v>26077</v>
      </c>
      <c r="AC335" s="81">
        <v>0</v>
      </c>
      <c r="AD335" s="81">
        <v>2.6774108640168821</v>
      </c>
      <c r="AE335" s="82"/>
      <c r="AF335" s="81" t="s">
        <v>564</v>
      </c>
      <c r="AG335" s="81" t="s">
        <v>564</v>
      </c>
      <c r="AH335" s="81" t="s">
        <v>564</v>
      </c>
      <c r="AI335" s="81" t="s">
        <v>564</v>
      </c>
      <c r="AJ335" s="81" t="s">
        <v>564</v>
      </c>
      <c r="AK335" s="81" t="s">
        <v>564</v>
      </c>
      <c r="AL335" s="81" t="s">
        <v>564</v>
      </c>
      <c r="AM335" s="81" t="s">
        <v>564</v>
      </c>
      <c r="AN335" s="81" t="s">
        <v>564</v>
      </c>
      <c r="AO335" s="81" t="s">
        <v>564</v>
      </c>
      <c r="AP335" s="82"/>
      <c r="AQ335" s="81" t="s">
        <v>564</v>
      </c>
      <c r="AR335" s="81" t="s">
        <v>564</v>
      </c>
      <c r="AS335" s="81" t="s">
        <v>564</v>
      </c>
      <c r="AT335" s="81" t="s">
        <v>564</v>
      </c>
      <c r="AU335" s="81" t="s">
        <v>564</v>
      </c>
      <c r="AV335" s="81" t="s">
        <v>564</v>
      </c>
      <c r="AW335" s="81" t="s">
        <v>564</v>
      </c>
      <c r="AX335" s="82"/>
      <c r="AY335" s="81" t="s">
        <v>564</v>
      </c>
      <c r="AZ335" s="81" t="s">
        <v>564</v>
      </c>
      <c r="BA335" s="81" t="s">
        <v>564</v>
      </c>
      <c r="BB335" s="81" t="s">
        <v>564</v>
      </c>
      <c r="BC335" s="81" t="s">
        <v>564</v>
      </c>
      <c r="BD335" s="81" t="s">
        <v>564</v>
      </c>
      <c r="BE335" s="81" t="s">
        <v>564</v>
      </c>
      <c r="BF335" s="82"/>
      <c r="BG335" s="81" t="s">
        <v>564</v>
      </c>
      <c r="BH335" s="81" t="s">
        <v>564</v>
      </c>
      <c r="BI335" s="81" t="s">
        <v>564</v>
      </c>
      <c r="BJ335" s="81" t="s">
        <v>564</v>
      </c>
      <c r="BK335" s="81" t="s">
        <v>564</v>
      </c>
      <c r="BL335" s="81" t="s">
        <v>564</v>
      </c>
      <c r="BM335" s="82"/>
      <c r="BN335" s="81" t="s">
        <v>564</v>
      </c>
      <c r="BO335" s="81" t="s">
        <v>564</v>
      </c>
      <c r="BP335" s="81" t="s">
        <v>564</v>
      </c>
      <c r="BQ335" s="81" t="s">
        <v>564</v>
      </c>
      <c r="BR335" s="81" t="s">
        <v>564</v>
      </c>
      <c r="BS335" s="81" t="s">
        <v>564</v>
      </c>
      <c r="BT335"/>
      <c r="BU335" s="80"/>
      <c r="BV335" s="80"/>
      <c r="BW335" s="80"/>
      <c r="BX335" s="80"/>
      <c r="BY335" s="80"/>
      <c r="BZ335" s="80"/>
      <c r="CA335" s="80"/>
      <c r="CB335" s="80"/>
      <c r="CC335" s="80"/>
    </row>
    <row r="336" spans="1:81">
      <c r="A336" s="80" t="s">
        <v>2137</v>
      </c>
      <c r="B336" s="80">
        <v>226</v>
      </c>
      <c r="C336" s="80">
        <v>5</v>
      </c>
      <c r="D336" s="80">
        <v>14</v>
      </c>
      <c r="E336" s="80">
        <v>2008</v>
      </c>
      <c r="F336" s="80" t="s">
        <v>84</v>
      </c>
      <c r="G336" s="80" t="s">
        <v>2132</v>
      </c>
      <c r="H336" s="80" t="s">
        <v>2133</v>
      </c>
      <c r="I336" s="177"/>
      <c r="J336" s="81">
        <v>56.58865977684755</v>
      </c>
      <c r="K336" s="81">
        <v>1.6063422602755937</v>
      </c>
      <c r="L336" s="81">
        <v>3.0759007284298776</v>
      </c>
      <c r="M336" s="81">
        <v>24.697825328497689</v>
      </c>
      <c r="N336" s="81">
        <v>38.605263802795811</v>
      </c>
      <c r="O336" s="81">
        <v>28.479515636863184</v>
      </c>
      <c r="P336" s="81">
        <v>29.063684874528768</v>
      </c>
      <c r="Q336" s="81">
        <v>1.5769114539028599</v>
      </c>
      <c r="R336" s="81">
        <v>0</v>
      </c>
      <c r="S336" s="81">
        <v>2.2816155901876081</v>
      </c>
      <c r="T336" s="82"/>
      <c r="U336" s="81">
        <v>9306759</v>
      </c>
      <c r="V336" s="81">
        <v>836</v>
      </c>
      <c r="W336" s="81">
        <v>40</v>
      </c>
      <c r="X336" s="81">
        <v>5010</v>
      </c>
      <c r="Y336" s="81">
        <v>7398</v>
      </c>
      <c r="Z336" s="81">
        <v>14586</v>
      </c>
      <c r="AA336" s="81">
        <v>5698</v>
      </c>
      <c r="AB336" s="81">
        <v>25767</v>
      </c>
      <c r="AC336" s="81">
        <v>0</v>
      </c>
      <c r="AD336" s="81">
        <v>2.2816155901876081</v>
      </c>
      <c r="AE336" s="82"/>
      <c r="AF336" s="81" t="s">
        <v>564</v>
      </c>
      <c r="AG336" s="81" t="s">
        <v>564</v>
      </c>
      <c r="AH336" s="81" t="s">
        <v>564</v>
      </c>
      <c r="AI336" s="81" t="s">
        <v>564</v>
      </c>
      <c r="AJ336" s="81" t="s">
        <v>564</v>
      </c>
      <c r="AK336" s="81" t="s">
        <v>564</v>
      </c>
      <c r="AL336" s="81" t="s">
        <v>564</v>
      </c>
      <c r="AM336" s="81" t="s">
        <v>564</v>
      </c>
      <c r="AN336" s="81" t="s">
        <v>564</v>
      </c>
      <c r="AO336" s="81" t="s">
        <v>564</v>
      </c>
      <c r="AP336" s="82"/>
      <c r="AQ336" s="81" t="s">
        <v>564</v>
      </c>
      <c r="AR336" s="81" t="s">
        <v>564</v>
      </c>
      <c r="AS336" s="81" t="s">
        <v>564</v>
      </c>
      <c r="AT336" s="81" t="s">
        <v>564</v>
      </c>
      <c r="AU336" s="81" t="s">
        <v>564</v>
      </c>
      <c r="AV336" s="81" t="s">
        <v>564</v>
      </c>
      <c r="AW336" s="81" t="s">
        <v>564</v>
      </c>
      <c r="AX336" s="82"/>
      <c r="AY336" s="81" t="s">
        <v>564</v>
      </c>
      <c r="AZ336" s="81" t="s">
        <v>564</v>
      </c>
      <c r="BA336" s="81" t="s">
        <v>564</v>
      </c>
      <c r="BB336" s="81" t="s">
        <v>564</v>
      </c>
      <c r="BC336" s="81" t="s">
        <v>564</v>
      </c>
      <c r="BD336" s="81" t="s">
        <v>564</v>
      </c>
      <c r="BE336" s="81" t="s">
        <v>564</v>
      </c>
      <c r="BF336" s="82"/>
      <c r="BG336" s="81" t="s">
        <v>564</v>
      </c>
      <c r="BH336" s="81" t="s">
        <v>564</v>
      </c>
      <c r="BI336" s="81" t="s">
        <v>564</v>
      </c>
      <c r="BJ336" s="81" t="s">
        <v>564</v>
      </c>
      <c r="BK336" s="81" t="s">
        <v>564</v>
      </c>
      <c r="BL336" s="81" t="s">
        <v>564</v>
      </c>
      <c r="BM336" s="82"/>
      <c r="BN336" s="81" t="s">
        <v>564</v>
      </c>
      <c r="BO336" s="81" t="s">
        <v>564</v>
      </c>
      <c r="BP336" s="81" t="s">
        <v>564</v>
      </c>
      <c r="BQ336" s="81" t="s">
        <v>564</v>
      </c>
      <c r="BR336" s="81" t="s">
        <v>564</v>
      </c>
      <c r="BS336" s="81" t="s">
        <v>564</v>
      </c>
      <c r="BT336"/>
      <c r="BU336" s="80"/>
      <c r="BV336" s="80"/>
      <c r="BW336" s="80"/>
      <c r="BX336" s="80"/>
      <c r="BY336" s="80"/>
      <c r="BZ336" s="80"/>
      <c r="CA336" s="80"/>
      <c r="CB336" s="80"/>
      <c r="CC336" s="80"/>
    </row>
    <row r="337" spans="1:81">
      <c r="A337" s="80" t="s">
        <v>2138</v>
      </c>
      <c r="B337" s="80">
        <v>227</v>
      </c>
      <c r="C337" s="80">
        <v>6</v>
      </c>
      <c r="D337" s="80">
        <v>14</v>
      </c>
      <c r="E337" s="80">
        <v>2009</v>
      </c>
      <c r="F337" s="80" t="s">
        <v>85</v>
      </c>
      <c r="G337" s="80" t="s">
        <v>2132</v>
      </c>
      <c r="H337" s="80" t="s">
        <v>2133</v>
      </c>
      <c r="I337" s="177"/>
      <c r="J337" s="81">
        <v>43.735062419885949</v>
      </c>
      <c r="K337" s="81">
        <v>1.7311531814404335</v>
      </c>
      <c r="L337" s="81">
        <v>5.4885449066590732</v>
      </c>
      <c r="M337" s="81">
        <v>26.05596493144651</v>
      </c>
      <c r="N337" s="81">
        <v>34.967902605358738</v>
      </c>
      <c r="O337" s="81">
        <v>29.013434962044872</v>
      </c>
      <c r="P337" s="81">
        <v>27.540156476854644</v>
      </c>
      <c r="Q337" s="81">
        <v>1.4883534968022125</v>
      </c>
      <c r="R337" s="81">
        <v>0</v>
      </c>
      <c r="S337" s="81">
        <v>1.8729188976881297</v>
      </c>
      <c r="T337" s="82"/>
      <c r="U337" s="81">
        <v>5692719</v>
      </c>
      <c r="V337" s="81">
        <v>828</v>
      </c>
      <c r="W337" s="81">
        <v>102</v>
      </c>
      <c r="X337" s="81">
        <v>5324</v>
      </c>
      <c r="Y337" s="81">
        <v>7420</v>
      </c>
      <c r="Z337" s="81">
        <v>14667</v>
      </c>
      <c r="AA337" s="81">
        <v>5543</v>
      </c>
      <c r="AB337" s="81">
        <v>25530</v>
      </c>
      <c r="AC337" s="81">
        <v>0</v>
      </c>
      <c r="AD337" s="81">
        <v>1.8729188976881297</v>
      </c>
      <c r="AE337" s="82"/>
      <c r="AF337" s="81" t="s">
        <v>564</v>
      </c>
      <c r="AG337" s="81" t="s">
        <v>564</v>
      </c>
      <c r="AH337" s="81" t="s">
        <v>564</v>
      </c>
      <c r="AI337" s="81" t="s">
        <v>564</v>
      </c>
      <c r="AJ337" s="81" t="s">
        <v>564</v>
      </c>
      <c r="AK337" s="81" t="s">
        <v>564</v>
      </c>
      <c r="AL337" s="81" t="s">
        <v>564</v>
      </c>
      <c r="AM337" s="81" t="s">
        <v>564</v>
      </c>
      <c r="AN337" s="81" t="s">
        <v>564</v>
      </c>
      <c r="AO337" s="81" t="s">
        <v>564</v>
      </c>
      <c r="AP337" s="82"/>
      <c r="AQ337" s="81" t="s">
        <v>564</v>
      </c>
      <c r="AR337" s="81" t="s">
        <v>564</v>
      </c>
      <c r="AS337" s="81" t="s">
        <v>564</v>
      </c>
      <c r="AT337" s="81" t="s">
        <v>564</v>
      </c>
      <c r="AU337" s="81" t="s">
        <v>564</v>
      </c>
      <c r="AV337" s="81" t="s">
        <v>564</v>
      </c>
      <c r="AW337" s="81" t="s">
        <v>564</v>
      </c>
      <c r="AX337" s="82"/>
      <c r="AY337" s="81" t="s">
        <v>564</v>
      </c>
      <c r="AZ337" s="81" t="s">
        <v>564</v>
      </c>
      <c r="BA337" s="81" t="s">
        <v>564</v>
      </c>
      <c r="BB337" s="81" t="s">
        <v>564</v>
      </c>
      <c r="BC337" s="81" t="s">
        <v>564</v>
      </c>
      <c r="BD337" s="81" t="s">
        <v>564</v>
      </c>
      <c r="BE337" s="81" t="s">
        <v>564</v>
      </c>
      <c r="BF337" s="82"/>
      <c r="BG337" s="81">
        <v>0</v>
      </c>
      <c r="BH337" s="81">
        <v>0</v>
      </c>
      <c r="BI337" s="81">
        <v>33.65</v>
      </c>
      <c r="BJ337" s="81">
        <v>0</v>
      </c>
      <c r="BK337" s="81">
        <v>24.789000000000001</v>
      </c>
      <c r="BL337" s="81">
        <v>0</v>
      </c>
      <c r="BM337" s="82"/>
      <c r="BN337" s="81">
        <v>0</v>
      </c>
      <c r="BO337" s="81">
        <v>0</v>
      </c>
      <c r="BP337" s="81">
        <v>3</v>
      </c>
      <c r="BQ337" s="81">
        <v>0</v>
      </c>
      <c r="BR337" s="81">
        <v>1</v>
      </c>
      <c r="BS337" s="81">
        <v>0</v>
      </c>
      <c r="BT337"/>
      <c r="BU337" s="80"/>
      <c r="BV337" s="80"/>
      <c r="BW337" s="80"/>
      <c r="BX337" s="80"/>
      <c r="BY337" s="80"/>
      <c r="BZ337" s="80"/>
      <c r="CA337" s="80"/>
      <c r="CB337" s="80"/>
      <c r="CC337" s="80"/>
    </row>
    <row r="338" spans="1:81">
      <c r="A338" s="80" t="s">
        <v>2139</v>
      </c>
      <c r="B338" s="80">
        <v>228</v>
      </c>
      <c r="C338" s="80">
        <v>7</v>
      </c>
      <c r="D338" s="80">
        <v>14</v>
      </c>
      <c r="E338" s="80">
        <v>2010</v>
      </c>
      <c r="F338" s="80" t="s">
        <v>86</v>
      </c>
      <c r="G338" s="80" t="s">
        <v>2132</v>
      </c>
      <c r="H338" s="80" t="s">
        <v>2133</v>
      </c>
      <c r="I338" s="177"/>
      <c r="J338" s="81">
        <v>44.823430120850844</v>
      </c>
      <c r="K338" s="81">
        <v>1.7734031358226183</v>
      </c>
      <c r="L338" s="81">
        <v>5.2042941738216406</v>
      </c>
      <c r="M338" s="81">
        <v>25.020617583703597</v>
      </c>
      <c r="N338" s="81">
        <v>36.108209923410527</v>
      </c>
      <c r="O338" s="81">
        <v>28.952091715996094</v>
      </c>
      <c r="P338" s="81">
        <v>27.608587663047853</v>
      </c>
      <c r="Q338" s="81">
        <v>1.5437864758316826</v>
      </c>
      <c r="R338" s="81">
        <v>0</v>
      </c>
      <c r="S338" s="81">
        <v>1.8894206425749851</v>
      </c>
      <c r="T338" s="82"/>
      <c r="U338" s="81">
        <v>6685026</v>
      </c>
      <c r="V338" s="81">
        <v>828</v>
      </c>
      <c r="W338" s="81">
        <v>102</v>
      </c>
      <c r="X338" s="81">
        <v>5324</v>
      </c>
      <c r="Y338" s="81">
        <v>7444</v>
      </c>
      <c r="Z338" s="81">
        <v>14704</v>
      </c>
      <c r="AA338" s="81">
        <v>5418</v>
      </c>
      <c r="AB338" s="81">
        <v>25374</v>
      </c>
      <c r="AC338" s="81">
        <v>0</v>
      </c>
      <c r="AD338" s="81">
        <v>1.8894206425749851</v>
      </c>
      <c r="AE338" s="82"/>
      <c r="AF338" s="81" t="s">
        <v>564</v>
      </c>
      <c r="AG338" s="81" t="s">
        <v>564</v>
      </c>
      <c r="AH338" s="81" t="s">
        <v>564</v>
      </c>
      <c r="AI338" s="81" t="s">
        <v>564</v>
      </c>
      <c r="AJ338" s="81" t="s">
        <v>564</v>
      </c>
      <c r="AK338" s="81" t="s">
        <v>564</v>
      </c>
      <c r="AL338" s="81" t="s">
        <v>564</v>
      </c>
      <c r="AM338" s="81" t="s">
        <v>564</v>
      </c>
      <c r="AN338" s="81" t="s">
        <v>564</v>
      </c>
      <c r="AO338" s="81" t="s">
        <v>564</v>
      </c>
      <c r="AP338" s="82"/>
      <c r="AQ338" s="81" t="s">
        <v>564</v>
      </c>
      <c r="AR338" s="81" t="s">
        <v>564</v>
      </c>
      <c r="AS338" s="81" t="s">
        <v>564</v>
      </c>
      <c r="AT338" s="81" t="s">
        <v>564</v>
      </c>
      <c r="AU338" s="81" t="s">
        <v>564</v>
      </c>
      <c r="AV338" s="81" t="s">
        <v>564</v>
      </c>
      <c r="AW338" s="81" t="s">
        <v>564</v>
      </c>
      <c r="AX338" s="82"/>
      <c r="AY338" s="81" t="s">
        <v>564</v>
      </c>
      <c r="AZ338" s="81" t="s">
        <v>564</v>
      </c>
      <c r="BA338" s="81" t="s">
        <v>564</v>
      </c>
      <c r="BB338" s="81" t="s">
        <v>564</v>
      </c>
      <c r="BC338" s="81" t="s">
        <v>564</v>
      </c>
      <c r="BD338" s="81" t="s">
        <v>564</v>
      </c>
      <c r="BE338" s="81" t="s">
        <v>564</v>
      </c>
      <c r="BF338" s="82"/>
      <c r="BG338" s="81">
        <v>0</v>
      </c>
      <c r="BH338" s="81">
        <v>0</v>
      </c>
      <c r="BI338" s="81">
        <v>33.908999999999999</v>
      </c>
      <c r="BJ338" s="81">
        <v>0</v>
      </c>
      <c r="BK338" s="81">
        <v>23.984999999999999</v>
      </c>
      <c r="BL338" s="81">
        <v>0</v>
      </c>
      <c r="BM338" s="82"/>
      <c r="BN338" s="81">
        <v>0</v>
      </c>
      <c r="BO338" s="81">
        <v>0</v>
      </c>
      <c r="BP338" s="81">
        <v>3</v>
      </c>
      <c r="BQ338" s="81">
        <v>0</v>
      </c>
      <c r="BR338" s="81">
        <v>1</v>
      </c>
      <c r="BS338" s="81">
        <v>0</v>
      </c>
      <c r="BT338"/>
      <c r="BU338" s="80">
        <v>33.908999999999999</v>
      </c>
      <c r="BV338" s="80">
        <v>23.984999999999999</v>
      </c>
      <c r="BW338" s="80">
        <v>0</v>
      </c>
      <c r="BX338" s="80">
        <v>0</v>
      </c>
      <c r="BY338" s="80">
        <v>0</v>
      </c>
      <c r="BZ338" s="80">
        <v>0</v>
      </c>
      <c r="CA338" s="80">
        <v>0</v>
      </c>
      <c r="CB338" s="80">
        <v>0</v>
      </c>
      <c r="CC338" s="80">
        <v>0</v>
      </c>
    </row>
    <row r="339" spans="1:81">
      <c r="A339" s="80" t="s">
        <v>2140</v>
      </c>
      <c r="B339" s="80">
        <v>229</v>
      </c>
      <c r="C339" s="80">
        <v>8</v>
      </c>
      <c r="D339" s="80">
        <v>14</v>
      </c>
      <c r="E339" s="80">
        <v>2011</v>
      </c>
      <c r="F339" s="80" t="s">
        <v>87</v>
      </c>
      <c r="G339" s="80" t="s">
        <v>2132</v>
      </c>
      <c r="H339" s="80" t="s">
        <v>2133</v>
      </c>
      <c r="I339" s="177"/>
      <c r="J339" s="81">
        <v>35.191573002565725</v>
      </c>
      <c r="K339" s="81">
        <v>2.2781740842857197</v>
      </c>
      <c r="L339" s="81">
        <v>4.112510921214251</v>
      </c>
      <c r="M339" s="81">
        <v>28.189627741339457</v>
      </c>
      <c r="N339" s="81">
        <v>41.88245987028052</v>
      </c>
      <c r="O339" s="81">
        <v>28.741178303088414</v>
      </c>
      <c r="P339" s="81">
        <v>26.523732111436566</v>
      </c>
      <c r="Q339" s="81">
        <v>1.7661074946953266</v>
      </c>
      <c r="R339" s="81">
        <v>0</v>
      </c>
      <c r="S339" s="81">
        <v>2.227198639579441</v>
      </c>
      <c r="T339" s="82"/>
      <c r="U339" s="81">
        <v>4843514</v>
      </c>
      <c r="V339" s="81">
        <v>828</v>
      </c>
      <c r="W339" s="81">
        <v>102</v>
      </c>
      <c r="X339" s="81">
        <v>5324</v>
      </c>
      <c r="Y339" s="81">
        <v>7460</v>
      </c>
      <c r="Z339" s="81">
        <v>14914</v>
      </c>
      <c r="AA339" s="81">
        <v>5360</v>
      </c>
      <c r="AB339" s="81">
        <v>25166</v>
      </c>
      <c r="AC339" s="81">
        <v>0</v>
      </c>
      <c r="AD339" s="81">
        <v>2.227198639579441</v>
      </c>
      <c r="AE339" s="82"/>
      <c r="AF339" s="81" t="s">
        <v>564</v>
      </c>
      <c r="AG339" s="81" t="s">
        <v>564</v>
      </c>
      <c r="AH339" s="81" t="s">
        <v>564</v>
      </c>
      <c r="AI339" s="81" t="s">
        <v>564</v>
      </c>
      <c r="AJ339" s="81" t="s">
        <v>564</v>
      </c>
      <c r="AK339" s="81" t="s">
        <v>564</v>
      </c>
      <c r="AL339" s="81" t="s">
        <v>564</v>
      </c>
      <c r="AM339" s="81" t="s">
        <v>564</v>
      </c>
      <c r="AN339" s="81" t="s">
        <v>564</v>
      </c>
      <c r="AO339" s="81" t="s">
        <v>564</v>
      </c>
      <c r="AP339" s="82"/>
      <c r="AQ339" s="81" t="s">
        <v>564</v>
      </c>
      <c r="AR339" s="81" t="s">
        <v>564</v>
      </c>
      <c r="AS339" s="81" t="s">
        <v>564</v>
      </c>
      <c r="AT339" s="81" t="s">
        <v>564</v>
      </c>
      <c r="AU339" s="81" t="s">
        <v>564</v>
      </c>
      <c r="AV339" s="81" t="s">
        <v>564</v>
      </c>
      <c r="AW339" s="81" t="s">
        <v>564</v>
      </c>
      <c r="AX339" s="82"/>
      <c r="AY339" s="81" t="s">
        <v>564</v>
      </c>
      <c r="AZ339" s="81" t="s">
        <v>564</v>
      </c>
      <c r="BA339" s="81" t="s">
        <v>564</v>
      </c>
      <c r="BB339" s="81" t="s">
        <v>564</v>
      </c>
      <c r="BC339" s="81" t="s">
        <v>564</v>
      </c>
      <c r="BD339" s="81" t="s">
        <v>564</v>
      </c>
      <c r="BE339" s="81" t="s">
        <v>564</v>
      </c>
      <c r="BF339" s="82"/>
      <c r="BG339" s="81">
        <v>0</v>
      </c>
      <c r="BH339" s="81">
        <v>0</v>
      </c>
      <c r="BI339" s="81">
        <v>30.54</v>
      </c>
      <c r="BJ339" s="81">
        <v>0</v>
      </c>
      <c r="BK339" s="81">
        <v>27.315999999999999</v>
      </c>
      <c r="BL339" s="81">
        <v>0</v>
      </c>
      <c r="BM339" s="82"/>
      <c r="BN339" s="81">
        <v>0</v>
      </c>
      <c r="BO339" s="81">
        <v>0</v>
      </c>
      <c r="BP339" s="81">
        <v>4</v>
      </c>
      <c r="BQ339" s="81">
        <v>0</v>
      </c>
      <c r="BR339" s="81">
        <v>1</v>
      </c>
      <c r="BS339" s="81">
        <v>0</v>
      </c>
      <c r="BT339"/>
      <c r="BU339" s="80">
        <v>30.54</v>
      </c>
      <c r="BV339" s="80">
        <v>27.315999999999999</v>
      </c>
      <c r="BW339" s="80">
        <v>0</v>
      </c>
      <c r="BX339" s="80">
        <v>0</v>
      </c>
      <c r="BY339" s="80">
        <v>0</v>
      </c>
      <c r="BZ339" s="80">
        <v>0</v>
      </c>
      <c r="CA339" s="80">
        <v>0</v>
      </c>
      <c r="CB339" s="80">
        <v>0</v>
      </c>
      <c r="CC339" s="80">
        <v>0</v>
      </c>
    </row>
    <row r="340" spans="1:81">
      <c r="A340" s="80" t="s">
        <v>2141</v>
      </c>
      <c r="B340" s="80">
        <v>230</v>
      </c>
      <c r="C340" s="80">
        <v>9</v>
      </c>
      <c r="D340" s="80">
        <v>14</v>
      </c>
      <c r="E340" s="80">
        <v>2012</v>
      </c>
      <c r="F340" s="80" t="s">
        <v>88</v>
      </c>
      <c r="G340" s="80" t="s">
        <v>2132</v>
      </c>
      <c r="H340" s="80" t="s">
        <v>2133</v>
      </c>
      <c r="I340" s="177"/>
      <c r="J340" s="81">
        <v>38.279690124737257</v>
      </c>
      <c r="K340" s="81">
        <v>2.1383319486616439</v>
      </c>
      <c r="L340" s="81">
        <v>4.0506474516175821</v>
      </c>
      <c r="M340" s="81">
        <v>28.085993973085149</v>
      </c>
      <c r="N340" s="81">
        <v>42.164349113080021</v>
      </c>
      <c r="O340" s="81">
        <v>28.677525260196553</v>
      </c>
      <c r="P340" s="81">
        <v>26.500460764223767</v>
      </c>
      <c r="Q340" s="81">
        <v>1.9122763322656355</v>
      </c>
      <c r="R340" s="81">
        <v>0</v>
      </c>
      <c r="S340" s="81">
        <v>2.3066976385354097</v>
      </c>
      <c r="T340" s="82"/>
      <c r="U340" s="81">
        <v>4645611</v>
      </c>
      <c r="V340" s="81">
        <v>828</v>
      </c>
      <c r="W340" s="81">
        <v>102</v>
      </c>
      <c r="X340" s="81">
        <v>5324</v>
      </c>
      <c r="Y340" s="81">
        <v>7533</v>
      </c>
      <c r="Z340" s="81">
        <v>14999</v>
      </c>
      <c r="AA340" s="81">
        <v>5325</v>
      </c>
      <c r="AB340" s="81">
        <v>25080</v>
      </c>
      <c r="AC340" s="81">
        <v>0</v>
      </c>
      <c r="AD340" s="81">
        <v>2.3066976385354097</v>
      </c>
      <c r="AE340" s="82"/>
      <c r="AF340" s="81" t="s">
        <v>564</v>
      </c>
      <c r="AG340" s="81" t="s">
        <v>564</v>
      </c>
      <c r="AH340" s="81" t="s">
        <v>564</v>
      </c>
      <c r="AI340" s="81" t="s">
        <v>564</v>
      </c>
      <c r="AJ340" s="81" t="s">
        <v>564</v>
      </c>
      <c r="AK340" s="81" t="s">
        <v>564</v>
      </c>
      <c r="AL340" s="81" t="s">
        <v>564</v>
      </c>
      <c r="AM340" s="81" t="s">
        <v>564</v>
      </c>
      <c r="AN340" s="81" t="s">
        <v>564</v>
      </c>
      <c r="AO340" s="81" t="s">
        <v>564</v>
      </c>
      <c r="AP340" s="82"/>
      <c r="AQ340" s="81" t="s">
        <v>564</v>
      </c>
      <c r="AR340" s="81" t="s">
        <v>564</v>
      </c>
      <c r="AS340" s="81" t="s">
        <v>564</v>
      </c>
      <c r="AT340" s="81" t="s">
        <v>564</v>
      </c>
      <c r="AU340" s="81" t="s">
        <v>564</v>
      </c>
      <c r="AV340" s="81" t="s">
        <v>564</v>
      </c>
      <c r="AW340" s="81" t="s">
        <v>564</v>
      </c>
      <c r="AX340" s="82"/>
      <c r="AY340" s="81" t="s">
        <v>564</v>
      </c>
      <c r="AZ340" s="81" t="s">
        <v>564</v>
      </c>
      <c r="BA340" s="81" t="s">
        <v>564</v>
      </c>
      <c r="BB340" s="81" t="s">
        <v>564</v>
      </c>
      <c r="BC340" s="81" t="s">
        <v>564</v>
      </c>
      <c r="BD340" s="81" t="s">
        <v>564</v>
      </c>
      <c r="BE340" s="81" t="s">
        <v>564</v>
      </c>
      <c r="BF340" s="82"/>
      <c r="BG340" s="81">
        <v>0</v>
      </c>
      <c r="BH340" s="81">
        <v>0</v>
      </c>
      <c r="BI340" s="81">
        <v>33.344999999999999</v>
      </c>
      <c r="BJ340" s="81">
        <v>0</v>
      </c>
      <c r="BK340" s="81">
        <v>25.446999999999999</v>
      </c>
      <c r="BL340" s="81">
        <v>0</v>
      </c>
      <c r="BM340" s="82"/>
      <c r="BN340" s="81">
        <v>0</v>
      </c>
      <c r="BO340" s="81">
        <v>0</v>
      </c>
      <c r="BP340" s="81">
        <v>4</v>
      </c>
      <c r="BQ340" s="81">
        <v>0</v>
      </c>
      <c r="BR340" s="81">
        <v>1</v>
      </c>
      <c r="BS340" s="81">
        <v>0</v>
      </c>
      <c r="BT340"/>
      <c r="BU340" s="80">
        <v>33.344999999999999</v>
      </c>
      <c r="BV340" s="80">
        <v>25.446999999999999</v>
      </c>
      <c r="BW340" s="80">
        <v>0</v>
      </c>
      <c r="BX340" s="80">
        <v>0</v>
      </c>
      <c r="BY340" s="80">
        <v>0</v>
      </c>
      <c r="BZ340" s="80">
        <v>0</v>
      </c>
      <c r="CA340" s="80">
        <v>0</v>
      </c>
      <c r="CB340" s="80">
        <v>0</v>
      </c>
      <c r="CC340" s="80">
        <v>0</v>
      </c>
    </row>
    <row r="341" spans="1:81">
      <c r="A341" s="80" t="s">
        <v>2142</v>
      </c>
      <c r="B341" s="80">
        <v>231</v>
      </c>
      <c r="C341" s="80">
        <v>10</v>
      </c>
      <c r="D341" s="80">
        <v>14</v>
      </c>
      <c r="E341" s="80">
        <v>2013</v>
      </c>
      <c r="F341" s="80" t="s">
        <v>89</v>
      </c>
      <c r="G341" s="80" t="s">
        <v>2132</v>
      </c>
      <c r="H341" s="80" t="s">
        <v>2133</v>
      </c>
      <c r="I341" s="177"/>
      <c r="J341" s="81">
        <v>47.423584625728061</v>
      </c>
      <c r="K341" s="81">
        <v>1.8444358354707837</v>
      </c>
      <c r="L341" s="81">
        <v>3.7003176705301506</v>
      </c>
      <c r="M341" s="81">
        <v>26.941561812853937</v>
      </c>
      <c r="N341" s="81">
        <v>44.416859108419295</v>
      </c>
      <c r="O341" s="81">
        <v>27.75201086026814</v>
      </c>
      <c r="P341" s="81">
        <v>26.095779917357156</v>
      </c>
      <c r="Q341" s="81">
        <v>1.921296327622978</v>
      </c>
      <c r="R341" s="81">
        <v>0</v>
      </c>
      <c r="S341" s="81">
        <v>1.9213105958719883</v>
      </c>
      <c r="T341" s="82"/>
      <c r="U341" s="81">
        <v>5643637</v>
      </c>
      <c r="V341" s="81">
        <v>828</v>
      </c>
      <c r="W341" s="81">
        <v>102</v>
      </c>
      <c r="X341" s="81">
        <v>5324</v>
      </c>
      <c r="Y341" s="81">
        <v>7533</v>
      </c>
      <c r="Z341" s="81">
        <v>15163</v>
      </c>
      <c r="AA341" s="81">
        <v>5224</v>
      </c>
      <c r="AB341" s="81">
        <v>24837</v>
      </c>
      <c r="AC341" s="81">
        <v>0</v>
      </c>
      <c r="AD341" s="81">
        <v>1.9213105958719883</v>
      </c>
      <c r="AE341" s="82"/>
      <c r="AF341" s="81" t="s">
        <v>564</v>
      </c>
      <c r="AG341" s="81" t="s">
        <v>564</v>
      </c>
      <c r="AH341" s="81" t="s">
        <v>564</v>
      </c>
      <c r="AI341" s="81" t="s">
        <v>564</v>
      </c>
      <c r="AJ341" s="81" t="s">
        <v>564</v>
      </c>
      <c r="AK341" s="81" t="s">
        <v>564</v>
      </c>
      <c r="AL341" s="81" t="s">
        <v>564</v>
      </c>
      <c r="AM341" s="81" t="s">
        <v>564</v>
      </c>
      <c r="AN341" s="81" t="s">
        <v>564</v>
      </c>
      <c r="AO341" s="81" t="s">
        <v>564</v>
      </c>
      <c r="AP341" s="82"/>
      <c r="AQ341" s="81" t="s">
        <v>564</v>
      </c>
      <c r="AR341" s="81" t="s">
        <v>564</v>
      </c>
      <c r="AS341" s="81" t="s">
        <v>564</v>
      </c>
      <c r="AT341" s="81" t="s">
        <v>564</v>
      </c>
      <c r="AU341" s="81" t="s">
        <v>564</v>
      </c>
      <c r="AV341" s="81" t="s">
        <v>564</v>
      </c>
      <c r="AW341" s="81" t="s">
        <v>564</v>
      </c>
      <c r="AX341" s="82"/>
      <c r="AY341" s="81" t="s">
        <v>564</v>
      </c>
      <c r="AZ341" s="81" t="s">
        <v>564</v>
      </c>
      <c r="BA341" s="81" t="s">
        <v>564</v>
      </c>
      <c r="BB341" s="81" t="s">
        <v>564</v>
      </c>
      <c r="BC341" s="81" t="s">
        <v>564</v>
      </c>
      <c r="BD341" s="81" t="s">
        <v>564</v>
      </c>
      <c r="BE341" s="81" t="s">
        <v>564</v>
      </c>
      <c r="BF341" s="82"/>
      <c r="BG341" s="81">
        <v>0</v>
      </c>
      <c r="BH341" s="81">
        <v>0</v>
      </c>
      <c r="BI341" s="81">
        <v>35.252000000000002</v>
      </c>
      <c r="BJ341" s="81">
        <v>0</v>
      </c>
      <c r="BK341" s="81">
        <v>29.591999999999999</v>
      </c>
      <c r="BL341" s="81">
        <v>0</v>
      </c>
      <c r="BM341" s="82"/>
      <c r="BN341" s="81">
        <v>0</v>
      </c>
      <c r="BO341" s="81">
        <v>0</v>
      </c>
      <c r="BP341" s="81">
        <v>4</v>
      </c>
      <c r="BQ341" s="81">
        <v>0</v>
      </c>
      <c r="BR341" s="81">
        <v>1</v>
      </c>
      <c r="BS341" s="81">
        <v>0</v>
      </c>
      <c r="BT341"/>
      <c r="BU341" s="80">
        <v>39.134999999999998</v>
      </c>
      <c r="BV341" s="80">
        <v>25.709</v>
      </c>
      <c r="BW341" s="80">
        <v>0</v>
      </c>
      <c r="BX341" s="80">
        <v>0</v>
      </c>
      <c r="BY341" s="80">
        <v>0</v>
      </c>
      <c r="BZ341" s="80">
        <v>0</v>
      </c>
      <c r="CA341" s="80">
        <v>0</v>
      </c>
      <c r="CB341" s="80">
        <v>0</v>
      </c>
      <c r="CC341" s="80">
        <v>0</v>
      </c>
    </row>
    <row r="342" spans="1:81">
      <c r="A342" s="80" t="s">
        <v>2143</v>
      </c>
      <c r="B342" s="80">
        <v>232</v>
      </c>
      <c r="C342" s="80">
        <v>11</v>
      </c>
      <c r="D342" s="80">
        <v>14</v>
      </c>
      <c r="E342" s="80">
        <v>2014</v>
      </c>
      <c r="F342" s="80" t="s">
        <v>90</v>
      </c>
      <c r="G342" s="80" t="s">
        <v>2132</v>
      </c>
      <c r="H342" s="80" t="s">
        <v>2133</v>
      </c>
      <c r="I342" s="177"/>
      <c r="J342" s="81">
        <v>42.879656120194888</v>
      </c>
      <c r="K342" s="81">
        <v>1.6748921715856029</v>
      </c>
      <c r="L342" s="81">
        <v>3.7816547312773943</v>
      </c>
      <c r="M342" s="81">
        <v>25.806447637827041</v>
      </c>
      <c r="N342" s="81">
        <v>38.784791465527448</v>
      </c>
      <c r="O342" s="81">
        <v>26.596664704133357</v>
      </c>
      <c r="P342" s="81">
        <v>26.055759208404123</v>
      </c>
      <c r="Q342" s="81">
        <v>1.8252874385647495</v>
      </c>
      <c r="R342" s="81">
        <v>0</v>
      </c>
      <c r="S342" s="81">
        <v>1.8729468356370695</v>
      </c>
      <c r="T342" s="82"/>
      <c r="U342" s="81">
        <v>6109951</v>
      </c>
      <c r="V342" s="81">
        <v>687</v>
      </c>
      <c r="W342" s="81">
        <v>86</v>
      </c>
      <c r="X342" s="81">
        <v>5069</v>
      </c>
      <c r="Y342" s="81">
        <v>7536</v>
      </c>
      <c r="Z342" s="81">
        <v>15305</v>
      </c>
      <c r="AA342" s="81">
        <v>5189</v>
      </c>
      <c r="AB342" s="81">
        <v>24593</v>
      </c>
      <c r="AC342" s="81">
        <v>0</v>
      </c>
      <c r="AD342" s="81">
        <v>1.8729468356370695</v>
      </c>
      <c r="AE342" s="82"/>
      <c r="AF342" s="81">
        <v>58541811.003788725</v>
      </c>
      <c r="AG342" s="81">
        <v>1309276.3063327044</v>
      </c>
      <c r="AH342" s="81">
        <v>914656.17359316163</v>
      </c>
      <c r="AI342" s="81">
        <v>30118915.853550784</v>
      </c>
      <c r="AJ342" s="81">
        <v>44883522.963829003</v>
      </c>
      <c r="AK342" s="81">
        <v>0</v>
      </c>
      <c r="AL342" s="81">
        <v>0</v>
      </c>
      <c r="AM342" s="81">
        <v>3376251.4015143039</v>
      </c>
      <c r="AN342" s="81">
        <v>0</v>
      </c>
      <c r="AO342" s="81">
        <v>0</v>
      </c>
      <c r="AP342" s="82"/>
      <c r="AQ342" s="81">
        <v>202</v>
      </c>
      <c r="AR342" s="81">
        <v>17</v>
      </c>
      <c r="AS342" s="81">
        <v>0</v>
      </c>
      <c r="AT342" s="81">
        <v>0</v>
      </c>
      <c r="AU342" s="81">
        <v>0</v>
      </c>
      <c r="AV342" s="81">
        <v>1</v>
      </c>
      <c r="AW342" s="81" t="s">
        <v>564</v>
      </c>
      <c r="AX342" s="82"/>
      <c r="AY342" s="81">
        <v>832.09999999999991</v>
      </c>
      <c r="AZ342" s="81">
        <v>1433.9</v>
      </c>
      <c r="BA342" s="81">
        <v>0</v>
      </c>
      <c r="BB342" s="81">
        <v>0</v>
      </c>
      <c r="BC342" s="81">
        <v>0</v>
      </c>
      <c r="BD342" s="81">
        <v>975.1</v>
      </c>
      <c r="BE342" s="81" t="s">
        <v>564</v>
      </c>
      <c r="BF342" s="82"/>
      <c r="BG342" s="81">
        <v>0</v>
      </c>
      <c r="BH342" s="81">
        <v>0</v>
      </c>
      <c r="BI342" s="81">
        <v>33.625</v>
      </c>
      <c r="BJ342" s="81">
        <v>0</v>
      </c>
      <c r="BK342" s="81">
        <v>26.818000000000001</v>
      </c>
      <c r="BL342" s="81">
        <v>0</v>
      </c>
      <c r="BM342" s="82"/>
      <c r="BN342" s="81">
        <v>0</v>
      </c>
      <c r="BO342" s="81">
        <v>0</v>
      </c>
      <c r="BP342" s="81">
        <v>4</v>
      </c>
      <c r="BQ342" s="81">
        <v>0</v>
      </c>
      <c r="BR342" s="81">
        <v>1</v>
      </c>
      <c r="BS342" s="81">
        <v>0</v>
      </c>
      <c r="BT342"/>
      <c r="BU342" s="80">
        <v>34.597000000000001</v>
      </c>
      <c r="BV342" s="80">
        <v>25.846</v>
      </c>
      <c r="BW342" s="80">
        <v>0</v>
      </c>
      <c r="BX342" s="80">
        <v>0</v>
      </c>
      <c r="BY342" s="80">
        <v>0</v>
      </c>
      <c r="BZ342" s="80">
        <v>0</v>
      </c>
      <c r="CA342" s="80">
        <v>0</v>
      </c>
      <c r="CB342" s="80">
        <v>0</v>
      </c>
      <c r="CC342" s="80">
        <v>0</v>
      </c>
    </row>
    <row r="343" spans="1:81">
      <c r="A343" s="80" t="s">
        <v>2144</v>
      </c>
      <c r="B343" s="80">
        <v>233</v>
      </c>
      <c r="C343" s="80">
        <v>12</v>
      </c>
      <c r="D343" s="80">
        <v>14</v>
      </c>
      <c r="E343" s="80">
        <v>2015</v>
      </c>
      <c r="F343" s="80" t="s">
        <v>91</v>
      </c>
      <c r="G343" s="80" t="s">
        <v>2132</v>
      </c>
      <c r="H343" s="80" t="s">
        <v>2133</v>
      </c>
      <c r="I343" s="177"/>
      <c r="J343" s="81">
        <v>45.095383672958647</v>
      </c>
      <c r="K343" s="81">
        <v>1.6956941124774947</v>
      </c>
      <c r="L343" s="81">
        <v>3.8457028530556654</v>
      </c>
      <c r="M343" s="81">
        <v>26.40955572142007</v>
      </c>
      <c r="N343" s="81">
        <v>34.795203191219187</v>
      </c>
      <c r="O343" s="81">
        <v>26.415147677121723</v>
      </c>
      <c r="P343" s="81">
        <v>25.794843747781478</v>
      </c>
      <c r="Q343" s="81">
        <v>1.7671756074774259</v>
      </c>
      <c r="R343" s="81">
        <v>0</v>
      </c>
      <c r="S343" s="81">
        <v>2.3451108023430391</v>
      </c>
      <c r="T343" s="82"/>
      <c r="U343" s="81">
        <v>6315421</v>
      </c>
      <c r="V343" s="81">
        <v>687</v>
      </c>
      <c r="W343" s="81">
        <v>86</v>
      </c>
      <c r="X343" s="81">
        <v>5069</v>
      </c>
      <c r="Y343" s="81">
        <v>7526</v>
      </c>
      <c r="Z343" s="81">
        <v>15347</v>
      </c>
      <c r="AA343" s="81">
        <v>5133</v>
      </c>
      <c r="AB343" s="81">
        <v>24322</v>
      </c>
      <c r="AC343" s="81">
        <v>0</v>
      </c>
      <c r="AD343" s="81">
        <v>2.3451108023430391</v>
      </c>
      <c r="AE343" s="82"/>
      <c r="AF343" s="81">
        <v>62860736.218176939</v>
      </c>
      <c r="AG343" s="81">
        <v>1223708.6334110391</v>
      </c>
      <c r="AH343" s="81">
        <v>760100.17868210352</v>
      </c>
      <c r="AI343" s="81">
        <v>33976273.52638413</v>
      </c>
      <c r="AJ343" s="81">
        <v>42002442.082975194</v>
      </c>
      <c r="AK343" s="81">
        <v>0</v>
      </c>
      <c r="AL343" s="81">
        <v>0</v>
      </c>
      <c r="AM343" s="81">
        <v>3333228.0730473069</v>
      </c>
      <c r="AN343" s="81">
        <v>0</v>
      </c>
      <c r="AO343" s="81">
        <v>0</v>
      </c>
      <c r="AP343" s="82"/>
      <c r="AQ343" s="81">
        <v>235</v>
      </c>
      <c r="AR343" s="81">
        <v>27</v>
      </c>
      <c r="AS343" s="81">
        <v>0</v>
      </c>
      <c r="AT343" s="81">
        <v>0</v>
      </c>
      <c r="AU343" s="81">
        <v>0</v>
      </c>
      <c r="AV343" s="81">
        <v>1</v>
      </c>
      <c r="AW343" s="81" t="s">
        <v>564</v>
      </c>
      <c r="AX343" s="82"/>
      <c r="AY343" s="81">
        <v>1010.2</v>
      </c>
      <c r="AZ343" s="81">
        <v>5636</v>
      </c>
      <c r="BA343" s="81">
        <v>0</v>
      </c>
      <c r="BB343" s="81">
        <v>0</v>
      </c>
      <c r="BC343" s="81">
        <v>0</v>
      </c>
      <c r="BD343" s="81">
        <v>975.1</v>
      </c>
      <c r="BE343" s="81" t="s">
        <v>564</v>
      </c>
      <c r="BF343" s="82"/>
      <c r="BG343" s="81">
        <v>0</v>
      </c>
      <c r="BH343" s="81">
        <v>0</v>
      </c>
      <c r="BI343" s="81">
        <v>30.343</v>
      </c>
      <c r="BJ343" s="81">
        <v>0</v>
      </c>
      <c r="BK343" s="81">
        <v>27.06</v>
      </c>
      <c r="BL343" s="81">
        <v>0</v>
      </c>
      <c r="BM343" s="82"/>
      <c r="BN343" s="81">
        <v>0</v>
      </c>
      <c r="BO343" s="81">
        <v>0</v>
      </c>
      <c r="BP343" s="81">
        <v>4</v>
      </c>
      <c r="BQ343" s="81">
        <v>0</v>
      </c>
      <c r="BR343" s="81">
        <v>1</v>
      </c>
      <c r="BS343" s="81">
        <v>0</v>
      </c>
      <c r="BT343"/>
      <c r="BU343" s="80">
        <v>31.422000000000001</v>
      </c>
      <c r="BV343" s="80">
        <v>25.981000000000002</v>
      </c>
      <c r="BW343" s="80">
        <v>0</v>
      </c>
      <c r="BX343" s="80">
        <v>0</v>
      </c>
      <c r="BY343" s="80">
        <v>0</v>
      </c>
      <c r="BZ343" s="80">
        <v>0</v>
      </c>
      <c r="CA343" s="80">
        <v>0</v>
      </c>
      <c r="CB343" s="80">
        <v>0</v>
      </c>
      <c r="CC343" s="80">
        <v>0</v>
      </c>
    </row>
    <row r="344" spans="1:81">
      <c r="A344" s="80" t="s">
        <v>2145</v>
      </c>
      <c r="B344" s="80">
        <v>234</v>
      </c>
      <c r="C344" s="80">
        <v>13</v>
      </c>
      <c r="D344" s="80">
        <v>14</v>
      </c>
      <c r="E344" s="80">
        <v>2016</v>
      </c>
      <c r="F344" s="80" t="s">
        <v>92</v>
      </c>
      <c r="G344" s="80" t="s">
        <v>2132</v>
      </c>
      <c r="H344" s="80" t="s">
        <v>2133</v>
      </c>
      <c r="I344" s="177"/>
      <c r="J344" s="81">
        <v>38.908393950204903</v>
      </c>
      <c r="K344" s="81">
        <v>1.6934199941560444</v>
      </c>
      <c r="L344" s="81">
        <v>4.4897453543774448</v>
      </c>
      <c r="M344" s="81">
        <v>22.484669630008927</v>
      </c>
      <c r="N344" s="81">
        <v>34.668415460221496</v>
      </c>
      <c r="O344" s="81">
        <v>26.084174986852574</v>
      </c>
      <c r="P344" s="81">
        <v>25.785237304060232</v>
      </c>
      <c r="Q344" s="81">
        <v>1.7003248064644914</v>
      </c>
      <c r="R344" s="81">
        <v>0</v>
      </c>
      <c r="S344" s="81">
        <v>2.3531160784780369</v>
      </c>
      <c r="T344" s="82"/>
      <c r="U344" s="81">
        <v>5789941</v>
      </c>
      <c r="V344" s="81">
        <v>687</v>
      </c>
      <c r="W344" s="81">
        <v>86</v>
      </c>
      <c r="X344" s="81">
        <v>5069</v>
      </c>
      <c r="Y344" s="81">
        <v>7538</v>
      </c>
      <c r="Z344" s="81">
        <v>15341</v>
      </c>
      <c r="AA344" s="81">
        <v>5307</v>
      </c>
      <c r="AB344" s="81">
        <v>24073</v>
      </c>
      <c r="AC344" s="81">
        <v>0</v>
      </c>
      <c r="AD344" s="81">
        <v>2.3531160784780369</v>
      </c>
      <c r="AE344" s="82"/>
      <c r="AF344" s="81">
        <v>54228015.528001703</v>
      </c>
      <c r="AG344" s="81">
        <v>1185043.2680293261</v>
      </c>
      <c r="AH344" s="81">
        <v>675717.24729624868</v>
      </c>
      <c r="AI344" s="81">
        <v>31509318.121530131</v>
      </c>
      <c r="AJ344" s="81">
        <v>37783721.560047276</v>
      </c>
      <c r="AK344" s="81">
        <v>0</v>
      </c>
      <c r="AL344" s="81">
        <v>0</v>
      </c>
      <c r="AM344" s="81">
        <v>3301666.7474075682</v>
      </c>
      <c r="AN344" s="81">
        <v>0</v>
      </c>
      <c r="AO344" s="81">
        <v>0</v>
      </c>
      <c r="AP344" s="82"/>
      <c r="AQ344" s="81">
        <v>256</v>
      </c>
      <c r="AR344" s="81">
        <v>29</v>
      </c>
      <c r="AS344" s="81">
        <v>0</v>
      </c>
      <c r="AT344" s="81">
        <v>1</v>
      </c>
      <c r="AU344" s="81">
        <v>0</v>
      </c>
      <c r="AV344" s="81">
        <v>1</v>
      </c>
      <c r="AW344" s="81" t="s">
        <v>564</v>
      </c>
      <c r="AX344" s="82"/>
      <c r="AY344" s="81">
        <v>1121.4000000000001</v>
      </c>
      <c r="AZ344" s="81">
        <v>6148.8</v>
      </c>
      <c r="BA344" s="81">
        <v>0</v>
      </c>
      <c r="BB344" s="81">
        <v>120</v>
      </c>
      <c r="BC344" s="81">
        <v>0</v>
      </c>
      <c r="BD344" s="81">
        <v>1053.5</v>
      </c>
      <c r="BE344" s="81" t="s">
        <v>564</v>
      </c>
      <c r="BF344" s="82"/>
      <c r="BG344" s="81">
        <v>0</v>
      </c>
      <c r="BH344" s="81">
        <v>0</v>
      </c>
      <c r="BI344" s="81">
        <v>28.247</v>
      </c>
      <c r="BJ344" s="81">
        <v>0</v>
      </c>
      <c r="BK344" s="81">
        <v>24.899000000000001</v>
      </c>
      <c r="BL344" s="81">
        <v>0</v>
      </c>
      <c r="BM344" s="82"/>
      <c r="BN344" s="81">
        <v>0</v>
      </c>
      <c r="BO344" s="81">
        <v>0</v>
      </c>
      <c r="BP344" s="81">
        <v>3</v>
      </c>
      <c r="BQ344" s="81">
        <v>0</v>
      </c>
      <c r="BR344" s="81">
        <v>1</v>
      </c>
      <c r="BS344" s="81">
        <v>0</v>
      </c>
      <c r="BT344"/>
      <c r="BU344" s="80">
        <v>28.247</v>
      </c>
      <c r="BV344" s="80">
        <v>24.899000000000001</v>
      </c>
      <c r="BW344" s="80">
        <v>0</v>
      </c>
      <c r="BX344" s="80">
        <v>0</v>
      </c>
      <c r="BY344" s="80">
        <v>0</v>
      </c>
      <c r="BZ344" s="80">
        <v>0</v>
      </c>
      <c r="CA344" s="80">
        <v>0</v>
      </c>
      <c r="CB344" s="80">
        <v>0</v>
      </c>
      <c r="CC344" s="80">
        <v>0</v>
      </c>
    </row>
    <row r="345" spans="1:81">
      <c r="A345" s="80" t="s">
        <v>2146</v>
      </c>
      <c r="B345" s="80">
        <v>235</v>
      </c>
      <c r="C345" s="80">
        <v>14</v>
      </c>
      <c r="D345" s="80">
        <v>14</v>
      </c>
      <c r="E345" s="80">
        <v>2017</v>
      </c>
      <c r="F345" s="80" t="s">
        <v>71</v>
      </c>
      <c r="G345" s="80" t="s">
        <v>2132</v>
      </c>
      <c r="H345" s="80" t="s">
        <v>2133</v>
      </c>
      <c r="I345" s="177"/>
      <c r="J345" s="81">
        <v>32.479601312572797</v>
      </c>
      <c r="K345" s="81">
        <v>1.6275008901316597</v>
      </c>
      <c r="L345" s="81">
        <v>3.9876289058166896</v>
      </c>
      <c r="M345" s="81">
        <v>19.417455596386727</v>
      </c>
      <c r="N345" s="81">
        <v>36.9364587110651</v>
      </c>
      <c r="O345" s="81">
        <v>25.785656974359529</v>
      </c>
      <c r="P345" s="81">
        <v>25.356360131706758</v>
      </c>
      <c r="Q345" s="81">
        <v>1.6247360730913174</v>
      </c>
      <c r="R345" s="81">
        <v>0</v>
      </c>
      <c r="S345" s="81">
        <v>3.0207163571997446</v>
      </c>
      <c r="T345" s="82"/>
      <c r="U345" s="81">
        <v>5573721</v>
      </c>
      <c r="V345" s="81">
        <v>687</v>
      </c>
      <c r="W345" s="81">
        <v>86</v>
      </c>
      <c r="X345" s="81">
        <v>5069</v>
      </c>
      <c r="Y345" s="81">
        <v>7587</v>
      </c>
      <c r="Z345" s="81">
        <v>15417</v>
      </c>
      <c r="AA345" s="81">
        <v>5252</v>
      </c>
      <c r="AB345" s="81">
        <v>23788</v>
      </c>
      <c r="AC345" s="81">
        <v>0</v>
      </c>
      <c r="AD345" s="81">
        <v>3.0207163571997451</v>
      </c>
      <c r="AE345" s="82"/>
      <c r="AF345" s="81">
        <v>46805198.70767577</v>
      </c>
      <c r="AG345" s="81">
        <v>1161264.9580538501</v>
      </c>
      <c r="AH345" s="81">
        <v>805260.61135043378</v>
      </c>
      <c r="AI345" s="81">
        <v>28494405.110731199</v>
      </c>
      <c r="AJ345" s="81">
        <v>43110281.586533502</v>
      </c>
      <c r="AK345" s="81">
        <v>0</v>
      </c>
      <c r="AL345" s="81">
        <v>0</v>
      </c>
      <c r="AM345" s="81">
        <v>3267683.3931891071</v>
      </c>
      <c r="AN345" s="81">
        <v>0</v>
      </c>
      <c r="AO345" s="81">
        <v>0</v>
      </c>
      <c r="AP345" s="82"/>
      <c r="AQ345" s="81">
        <v>273</v>
      </c>
      <c r="AR345" s="81">
        <v>33</v>
      </c>
      <c r="AS345" s="81">
        <v>0</v>
      </c>
      <c r="AT345" s="81">
        <v>1</v>
      </c>
      <c r="AU345" s="81">
        <v>0</v>
      </c>
      <c r="AV345" s="81">
        <v>1</v>
      </c>
      <c r="AW345" s="81" t="s">
        <v>564</v>
      </c>
      <c r="AX345" s="82"/>
      <c r="AY345" s="81">
        <v>1204.7</v>
      </c>
      <c r="AZ345" s="81">
        <v>6306.7</v>
      </c>
      <c r="BA345" s="81">
        <v>0</v>
      </c>
      <c r="BB345" s="81">
        <v>120</v>
      </c>
      <c r="BC345" s="81">
        <v>0</v>
      </c>
      <c r="BD345" s="81">
        <v>1053.5</v>
      </c>
      <c r="BE345" s="81" t="s">
        <v>564</v>
      </c>
      <c r="BF345" s="82"/>
      <c r="BG345" s="81">
        <v>0</v>
      </c>
      <c r="BH345" s="81">
        <v>0</v>
      </c>
      <c r="BI345" s="81">
        <v>27.675000000000001</v>
      </c>
      <c r="BJ345" s="81">
        <v>0</v>
      </c>
      <c r="BK345" s="81">
        <v>25.210999999999999</v>
      </c>
      <c r="BL345" s="81">
        <v>0</v>
      </c>
      <c r="BM345" s="82"/>
      <c r="BN345" s="81">
        <v>0</v>
      </c>
      <c r="BO345" s="81">
        <v>0</v>
      </c>
      <c r="BP345" s="81">
        <v>3</v>
      </c>
      <c r="BQ345" s="81">
        <v>0</v>
      </c>
      <c r="BR345" s="81">
        <v>1</v>
      </c>
      <c r="BS345" s="81">
        <v>0</v>
      </c>
      <c r="BT345"/>
      <c r="BU345" s="80">
        <v>27.675000000000001</v>
      </c>
      <c r="BV345" s="80">
        <v>25.210999999999999</v>
      </c>
      <c r="BW345" s="80">
        <v>0</v>
      </c>
      <c r="BX345" s="80">
        <v>0</v>
      </c>
      <c r="BY345" s="80">
        <v>0</v>
      </c>
      <c r="BZ345" s="80">
        <v>0</v>
      </c>
      <c r="CA345" s="80">
        <v>0</v>
      </c>
      <c r="CB345" s="80">
        <v>0</v>
      </c>
      <c r="CC345" s="80">
        <v>0</v>
      </c>
    </row>
    <row r="346" spans="1:81">
      <c r="A346" s="80" t="s">
        <v>2147</v>
      </c>
      <c r="B346" s="80">
        <v>236</v>
      </c>
      <c r="C346" s="80">
        <v>15</v>
      </c>
      <c r="D346" s="80">
        <v>14</v>
      </c>
      <c r="E346" s="80">
        <v>2018</v>
      </c>
      <c r="F346" s="80" t="s">
        <v>93</v>
      </c>
      <c r="G346" s="80" t="s">
        <v>2132</v>
      </c>
      <c r="H346" s="80" t="s">
        <v>2133</v>
      </c>
      <c r="I346" s="177"/>
      <c r="J346" s="81">
        <v>35.387288102020484</v>
      </c>
      <c r="K346" s="81">
        <v>1.5452454028432561</v>
      </c>
      <c r="L346" s="81">
        <v>3.679743981232654</v>
      </c>
      <c r="M346" s="81">
        <v>19.618571762729189</v>
      </c>
      <c r="N346" s="81">
        <v>33.370424737812044</v>
      </c>
      <c r="O346" s="81">
        <v>25.279866150255575</v>
      </c>
      <c r="P346" s="81">
        <v>25.319051737026882</v>
      </c>
      <c r="Q346" s="81">
        <v>1.4871381031699196</v>
      </c>
      <c r="R346" s="81">
        <v>0</v>
      </c>
      <c r="S346" s="81">
        <v>3.0693916453298922</v>
      </c>
      <c r="T346" s="82"/>
      <c r="U346" s="81">
        <v>5769362</v>
      </c>
      <c r="V346" s="81">
        <v>687</v>
      </c>
      <c r="W346" s="81">
        <v>86</v>
      </c>
      <c r="X346" s="81">
        <v>5069</v>
      </c>
      <c r="Y346" s="81">
        <v>7609</v>
      </c>
      <c r="Z346" s="81">
        <v>15404</v>
      </c>
      <c r="AA346" s="81">
        <v>5297</v>
      </c>
      <c r="AB346" s="81">
        <v>23464</v>
      </c>
      <c r="AC346" s="81">
        <v>0</v>
      </c>
      <c r="AD346" s="81">
        <v>3.0693916453298922</v>
      </c>
      <c r="AE346" s="82"/>
      <c r="AF346" s="81">
        <v>50657788.789409377</v>
      </c>
      <c r="AG346" s="81">
        <v>1032087.154487854</v>
      </c>
      <c r="AH346" s="81">
        <v>764103.60483579163</v>
      </c>
      <c r="AI346" s="81">
        <v>28189663.784283239</v>
      </c>
      <c r="AJ346" s="81">
        <v>40620609.753987707</v>
      </c>
      <c r="AK346" s="81">
        <v>0</v>
      </c>
      <c r="AL346" s="81">
        <v>0</v>
      </c>
      <c r="AM346" s="81">
        <v>3229845.6617381289</v>
      </c>
      <c r="AN346" s="81">
        <v>0</v>
      </c>
      <c r="AO346" s="81">
        <v>0</v>
      </c>
      <c r="AP346" s="82"/>
      <c r="AQ346" s="81">
        <v>285</v>
      </c>
      <c r="AR346" s="81">
        <v>36</v>
      </c>
      <c r="AS346" s="81">
        <v>0</v>
      </c>
      <c r="AT346" s="81">
        <v>1</v>
      </c>
      <c r="AU346" s="81">
        <v>0</v>
      </c>
      <c r="AV346" s="81">
        <v>1</v>
      </c>
      <c r="AW346" s="81" t="s">
        <v>564</v>
      </c>
      <c r="AX346" s="82"/>
      <c r="AY346" s="81">
        <v>1270.5999999999999</v>
      </c>
      <c r="AZ346" s="81">
        <v>6386</v>
      </c>
      <c r="BA346" s="81">
        <v>0</v>
      </c>
      <c r="BB346" s="81">
        <v>120</v>
      </c>
      <c r="BC346" s="81">
        <v>0</v>
      </c>
      <c r="BD346" s="81">
        <v>1053.5</v>
      </c>
      <c r="BE346" s="81" t="s">
        <v>564</v>
      </c>
      <c r="BF346" s="82"/>
      <c r="BG346" s="81">
        <v>0</v>
      </c>
      <c r="BH346" s="81">
        <v>0</v>
      </c>
      <c r="BI346" s="81">
        <v>25.437000000000001</v>
      </c>
      <c r="BJ346" s="81">
        <v>0</v>
      </c>
      <c r="BK346" s="81">
        <v>25.44</v>
      </c>
      <c r="BL346" s="81">
        <v>0</v>
      </c>
      <c r="BM346" s="82"/>
      <c r="BN346" s="81">
        <v>0</v>
      </c>
      <c r="BO346" s="81">
        <v>0</v>
      </c>
      <c r="BP346" s="81">
        <v>3</v>
      </c>
      <c r="BQ346" s="81">
        <v>0</v>
      </c>
      <c r="BR346" s="81">
        <v>1</v>
      </c>
      <c r="BS346" s="81">
        <v>0</v>
      </c>
      <c r="BT346"/>
      <c r="BU346" s="80">
        <v>25.437000000000001</v>
      </c>
      <c r="BV346" s="80">
        <v>25.44</v>
      </c>
      <c r="BW346" s="80">
        <v>0</v>
      </c>
      <c r="BX346" s="80">
        <v>0</v>
      </c>
      <c r="BY346" s="80">
        <v>0</v>
      </c>
      <c r="BZ346" s="80">
        <v>0</v>
      </c>
      <c r="CA346" s="80">
        <v>0</v>
      </c>
      <c r="CB346" s="80">
        <v>0</v>
      </c>
      <c r="CC346" s="80">
        <v>0</v>
      </c>
    </row>
    <row r="347" spans="1:81">
      <c r="A347" s="80" t="s">
        <v>2148</v>
      </c>
      <c r="B347" s="80">
        <v>237</v>
      </c>
      <c r="C347" s="80">
        <v>16</v>
      </c>
      <c r="D347" s="80">
        <v>14</v>
      </c>
      <c r="E347" s="80">
        <v>2019</v>
      </c>
      <c r="F347" s="80" t="s">
        <v>73</v>
      </c>
      <c r="G347" s="80" t="s">
        <v>2132</v>
      </c>
      <c r="H347" s="80" t="s">
        <v>2133</v>
      </c>
      <c r="I347" s="177"/>
      <c r="J347" s="81">
        <v>29.328651702062402</v>
      </c>
      <c r="K347" s="81">
        <v>1.42907069779594</v>
      </c>
      <c r="L347" s="81">
        <v>3.7170642086239627</v>
      </c>
      <c r="M347" s="81">
        <v>19.238261980955848</v>
      </c>
      <c r="N347" s="81">
        <v>32.403353582825723</v>
      </c>
      <c r="O347" s="81">
        <v>24.569195631464599</v>
      </c>
      <c r="P347" s="81">
        <v>24.281917779552636</v>
      </c>
      <c r="Q347" s="81">
        <v>1.4291138657756137</v>
      </c>
      <c r="R347" s="81">
        <v>0</v>
      </c>
      <c r="S347" s="81">
        <v>2.949070902677712</v>
      </c>
      <c r="T347" s="82"/>
      <c r="U347" s="81">
        <v>5473142</v>
      </c>
      <c r="V347" s="81">
        <v>687</v>
      </c>
      <c r="W347" s="81">
        <v>86</v>
      </c>
      <c r="X347" s="81">
        <v>5069</v>
      </c>
      <c r="Y347" s="81">
        <v>7688</v>
      </c>
      <c r="Z347" s="81">
        <v>15382</v>
      </c>
      <c r="AA347" s="81">
        <v>5042</v>
      </c>
      <c r="AB347" s="81">
        <v>23159</v>
      </c>
      <c r="AC347" s="81">
        <v>0</v>
      </c>
      <c r="AD347" s="81">
        <v>2.949070902677712</v>
      </c>
      <c r="AE347" s="82"/>
      <c r="AF347" s="81">
        <v>42320296.937439486</v>
      </c>
      <c r="AG347" s="81">
        <v>998465.98350616824</v>
      </c>
      <c r="AH347" s="81">
        <v>811872.43250738643</v>
      </c>
      <c r="AI347" s="81">
        <v>28499980.99521729</v>
      </c>
      <c r="AJ347" s="81">
        <v>39856703.858954251</v>
      </c>
      <c r="AK347" s="81">
        <v>0</v>
      </c>
      <c r="AL347" s="81">
        <v>0</v>
      </c>
      <c r="AM347" s="81">
        <v>3154081.4591413415</v>
      </c>
      <c r="AN347" s="81">
        <v>0</v>
      </c>
      <c r="AO347" s="81">
        <v>0</v>
      </c>
      <c r="AP347" s="82"/>
      <c r="AQ347" s="81">
        <v>307</v>
      </c>
      <c r="AR347" s="81">
        <v>36</v>
      </c>
      <c r="AS347" s="81">
        <v>0</v>
      </c>
      <c r="AT347" s="81">
        <v>1</v>
      </c>
      <c r="AU347" s="81">
        <v>0</v>
      </c>
      <c r="AV347" s="81">
        <v>2</v>
      </c>
      <c r="AW347" s="81" t="s">
        <v>564</v>
      </c>
      <c r="AX347" s="82"/>
      <c r="AY347" s="81">
        <v>1384.3</v>
      </c>
      <c r="AZ347" s="81">
        <v>6386.2</v>
      </c>
      <c r="BA347" s="81">
        <v>0</v>
      </c>
      <c r="BB347" s="81">
        <v>120</v>
      </c>
      <c r="BC347" s="81">
        <v>0</v>
      </c>
      <c r="BD347" s="81">
        <v>1102.5</v>
      </c>
      <c r="BE347" s="81" t="s">
        <v>564</v>
      </c>
      <c r="BF347" s="82"/>
      <c r="BG347" s="81">
        <v>0</v>
      </c>
      <c r="BH347" s="81">
        <v>0</v>
      </c>
      <c r="BI347" s="81">
        <v>25.140999999999998</v>
      </c>
      <c r="BJ347" s="81">
        <v>0</v>
      </c>
      <c r="BK347" s="81">
        <v>26.568000000000001</v>
      </c>
      <c r="BL347" s="81">
        <v>0</v>
      </c>
      <c r="BM347" s="82"/>
      <c r="BN347" s="81">
        <v>0</v>
      </c>
      <c r="BO347" s="81">
        <v>0</v>
      </c>
      <c r="BP347" s="81">
        <v>3</v>
      </c>
      <c r="BQ347" s="81">
        <v>0</v>
      </c>
      <c r="BR347" s="81">
        <v>1</v>
      </c>
      <c r="BS347" s="81">
        <v>0</v>
      </c>
      <c r="BT347"/>
      <c r="BU347" s="80">
        <v>25.140999999999998</v>
      </c>
      <c r="BV347" s="80">
        <v>26.568000000000001</v>
      </c>
      <c r="BW347" s="80">
        <v>0</v>
      </c>
      <c r="BX347" s="80">
        <v>0</v>
      </c>
      <c r="BY347" s="80">
        <v>0</v>
      </c>
      <c r="BZ347" s="80">
        <v>0</v>
      </c>
      <c r="CA347" s="80">
        <v>0</v>
      </c>
      <c r="CB347" s="80">
        <v>0</v>
      </c>
      <c r="CC347" s="80">
        <v>0</v>
      </c>
    </row>
    <row r="348" spans="1:81">
      <c r="A348" s="80" t="s">
        <v>2149</v>
      </c>
      <c r="B348" s="80">
        <v>238</v>
      </c>
      <c r="C348" s="80">
        <v>17</v>
      </c>
      <c r="D348" s="80">
        <v>14</v>
      </c>
      <c r="E348" s="80">
        <v>2020</v>
      </c>
      <c r="F348" s="80" t="s">
        <v>218</v>
      </c>
      <c r="G348" s="80" t="s">
        <v>2132</v>
      </c>
      <c r="H348" s="80" t="s">
        <v>2133</v>
      </c>
      <c r="I348" s="177"/>
      <c r="J348" s="81">
        <v>24.195788482772819</v>
      </c>
      <c r="K348" s="81">
        <v>1.738798539926905</v>
      </c>
      <c r="L348" s="81">
        <v>3.5569797227108579</v>
      </c>
      <c r="M348" s="81">
        <v>18.878171959522501</v>
      </c>
      <c r="N348" s="81">
        <v>30.347836849375007</v>
      </c>
      <c r="O348" s="81">
        <v>21.589066476200031</v>
      </c>
      <c r="P348" s="81">
        <v>23.186857508584318</v>
      </c>
      <c r="Q348" s="81">
        <v>1.3463650478058902</v>
      </c>
      <c r="R348" s="81">
        <v>0</v>
      </c>
      <c r="S348" s="81">
        <v>2.857422610897995</v>
      </c>
      <c r="T348" s="82"/>
      <c r="U348" s="81">
        <v>4665551</v>
      </c>
      <c r="V348" s="81">
        <v>739</v>
      </c>
      <c r="W348" s="81">
        <v>104</v>
      </c>
      <c r="X348" s="81">
        <v>5060</v>
      </c>
      <c r="Y348" s="81">
        <v>7740</v>
      </c>
      <c r="Z348" s="81">
        <v>15427</v>
      </c>
      <c r="AA348" s="81">
        <v>5231</v>
      </c>
      <c r="AB348" s="81">
        <v>22834</v>
      </c>
      <c r="AC348" s="81">
        <v>0</v>
      </c>
      <c r="AD348" s="81">
        <v>2.857422610897995</v>
      </c>
      <c r="AE348" s="82"/>
      <c r="AF348" s="81">
        <v>37814917.424058072</v>
      </c>
      <c r="AG348" s="81">
        <v>1178200.3996404863</v>
      </c>
      <c r="AH348" s="81">
        <v>879843.30522179406</v>
      </c>
      <c r="AI348" s="81">
        <v>29743901.696277492</v>
      </c>
      <c r="AJ348" s="81">
        <v>40951740.587183066</v>
      </c>
      <c r="AK348" s="81"/>
      <c r="AL348" s="81"/>
      <c r="AM348" s="81">
        <v>2980090.6910312455</v>
      </c>
      <c r="AN348" s="81"/>
      <c r="AO348" s="81"/>
      <c r="AP348" s="82"/>
      <c r="AQ348" s="81">
        <v>322</v>
      </c>
      <c r="AR348" s="81">
        <v>36</v>
      </c>
      <c r="AS348" s="81">
        <v>0</v>
      </c>
      <c r="AT348" s="81">
        <v>1</v>
      </c>
      <c r="AU348" s="81">
        <v>0</v>
      </c>
      <c r="AV348" s="81">
        <v>2</v>
      </c>
      <c r="AW348" s="81">
        <v>0</v>
      </c>
      <c r="AX348" s="82"/>
      <c r="AY348" s="81">
        <v>1443.2</v>
      </c>
      <c r="AZ348" s="81">
        <v>6386.2</v>
      </c>
      <c r="BA348" s="81">
        <v>0</v>
      </c>
      <c r="BB348" s="81">
        <v>120</v>
      </c>
      <c r="BC348" s="81">
        <v>0</v>
      </c>
      <c r="BD348" s="81">
        <v>1102.5</v>
      </c>
      <c r="BE348" s="81">
        <v>0</v>
      </c>
      <c r="BF348" s="82"/>
      <c r="BG348" s="81">
        <v>0</v>
      </c>
      <c r="BH348" s="81">
        <v>0</v>
      </c>
      <c r="BI348" s="81">
        <v>26.509</v>
      </c>
      <c r="BJ348" s="81">
        <v>0</v>
      </c>
      <c r="BK348" s="81">
        <v>25.088000000000001</v>
      </c>
      <c r="BL348" s="81">
        <v>0</v>
      </c>
      <c r="BM348" s="82"/>
      <c r="BN348" s="81">
        <v>0</v>
      </c>
      <c r="BO348" s="81">
        <v>0</v>
      </c>
      <c r="BP348" s="81">
        <v>3</v>
      </c>
      <c r="BQ348" s="81">
        <v>0</v>
      </c>
      <c r="BR348" s="81">
        <v>1</v>
      </c>
      <c r="BS348" s="81">
        <v>0</v>
      </c>
      <c r="BT348"/>
      <c r="BU348" s="80">
        <v>26.509</v>
      </c>
      <c r="BV348" s="80">
        <v>25.088000000000001</v>
      </c>
      <c r="BW348" s="80">
        <v>0</v>
      </c>
      <c r="BX348" s="80">
        <v>0</v>
      </c>
      <c r="BY348" s="80">
        <v>0</v>
      </c>
      <c r="BZ348" s="80">
        <v>0</v>
      </c>
      <c r="CA348" s="80">
        <v>0</v>
      </c>
      <c r="CB348" s="80">
        <v>0</v>
      </c>
      <c r="CC348" s="80">
        <v>0</v>
      </c>
    </row>
    <row r="349" spans="1:81">
      <c r="A349" s="80" t="s">
        <v>2150</v>
      </c>
      <c r="B349" s="80">
        <v>238</v>
      </c>
      <c r="C349" s="80">
        <v>18</v>
      </c>
      <c r="D349" s="80">
        <v>14</v>
      </c>
      <c r="E349" s="80">
        <v>2021</v>
      </c>
      <c r="F349" s="80" t="s">
        <v>75</v>
      </c>
      <c r="G349" s="174" t="s">
        <v>2132</v>
      </c>
      <c r="H349" s="80" t="s">
        <v>2133</v>
      </c>
      <c r="I349" s="177"/>
      <c r="J349" s="81">
        <v>26.01096399072437</v>
      </c>
      <c r="K349" s="81">
        <v>1.8107144571116955</v>
      </c>
      <c r="L349" s="81">
        <v>3.0905187544707187</v>
      </c>
      <c r="M349" s="81">
        <v>19.731650340765089</v>
      </c>
      <c r="N349" s="81">
        <v>30.655243559193554</v>
      </c>
      <c r="O349" s="81">
        <v>20.765519643621147</v>
      </c>
      <c r="P349" s="81">
        <v>23.703697319935909</v>
      </c>
      <c r="Q349" s="81">
        <v>1.3398476249150963</v>
      </c>
      <c r="R349" s="81">
        <v>0</v>
      </c>
      <c r="S349" s="81">
        <v>2.2708799084346629</v>
      </c>
      <c r="T349" s="82"/>
      <c r="U349" s="81">
        <v>5436627</v>
      </c>
      <c r="V349" s="81">
        <v>739</v>
      </c>
      <c r="W349" s="81">
        <v>104</v>
      </c>
      <c r="X349" s="81">
        <v>5060</v>
      </c>
      <c r="Y349" s="81">
        <v>7741</v>
      </c>
      <c r="Z349" s="81">
        <v>15279</v>
      </c>
      <c r="AA349" s="81">
        <v>5215</v>
      </c>
      <c r="AB349" s="81">
        <v>22454</v>
      </c>
      <c r="AC349" s="81">
        <v>0</v>
      </c>
      <c r="AD349" s="81">
        <v>2.2708799084346629</v>
      </c>
      <c r="AE349" s="82"/>
      <c r="AF349" s="81">
        <v>39179571.485412888</v>
      </c>
      <c r="AG349" s="81">
        <v>1195286.7248715919</v>
      </c>
      <c r="AH349" s="81">
        <v>691216.65883628791</v>
      </c>
      <c r="AI349" s="81">
        <v>30550916.332178872</v>
      </c>
      <c r="AJ349" s="81">
        <v>39532650.873085275</v>
      </c>
      <c r="AK349" s="81">
        <v>0</v>
      </c>
      <c r="AL349" s="81">
        <v>0</v>
      </c>
      <c r="AM349" s="81">
        <v>2947399.3368364065</v>
      </c>
      <c r="AN349" s="81">
        <v>0</v>
      </c>
      <c r="AO349" s="81">
        <v>0</v>
      </c>
      <c r="AP349" s="82"/>
      <c r="AQ349" s="81">
        <v>329</v>
      </c>
      <c r="AR349" s="81">
        <v>37</v>
      </c>
      <c r="AS349" s="81">
        <v>0</v>
      </c>
      <c r="AT349" s="81">
        <v>1</v>
      </c>
      <c r="AU349" s="81">
        <v>0</v>
      </c>
      <c r="AV349" s="81">
        <v>2</v>
      </c>
      <c r="AW349" s="81"/>
      <c r="AX349" s="82"/>
      <c r="AY349" s="81">
        <v>1502.6</v>
      </c>
      <c r="AZ349" s="81">
        <v>6408.2</v>
      </c>
      <c r="BA349" s="81">
        <v>0</v>
      </c>
      <c r="BB349" s="81">
        <v>120</v>
      </c>
      <c r="BC349" s="81">
        <v>0</v>
      </c>
      <c r="BD349" s="81">
        <v>1102.5</v>
      </c>
      <c r="BE349" s="81"/>
      <c r="BF349" s="82"/>
      <c r="BG349" s="81"/>
      <c r="BH349" s="81"/>
      <c r="BI349" s="81"/>
      <c r="BJ349" s="81"/>
      <c r="BK349" s="81"/>
      <c r="BL349" s="81"/>
      <c r="BM349" s="82"/>
      <c r="BN349" s="81"/>
      <c r="BO349" s="81"/>
      <c r="BP349" s="81"/>
      <c r="BQ349" s="81"/>
      <c r="BR349" s="81"/>
      <c r="BS349" s="81"/>
      <c r="BT349"/>
      <c r="BU349" s="80"/>
      <c r="BV349" s="80"/>
      <c r="BW349" s="80"/>
      <c r="BX349" s="80"/>
      <c r="BY349" s="80"/>
      <c r="BZ349" s="80"/>
      <c r="CA349" s="80"/>
      <c r="CB349" s="80"/>
      <c r="CC349" s="80"/>
    </row>
    <row r="350" spans="1:81">
      <c r="A350" s="80" t="s">
        <v>2151</v>
      </c>
      <c r="B350" s="80">
        <v>238</v>
      </c>
      <c r="C350" s="80">
        <v>19</v>
      </c>
      <c r="D350" s="80">
        <v>14</v>
      </c>
      <c r="E350" s="80">
        <v>2022</v>
      </c>
      <c r="F350" s="80" t="s">
        <v>568</v>
      </c>
      <c r="G350" s="174" t="s">
        <v>2132</v>
      </c>
      <c r="H350" s="80" t="s">
        <v>2133</v>
      </c>
      <c r="I350" s="177"/>
      <c r="J350" s="81"/>
      <c r="K350" s="81"/>
      <c r="L350" s="81"/>
      <c r="M350" s="81"/>
      <c r="N350" s="81"/>
      <c r="O350" s="81"/>
      <c r="P350" s="81"/>
      <c r="Q350" s="81"/>
      <c r="R350" s="81"/>
      <c r="S350" s="81"/>
      <c r="T350" s="82"/>
      <c r="U350" s="81"/>
      <c r="V350" s="81"/>
      <c r="W350" s="81"/>
      <c r="X350" s="81"/>
      <c r="Y350" s="81"/>
      <c r="Z350" s="81"/>
      <c r="AA350" s="81"/>
      <c r="AB350" s="81"/>
      <c r="AC350" s="81"/>
      <c r="AD350" s="81"/>
      <c r="AE350" s="82"/>
      <c r="AF350" s="81"/>
      <c r="AG350" s="81"/>
      <c r="AH350" s="81"/>
      <c r="AI350" s="81"/>
      <c r="AJ350" s="81"/>
      <c r="AK350" s="81"/>
      <c r="AL350" s="81"/>
      <c r="AM350" s="81"/>
      <c r="AN350" s="81"/>
      <c r="AO350" s="81"/>
      <c r="AP350" s="82"/>
      <c r="AQ350" s="81">
        <v>350</v>
      </c>
      <c r="AR350" s="81">
        <v>37</v>
      </c>
      <c r="AS350" s="81">
        <v>0</v>
      </c>
      <c r="AT350" s="81">
        <v>1</v>
      </c>
      <c r="AU350" s="81">
        <v>0</v>
      </c>
      <c r="AV350" s="81">
        <v>2</v>
      </c>
      <c r="AW350" s="81"/>
      <c r="AX350" s="82"/>
      <c r="AY350" s="81">
        <v>1625.6</v>
      </c>
      <c r="AZ350" s="81">
        <v>6408.2</v>
      </c>
      <c r="BA350" s="81">
        <v>0</v>
      </c>
      <c r="BB350" s="81">
        <v>120</v>
      </c>
      <c r="BC350" s="81">
        <v>0</v>
      </c>
      <c r="BD350" s="81">
        <v>1102.5</v>
      </c>
      <c r="BE350" s="81"/>
      <c r="BF350" s="82"/>
      <c r="BG350" s="81"/>
      <c r="BH350" s="81"/>
      <c r="BI350" s="81"/>
      <c r="BJ350" s="81"/>
      <c r="BK350" s="81"/>
      <c r="BL350" s="81"/>
      <c r="BM350" s="82"/>
      <c r="BN350" s="81"/>
      <c r="BO350" s="81"/>
      <c r="BP350" s="81"/>
      <c r="BQ350" s="81"/>
      <c r="BR350" s="81"/>
      <c r="BS350" s="81"/>
      <c r="BT350"/>
      <c r="BU350" s="80"/>
      <c r="BV350" s="80"/>
      <c r="BW350" s="80"/>
      <c r="BX350" s="80"/>
      <c r="BY350" s="80"/>
      <c r="BZ350" s="80"/>
      <c r="CA350" s="80"/>
      <c r="CB350" s="80"/>
      <c r="CC350" s="80"/>
    </row>
    <row r="351" spans="1:81">
      <c r="A351" s="80" t="s">
        <v>2152</v>
      </c>
      <c r="B351" s="80">
        <v>375</v>
      </c>
      <c r="C351" s="80">
        <v>1</v>
      </c>
      <c r="D351" s="80">
        <v>23</v>
      </c>
      <c r="E351" s="80">
        <v>1990</v>
      </c>
      <c r="F351" s="80" t="s">
        <v>562</v>
      </c>
      <c r="G351" s="80" t="s">
        <v>2153</v>
      </c>
      <c r="H351" s="80" t="s">
        <v>2154</v>
      </c>
      <c r="I351" s="177"/>
      <c r="J351" s="81">
        <v>83.033046288107059</v>
      </c>
      <c r="K351" s="81">
        <v>3.6396510470432659</v>
      </c>
      <c r="L351" s="81">
        <v>0.52935291531437678</v>
      </c>
      <c r="M351" s="81">
        <v>8.235857419271376</v>
      </c>
      <c r="N351" s="81">
        <v>18.298526747880963</v>
      </c>
      <c r="O351" s="81">
        <v>20.162324889317048</v>
      </c>
      <c r="P351" s="81">
        <v>20.917495689942438</v>
      </c>
      <c r="Q351" s="81">
        <v>1.2960839001645852</v>
      </c>
      <c r="R351" s="81">
        <v>0</v>
      </c>
      <c r="S351" s="81">
        <v>1.2830156618526041</v>
      </c>
      <c r="T351" s="82"/>
      <c r="U351" s="81">
        <v>6943406</v>
      </c>
      <c r="V351" s="81">
        <v>977</v>
      </c>
      <c r="W351" s="81">
        <v>7</v>
      </c>
      <c r="X351" s="81">
        <v>2898</v>
      </c>
      <c r="Y351" s="81">
        <v>5277</v>
      </c>
      <c r="Z351" s="81">
        <v>8293</v>
      </c>
      <c r="AA351" s="81">
        <v>5079</v>
      </c>
      <c r="AB351" s="81">
        <v>21044</v>
      </c>
      <c r="AC351" s="81">
        <v>0</v>
      </c>
      <c r="AD351" s="81">
        <v>1.2830156618526041</v>
      </c>
      <c r="AE351" s="82"/>
      <c r="AF351" s="81" t="s">
        <v>564</v>
      </c>
      <c r="AG351" s="81" t="s">
        <v>564</v>
      </c>
      <c r="AH351" s="81" t="s">
        <v>564</v>
      </c>
      <c r="AI351" s="81" t="s">
        <v>564</v>
      </c>
      <c r="AJ351" s="81" t="s">
        <v>564</v>
      </c>
      <c r="AK351" s="81" t="s">
        <v>564</v>
      </c>
      <c r="AL351" s="81" t="s">
        <v>564</v>
      </c>
      <c r="AM351" s="81" t="s">
        <v>564</v>
      </c>
      <c r="AN351" s="81" t="s">
        <v>564</v>
      </c>
      <c r="AO351" s="81" t="s">
        <v>564</v>
      </c>
      <c r="AP351" s="82"/>
      <c r="AQ351" s="81" t="s">
        <v>564</v>
      </c>
      <c r="AR351" s="81" t="s">
        <v>564</v>
      </c>
      <c r="AS351" s="81" t="s">
        <v>564</v>
      </c>
      <c r="AT351" s="81" t="s">
        <v>564</v>
      </c>
      <c r="AU351" s="81" t="s">
        <v>564</v>
      </c>
      <c r="AV351" s="81" t="s">
        <v>564</v>
      </c>
      <c r="AW351" s="81" t="s">
        <v>564</v>
      </c>
      <c r="AX351" s="82"/>
      <c r="AY351" s="81" t="s">
        <v>564</v>
      </c>
      <c r="AZ351" s="81" t="s">
        <v>564</v>
      </c>
      <c r="BA351" s="81" t="s">
        <v>564</v>
      </c>
      <c r="BB351" s="81" t="s">
        <v>564</v>
      </c>
      <c r="BC351" s="81" t="s">
        <v>564</v>
      </c>
      <c r="BD351" s="81" t="s">
        <v>564</v>
      </c>
      <c r="BE351" s="81" t="s">
        <v>564</v>
      </c>
      <c r="BF351" s="82"/>
      <c r="BG351" s="81" t="s">
        <v>564</v>
      </c>
      <c r="BH351" s="81" t="s">
        <v>564</v>
      </c>
      <c r="BI351" s="81" t="s">
        <v>564</v>
      </c>
      <c r="BJ351" s="81" t="s">
        <v>564</v>
      </c>
      <c r="BK351" s="81" t="s">
        <v>564</v>
      </c>
      <c r="BL351" s="81" t="s">
        <v>564</v>
      </c>
      <c r="BM351" s="82"/>
      <c r="BN351" s="81" t="s">
        <v>564</v>
      </c>
      <c r="BO351" s="81" t="s">
        <v>564</v>
      </c>
      <c r="BP351" s="81" t="s">
        <v>564</v>
      </c>
      <c r="BQ351" s="81" t="s">
        <v>564</v>
      </c>
      <c r="BR351" s="81" t="s">
        <v>564</v>
      </c>
      <c r="BS351" s="81" t="s">
        <v>564</v>
      </c>
      <c r="BT351"/>
      <c r="BU351" s="80"/>
      <c r="BV351" s="80"/>
      <c r="BW351" s="80"/>
      <c r="BX351" s="80"/>
      <c r="BY351" s="80"/>
      <c r="BZ351" s="80"/>
      <c r="CA351" s="80"/>
      <c r="CB351" s="80"/>
      <c r="CC351" s="80"/>
    </row>
    <row r="352" spans="1:81">
      <c r="A352" s="80" t="s">
        <v>2155</v>
      </c>
      <c r="B352" s="80">
        <v>376</v>
      </c>
      <c r="C352" s="80">
        <v>2</v>
      </c>
      <c r="D352" s="80">
        <v>23</v>
      </c>
      <c r="E352" s="80">
        <v>2005</v>
      </c>
      <c r="F352" s="80" t="s">
        <v>565</v>
      </c>
      <c r="G352" s="80" t="s">
        <v>2153</v>
      </c>
      <c r="H352" s="80" t="s">
        <v>2154</v>
      </c>
      <c r="I352" s="177"/>
      <c r="J352" s="81">
        <v>81.854409830204489</v>
      </c>
      <c r="K352" s="81">
        <v>2.4909453367007255</v>
      </c>
      <c r="L352" s="81">
        <v>4.9017856986277382</v>
      </c>
      <c r="M352" s="81">
        <v>17.445273241224236</v>
      </c>
      <c r="N352" s="81">
        <v>27.651360782981346</v>
      </c>
      <c r="O352" s="81">
        <v>30.731183159763404</v>
      </c>
      <c r="P352" s="81">
        <v>20.979584155518769</v>
      </c>
      <c r="Q352" s="81">
        <v>1.4181971352539082</v>
      </c>
      <c r="R352" s="81">
        <v>0</v>
      </c>
      <c r="S352" s="81">
        <v>1.8800175499377378</v>
      </c>
      <c r="T352" s="82"/>
      <c r="U352" s="81">
        <v>7150521</v>
      </c>
      <c r="V352" s="81">
        <v>906</v>
      </c>
      <c r="W352" s="81">
        <v>68</v>
      </c>
      <c r="X352" s="81">
        <v>3255</v>
      </c>
      <c r="Y352" s="81">
        <v>6819</v>
      </c>
      <c r="Z352" s="81">
        <v>14627</v>
      </c>
      <c r="AA352" s="81">
        <v>4172</v>
      </c>
      <c r="AB352" s="81">
        <v>24072</v>
      </c>
      <c r="AC352" s="81">
        <v>0</v>
      </c>
      <c r="AD352" s="81">
        <v>1.8800175499377378</v>
      </c>
      <c r="AE352" s="82"/>
      <c r="AF352" s="81" t="s">
        <v>564</v>
      </c>
      <c r="AG352" s="81" t="s">
        <v>564</v>
      </c>
      <c r="AH352" s="81" t="s">
        <v>564</v>
      </c>
      <c r="AI352" s="81" t="s">
        <v>564</v>
      </c>
      <c r="AJ352" s="81" t="s">
        <v>564</v>
      </c>
      <c r="AK352" s="81" t="s">
        <v>564</v>
      </c>
      <c r="AL352" s="81" t="s">
        <v>564</v>
      </c>
      <c r="AM352" s="81" t="s">
        <v>564</v>
      </c>
      <c r="AN352" s="81" t="s">
        <v>564</v>
      </c>
      <c r="AO352" s="81" t="s">
        <v>564</v>
      </c>
      <c r="AP352" s="82"/>
      <c r="AQ352" s="81" t="s">
        <v>564</v>
      </c>
      <c r="AR352" s="81" t="s">
        <v>564</v>
      </c>
      <c r="AS352" s="81" t="s">
        <v>564</v>
      </c>
      <c r="AT352" s="81" t="s">
        <v>564</v>
      </c>
      <c r="AU352" s="81" t="s">
        <v>564</v>
      </c>
      <c r="AV352" s="81" t="s">
        <v>564</v>
      </c>
      <c r="AW352" s="81" t="s">
        <v>564</v>
      </c>
      <c r="AX352" s="82"/>
      <c r="AY352" s="81" t="s">
        <v>564</v>
      </c>
      <c r="AZ352" s="81" t="s">
        <v>564</v>
      </c>
      <c r="BA352" s="81" t="s">
        <v>564</v>
      </c>
      <c r="BB352" s="81" t="s">
        <v>564</v>
      </c>
      <c r="BC352" s="81" t="s">
        <v>564</v>
      </c>
      <c r="BD352" s="81" t="s">
        <v>564</v>
      </c>
      <c r="BE352" s="81" t="s">
        <v>564</v>
      </c>
      <c r="BF352" s="82"/>
      <c r="BG352" s="81" t="s">
        <v>564</v>
      </c>
      <c r="BH352" s="81" t="s">
        <v>564</v>
      </c>
      <c r="BI352" s="81" t="s">
        <v>564</v>
      </c>
      <c r="BJ352" s="81" t="s">
        <v>564</v>
      </c>
      <c r="BK352" s="81" t="s">
        <v>564</v>
      </c>
      <c r="BL352" s="81" t="s">
        <v>564</v>
      </c>
      <c r="BM352" s="82"/>
      <c r="BN352" s="81" t="s">
        <v>564</v>
      </c>
      <c r="BO352" s="81" t="s">
        <v>564</v>
      </c>
      <c r="BP352" s="81" t="s">
        <v>564</v>
      </c>
      <c r="BQ352" s="81" t="s">
        <v>564</v>
      </c>
      <c r="BR352" s="81" t="s">
        <v>564</v>
      </c>
      <c r="BS352" s="81" t="s">
        <v>564</v>
      </c>
      <c r="BT352"/>
      <c r="BU352" s="80"/>
      <c r="BV352" s="80"/>
      <c r="BW352" s="80"/>
      <c r="BX352" s="80"/>
      <c r="BY352" s="80"/>
      <c r="BZ352" s="80"/>
      <c r="CA352" s="80"/>
      <c r="CB352" s="80"/>
      <c r="CC352" s="80"/>
    </row>
    <row r="353" spans="1:81">
      <c r="A353" s="80" t="s">
        <v>2156</v>
      </c>
      <c r="B353" s="80">
        <v>377</v>
      </c>
      <c r="C353" s="80">
        <v>3</v>
      </c>
      <c r="D353" s="80">
        <v>23</v>
      </c>
      <c r="E353" s="80">
        <v>2006</v>
      </c>
      <c r="F353" s="80" t="s">
        <v>566</v>
      </c>
      <c r="G353" s="80" t="s">
        <v>2153</v>
      </c>
      <c r="H353" s="80" t="s">
        <v>2154</v>
      </c>
      <c r="I353" s="177"/>
      <c r="J353" s="81" t="s">
        <v>564</v>
      </c>
      <c r="K353" s="81" t="s">
        <v>564</v>
      </c>
      <c r="L353" s="81" t="s">
        <v>564</v>
      </c>
      <c r="M353" s="81" t="s">
        <v>564</v>
      </c>
      <c r="N353" s="81" t="s">
        <v>564</v>
      </c>
      <c r="O353" s="81" t="s">
        <v>564</v>
      </c>
      <c r="P353" s="81" t="s">
        <v>564</v>
      </c>
      <c r="Q353" s="81" t="s">
        <v>564</v>
      </c>
      <c r="R353" s="81" t="s">
        <v>564</v>
      </c>
      <c r="S353" s="81" t="s">
        <v>564</v>
      </c>
      <c r="T353" s="82"/>
      <c r="U353" s="81" t="s">
        <v>564</v>
      </c>
      <c r="V353" s="81" t="s">
        <v>564</v>
      </c>
      <c r="W353" s="81" t="s">
        <v>564</v>
      </c>
      <c r="X353" s="81" t="s">
        <v>564</v>
      </c>
      <c r="Y353" s="81" t="s">
        <v>564</v>
      </c>
      <c r="Z353" s="81" t="s">
        <v>564</v>
      </c>
      <c r="AA353" s="81" t="s">
        <v>564</v>
      </c>
      <c r="AB353" s="81" t="s">
        <v>564</v>
      </c>
      <c r="AC353" s="81" t="s">
        <v>564</v>
      </c>
      <c r="AD353" s="81" t="s">
        <v>564</v>
      </c>
      <c r="AE353" s="82"/>
      <c r="AF353" s="81" t="s">
        <v>564</v>
      </c>
      <c r="AG353" s="81" t="s">
        <v>564</v>
      </c>
      <c r="AH353" s="81" t="s">
        <v>564</v>
      </c>
      <c r="AI353" s="81" t="s">
        <v>564</v>
      </c>
      <c r="AJ353" s="81" t="s">
        <v>564</v>
      </c>
      <c r="AK353" s="81" t="s">
        <v>564</v>
      </c>
      <c r="AL353" s="81" t="s">
        <v>564</v>
      </c>
      <c r="AM353" s="81" t="s">
        <v>564</v>
      </c>
      <c r="AN353" s="81" t="s">
        <v>564</v>
      </c>
      <c r="AO353" s="81" t="s">
        <v>564</v>
      </c>
      <c r="AP353" s="82"/>
      <c r="AQ353" s="81" t="s">
        <v>564</v>
      </c>
      <c r="AR353" s="81" t="s">
        <v>564</v>
      </c>
      <c r="AS353" s="81" t="s">
        <v>564</v>
      </c>
      <c r="AT353" s="81" t="s">
        <v>564</v>
      </c>
      <c r="AU353" s="81" t="s">
        <v>564</v>
      </c>
      <c r="AV353" s="81" t="s">
        <v>564</v>
      </c>
      <c r="AW353" s="81" t="s">
        <v>564</v>
      </c>
      <c r="AX353" s="82"/>
      <c r="AY353" s="81" t="s">
        <v>564</v>
      </c>
      <c r="AZ353" s="81" t="s">
        <v>564</v>
      </c>
      <c r="BA353" s="81" t="s">
        <v>564</v>
      </c>
      <c r="BB353" s="81" t="s">
        <v>564</v>
      </c>
      <c r="BC353" s="81" t="s">
        <v>564</v>
      </c>
      <c r="BD353" s="81" t="s">
        <v>564</v>
      </c>
      <c r="BE353" s="81" t="s">
        <v>564</v>
      </c>
      <c r="BF353" s="82"/>
      <c r="BG353" s="81" t="s">
        <v>564</v>
      </c>
      <c r="BH353" s="81" t="s">
        <v>564</v>
      </c>
      <c r="BI353" s="81" t="s">
        <v>564</v>
      </c>
      <c r="BJ353" s="81" t="s">
        <v>564</v>
      </c>
      <c r="BK353" s="81" t="s">
        <v>564</v>
      </c>
      <c r="BL353" s="81" t="s">
        <v>564</v>
      </c>
      <c r="BM353" s="82"/>
      <c r="BN353" s="81" t="s">
        <v>564</v>
      </c>
      <c r="BO353" s="81" t="s">
        <v>564</v>
      </c>
      <c r="BP353" s="81" t="s">
        <v>564</v>
      </c>
      <c r="BQ353" s="81" t="s">
        <v>564</v>
      </c>
      <c r="BR353" s="81" t="s">
        <v>564</v>
      </c>
      <c r="BS353" s="81" t="s">
        <v>564</v>
      </c>
      <c r="BT353"/>
      <c r="BU353" s="80"/>
      <c r="BV353" s="80"/>
      <c r="BW353" s="80"/>
      <c r="BX353" s="80"/>
      <c r="BY353" s="80"/>
      <c r="BZ353" s="80"/>
      <c r="CA353" s="80"/>
      <c r="CB353" s="80"/>
      <c r="CC353" s="80"/>
    </row>
    <row r="354" spans="1:81">
      <c r="A354" s="80" t="s">
        <v>2157</v>
      </c>
      <c r="B354" s="80">
        <v>378</v>
      </c>
      <c r="C354" s="80">
        <v>4</v>
      </c>
      <c r="D354" s="80">
        <v>23</v>
      </c>
      <c r="E354" s="80">
        <v>2007</v>
      </c>
      <c r="F354" s="80" t="s">
        <v>567</v>
      </c>
      <c r="G354" s="80" t="s">
        <v>2153</v>
      </c>
      <c r="H354" s="80" t="s">
        <v>2154</v>
      </c>
      <c r="I354" s="177"/>
      <c r="J354" s="81">
        <v>65.666454106502499</v>
      </c>
      <c r="K354" s="81">
        <v>2.0747666974523686</v>
      </c>
      <c r="L354" s="81">
        <v>4.2234061956799529</v>
      </c>
      <c r="M354" s="81">
        <v>17.837475738051829</v>
      </c>
      <c r="N354" s="81">
        <v>29.889914288852651</v>
      </c>
      <c r="O354" s="81">
        <v>29.865118080220377</v>
      </c>
      <c r="P354" s="81">
        <v>20.967294791052243</v>
      </c>
      <c r="Q354" s="81">
        <v>1.4953341353165313</v>
      </c>
      <c r="R354" s="81">
        <v>0</v>
      </c>
      <c r="S354" s="81">
        <v>2.3522478915546716</v>
      </c>
      <c r="T354" s="82"/>
      <c r="U354" s="81">
        <v>7047048</v>
      </c>
      <c r="V354" s="81">
        <v>744</v>
      </c>
      <c r="W354" s="81">
        <v>71</v>
      </c>
      <c r="X354" s="81">
        <v>3996</v>
      </c>
      <c r="Y354" s="81">
        <v>6966</v>
      </c>
      <c r="Z354" s="81">
        <v>14777</v>
      </c>
      <c r="AA354" s="81">
        <v>4106</v>
      </c>
      <c r="AB354" s="81">
        <v>24039</v>
      </c>
      <c r="AC354" s="81">
        <v>0</v>
      </c>
      <c r="AD354" s="81">
        <v>2.3522478915546716</v>
      </c>
      <c r="AE354" s="82"/>
      <c r="AF354" s="81" t="s">
        <v>564</v>
      </c>
      <c r="AG354" s="81" t="s">
        <v>564</v>
      </c>
      <c r="AH354" s="81" t="s">
        <v>564</v>
      </c>
      <c r="AI354" s="81" t="s">
        <v>564</v>
      </c>
      <c r="AJ354" s="81" t="s">
        <v>564</v>
      </c>
      <c r="AK354" s="81" t="s">
        <v>564</v>
      </c>
      <c r="AL354" s="81" t="s">
        <v>564</v>
      </c>
      <c r="AM354" s="81" t="s">
        <v>564</v>
      </c>
      <c r="AN354" s="81" t="s">
        <v>564</v>
      </c>
      <c r="AO354" s="81" t="s">
        <v>564</v>
      </c>
      <c r="AP354" s="82"/>
      <c r="AQ354" s="81" t="s">
        <v>564</v>
      </c>
      <c r="AR354" s="81" t="s">
        <v>564</v>
      </c>
      <c r="AS354" s="81" t="s">
        <v>564</v>
      </c>
      <c r="AT354" s="81" t="s">
        <v>564</v>
      </c>
      <c r="AU354" s="81" t="s">
        <v>564</v>
      </c>
      <c r="AV354" s="81" t="s">
        <v>564</v>
      </c>
      <c r="AW354" s="81" t="s">
        <v>564</v>
      </c>
      <c r="AX354" s="82"/>
      <c r="AY354" s="81" t="s">
        <v>564</v>
      </c>
      <c r="AZ354" s="81" t="s">
        <v>564</v>
      </c>
      <c r="BA354" s="81" t="s">
        <v>564</v>
      </c>
      <c r="BB354" s="81" t="s">
        <v>564</v>
      </c>
      <c r="BC354" s="81" t="s">
        <v>564</v>
      </c>
      <c r="BD354" s="81" t="s">
        <v>564</v>
      </c>
      <c r="BE354" s="81" t="s">
        <v>564</v>
      </c>
      <c r="BF354" s="82"/>
      <c r="BG354" s="81" t="s">
        <v>564</v>
      </c>
      <c r="BH354" s="81" t="s">
        <v>564</v>
      </c>
      <c r="BI354" s="81" t="s">
        <v>564</v>
      </c>
      <c r="BJ354" s="81" t="s">
        <v>564</v>
      </c>
      <c r="BK354" s="81" t="s">
        <v>564</v>
      </c>
      <c r="BL354" s="81" t="s">
        <v>564</v>
      </c>
      <c r="BM354" s="82"/>
      <c r="BN354" s="81" t="s">
        <v>564</v>
      </c>
      <c r="BO354" s="81" t="s">
        <v>564</v>
      </c>
      <c r="BP354" s="81" t="s">
        <v>564</v>
      </c>
      <c r="BQ354" s="81" t="s">
        <v>564</v>
      </c>
      <c r="BR354" s="81" t="s">
        <v>564</v>
      </c>
      <c r="BS354" s="81" t="s">
        <v>564</v>
      </c>
      <c r="BT354"/>
      <c r="BU354" s="80"/>
      <c r="BV354" s="80"/>
      <c r="BW354" s="80"/>
      <c r="BX354" s="80"/>
      <c r="BY354" s="80"/>
      <c r="BZ354" s="80"/>
      <c r="CA354" s="80"/>
      <c r="CB354" s="80"/>
      <c r="CC354" s="80"/>
    </row>
    <row r="355" spans="1:81">
      <c r="A355" s="80" t="s">
        <v>2158</v>
      </c>
      <c r="B355" s="80">
        <v>379</v>
      </c>
      <c r="C355" s="80">
        <v>5</v>
      </c>
      <c r="D355" s="80">
        <v>23</v>
      </c>
      <c r="E355" s="80">
        <v>2008</v>
      </c>
      <c r="F355" s="80" t="s">
        <v>84</v>
      </c>
      <c r="G355" s="80" t="s">
        <v>2153</v>
      </c>
      <c r="H355" s="80" t="s">
        <v>2154</v>
      </c>
      <c r="I355" s="177"/>
      <c r="J355" s="81">
        <v>56.182132463399633</v>
      </c>
      <c r="K355" s="81">
        <v>1.544003332651013</v>
      </c>
      <c r="L355" s="81">
        <v>3.6545192266174569</v>
      </c>
      <c r="M355" s="81">
        <v>18.899909629949416</v>
      </c>
      <c r="N355" s="81">
        <v>31.365155344397071</v>
      </c>
      <c r="O355" s="81">
        <v>29.008649651506673</v>
      </c>
      <c r="P355" s="81">
        <v>20.392525821054058</v>
      </c>
      <c r="Q355" s="81">
        <v>1.4736077501659861</v>
      </c>
      <c r="R355" s="81">
        <v>0</v>
      </c>
      <c r="S355" s="81">
        <v>2.1699789961404528</v>
      </c>
      <c r="T355" s="82"/>
      <c r="U355" s="81">
        <v>6545791</v>
      </c>
      <c r="V355" s="81">
        <v>744</v>
      </c>
      <c r="W355" s="81">
        <v>71</v>
      </c>
      <c r="X355" s="81">
        <v>3996</v>
      </c>
      <c r="Y355" s="81">
        <v>7071</v>
      </c>
      <c r="Z355" s="81">
        <v>14857</v>
      </c>
      <c r="AA355" s="81">
        <v>3998</v>
      </c>
      <c r="AB355" s="81">
        <v>24079</v>
      </c>
      <c r="AC355" s="81">
        <v>0</v>
      </c>
      <c r="AD355" s="81">
        <v>2.1699789961404528</v>
      </c>
      <c r="AE355" s="82"/>
      <c r="AF355" s="81" t="s">
        <v>564</v>
      </c>
      <c r="AG355" s="81" t="s">
        <v>564</v>
      </c>
      <c r="AH355" s="81" t="s">
        <v>564</v>
      </c>
      <c r="AI355" s="81" t="s">
        <v>564</v>
      </c>
      <c r="AJ355" s="81" t="s">
        <v>564</v>
      </c>
      <c r="AK355" s="81" t="s">
        <v>564</v>
      </c>
      <c r="AL355" s="81" t="s">
        <v>564</v>
      </c>
      <c r="AM355" s="81" t="s">
        <v>564</v>
      </c>
      <c r="AN355" s="81" t="s">
        <v>564</v>
      </c>
      <c r="AO355" s="81" t="s">
        <v>564</v>
      </c>
      <c r="AP355" s="82"/>
      <c r="AQ355" s="81" t="s">
        <v>564</v>
      </c>
      <c r="AR355" s="81" t="s">
        <v>564</v>
      </c>
      <c r="AS355" s="81" t="s">
        <v>564</v>
      </c>
      <c r="AT355" s="81" t="s">
        <v>564</v>
      </c>
      <c r="AU355" s="81" t="s">
        <v>564</v>
      </c>
      <c r="AV355" s="81" t="s">
        <v>564</v>
      </c>
      <c r="AW355" s="81" t="s">
        <v>564</v>
      </c>
      <c r="AX355" s="82"/>
      <c r="AY355" s="81" t="s">
        <v>564</v>
      </c>
      <c r="AZ355" s="81" t="s">
        <v>564</v>
      </c>
      <c r="BA355" s="81" t="s">
        <v>564</v>
      </c>
      <c r="BB355" s="81" t="s">
        <v>564</v>
      </c>
      <c r="BC355" s="81" t="s">
        <v>564</v>
      </c>
      <c r="BD355" s="81" t="s">
        <v>564</v>
      </c>
      <c r="BE355" s="81" t="s">
        <v>564</v>
      </c>
      <c r="BF355" s="82"/>
      <c r="BG355" s="81" t="s">
        <v>564</v>
      </c>
      <c r="BH355" s="81" t="s">
        <v>564</v>
      </c>
      <c r="BI355" s="81" t="s">
        <v>564</v>
      </c>
      <c r="BJ355" s="81" t="s">
        <v>564</v>
      </c>
      <c r="BK355" s="81" t="s">
        <v>564</v>
      </c>
      <c r="BL355" s="81" t="s">
        <v>564</v>
      </c>
      <c r="BM355" s="82"/>
      <c r="BN355" s="81" t="s">
        <v>564</v>
      </c>
      <c r="BO355" s="81" t="s">
        <v>564</v>
      </c>
      <c r="BP355" s="81" t="s">
        <v>564</v>
      </c>
      <c r="BQ355" s="81" t="s">
        <v>564</v>
      </c>
      <c r="BR355" s="81" t="s">
        <v>564</v>
      </c>
      <c r="BS355" s="81" t="s">
        <v>564</v>
      </c>
      <c r="BT355"/>
      <c r="BU355" s="80"/>
      <c r="BV355" s="80"/>
      <c r="BW355" s="80"/>
      <c r="BX355" s="80"/>
      <c r="BY355" s="80"/>
      <c r="BZ355" s="80"/>
      <c r="CA355" s="80"/>
      <c r="CB355" s="80"/>
      <c r="CC355" s="80"/>
    </row>
    <row r="356" spans="1:81">
      <c r="A356" s="80" t="s">
        <v>2159</v>
      </c>
      <c r="B356" s="80">
        <v>380</v>
      </c>
      <c r="C356" s="80">
        <v>6</v>
      </c>
      <c r="D356" s="80">
        <v>23</v>
      </c>
      <c r="E356" s="80">
        <v>2009</v>
      </c>
      <c r="F356" s="80" t="s">
        <v>85</v>
      </c>
      <c r="G356" s="80" t="s">
        <v>2153</v>
      </c>
      <c r="H356" s="80" t="s">
        <v>2154</v>
      </c>
      <c r="I356" s="177"/>
      <c r="J356" s="81">
        <v>33.358069547666744</v>
      </c>
      <c r="K356" s="81">
        <v>1.6280350581887864</v>
      </c>
      <c r="L356" s="81">
        <v>2.9473745734395256</v>
      </c>
      <c r="M356" s="81">
        <v>22.6901780172226</v>
      </c>
      <c r="N356" s="81">
        <v>29.293112824658564</v>
      </c>
      <c r="O356" s="81">
        <v>29.557424504184528</v>
      </c>
      <c r="P356" s="81">
        <v>19.555846273299636</v>
      </c>
      <c r="Q356" s="81">
        <v>1.4027717132806439</v>
      </c>
      <c r="R356" s="81">
        <v>0</v>
      </c>
      <c r="S356" s="81">
        <v>1.7949309332166106</v>
      </c>
      <c r="T356" s="82"/>
      <c r="U356" s="81">
        <v>3375887</v>
      </c>
      <c r="V356" s="81">
        <v>769</v>
      </c>
      <c r="W356" s="81">
        <v>76</v>
      </c>
      <c r="X356" s="81">
        <v>4917</v>
      </c>
      <c r="Y356" s="81">
        <v>7178</v>
      </c>
      <c r="Z356" s="81">
        <v>14942</v>
      </c>
      <c r="AA356" s="81">
        <v>3936</v>
      </c>
      <c r="AB356" s="81">
        <v>24062</v>
      </c>
      <c r="AC356" s="81">
        <v>0</v>
      </c>
      <c r="AD356" s="81">
        <v>1.7949309332166106</v>
      </c>
      <c r="AE356" s="82"/>
      <c r="AF356" s="81" t="s">
        <v>564</v>
      </c>
      <c r="AG356" s="81" t="s">
        <v>564</v>
      </c>
      <c r="AH356" s="81" t="s">
        <v>564</v>
      </c>
      <c r="AI356" s="81" t="s">
        <v>564</v>
      </c>
      <c r="AJ356" s="81" t="s">
        <v>564</v>
      </c>
      <c r="AK356" s="81" t="s">
        <v>564</v>
      </c>
      <c r="AL356" s="81" t="s">
        <v>564</v>
      </c>
      <c r="AM356" s="81" t="s">
        <v>564</v>
      </c>
      <c r="AN356" s="81" t="s">
        <v>564</v>
      </c>
      <c r="AO356" s="81" t="s">
        <v>564</v>
      </c>
      <c r="AP356" s="82"/>
      <c r="AQ356" s="81" t="s">
        <v>564</v>
      </c>
      <c r="AR356" s="81" t="s">
        <v>564</v>
      </c>
      <c r="AS356" s="81" t="s">
        <v>564</v>
      </c>
      <c r="AT356" s="81" t="s">
        <v>564</v>
      </c>
      <c r="AU356" s="81" t="s">
        <v>564</v>
      </c>
      <c r="AV356" s="81" t="s">
        <v>564</v>
      </c>
      <c r="AW356" s="81" t="s">
        <v>564</v>
      </c>
      <c r="AX356" s="82"/>
      <c r="AY356" s="81" t="s">
        <v>564</v>
      </c>
      <c r="AZ356" s="81" t="s">
        <v>564</v>
      </c>
      <c r="BA356" s="81" t="s">
        <v>564</v>
      </c>
      <c r="BB356" s="81" t="s">
        <v>564</v>
      </c>
      <c r="BC356" s="81" t="s">
        <v>564</v>
      </c>
      <c r="BD356" s="81" t="s">
        <v>564</v>
      </c>
      <c r="BE356" s="81" t="s">
        <v>564</v>
      </c>
      <c r="BF356" s="82"/>
      <c r="BG356" s="81">
        <v>0</v>
      </c>
      <c r="BH356" s="81">
        <v>0</v>
      </c>
      <c r="BI356" s="81">
        <v>9.8640000000000008</v>
      </c>
      <c r="BJ356" s="81">
        <v>0</v>
      </c>
      <c r="BK356" s="81">
        <v>32.615000000000002</v>
      </c>
      <c r="BL356" s="81">
        <v>0</v>
      </c>
      <c r="BM356" s="82"/>
      <c r="BN356" s="81">
        <v>0</v>
      </c>
      <c r="BO356" s="81">
        <v>0</v>
      </c>
      <c r="BP356" s="81">
        <v>2</v>
      </c>
      <c r="BQ356" s="81">
        <v>0</v>
      </c>
      <c r="BR356" s="81">
        <v>1</v>
      </c>
      <c r="BS356" s="81">
        <v>0</v>
      </c>
      <c r="BT356"/>
      <c r="BU356" s="80"/>
      <c r="BV356" s="80"/>
      <c r="BW356" s="80"/>
      <c r="BX356" s="80"/>
      <c r="BY356" s="80"/>
      <c r="BZ356" s="80"/>
      <c r="CA356" s="80"/>
      <c r="CB356" s="80"/>
      <c r="CC356" s="80"/>
    </row>
    <row r="357" spans="1:81">
      <c r="A357" s="80" t="s">
        <v>2160</v>
      </c>
      <c r="B357" s="80">
        <v>381</v>
      </c>
      <c r="C357" s="80">
        <v>7</v>
      </c>
      <c r="D357" s="80">
        <v>23</v>
      </c>
      <c r="E357" s="80">
        <v>2010</v>
      </c>
      <c r="F357" s="80" t="s">
        <v>86</v>
      </c>
      <c r="G357" s="80" t="s">
        <v>2153</v>
      </c>
      <c r="H357" s="80" t="s">
        <v>2154</v>
      </c>
      <c r="I357" s="177"/>
      <c r="J357" s="81">
        <v>34.337732362181917</v>
      </c>
      <c r="K357" s="81">
        <v>1.7231689013027662</v>
      </c>
      <c r="L357" s="81">
        <v>3.5101626342828145</v>
      </c>
      <c r="M357" s="81">
        <v>23.19937727785344</v>
      </c>
      <c r="N357" s="81">
        <v>33.10057365382449</v>
      </c>
      <c r="O357" s="81">
        <v>29.820418188163817</v>
      </c>
      <c r="P357" s="81">
        <v>19.669462602319069</v>
      </c>
      <c r="Q357" s="81">
        <v>1.46000804211133</v>
      </c>
      <c r="R357" s="81">
        <v>0</v>
      </c>
      <c r="S357" s="81">
        <v>1.9920067164061903</v>
      </c>
      <c r="T357" s="82"/>
      <c r="U357" s="81">
        <v>3260118</v>
      </c>
      <c r="V357" s="81">
        <v>769</v>
      </c>
      <c r="W357" s="81">
        <v>76</v>
      </c>
      <c r="X357" s="81">
        <v>4917</v>
      </c>
      <c r="Y357" s="81">
        <v>7243</v>
      </c>
      <c r="Z357" s="81">
        <v>15145</v>
      </c>
      <c r="AA357" s="81">
        <v>3860</v>
      </c>
      <c r="AB357" s="81">
        <v>23997</v>
      </c>
      <c r="AC357" s="81">
        <v>0</v>
      </c>
      <c r="AD357" s="81">
        <v>1.9920067164061903</v>
      </c>
      <c r="AE357" s="82"/>
      <c r="AF357" s="81" t="s">
        <v>564</v>
      </c>
      <c r="AG357" s="81" t="s">
        <v>564</v>
      </c>
      <c r="AH357" s="81" t="s">
        <v>564</v>
      </c>
      <c r="AI357" s="81" t="s">
        <v>564</v>
      </c>
      <c r="AJ357" s="81" t="s">
        <v>564</v>
      </c>
      <c r="AK357" s="81" t="s">
        <v>564</v>
      </c>
      <c r="AL357" s="81" t="s">
        <v>564</v>
      </c>
      <c r="AM357" s="81" t="s">
        <v>564</v>
      </c>
      <c r="AN357" s="81" t="s">
        <v>564</v>
      </c>
      <c r="AO357" s="81" t="s">
        <v>564</v>
      </c>
      <c r="AP357" s="82"/>
      <c r="AQ357" s="81" t="s">
        <v>564</v>
      </c>
      <c r="AR357" s="81" t="s">
        <v>564</v>
      </c>
      <c r="AS357" s="81" t="s">
        <v>564</v>
      </c>
      <c r="AT357" s="81" t="s">
        <v>564</v>
      </c>
      <c r="AU357" s="81" t="s">
        <v>564</v>
      </c>
      <c r="AV357" s="81" t="s">
        <v>564</v>
      </c>
      <c r="AW357" s="81" t="s">
        <v>564</v>
      </c>
      <c r="AX357" s="82"/>
      <c r="AY357" s="81" t="s">
        <v>564</v>
      </c>
      <c r="AZ357" s="81" t="s">
        <v>564</v>
      </c>
      <c r="BA357" s="81" t="s">
        <v>564</v>
      </c>
      <c r="BB357" s="81" t="s">
        <v>564</v>
      </c>
      <c r="BC357" s="81" t="s">
        <v>564</v>
      </c>
      <c r="BD357" s="81" t="s">
        <v>564</v>
      </c>
      <c r="BE357" s="81" t="s">
        <v>564</v>
      </c>
      <c r="BF357" s="82"/>
      <c r="BG357" s="81">
        <v>0</v>
      </c>
      <c r="BH357" s="81">
        <v>0</v>
      </c>
      <c r="BI357" s="81">
        <v>9.9949999999999992</v>
      </c>
      <c r="BJ357" s="81">
        <v>0</v>
      </c>
      <c r="BK357" s="81">
        <v>12.427</v>
      </c>
      <c r="BL357" s="81">
        <v>0</v>
      </c>
      <c r="BM357" s="82"/>
      <c r="BN357" s="81">
        <v>0</v>
      </c>
      <c r="BO357" s="81">
        <v>0</v>
      </c>
      <c r="BP357" s="81">
        <v>2</v>
      </c>
      <c r="BQ357" s="81">
        <v>0</v>
      </c>
      <c r="BR357" s="81">
        <v>1</v>
      </c>
      <c r="BS357" s="81">
        <v>0</v>
      </c>
      <c r="BT357"/>
      <c r="BU357" s="80">
        <v>22.422000000000001</v>
      </c>
      <c r="BV357" s="80">
        <v>0</v>
      </c>
      <c r="BW357" s="80">
        <v>0</v>
      </c>
      <c r="BX357" s="80">
        <v>0</v>
      </c>
      <c r="BY357" s="80">
        <v>0</v>
      </c>
      <c r="BZ357" s="80">
        <v>0</v>
      </c>
      <c r="CA357" s="80">
        <v>0</v>
      </c>
      <c r="CB357" s="80">
        <v>0</v>
      </c>
      <c r="CC357" s="80">
        <v>0</v>
      </c>
    </row>
    <row r="358" spans="1:81">
      <c r="A358" s="80" t="s">
        <v>2161</v>
      </c>
      <c r="B358" s="80">
        <v>382</v>
      </c>
      <c r="C358" s="80">
        <v>8</v>
      </c>
      <c r="D358" s="80">
        <v>23</v>
      </c>
      <c r="E358" s="80">
        <v>2011</v>
      </c>
      <c r="F358" s="80" t="s">
        <v>87</v>
      </c>
      <c r="G358" s="80" t="s">
        <v>2153</v>
      </c>
      <c r="H358" s="80" t="s">
        <v>2154</v>
      </c>
      <c r="I358" s="177"/>
      <c r="J358" s="81">
        <v>31.496868712695989</v>
      </c>
      <c r="K358" s="81">
        <v>2.2463509249445375</v>
      </c>
      <c r="L358" s="81">
        <v>2.9586648174112677</v>
      </c>
      <c r="M358" s="81">
        <v>26.557031406226667</v>
      </c>
      <c r="N358" s="81">
        <v>33.144220981309431</v>
      </c>
      <c r="O358" s="81">
        <v>29.500466505543613</v>
      </c>
      <c r="P358" s="81">
        <v>18.908056044365505</v>
      </c>
      <c r="Q358" s="81">
        <v>1.681121554296533</v>
      </c>
      <c r="R358" s="81">
        <v>0</v>
      </c>
      <c r="S358" s="81">
        <v>2.2318206530814226</v>
      </c>
      <c r="T358" s="82"/>
      <c r="U358" s="81">
        <v>2972705</v>
      </c>
      <c r="V358" s="81">
        <v>769</v>
      </c>
      <c r="W358" s="81">
        <v>76</v>
      </c>
      <c r="X358" s="81">
        <v>4917</v>
      </c>
      <c r="Y358" s="81">
        <v>7334</v>
      </c>
      <c r="Z358" s="81">
        <v>15308</v>
      </c>
      <c r="AA358" s="81">
        <v>3821</v>
      </c>
      <c r="AB358" s="81">
        <v>23955</v>
      </c>
      <c r="AC358" s="81">
        <v>0</v>
      </c>
      <c r="AD358" s="81">
        <v>2.2318206530814226</v>
      </c>
      <c r="AE358" s="82"/>
      <c r="AF358" s="81" t="s">
        <v>564</v>
      </c>
      <c r="AG358" s="81" t="s">
        <v>564</v>
      </c>
      <c r="AH358" s="81" t="s">
        <v>564</v>
      </c>
      <c r="AI358" s="81" t="s">
        <v>564</v>
      </c>
      <c r="AJ358" s="81" t="s">
        <v>564</v>
      </c>
      <c r="AK358" s="81" t="s">
        <v>564</v>
      </c>
      <c r="AL358" s="81" t="s">
        <v>564</v>
      </c>
      <c r="AM358" s="81" t="s">
        <v>564</v>
      </c>
      <c r="AN358" s="81" t="s">
        <v>564</v>
      </c>
      <c r="AO358" s="81" t="s">
        <v>564</v>
      </c>
      <c r="AP358" s="82"/>
      <c r="AQ358" s="81" t="s">
        <v>564</v>
      </c>
      <c r="AR358" s="81" t="s">
        <v>564</v>
      </c>
      <c r="AS358" s="81" t="s">
        <v>564</v>
      </c>
      <c r="AT358" s="81" t="s">
        <v>564</v>
      </c>
      <c r="AU358" s="81" t="s">
        <v>564</v>
      </c>
      <c r="AV358" s="81" t="s">
        <v>564</v>
      </c>
      <c r="AW358" s="81" t="s">
        <v>564</v>
      </c>
      <c r="AX358" s="82"/>
      <c r="AY358" s="81" t="s">
        <v>564</v>
      </c>
      <c r="AZ358" s="81" t="s">
        <v>564</v>
      </c>
      <c r="BA358" s="81" t="s">
        <v>564</v>
      </c>
      <c r="BB358" s="81" t="s">
        <v>564</v>
      </c>
      <c r="BC358" s="81" t="s">
        <v>564</v>
      </c>
      <c r="BD358" s="81" t="s">
        <v>564</v>
      </c>
      <c r="BE358" s="81" t="s">
        <v>564</v>
      </c>
      <c r="BF358" s="82"/>
      <c r="BG358" s="81">
        <v>0</v>
      </c>
      <c r="BH358" s="81">
        <v>0</v>
      </c>
      <c r="BI358" s="81">
        <v>6.0449999999999999</v>
      </c>
      <c r="BJ358" s="81">
        <v>0</v>
      </c>
      <c r="BK358" s="81">
        <v>48.384999999999998</v>
      </c>
      <c r="BL358" s="81">
        <v>0</v>
      </c>
      <c r="BM358" s="82"/>
      <c r="BN358" s="81">
        <v>0</v>
      </c>
      <c r="BO358" s="81">
        <v>0</v>
      </c>
      <c r="BP358" s="81">
        <v>1</v>
      </c>
      <c r="BQ358" s="81">
        <v>0</v>
      </c>
      <c r="BR358" s="81">
        <v>1</v>
      </c>
      <c r="BS358" s="81">
        <v>0</v>
      </c>
      <c r="BT358"/>
      <c r="BU358" s="80">
        <v>18.103000000000002</v>
      </c>
      <c r="BV358" s="80">
        <v>36.326999999999998</v>
      </c>
      <c r="BW358" s="80">
        <v>0</v>
      </c>
      <c r="BX358" s="80">
        <v>0</v>
      </c>
      <c r="BY358" s="80">
        <v>0</v>
      </c>
      <c r="BZ358" s="80">
        <v>0</v>
      </c>
      <c r="CA358" s="80">
        <v>0</v>
      </c>
      <c r="CB358" s="80">
        <v>0</v>
      </c>
      <c r="CC358" s="80">
        <v>0</v>
      </c>
    </row>
    <row r="359" spans="1:81">
      <c r="A359" s="80" t="s">
        <v>2162</v>
      </c>
      <c r="B359" s="80">
        <v>383</v>
      </c>
      <c r="C359" s="80">
        <v>9</v>
      </c>
      <c r="D359" s="80">
        <v>23</v>
      </c>
      <c r="E359" s="80">
        <v>2012</v>
      </c>
      <c r="F359" s="80" t="s">
        <v>88</v>
      </c>
      <c r="G359" s="80" t="s">
        <v>2153</v>
      </c>
      <c r="H359" s="80" t="s">
        <v>2154</v>
      </c>
      <c r="I359" s="177"/>
      <c r="J359" s="81">
        <v>32.13397943112421</v>
      </c>
      <c r="K359" s="81">
        <v>2.0275645642193005</v>
      </c>
      <c r="L359" s="81">
        <v>2.8745739427978396</v>
      </c>
      <c r="M359" s="81">
        <v>25.813965645361829</v>
      </c>
      <c r="N359" s="81">
        <v>32.93405812146937</v>
      </c>
      <c r="O359" s="81">
        <v>29.56658781409957</v>
      </c>
      <c r="P359" s="81">
        <v>18.861360806837201</v>
      </c>
      <c r="Q359" s="81">
        <v>1.8364105048890687</v>
      </c>
      <c r="R359" s="81">
        <v>0</v>
      </c>
      <c r="S359" s="81">
        <v>1.6390856642824394</v>
      </c>
      <c r="T359" s="82"/>
      <c r="U359" s="81">
        <v>3279419</v>
      </c>
      <c r="V359" s="81">
        <v>769</v>
      </c>
      <c r="W359" s="81">
        <v>76</v>
      </c>
      <c r="X359" s="81">
        <v>4917</v>
      </c>
      <c r="Y359" s="81">
        <v>7579</v>
      </c>
      <c r="Z359" s="81">
        <v>15464</v>
      </c>
      <c r="AA359" s="81">
        <v>3790</v>
      </c>
      <c r="AB359" s="81">
        <v>24085</v>
      </c>
      <c r="AC359" s="81">
        <v>0</v>
      </c>
      <c r="AD359" s="81">
        <v>1.6390856642824394</v>
      </c>
      <c r="AE359" s="82"/>
      <c r="AF359" s="81" t="s">
        <v>564</v>
      </c>
      <c r="AG359" s="81" t="s">
        <v>564</v>
      </c>
      <c r="AH359" s="81" t="s">
        <v>564</v>
      </c>
      <c r="AI359" s="81" t="s">
        <v>564</v>
      </c>
      <c r="AJ359" s="81" t="s">
        <v>564</v>
      </c>
      <c r="AK359" s="81" t="s">
        <v>564</v>
      </c>
      <c r="AL359" s="81" t="s">
        <v>564</v>
      </c>
      <c r="AM359" s="81" t="s">
        <v>564</v>
      </c>
      <c r="AN359" s="81" t="s">
        <v>564</v>
      </c>
      <c r="AO359" s="81" t="s">
        <v>564</v>
      </c>
      <c r="AP359" s="82"/>
      <c r="AQ359" s="81" t="s">
        <v>564</v>
      </c>
      <c r="AR359" s="81" t="s">
        <v>564</v>
      </c>
      <c r="AS359" s="81" t="s">
        <v>564</v>
      </c>
      <c r="AT359" s="81" t="s">
        <v>564</v>
      </c>
      <c r="AU359" s="81" t="s">
        <v>564</v>
      </c>
      <c r="AV359" s="81" t="s">
        <v>564</v>
      </c>
      <c r="AW359" s="81" t="s">
        <v>564</v>
      </c>
      <c r="AX359" s="82"/>
      <c r="AY359" s="81" t="s">
        <v>564</v>
      </c>
      <c r="AZ359" s="81" t="s">
        <v>564</v>
      </c>
      <c r="BA359" s="81" t="s">
        <v>564</v>
      </c>
      <c r="BB359" s="81" t="s">
        <v>564</v>
      </c>
      <c r="BC359" s="81" t="s">
        <v>564</v>
      </c>
      <c r="BD359" s="81" t="s">
        <v>564</v>
      </c>
      <c r="BE359" s="81" t="s">
        <v>564</v>
      </c>
      <c r="BF359" s="82"/>
      <c r="BG359" s="81">
        <v>0</v>
      </c>
      <c r="BH359" s="81">
        <v>0</v>
      </c>
      <c r="BI359" s="81">
        <v>5.883</v>
      </c>
      <c r="BJ359" s="81">
        <v>0</v>
      </c>
      <c r="BK359" s="81">
        <v>37.984999999999999</v>
      </c>
      <c r="BL359" s="81">
        <v>0</v>
      </c>
      <c r="BM359" s="82"/>
      <c r="BN359" s="81">
        <v>0</v>
      </c>
      <c r="BO359" s="81">
        <v>0</v>
      </c>
      <c r="BP359" s="81">
        <v>1</v>
      </c>
      <c r="BQ359" s="81">
        <v>0</v>
      </c>
      <c r="BR359" s="81">
        <v>1</v>
      </c>
      <c r="BS359" s="81">
        <v>0</v>
      </c>
      <c r="BT359"/>
      <c r="BU359" s="80">
        <v>17.882999999999999</v>
      </c>
      <c r="BV359" s="80">
        <v>25.984999999999999</v>
      </c>
      <c r="BW359" s="80">
        <v>0</v>
      </c>
      <c r="BX359" s="80">
        <v>0</v>
      </c>
      <c r="BY359" s="80">
        <v>0</v>
      </c>
      <c r="BZ359" s="80">
        <v>0</v>
      </c>
      <c r="CA359" s="80">
        <v>0</v>
      </c>
      <c r="CB359" s="80">
        <v>0</v>
      </c>
      <c r="CC359" s="80">
        <v>0</v>
      </c>
    </row>
    <row r="360" spans="1:81">
      <c r="A360" s="80" t="s">
        <v>2163</v>
      </c>
      <c r="B360" s="80">
        <v>384</v>
      </c>
      <c r="C360" s="80">
        <v>10</v>
      </c>
      <c r="D360" s="80">
        <v>23</v>
      </c>
      <c r="E360" s="80">
        <v>2013</v>
      </c>
      <c r="F360" s="80" t="s">
        <v>89</v>
      </c>
      <c r="G360" s="80" t="s">
        <v>2153</v>
      </c>
      <c r="H360" s="80" t="s">
        <v>2154</v>
      </c>
      <c r="I360" s="177"/>
      <c r="J360" s="81">
        <v>36.37350475056865</v>
      </c>
      <c r="K360" s="81">
        <v>1.6369277831430131</v>
      </c>
      <c r="L360" s="81">
        <v>2.7868234119104214</v>
      </c>
      <c r="M360" s="81">
        <v>26.314515522816198</v>
      </c>
      <c r="N360" s="81">
        <v>30.906311887130805</v>
      </c>
      <c r="O360" s="81">
        <v>28.507902206656766</v>
      </c>
      <c r="P360" s="81">
        <v>18.567766836297192</v>
      </c>
      <c r="Q360" s="81">
        <v>1.8639753718405314</v>
      </c>
      <c r="R360" s="81">
        <v>0</v>
      </c>
      <c r="S360" s="81">
        <v>2.0388085634428923</v>
      </c>
      <c r="T360" s="82"/>
      <c r="U360" s="81">
        <v>3258738</v>
      </c>
      <c r="V360" s="81">
        <v>769</v>
      </c>
      <c r="W360" s="81">
        <v>76</v>
      </c>
      <c r="X360" s="81">
        <v>4917</v>
      </c>
      <c r="Y360" s="81">
        <v>7597</v>
      </c>
      <c r="Z360" s="81">
        <v>15576</v>
      </c>
      <c r="AA360" s="81">
        <v>3717</v>
      </c>
      <c r="AB360" s="81">
        <v>24096</v>
      </c>
      <c r="AC360" s="81">
        <v>0</v>
      </c>
      <c r="AD360" s="81">
        <v>2.0388085634428923</v>
      </c>
      <c r="AE360" s="82"/>
      <c r="AF360" s="81" t="s">
        <v>564</v>
      </c>
      <c r="AG360" s="81" t="s">
        <v>564</v>
      </c>
      <c r="AH360" s="81" t="s">
        <v>564</v>
      </c>
      <c r="AI360" s="81" t="s">
        <v>564</v>
      </c>
      <c r="AJ360" s="81" t="s">
        <v>564</v>
      </c>
      <c r="AK360" s="81" t="s">
        <v>564</v>
      </c>
      <c r="AL360" s="81" t="s">
        <v>564</v>
      </c>
      <c r="AM360" s="81" t="s">
        <v>564</v>
      </c>
      <c r="AN360" s="81" t="s">
        <v>564</v>
      </c>
      <c r="AO360" s="81" t="s">
        <v>564</v>
      </c>
      <c r="AP360" s="82"/>
      <c r="AQ360" s="81" t="s">
        <v>564</v>
      </c>
      <c r="AR360" s="81" t="s">
        <v>564</v>
      </c>
      <c r="AS360" s="81" t="s">
        <v>564</v>
      </c>
      <c r="AT360" s="81" t="s">
        <v>564</v>
      </c>
      <c r="AU360" s="81" t="s">
        <v>564</v>
      </c>
      <c r="AV360" s="81" t="s">
        <v>564</v>
      </c>
      <c r="AW360" s="81" t="s">
        <v>564</v>
      </c>
      <c r="AX360" s="82"/>
      <c r="AY360" s="81" t="s">
        <v>564</v>
      </c>
      <c r="AZ360" s="81" t="s">
        <v>564</v>
      </c>
      <c r="BA360" s="81" t="s">
        <v>564</v>
      </c>
      <c r="BB360" s="81" t="s">
        <v>564</v>
      </c>
      <c r="BC360" s="81" t="s">
        <v>564</v>
      </c>
      <c r="BD360" s="81" t="s">
        <v>564</v>
      </c>
      <c r="BE360" s="81" t="s">
        <v>564</v>
      </c>
      <c r="BF360" s="82"/>
      <c r="BG360" s="81">
        <v>0</v>
      </c>
      <c r="BH360" s="81">
        <v>0</v>
      </c>
      <c r="BI360" s="81">
        <v>5.5780000000000003</v>
      </c>
      <c r="BJ360" s="81">
        <v>0</v>
      </c>
      <c r="BK360" s="81">
        <v>41.451999999999998</v>
      </c>
      <c r="BL360" s="81">
        <v>0</v>
      </c>
      <c r="BM360" s="82"/>
      <c r="BN360" s="81">
        <v>0</v>
      </c>
      <c r="BO360" s="81">
        <v>0</v>
      </c>
      <c r="BP360" s="81">
        <v>1</v>
      </c>
      <c r="BQ360" s="81">
        <v>0</v>
      </c>
      <c r="BR360" s="81">
        <v>1</v>
      </c>
      <c r="BS360" s="81">
        <v>0</v>
      </c>
      <c r="BT360"/>
      <c r="BU360" s="80">
        <v>17.719000000000001</v>
      </c>
      <c r="BV360" s="80">
        <v>29.311</v>
      </c>
      <c r="BW360" s="80">
        <v>0</v>
      </c>
      <c r="BX360" s="80">
        <v>0</v>
      </c>
      <c r="BY360" s="80">
        <v>0</v>
      </c>
      <c r="BZ360" s="80">
        <v>0</v>
      </c>
      <c r="CA360" s="80">
        <v>0</v>
      </c>
      <c r="CB360" s="80">
        <v>0</v>
      </c>
      <c r="CC360" s="80">
        <v>0</v>
      </c>
    </row>
    <row r="361" spans="1:81">
      <c r="A361" s="80" t="s">
        <v>2164</v>
      </c>
      <c r="B361" s="80">
        <v>385</v>
      </c>
      <c r="C361" s="80">
        <v>11</v>
      </c>
      <c r="D361" s="80">
        <v>23</v>
      </c>
      <c r="E361" s="80">
        <v>2014</v>
      </c>
      <c r="F361" s="80" t="s">
        <v>90</v>
      </c>
      <c r="G361" s="80" t="s">
        <v>2153</v>
      </c>
      <c r="H361" s="80" t="s">
        <v>2154</v>
      </c>
      <c r="I361" s="177"/>
      <c r="J361" s="81">
        <v>30.754928107591834</v>
      </c>
      <c r="K361" s="81">
        <v>1.6637893504528982</v>
      </c>
      <c r="L361" s="81">
        <v>2.6478239167556321</v>
      </c>
      <c r="M361" s="81">
        <v>25.943488800625261</v>
      </c>
      <c r="N361" s="81">
        <v>31.071767321841175</v>
      </c>
      <c r="O361" s="81">
        <v>27.364761783468669</v>
      </c>
      <c r="P361" s="81">
        <v>18.252589077384656</v>
      </c>
      <c r="Q361" s="81">
        <v>1.776970351486896</v>
      </c>
      <c r="R361" s="81">
        <v>0</v>
      </c>
      <c r="S361" s="81">
        <v>2.0389764194770619</v>
      </c>
      <c r="T361" s="82"/>
      <c r="U361" s="81">
        <v>3340600</v>
      </c>
      <c r="V361" s="81">
        <v>671</v>
      </c>
      <c r="W361" s="81">
        <v>91</v>
      </c>
      <c r="X361" s="81">
        <v>5188</v>
      </c>
      <c r="Y361" s="81">
        <v>7741</v>
      </c>
      <c r="Z361" s="81">
        <v>15747</v>
      </c>
      <c r="AA361" s="81">
        <v>3635</v>
      </c>
      <c r="AB361" s="81">
        <v>23942</v>
      </c>
      <c r="AC361" s="81">
        <v>0</v>
      </c>
      <c r="AD361" s="81">
        <v>2.0389764194770619</v>
      </c>
      <c r="AE361" s="82"/>
      <c r="AF361" s="81">
        <v>33642031.957456432</v>
      </c>
      <c r="AG361" s="81">
        <v>1359322.2522038415</v>
      </c>
      <c r="AH361" s="81">
        <v>640020.34531156265</v>
      </c>
      <c r="AI361" s="81">
        <v>33948404.24585072</v>
      </c>
      <c r="AJ361" s="81">
        <v>42634504.319589697</v>
      </c>
      <c r="AK361" s="81">
        <v>0</v>
      </c>
      <c r="AL361" s="81">
        <v>0</v>
      </c>
      <c r="AM361" s="81">
        <v>3286878.8295472474</v>
      </c>
      <c r="AN361" s="81">
        <v>0</v>
      </c>
      <c r="AO361" s="81">
        <v>0</v>
      </c>
      <c r="AP361" s="82"/>
      <c r="AQ361" s="81">
        <v>715</v>
      </c>
      <c r="AR361" s="81">
        <v>180</v>
      </c>
      <c r="AS361" s="81">
        <v>0</v>
      </c>
      <c r="AT361" s="81">
        <v>0</v>
      </c>
      <c r="AU361" s="81">
        <v>0</v>
      </c>
      <c r="AV361" s="81">
        <v>0</v>
      </c>
      <c r="AW361" s="81" t="s">
        <v>564</v>
      </c>
      <c r="AX361" s="82"/>
      <c r="AY361" s="81">
        <v>2989.4</v>
      </c>
      <c r="AZ361" s="81">
        <v>7211.7</v>
      </c>
      <c r="BA361" s="81">
        <v>0</v>
      </c>
      <c r="BB361" s="81">
        <v>0</v>
      </c>
      <c r="BC361" s="81">
        <v>0</v>
      </c>
      <c r="BD361" s="81">
        <v>0</v>
      </c>
      <c r="BE361" s="81" t="s">
        <v>564</v>
      </c>
      <c r="BF361" s="82"/>
      <c r="BG361" s="81">
        <v>0</v>
      </c>
      <c r="BH361" s="81">
        <v>0</v>
      </c>
      <c r="BI361" s="81">
        <v>5.6840000000000002</v>
      </c>
      <c r="BJ361" s="81">
        <v>0</v>
      </c>
      <c r="BK361" s="81">
        <v>41.707999999999998</v>
      </c>
      <c r="BL361" s="81">
        <v>0</v>
      </c>
      <c r="BM361" s="82"/>
      <c r="BN361" s="81">
        <v>0</v>
      </c>
      <c r="BO361" s="81">
        <v>0</v>
      </c>
      <c r="BP361" s="81">
        <v>1</v>
      </c>
      <c r="BQ361" s="81">
        <v>0</v>
      </c>
      <c r="BR361" s="81">
        <v>1</v>
      </c>
      <c r="BS361" s="81">
        <v>0</v>
      </c>
      <c r="BT361"/>
      <c r="BU361" s="80">
        <v>17.998000000000001</v>
      </c>
      <c r="BV361" s="80">
        <v>29.393999999999998</v>
      </c>
      <c r="BW361" s="80">
        <v>0</v>
      </c>
      <c r="BX361" s="80">
        <v>0</v>
      </c>
      <c r="BY361" s="80">
        <v>0</v>
      </c>
      <c r="BZ361" s="80">
        <v>0</v>
      </c>
      <c r="CA361" s="80">
        <v>0</v>
      </c>
      <c r="CB361" s="80">
        <v>0</v>
      </c>
      <c r="CC361" s="80">
        <v>0</v>
      </c>
    </row>
    <row r="362" spans="1:81">
      <c r="A362" s="80" t="s">
        <v>2165</v>
      </c>
      <c r="B362" s="80">
        <v>386</v>
      </c>
      <c r="C362" s="80">
        <v>12</v>
      </c>
      <c r="D362" s="80">
        <v>23</v>
      </c>
      <c r="E362" s="80">
        <v>2015</v>
      </c>
      <c r="F362" s="80" t="s">
        <v>91</v>
      </c>
      <c r="G362" s="80" t="s">
        <v>2153</v>
      </c>
      <c r="H362" s="80" t="s">
        <v>2154</v>
      </c>
      <c r="I362" s="177"/>
      <c r="J362" s="81">
        <v>34.949649709175532</v>
      </c>
      <c r="K362" s="81">
        <v>1.6385505521798354</v>
      </c>
      <c r="L362" s="81">
        <v>2.3627147141109983</v>
      </c>
      <c r="M362" s="81">
        <v>33.841297447634524</v>
      </c>
      <c r="N362" s="81">
        <v>29.640484680193261</v>
      </c>
      <c r="O362" s="81">
        <v>27.261974591642076</v>
      </c>
      <c r="P362" s="81">
        <v>18.181520490838377</v>
      </c>
      <c r="Q362" s="81">
        <v>1.728667134820447</v>
      </c>
      <c r="R362" s="81">
        <v>0</v>
      </c>
      <c r="S362" s="81">
        <v>2.0770252659385551</v>
      </c>
      <c r="T362" s="82"/>
      <c r="U362" s="81">
        <v>4106533</v>
      </c>
      <c r="V362" s="81">
        <v>671</v>
      </c>
      <c r="W362" s="81">
        <v>91</v>
      </c>
      <c r="X362" s="81">
        <v>5188</v>
      </c>
      <c r="Y362" s="81">
        <v>7769</v>
      </c>
      <c r="Z362" s="81">
        <v>15839</v>
      </c>
      <c r="AA362" s="81">
        <v>3618</v>
      </c>
      <c r="AB362" s="81">
        <v>23792</v>
      </c>
      <c r="AC362" s="81">
        <v>0</v>
      </c>
      <c r="AD362" s="81">
        <v>2.0770252659385551</v>
      </c>
      <c r="AE362" s="82"/>
      <c r="AF362" s="81">
        <v>39357824.065683395</v>
      </c>
      <c r="AG362" s="81">
        <v>1258089.5644215494</v>
      </c>
      <c r="AH362" s="81">
        <v>491193.00479731034</v>
      </c>
      <c r="AI362" s="81">
        <v>33380426.264337402</v>
      </c>
      <c r="AJ362" s="81">
        <v>43468815.070362546</v>
      </c>
      <c r="AK362" s="81">
        <v>0</v>
      </c>
      <c r="AL362" s="81">
        <v>0</v>
      </c>
      <c r="AM362" s="81">
        <v>3260593.7963136886</v>
      </c>
      <c r="AN362" s="81">
        <v>0</v>
      </c>
      <c r="AO362" s="81">
        <v>0</v>
      </c>
      <c r="AP362" s="82"/>
      <c r="AQ362" s="81">
        <v>753</v>
      </c>
      <c r="AR362" s="81">
        <v>231</v>
      </c>
      <c r="AS362" s="81">
        <v>0</v>
      </c>
      <c r="AT362" s="81">
        <v>0</v>
      </c>
      <c r="AU362" s="81">
        <v>0</v>
      </c>
      <c r="AV362" s="81">
        <v>0</v>
      </c>
      <c r="AW362" s="81" t="s">
        <v>564</v>
      </c>
      <c r="AX362" s="82"/>
      <c r="AY362" s="81">
        <v>3190.8</v>
      </c>
      <c r="AZ362" s="81">
        <v>8807.1</v>
      </c>
      <c r="BA362" s="81">
        <v>0</v>
      </c>
      <c r="BB362" s="81">
        <v>0</v>
      </c>
      <c r="BC362" s="81">
        <v>0</v>
      </c>
      <c r="BD362" s="81">
        <v>0</v>
      </c>
      <c r="BE362" s="81" t="s">
        <v>564</v>
      </c>
      <c r="BF362" s="82"/>
      <c r="BG362" s="81">
        <v>0</v>
      </c>
      <c r="BH362" s="81">
        <v>0</v>
      </c>
      <c r="BI362" s="81">
        <v>5.444</v>
      </c>
      <c r="BJ362" s="81">
        <v>0</v>
      </c>
      <c r="BK362" s="81">
        <v>39.405000000000001</v>
      </c>
      <c r="BL362" s="81">
        <v>0</v>
      </c>
      <c r="BM362" s="82"/>
      <c r="BN362" s="81">
        <v>0</v>
      </c>
      <c r="BO362" s="81">
        <v>0</v>
      </c>
      <c r="BP362" s="81">
        <v>1</v>
      </c>
      <c r="BQ362" s="81">
        <v>0</v>
      </c>
      <c r="BR362" s="81">
        <v>1</v>
      </c>
      <c r="BS362" s="81">
        <v>0</v>
      </c>
      <c r="BT362"/>
      <c r="BU362" s="80">
        <v>17.084</v>
      </c>
      <c r="BV362" s="80">
        <v>27.765000000000001</v>
      </c>
      <c r="BW362" s="80">
        <v>0</v>
      </c>
      <c r="BX362" s="80">
        <v>0</v>
      </c>
      <c r="BY362" s="80">
        <v>0</v>
      </c>
      <c r="BZ362" s="80">
        <v>0</v>
      </c>
      <c r="CA362" s="80">
        <v>0</v>
      </c>
      <c r="CB362" s="80">
        <v>0</v>
      </c>
      <c r="CC362" s="80">
        <v>0</v>
      </c>
    </row>
    <row r="363" spans="1:81">
      <c r="A363" s="80" t="s">
        <v>2166</v>
      </c>
      <c r="B363" s="80">
        <v>387</v>
      </c>
      <c r="C363" s="80">
        <v>13</v>
      </c>
      <c r="D363" s="80">
        <v>23</v>
      </c>
      <c r="E363" s="80">
        <v>2016</v>
      </c>
      <c r="F363" s="80" t="s">
        <v>92</v>
      </c>
      <c r="G363" s="80" t="s">
        <v>2153</v>
      </c>
      <c r="H363" s="80" t="s">
        <v>2154</v>
      </c>
      <c r="I363" s="177"/>
      <c r="J363" s="81">
        <v>29.298309622156317</v>
      </c>
      <c r="K363" s="81">
        <v>1.6290184090817981</v>
      </c>
      <c r="L363" s="81">
        <v>2.2458351385812501</v>
      </c>
      <c r="M363" s="81">
        <v>22.518363467034909</v>
      </c>
      <c r="N363" s="81">
        <v>29.755280316401411</v>
      </c>
      <c r="O363" s="81">
        <v>26.963225796330622</v>
      </c>
      <c r="P363" s="81">
        <v>17.85580310767314</v>
      </c>
      <c r="Q363" s="81">
        <v>1.6593582303107337</v>
      </c>
      <c r="R363" s="81">
        <v>0</v>
      </c>
      <c r="S363" s="81">
        <v>2.4757614292666337</v>
      </c>
      <c r="T363" s="82"/>
      <c r="U363" s="81">
        <v>3387533</v>
      </c>
      <c r="V363" s="81">
        <v>671</v>
      </c>
      <c r="W363" s="81">
        <v>91</v>
      </c>
      <c r="X363" s="81">
        <v>5188</v>
      </c>
      <c r="Y363" s="81">
        <v>7945</v>
      </c>
      <c r="Z363" s="81">
        <v>15858</v>
      </c>
      <c r="AA363" s="81">
        <v>3675</v>
      </c>
      <c r="AB363" s="81">
        <v>23493</v>
      </c>
      <c r="AC363" s="81">
        <v>0</v>
      </c>
      <c r="AD363" s="81">
        <v>2.4757614292666341</v>
      </c>
      <c r="AE363" s="82"/>
      <c r="AF363" s="81">
        <v>33801198.296478391</v>
      </c>
      <c r="AG363" s="81">
        <v>1205691.7037361481</v>
      </c>
      <c r="AH363" s="81">
        <v>358439.81975099922</v>
      </c>
      <c r="AI363" s="81">
        <v>33168281.1618945</v>
      </c>
      <c r="AJ363" s="81">
        <v>44438486.102617674</v>
      </c>
      <c r="AK363" s="81">
        <v>0</v>
      </c>
      <c r="AL363" s="81">
        <v>0</v>
      </c>
      <c r="AM363" s="81">
        <v>3222118.4271526611</v>
      </c>
      <c r="AN363" s="81">
        <v>0</v>
      </c>
      <c r="AO363" s="81">
        <v>0</v>
      </c>
      <c r="AP363" s="82"/>
      <c r="AQ363" s="81">
        <v>796</v>
      </c>
      <c r="AR363" s="81">
        <v>252</v>
      </c>
      <c r="AS363" s="81">
        <v>0</v>
      </c>
      <c r="AT363" s="81">
        <v>0</v>
      </c>
      <c r="AU363" s="81">
        <v>0</v>
      </c>
      <c r="AV363" s="81">
        <v>0</v>
      </c>
      <c r="AW363" s="81" t="s">
        <v>564</v>
      </c>
      <c r="AX363" s="82"/>
      <c r="AY363" s="81">
        <v>3405.7</v>
      </c>
      <c r="AZ363" s="81">
        <v>9544.6</v>
      </c>
      <c r="BA363" s="81">
        <v>0</v>
      </c>
      <c r="BB363" s="81">
        <v>0</v>
      </c>
      <c r="BC363" s="81">
        <v>0</v>
      </c>
      <c r="BD363" s="81">
        <v>0</v>
      </c>
      <c r="BE363" s="81" t="s">
        <v>564</v>
      </c>
      <c r="BF363" s="82"/>
      <c r="BG363" s="81">
        <v>0</v>
      </c>
      <c r="BH363" s="81">
        <v>0</v>
      </c>
      <c r="BI363" s="81">
        <v>5.7430000000000003</v>
      </c>
      <c r="BJ363" s="81">
        <v>0</v>
      </c>
      <c r="BK363" s="81">
        <v>42.796999999999997</v>
      </c>
      <c r="BL363" s="81">
        <v>0</v>
      </c>
      <c r="BM363" s="82"/>
      <c r="BN363" s="81">
        <v>0</v>
      </c>
      <c r="BO363" s="81">
        <v>0</v>
      </c>
      <c r="BP363" s="81">
        <v>1</v>
      </c>
      <c r="BQ363" s="81">
        <v>0</v>
      </c>
      <c r="BR363" s="81">
        <v>1</v>
      </c>
      <c r="BS363" s="81">
        <v>0</v>
      </c>
      <c r="BT363"/>
      <c r="BU363" s="80">
        <v>16.853999999999999</v>
      </c>
      <c r="BV363" s="80">
        <v>31.686</v>
      </c>
      <c r="BW363" s="80">
        <v>0</v>
      </c>
      <c r="BX363" s="80">
        <v>0</v>
      </c>
      <c r="BY363" s="80">
        <v>0</v>
      </c>
      <c r="BZ363" s="80">
        <v>0</v>
      </c>
      <c r="CA363" s="80">
        <v>0</v>
      </c>
      <c r="CB363" s="80">
        <v>0</v>
      </c>
      <c r="CC363" s="80">
        <v>0</v>
      </c>
    </row>
    <row r="364" spans="1:81">
      <c r="A364" s="80" t="s">
        <v>2167</v>
      </c>
      <c r="B364" s="80">
        <v>388</v>
      </c>
      <c r="C364" s="80">
        <v>14</v>
      </c>
      <c r="D364" s="80">
        <v>23</v>
      </c>
      <c r="E364" s="80">
        <v>2017</v>
      </c>
      <c r="F364" s="80" t="s">
        <v>71</v>
      </c>
      <c r="G364" s="80" t="s">
        <v>2153</v>
      </c>
      <c r="H364" s="80" t="s">
        <v>2154</v>
      </c>
      <c r="I364" s="177"/>
      <c r="J364" s="81">
        <v>29.251307193454391</v>
      </c>
      <c r="K364" s="81">
        <v>1.621626160707144</v>
      </c>
      <c r="L364" s="81">
        <v>2.4109524219845491</v>
      </c>
      <c r="M364" s="81">
        <v>19.939755441066595</v>
      </c>
      <c r="N364" s="81">
        <v>28.925591038006342</v>
      </c>
      <c r="O364" s="81">
        <v>26.730646024791724</v>
      </c>
      <c r="P364" s="81">
        <v>17.588198773763846</v>
      </c>
      <c r="Q364" s="81">
        <v>1.5940690772607304</v>
      </c>
      <c r="R364" s="81">
        <v>0</v>
      </c>
      <c r="S364" s="81">
        <v>2.5205764100012997</v>
      </c>
      <c r="T364" s="82"/>
      <c r="U364" s="81">
        <v>3440632</v>
      </c>
      <c r="V364" s="81">
        <v>671</v>
      </c>
      <c r="W364" s="81">
        <v>91</v>
      </c>
      <c r="X364" s="81">
        <v>5188</v>
      </c>
      <c r="Y364" s="81">
        <v>7993</v>
      </c>
      <c r="Z364" s="81">
        <v>15982</v>
      </c>
      <c r="AA364" s="81">
        <v>3643</v>
      </c>
      <c r="AB364" s="81">
        <v>23339</v>
      </c>
      <c r="AC364" s="81">
        <v>0</v>
      </c>
      <c r="AD364" s="81">
        <v>2.5205764100013002</v>
      </c>
      <c r="AE364" s="82"/>
      <c r="AF364" s="81">
        <v>34203230.41718208</v>
      </c>
      <c r="AG364" s="81">
        <v>1213465.1256029941</v>
      </c>
      <c r="AH364" s="81">
        <v>493942.27958989528</v>
      </c>
      <c r="AI364" s="81">
        <v>31318228.35993138</v>
      </c>
      <c r="AJ364" s="81">
        <v>41139745.102047369</v>
      </c>
      <c r="AK364" s="81">
        <v>0</v>
      </c>
      <c r="AL364" s="81">
        <v>0</v>
      </c>
      <c r="AM364" s="81">
        <v>3206005.6630923389</v>
      </c>
      <c r="AN364" s="81">
        <v>0</v>
      </c>
      <c r="AO364" s="81">
        <v>0</v>
      </c>
      <c r="AP364" s="82"/>
      <c r="AQ364" s="81">
        <v>829</v>
      </c>
      <c r="AR364" s="81">
        <v>272</v>
      </c>
      <c r="AS364" s="81">
        <v>0</v>
      </c>
      <c r="AT364" s="81">
        <v>0</v>
      </c>
      <c r="AU364" s="81">
        <v>0</v>
      </c>
      <c r="AV364" s="81">
        <v>0</v>
      </c>
      <c r="AW364" s="81" t="s">
        <v>564</v>
      </c>
      <c r="AX364" s="82"/>
      <c r="AY364" s="81">
        <v>3559.8</v>
      </c>
      <c r="AZ364" s="81">
        <v>10080.4</v>
      </c>
      <c r="BA364" s="81">
        <v>0</v>
      </c>
      <c r="BB364" s="81">
        <v>0</v>
      </c>
      <c r="BC364" s="81">
        <v>0</v>
      </c>
      <c r="BD364" s="81">
        <v>0</v>
      </c>
      <c r="BE364" s="81" t="s">
        <v>564</v>
      </c>
      <c r="BF364" s="82"/>
      <c r="BG364" s="81">
        <v>0</v>
      </c>
      <c r="BH364" s="81">
        <v>0</v>
      </c>
      <c r="BI364" s="81">
        <v>5.9349999999999996</v>
      </c>
      <c r="BJ364" s="81">
        <v>0</v>
      </c>
      <c r="BK364" s="81">
        <v>43.390999999999998</v>
      </c>
      <c r="BL364" s="81">
        <v>0</v>
      </c>
      <c r="BM364" s="82"/>
      <c r="BN364" s="81">
        <v>0</v>
      </c>
      <c r="BO364" s="81">
        <v>0</v>
      </c>
      <c r="BP364" s="81">
        <v>1</v>
      </c>
      <c r="BQ364" s="81">
        <v>0</v>
      </c>
      <c r="BR364" s="81">
        <v>1</v>
      </c>
      <c r="BS364" s="81">
        <v>0</v>
      </c>
      <c r="BT364"/>
      <c r="BU364" s="80">
        <v>16.721</v>
      </c>
      <c r="BV364" s="80">
        <v>32.604999999999997</v>
      </c>
      <c r="BW364" s="80">
        <v>0</v>
      </c>
      <c r="BX364" s="80">
        <v>0</v>
      </c>
      <c r="BY364" s="80">
        <v>0</v>
      </c>
      <c r="BZ364" s="80">
        <v>0</v>
      </c>
      <c r="CA364" s="80">
        <v>0</v>
      </c>
      <c r="CB364" s="80">
        <v>0</v>
      </c>
      <c r="CC364" s="80">
        <v>0</v>
      </c>
    </row>
    <row r="365" spans="1:81">
      <c r="A365" s="80" t="s">
        <v>2168</v>
      </c>
      <c r="B365" s="80">
        <v>389</v>
      </c>
      <c r="C365" s="80">
        <v>15</v>
      </c>
      <c r="D365" s="80">
        <v>23</v>
      </c>
      <c r="E365" s="80">
        <v>2018</v>
      </c>
      <c r="F365" s="80" t="s">
        <v>93</v>
      </c>
      <c r="G365" s="80" t="s">
        <v>2153</v>
      </c>
      <c r="H365" s="80" t="s">
        <v>2154</v>
      </c>
      <c r="I365" s="177"/>
      <c r="J365" s="81">
        <v>35.426041479224828</v>
      </c>
      <c r="K365" s="81">
        <v>1.5275627111013459</v>
      </c>
      <c r="L365" s="81">
        <v>2.1358818572123335</v>
      </c>
      <c r="M365" s="81">
        <v>20.61729895861264</v>
      </c>
      <c r="N365" s="81">
        <v>26.168633250152396</v>
      </c>
      <c r="O365" s="81">
        <v>26.408959107369043</v>
      </c>
      <c r="P365" s="81">
        <v>17.422681438826316</v>
      </c>
      <c r="Q365" s="81">
        <v>1.4665397446832922</v>
      </c>
      <c r="R365" s="81">
        <v>0</v>
      </c>
      <c r="S365" s="81">
        <v>2.4618836576460681</v>
      </c>
      <c r="T365" s="82"/>
      <c r="U365" s="81">
        <v>4443801</v>
      </c>
      <c r="V365" s="81">
        <v>671</v>
      </c>
      <c r="W365" s="81">
        <v>91</v>
      </c>
      <c r="X365" s="81">
        <v>5188</v>
      </c>
      <c r="Y365" s="81">
        <v>8055</v>
      </c>
      <c r="Z365" s="81">
        <v>16092</v>
      </c>
      <c r="AA365" s="81">
        <v>3645</v>
      </c>
      <c r="AB365" s="81">
        <v>23139</v>
      </c>
      <c r="AC365" s="81">
        <v>0</v>
      </c>
      <c r="AD365" s="81">
        <v>2.4618836576460681</v>
      </c>
      <c r="AE365" s="82"/>
      <c r="AF365" s="81">
        <v>42068862.249024153</v>
      </c>
      <c r="AG365" s="81">
        <v>1082789.2170485379</v>
      </c>
      <c r="AH365" s="81">
        <v>465439.60529205552</v>
      </c>
      <c r="AI365" s="81">
        <v>31895185.578697398</v>
      </c>
      <c r="AJ365" s="81">
        <v>38207689.776200481</v>
      </c>
      <c r="AK365" s="81">
        <v>0</v>
      </c>
      <c r="AL365" s="81">
        <v>0</v>
      </c>
      <c r="AM365" s="81">
        <v>3185109.0507568428</v>
      </c>
      <c r="AN365" s="81">
        <v>0</v>
      </c>
      <c r="AO365" s="81">
        <v>0</v>
      </c>
      <c r="AP365" s="82"/>
      <c r="AQ365" s="81">
        <v>872</v>
      </c>
      <c r="AR365" s="81">
        <v>293</v>
      </c>
      <c r="AS365" s="81">
        <v>0</v>
      </c>
      <c r="AT365" s="81">
        <v>0</v>
      </c>
      <c r="AU365" s="81">
        <v>0</v>
      </c>
      <c r="AV365" s="81">
        <v>0</v>
      </c>
      <c r="AW365" s="81" t="s">
        <v>564</v>
      </c>
      <c r="AX365" s="82"/>
      <c r="AY365" s="81">
        <v>3772.6</v>
      </c>
      <c r="AZ365" s="81">
        <v>10737</v>
      </c>
      <c r="BA365" s="81">
        <v>0</v>
      </c>
      <c r="BB365" s="81">
        <v>0</v>
      </c>
      <c r="BC365" s="81">
        <v>0</v>
      </c>
      <c r="BD365" s="81">
        <v>0</v>
      </c>
      <c r="BE365" s="81" t="s">
        <v>564</v>
      </c>
      <c r="BF365" s="82"/>
      <c r="BG365" s="81">
        <v>0</v>
      </c>
      <c r="BH365" s="81">
        <v>0</v>
      </c>
      <c r="BI365" s="81">
        <v>5.931</v>
      </c>
      <c r="BJ365" s="81">
        <v>0</v>
      </c>
      <c r="BK365" s="81">
        <v>45.389000000000003</v>
      </c>
      <c r="BL365" s="81">
        <v>0</v>
      </c>
      <c r="BM365" s="82"/>
      <c r="BN365" s="81">
        <v>0</v>
      </c>
      <c r="BO365" s="81">
        <v>0</v>
      </c>
      <c r="BP365" s="81">
        <v>1</v>
      </c>
      <c r="BQ365" s="81">
        <v>0</v>
      </c>
      <c r="BR365" s="81">
        <v>1</v>
      </c>
      <c r="BS365" s="81">
        <v>0</v>
      </c>
      <c r="BT365"/>
      <c r="BU365" s="80">
        <v>17.308</v>
      </c>
      <c r="BV365" s="80">
        <v>34.012</v>
      </c>
      <c r="BW365" s="80">
        <v>0</v>
      </c>
      <c r="BX365" s="80">
        <v>0</v>
      </c>
      <c r="BY365" s="80">
        <v>0</v>
      </c>
      <c r="BZ365" s="80">
        <v>0</v>
      </c>
      <c r="CA365" s="80">
        <v>0</v>
      </c>
      <c r="CB365" s="80">
        <v>0</v>
      </c>
      <c r="CC365" s="80">
        <v>0</v>
      </c>
    </row>
    <row r="366" spans="1:81">
      <c r="A366" s="80" t="s">
        <v>2169</v>
      </c>
      <c r="B366" s="80">
        <v>390</v>
      </c>
      <c r="C366" s="80">
        <v>16</v>
      </c>
      <c r="D366" s="80">
        <v>23</v>
      </c>
      <c r="E366" s="80">
        <v>2019</v>
      </c>
      <c r="F366" s="80" t="s">
        <v>73</v>
      </c>
      <c r="G366" s="80" t="s">
        <v>2153</v>
      </c>
      <c r="H366" s="80" t="s">
        <v>2154</v>
      </c>
      <c r="I366" s="177"/>
      <c r="J366" s="81">
        <v>35.557237423093589</v>
      </c>
      <c r="K366" s="81">
        <v>1.3888571296348229</v>
      </c>
      <c r="L366" s="81">
        <v>2.1456109142708248</v>
      </c>
      <c r="M366" s="81">
        <v>21.169309989631191</v>
      </c>
      <c r="N366" s="81">
        <v>25.215241009838689</v>
      </c>
      <c r="O366" s="81">
        <v>25.527557182555402</v>
      </c>
      <c r="P366" s="81">
        <v>17.322899296519402</v>
      </c>
      <c r="Q366" s="81">
        <v>1.4163401462620098</v>
      </c>
      <c r="R366" s="81">
        <v>0</v>
      </c>
      <c r="S366" s="81">
        <v>2.4709499225255342</v>
      </c>
      <c r="T366" s="82"/>
      <c r="U366" s="81">
        <v>4688237</v>
      </c>
      <c r="V366" s="81">
        <v>671</v>
      </c>
      <c r="W366" s="81">
        <v>91</v>
      </c>
      <c r="X366" s="81">
        <v>5188</v>
      </c>
      <c r="Y366" s="81">
        <v>8170</v>
      </c>
      <c r="Z366" s="81">
        <v>15982</v>
      </c>
      <c r="AA366" s="81">
        <v>3597</v>
      </c>
      <c r="AB366" s="81">
        <v>22952</v>
      </c>
      <c r="AC366" s="81">
        <v>0</v>
      </c>
      <c r="AD366" s="81">
        <v>2.4709499225255338</v>
      </c>
      <c r="AE366" s="82"/>
      <c r="AF366" s="81">
        <v>44648190.101992309</v>
      </c>
      <c r="AG366" s="81">
        <v>1050889.0560348111</v>
      </c>
      <c r="AH366" s="81">
        <v>490618.54844872671</v>
      </c>
      <c r="AI366" s="81">
        <v>35408848.183367923</v>
      </c>
      <c r="AJ366" s="81">
        <v>38067221.669511557</v>
      </c>
      <c r="AK366" s="81">
        <v>0</v>
      </c>
      <c r="AL366" s="81">
        <v>0</v>
      </c>
      <c r="AM366" s="81">
        <v>3125889.6174365073</v>
      </c>
      <c r="AN366" s="81">
        <v>0</v>
      </c>
      <c r="AO366" s="81">
        <v>0</v>
      </c>
      <c r="AP366" s="82"/>
      <c r="AQ366" s="81">
        <v>915</v>
      </c>
      <c r="AR366" s="81">
        <v>308</v>
      </c>
      <c r="AS366" s="81">
        <v>0</v>
      </c>
      <c r="AT366" s="81">
        <v>0</v>
      </c>
      <c r="AU366" s="81">
        <v>0</v>
      </c>
      <c r="AV366" s="81">
        <v>0</v>
      </c>
      <c r="AW366" s="81" t="s">
        <v>564</v>
      </c>
      <c r="AX366" s="82"/>
      <c r="AY366" s="81">
        <v>4020.800000000002</v>
      </c>
      <c r="AZ366" s="81">
        <v>11184.6</v>
      </c>
      <c r="BA366" s="81">
        <v>0</v>
      </c>
      <c r="BB366" s="81">
        <v>0</v>
      </c>
      <c r="BC366" s="81">
        <v>0</v>
      </c>
      <c r="BD366" s="81">
        <v>0</v>
      </c>
      <c r="BE366" s="81" t="s">
        <v>564</v>
      </c>
      <c r="BF366" s="82"/>
      <c r="BG366" s="81">
        <v>0</v>
      </c>
      <c r="BH366" s="81">
        <v>0</v>
      </c>
      <c r="BI366" s="81">
        <v>5.891</v>
      </c>
      <c r="BJ366" s="81">
        <v>0</v>
      </c>
      <c r="BK366" s="81">
        <v>45.286999999999999</v>
      </c>
      <c r="BL366" s="81">
        <v>0</v>
      </c>
      <c r="BM366" s="82"/>
      <c r="BN366" s="81">
        <v>0</v>
      </c>
      <c r="BO366" s="81">
        <v>0</v>
      </c>
      <c r="BP366" s="81">
        <v>1</v>
      </c>
      <c r="BQ366" s="81">
        <v>0</v>
      </c>
      <c r="BR366" s="81">
        <v>1</v>
      </c>
      <c r="BS366" s="81">
        <v>0</v>
      </c>
      <c r="BT366"/>
      <c r="BU366" s="80">
        <v>16.462</v>
      </c>
      <c r="BV366" s="80">
        <v>34.716000000000001</v>
      </c>
      <c r="BW366" s="80">
        <v>0</v>
      </c>
      <c r="BX366" s="80">
        <v>0</v>
      </c>
      <c r="BY366" s="80">
        <v>0</v>
      </c>
      <c r="BZ366" s="80">
        <v>0</v>
      </c>
      <c r="CA366" s="80">
        <v>0</v>
      </c>
      <c r="CB366" s="80">
        <v>0</v>
      </c>
      <c r="CC366" s="80">
        <v>0</v>
      </c>
    </row>
    <row r="367" spans="1:81">
      <c r="A367" s="80" t="s">
        <v>2170</v>
      </c>
      <c r="B367" s="80">
        <v>391</v>
      </c>
      <c r="C367" s="80">
        <v>17</v>
      </c>
      <c r="D367" s="80">
        <v>23</v>
      </c>
      <c r="E367" s="80">
        <v>2020</v>
      </c>
      <c r="F367" s="80" t="s">
        <v>218</v>
      </c>
      <c r="G367" s="80" t="s">
        <v>2153</v>
      </c>
      <c r="H367" s="80" t="s">
        <v>2154</v>
      </c>
      <c r="I367" s="177"/>
      <c r="J367" s="81">
        <v>32.21210843441137</v>
      </c>
      <c r="K367" s="81">
        <v>1.2162305325623188</v>
      </c>
      <c r="L367" s="81">
        <v>2.7178109036931284</v>
      </c>
      <c r="M367" s="81">
        <v>17.853644514533773</v>
      </c>
      <c r="N367" s="81">
        <v>24.633518268734679</v>
      </c>
      <c r="O367" s="81">
        <v>22.420330201283509</v>
      </c>
      <c r="P367" s="81">
        <v>16.498085193452653</v>
      </c>
      <c r="Q367" s="81">
        <v>1.3381691670296345</v>
      </c>
      <c r="R367" s="81">
        <v>0</v>
      </c>
      <c r="S367" s="81">
        <v>2.763882159855517</v>
      </c>
      <c r="T367" s="82"/>
      <c r="U367" s="81">
        <v>4077368</v>
      </c>
      <c r="V367" s="81">
        <v>533</v>
      </c>
      <c r="W367" s="81">
        <v>136</v>
      </c>
      <c r="X367" s="81">
        <v>4979</v>
      </c>
      <c r="Y367" s="81">
        <v>8225</v>
      </c>
      <c r="Z367" s="81">
        <v>16021</v>
      </c>
      <c r="AA367" s="81">
        <v>3722</v>
      </c>
      <c r="AB367" s="81">
        <v>22695</v>
      </c>
      <c r="AC367" s="81">
        <v>0</v>
      </c>
      <c r="AD367" s="81">
        <v>2.763882159855517</v>
      </c>
      <c r="AE367" s="82"/>
      <c r="AF367" s="81">
        <v>40444243.150309868</v>
      </c>
      <c r="AG367" s="81">
        <v>897466.44507929822</v>
      </c>
      <c r="AH367" s="81">
        <v>659711.90897545556</v>
      </c>
      <c r="AI367" s="81">
        <v>31519252.975606941</v>
      </c>
      <c r="AJ367" s="81">
        <v>41763160.862957031</v>
      </c>
      <c r="AK367" s="81"/>
      <c r="AL367" s="81"/>
      <c r="AM367" s="81">
        <v>2961949.6467090352</v>
      </c>
      <c r="AN367" s="81"/>
      <c r="AO367" s="81"/>
      <c r="AP367" s="82"/>
      <c r="AQ367" s="81">
        <v>940</v>
      </c>
      <c r="AR367" s="81">
        <v>320</v>
      </c>
      <c r="AS367" s="81">
        <v>0</v>
      </c>
      <c r="AT367" s="81">
        <v>0</v>
      </c>
      <c r="AU367" s="81">
        <v>0</v>
      </c>
      <c r="AV367" s="81">
        <v>0</v>
      </c>
      <c r="AW367" s="81">
        <v>0</v>
      </c>
      <c r="AX367" s="82"/>
      <c r="AY367" s="81">
        <v>4182.0000000000018</v>
      </c>
      <c r="AZ367" s="81">
        <v>11546</v>
      </c>
      <c r="BA367" s="81">
        <v>0</v>
      </c>
      <c r="BB367" s="81">
        <v>0</v>
      </c>
      <c r="BC367" s="81">
        <v>0</v>
      </c>
      <c r="BD367" s="81">
        <v>0</v>
      </c>
      <c r="BE367" s="81">
        <v>0</v>
      </c>
      <c r="BF367" s="82"/>
      <c r="BG367" s="81">
        <v>0</v>
      </c>
      <c r="BH367" s="81">
        <v>0</v>
      </c>
      <c r="BI367" s="81">
        <v>5.4160000000000004</v>
      </c>
      <c r="BJ367" s="81">
        <v>0</v>
      </c>
      <c r="BK367" s="81">
        <v>46.531999999999996</v>
      </c>
      <c r="BL367" s="81">
        <v>0</v>
      </c>
      <c r="BM367" s="82"/>
      <c r="BN367" s="81">
        <v>0</v>
      </c>
      <c r="BO367" s="81">
        <v>0</v>
      </c>
      <c r="BP367" s="81">
        <v>1</v>
      </c>
      <c r="BQ367" s="81">
        <v>0</v>
      </c>
      <c r="BR367" s="81">
        <v>1</v>
      </c>
      <c r="BS367" s="81">
        <v>0</v>
      </c>
      <c r="BT367"/>
      <c r="BU367" s="80">
        <v>16.088999999999999</v>
      </c>
      <c r="BV367" s="80">
        <v>35.859000000000002</v>
      </c>
      <c r="BW367" s="80">
        <v>0</v>
      </c>
      <c r="BX367" s="80">
        <v>0</v>
      </c>
      <c r="BY367" s="80">
        <v>0</v>
      </c>
      <c r="BZ367" s="80">
        <v>0</v>
      </c>
      <c r="CA367" s="80">
        <v>0</v>
      </c>
      <c r="CB367" s="80">
        <v>0</v>
      </c>
      <c r="CC367" s="80">
        <v>0</v>
      </c>
    </row>
    <row r="368" spans="1:81">
      <c r="A368" s="80" t="s">
        <v>2171</v>
      </c>
      <c r="B368" s="80">
        <v>391</v>
      </c>
      <c r="C368" s="80">
        <v>18</v>
      </c>
      <c r="D368" s="80">
        <v>23</v>
      </c>
      <c r="E368" s="80">
        <v>2021</v>
      </c>
      <c r="F368" s="80" t="s">
        <v>75</v>
      </c>
      <c r="G368" s="174" t="s">
        <v>2153</v>
      </c>
      <c r="H368" s="80" t="s">
        <v>2154</v>
      </c>
      <c r="I368" s="177"/>
      <c r="J368" s="81">
        <v>34.019089209301171</v>
      </c>
      <c r="K368" s="81">
        <v>1.326034134803153</v>
      </c>
      <c r="L368" s="81">
        <v>3.0602607602602467</v>
      </c>
      <c r="M368" s="81">
        <v>20.290463883346568</v>
      </c>
      <c r="N368" s="81">
        <v>24.319931131615721</v>
      </c>
      <c r="O368" s="81">
        <v>21.6611592434082</v>
      </c>
      <c r="P368" s="81">
        <v>17.094842880206897</v>
      </c>
      <c r="Q368" s="81">
        <v>1.3334628517848781</v>
      </c>
      <c r="R368" s="81">
        <v>0</v>
      </c>
      <c r="S368" s="81">
        <v>2.4014286318800471</v>
      </c>
      <c r="T368" s="82"/>
      <c r="U368" s="81">
        <v>4624589</v>
      </c>
      <c r="V368" s="81">
        <v>533</v>
      </c>
      <c r="W368" s="81">
        <v>136</v>
      </c>
      <c r="X368" s="81">
        <v>4979</v>
      </c>
      <c r="Y368" s="81">
        <v>8251</v>
      </c>
      <c r="Z368" s="81">
        <v>15938</v>
      </c>
      <c r="AA368" s="81">
        <v>3761</v>
      </c>
      <c r="AB368" s="81">
        <v>22347</v>
      </c>
      <c r="AC368" s="81">
        <v>0</v>
      </c>
      <c r="AD368" s="81">
        <v>2.4014286318800471</v>
      </c>
      <c r="AE368" s="82"/>
      <c r="AF368" s="81">
        <v>41477582.22585091</v>
      </c>
      <c r="AG368" s="81">
        <v>914985.67541713093</v>
      </c>
      <c r="AH368" s="81">
        <v>709797.99478989886</v>
      </c>
      <c r="AI368" s="81">
        <v>31131723.786849894</v>
      </c>
      <c r="AJ368" s="81">
        <v>40229174.411853723</v>
      </c>
      <c r="AK368" s="81">
        <v>0</v>
      </c>
      <c r="AL368" s="81">
        <v>0</v>
      </c>
      <c r="AM368" s="81">
        <v>2933354.1008409718</v>
      </c>
      <c r="AN368" s="81">
        <v>0</v>
      </c>
      <c r="AO368" s="81">
        <v>0</v>
      </c>
      <c r="AP368" s="82"/>
      <c r="AQ368" s="81">
        <v>966</v>
      </c>
      <c r="AR368" s="81">
        <v>328</v>
      </c>
      <c r="AS368" s="81">
        <v>0</v>
      </c>
      <c r="AT368" s="81">
        <v>0</v>
      </c>
      <c r="AU368" s="81">
        <v>0</v>
      </c>
      <c r="AV368" s="81">
        <v>0</v>
      </c>
      <c r="AW368" s="81"/>
      <c r="AX368" s="82"/>
      <c r="AY368" s="81">
        <v>4339.6000000000031</v>
      </c>
      <c r="AZ368" s="81">
        <v>11921.1</v>
      </c>
      <c r="BA368" s="81">
        <v>0</v>
      </c>
      <c r="BB368" s="81">
        <v>0</v>
      </c>
      <c r="BC368" s="81">
        <v>0</v>
      </c>
      <c r="BD368" s="81">
        <v>0</v>
      </c>
      <c r="BE368" s="81"/>
      <c r="BF368" s="82"/>
      <c r="BG368" s="81"/>
      <c r="BH368" s="81"/>
      <c r="BI368" s="81"/>
      <c r="BJ368" s="81"/>
      <c r="BK368" s="81"/>
      <c r="BL368" s="81"/>
      <c r="BM368" s="82"/>
      <c r="BN368" s="81"/>
      <c r="BO368" s="81"/>
      <c r="BP368" s="81"/>
      <c r="BQ368" s="81"/>
      <c r="BR368" s="81"/>
      <c r="BS368" s="81"/>
      <c r="BT368"/>
      <c r="BU368" s="80"/>
      <c r="BV368" s="80"/>
      <c r="BW368" s="80"/>
      <c r="BX368" s="80"/>
      <c r="BY368" s="80"/>
      <c r="BZ368" s="80"/>
      <c r="CA368" s="80"/>
      <c r="CB368" s="80"/>
      <c r="CC368" s="80"/>
    </row>
    <row r="369" spans="1:81">
      <c r="A369" s="80" t="s">
        <v>2172</v>
      </c>
      <c r="B369" s="80">
        <v>391</v>
      </c>
      <c r="C369" s="80">
        <v>19</v>
      </c>
      <c r="D369" s="80">
        <v>23</v>
      </c>
      <c r="E369" s="80">
        <v>2022</v>
      </c>
      <c r="F369" s="80" t="s">
        <v>568</v>
      </c>
      <c r="G369" s="174" t="s">
        <v>2153</v>
      </c>
      <c r="H369" s="80" t="s">
        <v>2154</v>
      </c>
      <c r="I369" s="177"/>
      <c r="J369" s="81"/>
      <c r="K369" s="81"/>
      <c r="L369" s="81"/>
      <c r="M369" s="81"/>
      <c r="N369" s="81"/>
      <c r="O369" s="81"/>
      <c r="P369" s="81"/>
      <c r="Q369" s="81"/>
      <c r="R369" s="81"/>
      <c r="S369" s="81"/>
      <c r="T369" s="82"/>
      <c r="U369" s="81"/>
      <c r="V369" s="81"/>
      <c r="W369" s="81"/>
      <c r="X369" s="81"/>
      <c r="Y369" s="81"/>
      <c r="Z369" s="81"/>
      <c r="AA369" s="81"/>
      <c r="AB369" s="81"/>
      <c r="AC369" s="81"/>
      <c r="AD369" s="81"/>
      <c r="AE369" s="82"/>
      <c r="AF369" s="81"/>
      <c r="AG369" s="81"/>
      <c r="AH369" s="81"/>
      <c r="AI369" s="81"/>
      <c r="AJ369" s="81"/>
      <c r="AK369" s="81"/>
      <c r="AL369" s="81"/>
      <c r="AM369" s="81"/>
      <c r="AN369" s="81"/>
      <c r="AO369" s="81"/>
      <c r="AP369" s="82"/>
      <c r="AQ369" s="81">
        <v>1009</v>
      </c>
      <c r="AR369" s="81">
        <v>330</v>
      </c>
      <c r="AS369" s="81">
        <v>0</v>
      </c>
      <c r="AT369" s="81">
        <v>0</v>
      </c>
      <c r="AU369" s="81">
        <v>0</v>
      </c>
      <c r="AV369" s="81">
        <v>0</v>
      </c>
      <c r="AW369" s="81"/>
      <c r="AX369" s="82"/>
      <c r="AY369" s="81">
        <v>4611.9000000000042</v>
      </c>
      <c r="AZ369" s="81">
        <v>12020.1</v>
      </c>
      <c r="BA369" s="81">
        <v>0</v>
      </c>
      <c r="BB369" s="81">
        <v>0</v>
      </c>
      <c r="BC369" s="81">
        <v>0</v>
      </c>
      <c r="BD369" s="81">
        <v>0</v>
      </c>
      <c r="BE369" s="81"/>
      <c r="BF369" s="82"/>
      <c r="BG369" s="81"/>
      <c r="BH369" s="81"/>
      <c r="BI369" s="81"/>
      <c r="BJ369" s="81"/>
      <c r="BK369" s="81"/>
      <c r="BL369" s="81"/>
      <c r="BM369" s="82"/>
      <c r="BN369" s="81"/>
      <c r="BO369" s="81"/>
      <c r="BP369" s="81"/>
      <c r="BQ369" s="81"/>
      <c r="BR369" s="81"/>
      <c r="BS369" s="81"/>
      <c r="BT369"/>
      <c r="BU369" s="80"/>
      <c r="BV369" s="80"/>
      <c r="BW369" s="80"/>
      <c r="BX369" s="80"/>
      <c r="BY369" s="80"/>
      <c r="BZ369" s="80"/>
      <c r="CA369" s="80"/>
      <c r="CB369" s="80"/>
      <c r="CC369" s="80"/>
    </row>
    <row r="370" spans="1:81">
      <c r="A370" s="80" t="s">
        <v>2173</v>
      </c>
      <c r="B370" s="80">
        <v>171</v>
      </c>
      <c r="C370" s="80">
        <v>1</v>
      </c>
      <c r="D370" s="80">
        <v>11</v>
      </c>
      <c r="E370" s="80">
        <v>1990</v>
      </c>
      <c r="F370" s="80" t="s">
        <v>562</v>
      </c>
      <c r="G370" s="80" t="s">
        <v>2174</v>
      </c>
      <c r="H370" s="80" t="s">
        <v>2175</v>
      </c>
      <c r="I370" s="177"/>
      <c r="J370" s="81">
        <v>147.31355763382194</v>
      </c>
      <c r="K370" s="81">
        <v>3.4769461714053564</v>
      </c>
      <c r="L370" s="81">
        <v>6.6423915086786005</v>
      </c>
      <c r="M370" s="81">
        <v>27.887359409472698</v>
      </c>
      <c r="N370" s="81">
        <v>24.552844330025948</v>
      </c>
      <c r="O370" s="81">
        <v>18.008240739801206</v>
      </c>
      <c r="P370" s="81">
        <v>33.948201805905796</v>
      </c>
      <c r="Q370" s="81">
        <v>1.794279237003177</v>
      </c>
      <c r="R370" s="81">
        <v>3.16667898558849</v>
      </c>
      <c r="S370" s="81">
        <v>2.1583162000046543</v>
      </c>
      <c r="T370" s="82"/>
      <c r="U370" s="81">
        <v>3096568</v>
      </c>
      <c r="V370" s="81">
        <v>1411</v>
      </c>
      <c r="W370" s="81">
        <v>70</v>
      </c>
      <c r="X370" s="81">
        <v>11285</v>
      </c>
      <c r="Y370" s="81">
        <v>9179</v>
      </c>
      <c r="Z370" s="81">
        <v>7407</v>
      </c>
      <c r="AA370" s="81">
        <v>8243</v>
      </c>
      <c r="AB370" s="81">
        <v>29133</v>
      </c>
      <c r="AC370" s="81">
        <v>548474.5</v>
      </c>
      <c r="AD370" s="81">
        <v>2.1583162000046543</v>
      </c>
      <c r="AE370" s="82"/>
      <c r="AF370" s="81" t="s">
        <v>564</v>
      </c>
      <c r="AG370" s="81" t="s">
        <v>564</v>
      </c>
      <c r="AH370" s="81" t="s">
        <v>564</v>
      </c>
      <c r="AI370" s="81" t="s">
        <v>564</v>
      </c>
      <c r="AJ370" s="81" t="s">
        <v>564</v>
      </c>
      <c r="AK370" s="81" t="s">
        <v>564</v>
      </c>
      <c r="AL370" s="81" t="s">
        <v>564</v>
      </c>
      <c r="AM370" s="81" t="s">
        <v>564</v>
      </c>
      <c r="AN370" s="81" t="s">
        <v>564</v>
      </c>
      <c r="AO370" s="81" t="s">
        <v>564</v>
      </c>
      <c r="AP370" s="82"/>
      <c r="AQ370" s="81" t="s">
        <v>564</v>
      </c>
      <c r="AR370" s="81" t="s">
        <v>564</v>
      </c>
      <c r="AS370" s="81" t="s">
        <v>564</v>
      </c>
      <c r="AT370" s="81" t="s">
        <v>564</v>
      </c>
      <c r="AU370" s="81" t="s">
        <v>564</v>
      </c>
      <c r="AV370" s="81" t="s">
        <v>564</v>
      </c>
      <c r="AW370" s="81" t="s">
        <v>564</v>
      </c>
      <c r="AX370" s="82"/>
      <c r="AY370" s="81" t="s">
        <v>564</v>
      </c>
      <c r="AZ370" s="81" t="s">
        <v>564</v>
      </c>
      <c r="BA370" s="81" t="s">
        <v>564</v>
      </c>
      <c r="BB370" s="81" t="s">
        <v>564</v>
      </c>
      <c r="BC370" s="81" t="s">
        <v>564</v>
      </c>
      <c r="BD370" s="81" t="s">
        <v>564</v>
      </c>
      <c r="BE370" s="81" t="s">
        <v>564</v>
      </c>
      <c r="BF370" s="82"/>
      <c r="BG370" s="81" t="s">
        <v>564</v>
      </c>
      <c r="BH370" s="81" t="s">
        <v>564</v>
      </c>
      <c r="BI370" s="81" t="s">
        <v>564</v>
      </c>
      <c r="BJ370" s="81" t="s">
        <v>564</v>
      </c>
      <c r="BK370" s="81" t="s">
        <v>564</v>
      </c>
      <c r="BL370" s="81" t="s">
        <v>564</v>
      </c>
      <c r="BM370" s="82"/>
      <c r="BN370" s="81" t="s">
        <v>564</v>
      </c>
      <c r="BO370" s="81" t="s">
        <v>564</v>
      </c>
      <c r="BP370" s="81" t="s">
        <v>564</v>
      </c>
      <c r="BQ370" s="81" t="s">
        <v>564</v>
      </c>
      <c r="BR370" s="81" t="s">
        <v>564</v>
      </c>
      <c r="BS370" s="81" t="s">
        <v>564</v>
      </c>
      <c r="BT370"/>
      <c r="BU370" s="80"/>
      <c r="BV370" s="80"/>
      <c r="BW370" s="80"/>
      <c r="BX370" s="80"/>
      <c r="BY370" s="80"/>
      <c r="BZ370" s="80"/>
      <c r="CA370" s="80"/>
      <c r="CB370" s="80"/>
      <c r="CC370" s="80"/>
    </row>
    <row r="371" spans="1:81">
      <c r="A371" s="80" t="s">
        <v>2176</v>
      </c>
      <c r="B371" s="80">
        <v>172</v>
      </c>
      <c r="C371" s="80">
        <v>2</v>
      </c>
      <c r="D371" s="80">
        <v>11</v>
      </c>
      <c r="E371" s="80">
        <v>2005</v>
      </c>
      <c r="F371" s="80" t="s">
        <v>565</v>
      </c>
      <c r="G371" s="80" t="s">
        <v>2174</v>
      </c>
      <c r="H371" s="80" t="s">
        <v>2175</v>
      </c>
      <c r="I371" s="177"/>
      <c r="J371" s="81">
        <v>70.939257750492345</v>
      </c>
      <c r="K371" s="81">
        <v>2.3783949964411488</v>
      </c>
      <c r="L371" s="81">
        <v>3.4922600717429613</v>
      </c>
      <c r="M371" s="81">
        <v>48.809525754848586</v>
      </c>
      <c r="N371" s="81">
        <v>35.94741254424617</v>
      </c>
      <c r="O371" s="81">
        <v>27.130086015042377</v>
      </c>
      <c r="P371" s="81">
        <v>33.712160157861412</v>
      </c>
      <c r="Q371" s="81">
        <v>1.5853973458658472</v>
      </c>
      <c r="R371" s="81">
        <v>0.89859545498785476</v>
      </c>
      <c r="S371" s="81">
        <v>3.445814675840404</v>
      </c>
      <c r="T371" s="82"/>
      <c r="U371" s="81">
        <v>1926499</v>
      </c>
      <c r="V371" s="81">
        <v>1192</v>
      </c>
      <c r="W371" s="81">
        <v>34</v>
      </c>
      <c r="X371" s="81">
        <v>9651</v>
      </c>
      <c r="Y371" s="81">
        <v>10129</v>
      </c>
      <c r="Z371" s="81">
        <v>12913</v>
      </c>
      <c r="AA371" s="81">
        <v>6704</v>
      </c>
      <c r="AB371" s="81">
        <v>26910</v>
      </c>
      <c r="AC371" s="81">
        <v>158898</v>
      </c>
      <c r="AD371" s="81">
        <v>3.445814675840404</v>
      </c>
      <c r="AE371" s="82"/>
      <c r="AF371" s="81" t="s">
        <v>564</v>
      </c>
      <c r="AG371" s="81" t="s">
        <v>564</v>
      </c>
      <c r="AH371" s="81" t="s">
        <v>564</v>
      </c>
      <c r="AI371" s="81" t="s">
        <v>564</v>
      </c>
      <c r="AJ371" s="81" t="s">
        <v>564</v>
      </c>
      <c r="AK371" s="81" t="s">
        <v>564</v>
      </c>
      <c r="AL371" s="81" t="s">
        <v>564</v>
      </c>
      <c r="AM371" s="81" t="s">
        <v>564</v>
      </c>
      <c r="AN371" s="81" t="s">
        <v>564</v>
      </c>
      <c r="AO371" s="81" t="s">
        <v>564</v>
      </c>
      <c r="AP371" s="82"/>
      <c r="AQ371" s="81" t="s">
        <v>564</v>
      </c>
      <c r="AR371" s="81" t="s">
        <v>564</v>
      </c>
      <c r="AS371" s="81" t="s">
        <v>564</v>
      </c>
      <c r="AT371" s="81" t="s">
        <v>564</v>
      </c>
      <c r="AU371" s="81" t="s">
        <v>564</v>
      </c>
      <c r="AV371" s="81" t="s">
        <v>564</v>
      </c>
      <c r="AW371" s="81" t="s">
        <v>564</v>
      </c>
      <c r="AX371" s="82"/>
      <c r="AY371" s="81" t="s">
        <v>564</v>
      </c>
      <c r="AZ371" s="81" t="s">
        <v>564</v>
      </c>
      <c r="BA371" s="81" t="s">
        <v>564</v>
      </c>
      <c r="BB371" s="81" t="s">
        <v>564</v>
      </c>
      <c r="BC371" s="81" t="s">
        <v>564</v>
      </c>
      <c r="BD371" s="81" t="s">
        <v>564</v>
      </c>
      <c r="BE371" s="81" t="s">
        <v>564</v>
      </c>
      <c r="BF371" s="82"/>
      <c r="BG371" s="81" t="s">
        <v>564</v>
      </c>
      <c r="BH371" s="81" t="s">
        <v>564</v>
      </c>
      <c r="BI371" s="81" t="s">
        <v>564</v>
      </c>
      <c r="BJ371" s="81" t="s">
        <v>564</v>
      </c>
      <c r="BK371" s="81" t="s">
        <v>564</v>
      </c>
      <c r="BL371" s="81" t="s">
        <v>564</v>
      </c>
      <c r="BM371" s="82"/>
      <c r="BN371" s="81" t="s">
        <v>564</v>
      </c>
      <c r="BO371" s="81" t="s">
        <v>564</v>
      </c>
      <c r="BP371" s="81" t="s">
        <v>564</v>
      </c>
      <c r="BQ371" s="81" t="s">
        <v>564</v>
      </c>
      <c r="BR371" s="81" t="s">
        <v>564</v>
      </c>
      <c r="BS371" s="81" t="s">
        <v>564</v>
      </c>
      <c r="BT371"/>
      <c r="BU371" s="80"/>
      <c r="BV371" s="80"/>
      <c r="BW371" s="80"/>
      <c r="BX371" s="80"/>
      <c r="BY371" s="80"/>
      <c r="BZ371" s="80"/>
      <c r="CA371" s="80"/>
      <c r="CB371" s="80"/>
      <c r="CC371" s="80"/>
    </row>
    <row r="372" spans="1:81">
      <c r="A372" s="80" t="s">
        <v>2177</v>
      </c>
      <c r="B372" s="80">
        <v>173</v>
      </c>
      <c r="C372" s="80">
        <v>3</v>
      </c>
      <c r="D372" s="80">
        <v>11</v>
      </c>
      <c r="E372" s="80">
        <v>2006</v>
      </c>
      <c r="F372" s="80" t="s">
        <v>566</v>
      </c>
      <c r="G372" s="80" t="s">
        <v>2174</v>
      </c>
      <c r="H372" s="80" t="s">
        <v>2175</v>
      </c>
      <c r="I372" s="177"/>
      <c r="J372" s="81" t="s">
        <v>564</v>
      </c>
      <c r="K372" s="81" t="s">
        <v>564</v>
      </c>
      <c r="L372" s="81" t="s">
        <v>564</v>
      </c>
      <c r="M372" s="81" t="s">
        <v>564</v>
      </c>
      <c r="N372" s="81" t="s">
        <v>564</v>
      </c>
      <c r="O372" s="81" t="s">
        <v>564</v>
      </c>
      <c r="P372" s="81" t="s">
        <v>564</v>
      </c>
      <c r="Q372" s="81" t="s">
        <v>564</v>
      </c>
      <c r="R372" s="81" t="s">
        <v>564</v>
      </c>
      <c r="S372" s="81" t="s">
        <v>564</v>
      </c>
      <c r="T372" s="82"/>
      <c r="U372" s="81" t="s">
        <v>564</v>
      </c>
      <c r="V372" s="81" t="s">
        <v>564</v>
      </c>
      <c r="W372" s="81" t="s">
        <v>564</v>
      </c>
      <c r="X372" s="81" t="s">
        <v>564</v>
      </c>
      <c r="Y372" s="81" t="s">
        <v>564</v>
      </c>
      <c r="Z372" s="81" t="s">
        <v>564</v>
      </c>
      <c r="AA372" s="81" t="s">
        <v>564</v>
      </c>
      <c r="AB372" s="81" t="s">
        <v>564</v>
      </c>
      <c r="AC372" s="81" t="s">
        <v>564</v>
      </c>
      <c r="AD372" s="81" t="s">
        <v>564</v>
      </c>
      <c r="AE372" s="82"/>
      <c r="AF372" s="81" t="s">
        <v>564</v>
      </c>
      <c r="AG372" s="81" t="s">
        <v>564</v>
      </c>
      <c r="AH372" s="81" t="s">
        <v>564</v>
      </c>
      <c r="AI372" s="81" t="s">
        <v>564</v>
      </c>
      <c r="AJ372" s="81" t="s">
        <v>564</v>
      </c>
      <c r="AK372" s="81" t="s">
        <v>564</v>
      </c>
      <c r="AL372" s="81" t="s">
        <v>564</v>
      </c>
      <c r="AM372" s="81" t="s">
        <v>564</v>
      </c>
      <c r="AN372" s="81" t="s">
        <v>564</v>
      </c>
      <c r="AO372" s="81" t="s">
        <v>564</v>
      </c>
      <c r="AP372" s="82"/>
      <c r="AQ372" s="81" t="s">
        <v>564</v>
      </c>
      <c r="AR372" s="81" t="s">
        <v>564</v>
      </c>
      <c r="AS372" s="81" t="s">
        <v>564</v>
      </c>
      <c r="AT372" s="81" t="s">
        <v>564</v>
      </c>
      <c r="AU372" s="81" t="s">
        <v>564</v>
      </c>
      <c r="AV372" s="81" t="s">
        <v>564</v>
      </c>
      <c r="AW372" s="81" t="s">
        <v>564</v>
      </c>
      <c r="AX372" s="82"/>
      <c r="AY372" s="81" t="s">
        <v>564</v>
      </c>
      <c r="AZ372" s="81" t="s">
        <v>564</v>
      </c>
      <c r="BA372" s="81" t="s">
        <v>564</v>
      </c>
      <c r="BB372" s="81" t="s">
        <v>564</v>
      </c>
      <c r="BC372" s="81" t="s">
        <v>564</v>
      </c>
      <c r="BD372" s="81" t="s">
        <v>564</v>
      </c>
      <c r="BE372" s="81" t="s">
        <v>564</v>
      </c>
      <c r="BF372" s="82"/>
      <c r="BG372" s="81" t="s">
        <v>564</v>
      </c>
      <c r="BH372" s="81" t="s">
        <v>564</v>
      </c>
      <c r="BI372" s="81" t="s">
        <v>564</v>
      </c>
      <c r="BJ372" s="81" t="s">
        <v>564</v>
      </c>
      <c r="BK372" s="81" t="s">
        <v>564</v>
      </c>
      <c r="BL372" s="81" t="s">
        <v>564</v>
      </c>
      <c r="BM372" s="82"/>
      <c r="BN372" s="81" t="s">
        <v>564</v>
      </c>
      <c r="BO372" s="81" t="s">
        <v>564</v>
      </c>
      <c r="BP372" s="81" t="s">
        <v>564</v>
      </c>
      <c r="BQ372" s="81" t="s">
        <v>564</v>
      </c>
      <c r="BR372" s="81" t="s">
        <v>564</v>
      </c>
      <c r="BS372" s="81" t="s">
        <v>564</v>
      </c>
      <c r="BT372"/>
      <c r="BU372" s="80"/>
      <c r="BV372" s="80"/>
      <c r="BW372" s="80"/>
      <c r="BX372" s="80"/>
      <c r="BY372" s="80"/>
      <c r="BZ372" s="80"/>
      <c r="CA372" s="80"/>
      <c r="CB372" s="80"/>
      <c r="CC372" s="80"/>
    </row>
    <row r="373" spans="1:81">
      <c r="A373" s="80" t="s">
        <v>2178</v>
      </c>
      <c r="B373" s="80">
        <v>174</v>
      </c>
      <c r="C373" s="80">
        <v>4</v>
      </c>
      <c r="D373" s="80">
        <v>11</v>
      </c>
      <c r="E373" s="80">
        <v>2007</v>
      </c>
      <c r="F373" s="80" t="s">
        <v>567</v>
      </c>
      <c r="G373" s="80" t="s">
        <v>2174</v>
      </c>
      <c r="H373" s="80" t="s">
        <v>2175</v>
      </c>
      <c r="I373" s="177"/>
      <c r="J373" s="81">
        <v>76.30065954238141</v>
      </c>
      <c r="K373" s="81">
        <v>2.1907644812191935</v>
      </c>
      <c r="L373" s="81">
        <v>4.6230366321037923</v>
      </c>
      <c r="M373" s="81">
        <v>45.01067485044144</v>
      </c>
      <c r="N373" s="81">
        <v>39.578417022381579</v>
      </c>
      <c r="O373" s="81">
        <v>26.265620529914326</v>
      </c>
      <c r="P373" s="81">
        <v>32.395644947500109</v>
      </c>
      <c r="Q373" s="81">
        <v>1.6374714330077111</v>
      </c>
      <c r="R373" s="81">
        <v>2.1955769874303859</v>
      </c>
      <c r="S373" s="81">
        <v>2.3993355862121235</v>
      </c>
      <c r="T373" s="82"/>
      <c r="U373" s="81">
        <v>2407435</v>
      </c>
      <c r="V373" s="81">
        <v>1067</v>
      </c>
      <c r="W373" s="81">
        <v>47</v>
      </c>
      <c r="X373" s="81">
        <v>11968</v>
      </c>
      <c r="Y373" s="81">
        <v>10263</v>
      </c>
      <c r="Z373" s="81">
        <v>12996</v>
      </c>
      <c r="AA373" s="81">
        <v>6344</v>
      </c>
      <c r="AB373" s="81">
        <v>26324</v>
      </c>
      <c r="AC373" s="81">
        <v>399382</v>
      </c>
      <c r="AD373" s="81">
        <v>2.3993355862121235</v>
      </c>
      <c r="AE373" s="82"/>
      <c r="AF373" s="81" t="s">
        <v>564</v>
      </c>
      <c r="AG373" s="81" t="s">
        <v>564</v>
      </c>
      <c r="AH373" s="81" t="s">
        <v>564</v>
      </c>
      <c r="AI373" s="81" t="s">
        <v>564</v>
      </c>
      <c r="AJ373" s="81" t="s">
        <v>564</v>
      </c>
      <c r="AK373" s="81" t="s">
        <v>564</v>
      </c>
      <c r="AL373" s="81" t="s">
        <v>564</v>
      </c>
      <c r="AM373" s="81" t="s">
        <v>564</v>
      </c>
      <c r="AN373" s="81" t="s">
        <v>564</v>
      </c>
      <c r="AO373" s="81" t="s">
        <v>564</v>
      </c>
      <c r="AP373" s="82"/>
      <c r="AQ373" s="81" t="s">
        <v>564</v>
      </c>
      <c r="AR373" s="81" t="s">
        <v>564</v>
      </c>
      <c r="AS373" s="81" t="s">
        <v>564</v>
      </c>
      <c r="AT373" s="81" t="s">
        <v>564</v>
      </c>
      <c r="AU373" s="81" t="s">
        <v>564</v>
      </c>
      <c r="AV373" s="81" t="s">
        <v>564</v>
      </c>
      <c r="AW373" s="81" t="s">
        <v>564</v>
      </c>
      <c r="AX373" s="82"/>
      <c r="AY373" s="81" t="s">
        <v>564</v>
      </c>
      <c r="AZ373" s="81" t="s">
        <v>564</v>
      </c>
      <c r="BA373" s="81" t="s">
        <v>564</v>
      </c>
      <c r="BB373" s="81" t="s">
        <v>564</v>
      </c>
      <c r="BC373" s="81" t="s">
        <v>564</v>
      </c>
      <c r="BD373" s="81" t="s">
        <v>564</v>
      </c>
      <c r="BE373" s="81" t="s">
        <v>564</v>
      </c>
      <c r="BF373" s="82"/>
      <c r="BG373" s="81" t="s">
        <v>564</v>
      </c>
      <c r="BH373" s="81" t="s">
        <v>564</v>
      </c>
      <c r="BI373" s="81" t="s">
        <v>564</v>
      </c>
      <c r="BJ373" s="81" t="s">
        <v>564</v>
      </c>
      <c r="BK373" s="81" t="s">
        <v>564</v>
      </c>
      <c r="BL373" s="81" t="s">
        <v>564</v>
      </c>
      <c r="BM373" s="82"/>
      <c r="BN373" s="81" t="s">
        <v>564</v>
      </c>
      <c r="BO373" s="81" t="s">
        <v>564</v>
      </c>
      <c r="BP373" s="81" t="s">
        <v>564</v>
      </c>
      <c r="BQ373" s="81" t="s">
        <v>564</v>
      </c>
      <c r="BR373" s="81" t="s">
        <v>564</v>
      </c>
      <c r="BS373" s="81" t="s">
        <v>564</v>
      </c>
      <c r="BT373"/>
      <c r="BU373" s="80"/>
      <c r="BV373" s="80"/>
      <c r="BW373" s="80"/>
      <c r="BX373" s="80"/>
      <c r="BY373" s="80"/>
      <c r="BZ373" s="80"/>
      <c r="CA373" s="80"/>
      <c r="CB373" s="80"/>
      <c r="CC373" s="80"/>
    </row>
    <row r="374" spans="1:81">
      <c r="A374" s="80" t="s">
        <v>2179</v>
      </c>
      <c r="B374" s="80">
        <v>175</v>
      </c>
      <c r="C374" s="80">
        <v>5</v>
      </c>
      <c r="D374" s="80">
        <v>11</v>
      </c>
      <c r="E374" s="80">
        <v>2008</v>
      </c>
      <c r="F374" s="80" t="s">
        <v>84</v>
      </c>
      <c r="G374" s="80" t="s">
        <v>2174</v>
      </c>
      <c r="H374" s="80" t="s">
        <v>2175</v>
      </c>
      <c r="I374" s="177"/>
      <c r="J374" s="81">
        <v>73.480095075551915</v>
      </c>
      <c r="K374" s="81">
        <v>1.5924780712902704</v>
      </c>
      <c r="L374" s="81">
        <v>4.0728082816834457</v>
      </c>
      <c r="M374" s="81">
        <v>49.33038832168279</v>
      </c>
      <c r="N374" s="81">
        <v>36.581617233017234</v>
      </c>
      <c r="O374" s="81">
        <v>25.675691116464478</v>
      </c>
      <c r="P374" s="81">
        <v>31.007044638866336</v>
      </c>
      <c r="Q374" s="81">
        <v>1.5938023438503583</v>
      </c>
      <c r="R374" s="81">
        <v>3.0744219224094733</v>
      </c>
      <c r="S374" s="81">
        <v>3.003730775477826</v>
      </c>
      <c r="T374" s="82"/>
      <c r="U374" s="81">
        <v>2531509</v>
      </c>
      <c r="V374" s="81">
        <v>1067</v>
      </c>
      <c r="W374" s="81">
        <v>47</v>
      </c>
      <c r="X374" s="81">
        <v>11968</v>
      </c>
      <c r="Y374" s="81">
        <v>10381</v>
      </c>
      <c r="Z374" s="81">
        <v>13150</v>
      </c>
      <c r="AA374" s="81">
        <v>6079</v>
      </c>
      <c r="AB374" s="81">
        <v>26043</v>
      </c>
      <c r="AC374" s="81">
        <v>580716</v>
      </c>
      <c r="AD374" s="81">
        <v>3.003730775477826</v>
      </c>
      <c r="AE374" s="82"/>
      <c r="AF374" s="81" t="s">
        <v>564</v>
      </c>
      <c r="AG374" s="81" t="s">
        <v>564</v>
      </c>
      <c r="AH374" s="81" t="s">
        <v>564</v>
      </c>
      <c r="AI374" s="81" t="s">
        <v>564</v>
      </c>
      <c r="AJ374" s="81" t="s">
        <v>564</v>
      </c>
      <c r="AK374" s="81" t="s">
        <v>564</v>
      </c>
      <c r="AL374" s="81" t="s">
        <v>564</v>
      </c>
      <c r="AM374" s="81" t="s">
        <v>564</v>
      </c>
      <c r="AN374" s="81" t="s">
        <v>564</v>
      </c>
      <c r="AO374" s="81" t="s">
        <v>564</v>
      </c>
      <c r="AP374" s="82"/>
      <c r="AQ374" s="81" t="s">
        <v>564</v>
      </c>
      <c r="AR374" s="81" t="s">
        <v>564</v>
      </c>
      <c r="AS374" s="81" t="s">
        <v>564</v>
      </c>
      <c r="AT374" s="81" t="s">
        <v>564</v>
      </c>
      <c r="AU374" s="81" t="s">
        <v>564</v>
      </c>
      <c r="AV374" s="81" t="s">
        <v>564</v>
      </c>
      <c r="AW374" s="81" t="s">
        <v>564</v>
      </c>
      <c r="AX374" s="82"/>
      <c r="AY374" s="81" t="s">
        <v>564</v>
      </c>
      <c r="AZ374" s="81" t="s">
        <v>564</v>
      </c>
      <c r="BA374" s="81" t="s">
        <v>564</v>
      </c>
      <c r="BB374" s="81" t="s">
        <v>564</v>
      </c>
      <c r="BC374" s="81" t="s">
        <v>564</v>
      </c>
      <c r="BD374" s="81" t="s">
        <v>564</v>
      </c>
      <c r="BE374" s="81" t="s">
        <v>564</v>
      </c>
      <c r="BF374" s="82"/>
      <c r="BG374" s="81" t="s">
        <v>564</v>
      </c>
      <c r="BH374" s="81" t="s">
        <v>564</v>
      </c>
      <c r="BI374" s="81" t="s">
        <v>564</v>
      </c>
      <c r="BJ374" s="81" t="s">
        <v>564</v>
      </c>
      <c r="BK374" s="81" t="s">
        <v>564</v>
      </c>
      <c r="BL374" s="81" t="s">
        <v>564</v>
      </c>
      <c r="BM374" s="82"/>
      <c r="BN374" s="81" t="s">
        <v>564</v>
      </c>
      <c r="BO374" s="81" t="s">
        <v>564</v>
      </c>
      <c r="BP374" s="81" t="s">
        <v>564</v>
      </c>
      <c r="BQ374" s="81" t="s">
        <v>564</v>
      </c>
      <c r="BR374" s="81" t="s">
        <v>564</v>
      </c>
      <c r="BS374" s="81" t="s">
        <v>564</v>
      </c>
      <c r="BT374"/>
      <c r="BU374" s="80"/>
      <c r="BV374" s="80"/>
      <c r="BW374" s="80"/>
      <c r="BX374" s="80"/>
      <c r="BY374" s="80"/>
      <c r="BZ374" s="80"/>
      <c r="CA374" s="80"/>
      <c r="CB374" s="80"/>
      <c r="CC374" s="80"/>
    </row>
    <row r="375" spans="1:81">
      <c r="A375" s="80" t="s">
        <v>2180</v>
      </c>
      <c r="B375" s="80">
        <v>176</v>
      </c>
      <c r="C375" s="80">
        <v>6</v>
      </c>
      <c r="D375" s="80">
        <v>11</v>
      </c>
      <c r="E375" s="80">
        <v>2009</v>
      </c>
      <c r="F375" s="80" t="s">
        <v>85</v>
      </c>
      <c r="G375" s="80" t="s">
        <v>2174</v>
      </c>
      <c r="H375" s="80" t="s">
        <v>2175</v>
      </c>
      <c r="I375" s="177"/>
      <c r="J375" s="81">
        <v>90.974715154789124</v>
      </c>
      <c r="K375" s="81">
        <v>1.2495374838891991</v>
      </c>
      <c r="L375" s="81">
        <v>5.2267474927501283</v>
      </c>
      <c r="M375" s="81">
        <v>43.077863725917311</v>
      </c>
      <c r="N375" s="81">
        <v>30.66176006726624</v>
      </c>
      <c r="O375" s="81">
        <v>26.123366885441097</v>
      </c>
      <c r="P375" s="81">
        <v>29.462949288787307</v>
      </c>
      <c r="Q375" s="81">
        <v>1.5117893803006257</v>
      </c>
      <c r="R375" s="81">
        <v>1.0952921378591063</v>
      </c>
      <c r="S375" s="81">
        <v>2.1820118387891965</v>
      </c>
      <c r="T375" s="82"/>
      <c r="U375" s="81">
        <v>2376136</v>
      </c>
      <c r="V375" s="81">
        <v>914</v>
      </c>
      <c r="W375" s="81">
        <v>67</v>
      </c>
      <c r="X375" s="81">
        <v>11888</v>
      </c>
      <c r="Y375" s="81">
        <v>10458</v>
      </c>
      <c r="Z375" s="81">
        <v>13206</v>
      </c>
      <c r="AA375" s="81">
        <v>5930</v>
      </c>
      <c r="AB375" s="81">
        <v>25932</v>
      </c>
      <c r="AC375" s="81">
        <v>201833.5</v>
      </c>
      <c r="AD375" s="81">
        <v>2.1820118387891965</v>
      </c>
      <c r="AE375" s="82"/>
      <c r="AF375" s="81" t="s">
        <v>564</v>
      </c>
      <c r="AG375" s="81" t="s">
        <v>564</v>
      </c>
      <c r="AH375" s="81" t="s">
        <v>564</v>
      </c>
      <c r="AI375" s="81" t="s">
        <v>564</v>
      </c>
      <c r="AJ375" s="81" t="s">
        <v>564</v>
      </c>
      <c r="AK375" s="81" t="s">
        <v>564</v>
      </c>
      <c r="AL375" s="81" t="s">
        <v>564</v>
      </c>
      <c r="AM375" s="81" t="s">
        <v>564</v>
      </c>
      <c r="AN375" s="81" t="s">
        <v>564</v>
      </c>
      <c r="AO375" s="81" t="s">
        <v>564</v>
      </c>
      <c r="AP375" s="82"/>
      <c r="AQ375" s="81" t="s">
        <v>564</v>
      </c>
      <c r="AR375" s="81" t="s">
        <v>564</v>
      </c>
      <c r="AS375" s="81" t="s">
        <v>564</v>
      </c>
      <c r="AT375" s="81" t="s">
        <v>564</v>
      </c>
      <c r="AU375" s="81" t="s">
        <v>564</v>
      </c>
      <c r="AV375" s="81" t="s">
        <v>564</v>
      </c>
      <c r="AW375" s="81" t="s">
        <v>564</v>
      </c>
      <c r="AX375" s="82"/>
      <c r="AY375" s="81" t="s">
        <v>564</v>
      </c>
      <c r="AZ375" s="81" t="s">
        <v>564</v>
      </c>
      <c r="BA375" s="81" t="s">
        <v>564</v>
      </c>
      <c r="BB375" s="81" t="s">
        <v>564</v>
      </c>
      <c r="BC375" s="81" t="s">
        <v>564</v>
      </c>
      <c r="BD375" s="81" t="s">
        <v>564</v>
      </c>
      <c r="BE375" s="81" t="s">
        <v>564</v>
      </c>
      <c r="BF375" s="82"/>
      <c r="BG375" s="81">
        <v>0</v>
      </c>
      <c r="BH375" s="81">
        <v>0</v>
      </c>
      <c r="BI375" s="81">
        <v>4.3940000000000001</v>
      </c>
      <c r="BJ375" s="81">
        <v>95.8</v>
      </c>
      <c r="BK375" s="81">
        <v>5.6349999999999998</v>
      </c>
      <c r="BL375" s="81">
        <v>0</v>
      </c>
      <c r="BM375" s="82"/>
      <c r="BN375" s="81">
        <v>0</v>
      </c>
      <c r="BO375" s="81">
        <v>0</v>
      </c>
      <c r="BP375" s="81">
        <v>1</v>
      </c>
      <c r="BQ375" s="81">
        <v>1</v>
      </c>
      <c r="BR375" s="81">
        <v>1</v>
      </c>
      <c r="BS375" s="81">
        <v>0</v>
      </c>
      <c r="BT375"/>
      <c r="BU375" s="80"/>
      <c r="BV375" s="80"/>
      <c r="BW375" s="80"/>
      <c r="BX375" s="80"/>
      <c r="BY375" s="80"/>
      <c r="BZ375" s="80"/>
      <c r="CA375" s="80"/>
      <c r="CB375" s="80"/>
      <c r="CC375" s="80"/>
    </row>
    <row r="376" spans="1:81">
      <c r="A376" s="80" t="s">
        <v>2181</v>
      </c>
      <c r="B376" s="80">
        <v>177</v>
      </c>
      <c r="C376" s="80">
        <v>7</v>
      </c>
      <c r="D376" s="80">
        <v>11</v>
      </c>
      <c r="E376" s="80">
        <v>2010</v>
      </c>
      <c r="F376" s="80" t="s">
        <v>86</v>
      </c>
      <c r="G376" s="80" t="s">
        <v>2174</v>
      </c>
      <c r="H376" s="80" t="s">
        <v>2175</v>
      </c>
      <c r="I376" s="177"/>
      <c r="J376" s="81">
        <v>100.6190641555302</v>
      </c>
      <c r="K376" s="81">
        <v>1.3874212895287421</v>
      </c>
      <c r="L376" s="81">
        <v>5.0994643662275472</v>
      </c>
      <c r="M376" s="81">
        <v>47.059747962125577</v>
      </c>
      <c r="N376" s="81">
        <v>32.996756437564613</v>
      </c>
      <c r="O376" s="81">
        <v>26.175809798180907</v>
      </c>
      <c r="P376" s="81">
        <v>29.392088158076788</v>
      </c>
      <c r="Q376" s="81">
        <v>1.5680013027167228</v>
      </c>
      <c r="R376" s="81">
        <v>1.3547382628446178</v>
      </c>
      <c r="S376" s="81">
        <v>2.1145946785700227</v>
      </c>
      <c r="T376" s="82"/>
      <c r="U376" s="81">
        <v>2556197</v>
      </c>
      <c r="V376" s="81">
        <v>914</v>
      </c>
      <c r="W376" s="81">
        <v>67</v>
      </c>
      <c r="X376" s="81">
        <v>11888</v>
      </c>
      <c r="Y376" s="81">
        <v>10527</v>
      </c>
      <c r="Z376" s="81">
        <v>13294</v>
      </c>
      <c r="AA376" s="81">
        <v>5768</v>
      </c>
      <c r="AB376" s="81">
        <v>25772</v>
      </c>
      <c r="AC376" s="81">
        <v>236576</v>
      </c>
      <c r="AD376" s="81">
        <v>2.1145946785700227</v>
      </c>
      <c r="AE376" s="82"/>
      <c r="AF376" s="81" t="s">
        <v>564</v>
      </c>
      <c r="AG376" s="81" t="s">
        <v>564</v>
      </c>
      <c r="AH376" s="81" t="s">
        <v>564</v>
      </c>
      <c r="AI376" s="81" t="s">
        <v>564</v>
      </c>
      <c r="AJ376" s="81" t="s">
        <v>564</v>
      </c>
      <c r="AK376" s="81" t="s">
        <v>564</v>
      </c>
      <c r="AL376" s="81" t="s">
        <v>564</v>
      </c>
      <c r="AM376" s="81" t="s">
        <v>564</v>
      </c>
      <c r="AN376" s="81" t="s">
        <v>564</v>
      </c>
      <c r="AO376" s="81" t="s">
        <v>564</v>
      </c>
      <c r="AP376" s="82"/>
      <c r="AQ376" s="81" t="s">
        <v>564</v>
      </c>
      <c r="AR376" s="81" t="s">
        <v>564</v>
      </c>
      <c r="AS376" s="81" t="s">
        <v>564</v>
      </c>
      <c r="AT376" s="81" t="s">
        <v>564</v>
      </c>
      <c r="AU376" s="81" t="s">
        <v>564</v>
      </c>
      <c r="AV376" s="81" t="s">
        <v>564</v>
      </c>
      <c r="AW376" s="81" t="s">
        <v>564</v>
      </c>
      <c r="AX376" s="82"/>
      <c r="AY376" s="81" t="s">
        <v>564</v>
      </c>
      <c r="AZ376" s="81" t="s">
        <v>564</v>
      </c>
      <c r="BA376" s="81" t="s">
        <v>564</v>
      </c>
      <c r="BB376" s="81" t="s">
        <v>564</v>
      </c>
      <c r="BC376" s="81" t="s">
        <v>564</v>
      </c>
      <c r="BD376" s="81" t="s">
        <v>564</v>
      </c>
      <c r="BE376" s="81" t="s">
        <v>564</v>
      </c>
      <c r="BF376" s="82"/>
      <c r="BG376" s="81">
        <v>0</v>
      </c>
      <c r="BH376" s="81">
        <v>0</v>
      </c>
      <c r="BI376" s="81">
        <v>3.9980000000000002</v>
      </c>
      <c r="BJ376" s="81">
        <v>99</v>
      </c>
      <c r="BK376" s="81">
        <v>2.5960000000000001</v>
      </c>
      <c r="BL376" s="81">
        <v>0</v>
      </c>
      <c r="BM376" s="82"/>
      <c r="BN376" s="81">
        <v>0</v>
      </c>
      <c r="BO376" s="81">
        <v>0</v>
      </c>
      <c r="BP376" s="81">
        <v>1</v>
      </c>
      <c r="BQ376" s="81">
        <v>1</v>
      </c>
      <c r="BR376" s="81">
        <v>1</v>
      </c>
      <c r="BS376" s="81">
        <v>0</v>
      </c>
      <c r="BT376"/>
      <c r="BU376" s="80">
        <v>105.59399999999999</v>
      </c>
      <c r="BV376" s="80">
        <v>0</v>
      </c>
      <c r="BW376" s="80">
        <v>0</v>
      </c>
      <c r="BX376" s="80">
        <v>0</v>
      </c>
      <c r="BY376" s="80">
        <v>0</v>
      </c>
      <c r="BZ376" s="80">
        <v>0</v>
      </c>
      <c r="CA376" s="80">
        <v>0</v>
      </c>
      <c r="CB376" s="80">
        <v>0</v>
      </c>
      <c r="CC376" s="80">
        <v>0</v>
      </c>
    </row>
    <row r="377" spans="1:81">
      <c r="A377" s="80" t="s">
        <v>2182</v>
      </c>
      <c r="B377" s="80">
        <v>178</v>
      </c>
      <c r="C377" s="80">
        <v>8</v>
      </c>
      <c r="D377" s="80">
        <v>11</v>
      </c>
      <c r="E377" s="80">
        <v>2011</v>
      </c>
      <c r="F377" s="80" t="s">
        <v>87</v>
      </c>
      <c r="G377" s="80" t="s">
        <v>2174</v>
      </c>
      <c r="H377" s="80" t="s">
        <v>2175</v>
      </c>
      <c r="I377" s="177"/>
      <c r="J377" s="81">
        <v>91.620366027283694</v>
      </c>
      <c r="K377" s="81">
        <v>1.9985541429291629</v>
      </c>
      <c r="L377" s="81">
        <v>2.7804510452107025</v>
      </c>
      <c r="M377" s="81">
        <v>61.768342483071699</v>
      </c>
      <c r="N377" s="81">
        <v>42.331275829804447</v>
      </c>
      <c r="O377" s="81">
        <v>25.944916420442489</v>
      </c>
      <c r="P377" s="81">
        <v>28.201259198335258</v>
      </c>
      <c r="Q377" s="81">
        <v>1.7931261462671975</v>
      </c>
      <c r="R377" s="81">
        <v>2.5292080269109065</v>
      </c>
      <c r="S377" s="81">
        <v>3.5603715204692703</v>
      </c>
      <c r="T377" s="82"/>
      <c r="U377" s="81">
        <v>2443912</v>
      </c>
      <c r="V377" s="81">
        <v>914</v>
      </c>
      <c r="W377" s="81">
        <v>67</v>
      </c>
      <c r="X377" s="81">
        <v>11888</v>
      </c>
      <c r="Y377" s="81">
        <v>10556</v>
      </c>
      <c r="Z377" s="81">
        <v>13463</v>
      </c>
      <c r="AA377" s="81">
        <v>5699</v>
      </c>
      <c r="AB377" s="81">
        <v>25551</v>
      </c>
      <c r="AC377" s="81">
        <v>440941.5</v>
      </c>
      <c r="AD377" s="81">
        <v>3.5603715204692703</v>
      </c>
      <c r="AE377" s="82"/>
      <c r="AF377" s="81" t="s">
        <v>564</v>
      </c>
      <c r="AG377" s="81" t="s">
        <v>564</v>
      </c>
      <c r="AH377" s="81" t="s">
        <v>564</v>
      </c>
      <c r="AI377" s="81" t="s">
        <v>564</v>
      </c>
      <c r="AJ377" s="81" t="s">
        <v>564</v>
      </c>
      <c r="AK377" s="81" t="s">
        <v>564</v>
      </c>
      <c r="AL377" s="81" t="s">
        <v>564</v>
      </c>
      <c r="AM377" s="81" t="s">
        <v>564</v>
      </c>
      <c r="AN377" s="81" t="s">
        <v>564</v>
      </c>
      <c r="AO377" s="81" t="s">
        <v>564</v>
      </c>
      <c r="AP377" s="82"/>
      <c r="AQ377" s="81" t="s">
        <v>564</v>
      </c>
      <c r="AR377" s="81" t="s">
        <v>564</v>
      </c>
      <c r="AS377" s="81" t="s">
        <v>564</v>
      </c>
      <c r="AT377" s="81" t="s">
        <v>564</v>
      </c>
      <c r="AU377" s="81" t="s">
        <v>564</v>
      </c>
      <c r="AV377" s="81" t="s">
        <v>564</v>
      </c>
      <c r="AW377" s="81" t="s">
        <v>564</v>
      </c>
      <c r="AX377" s="82"/>
      <c r="AY377" s="81" t="s">
        <v>564</v>
      </c>
      <c r="AZ377" s="81" t="s">
        <v>564</v>
      </c>
      <c r="BA377" s="81" t="s">
        <v>564</v>
      </c>
      <c r="BB377" s="81" t="s">
        <v>564</v>
      </c>
      <c r="BC377" s="81" t="s">
        <v>564</v>
      </c>
      <c r="BD377" s="81" t="s">
        <v>564</v>
      </c>
      <c r="BE377" s="81" t="s">
        <v>564</v>
      </c>
      <c r="BF377" s="82"/>
      <c r="BG377" s="81">
        <v>0</v>
      </c>
      <c r="BH377" s="81">
        <v>0</v>
      </c>
      <c r="BI377" s="81">
        <v>3.952</v>
      </c>
      <c r="BJ377" s="81">
        <v>179</v>
      </c>
      <c r="BK377" s="81">
        <v>2.5550000000000002</v>
      </c>
      <c r="BL377" s="81">
        <v>0</v>
      </c>
      <c r="BM377" s="82"/>
      <c r="BN377" s="81">
        <v>0</v>
      </c>
      <c r="BO377" s="81">
        <v>0</v>
      </c>
      <c r="BP377" s="81">
        <v>1</v>
      </c>
      <c r="BQ377" s="81">
        <v>1</v>
      </c>
      <c r="BR377" s="81">
        <v>1</v>
      </c>
      <c r="BS377" s="81">
        <v>0</v>
      </c>
      <c r="BT377"/>
      <c r="BU377" s="80">
        <v>185.50700000000001</v>
      </c>
      <c r="BV377" s="80">
        <v>0</v>
      </c>
      <c r="BW377" s="80">
        <v>0</v>
      </c>
      <c r="BX377" s="80">
        <v>0</v>
      </c>
      <c r="BY377" s="80">
        <v>0</v>
      </c>
      <c r="BZ377" s="80">
        <v>0</v>
      </c>
      <c r="CA377" s="80">
        <v>0</v>
      </c>
      <c r="CB377" s="80">
        <v>0</v>
      </c>
      <c r="CC377" s="80">
        <v>0</v>
      </c>
    </row>
    <row r="378" spans="1:81">
      <c r="A378" s="80" t="s">
        <v>2183</v>
      </c>
      <c r="B378" s="80">
        <v>179</v>
      </c>
      <c r="C378" s="80">
        <v>9</v>
      </c>
      <c r="D378" s="80">
        <v>11</v>
      </c>
      <c r="E378" s="80">
        <v>2012</v>
      </c>
      <c r="F378" s="80" t="s">
        <v>88</v>
      </c>
      <c r="G378" s="80" t="s">
        <v>2174</v>
      </c>
      <c r="H378" s="80" t="s">
        <v>2175</v>
      </c>
      <c r="I378" s="177"/>
      <c r="J378" s="81">
        <v>100.53097365435194</v>
      </c>
      <c r="K378" s="81">
        <v>1.9356199708176824</v>
      </c>
      <c r="L378" s="81">
        <v>2.863404945097261</v>
      </c>
      <c r="M378" s="81">
        <v>64.570624782586464</v>
      </c>
      <c r="N378" s="81">
        <v>46.499492821189058</v>
      </c>
      <c r="O378" s="81">
        <v>26.058136660525289</v>
      </c>
      <c r="P378" s="81">
        <v>27.829216261697525</v>
      </c>
      <c r="Q378" s="81">
        <v>1.9423176749655027</v>
      </c>
      <c r="R378" s="81">
        <v>4.3812686906200975</v>
      </c>
      <c r="S378" s="81">
        <v>2.1251315912449669</v>
      </c>
      <c r="T378" s="82"/>
      <c r="U378" s="81">
        <v>2733788</v>
      </c>
      <c r="V378" s="81">
        <v>914</v>
      </c>
      <c r="W378" s="81">
        <v>67</v>
      </c>
      <c r="X378" s="81">
        <v>11888</v>
      </c>
      <c r="Y378" s="81">
        <v>10697</v>
      </c>
      <c r="Z378" s="81">
        <v>13629</v>
      </c>
      <c r="AA378" s="81">
        <v>5592</v>
      </c>
      <c r="AB378" s="81">
        <v>25474</v>
      </c>
      <c r="AC378" s="81">
        <v>744045.5</v>
      </c>
      <c r="AD378" s="81">
        <v>2.1251315912449669</v>
      </c>
      <c r="AE378" s="82"/>
      <c r="AF378" s="81" t="s">
        <v>564</v>
      </c>
      <c r="AG378" s="81" t="s">
        <v>564</v>
      </c>
      <c r="AH378" s="81" t="s">
        <v>564</v>
      </c>
      <c r="AI378" s="81" t="s">
        <v>564</v>
      </c>
      <c r="AJ378" s="81" t="s">
        <v>564</v>
      </c>
      <c r="AK378" s="81" t="s">
        <v>564</v>
      </c>
      <c r="AL378" s="81" t="s">
        <v>564</v>
      </c>
      <c r="AM378" s="81" t="s">
        <v>564</v>
      </c>
      <c r="AN378" s="81" t="s">
        <v>564</v>
      </c>
      <c r="AO378" s="81" t="s">
        <v>564</v>
      </c>
      <c r="AP378" s="82"/>
      <c r="AQ378" s="81" t="s">
        <v>564</v>
      </c>
      <c r="AR378" s="81" t="s">
        <v>564</v>
      </c>
      <c r="AS378" s="81" t="s">
        <v>564</v>
      </c>
      <c r="AT378" s="81" t="s">
        <v>564</v>
      </c>
      <c r="AU378" s="81" t="s">
        <v>564</v>
      </c>
      <c r="AV378" s="81" t="s">
        <v>564</v>
      </c>
      <c r="AW378" s="81" t="s">
        <v>564</v>
      </c>
      <c r="AX378" s="82"/>
      <c r="AY378" s="81" t="s">
        <v>564</v>
      </c>
      <c r="AZ378" s="81" t="s">
        <v>564</v>
      </c>
      <c r="BA378" s="81" t="s">
        <v>564</v>
      </c>
      <c r="BB378" s="81" t="s">
        <v>564</v>
      </c>
      <c r="BC378" s="81" t="s">
        <v>564</v>
      </c>
      <c r="BD378" s="81" t="s">
        <v>564</v>
      </c>
      <c r="BE378" s="81" t="s">
        <v>564</v>
      </c>
      <c r="BF378" s="82"/>
      <c r="BG378" s="81">
        <v>0</v>
      </c>
      <c r="BH378" s="81">
        <v>0</v>
      </c>
      <c r="BI378" s="81">
        <v>4.5449999999999999</v>
      </c>
      <c r="BJ378" s="81">
        <v>224</v>
      </c>
      <c r="BK378" s="81">
        <v>3.2970000000000002</v>
      </c>
      <c r="BL378" s="81">
        <v>0</v>
      </c>
      <c r="BM378" s="82"/>
      <c r="BN378" s="81">
        <v>0</v>
      </c>
      <c r="BO378" s="81">
        <v>0</v>
      </c>
      <c r="BP378" s="81">
        <v>1</v>
      </c>
      <c r="BQ378" s="81">
        <v>1</v>
      </c>
      <c r="BR378" s="81">
        <v>1</v>
      </c>
      <c r="BS378" s="81">
        <v>0</v>
      </c>
      <c r="BT378"/>
      <c r="BU378" s="80">
        <v>231.84200000000001</v>
      </c>
      <c r="BV378" s="80">
        <v>0</v>
      </c>
      <c r="BW378" s="80">
        <v>0</v>
      </c>
      <c r="BX378" s="80">
        <v>0</v>
      </c>
      <c r="BY378" s="80">
        <v>0</v>
      </c>
      <c r="BZ378" s="80">
        <v>0</v>
      </c>
      <c r="CA378" s="80">
        <v>0</v>
      </c>
      <c r="CB378" s="80">
        <v>0</v>
      </c>
      <c r="CC378" s="80">
        <v>0</v>
      </c>
    </row>
    <row r="379" spans="1:81">
      <c r="A379" s="80" t="s">
        <v>2184</v>
      </c>
      <c r="B379" s="80">
        <v>180</v>
      </c>
      <c r="C379" s="80">
        <v>10</v>
      </c>
      <c r="D379" s="80">
        <v>11</v>
      </c>
      <c r="E379" s="80">
        <v>2013</v>
      </c>
      <c r="F379" s="80" t="s">
        <v>89</v>
      </c>
      <c r="G379" s="80" t="s">
        <v>2174</v>
      </c>
      <c r="H379" s="80" t="s">
        <v>2175</v>
      </c>
      <c r="I379" s="177"/>
      <c r="J379" s="81">
        <v>94.058758510676512</v>
      </c>
      <c r="K379" s="81">
        <v>1.8494477460007821</v>
      </c>
      <c r="L379" s="81">
        <v>2.5586729450068866</v>
      </c>
      <c r="M379" s="81">
        <v>66.408101784090476</v>
      </c>
      <c r="N379" s="81">
        <v>43.991316111008601</v>
      </c>
      <c r="O379" s="81">
        <v>25.175025350061876</v>
      </c>
      <c r="P379" s="81">
        <v>27.764231389868119</v>
      </c>
      <c r="Q379" s="81">
        <v>1.9571122554600533</v>
      </c>
      <c r="R379" s="81">
        <v>4.5650705101411821</v>
      </c>
      <c r="S379" s="81">
        <v>2.2658910972480246</v>
      </c>
      <c r="T379" s="82"/>
      <c r="U379" s="81">
        <v>2418870</v>
      </c>
      <c r="V379" s="81">
        <v>914</v>
      </c>
      <c r="W379" s="81">
        <v>67</v>
      </c>
      <c r="X379" s="81">
        <v>11888</v>
      </c>
      <c r="Y379" s="81">
        <v>10739</v>
      </c>
      <c r="Z379" s="81">
        <v>13755</v>
      </c>
      <c r="AA379" s="81">
        <v>5558</v>
      </c>
      <c r="AB379" s="81">
        <v>25300</v>
      </c>
      <c r="AC379" s="81">
        <v>756760</v>
      </c>
      <c r="AD379" s="81">
        <v>2.2658910972480246</v>
      </c>
      <c r="AE379" s="82"/>
      <c r="AF379" s="81" t="s">
        <v>564</v>
      </c>
      <c r="AG379" s="81" t="s">
        <v>564</v>
      </c>
      <c r="AH379" s="81" t="s">
        <v>564</v>
      </c>
      <c r="AI379" s="81" t="s">
        <v>564</v>
      </c>
      <c r="AJ379" s="81" t="s">
        <v>564</v>
      </c>
      <c r="AK379" s="81" t="s">
        <v>564</v>
      </c>
      <c r="AL379" s="81" t="s">
        <v>564</v>
      </c>
      <c r="AM379" s="81" t="s">
        <v>564</v>
      </c>
      <c r="AN379" s="81" t="s">
        <v>564</v>
      </c>
      <c r="AO379" s="81" t="s">
        <v>564</v>
      </c>
      <c r="AP379" s="82"/>
      <c r="AQ379" s="81" t="s">
        <v>564</v>
      </c>
      <c r="AR379" s="81" t="s">
        <v>564</v>
      </c>
      <c r="AS379" s="81" t="s">
        <v>564</v>
      </c>
      <c r="AT379" s="81" t="s">
        <v>564</v>
      </c>
      <c r="AU379" s="81" t="s">
        <v>564</v>
      </c>
      <c r="AV379" s="81" t="s">
        <v>564</v>
      </c>
      <c r="AW379" s="81" t="s">
        <v>564</v>
      </c>
      <c r="AX379" s="82"/>
      <c r="AY379" s="81" t="s">
        <v>564</v>
      </c>
      <c r="AZ379" s="81" t="s">
        <v>564</v>
      </c>
      <c r="BA379" s="81" t="s">
        <v>564</v>
      </c>
      <c r="BB379" s="81" t="s">
        <v>564</v>
      </c>
      <c r="BC379" s="81" t="s">
        <v>564</v>
      </c>
      <c r="BD379" s="81" t="s">
        <v>564</v>
      </c>
      <c r="BE379" s="81" t="s">
        <v>564</v>
      </c>
      <c r="BF379" s="82"/>
      <c r="BG379" s="81">
        <v>0</v>
      </c>
      <c r="BH379" s="81">
        <v>0</v>
      </c>
      <c r="BI379" s="81">
        <v>4.8129999999999997</v>
      </c>
      <c r="BJ379" s="81">
        <v>222</v>
      </c>
      <c r="BK379" s="81">
        <v>2.9689999999999999</v>
      </c>
      <c r="BL379" s="81">
        <v>0</v>
      </c>
      <c r="BM379" s="82"/>
      <c r="BN379" s="81">
        <v>0</v>
      </c>
      <c r="BO379" s="81">
        <v>0</v>
      </c>
      <c r="BP379" s="81">
        <v>1</v>
      </c>
      <c r="BQ379" s="81">
        <v>1</v>
      </c>
      <c r="BR379" s="81">
        <v>1</v>
      </c>
      <c r="BS379" s="81">
        <v>0</v>
      </c>
      <c r="BT379"/>
      <c r="BU379" s="80">
        <v>229.78200000000001</v>
      </c>
      <c r="BV379" s="80">
        <v>0</v>
      </c>
      <c r="BW379" s="80">
        <v>0</v>
      </c>
      <c r="BX379" s="80">
        <v>0</v>
      </c>
      <c r="BY379" s="80">
        <v>0</v>
      </c>
      <c r="BZ379" s="80">
        <v>0</v>
      </c>
      <c r="CA379" s="80">
        <v>0</v>
      </c>
      <c r="CB379" s="80">
        <v>0</v>
      </c>
      <c r="CC379" s="80">
        <v>0</v>
      </c>
    </row>
    <row r="380" spans="1:81">
      <c r="A380" s="80" t="s">
        <v>2185</v>
      </c>
      <c r="B380" s="80">
        <v>181</v>
      </c>
      <c r="C380" s="80">
        <v>11</v>
      </c>
      <c r="D380" s="80">
        <v>11</v>
      </c>
      <c r="E380" s="80">
        <v>2014</v>
      </c>
      <c r="F380" s="80" t="s">
        <v>90</v>
      </c>
      <c r="G380" s="80" t="s">
        <v>2174</v>
      </c>
      <c r="H380" s="80" t="s">
        <v>2175</v>
      </c>
      <c r="I380" s="177"/>
      <c r="J380" s="81">
        <v>107.70429846608255</v>
      </c>
      <c r="K380" s="81">
        <v>1.8869785328004682</v>
      </c>
      <c r="L380" s="81">
        <v>2.8387356303145039</v>
      </c>
      <c r="M380" s="81">
        <v>66.056497983601162</v>
      </c>
      <c r="N380" s="81">
        <v>45.066127677308295</v>
      </c>
      <c r="O380" s="81">
        <v>24.139449160739392</v>
      </c>
      <c r="P380" s="81">
        <v>27.296031423566163</v>
      </c>
      <c r="Q380" s="81">
        <v>1.8540104995465148</v>
      </c>
      <c r="R380" s="81">
        <v>3.0966716520181445</v>
      </c>
      <c r="S380" s="81">
        <v>1.7776547515404459</v>
      </c>
      <c r="T380" s="82"/>
      <c r="U380" s="81">
        <v>2834859</v>
      </c>
      <c r="V380" s="81">
        <v>826</v>
      </c>
      <c r="W380" s="81">
        <v>58</v>
      </c>
      <c r="X380" s="81">
        <v>11449</v>
      </c>
      <c r="Y380" s="81">
        <v>10768</v>
      </c>
      <c r="Z380" s="81">
        <v>13891</v>
      </c>
      <c r="AA380" s="81">
        <v>5436</v>
      </c>
      <c r="AB380" s="81">
        <v>24980</v>
      </c>
      <c r="AC380" s="81">
        <v>514955</v>
      </c>
      <c r="AD380" s="81">
        <v>1.7776547515404459</v>
      </c>
      <c r="AE380" s="82"/>
      <c r="AF380" s="81">
        <v>23888591.794520233</v>
      </c>
      <c r="AG380" s="81">
        <v>1598771.0177999469</v>
      </c>
      <c r="AH380" s="81">
        <v>625657.85667802067</v>
      </c>
      <c r="AI380" s="81">
        <v>82837736.651114732</v>
      </c>
      <c r="AJ380" s="81">
        <v>64570510.705673657</v>
      </c>
      <c r="AK380" s="81">
        <v>0</v>
      </c>
      <c r="AL380" s="81">
        <v>0</v>
      </c>
      <c r="AM380" s="81">
        <v>3429380.7184901116</v>
      </c>
      <c r="AN380" s="81">
        <v>0</v>
      </c>
      <c r="AO380" s="81">
        <v>0</v>
      </c>
      <c r="AP380" s="82"/>
      <c r="AQ380" s="81">
        <v>392</v>
      </c>
      <c r="AR380" s="81">
        <v>166</v>
      </c>
      <c r="AS380" s="81">
        <v>0</v>
      </c>
      <c r="AT380" s="81">
        <v>0</v>
      </c>
      <c r="AU380" s="81">
        <v>0</v>
      </c>
      <c r="AV380" s="81">
        <v>0</v>
      </c>
      <c r="AW380" s="81" t="s">
        <v>564</v>
      </c>
      <c r="AX380" s="82"/>
      <c r="AY380" s="81">
        <v>1709.4</v>
      </c>
      <c r="AZ380" s="81">
        <v>7781.8</v>
      </c>
      <c r="BA380" s="81">
        <v>0</v>
      </c>
      <c r="BB380" s="81">
        <v>0</v>
      </c>
      <c r="BC380" s="81">
        <v>0</v>
      </c>
      <c r="BD380" s="81">
        <v>0</v>
      </c>
      <c r="BE380" s="81" t="s">
        <v>564</v>
      </c>
      <c r="BF380" s="82"/>
      <c r="BG380" s="81">
        <v>0</v>
      </c>
      <c r="BH380" s="81">
        <v>0</v>
      </c>
      <c r="BI380" s="81">
        <v>4.593</v>
      </c>
      <c r="BJ380" s="81">
        <v>169</v>
      </c>
      <c r="BK380" s="81">
        <v>0</v>
      </c>
      <c r="BL380" s="81">
        <v>0</v>
      </c>
      <c r="BM380" s="82"/>
      <c r="BN380" s="81">
        <v>0</v>
      </c>
      <c r="BO380" s="81">
        <v>0</v>
      </c>
      <c r="BP380" s="81">
        <v>1</v>
      </c>
      <c r="BQ380" s="81">
        <v>1</v>
      </c>
      <c r="BR380" s="81">
        <v>0</v>
      </c>
      <c r="BS380" s="81">
        <v>0</v>
      </c>
      <c r="BT380"/>
      <c r="BU380" s="80">
        <v>173.59299999999999</v>
      </c>
      <c r="BV380" s="80">
        <v>0</v>
      </c>
      <c r="BW380" s="80">
        <v>0</v>
      </c>
      <c r="BX380" s="80">
        <v>0</v>
      </c>
      <c r="BY380" s="80">
        <v>0</v>
      </c>
      <c r="BZ380" s="80">
        <v>0</v>
      </c>
      <c r="CA380" s="80">
        <v>0</v>
      </c>
      <c r="CB380" s="80">
        <v>0</v>
      </c>
      <c r="CC380" s="80">
        <v>0</v>
      </c>
    </row>
    <row r="381" spans="1:81">
      <c r="A381" s="80" t="s">
        <v>2186</v>
      </c>
      <c r="B381" s="80">
        <v>182</v>
      </c>
      <c r="C381" s="80">
        <v>12</v>
      </c>
      <c r="D381" s="80">
        <v>11</v>
      </c>
      <c r="E381" s="80">
        <v>2015</v>
      </c>
      <c r="F381" s="80" t="s">
        <v>91</v>
      </c>
      <c r="G381" s="80" t="s">
        <v>2174</v>
      </c>
      <c r="H381" s="80" t="s">
        <v>2175</v>
      </c>
      <c r="I381" s="177"/>
      <c r="J381" s="81">
        <v>124.61500734138595</v>
      </c>
      <c r="K381" s="81">
        <v>1.7072241734122284</v>
      </c>
      <c r="L381" s="81">
        <v>3.2646672187583614</v>
      </c>
      <c r="M381" s="81">
        <v>54.94204539937612</v>
      </c>
      <c r="N381" s="81">
        <v>38.743016830937798</v>
      </c>
      <c r="O381" s="81">
        <v>24.086373662190745</v>
      </c>
      <c r="P381" s="81">
        <v>26.960712391749006</v>
      </c>
      <c r="Q381" s="81">
        <v>1.7873017337528656</v>
      </c>
      <c r="R381" s="81">
        <v>2.7403143117836479</v>
      </c>
      <c r="S381" s="81">
        <v>1.3938706214665832</v>
      </c>
      <c r="T381" s="82"/>
      <c r="U381" s="81">
        <v>3209809</v>
      </c>
      <c r="V381" s="81">
        <v>826</v>
      </c>
      <c r="W381" s="81">
        <v>58</v>
      </c>
      <c r="X381" s="81">
        <v>11449</v>
      </c>
      <c r="Y381" s="81">
        <v>10855</v>
      </c>
      <c r="Z381" s="81">
        <v>13994</v>
      </c>
      <c r="AA381" s="81">
        <v>5365</v>
      </c>
      <c r="AB381" s="81">
        <v>24599</v>
      </c>
      <c r="AC381" s="81">
        <v>469423.5</v>
      </c>
      <c r="AD381" s="81">
        <v>1.3938706214665832</v>
      </c>
      <c r="AE381" s="82"/>
      <c r="AF381" s="81">
        <v>29990398.512900956</v>
      </c>
      <c r="AG381" s="81">
        <v>1308164.4017240878</v>
      </c>
      <c r="AH381" s="81">
        <v>590771.93587048247</v>
      </c>
      <c r="AI381" s="81">
        <v>72101775.155809999</v>
      </c>
      <c r="AJ381" s="81">
        <v>59404087.215614013</v>
      </c>
      <c r="AK381" s="81">
        <v>0</v>
      </c>
      <c r="AL381" s="81">
        <v>0</v>
      </c>
      <c r="AM381" s="81">
        <v>3371189.7610760098</v>
      </c>
      <c r="AN381" s="81">
        <v>0</v>
      </c>
      <c r="AO381" s="81">
        <v>0</v>
      </c>
      <c r="AP381" s="82"/>
      <c r="AQ381" s="81">
        <v>421</v>
      </c>
      <c r="AR381" s="81">
        <v>245</v>
      </c>
      <c r="AS381" s="81">
        <v>0</v>
      </c>
      <c r="AT381" s="81">
        <v>0</v>
      </c>
      <c r="AU381" s="81">
        <v>0</v>
      </c>
      <c r="AV381" s="81">
        <v>0</v>
      </c>
      <c r="AW381" s="81" t="s">
        <v>564</v>
      </c>
      <c r="AX381" s="82"/>
      <c r="AY381" s="81">
        <v>1850.7</v>
      </c>
      <c r="AZ381" s="81">
        <v>10163.9</v>
      </c>
      <c r="BA381" s="81">
        <v>0</v>
      </c>
      <c r="BB381" s="81">
        <v>0</v>
      </c>
      <c r="BC381" s="81">
        <v>0</v>
      </c>
      <c r="BD381" s="81">
        <v>0</v>
      </c>
      <c r="BE381" s="81" t="s">
        <v>564</v>
      </c>
      <c r="BF381" s="82"/>
      <c r="BG381" s="81">
        <v>0</v>
      </c>
      <c r="BH381" s="81">
        <v>0</v>
      </c>
      <c r="BI381" s="81">
        <v>0</v>
      </c>
      <c r="BJ381" s="81">
        <v>157</v>
      </c>
      <c r="BK381" s="81">
        <v>5.242</v>
      </c>
      <c r="BL381" s="81">
        <v>0</v>
      </c>
      <c r="BM381" s="82"/>
      <c r="BN381" s="81">
        <v>0</v>
      </c>
      <c r="BO381" s="81">
        <v>0</v>
      </c>
      <c r="BP381" s="81">
        <v>0</v>
      </c>
      <c r="BQ381" s="81">
        <v>1</v>
      </c>
      <c r="BR381" s="81">
        <v>1</v>
      </c>
      <c r="BS381" s="81">
        <v>0</v>
      </c>
      <c r="BT381"/>
      <c r="BU381" s="80">
        <v>157</v>
      </c>
      <c r="BV381" s="80">
        <v>5.242</v>
      </c>
      <c r="BW381" s="80">
        <v>0</v>
      </c>
      <c r="BX381" s="80">
        <v>0</v>
      </c>
      <c r="BY381" s="80">
        <v>0</v>
      </c>
      <c r="BZ381" s="80">
        <v>0</v>
      </c>
      <c r="CA381" s="80">
        <v>0</v>
      </c>
      <c r="CB381" s="80">
        <v>0</v>
      </c>
      <c r="CC381" s="80">
        <v>0</v>
      </c>
    </row>
    <row r="382" spans="1:81">
      <c r="A382" s="80" t="s">
        <v>2187</v>
      </c>
      <c r="B382" s="80">
        <v>183</v>
      </c>
      <c r="C382" s="80">
        <v>13</v>
      </c>
      <c r="D382" s="80">
        <v>11</v>
      </c>
      <c r="E382" s="80">
        <v>2016</v>
      </c>
      <c r="F382" s="80" t="s">
        <v>92</v>
      </c>
      <c r="G382" s="80" t="s">
        <v>2174</v>
      </c>
      <c r="H382" s="80" t="s">
        <v>2175</v>
      </c>
      <c r="I382" s="177"/>
      <c r="J382" s="81">
        <v>131.03631273335856</v>
      </c>
      <c r="K382" s="81">
        <v>1.7328256366335737</v>
      </c>
      <c r="L382" s="81">
        <v>4.5491472141454041</v>
      </c>
      <c r="M382" s="81">
        <v>56.435513003908881</v>
      </c>
      <c r="N382" s="81">
        <v>39.520492799115154</v>
      </c>
      <c r="O382" s="81">
        <v>23.895899567513592</v>
      </c>
      <c r="P382" s="81">
        <v>26.805568910212983</v>
      </c>
      <c r="Q382" s="81">
        <v>1.7148750042018603</v>
      </c>
      <c r="R382" s="81">
        <v>1.7372073394458227</v>
      </c>
      <c r="S382" s="81">
        <v>2.0639437798745388</v>
      </c>
      <c r="T382" s="82"/>
      <c r="U382" s="81">
        <v>3123215</v>
      </c>
      <c r="V382" s="81">
        <v>826</v>
      </c>
      <c r="W382" s="81">
        <v>58</v>
      </c>
      <c r="X382" s="81">
        <v>11449</v>
      </c>
      <c r="Y382" s="81">
        <v>10909</v>
      </c>
      <c r="Z382" s="81">
        <v>14054</v>
      </c>
      <c r="AA382" s="81">
        <v>5517</v>
      </c>
      <c r="AB382" s="81">
        <v>24279</v>
      </c>
      <c r="AC382" s="81">
        <v>296697.91341156239</v>
      </c>
      <c r="AD382" s="81">
        <v>2.0639437798745388</v>
      </c>
      <c r="AE382" s="82"/>
      <c r="AF382" s="81">
        <v>29399614.556090161</v>
      </c>
      <c r="AG382" s="81">
        <v>1267479.283309716</v>
      </c>
      <c r="AH382" s="81">
        <v>698079.11190590402</v>
      </c>
      <c r="AI382" s="81">
        <v>85510709.14136897</v>
      </c>
      <c r="AJ382" s="81">
        <v>57068516.034566343</v>
      </c>
      <c r="AK382" s="81">
        <v>0</v>
      </c>
      <c r="AL382" s="81">
        <v>0</v>
      </c>
      <c r="AM382" s="81">
        <v>3329920.1163256899</v>
      </c>
      <c r="AN382" s="81">
        <v>0</v>
      </c>
      <c r="AO382" s="81">
        <v>0</v>
      </c>
      <c r="AP382" s="82"/>
      <c r="AQ382" s="81">
        <v>437</v>
      </c>
      <c r="AR382" s="81">
        <v>279</v>
      </c>
      <c r="AS382" s="81">
        <v>0</v>
      </c>
      <c r="AT382" s="81">
        <v>0</v>
      </c>
      <c r="AU382" s="81">
        <v>0</v>
      </c>
      <c r="AV382" s="81">
        <v>0</v>
      </c>
      <c r="AW382" s="81" t="s">
        <v>564</v>
      </c>
      <c r="AX382" s="82"/>
      <c r="AY382" s="81">
        <v>1927.6</v>
      </c>
      <c r="AZ382" s="81">
        <v>12497.5</v>
      </c>
      <c r="BA382" s="81">
        <v>0</v>
      </c>
      <c r="BB382" s="81">
        <v>0</v>
      </c>
      <c r="BC382" s="81">
        <v>0</v>
      </c>
      <c r="BD382" s="81">
        <v>0</v>
      </c>
      <c r="BE382" s="81" t="s">
        <v>564</v>
      </c>
      <c r="BF382" s="82"/>
      <c r="BG382" s="81">
        <v>0</v>
      </c>
      <c r="BH382" s="81">
        <v>0</v>
      </c>
      <c r="BI382" s="81">
        <v>3.851</v>
      </c>
      <c r="BJ382" s="81">
        <v>113</v>
      </c>
      <c r="BK382" s="81">
        <v>0</v>
      </c>
      <c r="BL382" s="81">
        <v>0</v>
      </c>
      <c r="BM382" s="82"/>
      <c r="BN382" s="81">
        <v>0</v>
      </c>
      <c r="BO382" s="81">
        <v>0</v>
      </c>
      <c r="BP382" s="81">
        <v>1</v>
      </c>
      <c r="BQ382" s="81">
        <v>1</v>
      </c>
      <c r="BR382" s="81">
        <v>0</v>
      </c>
      <c r="BS382" s="81">
        <v>0</v>
      </c>
      <c r="BT382"/>
      <c r="BU382" s="80">
        <v>116.851</v>
      </c>
      <c r="BV382" s="80">
        <v>0</v>
      </c>
      <c r="BW382" s="80">
        <v>0</v>
      </c>
      <c r="BX382" s="80">
        <v>0</v>
      </c>
      <c r="BY382" s="80">
        <v>0</v>
      </c>
      <c r="BZ382" s="80">
        <v>0</v>
      </c>
      <c r="CA382" s="80">
        <v>0</v>
      </c>
      <c r="CB382" s="80">
        <v>0</v>
      </c>
      <c r="CC382" s="80">
        <v>0</v>
      </c>
    </row>
    <row r="383" spans="1:81">
      <c r="A383" s="80" t="s">
        <v>2188</v>
      </c>
      <c r="B383" s="80">
        <v>184</v>
      </c>
      <c r="C383" s="80">
        <v>14</v>
      </c>
      <c r="D383" s="80">
        <v>11</v>
      </c>
      <c r="E383" s="80">
        <v>2017</v>
      </c>
      <c r="F383" s="80" t="s">
        <v>71</v>
      </c>
      <c r="G383" s="80" t="s">
        <v>2174</v>
      </c>
      <c r="H383" s="80" t="s">
        <v>2175</v>
      </c>
      <c r="I383" s="177"/>
      <c r="J383" s="81">
        <v>138.97891543472849</v>
      </c>
      <c r="K383" s="81">
        <v>1.6439815218704312</v>
      </c>
      <c r="L383" s="81">
        <v>4.2148927872702151</v>
      </c>
      <c r="M383" s="81">
        <v>41.209214221615021</v>
      </c>
      <c r="N383" s="81">
        <v>34.962306243066841</v>
      </c>
      <c r="O383" s="81">
        <v>23.633088995764425</v>
      </c>
      <c r="P383" s="81">
        <v>26.379884188812969</v>
      </c>
      <c r="Q383" s="81">
        <v>1.63955731606512</v>
      </c>
      <c r="R383" s="81">
        <v>0.65657172982417245</v>
      </c>
      <c r="S383" s="81">
        <v>3.0125260098984814</v>
      </c>
      <c r="T383" s="82"/>
      <c r="U383" s="81">
        <v>3474882</v>
      </c>
      <c r="V383" s="81">
        <v>826</v>
      </c>
      <c r="W383" s="81">
        <v>58</v>
      </c>
      <c r="X383" s="81">
        <v>11449</v>
      </c>
      <c r="Y383" s="81">
        <v>10934</v>
      </c>
      <c r="Z383" s="81">
        <v>14130</v>
      </c>
      <c r="AA383" s="81">
        <v>5464</v>
      </c>
      <c r="AB383" s="81">
        <v>24005</v>
      </c>
      <c r="AC383" s="81">
        <v>114361</v>
      </c>
      <c r="AD383" s="81">
        <v>3.012526009898481</v>
      </c>
      <c r="AE383" s="82"/>
      <c r="AF383" s="81">
        <v>31641903.84377199</v>
      </c>
      <c r="AG383" s="81">
        <v>1267172.3254021481</v>
      </c>
      <c r="AH383" s="81">
        <v>864231.05086770433</v>
      </c>
      <c r="AI383" s="81">
        <v>70068299.523869351</v>
      </c>
      <c r="AJ383" s="81">
        <v>61187441.490437157</v>
      </c>
      <c r="AK383" s="81">
        <v>0</v>
      </c>
      <c r="AL383" s="81">
        <v>0</v>
      </c>
      <c r="AM383" s="81">
        <v>3297492.006621175</v>
      </c>
      <c r="AN383" s="81">
        <v>0</v>
      </c>
      <c r="AO383" s="81">
        <v>0</v>
      </c>
      <c r="AP383" s="82"/>
      <c r="AQ383" s="81">
        <v>453</v>
      </c>
      <c r="AR383" s="81">
        <v>318</v>
      </c>
      <c r="AS383" s="81">
        <v>0</v>
      </c>
      <c r="AT383" s="81">
        <v>0</v>
      </c>
      <c r="AU383" s="81">
        <v>0</v>
      </c>
      <c r="AV383" s="81">
        <v>0</v>
      </c>
      <c r="AW383" s="81" t="s">
        <v>564</v>
      </c>
      <c r="AX383" s="82"/>
      <c r="AY383" s="81">
        <v>2001.6</v>
      </c>
      <c r="AZ383" s="81">
        <v>13667</v>
      </c>
      <c r="BA383" s="81">
        <v>0</v>
      </c>
      <c r="BB383" s="81">
        <v>0</v>
      </c>
      <c r="BC383" s="81">
        <v>0</v>
      </c>
      <c r="BD383" s="81">
        <v>0</v>
      </c>
      <c r="BE383" s="81" t="s">
        <v>564</v>
      </c>
      <c r="BF383" s="82"/>
      <c r="BG383" s="81">
        <v>0</v>
      </c>
      <c r="BH383" s="81">
        <v>0</v>
      </c>
      <c r="BI383" s="81">
        <v>4.5140000000000002</v>
      </c>
      <c r="BJ383" s="81">
        <v>60.2</v>
      </c>
      <c r="BK383" s="81">
        <v>0</v>
      </c>
      <c r="BL383" s="81">
        <v>0</v>
      </c>
      <c r="BM383" s="82"/>
      <c r="BN383" s="81">
        <v>0</v>
      </c>
      <c r="BO383" s="81">
        <v>0</v>
      </c>
      <c r="BP383" s="81">
        <v>1</v>
      </c>
      <c r="BQ383" s="81">
        <v>1</v>
      </c>
      <c r="BR383" s="81">
        <v>0</v>
      </c>
      <c r="BS383" s="81">
        <v>0</v>
      </c>
      <c r="BT383"/>
      <c r="BU383" s="80">
        <v>64.713999999999999</v>
      </c>
      <c r="BV383" s="80">
        <v>0</v>
      </c>
      <c r="BW383" s="80">
        <v>0</v>
      </c>
      <c r="BX383" s="80">
        <v>0</v>
      </c>
      <c r="BY383" s="80">
        <v>0</v>
      </c>
      <c r="BZ383" s="80">
        <v>0</v>
      </c>
      <c r="CA383" s="80">
        <v>0</v>
      </c>
      <c r="CB383" s="80">
        <v>0</v>
      </c>
      <c r="CC383" s="80">
        <v>0</v>
      </c>
    </row>
    <row r="384" spans="1:81">
      <c r="A384" s="80" t="s">
        <v>2189</v>
      </c>
      <c r="B384" s="80">
        <v>185</v>
      </c>
      <c r="C384" s="80">
        <v>15</v>
      </c>
      <c r="D384" s="80">
        <v>11</v>
      </c>
      <c r="E384" s="80">
        <v>2018</v>
      </c>
      <c r="F384" s="80" t="s">
        <v>93</v>
      </c>
      <c r="G384" s="80" t="s">
        <v>2174</v>
      </c>
      <c r="H384" s="80" t="s">
        <v>2175</v>
      </c>
      <c r="I384" s="177"/>
      <c r="J384" s="81">
        <v>140.00110519144314</v>
      </c>
      <c r="K384" s="81">
        <v>1.4768206145896716</v>
      </c>
      <c r="L384" s="81">
        <v>3.8236635159308641</v>
      </c>
      <c r="M384" s="81">
        <v>36.012300490668238</v>
      </c>
      <c r="N384" s="81">
        <v>26.302304081762628</v>
      </c>
      <c r="O384" s="81">
        <v>23.226820671550716</v>
      </c>
      <c r="P384" s="81">
        <v>25.91653738307717</v>
      </c>
      <c r="Q384" s="81">
        <v>1.4954408261291448</v>
      </c>
      <c r="R384" s="81">
        <v>0.7772007560492763</v>
      </c>
      <c r="S384" s="81">
        <v>3.2356047782296189</v>
      </c>
      <c r="T384" s="82"/>
      <c r="U384" s="81">
        <v>3756572</v>
      </c>
      <c r="V384" s="81">
        <v>826</v>
      </c>
      <c r="W384" s="81">
        <v>58</v>
      </c>
      <c r="X384" s="81">
        <v>11449</v>
      </c>
      <c r="Y384" s="81">
        <v>10872</v>
      </c>
      <c r="Z384" s="81">
        <v>14153</v>
      </c>
      <c r="AA384" s="81">
        <v>5422</v>
      </c>
      <c r="AB384" s="81">
        <v>23595</v>
      </c>
      <c r="AC384" s="81">
        <v>134841.5</v>
      </c>
      <c r="AD384" s="81">
        <v>3.2356047782296189</v>
      </c>
      <c r="AE384" s="82"/>
      <c r="AF384" s="81">
        <v>33252492.262624729</v>
      </c>
      <c r="AG384" s="81">
        <v>1127879.5102089851</v>
      </c>
      <c r="AH384" s="81">
        <v>802011.43957742013</v>
      </c>
      <c r="AI384" s="81">
        <v>68429645.355106205</v>
      </c>
      <c r="AJ384" s="81">
        <v>56208035.795237906</v>
      </c>
      <c r="AK384" s="81">
        <v>0</v>
      </c>
      <c r="AL384" s="81">
        <v>0</v>
      </c>
      <c r="AM384" s="81">
        <v>3247877.957241355</v>
      </c>
      <c r="AN384" s="81">
        <v>0</v>
      </c>
      <c r="AO384" s="81">
        <v>0</v>
      </c>
      <c r="AP384" s="82"/>
      <c r="AQ384" s="81">
        <v>484</v>
      </c>
      <c r="AR384" s="81">
        <v>346</v>
      </c>
      <c r="AS384" s="81">
        <v>0</v>
      </c>
      <c r="AT384" s="81">
        <v>0</v>
      </c>
      <c r="AU384" s="81">
        <v>0</v>
      </c>
      <c r="AV384" s="81">
        <v>0</v>
      </c>
      <c r="AW384" s="81" t="s">
        <v>564</v>
      </c>
      <c r="AX384" s="82"/>
      <c r="AY384" s="81">
        <v>2152.1</v>
      </c>
      <c r="AZ384" s="81">
        <v>15944.6</v>
      </c>
      <c r="BA384" s="81">
        <v>0</v>
      </c>
      <c r="BB384" s="81">
        <v>0</v>
      </c>
      <c r="BC384" s="81">
        <v>0</v>
      </c>
      <c r="BD384" s="81">
        <v>0</v>
      </c>
      <c r="BE384" s="81" t="s">
        <v>564</v>
      </c>
      <c r="BF384" s="82"/>
      <c r="BG384" s="81">
        <v>0</v>
      </c>
      <c r="BH384" s="81">
        <v>0</v>
      </c>
      <c r="BI384" s="81">
        <v>4.0090000000000003</v>
      </c>
      <c r="BJ384" s="81">
        <v>44.3</v>
      </c>
      <c r="BK384" s="81">
        <v>2.613</v>
      </c>
      <c r="BL384" s="81">
        <v>0</v>
      </c>
      <c r="BM384" s="82"/>
      <c r="BN384" s="81">
        <v>0</v>
      </c>
      <c r="BO384" s="81">
        <v>0</v>
      </c>
      <c r="BP384" s="81">
        <v>1</v>
      </c>
      <c r="BQ384" s="81">
        <v>1</v>
      </c>
      <c r="BR384" s="81">
        <v>1</v>
      </c>
      <c r="BS384" s="81">
        <v>0</v>
      </c>
      <c r="BT384"/>
      <c r="BU384" s="80">
        <v>48.308999999999997</v>
      </c>
      <c r="BV384" s="80">
        <v>0</v>
      </c>
      <c r="BW384" s="80">
        <v>0</v>
      </c>
      <c r="BX384" s="80">
        <v>2.613</v>
      </c>
      <c r="BY384" s="80">
        <v>0</v>
      </c>
      <c r="BZ384" s="80">
        <v>0</v>
      </c>
      <c r="CA384" s="80">
        <v>0</v>
      </c>
      <c r="CB384" s="80">
        <v>0</v>
      </c>
      <c r="CC384" s="80">
        <v>0</v>
      </c>
    </row>
    <row r="385" spans="1:81">
      <c r="A385" s="80" t="s">
        <v>2190</v>
      </c>
      <c r="B385" s="80">
        <v>186</v>
      </c>
      <c r="C385" s="80">
        <v>16</v>
      </c>
      <c r="D385" s="80">
        <v>11</v>
      </c>
      <c r="E385" s="80">
        <v>2019</v>
      </c>
      <c r="F385" s="80" t="s">
        <v>73</v>
      </c>
      <c r="G385" s="80" t="s">
        <v>2174</v>
      </c>
      <c r="H385" s="80" t="s">
        <v>2175</v>
      </c>
      <c r="I385" s="177"/>
      <c r="J385" s="81">
        <v>152.63218253538452</v>
      </c>
      <c r="K385" s="81">
        <v>1.35312388387691</v>
      </c>
      <c r="L385" s="81">
        <v>3.8593182291675925</v>
      </c>
      <c r="M385" s="81">
        <v>34.7583873177093</v>
      </c>
      <c r="N385" s="81">
        <v>26.046076024066515</v>
      </c>
      <c r="O385" s="81">
        <v>22.757892299902974</v>
      </c>
      <c r="P385" s="81">
        <v>25.293263026221823</v>
      </c>
      <c r="Q385" s="81">
        <v>1.4265220965989405</v>
      </c>
      <c r="R385" s="81">
        <v>0.51758832118542353</v>
      </c>
      <c r="S385" s="81">
        <v>2.0495336416165677</v>
      </c>
      <c r="T385" s="82"/>
      <c r="U385" s="81">
        <v>3707014</v>
      </c>
      <c r="V385" s="81">
        <v>826</v>
      </c>
      <c r="W385" s="81">
        <v>58</v>
      </c>
      <c r="X385" s="81">
        <v>11449</v>
      </c>
      <c r="Y385" s="81">
        <v>10840</v>
      </c>
      <c r="Z385" s="81">
        <v>14248</v>
      </c>
      <c r="AA385" s="81">
        <v>5252</v>
      </c>
      <c r="AB385" s="81">
        <v>23117</v>
      </c>
      <c r="AC385" s="81">
        <v>91270.5</v>
      </c>
      <c r="AD385" s="81">
        <v>2.0495336416165681</v>
      </c>
      <c r="AE385" s="82"/>
      <c r="AF385" s="81">
        <v>34057034.10968025</v>
      </c>
      <c r="AG385" s="81">
        <v>1094333.395101046</v>
      </c>
      <c r="AH385" s="81">
        <v>882983.94197251368</v>
      </c>
      <c r="AI385" s="81">
        <v>67143352.85030748</v>
      </c>
      <c r="AJ385" s="81">
        <v>51268072.187898204</v>
      </c>
      <c r="AK385" s="81">
        <v>0</v>
      </c>
      <c r="AL385" s="81">
        <v>0</v>
      </c>
      <c r="AM385" s="81">
        <v>3148361.3753171726</v>
      </c>
      <c r="AN385" s="81">
        <v>0</v>
      </c>
      <c r="AO385" s="81">
        <v>0</v>
      </c>
      <c r="AP385" s="82"/>
      <c r="AQ385" s="81">
        <v>509</v>
      </c>
      <c r="AR385" s="81">
        <v>370</v>
      </c>
      <c r="AS385" s="81">
        <v>0</v>
      </c>
      <c r="AT385" s="81">
        <v>0</v>
      </c>
      <c r="AU385" s="81">
        <v>0</v>
      </c>
      <c r="AV385" s="81">
        <v>0</v>
      </c>
      <c r="AW385" s="81" t="s">
        <v>564</v>
      </c>
      <c r="AX385" s="82"/>
      <c r="AY385" s="81">
        <v>2307.1999999999998</v>
      </c>
      <c r="AZ385" s="81">
        <v>16860.099999999991</v>
      </c>
      <c r="BA385" s="81">
        <v>0</v>
      </c>
      <c r="BB385" s="81">
        <v>0</v>
      </c>
      <c r="BC385" s="81">
        <v>0</v>
      </c>
      <c r="BD385" s="81">
        <v>0</v>
      </c>
      <c r="BE385" s="81" t="s">
        <v>564</v>
      </c>
      <c r="BF385" s="82"/>
      <c r="BG385" s="81">
        <v>0</v>
      </c>
      <c r="BH385" s="81">
        <v>0</v>
      </c>
      <c r="BI385" s="81">
        <v>3.1560000000000001</v>
      </c>
      <c r="BJ385" s="81">
        <v>24.8</v>
      </c>
      <c r="BK385" s="81">
        <v>3.2480000000000002</v>
      </c>
      <c r="BL385" s="81">
        <v>0</v>
      </c>
      <c r="BM385" s="82"/>
      <c r="BN385" s="81">
        <v>0</v>
      </c>
      <c r="BO385" s="81">
        <v>0</v>
      </c>
      <c r="BP385" s="81">
        <v>1</v>
      </c>
      <c r="BQ385" s="81">
        <v>1</v>
      </c>
      <c r="BR385" s="81">
        <v>1</v>
      </c>
      <c r="BS385" s="81">
        <v>0</v>
      </c>
      <c r="BT385"/>
      <c r="BU385" s="80">
        <v>27.956</v>
      </c>
      <c r="BV385" s="80">
        <v>0</v>
      </c>
      <c r="BW385" s="80">
        <v>0</v>
      </c>
      <c r="BX385" s="80">
        <v>3.2480000000000002</v>
      </c>
      <c r="BY385" s="80">
        <v>0</v>
      </c>
      <c r="BZ385" s="80">
        <v>0</v>
      </c>
      <c r="CA385" s="80">
        <v>0</v>
      </c>
      <c r="CB385" s="80">
        <v>0</v>
      </c>
      <c r="CC385" s="80">
        <v>0</v>
      </c>
    </row>
    <row r="386" spans="1:81">
      <c r="A386" s="80" t="s">
        <v>2191</v>
      </c>
      <c r="B386" s="80">
        <v>187</v>
      </c>
      <c r="C386" s="80">
        <v>17</v>
      </c>
      <c r="D386" s="80">
        <v>11</v>
      </c>
      <c r="E386" s="80">
        <v>2020</v>
      </c>
      <c r="F386" s="80" t="s">
        <v>218</v>
      </c>
      <c r="G386" s="174" t="s">
        <v>2174</v>
      </c>
      <c r="H386" s="80" t="s">
        <v>2175</v>
      </c>
      <c r="I386" s="177"/>
      <c r="J386" s="81">
        <v>112.2851700292787</v>
      </c>
      <c r="K386" s="81">
        <v>1.3892713838110311</v>
      </c>
      <c r="L386" s="81">
        <v>5.3052194152597405</v>
      </c>
      <c r="M386" s="81">
        <v>32.784857867066819</v>
      </c>
      <c r="N386" s="81">
        <v>23.200564506642564</v>
      </c>
      <c r="O386" s="81">
        <v>19.989513550660611</v>
      </c>
      <c r="P386" s="81">
        <v>24.126565746362921</v>
      </c>
      <c r="Q386" s="81">
        <v>1.341824883634871</v>
      </c>
      <c r="R386" s="81">
        <v>0.62827924855810424</v>
      </c>
      <c r="S386" s="81">
        <v>2.5193077057990831</v>
      </c>
      <c r="T386" s="82"/>
      <c r="U386" s="81">
        <v>3435294</v>
      </c>
      <c r="V386" s="81">
        <v>700</v>
      </c>
      <c r="W386" s="81">
        <v>84</v>
      </c>
      <c r="X386" s="81">
        <v>11420</v>
      </c>
      <c r="Y386" s="81">
        <v>10838</v>
      </c>
      <c r="Z386" s="81">
        <v>14284</v>
      </c>
      <c r="AA386" s="81">
        <v>5443</v>
      </c>
      <c r="AB386" s="81">
        <v>22757</v>
      </c>
      <c r="AC386" s="81">
        <v>111367.50000000001</v>
      </c>
      <c r="AD386" s="81">
        <v>2.5193077057990831</v>
      </c>
      <c r="AE386" s="82"/>
      <c r="AF386" s="81">
        <v>30947228.30622492</v>
      </c>
      <c r="AG386" s="81">
        <v>1025868.1752789167</v>
      </c>
      <c r="AH386" s="81">
        <v>1304819.0672190418</v>
      </c>
      <c r="AI386" s="81">
        <v>61707198.399046995</v>
      </c>
      <c r="AJ386" s="81">
        <v>42651085.094475776</v>
      </c>
      <c r="AK386" s="81"/>
      <c r="AL386" s="81"/>
      <c r="AM386" s="81">
        <v>2970041.3355434025</v>
      </c>
      <c r="AN386" s="81"/>
      <c r="AO386" s="81"/>
      <c r="AP386" s="82"/>
      <c r="AQ386" s="81">
        <v>538</v>
      </c>
      <c r="AR386" s="81">
        <v>392</v>
      </c>
      <c r="AS386" s="81">
        <v>0</v>
      </c>
      <c r="AT386" s="81">
        <v>0</v>
      </c>
      <c r="AU386" s="81">
        <v>0</v>
      </c>
      <c r="AV386" s="81">
        <v>0</v>
      </c>
      <c r="AW386" s="81">
        <v>0</v>
      </c>
      <c r="AX386" s="82"/>
      <c r="AY386" s="81">
        <v>2491.8000000000002</v>
      </c>
      <c r="AZ386" s="81">
        <v>17799.500000000011</v>
      </c>
      <c r="BA386" s="81">
        <v>0</v>
      </c>
      <c r="BB386" s="81">
        <v>0</v>
      </c>
      <c r="BC386" s="81">
        <v>0</v>
      </c>
      <c r="BD386" s="81">
        <v>0</v>
      </c>
      <c r="BE386" s="81">
        <v>0</v>
      </c>
      <c r="BF386" s="82"/>
      <c r="BG386" s="81">
        <v>0</v>
      </c>
      <c r="BH386" s="81">
        <v>0</v>
      </c>
      <c r="BI386" s="81">
        <v>3.0329999999999999</v>
      </c>
      <c r="BJ386" s="81">
        <v>40.4</v>
      </c>
      <c r="BK386" s="81">
        <v>2.6760000000000002</v>
      </c>
      <c r="BL386" s="81">
        <v>0</v>
      </c>
      <c r="BM386" s="82"/>
      <c r="BN386" s="81">
        <v>0</v>
      </c>
      <c r="BO386" s="81">
        <v>0</v>
      </c>
      <c r="BP386" s="81">
        <v>1</v>
      </c>
      <c r="BQ386" s="81">
        <v>1</v>
      </c>
      <c r="BR386" s="81">
        <v>1</v>
      </c>
      <c r="BS386" s="81">
        <v>0</v>
      </c>
      <c r="BT386"/>
      <c r="BU386" s="80">
        <v>43.433</v>
      </c>
      <c r="BV386" s="80">
        <v>0</v>
      </c>
      <c r="BW386" s="80">
        <v>0</v>
      </c>
      <c r="BX386" s="80">
        <v>2.6760000000000002</v>
      </c>
      <c r="BY386" s="80">
        <v>0</v>
      </c>
      <c r="BZ386" s="80">
        <v>0</v>
      </c>
      <c r="CA386" s="80">
        <v>0</v>
      </c>
      <c r="CB386" s="80">
        <v>0</v>
      </c>
      <c r="CC386" s="80">
        <v>0</v>
      </c>
    </row>
    <row r="387" spans="1:81">
      <c r="A387" s="80" t="s">
        <v>2192</v>
      </c>
      <c r="B387" s="80">
        <v>187</v>
      </c>
      <c r="C387" s="80">
        <v>18</v>
      </c>
      <c r="D387" s="80">
        <v>11</v>
      </c>
      <c r="E387" s="80">
        <v>2021</v>
      </c>
      <c r="F387" s="80" t="s">
        <v>75</v>
      </c>
      <c r="G387" s="174" t="s">
        <v>2174</v>
      </c>
      <c r="H387" s="80" t="s">
        <v>2175</v>
      </c>
      <c r="I387" s="177"/>
      <c r="J387" s="81">
        <v>128.64079411525424</v>
      </c>
      <c r="K387" s="81">
        <v>1.4261794941800998</v>
      </c>
      <c r="L387" s="81">
        <v>4.2624474604574232</v>
      </c>
      <c r="M387" s="81">
        <v>31.770766209329043</v>
      </c>
      <c r="N387" s="81">
        <v>21.849401988660219</v>
      </c>
      <c r="O387" s="81">
        <v>19.383326209655397</v>
      </c>
      <c r="P387" s="81">
        <v>24.790022086851479</v>
      </c>
      <c r="Q387" s="81">
        <v>1.3357900120846773</v>
      </c>
      <c r="R387" s="81">
        <v>1.0896356481470091</v>
      </c>
      <c r="S387" s="81">
        <v>1.8589685904982121</v>
      </c>
      <c r="T387" s="82"/>
      <c r="U387" s="81">
        <v>4264959</v>
      </c>
      <c r="V387" s="81">
        <v>700</v>
      </c>
      <c r="W387" s="81">
        <v>84</v>
      </c>
      <c r="X387" s="81">
        <v>11420</v>
      </c>
      <c r="Y387" s="81">
        <v>10816</v>
      </c>
      <c r="Z387" s="81">
        <v>14262</v>
      </c>
      <c r="AA387" s="81">
        <v>5454</v>
      </c>
      <c r="AB387" s="81">
        <v>22386</v>
      </c>
      <c r="AC387" s="81">
        <v>187209.99999999997</v>
      </c>
      <c r="AD387" s="81">
        <v>1.8589685904982121</v>
      </c>
      <c r="AE387" s="82"/>
      <c r="AF387" s="81">
        <v>33798475.150921993</v>
      </c>
      <c r="AG387" s="81">
        <v>1096434.8183536555</v>
      </c>
      <c r="AH387" s="81">
        <v>1013584.402462304</v>
      </c>
      <c r="AI387" s="81">
        <v>69423532.186466694</v>
      </c>
      <c r="AJ387" s="81">
        <v>48948026.512157232</v>
      </c>
      <c r="AK387" s="81">
        <v>0</v>
      </c>
      <c r="AL387" s="81">
        <v>0</v>
      </c>
      <c r="AM387" s="81">
        <v>2938473.3924654764</v>
      </c>
      <c r="AN387" s="81">
        <v>0</v>
      </c>
      <c r="AO387" s="81">
        <v>0</v>
      </c>
      <c r="AP387" s="82"/>
      <c r="AQ387" s="81">
        <v>568</v>
      </c>
      <c r="AR387" s="81">
        <v>399</v>
      </c>
      <c r="AS387" s="81">
        <v>0</v>
      </c>
      <c r="AT387" s="81">
        <v>0</v>
      </c>
      <c r="AU387" s="81">
        <v>0</v>
      </c>
      <c r="AV387" s="81">
        <v>0</v>
      </c>
      <c r="AW387" s="81"/>
      <c r="AX387" s="82"/>
      <c r="AY387" s="81">
        <v>2714.3000000000011</v>
      </c>
      <c r="AZ387" s="81">
        <v>18381.3</v>
      </c>
      <c r="BA387" s="81">
        <v>0</v>
      </c>
      <c r="BB387" s="81">
        <v>0</v>
      </c>
      <c r="BC387" s="81">
        <v>0</v>
      </c>
      <c r="BD387" s="81">
        <v>0</v>
      </c>
      <c r="BE387" s="81"/>
      <c r="BF387" s="82"/>
      <c r="BG387" s="81"/>
      <c r="BH387" s="81"/>
      <c r="BI387" s="81"/>
      <c r="BJ387" s="81"/>
      <c r="BK387" s="81"/>
      <c r="BL387" s="81"/>
      <c r="BM387" s="82"/>
      <c r="BN387" s="81"/>
      <c r="BO387" s="81"/>
      <c r="BP387" s="81"/>
      <c r="BQ387" s="81"/>
      <c r="BR387" s="81"/>
      <c r="BS387" s="81"/>
      <c r="BT387"/>
      <c r="BU387" s="80"/>
      <c r="BV387" s="80"/>
      <c r="BW387" s="80"/>
      <c r="BX387" s="80"/>
      <c r="BY387" s="80"/>
      <c r="BZ387" s="80"/>
      <c r="CA387" s="80"/>
      <c r="CB387" s="80"/>
      <c r="CC387" s="80"/>
    </row>
    <row r="388" spans="1:81">
      <c r="A388" s="80" t="s">
        <v>2193</v>
      </c>
      <c r="B388" s="80">
        <v>187</v>
      </c>
      <c r="C388" s="80">
        <v>19</v>
      </c>
      <c r="D388" s="80">
        <v>11</v>
      </c>
      <c r="E388" s="80">
        <v>2022</v>
      </c>
      <c r="F388" s="80" t="s">
        <v>568</v>
      </c>
      <c r="G388" s="80" t="s">
        <v>2174</v>
      </c>
      <c r="H388" s="80" t="s">
        <v>2175</v>
      </c>
      <c r="I388" s="177"/>
      <c r="J388" s="81"/>
      <c r="K388" s="81"/>
      <c r="L388" s="81"/>
      <c r="M388" s="81"/>
      <c r="N388" s="81"/>
      <c r="O388" s="81"/>
      <c r="P388" s="81"/>
      <c r="Q388" s="81"/>
      <c r="R388" s="81"/>
      <c r="S388" s="81"/>
      <c r="T388" s="82"/>
      <c r="U388" s="81"/>
      <c r="V388" s="81"/>
      <c r="W388" s="81"/>
      <c r="X388" s="81"/>
      <c r="Y388" s="81"/>
      <c r="Z388" s="81"/>
      <c r="AA388" s="81"/>
      <c r="AB388" s="81"/>
      <c r="AC388" s="81"/>
      <c r="AD388" s="81"/>
      <c r="AE388" s="82"/>
      <c r="AF388" s="81"/>
      <c r="AG388" s="81"/>
      <c r="AH388" s="81"/>
      <c r="AI388" s="81"/>
      <c r="AJ388" s="81"/>
      <c r="AK388" s="81"/>
      <c r="AL388" s="81"/>
      <c r="AM388" s="81"/>
      <c r="AN388" s="81"/>
      <c r="AO388" s="81"/>
      <c r="AP388" s="82"/>
      <c r="AQ388" s="81">
        <v>611</v>
      </c>
      <c r="AR388" s="81">
        <v>399</v>
      </c>
      <c r="AS388" s="81">
        <v>0</v>
      </c>
      <c r="AT388" s="81">
        <v>0</v>
      </c>
      <c r="AU388" s="81">
        <v>0</v>
      </c>
      <c r="AV388" s="81">
        <v>0</v>
      </c>
      <c r="AW388" s="81"/>
      <c r="AX388" s="82"/>
      <c r="AY388" s="81">
        <v>2979.7000000000007</v>
      </c>
      <c r="AZ388" s="81">
        <v>18379.900000000001</v>
      </c>
      <c r="BA388" s="81">
        <v>0</v>
      </c>
      <c r="BB388" s="81">
        <v>0</v>
      </c>
      <c r="BC388" s="81">
        <v>0</v>
      </c>
      <c r="BD388" s="81">
        <v>0</v>
      </c>
      <c r="BE388" s="81"/>
      <c r="BF388" s="82"/>
      <c r="BG388" s="81"/>
      <c r="BH388" s="81"/>
      <c r="BI388" s="81"/>
      <c r="BJ388" s="81"/>
      <c r="BK388" s="81"/>
      <c r="BL388" s="81"/>
      <c r="BM388" s="82"/>
      <c r="BN388" s="81"/>
      <c r="BO388" s="81"/>
      <c r="BP388" s="81"/>
      <c r="BQ388" s="81"/>
      <c r="BR388" s="81"/>
      <c r="BS388" s="81"/>
      <c r="BT388"/>
      <c r="BU388" s="80"/>
      <c r="BV388" s="80"/>
      <c r="BW388" s="80"/>
      <c r="BX388" s="80"/>
      <c r="BY388" s="80"/>
      <c r="BZ388" s="80"/>
      <c r="CA388" s="80"/>
      <c r="CB388" s="80"/>
      <c r="CC388" s="80"/>
    </row>
    <row r="389" spans="1:81">
      <c r="A389" s="80" t="s">
        <v>2194</v>
      </c>
      <c r="B389" s="80">
        <v>273</v>
      </c>
      <c r="C389" s="80">
        <v>1</v>
      </c>
      <c r="D389" s="80">
        <v>17</v>
      </c>
      <c r="E389" s="80">
        <v>1990</v>
      </c>
      <c r="F389" s="80" t="s">
        <v>562</v>
      </c>
      <c r="G389" s="80" t="s">
        <v>2195</v>
      </c>
      <c r="H389" s="80" t="s">
        <v>2196</v>
      </c>
      <c r="I389" s="177"/>
      <c r="J389" s="81">
        <v>21.617460938266301</v>
      </c>
      <c r="K389" s="81">
        <v>4.1885052967558813</v>
      </c>
      <c r="L389" s="81">
        <v>0.22207896793902018</v>
      </c>
      <c r="M389" s="81">
        <v>15.274031246784167</v>
      </c>
      <c r="N389" s="81">
        <v>26.870659138420606</v>
      </c>
      <c r="O389" s="81">
        <v>17.67759125409674</v>
      </c>
      <c r="P389" s="81">
        <v>18.331122921034417</v>
      </c>
      <c r="Q389" s="81">
        <v>1.7115648919204438</v>
      </c>
      <c r="R389" s="81">
        <v>0</v>
      </c>
      <c r="S389" s="81">
        <v>1.4803984253768614</v>
      </c>
      <c r="T389" s="82"/>
      <c r="U389" s="81">
        <v>5610157</v>
      </c>
      <c r="V389" s="81">
        <v>1232</v>
      </c>
      <c r="W389" s="81">
        <v>3</v>
      </c>
      <c r="X389" s="81">
        <v>5608</v>
      </c>
      <c r="Y389" s="81">
        <v>7897</v>
      </c>
      <c r="Z389" s="81">
        <v>7271</v>
      </c>
      <c r="AA389" s="81">
        <v>4451</v>
      </c>
      <c r="AB389" s="81">
        <v>27790</v>
      </c>
      <c r="AC389" s="81">
        <v>0</v>
      </c>
      <c r="AD389" s="81">
        <v>1.4803984253768614</v>
      </c>
      <c r="AE389" s="82"/>
      <c r="AF389" s="81" t="s">
        <v>564</v>
      </c>
      <c r="AG389" s="81" t="s">
        <v>564</v>
      </c>
      <c r="AH389" s="81" t="s">
        <v>564</v>
      </c>
      <c r="AI389" s="81" t="s">
        <v>564</v>
      </c>
      <c r="AJ389" s="81" t="s">
        <v>564</v>
      </c>
      <c r="AK389" s="81" t="s">
        <v>564</v>
      </c>
      <c r="AL389" s="81" t="s">
        <v>564</v>
      </c>
      <c r="AM389" s="81" t="s">
        <v>564</v>
      </c>
      <c r="AN389" s="81" t="s">
        <v>564</v>
      </c>
      <c r="AO389" s="81" t="s">
        <v>564</v>
      </c>
      <c r="AP389" s="82"/>
      <c r="AQ389" s="81" t="s">
        <v>564</v>
      </c>
      <c r="AR389" s="81" t="s">
        <v>564</v>
      </c>
      <c r="AS389" s="81" t="s">
        <v>564</v>
      </c>
      <c r="AT389" s="81" t="s">
        <v>564</v>
      </c>
      <c r="AU389" s="81" t="s">
        <v>564</v>
      </c>
      <c r="AV389" s="81" t="s">
        <v>564</v>
      </c>
      <c r="AW389" s="81" t="s">
        <v>564</v>
      </c>
      <c r="AX389" s="82"/>
      <c r="AY389" s="81" t="s">
        <v>564</v>
      </c>
      <c r="AZ389" s="81" t="s">
        <v>564</v>
      </c>
      <c r="BA389" s="81" t="s">
        <v>564</v>
      </c>
      <c r="BB389" s="81" t="s">
        <v>564</v>
      </c>
      <c r="BC389" s="81" t="s">
        <v>564</v>
      </c>
      <c r="BD389" s="81" t="s">
        <v>564</v>
      </c>
      <c r="BE389" s="81" t="s">
        <v>564</v>
      </c>
      <c r="BF389" s="82"/>
      <c r="BG389" s="81" t="s">
        <v>564</v>
      </c>
      <c r="BH389" s="81" t="s">
        <v>564</v>
      </c>
      <c r="BI389" s="81" t="s">
        <v>564</v>
      </c>
      <c r="BJ389" s="81" t="s">
        <v>564</v>
      </c>
      <c r="BK389" s="81" t="s">
        <v>564</v>
      </c>
      <c r="BL389" s="81" t="s">
        <v>564</v>
      </c>
      <c r="BM389" s="82"/>
      <c r="BN389" s="81" t="s">
        <v>564</v>
      </c>
      <c r="BO389" s="81" t="s">
        <v>564</v>
      </c>
      <c r="BP389" s="81" t="s">
        <v>564</v>
      </c>
      <c r="BQ389" s="81" t="s">
        <v>564</v>
      </c>
      <c r="BR389" s="81" t="s">
        <v>564</v>
      </c>
      <c r="BS389" s="81" t="s">
        <v>564</v>
      </c>
      <c r="BT389"/>
      <c r="BU389" s="80"/>
      <c r="BV389" s="80"/>
      <c r="BW389" s="80"/>
      <c r="BX389" s="80"/>
      <c r="BY389" s="80"/>
      <c r="BZ389" s="80"/>
      <c r="CA389" s="80"/>
      <c r="CB389" s="80"/>
      <c r="CC389" s="80"/>
    </row>
    <row r="390" spans="1:81">
      <c r="A390" s="80" t="s">
        <v>2197</v>
      </c>
      <c r="B390" s="80">
        <v>274</v>
      </c>
      <c r="C390" s="80">
        <v>2</v>
      </c>
      <c r="D390" s="80">
        <v>17</v>
      </c>
      <c r="E390" s="80">
        <v>2005</v>
      </c>
      <c r="F390" s="80" t="s">
        <v>565</v>
      </c>
      <c r="G390" s="80" t="s">
        <v>2195</v>
      </c>
      <c r="H390" s="80" t="s">
        <v>2196</v>
      </c>
      <c r="I390" s="177"/>
      <c r="J390" s="81">
        <v>29.234572988009223</v>
      </c>
      <c r="K390" s="81">
        <v>2.294493205880753</v>
      </c>
      <c r="L390" s="81">
        <v>1.032762096302372</v>
      </c>
      <c r="M390" s="81">
        <v>25.70368326156456</v>
      </c>
      <c r="N390" s="81">
        <v>37.355339112536534</v>
      </c>
      <c r="O390" s="81">
        <v>28.056622678299071</v>
      </c>
      <c r="P390" s="81">
        <v>22.437896572848693</v>
      </c>
      <c r="Q390" s="81">
        <v>1.6668765182676482</v>
      </c>
      <c r="R390" s="81">
        <v>0</v>
      </c>
      <c r="S390" s="81">
        <v>3.6263962098000002</v>
      </c>
      <c r="T390" s="82"/>
      <c r="U390" s="81">
        <v>6673337</v>
      </c>
      <c r="V390" s="81">
        <v>946</v>
      </c>
      <c r="W390" s="81">
        <v>14</v>
      </c>
      <c r="X390" s="81">
        <v>5176</v>
      </c>
      <c r="Y390" s="81">
        <v>10027</v>
      </c>
      <c r="Z390" s="81">
        <v>13354</v>
      </c>
      <c r="AA390" s="81">
        <v>4462</v>
      </c>
      <c r="AB390" s="81">
        <v>28293</v>
      </c>
      <c r="AC390" s="81">
        <v>0</v>
      </c>
      <c r="AD390" s="81">
        <v>3.6263962098000002</v>
      </c>
      <c r="AE390" s="82"/>
      <c r="AF390" s="81" t="s">
        <v>564</v>
      </c>
      <c r="AG390" s="81" t="s">
        <v>564</v>
      </c>
      <c r="AH390" s="81" t="s">
        <v>564</v>
      </c>
      <c r="AI390" s="81" t="s">
        <v>564</v>
      </c>
      <c r="AJ390" s="81" t="s">
        <v>564</v>
      </c>
      <c r="AK390" s="81" t="s">
        <v>564</v>
      </c>
      <c r="AL390" s="81" t="s">
        <v>564</v>
      </c>
      <c r="AM390" s="81" t="s">
        <v>564</v>
      </c>
      <c r="AN390" s="81" t="s">
        <v>564</v>
      </c>
      <c r="AO390" s="81" t="s">
        <v>564</v>
      </c>
      <c r="AP390" s="82"/>
      <c r="AQ390" s="81" t="s">
        <v>564</v>
      </c>
      <c r="AR390" s="81" t="s">
        <v>564</v>
      </c>
      <c r="AS390" s="81" t="s">
        <v>564</v>
      </c>
      <c r="AT390" s="81" t="s">
        <v>564</v>
      </c>
      <c r="AU390" s="81" t="s">
        <v>564</v>
      </c>
      <c r="AV390" s="81" t="s">
        <v>564</v>
      </c>
      <c r="AW390" s="81" t="s">
        <v>564</v>
      </c>
      <c r="AX390" s="82"/>
      <c r="AY390" s="81" t="s">
        <v>564</v>
      </c>
      <c r="AZ390" s="81" t="s">
        <v>564</v>
      </c>
      <c r="BA390" s="81" t="s">
        <v>564</v>
      </c>
      <c r="BB390" s="81" t="s">
        <v>564</v>
      </c>
      <c r="BC390" s="81" t="s">
        <v>564</v>
      </c>
      <c r="BD390" s="81" t="s">
        <v>564</v>
      </c>
      <c r="BE390" s="81" t="s">
        <v>564</v>
      </c>
      <c r="BF390" s="82"/>
      <c r="BG390" s="81" t="s">
        <v>564</v>
      </c>
      <c r="BH390" s="81" t="s">
        <v>564</v>
      </c>
      <c r="BI390" s="81" t="s">
        <v>564</v>
      </c>
      <c r="BJ390" s="81" t="s">
        <v>564</v>
      </c>
      <c r="BK390" s="81" t="s">
        <v>564</v>
      </c>
      <c r="BL390" s="81" t="s">
        <v>564</v>
      </c>
      <c r="BM390" s="82"/>
      <c r="BN390" s="81" t="s">
        <v>564</v>
      </c>
      <c r="BO390" s="81" t="s">
        <v>564</v>
      </c>
      <c r="BP390" s="81" t="s">
        <v>564</v>
      </c>
      <c r="BQ390" s="81" t="s">
        <v>564</v>
      </c>
      <c r="BR390" s="81" t="s">
        <v>564</v>
      </c>
      <c r="BS390" s="81" t="s">
        <v>564</v>
      </c>
      <c r="BT390"/>
      <c r="BU390" s="80"/>
      <c r="BV390" s="80"/>
      <c r="BW390" s="80"/>
      <c r="BX390" s="80"/>
      <c r="BY390" s="80"/>
      <c r="BZ390" s="80"/>
      <c r="CA390" s="80"/>
      <c r="CB390" s="80"/>
      <c r="CC390" s="80"/>
    </row>
    <row r="391" spans="1:81">
      <c r="A391" s="80" t="s">
        <v>2198</v>
      </c>
      <c r="B391" s="80">
        <v>275</v>
      </c>
      <c r="C391" s="80">
        <v>3</v>
      </c>
      <c r="D391" s="80">
        <v>17</v>
      </c>
      <c r="E391" s="80">
        <v>2006</v>
      </c>
      <c r="F391" s="80" t="s">
        <v>566</v>
      </c>
      <c r="G391" s="80" t="s">
        <v>2195</v>
      </c>
      <c r="H391" s="80" t="s">
        <v>2196</v>
      </c>
      <c r="I391" s="177"/>
      <c r="J391" s="81" t="s">
        <v>564</v>
      </c>
      <c r="K391" s="81" t="s">
        <v>564</v>
      </c>
      <c r="L391" s="81" t="s">
        <v>564</v>
      </c>
      <c r="M391" s="81" t="s">
        <v>564</v>
      </c>
      <c r="N391" s="81" t="s">
        <v>564</v>
      </c>
      <c r="O391" s="81" t="s">
        <v>564</v>
      </c>
      <c r="P391" s="81" t="s">
        <v>564</v>
      </c>
      <c r="Q391" s="81" t="s">
        <v>564</v>
      </c>
      <c r="R391" s="81" t="s">
        <v>564</v>
      </c>
      <c r="S391" s="81" t="s">
        <v>564</v>
      </c>
      <c r="T391" s="82"/>
      <c r="U391" s="81" t="s">
        <v>564</v>
      </c>
      <c r="V391" s="81" t="s">
        <v>564</v>
      </c>
      <c r="W391" s="81" t="s">
        <v>564</v>
      </c>
      <c r="X391" s="81" t="s">
        <v>564</v>
      </c>
      <c r="Y391" s="81" t="s">
        <v>564</v>
      </c>
      <c r="Z391" s="81" t="s">
        <v>564</v>
      </c>
      <c r="AA391" s="81" t="s">
        <v>564</v>
      </c>
      <c r="AB391" s="81" t="s">
        <v>564</v>
      </c>
      <c r="AC391" s="81" t="s">
        <v>564</v>
      </c>
      <c r="AD391" s="81" t="s">
        <v>564</v>
      </c>
      <c r="AE391" s="82"/>
      <c r="AF391" s="81" t="s">
        <v>564</v>
      </c>
      <c r="AG391" s="81" t="s">
        <v>564</v>
      </c>
      <c r="AH391" s="81" t="s">
        <v>564</v>
      </c>
      <c r="AI391" s="81" t="s">
        <v>564</v>
      </c>
      <c r="AJ391" s="81" t="s">
        <v>564</v>
      </c>
      <c r="AK391" s="81" t="s">
        <v>564</v>
      </c>
      <c r="AL391" s="81" t="s">
        <v>564</v>
      </c>
      <c r="AM391" s="81" t="s">
        <v>564</v>
      </c>
      <c r="AN391" s="81" t="s">
        <v>564</v>
      </c>
      <c r="AO391" s="81" t="s">
        <v>564</v>
      </c>
      <c r="AP391" s="82"/>
      <c r="AQ391" s="81" t="s">
        <v>564</v>
      </c>
      <c r="AR391" s="81" t="s">
        <v>564</v>
      </c>
      <c r="AS391" s="81" t="s">
        <v>564</v>
      </c>
      <c r="AT391" s="81" t="s">
        <v>564</v>
      </c>
      <c r="AU391" s="81" t="s">
        <v>564</v>
      </c>
      <c r="AV391" s="81" t="s">
        <v>564</v>
      </c>
      <c r="AW391" s="81" t="s">
        <v>564</v>
      </c>
      <c r="AX391" s="82"/>
      <c r="AY391" s="81" t="s">
        <v>564</v>
      </c>
      <c r="AZ391" s="81" t="s">
        <v>564</v>
      </c>
      <c r="BA391" s="81" t="s">
        <v>564</v>
      </c>
      <c r="BB391" s="81" t="s">
        <v>564</v>
      </c>
      <c r="BC391" s="81" t="s">
        <v>564</v>
      </c>
      <c r="BD391" s="81" t="s">
        <v>564</v>
      </c>
      <c r="BE391" s="81" t="s">
        <v>564</v>
      </c>
      <c r="BF391" s="82"/>
      <c r="BG391" s="81" t="s">
        <v>564</v>
      </c>
      <c r="BH391" s="81" t="s">
        <v>564</v>
      </c>
      <c r="BI391" s="81" t="s">
        <v>564</v>
      </c>
      <c r="BJ391" s="81" t="s">
        <v>564</v>
      </c>
      <c r="BK391" s="81" t="s">
        <v>564</v>
      </c>
      <c r="BL391" s="81" t="s">
        <v>564</v>
      </c>
      <c r="BM391" s="82"/>
      <c r="BN391" s="81" t="s">
        <v>564</v>
      </c>
      <c r="BO391" s="81" t="s">
        <v>564</v>
      </c>
      <c r="BP391" s="81" t="s">
        <v>564</v>
      </c>
      <c r="BQ391" s="81" t="s">
        <v>564</v>
      </c>
      <c r="BR391" s="81" t="s">
        <v>564</v>
      </c>
      <c r="BS391" s="81" t="s">
        <v>564</v>
      </c>
      <c r="BT391"/>
      <c r="BU391" s="80"/>
      <c r="BV391" s="80"/>
      <c r="BW391" s="80"/>
      <c r="BX391" s="80"/>
      <c r="BY391" s="80"/>
      <c r="BZ391" s="80"/>
      <c r="CA391" s="80"/>
      <c r="CB391" s="80"/>
      <c r="CC391" s="80"/>
    </row>
    <row r="392" spans="1:81">
      <c r="A392" s="80" t="s">
        <v>2199</v>
      </c>
      <c r="B392" s="80">
        <v>276</v>
      </c>
      <c r="C392" s="80">
        <v>4</v>
      </c>
      <c r="D392" s="80">
        <v>17</v>
      </c>
      <c r="E392" s="80">
        <v>2007</v>
      </c>
      <c r="F392" s="80" t="s">
        <v>567</v>
      </c>
      <c r="G392" s="80" t="s">
        <v>2195</v>
      </c>
      <c r="H392" s="80" t="s">
        <v>2196</v>
      </c>
      <c r="I392" s="177"/>
      <c r="J392" s="81">
        <v>38.552023598570145</v>
      </c>
      <c r="K392" s="81">
        <v>2.4752729714380863</v>
      </c>
      <c r="L392" s="81">
        <v>0.79740391762802743</v>
      </c>
      <c r="M392" s="81">
        <v>26.562424290497713</v>
      </c>
      <c r="N392" s="81">
        <v>38.765983751707807</v>
      </c>
      <c r="O392" s="81">
        <v>27.009368479668748</v>
      </c>
      <c r="P392" s="81">
        <v>22.228600639418023</v>
      </c>
      <c r="Q392" s="81">
        <v>1.7151648618113364</v>
      </c>
      <c r="R392" s="81">
        <v>0</v>
      </c>
      <c r="S392" s="81">
        <v>4.5736580536799991</v>
      </c>
      <c r="T392" s="82"/>
      <c r="U392" s="81">
        <v>7769825</v>
      </c>
      <c r="V392" s="81">
        <v>887</v>
      </c>
      <c r="W392" s="81">
        <v>12</v>
      </c>
      <c r="X392" s="81">
        <v>6507</v>
      </c>
      <c r="Y392" s="81">
        <v>9993</v>
      </c>
      <c r="Z392" s="81">
        <v>13364</v>
      </c>
      <c r="AA392" s="81">
        <v>4353</v>
      </c>
      <c r="AB392" s="81">
        <v>27573</v>
      </c>
      <c r="AC392" s="81">
        <v>0</v>
      </c>
      <c r="AD392" s="81">
        <v>4.5736580536799991</v>
      </c>
      <c r="AE392" s="82"/>
      <c r="AF392" s="81" t="s">
        <v>564</v>
      </c>
      <c r="AG392" s="81" t="s">
        <v>564</v>
      </c>
      <c r="AH392" s="81" t="s">
        <v>564</v>
      </c>
      <c r="AI392" s="81" t="s">
        <v>564</v>
      </c>
      <c r="AJ392" s="81" t="s">
        <v>564</v>
      </c>
      <c r="AK392" s="81" t="s">
        <v>564</v>
      </c>
      <c r="AL392" s="81" t="s">
        <v>564</v>
      </c>
      <c r="AM392" s="81" t="s">
        <v>564</v>
      </c>
      <c r="AN392" s="81" t="s">
        <v>564</v>
      </c>
      <c r="AO392" s="81" t="s">
        <v>564</v>
      </c>
      <c r="AP392" s="82"/>
      <c r="AQ392" s="81" t="s">
        <v>564</v>
      </c>
      <c r="AR392" s="81" t="s">
        <v>564</v>
      </c>
      <c r="AS392" s="81" t="s">
        <v>564</v>
      </c>
      <c r="AT392" s="81" t="s">
        <v>564</v>
      </c>
      <c r="AU392" s="81" t="s">
        <v>564</v>
      </c>
      <c r="AV392" s="81" t="s">
        <v>564</v>
      </c>
      <c r="AW392" s="81" t="s">
        <v>564</v>
      </c>
      <c r="AX392" s="82"/>
      <c r="AY392" s="81" t="s">
        <v>564</v>
      </c>
      <c r="AZ392" s="81" t="s">
        <v>564</v>
      </c>
      <c r="BA392" s="81" t="s">
        <v>564</v>
      </c>
      <c r="BB392" s="81" t="s">
        <v>564</v>
      </c>
      <c r="BC392" s="81" t="s">
        <v>564</v>
      </c>
      <c r="BD392" s="81" t="s">
        <v>564</v>
      </c>
      <c r="BE392" s="81" t="s">
        <v>564</v>
      </c>
      <c r="BF392" s="82"/>
      <c r="BG392" s="81" t="s">
        <v>564</v>
      </c>
      <c r="BH392" s="81" t="s">
        <v>564</v>
      </c>
      <c r="BI392" s="81" t="s">
        <v>564</v>
      </c>
      <c r="BJ392" s="81" t="s">
        <v>564</v>
      </c>
      <c r="BK392" s="81" t="s">
        <v>564</v>
      </c>
      <c r="BL392" s="81" t="s">
        <v>564</v>
      </c>
      <c r="BM392" s="82"/>
      <c r="BN392" s="81" t="s">
        <v>564</v>
      </c>
      <c r="BO392" s="81" t="s">
        <v>564</v>
      </c>
      <c r="BP392" s="81" t="s">
        <v>564</v>
      </c>
      <c r="BQ392" s="81" t="s">
        <v>564</v>
      </c>
      <c r="BR392" s="81" t="s">
        <v>564</v>
      </c>
      <c r="BS392" s="81" t="s">
        <v>564</v>
      </c>
      <c r="BT392"/>
      <c r="BU392" s="80"/>
      <c r="BV392" s="80"/>
      <c r="BW392" s="80"/>
      <c r="BX392" s="80"/>
      <c r="BY392" s="80"/>
      <c r="BZ392" s="80"/>
      <c r="CA392" s="80"/>
      <c r="CB392" s="80"/>
      <c r="CC392" s="80"/>
    </row>
    <row r="393" spans="1:81">
      <c r="A393" s="80" t="s">
        <v>2200</v>
      </c>
      <c r="B393" s="80">
        <v>277</v>
      </c>
      <c r="C393" s="80">
        <v>5</v>
      </c>
      <c r="D393" s="80">
        <v>17</v>
      </c>
      <c r="E393" s="80">
        <v>2008</v>
      </c>
      <c r="F393" s="80" t="s">
        <v>84</v>
      </c>
      <c r="G393" s="80" t="s">
        <v>2195</v>
      </c>
      <c r="H393" s="80" t="s">
        <v>2196</v>
      </c>
      <c r="I393" s="177"/>
      <c r="J393" s="81">
        <v>33.482934699217402</v>
      </c>
      <c r="K393" s="81">
        <v>1.8948416080619952</v>
      </c>
      <c r="L393" s="81">
        <v>0.7061577083999776</v>
      </c>
      <c r="M393" s="81">
        <v>31.971416603235621</v>
      </c>
      <c r="N393" s="81">
        <v>37.4066369602089</v>
      </c>
      <c r="O393" s="81">
        <v>26.333691717700106</v>
      </c>
      <c r="P393" s="81">
        <v>21.315749226159305</v>
      </c>
      <c r="Q393" s="81">
        <v>1.66754699017911</v>
      </c>
      <c r="R393" s="81">
        <v>0</v>
      </c>
      <c r="S393" s="81">
        <v>3.4920070264199996</v>
      </c>
      <c r="T393" s="82"/>
      <c r="U393" s="81">
        <v>7420998</v>
      </c>
      <c r="V393" s="81">
        <v>887</v>
      </c>
      <c r="W393" s="81">
        <v>12</v>
      </c>
      <c r="X393" s="81">
        <v>6507</v>
      </c>
      <c r="Y393" s="81">
        <v>10002</v>
      </c>
      <c r="Z393" s="81">
        <v>13487</v>
      </c>
      <c r="AA393" s="81">
        <v>4179</v>
      </c>
      <c r="AB393" s="81">
        <v>27248</v>
      </c>
      <c r="AC393" s="81">
        <v>0</v>
      </c>
      <c r="AD393" s="81">
        <v>3.4920070264199996</v>
      </c>
      <c r="AE393" s="82"/>
      <c r="AF393" s="81" t="s">
        <v>564</v>
      </c>
      <c r="AG393" s="81" t="s">
        <v>564</v>
      </c>
      <c r="AH393" s="81" t="s">
        <v>564</v>
      </c>
      <c r="AI393" s="81" t="s">
        <v>564</v>
      </c>
      <c r="AJ393" s="81" t="s">
        <v>564</v>
      </c>
      <c r="AK393" s="81" t="s">
        <v>564</v>
      </c>
      <c r="AL393" s="81" t="s">
        <v>564</v>
      </c>
      <c r="AM393" s="81" t="s">
        <v>564</v>
      </c>
      <c r="AN393" s="81" t="s">
        <v>564</v>
      </c>
      <c r="AO393" s="81" t="s">
        <v>564</v>
      </c>
      <c r="AP393" s="82"/>
      <c r="AQ393" s="81" t="s">
        <v>564</v>
      </c>
      <c r="AR393" s="81" t="s">
        <v>564</v>
      </c>
      <c r="AS393" s="81" t="s">
        <v>564</v>
      </c>
      <c r="AT393" s="81" t="s">
        <v>564</v>
      </c>
      <c r="AU393" s="81" t="s">
        <v>564</v>
      </c>
      <c r="AV393" s="81" t="s">
        <v>564</v>
      </c>
      <c r="AW393" s="81" t="s">
        <v>564</v>
      </c>
      <c r="AX393" s="82"/>
      <c r="AY393" s="81" t="s">
        <v>564</v>
      </c>
      <c r="AZ393" s="81" t="s">
        <v>564</v>
      </c>
      <c r="BA393" s="81" t="s">
        <v>564</v>
      </c>
      <c r="BB393" s="81" t="s">
        <v>564</v>
      </c>
      <c r="BC393" s="81" t="s">
        <v>564</v>
      </c>
      <c r="BD393" s="81" t="s">
        <v>564</v>
      </c>
      <c r="BE393" s="81" t="s">
        <v>564</v>
      </c>
      <c r="BF393" s="82"/>
      <c r="BG393" s="81" t="s">
        <v>564</v>
      </c>
      <c r="BH393" s="81" t="s">
        <v>564</v>
      </c>
      <c r="BI393" s="81" t="s">
        <v>564</v>
      </c>
      <c r="BJ393" s="81" t="s">
        <v>564</v>
      </c>
      <c r="BK393" s="81" t="s">
        <v>564</v>
      </c>
      <c r="BL393" s="81" t="s">
        <v>564</v>
      </c>
      <c r="BM393" s="82"/>
      <c r="BN393" s="81" t="s">
        <v>564</v>
      </c>
      <c r="BO393" s="81" t="s">
        <v>564</v>
      </c>
      <c r="BP393" s="81" t="s">
        <v>564</v>
      </c>
      <c r="BQ393" s="81" t="s">
        <v>564</v>
      </c>
      <c r="BR393" s="81" t="s">
        <v>564</v>
      </c>
      <c r="BS393" s="81" t="s">
        <v>564</v>
      </c>
      <c r="BT393"/>
      <c r="BU393" s="80"/>
      <c r="BV393" s="80"/>
      <c r="BW393" s="80"/>
      <c r="BX393" s="80"/>
      <c r="BY393" s="80"/>
      <c r="BZ393" s="80"/>
      <c r="CA393" s="80"/>
      <c r="CB393" s="80"/>
      <c r="CC393" s="80"/>
    </row>
    <row r="394" spans="1:81">
      <c r="A394" s="80" t="s">
        <v>2201</v>
      </c>
      <c r="B394" s="80">
        <v>278</v>
      </c>
      <c r="C394" s="80">
        <v>6</v>
      </c>
      <c r="D394" s="80">
        <v>17</v>
      </c>
      <c r="E394" s="80">
        <v>2009</v>
      </c>
      <c r="F394" s="80" t="s">
        <v>85</v>
      </c>
      <c r="G394" s="80" t="s">
        <v>2195</v>
      </c>
      <c r="H394" s="80" t="s">
        <v>2196</v>
      </c>
      <c r="I394" s="177"/>
      <c r="J394" s="81">
        <v>30.145306039024085</v>
      </c>
      <c r="K394" s="81">
        <v>1.7184253386669253</v>
      </c>
      <c r="L394" s="81">
        <v>3.5129279698290525</v>
      </c>
      <c r="M394" s="81">
        <v>31.198377299515972</v>
      </c>
      <c r="N394" s="81">
        <v>33.567476967673954</v>
      </c>
      <c r="O394" s="81">
        <v>26.596143251155201</v>
      </c>
      <c r="P394" s="81">
        <v>20.445200054529472</v>
      </c>
      <c r="Q394" s="81">
        <v>1.5709620712232362</v>
      </c>
      <c r="R394" s="81">
        <v>0</v>
      </c>
      <c r="S394" s="81">
        <v>4.3331798631100007</v>
      </c>
      <c r="T394" s="82"/>
      <c r="U394" s="81">
        <v>4999065</v>
      </c>
      <c r="V394" s="81">
        <v>799</v>
      </c>
      <c r="W394" s="81">
        <v>102</v>
      </c>
      <c r="X394" s="81">
        <v>6603</v>
      </c>
      <c r="Y394" s="81">
        <v>9965</v>
      </c>
      <c r="Z394" s="81">
        <v>13445</v>
      </c>
      <c r="AA394" s="81">
        <v>4115</v>
      </c>
      <c r="AB394" s="81">
        <v>26947</v>
      </c>
      <c r="AC394" s="81">
        <v>0</v>
      </c>
      <c r="AD394" s="81">
        <v>4.3331798631100007</v>
      </c>
      <c r="AE394" s="82"/>
      <c r="AF394" s="81" t="s">
        <v>564</v>
      </c>
      <c r="AG394" s="81" t="s">
        <v>564</v>
      </c>
      <c r="AH394" s="81" t="s">
        <v>564</v>
      </c>
      <c r="AI394" s="81" t="s">
        <v>564</v>
      </c>
      <c r="AJ394" s="81" t="s">
        <v>564</v>
      </c>
      <c r="AK394" s="81" t="s">
        <v>564</v>
      </c>
      <c r="AL394" s="81" t="s">
        <v>564</v>
      </c>
      <c r="AM394" s="81" t="s">
        <v>564</v>
      </c>
      <c r="AN394" s="81" t="s">
        <v>564</v>
      </c>
      <c r="AO394" s="81" t="s">
        <v>564</v>
      </c>
      <c r="AP394" s="82"/>
      <c r="AQ394" s="81" t="s">
        <v>564</v>
      </c>
      <c r="AR394" s="81" t="s">
        <v>564</v>
      </c>
      <c r="AS394" s="81" t="s">
        <v>564</v>
      </c>
      <c r="AT394" s="81" t="s">
        <v>564</v>
      </c>
      <c r="AU394" s="81" t="s">
        <v>564</v>
      </c>
      <c r="AV394" s="81" t="s">
        <v>564</v>
      </c>
      <c r="AW394" s="81" t="s">
        <v>564</v>
      </c>
      <c r="AX394" s="82"/>
      <c r="AY394" s="81" t="s">
        <v>564</v>
      </c>
      <c r="AZ394" s="81" t="s">
        <v>564</v>
      </c>
      <c r="BA394" s="81" t="s">
        <v>564</v>
      </c>
      <c r="BB394" s="81" t="s">
        <v>564</v>
      </c>
      <c r="BC394" s="81" t="s">
        <v>564</v>
      </c>
      <c r="BD394" s="81" t="s">
        <v>564</v>
      </c>
      <c r="BE394" s="81" t="s">
        <v>564</v>
      </c>
      <c r="BF394" s="82"/>
      <c r="BG394" s="81">
        <v>0</v>
      </c>
      <c r="BH394" s="81">
        <v>0</v>
      </c>
      <c r="BI394" s="81">
        <v>0</v>
      </c>
      <c r="BJ394" s="81">
        <v>0</v>
      </c>
      <c r="BK394" s="81">
        <v>0</v>
      </c>
      <c r="BL394" s="81">
        <v>0</v>
      </c>
      <c r="BM394" s="82"/>
      <c r="BN394" s="81">
        <v>0</v>
      </c>
      <c r="BO394" s="81">
        <v>0</v>
      </c>
      <c r="BP394" s="81">
        <v>0</v>
      </c>
      <c r="BQ394" s="81">
        <v>0</v>
      </c>
      <c r="BR394" s="81">
        <v>0</v>
      </c>
      <c r="BS394" s="81">
        <v>0</v>
      </c>
      <c r="BT394"/>
      <c r="BU394" s="80"/>
      <c r="BV394" s="80"/>
      <c r="BW394" s="80"/>
      <c r="BX394" s="80"/>
      <c r="BY394" s="80"/>
      <c r="BZ394" s="80"/>
      <c r="CA394" s="80"/>
      <c r="CB394" s="80"/>
      <c r="CC394" s="80"/>
    </row>
    <row r="395" spans="1:81">
      <c r="A395" s="80" t="s">
        <v>2202</v>
      </c>
      <c r="B395" s="80">
        <v>279</v>
      </c>
      <c r="C395" s="80">
        <v>7</v>
      </c>
      <c r="D395" s="80">
        <v>17</v>
      </c>
      <c r="E395" s="80">
        <v>2010</v>
      </c>
      <c r="F395" s="80" t="s">
        <v>86</v>
      </c>
      <c r="G395" s="80" t="s">
        <v>2195</v>
      </c>
      <c r="H395" s="80" t="s">
        <v>2196</v>
      </c>
      <c r="I395" s="177"/>
      <c r="J395" s="81">
        <v>27.116472081698596</v>
      </c>
      <c r="K395" s="81">
        <v>1.8032083652773125</v>
      </c>
      <c r="L395" s="81">
        <v>3.3090202702279727</v>
      </c>
      <c r="M395" s="81">
        <v>32.305414755940873</v>
      </c>
      <c r="N395" s="81">
        <v>32.717326982277655</v>
      </c>
      <c r="O395" s="81">
        <v>26.490848881053552</v>
      </c>
      <c r="P395" s="81">
        <v>20.545925702733289</v>
      </c>
      <c r="Q395" s="81">
        <v>1.615579178656676</v>
      </c>
      <c r="R395" s="81">
        <v>0</v>
      </c>
      <c r="S395" s="81">
        <v>4.1456159557600003</v>
      </c>
      <c r="T395" s="82"/>
      <c r="U395" s="81">
        <v>5316216</v>
      </c>
      <c r="V395" s="81">
        <v>799</v>
      </c>
      <c r="W395" s="81">
        <v>102</v>
      </c>
      <c r="X395" s="81">
        <v>6603</v>
      </c>
      <c r="Y395" s="81">
        <v>9981</v>
      </c>
      <c r="Z395" s="81">
        <v>13454</v>
      </c>
      <c r="AA395" s="81">
        <v>4032</v>
      </c>
      <c r="AB395" s="81">
        <v>26554</v>
      </c>
      <c r="AC395" s="81">
        <v>0</v>
      </c>
      <c r="AD395" s="81">
        <v>4.1456159557600003</v>
      </c>
      <c r="AE395" s="82"/>
      <c r="AF395" s="81" t="s">
        <v>564</v>
      </c>
      <c r="AG395" s="81" t="s">
        <v>564</v>
      </c>
      <c r="AH395" s="81" t="s">
        <v>564</v>
      </c>
      <c r="AI395" s="81" t="s">
        <v>564</v>
      </c>
      <c r="AJ395" s="81" t="s">
        <v>564</v>
      </c>
      <c r="AK395" s="81" t="s">
        <v>564</v>
      </c>
      <c r="AL395" s="81" t="s">
        <v>564</v>
      </c>
      <c r="AM395" s="81" t="s">
        <v>564</v>
      </c>
      <c r="AN395" s="81" t="s">
        <v>564</v>
      </c>
      <c r="AO395" s="81" t="s">
        <v>564</v>
      </c>
      <c r="AP395" s="82"/>
      <c r="AQ395" s="81" t="s">
        <v>564</v>
      </c>
      <c r="AR395" s="81" t="s">
        <v>564</v>
      </c>
      <c r="AS395" s="81" t="s">
        <v>564</v>
      </c>
      <c r="AT395" s="81" t="s">
        <v>564</v>
      </c>
      <c r="AU395" s="81" t="s">
        <v>564</v>
      </c>
      <c r="AV395" s="81" t="s">
        <v>564</v>
      </c>
      <c r="AW395" s="81" t="s">
        <v>564</v>
      </c>
      <c r="AX395" s="82"/>
      <c r="AY395" s="81" t="s">
        <v>564</v>
      </c>
      <c r="AZ395" s="81" t="s">
        <v>564</v>
      </c>
      <c r="BA395" s="81" t="s">
        <v>564</v>
      </c>
      <c r="BB395" s="81" t="s">
        <v>564</v>
      </c>
      <c r="BC395" s="81" t="s">
        <v>564</v>
      </c>
      <c r="BD395" s="81" t="s">
        <v>564</v>
      </c>
      <c r="BE395" s="81" t="s">
        <v>564</v>
      </c>
      <c r="BF395" s="82"/>
      <c r="BG395" s="81">
        <v>0</v>
      </c>
      <c r="BH395" s="81">
        <v>0</v>
      </c>
      <c r="BI395" s="81">
        <v>0</v>
      </c>
      <c r="BJ395" s="81">
        <v>0</v>
      </c>
      <c r="BK395" s="81">
        <v>0</v>
      </c>
      <c r="BL395" s="81">
        <v>0</v>
      </c>
      <c r="BM395" s="82"/>
      <c r="BN395" s="81">
        <v>0</v>
      </c>
      <c r="BO395" s="81">
        <v>0</v>
      </c>
      <c r="BP395" s="81">
        <v>0</v>
      </c>
      <c r="BQ395" s="81">
        <v>0</v>
      </c>
      <c r="BR395" s="81">
        <v>0</v>
      </c>
      <c r="BS395" s="81">
        <v>0</v>
      </c>
      <c r="BT395"/>
      <c r="BU395" s="80">
        <v>0</v>
      </c>
      <c r="BV395" s="80">
        <v>0</v>
      </c>
      <c r="BW395" s="80">
        <v>0</v>
      </c>
      <c r="BX395" s="80">
        <v>0</v>
      </c>
      <c r="BY395" s="80">
        <v>0</v>
      </c>
      <c r="BZ395" s="80">
        <v>0</v>
      </c>
      <c r="CA395" s="80">
        <v>0</v>
      </c>
      <c r="CB395" s="80">
        <v>0</v>
      </c>
      <c r="CC395" s="80">
        <v>0</v>
      </c>
    </row>
    <row r="396" spans="1:81">
      <c r="A396" s="80" t="s">
        <v>2203</v>
      </c>
      <c r="B396" s="80">
        <v>280</v>
      </c>
      <c r="C396" s="80">
        <v>8</v>
      </c>
      <c r="D396" s="80">
        <v>17</v>
      </c>
      <c r="E396" s="80">
        <v>2011</v>
      </c>
      <c r="F396" s="80" t="s">
        <v>87</v>
      </c>
      <c r="G396" s="80" t="s">
        <v>2195</v>
      </c>
      <c r="H396" s="80" t="s">
        <v>2196</v>
      </c>
      <c r="I396" s="177"/>
      <c r="J396" s="81">
        <v>23.863048242395251</v>
      </c>
      <c r="K396" s="81">
        <v>2.0819320084713797</v>
      </c>
      <c r="L396" s="81">
        <v>3.4690659039660088</v>
      </c>
      <c r="M396" s="81">
        <v>36.768030924325544</v>
      </c>
      <c r="N396" s="81">
        <v>37.656475448055573</v>
      </c>
      <c r="O396" s="81">
        <v>26.091378104164814</v>
      </c>
      <c r="P396" s="81">
        <v>19.803726848874838</v>
      </c>
      <c r="Q396" s="81">
        <v>1.831934754888612</v>
      </c>
      <c r="R396" s="81">
        <v>0</v>
      </c>
      <c r="S396" s="81">
        <v>4.8635369793899992</v>
      </c>
      <c r="T396" s="82"/>
      <c r="U396" s="81">
        <v>5067209</v>
      </c>
      <c r="V396" s="81">
        <v>799</v>
      </c>
      <c r="W396" s="81">
        <v>102</v>
      </c>
      <c r="X396" s="81">
        <v>6603</v>
      </c>
      <c r="Y396" s="81">
        <v>9925</v>
      </c>
      <c r="Z396" s="81">
        <v>13539</v>
      </c>
      <c r="AA396" s="81">
        <v>4002</v>
      </c>
      <c r="AB396" s="81">
        <v>26104</v>
      </c>
      <c r="AC396" s="81">
        <v>0</v>
      </c>
      <c r="AD396" s="81">
        <v>4.8635369793899992</v>
      </c>
      <c r="AE396" s="82"/>
      <c r="AF396" s="81" t="s">
        <v>564</v>
      </c>
      <c r="AG396" s="81" t="s">
        <v>564</v>
      </c>
      <c r="AH396" s="81" t="s">
        <v>564</v>
      </c>
      <c r="AI396" s="81" t="s">
        <v>564</v>
      </c>
      <c r="AJ396" s="81" t="s">
        <v>564</v>
      </c>
      <c r="AK396" s="81" t="s">
        <v>564</v>
      </c>
      <c r="AL396" s="81" t="s">
        <v>564</v>
      </c>
      <c r="AM396" s="81" t="s">
        <v>564</v>
      </c>
      <c r="AN396" s="81" t="s">
        <v>564</v>
      </c>
      <c r="AO396" s="81" t="s">
        <v>564</v>
      </c>
      <c r="AP396" s="82"/>
      <c r="AQ396" s="81" t="s">
        <v>564</v>
      </c>
      <c r="AR396" s="81" t="s">
        <v>564</v>
      </c>
      <c r="AS396" s="81" t="s">
        <v>564</v>
      </c>
      <c r="AT396" s="81" t="s">
        <v>564</v>
      </c>
      <c r="AU396" s="81" t="s">
        <v>564</v>
      </c>
      <c r="AV396" s="81" t="s">
        <v>564</v>
      </c>
      <c r="AW396" s="81" t="s">
        <v>564</v>
      </c>
      <c r="AX396" s="82"/>
      <c r="AY396" s="81" t="s">
        <v>564</v>
      </c>
      <c r="AZ396" s="81" t="s">
        <v>564</v>
      </c>
      <c r="BA396" s="81" t="s">
        <v>564</v>
      </c>
      <c r="BB396" s="81" t="s">
        <v>564</v>
      </c>
      <c r="BC396" s="81" t="s">
        <v>564</v>
      </c>
      <c r="BD396" s="81" t="s">
        <v>564</v>
      </c>
      <c r="BE396" s="81" t="s">
        <v>564</v>
      </c>
      <c r="BF396" s="82"/>
      <c r="BG396" s="81">
        <v>0</v>
      </c>
      <c r="BH396" s="81">
        <v>0</v>
      </c>
      <c r="BI396" s="81">
        <v>0</v>
      </c>
      <c r="BJ396" s="81">
        <v>0</v>
      </c>
      <c r="BK396" s="81">
        <v>0</v>
      </c>
      <c r="BL396" s="81">
        <v>0</v>
      </c>
      <c r="BM396" s="82"/>
      <c r="BN396" s="81">
        <v>0</v>
      </c>
      <c r="BO396" s="81">
        <v>0</v>
      </c>
      <c r="BP396" s="81">
        <v>0</v>
      </c>
      <c r="BQ396" s="81">
        <v>0</v>
      </c>
      <c r="BR396" s="81">
        <v>0</v>
      </c>
      <c r="BS396" s="81">
        <v>0</v>
      </c>
      <c r="BT396"/>
      <c r="BU396" s="80">
        <v>0</v>
      </c>
      <c r="BV396" s="80">
        <v>0</v>
      </c>
      <c r="BW396" s="80">
        <v>0</v>
      </c>
      <c r="BX396" s="80">
        <v>0</v>
      </c>
      <c r="BY396" s="80">
        <v>0</v>
      </c>
      <c r="BZ396" s="80">
        <v>0</v>
      </c>
      <c r="CA396" s="80">
        <v>0</v>
      </c>
      <c r="CB396" s="80">
        <v>0</v>
      </c>
      <c r="CC396" s="80">
        <v>0</v>
      </c>
    </row>
    <row r="397" spans="1:81">
      <c r="A397" s="80" t="s">
        <v>2204</v>
      </c>
      <c r="B397" s="80">
        <v>281</v>
      </c>
      <c r="C397" s="80">
        <v>9</v>
      </c>
      <c r="D397" s="80">
        <v>17</v>
      </c>
      <c r="E397" s="80">
        <v>2012</v>
      </c>
      <c r="F397" s="80" t="s">
        <v>88</v>
      </c>
      <c r="G397" s="80" t="s">
        <v>2195</v>
      </c>
      <c r="H397" s="80" t="s">
        <v>2196</v>
      </c>
      <c r="I397" s="177"/>
      <c r="J397" s="81">
        <v>37.02924770779191</v>
      </c>
      <c r="K397" s="81">
        <v>1.9932203159765911</v>
      </c>
      <c r="L397" s="81">
        <v>3.4182198998241402</v>
      </c>
      <c r="M397" s="81">
        <v>36.178012961794991</v>
      </c>
      <c r="N397" s="81">
        <v>43.429095933590879</v>
      </c>
      <c r="O397" s="81">
        <v>26.004601711042959</v>
      </c>
      <c r="P397" s="81">
        <v>19.821846990404371</v>
      </c>
      <c r="Q397" s="81">
        <v>1.9726640059161293</v>
      </c>
      <c r="R397" s="81">
        <v>0</v>
      </c>
      <c r="S397" s="81">
        <v>4.7367206564287505</v>
      </c>
      <c r="T397" s="82"/>
      <c r="U397" s="81">
        <v>6188135</v>
      </c>
      <c r="V397" s="81">
        <v>799</v>
      </c>
      <c r="W397" s="81">
        <v>102</v>
      </c>
      <c r="X397" s="81">
        <v>6603</v>
      </c>
      <c r="Y397" s="81">
        <v>10021</v>
      </c>
      <c r="Z397" s="81">
        <v>13601</v>
      </c>
      <c r="AA397" s="81">
        <v>3983</v>
      </c>
      <c r="AB397" s="81">
        <v>25872</v>
      </c>
      <c r="AC397" s="81">
        <v>0</v>
      </c>
      <c r="AD397" s="81">
        <v>4.7367206564287505</v>
      </c>
      <c r="AE397" s="82"/>
      <c r="AF397" s="81" t="s">
        <v>564</v>
      </c>
      <c r="AG397" s="81" t="s">
        <v>564</v>
      </c>
      <c r="AH397" s="81" t="s">
        <v>564</v>
      </c>
      <c r="AI397" s="81" t="s">
        <v>564</v>
      </c>
      <c r="AJ397" s="81" t="s">
        <v>564</v>
      </c>
      <c r="AK397" s="81" t="s">
        <v>564</v>
      </c>
      <c r="AL397" s="81" t="s">
        <v>564</v>
      </c>
      <c r="AM397" s="81" t="s">
        <v>564</v>
      </c>
      <c r="AN397" s="81" t="s">
        <v>564</v>
      </c>
      <c r="AO397" s="81" t="s">
        <v>564</v>
      </c>
      <c r="AP397" s="82"/>
      <c r="AQ397" s="81" t="s">
        <v>564</v>
      </c>
      <c r="AR397" s="81" t="s">
        <v>564</v>
      </c>
      <c r="AS397" s="81" t="s">
        <v>564</v>
      </c>
      <c r="AT397" s="81" t="s">
        <v>564</v>
      </c>
      <c r="AU397" s="81" t="s">
        <v>564</v>
      </c>
      <c r="AV397" s="81" t="s">
        <v>564</v>
      </c>
      <c r="AW397" s="81" t="s">
        <v>564</v>
      </c>
      <c r="AX397" s="82"/>
      <c r="AY397" s="81" t="s">
        <v>564</v>
      </c>
      <c r="AZ397" s="81" t="s">
        <v>564</v>
      </c>
      <c r="BA397" s="81" t="s">
        <v>564</v>
      </c>
      <c r="BB397" s="81" t="s">
        <v>564</v>
      </c>
      <c r="BC397" s="81" t="s">
        <v>564</v>
      </c>
      <c r="BD397" s="81" t="s">
        <v>564</v>
      </c>
      <c r="BE397" s="81" t="s">
        <v>564</v>
      </c>
      <c r="BF397" s="82"/>
      <c r="BG397" s="81">
        <v>0</v>
      </c>
      <c r="BH397" s="81">
        <v>0</v>
      </c>
      <c r="BI397" s="81">
        <v>0</v>
      </c>
      <c r="BJ397" s="81">
        <v>0</v>
      </c>
      <c r="BK397" s="81">
        <v>0</v>
      </c>
      <c r="BL397" s="81">
        <v>0</v>
      </c>
      <c r="BM397" s="82"/>
      <c r="BN397" s="81">
        <v>0</v>
      </c>
      <c r="BO397" s="81">
        <v>0</v>
      </c>
      <c r="BP397" s="81">
        <v>0</v>
      </c>
      <c r="BQ397" s="81">
        <v>0</v>
      </c>
      <c r="BR397" s="81">
        <v>0</v>
      </c>
      <c r="BS397" s="81">
        <v>0</v>
      </c>
      <c r="BT397"/>
      <c r="BU397" s="80">
        <v>0</v>
      </c>
      <c r="BV397" s="80">
        <v>0</v>
      </c>
      <c r="BW397" s="80">
        <v>0</v>
      </c>
      <c r="BX397" s="80">
        <v>0</v>
      </c>
      <c r="BY397" s="80">
        <v>0</v>
      </c>
      <c r="BZ397" s="80">
        <v>0</v>
      </c>
      <c r="CA397" s="80">
        <v>0</v>
      </c>
      <c r="CB397" s="80">
        <v>0</v>
      </c>
      <c r="CC397" s="80">
        <v>0</v>
      </c>
    </row>
    <row r="398" spans="1:81">
      <c r="A398" s="80" t="s">
        <v>2205</v>
      </c>
      <c r="B398" s="80">
        <v>282</v>
      </c>
      <c r="C398" s="80">
        <v>10</v>
      </c>
      <c r="D398" s="80">
        <v>17</v>
      </c>
      <c r="E398" s="80">
        <v>2013</v>
      </c>
      <c r="F398" s="80" t="s">
        <v>89</v>
      </c>
      <c r="G398" s="80" t="s">
        <v>2195</v>
      </c>
      <c r="H398" s="80" t="s">
        <v>2196</v>
      </c>
      <c r="I398" s="177"/>
      <c r="J398" s="81">
        <v>41.819338417642854</v>
      </c>
      <c r="K398" s="81">
        <v>1.9517657410604079</v>
      </c>
      <c r="L398" s="81">
        <v>2.805779161260185</v>
      </c>
      <c r="M398" s="81">
        <v>37.409389704043896</v>
      </c>
      <c r="N398" s="81">
        <v>39.795375003474973</v>
      </c>
      <c r="O398" s="81">
        <v>24.971868111686241</v>
      </c>
      <c r="P398" s="81">
        <v>19.761658758243666</v>
      </c>
      <c r="Q398" s="81">
        <v>1.9795455579929948</v>
      </c>
      <c r="R398" s="81">
        <v>0</v>
      </c>
      <c r="S398" s="81">
        <v>3.1538839695000003</v>
      </c>
      <c r="T398" s="82"/>
      <c r="U398" s="81">
        <v>6036845</v>
      </c>
      <c r="V398" s="81">
        <v>799</v>
      </c>
      <c r="W398" s="81">
        <v>102</v>
      </c>
      <c r="X398" s="81">
        <v>6603</v>
      </c>
      <c r="Y398" s="81">
        <v>10026</v>
      </c>
      <c r="Z398" s="81">
        <v>13644</v>
      </c>
      <c r="AA398" s="81">
        <v>3956</v>
      </c>
      <c r="AB398" s="81">
        <v>25590</v>
      </c>
      <c r="AC398" s="81">
        <v>0</v>
      </c>
      <c r="AD398" s="81">
        <v>3.1538839695000003</v>
      </c>
      <c r="AE398" s="82"/>
      <c r="AF398" s="81" t="s">
        <v>564</v>
      </c>
      <c r="AG398" s="81" t="s">
        <v>564</v>
      </c>
      <c r="AH398" s="81" t="s">
        <v>564</v>
      </c>
      <c r="AI398" s="81" t="s">
        <v>564</v>
      </c>
      <c r="AJ398" s="81" t="s">
        <v>564</v>
      </c>
      <c r="AK398" s="81" t="s">
        <v>564</v>
      </c>
      <c r="AL398" s="81" t="s">
        <v>564</v>
      </c>
      <c r="AM398" s="81" t="s">
        <v>564</v>
      </c>
      <c r="AN398" s="81" t="s">
        <v>564</v>
      </c>
      <c r="AO398" s="81" t="s">
        <v>564</v>
      </c>
      <c r="AP398" s="82"/>
      <c r="AQ398" s="81" t="s">
        <v>564</v>
      </c>
      <c r="AR398" s="81" t="s">
        <v>564</v>
      </c>
      <c r="AS398" s="81" t="s">
        <v>564</v>
      </c>
      <c r="AT398" s="81" t="s">
        <v>564</v>
      </c>
      <c r="AU398" s="81" t="s">
        <v>564</v>
      </c>
      <c r="AV398" s="81" t="s">
        <v>564</v>
      </c>
      <c r="AW398" s="81" t="s">
        <v>564</v>
      </c>
      <c r="AX398" s="82"/>
      <c r="AY398" s="81" t="s">
        <v>564</v>
      </c>
      <c r="AZ398" s="81" t="s">
        <v>564</v>
      </c>
      <c r="BA398" s="81" t="s">
        <v>564</v>
      </c>
      <c r="BB398" s="81" t="s">
        <v>564</v>
      </c>
      <c r="BC398" s="81" t="s">
        <v>564</v>
      </c>
      <c r="BD398" s="81" t="s">
        <v>564</v>
      </c>
      <c r="BE398" s="81" t="s">
        <v>564</v>
      </c>
      <c r="BF398" s="82"/>
      <c r="BG398" s="81">
        <v>0</v>
      </c>
      <c r="BH398" s="81">
        <v>0</v>
      </c>
      <c r="BI398" s="81">
        <v>0</v>
      </c>
      <c r="BJ398" s="81">
        <v>0</v>
      </c>
      <c r="BK398" s="81">
        <v>0</v>
      </c>
      <c r="BL398" s="81">
        <v>0</v>
      </c>
      <c r="BM398" s="82"/>
      <c r="BN398" s="81">
        <v>0</v>
      </c>
      <c r="BO398" s="81">
        <v>0</v>
      </c>
      <c r="BP398" s="81">
        <v>0</v>
      </c>
      <c r="BQ398" s="81">
        <v>0</v>
      </c>
      <c r="BR398" s="81">
        <v>0</v>
      </c>
      <c r="BS398" s="81">
        <v>0</v>
      </c>
      <c r="BT398"/>
      <c r="BU398" s="80">
        <v>0</v>
      </c>
      <c r="BV398" s="80">
        <v>0</v>
      </c>
      <c r="BW398" s="80">
        <v>0</v>
      </c>
      <c r="BX398" s="80">
        <v>0</v>
      </c>
      <c r="BY398" s="80">
        <v>0</v>
      </c>
      <c r="BZ398" s="80">
        <v>0</v>
      </c>
      <c r="CA398" s="80">
        <v>0</v>
      </c>
      <c r="CB398" s="80">
        <v>0</v>
      </c>
      <c r="CC398" s="80">
        <v>0</v>
      </c>
    </row>
    <row r="399" spans="1:81">
      <c r="A399" s="80" t="s">
        <v>2206</v>
      </c>
      <c r="B399" s="80">
        <v>283</v>
      </c>
      <c r="C399" s="80">
        <v>11</v>
      </c>
      <c r="D399" s="80">
        <v>17</v>
      </c>
      <c r="E399" s="80">
        <v>2014</v>
      </c>
      <c r="F399" s="80" t="s">
        <v>90</v>
      </c>
      <c r="G399" s="80" t="s">
        <v>2195</v>
      </c>
      <c r="H399" s="80" t="s">
        <v>2196</v>
      </c>
      <c r="I399" s="177"/>
      <c r="J399" s="81">
        <v>35.103552546903607</v>
      </c>
      <c r="K399" s="81">
        <v>1.4411828997375844</v>
      </c>
      <c r="L399" s="81">
        <v>2.5476197140392065</v>
      </c>
      <c r="M399" s="81">
        <v>36.969264777100605</v>
      </c>
      <c r="N399" s="81">
        <v>33.76605020741426</v>
      </c>
      <c r="O399" s="81">
        <v>23.711956216131959</v>
      </c>
      <c r="P399" s="81">
        <v>19.75397123258081</v>
      </c>
      <c r="Q399" s="81">
        <v>1.867815381568759</v>
      </c>
      <c r="R399" s="81">
        <v>0</v>
      </c>
      <c r="S399" s="81">
        <v>4.5256652650000007</v>
      </c>
      <c r="T399" s="82"/>
      <c r="U399" s="81">
        <v>6288573</v>
      </c>
      <c r="V399" s="81">
        <v>544</v>
      </c>
      <c r="W399" s="81">
        <v>89</v>
      </c>
      <c r="X399" s="81">
        <v>6781</v>
      </c>
      <c r="Y399" s="81">
        <v>10007</v>
      </c>
      <c r="Z399" s="81">
        <v>13645</v>
      </c>
      <c r="AA399" s="81">
        <v>3934</v>
      </c>
      <c r="AB399" s="81">
        <v>25166</v>
      </c>
      <c r="AC399" s="81">
        <v>0</v>
      </c>
      <c r="AD399" s="81">
        <v>4.5256652650000007</v>
      </c>
      <c r="AE399" s="82"/>
      <c r="AF399" s="81">
        <v>50009844.870403327</v>
      </c>
      <c r="AG399" s="81">
        <v>1169008.974618833</v>
      </c>
      <c r="AH399" s="81">
        <v>666080.69456431945</v>
      </c>
      <c r="AI399" s="81">
        <v>45715826.488057651</v>
      </c>
      <c r="AJ399" s="81">
        <v>44821498.900811963</v>
      </c>
      <c r="AK399" s="81">
        <v>0</v>
      </c>
      <c r="AL399" s="81">
        <v>0</v>
      </c>
      <c r="AM399" s="81">
        <v>3454915.7390521276</v>
      </c>
      <c r="AN399" s="81">
        <v>0</v>
      </c>
      <c r="AO399" s="81">
        <v>0</v>
      </c>
      <c r="AP399" s="82"/>
      <c r="AQ399" s="81">
        <v>479</v>
      </c>
      <c r="AR399" s="81">
        <v>42</v>
      </c>
      <c r="AS399" s="81">
        <v>0</v>
      </c>
      <c r="AT399" s="81">
        <v>0</v>
      </c>
      <c r="AU399" s="81">
        <v>0</v>
      </c>
      <c r="AV399" s="81">
        <v>0</v>
      </c>
      <c r="AW399" s="81" t="s">
        <v>564</v>
      </c>
      <c r="AX399" s="82"/>
      <c r="AY399" s="81">
        <v>1892.6000000000001</v>
      </c>
      <c r="AZ399" s="81">
        <v>5019.2000000000007</v>
      </c>
      <c r="BA399" s="81">
        <v>0</v>
      </c>
      <c r="BB399" s="81">
        <v>0</v>
      </c>
      <c r="BC399" s="81">
        <v>0</v>
      </c>
      <c r="BD399" s="81">
        <v>0</v>
      </c>
      <c r="BE399" s="81" t="s">
        <v>564</v>
      </c>
      <c r="BF399" s="82"/>
      <c r="BG399" s="81">
        <v>0</v>
      </c>
      <c r="BH399" s="81">
        <v>0</v>
      </c>
      <c r="BI399" s="81">
        <v>0</v>
      </c>
      <c r="BJ399" s="81">
        <v>0</v>
      </c>
      <c r="BK399" s="81">
        <v>0</v>
      </c>
      <c r="BL399" s="81">
        <v>0</v>
      </c>
      <c r="BM399" s="82"/>
      <c r="BN399" s="81">
        <v>0</v>
      </c>
      <c r="BO399" s="81">
        <v>0</v>
      </c>
      <c r="BP399" s="81">
        <v>0</v>
      </c>
      <c r="BQ399" s="81">
        <v>0</v>
      </c>
      <c r="BR399" s="81">
        <v>0</v>
      </c>
      <c r="BS399" s="81">
        <v>0</v>
      </c>
      <c r="BT399"/>
      <c r="BU399" s="80">
        <v>0</v>
      </c>
      <c r="BV399" s="80">
        <v>0</v>
      </c>
      <c r="BW399" s="80">
        <v>0</v>
      </c>
      <c r="BX399" s="80">
        <v>0</v>
      </c>
      <c r="BY399" s="80">
        <v>0</v>
      </c>
      <c r="BZ399" s="80">
        <v>0</v>
      </c>
      <c r="CA399" s="80">
        <v>0</v>
      </c>
      <c r="CB399" s="80">
        <v>0</v>
      </c>
      <c r="CC399" s="80">
        <v>0</v>
      </c>
    </row>
    <row r="400" spans="1:81">
      <c r="A400" s="80" t="s">
        <v>2207</v>
      </c>
      <c r="B400" s="80">
        <v>284</v>
      </c>
      <c r="C400" s="80">
        <v>12</v>
      </c>
      <c r="D400" s="80">
        <v>17</v>
      </c>
      <c r="E400" s="80">
        <v>2015</v>
      </c>
      <c r="F400" s="80" t="s">
        <v>91</v>
      </c>
      <c r="G400" s="80" t="s">
        <v>2195</v>
      </c>
      <c r="H400" s="80" t="s">
        <v>2196</v>
      </c>
      <c r="I400" s="177"/>
      <c r="J400" s="81">
        <v>38.034749317185813</v>
      </c>
      <c r="K400" s="81">
        <v>1.336724449438182</v>
      </c>
      <c r="L400" s="81">
        <v>2.5703958721952018</v>
      </c>
      <c r="M400" s="81">
        <v>33.23445027503697</v>
      </c>
      <c r="N400" s="81">
        <v>35.520128565731589</v>
      </c>
      <c r="O400" s="81">
        <v>23.497725685024157</v>
      </c>
      <c r="P400" s="81">
        <v>19.73433691750202</v>
      </c>
      <c r="Q400" s="81">
        <v>1.791007266027405</v>
      </c>
      <c r="R400" s="81">
        <v>0</v>
      </c>
      <c r="S400" s="81">
        <v>4.5630206607139998</v>
      </c>
      <c r="T400" s="82"/>
      <c r="U400" s="81">
        <v>7718461</v>
      </c>
      <c r="V400" s="81">
        <v>544</v>
      </c>
      <c r="W400" s="81">
        <v>89</v>
      </c>
      <c r="X400" s="81">
        <v>6781</v>
      </c>
      <c r="Y400" s="81">
        <v>9989</v>
      </c>
      <c r="Z400" s="81">
        <v>13652</v>
      </c>
      <c r="AA400" s="81">
        <v>3927</v>
      </c>
      <c r="AB400" s="81">
        <v>24650</v>
      </c>
      <c r="AC400" s="81">
        <v>0</v>
      </c>
      <c r="AD400" s="81">
        <v>4.5630206607139998</v>
      </c>
      <c r="AE400" s="82"/>
      <c r="AF400" s="81">
        <v>57777418.826649845</v>
      </c>
      <c r="AG400" s="81">
        <v>999963.26198198961</v>
      </c>
      <c r="AH400" s="81">
        <v>540062.97877369681</v>
      </c>
      <c r="AI400" s="81">
        <v>43442547.438232578</v>
      </c>
      <c r="AJ400" s="81">
        <v>50179534.518878132</v>
      </c>
      <c r="AK400" s="81">
        <v>0</v>
      </c>
      <c r="AL400" s="81">
        <v>0</v>
      </c>
      <c r="AM400" s="81">
        <v>3378179.0971390558</v>
      </c>
      <c r="AN400" s="81">
        <v>0</v>
      </c>
      <c r="AO400" s="81">
        <v>0</v>
      </c>
      <c r="AP400" s="82"/>
      <c r="AQ400" s="81">
        <v>521</v>
      </c>
      <c r="AR400" s="81">
        <v>54</v>
      </c>
      <c r="AS400" s="81">
        <v>0</v>
      </c>
      <c r="AT400" s="81">
        <v>0</v>
      </c>
      <c r="AU400" s="81">
        <v>0</v>
      </c>
      <c r="AV400" s="81">
        <v>0</v>
      </c>
      <c r="AW400" s="81" t="s">
        <v>564</v>
      </c>
      <c r="AX400" s="82"/>
      <c r="AY400" s="81">
        <v>2084.6999999999998</v>
      </c>
      <c r="AZ400" s="81">
        <v>5283.5</v>
      </c>
      <c r="BA400" s="81">
        <v>0</v>
      </c>
      <c r="BB400" s="81">
        <v>0</v>
      </c>
      <c r="BC400" s="81">
        <v>0</v>
      </c>
      <c r="BD400" s="81">
        <v>0</v>
      </c>
      <c r="BE400" s="81" t="s">
        <v>564</v>
      </c>
      <c r="BF400" s="82"/>
      <c r="BG400" s="81">
        <v>0</v>
      </c>
      <c r="BH400" s="81">
        <v>0</v>
      </c>
      <c r="BI400" s="81">
        <v>0</v>
      </c>
      <c r="BJ400" s="81">
        <v>0</v>
      </c>
      <c r="BK400" s="81">
        <v>0</v>
      </c>
      <c r="BL400" s="81">
        <v>0</v>
      </c>
      <c r="BM400" s="82"/>
      <c r="BN400" s="81">
        <v>0</v>
      </c>
      <c r="BO400" s="81">
        <v>0</v>
      </c>
      <c r="BP400" s="81">
        <v>0</v>
      </c>
      <c r="BQ400" s="81">
        <v>0</v>
      </c>
      <c r="BR400" s="81">
        <v>0</v>
      </c>
      <c r="BS400" s="81">
        <v>0</v>
      </c>
      <c r="BT400"/>
      <c r="BU400" s="80">
        <v>0</v>
      </c>
      <c r="BV400" s="80">
        <v>0</v>
      </c>
      <c r="BW400" s="80">
        <v>0</v>
      </c>
      <c r="BX400" s="80">
        <v>0</v>
      </c>
      <c r="BY400" s="80">
        <v>0</v>
      </c>
      <c r="BZ400" s="80">
        <v>0</v>
      </c>
      <c r="CA400" s="80">
        <v>0</v>
      </c>
      <c r="CB400" s="80">
        <v>0</v>
      </c>
      <c r="CC400" s="80">
        <v>0</v>
      </c>
    </row>
    <row r="401" spans="1:81">
      <c r="A401" s="80" t="s">
        <v>2208</v>
      </c>
      <c r="B401" s="80">
        <v>285</v>
      </c>
      <c r="C401" s="80">
        <v>13</v>
      </c>
      <c r="D401" s="80">
        <v>17</v>
      </c>
      <c r="E401" s="80">
        <v>2016</v>
      </c>
      <c r="F401" s="80" t="s">
        <v>92</v>
      </c>
      <c r="G401" s="80" t="s">
        <v>2195</v>
      </c>
      <c r="H401" s="80" t="s">
        <v>2196</v>
      </c>
      <c r="I401" s="177"/>
      <c r="J401" s="81">
        <v>36.904944738914409</v>
      </c>
      <c r="K401" s="81">
        <v>1.4620794107178905</v>
      </c>
      <c r="L401" s="81">
        <v>2.9870979860547213</v>
      </c>
      <c r="M401" s="81">
        <v>28.225783934029494</v>
      </c>
      <c r="N401" s="81">
        <v>33.007602370200402</v>
      </c>
      <c r="O401" s="81">
        <v>23.079759550976913</v>
      </c>
      <c r="P401" s="81">
        <v>19.551497062660331</v>
      </c>
      <c r="Q401" s="81">
        <v>1.7060460007204472</v>
      </c>
      <c r="R401" s="81">
        <v>0</v>
      </c>
      <c r="S401" s="81">
        <v>4.3694384154999986</v>
      </c>
      <c r="T401" s="82"/>
      <c r="U401" s="81">
        <v>7156866</v>
      </c>
      <c r="V401" s="81">
        <v>544</v>
      </c>
      <c r="W401" s="81">
        <v>89</v>
      </c>
      <c r="X401" s="81">
        <v>6781</v>
      </c>
      <c r="Y401" s="81">
        <v>9970</v>
      </c>
      <c r="Z401" s="81">
        <v>13574</v>
      </c>
      <c r="AA401" s="81">
        <v>4024</v>
      </c>
      <c r="AB401" s="81">
        <v>24154</v>
      </c>
      <c r="AC401" s="81">
        <v>0</v>
      </c>
      <c r="AD401" s="81">
        <v>4.3694384154999986</v>
      </c>
      <c r="AE401" s="82"/>
      <c r="AF401" s="81">
        <v>55528532.051786229</v>
      </c>
      <c r="AG401" s="81">
        <v>1098397.2652031679</v>
      </c>
      <c r="AH401" s="81">
        <v>511524.9630480216</v>
      </c>
      <c r="AI401" s="81">
        <v>43420182.651436098</v>
      </c>
      <c r="AJ401" s="81">
        <v>45587855.473801568</v>
      </c>
      <c r="AK401" s="81">
        <v>0</v>
      </c>
      <c r="AL401" s="81">
        <v>0</v>
      </c>
      <c r="AM401" s="81">
        <v>3312776.081787996</v>
      </c>
      <c r="AN401" s="81">
        <v>0</v>
      </c>
      <c r="AO401" s="81">
        <v>0</v>
      </c>
      <c r="AP401" s="82"/>
      <c r="AQ401" s="81">
        <v>549</v>
      </c>
      <c r="AR401" s="81">
        <v>72</v>
      </c>
      <c r="AS401" s="81">
        <v>0</v>
      </c>
      <c r="AT401" s="81">
        <v>0</v>
      </c>
      <c r="AU401" s="81">
        <v>0</v>
      </c>
      <c r="AV401" s="81">
        <v>0</v>
      </c>
      <c r="AW401" s="81" t="s">
        <v>564</v>
      </c>
      <c r="AX401" s="82"/>
      <c r="AY401" s="81">
        <v>2220.8000000000002</v>
      </c>
      <c r="AZ401" s="81">
        <v>5563.3</v>
      </c>
      <c r="BA401" s="81">
        <v>0</v>
      </c>
      <c r="BB401" s="81">
        <v>0</v>
      </c>
      <c r="BC401" s="81">
        <v>0</v>
      </c>
      <c r="BD401" s="81">
        <v>0</v>
      </c>
      <c r="BE401" s="81" t="s">
        <v>564</v>
      </c>
      <c r="BF401" s="82"/>
      <c r="BG401" s="81">
        <v>0</v>
      </c>
      <c r="BH401" s="81">
        <v>0</v>
      </c>
      <c r="BI401" s="81">
        <v>0</v>
      </c>
      <c r="BJ401" s="81">
        <v>0</v>
      </c>
      <c r="BK401" s="81">
        <v>0</v>
      </c>
      <c r="BL401" s="81">
        <v>0</v>
      </c>
      <c r="BM401" s="82"/>
      <c r="BN401" s="81">
        <v>0</v>
      </c>
      <c r="BO401" s="81">
        <v>0</v>
      </c>
      <c r="BP401" s="81">
        <v>0</v>
      </c>
      <c r="BQ401" s="81">
        <v>0</v>
      </c>
      <c r="BR401" s="81">
        <v>0</v>
      </c>
      <c r="BS401" s="81">
        <v>0</v>
      </c>
      <c r="BT401"/>
      <c r="BU401" s="80">
        <v>0</v>
      </c>
      <c r="BV401" s="80">
        <v>0</v>
      </c>
      <c r="BW401" s="80">
        <v>0</v>
      </c>
      <c r="BX401" s="80">
        <v>0</v>
      </c>
      <c r="BY401" s="80">
        <v>0</v>
      </c>
      <c r="BZ401" s="80">
        <v>0</v>
      </c>
      <c r="CA401" s="80">
        <v>0</v>
      </c>
      <c r="CB401" s="80">
        <v>0</v>
      </c>
      <c r="CC401" s="80">
        <v>0</v>
      </c>
    </row>
    <row r="402" spans="1:81">
      <c r="A402" s="80" t="s">
        <v>2209</v>
      </c>
      <c r="B402" s="80">
        <v>286</v>
      </c>
      <c r="C402" s="80">
        <v>14</v>
      </c>
      <c r="D402" s="80">
        <v>17</v>
      </c>
      <c r="E402" s="80">
        <v>2017</v>
      </c>
      <c r="F402" s="80" t="s">
        <v>71</v>
      </c>
      <c r="G402" s="80" t="s">
        <v>2195</v>
      </c>
      <c r="H402" s="80" t="s">
        <v>2196</v>
      </c>
      <c r="I402" s="177"/>
      <c r="J402" s="81">
        <v>33.187452281867238</v>
      </c>
      <c r="K402" s="81">
        <v>1.4636176633660132</v>
      </c>
      <c r="L402" s="81">
        <v>2.7847500523084121</v>
      </c>
      <c r="M402" s="81">
        <v>28.528052771265831</v>
      </c>
      <c r="N402" s="81">
        <v>35.484988731029553</v>
      </c>
      <c r="O402" s="81">
        <v>22.582729484841561</v>
      </c>
      <c r="P402" s="81">
        <v>19.176592239744714</v>
      </c>
      <c r="Q402" s="81">
        <v>1.6192037197232161</v>
      </c>
      <c r="R402" s="81">
        <v>0</v>
      </c>
      <c r="S402" s="81">
        <v>3.5465675404900003</v>
      </c>
      <c r="T402" s="82"/>
      <c r="U402" s="81">
        <v>7664232.0000000009</v>
      </c>
      <c r="V402" s="81">
        <v>544</v>
      </c>
      <c r="W402" s="81">
        <v>89</v>
      </c>
      <c r="X402" s="81">
        <v>6781</v>
      </c>
      <c r="Y402" s="81">
        <v>9925</v>
      </c>
      <c r="Z402" s="81">
        <v>13502</v>
      </c>
      <c r="AA402" s="81">
        <v>3972</v>
      </c>
      <c r="AB402" s="81">
        <v>23707</v>
      </c>
      <c r="AC402" s="81">
        <v>0</v>
      </c>
      <c r="AD402" s="81">
        <v>3.5465675404899999</v>
      </c>
      <c r="AE402" s="82"/>
      <c r="AF402" s="81">
        <v>52081214.940879516</v>
      </c>
      <c r="AG402" s="81">
        <v>1115978.6811569219</v>
      </c>
      <c r="AH402" s="81">
        <v>611957.83516490692</v>
      </c>
      <c r="AI402" s="81">
        <v>45104232.034059793</v>
      </c>
      <c r="AJ402" s="81">
        <v>49750576.746649303</v>
      </c>
      <c r="AK402" s="81">
        <v>0</v>
      </c>
      <c r="AL402" s="81">
        <v>0</v>
      </c>
      <c r="AM402" s="81">
        <v>3256556.6757328971</v>
      </c>
      <c r="AN402" s="81">
        <v>0</v>
      </c>
      <c r="AO402" s="81">
        <v>0</v>
      </c>
      <c r="AP402" s="82"/>
      <c r="AQ402" s="81">
        <v>568</v>
      </c>
      <c r="AR402" s="81">
        <v>75</v>
      </c>
      <c r="AS402" s="81">
        <v>0</v>
      </c>
      <c r="AT402" s="81">
        <v>0</v>
      </c>
      <c r="AU402" s="81">
        <v>0</v>
      </c>
      <c r="AV402" s="81">
        <v>0</v>
      </c>
      <c r="AW402" s="81" t="s">
        <v>564</v>
      </c>
      <c r="AX402" s="82"/>
      <c r="AY402" s="81">
        <v>2320.9</v>
      </c>
      <c r="AZ402" s="81">
        <v>5935.1</v>
      </c>
      <c r="BA402" s="81">
        <v>0</v>
      </c>
      <c r="BB402" s="81">
        <v>0</v>
      </c>
      <c r="BC402" s="81">
        <v>0</v>
      </c>
      <c r="BD402" s="81">
        <v>0</v>
      </c>
      <c r="BE402" s="81" t="s">
        <v>564</v>
      </c>
      <c r="BF402" s="82"/>
      <c r="BG402" s="81">
        <v>0</v>
      </c>
      <c r="BH402" s="81">
        <v>0</v>
      </c>
      <c r="BI402" s="81">
        <v>0</v>
      </c>
      <c r="BJ402" s="81">
        <v>0</v>
      </c>
      <c r="BK402" s="81">
        <v>0</v>
      </c>
      <c r="BL402" s="81">
        <v>0</v>
      </c>
      <c r="BM402" s="82"/>
      <c r="BN402" s="81">
        <v>0</v>
      </c>
      <c r="BO402" s="81">
        <v>0</v>
      </c>
      <c r="BP402" s="81">
        <v>0</v>
      </c>
      <c r="BQ402" s="81">
        <v>0</v>
      </c>
      <c r="BR402" s="81">
        <v>0</v>
      </c>
      <c r="BS402" s="81">
        <v>0</v>
      </c>
      <c r="BT402"/>
      <c r="BU402" s="80">
        <v>0</v>
      </c>
      <c r="BV402" s="80">
        <v>0</v>
      </c>
      <c r="BW402" s="80">
        <v>0</v>
      </c>
      <c r="BX402" s="80">
        <v>0</v>
      </c>
      <c r="BY402" s="80">
        <v>0</v>
      </c>
      <c r="BZ402" s="80">
        <v>0</v>
      </c>
      <c r="CA402" s="80">
        <v>0</v>
      </c>
      <c r="CB402" s="80">
        <v>0</v>
      </c>
      <c r="CC402" s="80">
        <v>0</v>
      </c>
    </row>
    <row r="403" spans="1:81">
      <c r="A403" s="80" t="s">
        <v>2210</v>
      </c>
      <c r="B403" s="80">
        <v>287</v>
      </c>
      <c r="C403" s="80">
        <v>15</v>
      </c>
      <c r="D403" s="80">
        <v>17</v>
      </c>
      <c r="E403" s="80">
        <v>2018</v>
      </c>
      <c r="F403" s="80" t="s">
        <v>93</v>
      </c>
      <c r="G403" s="80" t="s">
        <v>2195</v>
      </c>
      <c r="H403" s="80" t="s">
        <v>2196</v>
      </c>
      <c r="I403" s="177"/>
      <c r="J403" s="81">
        <v>34.947391192010883</v>
      </c>
      <c r="K403" s="81">
        <v>1.3974216535903896</v>
      </c>
      <c r="L403" s="81">
        <v>2.4642499175609327</v>
      </c>
      <c r="M403" s="81">
        <v>26.516868011028599</v>
      </c>
      <c r="N403" s="81">
        <v>32.820242151096892</v>
      </c>
      <c r="O403" s="81">
        <v>22.040288392491068</v>
      </c>
      <c r="P403" s="81">
        <v>18.985703888893859</v>
      </c>
      <c r="Q403" s="81">
        <v>1.4811804240999413</v>
      </c>
      <c r="R403" s="81">
        <v>0</v>
      </c>
      <c r="S403" s="81">
        <v>4.0040352202200005</v>
      </c>
      <c r="T403" s="82"/>
      <c r="U403" s="81">
        <v>8191967.9999999991</v>
      </c>
      <c r="V403" s="81">
        <v>544</v>
      </c>
      <c r="W403" s="81">
        <v>89</v>
      </c>
      <c r="X403" s="81">
        <v>6781</v>
      </c>
      <c r="Y403" s="81">
        <v>9955</v>
      </c>
      <c r="Z403" s="81">
        <v>13430</v>
      </c>
      <c r="AA403" s="81">
        <v>3972</v>
      </c>
      <c r="AB403" s="81">
        <v>23370</v>
      </c>
      <c r="AC403" s="81">
        <v>0</v>
      </c>
      <c r="AD403" s="81">
        <v>4.0040352202199996</v>
      </c>
      <c r="AE403" s="82"/>
      <c r="AF403" s="81">
        <v>53463753.027012169</v>
      </c>
      <c r="AG403" s="81">
        <v>1007133.606944221</v>
      </c>
      <c r="AH403" s="81">
        <v>571895.83477108739</v>
      </c>
      <c r="AI403" s="81">
        <v>41401947.223709106</v>
      </c>
      <c r="AJ403" s="81">
        <v>47035792.63515339</v>
      </c>
      <c r="AK403" s="81">
        <v>0</v>
      </c>
      <c r="AL403" s="81">
        <v>0</v>
      </c>
      <c r="AM403" s="81">
        <v>3216906.4573312341</v>
      </c>
      <c r="AN403" s="81">
        <v>0</v>
      </c>
      <c r="AO403" s="81">
        <v>0</v>
      </c>
      <c r="AP403" s="82"/>
      <c r="AQ403" s="81">
        <v>596</v>
      </c>
      <c r="AR403" s="81">
        <v>82</v>
      </c>
      <c r="AS403" s="81">
        <v>0</v>
      </c>
      <c r="AT403" s="81">
        <v>0</v>
      </c>
      <c r="AU403" s="81">
        <v>0</v>
      </c>
      <c r="AV403" s="81">
        <v>0</v>
      </c>
      <c r="AW403" s="81" t="s">
        <v>564</v>
      </c>
      <c r="AX403" s="82"/>
      <c r="AY403" s="81">
        <v>2455.9</v>
      </c>
      <c r="AZ403" s="81">
        <v>6104.1</v>
      </c>
      <c r="BA403" s="81">
        <v>0</v>
      </c>
      <c r="BB403" s="81">
        <v>0</v>
      </c>
      <c r="BC403" s="81">
        <v>0</v>
      </c>
      <c r="BD403" s="81">
        <v>0</v>
      </c>
      <c r="BE403" s="81" t="s">
        <v>564</v>
      </c>
      <c r="BF403" s="82"/>
      <c r="BG403" s="81">
        <v>0</v>
      </c>
      <c r="BH403" s="81">
        <v>0</v>
      </c>
      <c r="BI403" s="81">
        <v>0</v>
      </c>
      <c r="BJ403" s="81">
        <v>0</v>
      </c>
      <c r="BK403" s="81">
        <v>0</v>
      </c>
      <c r="BL403" s="81">
        <v>0</v>
      </c>
      <c r="BM403" s="82"/>
      <c r="BN403" s="81">
        <v>0</v>
      </c>
      <c r="BO403" s="81">
        <v>0</v>
      </c>
      <c r="BP403" s="81">
        <v>0</v>
      </c>
      <c r="BQ403" s="81">
        <v>0</v>
      </c>
      <c r="BR403" s="81">
        <v>0</v>
      </c>
      <c r="BS403" s="81">
        <v>0</v>
      </c>
      <c r="BT403"/>
      <c r="BU403" s="80">
        <v>0</v>
      </c>
      <c r="BV403" s="80">
        <v>0</v>
      </c>
      <c r="BW403" s="80">
        <v>0</v>
      </c>
      <c r="BX403" s="80">
        <v>0</v>
      </c>
      <c r="BY403" s="80">
        <v>0</v>
      </c>
      <c r="BZ403" s="80">
        <v>0</v>
      </c>
      <c r="CA403" s="80">
        <v>0</v>
      </c>
      <c r="CB403" s="80">
        <v>0</v>
      </c>
      <c r="CC403" s="80">
        <v>0</v>
      </c>
    </row>
    <row r="404" spans="1:81">
      <c r="A404" s="80" t="s">
        <v>2211</v>
      </c>
      <c r="B404" s="80">
        <v>288</v>
      </c>
      <c r="C404" s="80">
        <v>16</v>
      </c>
      <c r="D404" s="80">
        <v>17</v>
      </c>
      <c r="E404" s="80">
        <v>2019</v>
      </c>
      <c r="F404" s="80" t="s">
        <v>73</v>
      </c>
      <c r="G404" s="80" t="s">
        <v>2195</v>
      </c>
      <c r="H404" s="80" t="s">
        <v>2196</v>
      </c>
      <c r="I404" s="177"/>
      <c r="J404" s="81">
        <v>34.970056170920238</v>
      </c>
      <c r="K404" s="81">
        <v>1.2607354250498957</v>
      </c>
      <c r="L404" s="81">
        <v>2.4839989424509681</v>
      </c>
      <c r="M404" s="81">
        <v>25.773423645497882</v>
      </c>
      <c r="N404" s="81">
        <v>28.774753491626093</v>
      </c>
      <c r="O404" s="81">
        <v>21.270834626460413</v>
      </c>
      <c r="P404" s="81">
        <v>18.377587910902985</v>
      </c>
      <c r="Q404" s="81">
        <v>1.4175126132705049</v>
      </c>
      <c r="R404" s="81">
        <v>0</v>
      </c>
      <c r="S404" s="81">
        <v>1.0191339712</v>
      </c>
      <c r="T404" s="82"/>
      <c r="U404" s="81">
        <v>8208840</v>
      </c>
      <c r="V404" s="81">
        <v>544</v>
      </c>
      <c r="W404" s="81">
        <v>89</v>
      </c>
      <c r="X404" s="81">
        <v>6781</v>
      </c>
      <c r="Y404" s="81">
        <v>9983</v>
      </c>
      <c r="Z404" s="81">
        <v>13317</v>
      </c>
      <c r="AA404" s="81">
        <v>3816</v>
      </c>
      <c r="AB404" s="81">
        <v>22971</v>
      </c>
      <c r="AC404" s="81">
        <v>0</v>
      </c>
      <c r="AD404" s="81">
        <v>1.0191339712</v>
      </c>
      <c r="AE404" s="82"/>
      <c r="AF404" s="81">
        <v>54907765.395909183</v>
      </c>
      <c r="AG404" s="81">
        <v>941845.91454546177</v>
      </c>
      <c r="AH404" s="81">
        <v>609163.97918045544</v>
      </c>
      <c r="AI404" s="81">
        <v>41459384.500247397</v>
      </c>
      <c r="AJ404" s="81">
        <v>40641014.661904275</v>
      </c>
      <c r="AK404" s="81">
        <v>0</v>
      </c>
      <c r="AL404" s="81">
        <v>0</v>
      </c>
      <c r="AM404" s="81">
        <v>3128477.2744045835</v>
      </c>
      <c r="AN404" s="81">
        <v>0</v>
      </c>
      <c r="AO404" s="81">
        <v>0</v>
      </c>
      <c r="AP404" s="82"/>
      <c r="AQ404" s="81">
        <v>619</v>
      </c>
      <c r="AR404" s="81">
        <v>88</v>
      </c>
      <c r="AS404" s="81">
        <v>0</v>
      </c>
      <c r="AT404" s="81">
        <v>0</v>
      </c>
      <c r="AU404" s="81">
        <v>0</v>
      </c>
      <c r="AV404" s="81">
        <v>0</v>
      </c>
      <c r="AW404" s="81" t="s">
        <v>564</v>
      </c>
      <c r="AX404" s="82"/>
      <c r="AY404" s="81">
        <v>2577.8000000000002</v>
      </c>
      <c r="AZ404" s="81">
        <v>6218.0000000000018</v>
      </c>
      <c r="BA404" s="81">
        <v>0</v>
      </c>
      <c r="BB404" s="81">
        <v>0</v>
      </c>
      <c r="BC404" s="81">
        <v>0</v>
      </c>
      <c r="BD404" s="81">
        <v>0</v>
      </c>
      <c r="BE404" s="81" t="s">
        <v>564</v>
      </c>
      <c r="BF404" s="82"/>
      <c r="BG404" s="81">
        <v>0</v>
      </c>
      <c r="BH404" s="81">
        <v>0</v>
      </c>
      <c r="BI404" s="81">
        <v>0</v>
      </c>
      <c r="BJ404" s="81">
        <v>0</v>
      </c>
      <c r="BK404" s="81">
        <v>0</v>
      </c>
      <c r="BL404" s="81">
        <v>0</v>
      </c>
      <c r="BM404" s="82"/>
      <c r="BN404" s="81">
        <v>0</v>
      </c>
      <c r="BO404" s="81">
        <v>0</v>
      </c>
      <c r="BP404" s="81">
        <v>0</v>
      </c>
      <c r="BQ404" s="81">
        <v>0</v>
      </c>
      <c r="BR404" s="81">
        <v>0</v>
      </c>
      <c r="BS404" s="81">
        <v>0</v>
      </c>
      <c r="BT404"/>
      <c r="BU404" s="80">
        <v>0</v>
      </c>
      <c r="BV404" s="80">
        <v>0</v>
      </c>
      <c r="BW404" s="80">
        <v>0</v>
      </c>
      <c r="BX404" s="80">
        <v>0</v>
      </c>
      <c r="BY404" s="80">
        <v>0</v>
      </c>
      <c r="BZ404" s="80">
        <v>0</v>
      </c>
      <c r="CA404" s="80">
        <v>0</v>
      </c>
      <c r="CB404" s="80">
        <v>0</v>
      </c>
      <c r="CC404" s="80">
        <v>0</v>
      </c>
    </row>
    <row r="405" spans="1:81">
      <c r="A405" s="80" t="s">
        <v>2212</v>
      </c>
      <c r="B405" s="80">
        <v>289</v>
      </c>
      <c r="C405" s="80">
        <v>17</v>
      </c>
      <c r="D405" s="80">
        <v>17</v>
      </c>
      <c r="E405" s="80">
        <v>2020</v>
      </c>
      <c r="F405" s="80" t="s">
        <v>218</v>
      </c>
      <c r="G405" s="80" t="s">
        <v>2195</v>
      </c>
      <c r="H405" s="80" t="s">
        <v>2196</v>
      </c>
      <c r="I405" s="177"/>
      <c r="J405" s="81">
        <v>35.287605338689517</v>
      </c>
      <c r="K405" s="81">
        <v>1.4027778843980772</v>
      </c>
      <c r="L405" s="81">
        <v>2.4423132575205853</v>
      </c>
      <c r="M405" s="81">
        <v>24.004452137354882</v>
      </c>
      <c r="N405" s="81">
        <v>28.396188311725002</v>
      </c>
      <c r="O405" s="81">
        <v>18.52150740989871</v>
      </c>
      <c r="P405" s="81">
        <v>17.397900156985941</v>
      </c>
      <c r="Q405" s="81">
        <v>1.3329804079770411</v>
      </c>
      <c r="R405" s="81">
        <v>0</v>
      </c>
      <c r="S405" s="81">
        <v>3.5661671136000002</v>
      </c>
      <c r="T405" s="82"/>
      <c r="U405" s="81">
        <v>8811802</v>
      </c>
      <c r="V405" s="81">
        <v>524</v>
      </c>
      <c r="W405" s="81">
        <v>97</v>
      </c>
      <c r="X405" s="81">
        <v>6453</v>
      </c>
      <c r="Y405" s="81">
        <v>10014</v>
      </c>
      <c r="Z405" s="81">
        <v>13235</v>
      </c>
      <c r="AA405" s="81">
        <v>3925</v>
      </c>
      <c r="AB405" s="81">
        <v>22607</v>
      </c>
      <c r="AC405" s="81">
        <v>0</v>
      </c>
      <c r="AD405" s="81">
        <v>3.5661671136000002</v>
      </c>
      <c r="AE405" s="82"/>
      <c r="AF405" s="81">
        <v>57031207.363711149</v>
      </c>
      <c r="AG405" s="81">
        <v>1073756.312943381</v>
      </c>
      <c r="AH405" s="81">
        <v>634556.05636093277</v>
      </c>
      <c r="AI405" s="81">
        <v>39347869.129982889</v>
      </c>
      <c r="AJ405" s="81">
        <v>41401506.199801937</v>
      </c>
      <c r="AK405" s="81"/>
      <c r="AL405" s="81"/>
      <c r="AM405" s="81">
        <v>2950464.6690086438</v>
      </c>
      <c r="AN405" s="81"/>
      <c r="AO405" s="81"/>
      <c r="AP405" s="82"/>
      <c r="AQ405" s="81">
        <v>635</v>
      </c>
      <c r="AR405" s="81">
        <v>88</v>
      </c>
      <c r="AS405" s="81">
        <v>0</v>
      </c>
      <c r="AT405" s="81">
        <v>0</v>
      </c>
      <c r="AU405" s="81">
        <v>0</v>
      </c>
      <c r="AV405" s="81">
        <v>0</v>
      </c>
      <c r="AW405" s="81">
        <v>0</v>
      </c>
      <c r="AX405" s="82"/>
      <c r="AY405" s="81">
        <v>2655.900000000001</v>
      </c>
      <c r="AZ405" s="81">
        <v>6217.9999999999964</v>
      </c>
      <c r="BA405" s="81">
        <v>0</v>
      </c>
      <c r="BB405" s="81">
        <v>0</v>
      </c>
      <c r="BC405" s="81">
        <v>0</v>
      </c>
      <c r="BD405" s="81">
        <v>0</v>
      </c>
      <c r="BE405" s="81">
        <v>0</v>
      </c>
      <c r="BF405" s="82"/>
      <c r="BG405" s="81">
        <v>0</v>
      </c>
      <c r="BH405" s="81">
        <v>0</v>
      </c>
      <c r="BI405" s="81">
        <v>0</v>
      </c>
      <c r="BJ405" s="81">
        <v>0</v>
      </c>
      <c r="BK405" s="81">
        <v>0</v>
      </c>
      <c r="BL405" s="81">
        <v>0</v>
      </c>
      <c r="BM405" s="82"/>
      <c r="BN405" s="81">
        <v>0</v>
      </c>
      <c r="BO405" s="81">
        <v>0</v>
      </c>
      <c r="BP405" s="81">
        <v>0</v>
      </c>
      <c r="BQ405" s="81">
        <v>0</v>
      </c>
      <c r="BR405" s="81">
        <v>0</v>
      </c>
      <c r="BS405" s="81">
        <v>0</v>
      </c>
      <c r="BT405"/>
      <c r="BU405" s="80">
        <v>0</v>
      </c>
      <c r="BV405" s="80">
        <v>0</v>
      </c>
      <c r="BW405" s="80">
        <v>0</v>
      </c>
      <c r="BX405" s="80">
        <v>0</v>
      </c>
      <c r="BY405" s="80">
        <v>0</v>
      </c>
      <c r="BZ405" s="80">
        <v>0</v>
      </c>
      <c r="CA405" s="80">
        <v>0</v>
      </c>
      <c r="CB405" s="80">
        <v>0</v>
      </c>
      <c r="CC405" s="80">
        <v>0</v>
      </c>
    </row>
    <row r="406" spans="1:81">
      <c r="A406" s="80" t="s">
        <v>2213</v>
      </c>
      <c r="B406" s="80">
        <v>289</v>
      </c>
      <c r="C406" s="80">
        <v>18</v>
      </c>
      <c r="D406" s="80">
        <v>17</v>
      </c>
      <c r="E406" s="80">
        <v>2021</v>
      </c>
      <c r="F406" s="80" t="s">
        <v>75</v>
      </c>
      <c r="G406" s="174" t="s">
        <v>2195</v>
      </c>
      <c r="H406" s="80" t="s">
        <v>2196</v>
      </c>
      <c r="I406" s="177"/>
      <c r="J406" s="81">
        <v>31.649018085491598</v>
      </c>
      <c r="K406" s="81">
        <v>1.4676178751281359</v>
      </c>
      <c r="L406" s="81">
        <v>2.2158100711835975</v>
      </c>
      <c r="M406" s="81">
        <v>26.754241466113804</v>
      </c>
      <c r="N406" s="81">
        <v>26.992414306356931</v>
      </c>
      <c r="O406" s="81">
        <v>17.82173303794778</v>
      </c>
      <c r="P406" s="81">
        <v>17.981174803004112</v>
      </c>
      <c r="Q406" s="81">
        <v>1.3345369257694009</v>
      </c>
      <c r="R406" s="81">
        <v>0</v>
      </c>
      <c r="S406" s="81">
        <v>1.22380017408</v>
      </c>
      <c r="T406" s="82"/>
      <c r="U406" s="81">
        <v>8425569</v>
      </c>
      <c r="V406" s="81">
        <v>524</v>
      </c>
      <c r="W406" s="81">
        <v>97</v>
      </c>
      <c r="X406" s="81">
        <v>6453</v>
      </c>
      <c r="Y406" s="81">
        <v>10050</v>
      </c>
      <c r="Z406" s="81">
        <v>13113</v>
      </c>
      <c r="AA406" s="81">
        <v>3956</v>
      </c>
      <c r="AB406" s="81">
        <v>22365</v>
      </c>
      <c r="AC406" s="81">
        <v>0</v>
      </c>
      <c r="AD406" s="81">
        <v>1.22380017408</v>
      </c>
      <c r="AE406" s="82"/>
      <c r="AF406" s="81">
        <v>50917529.553317532</v>
      </c>
      <c r="AG406" s="81">
        <v>1038633.7597767523</v>
      </c>
      <c r="AH406" s="81">
        <v>556853.65815263172</v>
      </c>
      <c r="AI406" s="81">
        <v>43375797.183040209</v>
      </c>
      <c r="AJ406" s="81">
        <v>36538517.582090043</v>
      </c>
      <c r="AK406" s="81">
        <v>0</v>
      </c>
      <c r="AL406" s="81">
        <v>0</v>
      </c>
      <c r="AM406" s="81">
        <v>2935716.8508215123</v>
      </c>
      <c r="AN406" s="81">
        <v>0</v>
      </c>
      <c r="AO406" s="81">
        <v>0</v>
      </c>
      <c r="AP406" s="82"/>
      <c r="AQ406" s="81">
        <v>661</v>
      </c>
      <c r="AR406" s="81">
        <v>90</v>
      </c>
      <c r="AS406" s="81">
        <v>0</v>
      </c>
      <c r="AT406" s="81">
        <v>0</v>
      </c>
      <c r="AU406" s="81">
        <v>0</v>
      </c>
      <c r="AV406" s="81">
        <v>0</v>
      </c>
      <c r="AW406" s="81"/>
      <c r="AX406" s="82"/>
      <c r="AY406" s="81">
        <v>2809.300000000002</v>
      </c>
      <c r="AZ406" s="81">
        <v>7267.4999999999964</v>
      </c>
      <c r="BA406" s="81">
        <v>0</v>
      </c>
      <c r="BB406" s="81">
        <v>0</v>
      </c>
      <c r="BC406" s="81">
        <v>0</v>
      </c>
      <c r="BD406" s="81">
        <v>0</v>
      </c>
      <c r="BE406" s="81"/>
      <c r="BF406" s="82"/>
      <c r="BG406" s="81"/>
      <c r="BH406" s="81"/>
      <c r="BI406" s="81"/>
      <c r="BJ406" s="81"/>
      <c r="BK406" s="81"/>
      <c r="BL406" s="81"/>
      <c r="BM406" s="82"/>
      <c r="BN406" s="81"/>
      <c r="BO406" s="81"/>
      <c r="BP406" s="81"/>
      <c r="BQ406" s="81"/>
      <c r="BR406" s="81"/>
      <c r="BS406" s="81"/>
      <c r="BT406"/>
      <c r="BU406" s="80"/>
      <c r="BV406" s="80"/>
      <c r="BW406" s="80"/>
      <c r="BX406" s="80"/>
      <c r="BY406" s="80"/>
      <c r="BZ406" s="80"/>
      <c r="CA406" s="80"/>
      <c r="CB406" s="80"/>
      <c r="CC406" s="80"/>
    </row>
    <row r="407" spans="1:81">
      <c r="A407" s="80" t="s">
        <v>2214</v>
      </c>
      <c r="B407" s="80">
        <v>289</v>
      </c>
      <c r="C407" s="80">
        <v>19</v>
      </c>
      <c r="D407" s="80">
        <v>17</v>
      </c>
      <c r="E407" s="80">
        <v>2022</v>
      </c>
      <c r="F407" s="80" t="s">
        <v>568</v>
      </c>
      <c r="G407" s="174" t="s">
        <v>2195</v>
      </c>
      <c r="H407" s="80" t="s">
        <v>2196</v>
      </c>
      <c r="I407" s="177"/>
      <c r="J407" s="81"/>
      <c r="K407" s="81"/>
      <c r="L407" s="81"/>
      <c r="M407" s="81"/>
      <c r="N407" s="81"/>
      <c r="O407" s="81"/>
      <c r="P407" s="81"/>
      <c r="Q407" s="81"/>
      <c r="R407" s="81"/>
      <c r="S407" s="81"/>
      <c r="T407" s="82"/>
      <c r="U407" s="81"/>
      <c r="V407" s="81"/>
      <c r="W407" s="81"/>
      <c r="X407" s="81"/>
      <c r="Y407" s="81"/>
      <c r="Z407" s="81"/>
      <c r="AA407" s="81"/>
      <c r="AB407" s="81"/>
      <c r="AC407" s="81"/>
      <c r="AD407" s="81"/>
      <c r="AE407" s="82"/>
      <c r="AF407" s="81"/>
      <c r="AG407" s="81"/>
      <c r="AH407" s="81"/>
      <c r="AI407" s="81"/>
      <c r="AJ407" s="81"/>
      <c r="AK407" s="81"/>
      <c r="AL407" s="81"/>
      <c r="AM407" s="81"/>
      <c r="AN407" s="81"/>
      <c r="AO407" s="81"/>
      <c r="AP407" s="82"/>
      <c r="AQ407" s="81">
        <v>678</v>
      </c>
      <c r="AR407" s="81">
        <v>90</v>
      </c>
      <c r="AS407" s="81">
        <v>0</v>
      </c>
      <c r="AT407" s="81">
        <v>0</v>
      </c>
      <c r="AU407" s="81">
        <v>0</v>
      </c>
      <c r="AV407" s="81">
        <v>0</v>
      </c>
      <c r="AW407" s="81"/>
      <c r="AX407" s="82"/>
      <c r="AY407" s="81">
        <v>2903.2000000000025</v>
      </c>
      <c r="AZ407" s="81">
        <v>7267.4999999999964</v>
      </c>
      <c r="BA407" s="81">
        <v>0</v>
      </c>
      <c r="BB407" s="81">
        <v>0</v>
      </c>
      <c r="BC407" s="81">
        <v>0</v>
      </c>
      <c r="BD407" s="81">
        <v>0</v>
      </c>
      <c r="BE407" s="81"/>
      <c r="BF407" s="82"/>
      <c r="BG407" s="81"/>
      <c r="BH407" s="81"/>
      <c r="BI407" s="81"/>
      <c r="BJ407" s="81"/>
      <c r="BK407" s="81"/>
      <c r="BL407" s="81"/>
      <c r="BM407" s="82"/>
      <c r="BN407" s="81"/>
      <c r="BO407" s="81"/>
      <c r="BP407" s="81"/>
      <c r="BQ407" s="81"/>
      <c r="BR407" s="81"/>
      <c r="BS407" s="81"/>
      <c r="BT407"/>
      <c r="BU407" s="80"/>
      <c r="BV407" s="80"/>
      <c r="BW407" s="80"/>
      <c r="BX407" s="80"/>
      <c r="BY407" s="80"/>
      <c r="BZ407" s="80"/>
      <c r="CA407" s="80"/>
      <c r="CB407" s="80"/>
      <c r="CC407" s="80"/>
    </row>
    <row r="408" spans="1:81">
      <c r="A408" s="80" t="s">
        <v>2215</v>
      </c>
      <c r="B408" s="80">
        <v>120</v>
      </c>
      <c r="C408" s="80">
        <v>1</v>
      </c>
      <c r="D408" s="80">
        <v>8</v>
      </c>
      <c r="E408" s="80">
        <v>1990</v>
      </c>
      <c r="F408" s="80" t="s">
        <v>562</v>
      </c>
      <c r="G408" s="80" t="s">
        <v>2216</v>
      </c>
      <c r="H408" s="80" t="s">
        <v>2217</v>
      </c>
      <c r="I408" s="177"/>
      <c r="J408" s="81">
        <v>113.15350665575711</v>
      </c>
      <c r="K408" s="81">
        <v>4.367487552009937</v>
      </c>
      <c r="L408" s="81">
        <v>6.6952713134153017</v>
      </c>
      <c r="M408" s="81">
        <v>24.012328420217649</v>
      </c>
      <c r="N408" s="81">
        <v>20.92145697567619</v>
      </c>
      <c r="O408" s="81">
        <v>23.20138266233602</v>
      </c>
      <c r="P408" s="81">
        <v>38.569077994942106</v>
      </c>
      <c r="Q408" s="81">
        <v>1.9765217888273079</v>
      </c>
      <c r="R408" s="81">
        <v>0</v>
      </c>
      <c r="S408" s="81">
        <v>2.4944269721149155</v>
      </c>
      <c r="T408" s="82"/>
      <c r="U408" s="81">
        <v>4748045</v>
      </c>
      <c r="V408" s="81">
        <v>1934</v>
      </c>
      <c r="W408" s="81">
        <v>70</v>
      </c>
      <c r="X408" s="81">
        <v>8941</v>
      </c>
      <c r="Y408" s="81">
        <v>9005</v>
      </c>
      <c r="Z408" s="81">
        <v>9543</v>
      </c>
      <c r="AA408" s="81">
        <v>9365</v>
      </c>
      <c r="AB408" s="81">
        <v>32092</v>
      </c>
      <c r="AC408" s="81">
        <v>0</v>
      </c>
      <c r="AD408" s="81">
        <v>2.4944269721149155</v>
      </c>
      <c r="AE408" s="82"/>
      <c r="AF408" s="81" t="s">
        <v>564</v>
      </c>
      <c r="AG408" s="81" t="s">
        <v>564</v>
      </c>
      <c r="AH408" s="81" t="s">
        <v>564</v>
      </c>
      <c r="AI408" s="81" t="s">
        <v>564</v>
      </c>
      <c r="AJ408" s="81" t="s">
        <v>564</v>
      </c>
      <c r="AK408" s="81" t="s">
        <v>564</v>
      </c>
      <c r="AL408" s="81" t="s">
        <v>564</v>
      </c>
      <c r="AM408" s="81" t="s">
        <v>564</v>
      </c>
      <c r="AN408" s="81" t="s">
        <v>564</v>
      </c>
      <c r="AO408" s="81" t="s">
        <v>564</v>
      </c>
      <c r="AP408" s="82"/>
      <c r="AQ408" s="81" t="s">
        <v>564</v>
      </c>
      <c r="AR408" s="81" t="s">
        <v>564</v>
      </c>
      <c r="AS408" s="81" t="s">
        <v>564</v>
      </c>
      <c r="AT408" s="81" t="s">
        <v>564</v>
      </c>
      <c r="AU408" s="81" t="s">
        <v>564</v>
      </c>
      <c r="AV408" s="81" t="s">
        <v>564</v>
      </c>
      <c r="AW408" s="81" t="s">
        <v>564</v>
      </c>
      <c r="AX408" s="82"/>
      <c r="AY408" s="81" t="s">
        <v>564</v>
      </c>
      <c r="AZ408" s="81" t="s">
        <v>564</v>
      </c>
      <c r="BA408" s="81" t="s">
        <v>564</v>
      </c>
      <c r="BB408" s="81" t="s">
        <v>564</v>
      </c>
      <c r="BC408" s="81" t="s">
        <v>564</v>
      </c>
      <c r="BD408" s="81" t="s">
        <v>564</v>
      </c>
      <c r="BE408" s="81" t="s">
        <v>564</v>
      </c>
      <c r="BF408" s="82"/>
      <c r="BG408" s="81" t="s">
        <v>564</v>
      </c>
      <c r="BH408" s="81" t="s">
        <v>564</v>
      </c>
      <c r="BI408" s="81" t="s">
        <v>564</v>
      </c>
      <c r="BJ408" s="81" t="s">
        <v>564</v>
      </c>
      <c r="BK408" s="81" t="s">
        <v>564</v>
      </c>
      <c r="BL408" s="81" t="s">
        <v>564</v>
      </c>
      <c r="BM408" s="82"/>
      <c r="BN408" s="81" t="s">
        <v>564</v>
      </c>
      <c r="BO408" s="81" t="s">
        <v>564</v>
      </c>
      <c r="BP408" s="81" t="s">
        <v>564</v>
      </c>
      <c r="BQ408" s="81" t="s">
        <v>564</v>
      </c>
      <c r="BR408" s="81" t="s">
        <v>564</v>
      </c>
      <c r="BS408" s="81" t="s">
        <v>564</v>
      </c>
      <c r="BT408"/>
      <c r="BU408" s="80"/>
      <c r="BV408" s="80"/>
      <c r="BW408" s="80"/>
      <c r="BX408" s="80"/>
      <c r="BY408" s="80"/>
      <c r="BZ408" s="80"/>
      <c r="CA408" s="80"/>
      <c r="CB408" s="80"/>
      <c r="CC408" s="80"/>
    </row>
    <row r="409" spans="1:81">
      <c r="A409" s="80" t="s">
        <v>2218</v>
      </c>
      <c r="B409" s="80">
        <v>121</v>
      </c>
      <c r="C409" s="80">
        <v>2</v>
      </c>
      <c r="D409" s="80">
        <v>8</v>
      </c>
      <c r="E409" s="80">
        <v>2005</v>
      </c>
      <c r="F409" s="80" t="s">
        <v>565</v>
      </c>
      <c r="G409" s="80" t="s">
        <v>2216</v>
      </c>
      <c r="H409" s="80" t="s">
        <v>2217</v>
      </c>
      <c r="I409" s="177"/>
      <c r="J409" s="81">
        <v>96.343371378829133</v>
      </c>
      <c r="K409" s="81">
        <v>3.2550886533359598</v>
      </c>
      <c r="L409" s="81">
        <v>5.2535558091332861</v>
      </c>
      <c r="M409" s="81">
        <v>32.295544149051665</v>
      </c>
      <c r="N409" s="81">
        <v>26.440148477541875</v>
      </c>
      <c r="O409" s="81">
        <v>31.63250794102672</v>
      </c>
      <c r="P409" s="81">
        <v>37.941266168118197</v>
      </c>
      <c r="Q409" s="81">
        <v>1.7210192221268348</v>
      </c>
      <c r="R409" s="81">
        <v>0</v>
      </c>
      <c r="S409" s="81">
        <v>4.363888900000001</v>
      </c>
      <c r="T409" s="82"/>
      <c r="U409" s="81">
        <v>4272276</v>
      </c>
      <c r="V409" s="81">
        <v>1588</v>
      </c>
      <c r="W409" s="81">
        <v>47</v>
      </c>
      <c r="X409" s="81">
        <v>6568</v>
      </c>
      <c r="Y409" s="81">
        <v>9842</v>
      </c>
      <c r="Z409" s="81">
        <v>15056</v>
      </c>
      <c r="AA409" s="81">
        <v>7545</v>
      </c>
      <c r="AB409" s="81">
        <v>29212</v>
      </c>
      <c r="AC409" s="81">
        <v>0</v>
      </c>
      <c r="AD409" s="81">
        <v>4.363888900000001</v>
      </c>
      <c r="AE409" s="82"/>
      <c r="AF409" s="81" t="s">
        <v>564</v>
      </c>
      <c r="AG409" s="81" t="s">
        <v>564</v>
      </c>
      <c r="AH409" s="81" t="s">
        <v>564</v>
      </c>
      <c r="AI409" s="81" t="s">
        <v>564</v>
      </c>
      <c r="AJ409" s="81" t="s">
        <v>564</v>
      </c>
      <c r="AK409" s="81" t="s">
        <v>564</v>
      </c>
      <c r="AL409" s="81" t="s">
        <v>564</v>
      </c>
      <c r="AM409" s="81" t="s">
        <v>564</v>
      </c>
      <c r="AN409" s="81" t="s">
        <v>564</v>
      </c>
      <c r="AO409" s="81" t="s">
        <v>564</v>
      </c>
      <c r="AP409" s="82"/>
      <c r="AQ409" s="81" t="s">
        <v>564</v>
      </c>
      <c r="AR409" s="81" t="s">
        <v>564</v>
      </c>
      <c r="AS409" s="81" t="s">
        <v>564</v>
      </c>
      <c r="AT409" s="81" t="s">
        <v>564</v>
      </c>
      <c r="AU409" s="81" t="s">
        <v>564</v>
      </c>
      <c r="AV409" s="81" t="s">
        <v>564</v>
      </c>
      <c r="AW409" s="81" t="s">
        <v>564</v>
      </c>
      <c r="AX409" s="82"/>
      <c r="AY409" s="81" t="s">
        <v>564</v>
      </c>
      <c r="AZ409" s="81" t="s">
        <v>564</v>
      </c>
      <c r="BA409" s="81" t="s">
        <v>564</v>
      </c>
      <c r="BB409" s="81" t="s">
        <v>564</v>
      </c>
      <c r="BC409" s="81" t="s">
        <v>564</v>
      </c>
      <c r="BD409" s="81" t="s">
        <v>564</v>
      </c>
      <c r="BE409" s="81" t="s">
        <v>564</v>
      </c>
      <c r="BF409" s="82"/>
      <c r="BG409" s="81" t="s">
        <v>564</v>
      </c>
      <c r="BH409" s="81" t="s">
        <v>564</v>
      </c>
      <c r="BI409" s="81" t="s">
        <v>564</v>
      </c>
      <c r="BJ409" s="81" t="s">
        <v>564</v>
      </c>
      <c r="BK409" s="81" t="s">
        <v>564</v>
      </c>
      <c r="BL409" s="81" t="s">
        <v>564</v>
      </c>
      <c r="BM409" s="82"/>
      <c r="BN409" s="81" t="s">
        <v>564</v>
      </c>
      <c r="BO409" s="81" t="s">
        <v>564</v>
      </c>
      <c r="BP409" s="81" t="s">
        <v>564</v>
      </c>
      <c r="BQ409" s="81" t="s">
        <v>564</v>
      </c>
      <c r="BR409" s="81" t="s">
        <v>564</v>
      </c>
      <c r="BS409" s="81" t="s">
        <v>564</v>
      </c>
      <c r="BT409"/>
      <c r="BU409" s="80"/>
      <c r="BV409" s="80"/>
      <c r="BW409" s="80"/>
      <c r="BX409" s="80"/>
      <c r="BY409" s="80"/>
      <c r="BZ409" s="80"/>
      <c r="CA409" s="80"/>
      <c r="CB409" s="80"/>
      <c r="CC409" s="80"/>
    </row>
    <row r="410" spans="1:81">
      <c r="A410" s="80" t="s">
        <v>2219</v>
      </c>
      <c r="B410" s="80">
        <v>122</v>
      </c>
      <c r="C410" s="80">
        <v>3</v>
      </c>
      <c r="D410" s="80">
        <v>8</v>
      </c>
      <c r="E410" s="80">
        <v>2006</v>
      </c>
      <c r="F410" s="80" t="s">
        <v>566</v>
      </c>
      <c r="G410" s="80" t="s">
        <v>2216</v>
      </c>
      <c r="H410" s="80" t="s">
        <v>2217</v>
      </c>
      <c r="I410" s="177"/>
      <c r="J410" s="81" t="s">
        <v>564</v>
      </c>
      <c r="K410" s="81" t="s">
        <v>564</v>
      </c>
      <c r="L410" s="81" t="s">
        <v>564</v>
      </c>
      <c r="M410" s="81" t="s">
        <v>564</v>
      </c>
      <c r="N410" s="81" t="s">
        <v>564</v>
      </c>
      <c r="O410" s="81" t="s">
        <v>564</v>
      </c>
      <c r="P410" s="81" t="s">
        <v>564</v>
      </c>
      <c r="Q410" s="81" t="s">
        <v>564</v>
      </c>
      <c r="R410" s="81" t="s">
        <v>564</v>
      </c>
      <c r="S410" s="81" t="s">
        <v>564</v>
      </c>
      <c r="T410" s="82"/>
      <c r="U410" s="81" t="s">
        <v>564</v>
      </c>
      <c r="V410" s="81" t="s">
        <v>564</v>
      </c>
      <c r="W410" s="81" t="s">
        <v>564</v>
      </c>
      <c r="X410" s="81" t="s">
        <v>564</v>
      </c>
      <c r="Y410" s="81" t="s">
        <v>564</v>
      </c>
      <c r="Z410" s="81" t="s">
        <v>564</v>
      </c>
      <c r="AA410" s="81" t="s">
        <v>564</v>
      </c>
      <c r="AB410" s="81" t="s">
        <v>564</v>
      </c>
      <c r="AC410" s="81" t="s">
        <v>564</v>
      </c>
      <c r="AD410" s="81" t="s">
        <v>564</v>
      </c>
      <c r="AE410" s="82"/>
      <c r="AF410" s="81" t="s">
        <v>564</v>
      </c>
      <c r="AG410" s="81" t="s">
        <v>564</v>
      </c>
      <c r="AH410" s="81" t="s">
        <v>564</v>
      </c>
      <c r="AI410" s="81" t="s">
        <v>564</v>
      </c>
      <c r="AJ410" s="81" t="s">
        <v>564</v>
      </c>
      <c r="AK410" s="81" t="s">
        <v>564</v>
      </c>
      <c r="AL410" s="81" t="s">
        <v>564</v>
      </c>
      <c r="AM410" s="81" t="s">
        <v>564</v>
      </c>
      <c r="AN410" s="81" t="s">
        <v>564</v>
      </c>
      <c r="AO410" s="81" t="s">
        <v>564</v>
      </c>
      <c r="AP410" s="82"/>
      <c r="AQ410" s="81" t="s">
        <v>564</v>
      </c>
      <c r="AR410" s="81" t="s">
        <v>564</v>
      </c>
      <c r="AS410" s="81" t="s">
        <v>564</v>
      </c>
      <c r="AT410" s="81" t="s">
        <v>564</v>
      </c>
      <c r="AU410" s="81" t="s">
        <v>564</v>
      </c>
      <c r="AV410" s="81" t="s">
        <v>564</v>
      </c>
      <c r="AW410" s="81" t="s">
        <v>564</v>
      </c>
      <c r="AX410" s="82"/>
      <c r="AY410" s="81" t="s">
        <v>564</v>
      </c>
      <c r="AZ410" s="81" t="s">
        <v>564</v>
      </c>
      <c r="BA410" s="81" t="s">
        <v>564</v>
      </c>
      <c r="BB410" s="81" t="s">
        <v>564</v>
      </c>
      <c r="BC410" s="81" t="s">
        <v>564</v>
      </c>
      <c r="BD410" s="81" t="s">
        <v>564</v>
      </c>
      <c r="BE410" s="81" t="s">
        <v>564</v>
      </c>
      <c r="BF410" s="82"/>
      <c r="BG410" s="81" t="s">
        <v>564</v>
      </c>
      <c r="BH410" s="81" t="s">
        <v>564</v>
      </c>
      <c r="BI410" s="81" t="s">
        <v>564</v>
      </c>
      <c r="BJ410" s="81" t="s">
        <v>564</v>
      </c>
      <c r="BK410" s="81" t="s">
        <v>564</v>
      </c>
      <c r="BL410" s="81" t="s">
        <v>564</v>
      </c>
      <c r="BM410" s="82"/>
      <c r="BN410" s="81" t="s">
        <v>564</v>
      </c>
      <c r="BO410" s="81" t="s">
        <v>564</v>
      </c>
      <c r="BP410" s="81" t="s">
        <v>564</v>
      </c>
      <c r="BQ410" s="81" t="s">
        <v>564</v>
      </c>
      <c r="BR410" s="81" t="s">
        <v>564</v>
      </c>
      <c r="BS410" s="81" t="s">
        <v>564</v>
      </c>
      <c r="BT410"/>
      <c r="BU410" s="80"/>
      <c r="BV410" s="80"/>
      <c r="BW410" s="80"/>
      <c r="BX410" s="80"/>
      <c r="BY410" s="80"/>
      <c r="BZ410" s="80"/>
      <c r="CA410" s="80"/>
      <c r="CB410" s="80"/>
      <c r="CC410" s="80"/>
    </row>
    <row r="411" spans="1:81">
      <c r="A411" s="80" t="s">
        <v>2220</v>
      </c>
      <c r="B411" s="80">
        <v>123</v>
      </c>
      <c r="C411" s="80">
        <v>4</v>
      </c>
      <c r="D411" s="80">
        <v>8</v>
      </c>
      <c r="E411" s="80">
        <v>2007</v>
      </c>
      <c r="F411" s="80" t="s">
        <v>567</v>
      </c>
      <c r="G411" s="80" t="s">
        <v>2216</v>
      </c>
      <c r="H411" s="80" t="s">
        <v>2217</v>
      </c>
      <c r="I411" s="177"/>
      <c r="J411" s="81">
        <v>103.56971532416688</v>
      </c>
      <c r="K411" s="81">
        <v>3.7357063227330696</v>
      </c>
      <c r="L411" s="81">
        <v>3.9938387294583633</v>
      </c>
      <c r="M411" s="81">
        <v>33.609300124022759</v>
      </c>
      <c r="N411" s="81">
        <v>28.049107324359181</v>
      </c>
      <c r="O411" s="81">
        <v>30.162213049279881</v>
      </c>
      <c r="P411" s="81">
        <v>36.746384149150501</v>
      </c>
      <c r="Q411" s="81">
        <v>1.7642442175567812</v>
      </c>
      <c r="R411" s="81">
        <v>0</v>
      </c>
      <c r="S411" s="81">
        <v>3.1487564849999998</v>
      </c>
      <c r="T411" s="82"/>
      <c r="U411" s="81">
        <v>4904206</v>
      </c>
      <c r="V411" s="81">
        <v>1374</v>
      </c>
      <c r="W411" s="81">
        <v>47</v>
      </c>
      <c r="X411" s="81">
        <v>8735</v>
      </c>
      <c r="Y411" s="81">
        <v>9826</v>
      </c>
      <c r="Z411" s="81">
        <v>14924</v>
      </c>
      <c r="AA411" s="81">
        <v>7196</v>
      </c>
      <c r="AB411" s="81">
        <v>28362</v>
      </c>
      <c r="AC411" s="81">
        <v>0</v>
      </c>
      <c r="AD411" s="81">
        <v>3.1487564849999998</v>
      </c>
      <c r="AE411" s="82"/>
      <c r="AF411" s="81" t="s">
        <v>564</v>
      </c>
      <c r="AG411" s="81" t="s">
        <v>564</v>
      </c>
      <c r="AH411" s="81" t="s">
        <v>564</v>
      </c>
      <c r="AI411" s="81" t="s">
        <v>564</v>
      </c>
      <c r="AJ411" s="81" t="s">
        <v>564</v>
      </c>
      <c r="AK411" s="81" t="s">
        <v>564</v>
      </c>
      <c r="AL411" s="81" t="s">
        <v>564</v>
      </c>
      <c r="AM411" s="81" t="s">
        <v>564</v>
      </c>
      <c r="AN411" s="81" t="s">
        <v>564</v>
      </c>
      <c r="AO411" s="81" t="s">
        <v>564</v>
      </c>
      <c r="AP411" s="82"/>
      <c r="AQ411" s="81" t="s">
        <v>564</v>
      </c>
      <c r="AR411" s="81" t="s">
        <v>564</v>
      </c>
      <c r="AS411" s="81" t="s">
        <v>564</v>
      </c>
      <c r="AT411" s="81" t="s">
        <v>564</v>
      </c>
      <c r="AU411" s="81" t="s">
        <v>564</v>
      </c>
      <c r="AV411" s="81" t="s">
        <v>564</v>
      </c>
      <c r="AW411" s="81" t="s">
        <v>564</v>
      </c>
      <c r="AX411" s="82"/>
      <c r="AY411" s="81" t="s">
        <v>564</v>
      </c>
      <c r="AZ411" s="81" t="s">
        <v>564</v>
      </c>
      <c r="BA411" s="81" t="s">
        <v>564</v>
      </c>
      <c r="BB411" s="81" t="s">
        <v>564</v>
      </c>
      <c r="BC411" s="81" t="s">
        <v>564</v>
      </c>
      <c r="BD411" s="81" t="s">
        <v>564</v>
      </c>
      <c r="BE411" s="81" t="s">
        <v>564</v>
      </c>
      <c r="BF411" s="82"/>
      <c r="BG411" s="81" t="s">
        <v>564</v>
      </c>
      <c r="BH411" s="81" t="s">
        <v>564</v>
      </c>
      <c r="BI411" s="81" t="s">
        <v>564</v>
      </c>
      <c r="BJ411" s="81" t="s">
        <v>564</v>
      </c>
      <c r="BK411" s="81" t="s">
        <v>564</v>
      </c>
      <c r="BL411" s="81" t="s">
        <v>564</v>
      </c>
      <c r="BM411" s="82"/>
      <c r="BN411" s="81" t="s">
        <v>564</v>
      </c>
      <c r="BO411" s="81" t="s">
        <v>564</v>
      </c>
      <c r="BP411" s="81" t="s">
        <v>564</v>
      </c>
      <c r="BQ411" s="81" t="s">
        <v>564</v>
      </c>
      <c r="BR411" s="81" t="s">
        <v>564</v>
      </c>
      <c r="BS411" s="81" t="s">
        <v>564</v>
      </c>
      <c r="BT411"/>
      <c r="BU411" s="80"/>
      <c r="BV411" s="80"/>
      <c r="BW411" s="80"/>
      <c r="BX411" s="80"/>
      <c r="BY411" s="80"/>
      <c r="BZ411" s="80"/>
      <c r="CA411" s="80"/>
      <c r="CB411" s="80"/>
      <c r="CC411" s="80"/>
    </row>
    <row r="412" spans="1:81">
      <c r="A412" s="80" t="s">
        <v>2221</v>
      </c>
      <c r="B412" s="80">
        <v>124</v>
      </c>
      <c r="C412" s="80">
        <v>5</v>
      </c>
      <c r="D412" s="80">
        <v>8</v>
      </c>
      <c r="E412" s="80">
        <v>2008</v>
      </c>
      <c r="F412" s="80" t="s">
        <v>84</v>
      </c>
      <c r="G412" s="80" t="s">
        <v>2216</v>
      </c>
      <c r="H412" s="80" t="s">
        <v>2217</v>
      </c>
      <c r="I412" s="177"/>
      <c r="J412" s="81">
        <v>106.53571016229833</v>
      </c>
      <c r="K412" s="81">
        <v>2.9309140097478394</v>
      </c>
      <c r="L412" s="81">
        <v>3.6030046182131623</v>
      </c>
      <c r="M412" s="81">
        <v>36.80541370054322</v>
      </c>
      <c r="N412" s="81">
        <v>25.074638906032604</v>
      </c>
      <c r="O412" s="81">
        <v>29.069177896724195</v>
      </c>
      <c r="P412" s="81">
        <v>35.663967118761875</v>
      </c>
      <c r="Q412" s="81">
        <v>1.7064082768336806</v>
      </c>
      <c r="R412" s="81">
        <v>0</v>
      </c>
      <c r="S412" s="81">
        <v>3.0900328000000008</v>
      </c>
      <c r="T412" s="82"/>
      <c r="U412" s="81">
        <v>5690692</v>
      </c>
      <c r="V412" s="81">
        <v>1374</v>
      </c>
      <c r="W412" s="81">
        <v>47</v>
      </c>
      <c r="X412" s="81">
        <v>8735</v>
      </c>
      <c r="Y412" s="81">
        <v>9809</v>
      </c>
      <c r="Z412" s="81">
        <v>14888</v>
      </c>
      <c r="AA412" s="81">
        <v>6992</v>
      </c>
      <c r="AB412" s="81">
        <v>27883</v>
      </c>
      <c r="AC412" s="81">
        <v>0</v>
      </c>
      <c r="AD412" s="81">
        <v>3.0900328000000008</v>
      </c>
      <c r="AE412" s="82"/>
      <c r="AF412" s="81" t="s">
        <v>564</v>
      </c>
      <c r="AG412" s="81" t="s">
        <v>564</v>
      </c>
      <c r="AH412" s="81" t="s">
        <v>564</v>
      </c>
      <c r="AI412" s="81" t="s">
        <v>564</v>
      </c>
      <c r="AJ412" s="81" t="s">
        <v>564</v>
      </c>
      <c r="AK412" s="81" t="s">
        <v>564</v>
      </c>
      <c r="AL412" s="81" t="s">
        <v>564</v>
      </c>
      <c r="AM412" s="81" t="s">
        <v>564</v>
      </c>
      <c r="AN412" s="81" t="s">
        <v>564</v>
      </c>
      <c r="AO412" s="81" t="s">
        <v>564</v>
      </c>
      <c r="AP412" s="82"/>
      <c r="AQ412" s="81" t="s">
        <v>564</v>
      </c>
      <c r="AR412" s="81" t="s">
        <v>564</v>
      </c>
      <c r="AS412" s="81" t="s">
        <v>564</v>
      </c>
      <c r="AT412" s="81" t="s">
        <v>564</v>
      </c>
      <c r="AU412" s="81" t="s">
        <v>564</v>
      </c>
      <c r="AV412" s="81" t="s">
        <v>564</v>
      </c>
      <c r="AW412" s="81" t="s">
        <v>564</v>
      </c>
      <c r="AX412" s="82"/>
      <c r="AY412" s="81" t="s">
        <v>564</v>
      </c>
      <c r="AZ412" s="81" t="s">
        <v>564</v>
      </c>
      <c r="BA412" s="81" t="s">
        <v>564</v>
      </c>
      <c r="BB412" s="81" t="s">
        <v>564</v>
      </c>
      <c r="BC412" s="81" t="s">
        <v>564</v>
      </c>
      <c r="BD412" s="81" t="s">
        <v>564</v>
      </c>
      <c r="BE412" s="81" t="s">
        <v>564</v>
      </c>
      <c r="BF412" s="82"/>
      <c r="BG412" s="81" t="s">
        <v>564</v>
      </c>
      <c r="BH412" s="81" t="s">
        <v>564</v>
      </c>
      <c r="BI412" s="81" t="s">
        <v>564</v>
      </c>
      <c r="BJ412" s="81" t="s">
        <v>564</v>
      </c>
      <c r="BK412" s="81" t="s">
        <v>564</v>
      </c>
      <c r="BL412" s="81" t="s">
        <v>564</v>
      </c>
      <c r="BM412" s="82"/>
      <c r="BN412" s="81" t="s">
        <v>564</v>
      </c>
      <c r="BO412" s="81" t="s">
        <v>564</v>
      </c>
      <c r="BP412" s="81" t="s">
        <v>564</v>
      </c>
      <c r="BQ412" s="81" t="s">
        <v>564</v>
      </c>
      <c r="BR412" s="81" t="s">
        <v>564</v>
      </c>
      <c r="BS412" s="81" t="s">
        <v>564</v>
      </c>
      <c r="BT412"/>
      <c r="BU412" s="80"/>
      <c r="BV412" s="80"/>
      <c r="BW412" s="80"/>
      <c r="BX412" s="80"/>
      <c r="BY412" s="80"/>
      <c r="BZ412" s="80"/>
      <c r="CA412" s="80"/>
      <c r="CB412" s="80"/>
      <c r="CC412" s="80"/>
    </row>
    <row r="413" spans="1:81">
      <c r="A413" s="80" t="s">
        <v>2222</v>
      </c>
      <c r="B413" s="80">
        <v>125</v>
      </c>
      <c r="C413" s="80">
        <v>6</v>
      </c>
      <c r="D413" s="80">
        <v>8</v>
      </c>
      <c r="E413" s="80">
        <v>2009</v>
      </c>
      <c r="F413" s="80" t="s">
        <v>85</v>
      </c>
      <c r="G413" s="80" t="s">
        <v>2216</v>
      </c>
      <c r="H413" s="80" t="s">
        <v>2217</v>
      </c>
      <c r="I413" s="177"/>
      <c r="J413" s="81">
        <v>67.749534590508404</v>
      </c>
      <c r="K413" s="81">
        <v>1.7384090514504824</v>
      </c>
      <c r="L413" s="81">
        <v>9.7272229628406954</v>
      </c>
      <c r="M413" s="81">
        <v>28.217587630855789</v>
      </c>
      <c r="N413" s="81">
        <v>21.977140364182155</v>
      </c>
      <c r="O413" s="81">
        <v>29.557424504184528</v>
      </c>
      <c r="P413" s="81">
        <v>34.033929616895961</v>
      </c>
      <c r="Q413" s="81">
        <v>1.6046001428117547</v>
      </c>
      <c r="R413" s="81">
        <v>0</v>
      </c>
      <c r="S413" s="81">
        <v>3.0366992160000006</v>
      </c>
      <c r="T413" s="82"/>
      <c r="U413" s="81">
        <v>3198449</v>
      </c>
      <c r="V413" s="81">
        <v>1113</v>
      </c>
      <c r="W413" s="81">
        <v>152</v>
      </c>
      <c r="X413" s="81">
        <v>8264</v>
      </c>
      <c r="Y413" s="81">
        <v>9833</v>
      </c>
      <c r="Z413" s="81">
        <v>14942</v>
      </c>
      <c r="AA413" s="81">
        <v>6850</v>
      </c>
      <c r="AB413" s="81">
        <v>27524</v>
      </c>
      <c r="AC413" s="81">
        <v>0</v>
      </c>
      <c r="AD413" s="81">
        <v>3.0366992160000006</v>
      </c>
      <c r="AE413" s="82"/>
      <c r="AF413" s="81" t="s">
        <v>564</v>
      </c>
      <c r="AG413" s="81" t="s">
        <v>564</v>
      </c>
      <c r="AH413" s="81" t="s">
        <v>564</v>
      </c>
      <c r="AI413" s="81" t="s">
        <v>564</v>
      </c>
      <c r="AJ413" s="81" t="s">
        <v>564</v>
      </c>
      <c r="AK413" s="81" t="s">
        <v>564</v>
      </c>
      <c r="AL413" s="81" t="s">
        <v>564</v>
      </c>
      <c r="AM413" s="81" t="s">
        <v>564</v>
      </c>
      <c r="AN413" s="81" t="s">
        <v>564</v>
      </c>
      <c r="AO413" s="81" t="s">
        <v>564</v>
      </c>
      <c r="AP413" s="82"/>
      <c r="AQ413" s="81" t="s">
        <v>564</v>
      </c>
      <c r="AR413" s="81" t="s">
        <v>564</v>
      </c>
      <c r="AS413" s="81" t="s">
        <v>564</v>
      </c>
      <c r="AT413" s="81" t="s">
        <v>564</v>
      </c>
      <c r="AU413" s="81" t="s">
        <v>564</v>
      </c>
      <c r="AV413" s="81" t="s">
        <v>564</v>
      </c>
      <c r="AW413" s="81" t="s">
        <v>564</v>
      </c>
      <c r="AX413" s="82"/>
      <c r="AY413" s="81" t="s">
        <v>564</v>
      </c>
      <c r="AZ413" s="81" t="s">
        <v>564</v>
      </c>
      <c r="BA413" s="81" t="s">
        <v>564</v>
      </c>
      <c r="BB413" s="81" t="s">
        <v>564</v>
      </c>
      <c r="BC413" s="81" t="s">
        <v>564</v>
      </c>
      <c r="BD413" s="81" t="s">
        <v>564</v>
      </c>
      <c r="BE413" s="81" t="s">
        <v>564</v>
      </c>
      <c r="BF413" s="82"/>
      <c r="BG413" s="81">
        <v>0</v>
      </c>
      <c r="BH413" s="81">
        <v>0</v>
      </c>
      <c r="BI413" s="81">
        <v>23.990000000000002</v>
      </c>
      <c r="BJ413" s="81">
        <v>0</v>
      </c>
      <c r="BK413" s="81">
        <v>4.8239999999999998</v>
      </c>
      <c r="BL413" s="81">
        <v>0</v>
      </c>
      <c r="BM413" s="82"/>
      <c r="BN413" s="81">
        <v>0</v>
      </c>
      <c r="BO413" s="81">
        <v>0</v>
      </c>
      <c r="BP413" s="81">
        <v>2</v>
      </c>
      <c r="BQ413" s="81">
        <v>0</v>
      </c>
      <c r="BR413" s="81">
        <v>1</v>
      </c>
      <c r="BS413" s="81">
        <v>0</v>
      </c>
      <c r="BT413"/>
      <c r="BU413" s="80"/>
      <c r="BV413" s="80"/>
      <c r="BW413" s="80"/>
      <c r="BX413" s="80"/>
      <c r="BY413" s="80"/>
      <c r="BZ413" s="80"/>
      <c r="CA413" s="80"/>
      <c r="CB413" s="80"/>
      <c r="CC413" s="80"/>
    </row>
    <row r="414" spans="1:81">
      <c r="A414" s="80" t="s">
        <v>2223</v>
      </c>
      <c r="B414" s="80">
        <v>126</v>
      </c>
      <c r="C414" s="80">
        <v>7</v>
      </c>
      <c r="D414" s="80">
        <v>8</v>
      </c>
      <c r="E414" s="80">
        <v>2010</v>
      </c>
      <c r="F414" s="80" t="s">
        <v>86</v>
      </c>
      <c r="G414" s="80" t="s">
        <v>2216</v>
      </c>
      <c r="H414" s="80" t="s">
        <v>2217</v>
      </c>
      <c r="I414" s="177"/>
      <c r="J414" s="81">
        <v>101.68737539246243</v>
      </c>
      <c r="K414" s="81">
        <v>2.4363319811136086</v>
      </c>
      <c r="L414" s="81">
        <v>9.0478166241114497</v>
      </c>
      <c r="M414" s="81">
        <v>30.98895725689146</v>
      </c>
      <c r="N414" s="81">
        <v>23.787415285968663</v>
      </c>
      <c r="O414" s="81">
        <v>29.406929391893474</v>
      </c>
      <c r="P414" s="81">
        <v>34.039380876552173</v>
      </c>
      <c r="Q414" s="81">
        <v>1.6569512446914181</v>
      </c>
      <c r="R414" s="81">
        <v>0</v>
      </c>
      <c r="S414" s="81">
        <v>3.3452778970000003</v>
      </c>
      <c r="T414" s="82"/>
      <c r="U414" s="81">
        <v>4686144</v>
      </c>
      <c r="V414" s="81">
        <v>1113</v>
      </c>
      <c r="W414" s="81">
        <v>152</v>
      </c>
      <c r="X414" s="81">
        <v>8264</v>
      </c>
      <c r="Y414" s="81">
        <v>9820</v>
      </c>
      <c r="Z414" s="81">
        <v>14935</v>
      </c>
      <c r="AA414" s="81">
        <v>6680</v>
      </c>
      <c r="AB414" s="81">
        <v>27234</v>
      </c>
      <c r="AC414" s="81">
        <v>0</v>
      </c>
      <c r="AD414" s="81">
        <v>3.3452778970000003</v>
      </c>
      <c r="AE414" s="82"/>
      <c r="AF414" s="81" t="s">
        <v>564</v>
      </c>
      <c r="AG414" s="81" t="s">
        <v>564</v>
      </c>
      <c r="AH414" s="81" t="s">
        <v>564</v>
      </c>
      <c r="AI414" s="81" t="s">
        <v>564</v>
      </c>
      <c r="AJ414" s="81" t="s">
        <v>564</v>
      </c>
      <c r="AK414" s="81" t="s">
        <v>564</v>
      </c>
      <c r="AL414" s="81" t="s">
        <v>564</v>
      </c>
      <c r="AM414" s="81" t="s">
        <v>564</v>
      </c>
      <c r="AN414" s="81" t="s">
        <v>564</v>
      </c>
      <c r="AO414" s="81" t="s">
        <v>564</v>
      </c>
      <c r="AP414" s="82"/>
      <c r="AQ414" s="81" t="s">
        <v>564</v>
      </c>
      <c r="AR414" s="81" t="s">
        <v>564</v>
      </c>
      <c r="AS414" s="81" t="s">
        <v>564</v>
      </c>
      <c r="AT414" s="81" t="s">
        <v>564</v>
      </c>
      <c r="AU414" s="81" t="s">
        <v>564</v>
      </c>
      <c r="AV414" s="81" t="s">
        <v>564</v>
      </c>
      <c r="AW414" s="81" t="s">
        <v>564</v>
      </c>
      <c r="AX414" s="82"/>
      <c r="AY414" s="81" t="s">
        <v>564</v>
      </c>
      <c r="AZ414" s="81" t="s">
        <v>564</v>
      </c>
      <c r="BA414" s="81" t="s">
        <v>564</v>
      </c>
      <c r="BB414" s="81" t="s">
        <v>564</v>
      </c>
      <c r="BC414" s="81" t="s">
        <v>564</v>
      </c>
      <c r="BD414" s="81" t="s">
        <v>564</v>
      </c>
      <c r="BE414" s="81" t="s">
        <v>564</v>
      </c>
      <c r="BF414" s="82"/>
      <c r="BG414" s="81">
        <v>0</v>
      </c>
      <c r="BH414" s="81">
        <v>0</v>
      </c>
      <c r="BI414" s="81">
        <v>23.969000000000001</v>
      </c>
      <c r="BJ414" s="81">
        <v>0</v>
      </c>
      <c r="BK414" s="81">
        <v>4.5830000000000002</v>
      </c>
      <c r="BL414" s="81">
        <v>0</v>
      </c>
      <c r="BM414" s="82"/>
      <c r="BN414" s="81">
        <v>0</v>
      </c>
      <c r="BO414" s="81">
        <v>0</v>
      </c>
      <c r="BP414" s="81">
        <v>2</v>
      </c>
      <c r="BQ414" s="81">
        <v>0</v>
      </c>
      <c r="BR414" s="81">
        <v>1</v>
      </c>
      <c r="BS414" s="81">
        <v>0</v>
      </c>
      <c r="BT414"/>
      <c r="BU414" s="80">
        <v>28.552</v>
      </c>
      <c r="BV414" s="80">
        <v>0</v>
      </c>
      <c r="BW414" s="80">
        <v>0</v>
      </c>
      <c r="BX414" s="80">
        <v>0</v>
      </c>
      <c r="BY414" s="80">
        <v>0</v>
      </c>
      <c r="BZ414" s="80">
        <v>0</v>
      </c>
      <c r="CA414" s="80">
        <v>0</v>
      </c>
      <c r="CB414" s="80">
        <v>0</v>
      </c>
      <c r="CC414" s="80">
        <v>0</v>
      </c>
    </row>
    <row r="415" spans="1:81">
      <c r="A415" s="80" t="s">
        <v>2224</v>
      </c>
      <c r="B415" s="80">
        <v>127</v>
      </c>
      <c r="C415" s="80">
        <v>8</v>
      </c>
      <c r="D415" s="80">
        <v>8</v>
      </c>
      <c r="E415" s="80">
        <v>2011</v>
      </c>
      <c r="F415" s="80" t="s">
        <v>87</v>
      </c>
      <c r="G415" s="80" t="s">
        <v>2216</v>
      </c>
      <c r="H415" s="80" t="s">
        <v>2217</v>
      </c>
      <c r="I415" s="177"/>
      <c r="J415" s="81">
        <v>137.88229205415212</v>
      </c>
      <c r="K415" s="81">
        <v>2.5660125175247179</v>
      </c>
      <c r="L415" s="81">
        <v>6.8902325911654625</v>
      </c>
      <c r="M415" s="81">
        <v>38.862555742196896</v>
      </c>
      <c r="N415" s="81">
        <v>28.512364999595434</v>
      </c>
      <c r="O415" s="81">
        <v>28.827899036871369</v>
      </c>
      <c r="P415" s="81">
        <v>32.372808856906346</v>
      </c>
      <c r="Q415" s="81">
        <v>1.8717960382465926</v>
      </c>
      <c r="R415" s="81">
        <v>0</v>
      </c>
      <c r="S415" s="81">
        <v>3.7701544581680011</v>
      </c>
      <c r="T415" s="82"/>
      <c r="U415" s="81">
        <v>6191523</v>
      </c>
      <c r="V415" s="81">
        <v>1113</v>
      </c>
      <c r="W415" s="81">
        <v>152</v>
      </c>
      <c r="X415" s="81">
        <v>8264</v>
      </c>
      <c r="Y415" s="81">
        <v>9735</v>
      </c>
      <c r="Z415" s="81">
        <v>14959</v>
      </c>
      <c r="AA415" s="81">
        <v>6542</v>
      </c>
      <c r="AB415" s="81">
        <v>26672</v>
      </c>
      <c r="AC415" s="81">
        <v>0</v>
      </c>
      <c r="AD415" s="81">
        <v>3.7701544581680011</v>
      </c>
      <c r="AE415" s="82"/>
      <c r="AF415" s="81" t="s">
        <v>564</v>
      </c>
      <c r="AG415" s="81" t="s">
        <v>564</v>
      </c>
      <c r="AH415" s="81" t="s">
        <v>564</v>
      </c>
      <c r="AI415" s="81" t="s">
        <v>564</v>
      </c>
      <c r="AJ415" s="81" t="s">
        <v>564</v>
      </c>
      <c r="AK415" s="81" t="s">
        <v>564</v>
      </c>
      <c r="AL415" s="81" t="s">
        <v>564</v>
      </c>
      <c r="AM415" s="81" t="s">
        <v>564</v>
      </c>
      <c r="AN415" s="81" t="s">
        <v>564</v>
      </c>
      <c r="AO415" s="81" t="s">
        <v>564</v>
      </c>
      <c r="AP415" s="82"/>
      <c r="AQ415" s="81" t="s">
        <v>564</v>
      </c>
      <c r="AR415" s="81" t="s">
        <v>564</v>
      </c>
      <c r="AS415" s="81" t="s">
        <v>564</v>
      </c>
      <c r="AT415" s="81" t="s">
        <v>564</v>
      </c>
      <c r="AU415" s="81" t="s">
        <v>564</v>
      </c>
      <c r="AV415" s="81" t="s">
        <v>564</v>
      </c>
      <c r="AW415" s="81" t="s">
        <v>564</v>
      </c>
      <c r="AX415" s="82"/>
      <c r="AY415" s="81" t="s">
        <v>564</v>
      </c>
      <c r="AZ415" s="81" t="s">
        <v>564</v>
      </c>
      <c r="BA415" s="81" t="s">
        <v>564</v>
      </c>
      <c r="BB415" s="81" t="s">
        <v>564</v>
      </c>
      <c r="BC415" s="81" t="s">
        <v>564</v>
      </c>
      <c r="BD415" s="81" t="s">
        <v>564</v>
      </c>
      <c r="BE415" s="81" t="s">
        <v>564</v>
      </c>
      <c r="BF415" s="82"/>
      <c r="BG415" s="81">
        <v>0</v>
      </c>
      <c r="BH415" s="81">
        <v>0</v>
      </c>
      <c r="BI415" s="81">
        <v>23.56</v>
      </c>
      <c r="BJ415" s="81">
        <v>0</v>
      </c>
      <c r="BK415" s="81">
        <v>4.6779999999999999</v>
      </c>
      <c r="BL415" s="81">
        <v>0</v>
      </c>
      <c r="BM415" s="82"/>
      <c r="BN415" s="81">
        <v>0</v>
      </c>
      <c r="BO415" s="81">
        <v>0</v>
      </c>
      <c r="BP415" s="81">
        <v>2</v>
      </c>
      <c r="BQ415" s="81">
        <v>0</v>
      </c>
      <c r="BR415" s="81">
        <v>1</v>
      </c>
      <c r="BS415" s="81">
        <v>0</v>
      </c>
      <c r="BT415"/>
      <c r="BU415" s="80">
        <v>28.238</v>
      </c>
      <c r="BV415" s="80">
        <v>0</v>
      </c>
      <c r="BW415" s="80">
        <v>0</v>
      </c>
      <c r="BX415" s="80">
        <v>0</v>
      </c>
      <c r="BY415" s="80">
        <v>0</v>
      </c>
      <c r="BZ415" s="80">
        <v>0</v>
      </c>
      <c r="CA415" s="80">
        <v>0</v>
      </c>
      <c r="CB415" s="80">
        <v>0</v>
      </c>
      <c r="CC415" s="80">
        <v>0</v>
      </c>
    </row>
    <row r="416" spans="1:81">
      <c r="A416" s="80" t="s">
        <v>2225</v>
      </c>
      <c r="B416" s="80">
        <v>128</v>
      </c>
      <c r="C416" s="80">
        <v>9</v>
      </c>
      <c r="D416" s="80">
        <v>8</v>
      </c>
      <c r="E416" s="80">
        <v>2012</v>
      </c>
      <c r="F416" s="80" t="s">
        <v>88</v>
      </c>
      <c r="G416" s="80" t="s">
        <v>2216</v>
      </c>
      <c r="H416" s="80" t="s">
        <v>2217</v>
      </c>
      <c r="I416" s="177"/>
      <c r="J416" s="81">
        <v>195.6356216187024</v>
      </c>
      <c r="K416" s="81">
        <v>2.4185014549798063</v>
      </c>
      <c r="L416" s="81">
        <v>6.7575868794108676</v>
      </c>
      <c r="M416" s="81">
        <v>41.311960171877878</v>
      </c>
      <c r="N416" s="81">
        <v>28.482897308218931</v>
      </c>
      <c r="O416" s="81">
        <v>28.727236284715861</v>
      </c>
      <c r="P416" s="81">
        <v>31.895108551720213</v>
      </c>
      <c r="Q416" s="81">
        <v>2.0005704308606758</v>
      </c>
      <c r="R416" s="81">
        <v>0</v>
      </c>
      <c r="S416" s="81">
        <v>5.0941072961699989</v>
      </c>
      <c r="T416" s="82"/>
      <c r="U416" s="81">
        <v>8589359</v>
      </c>
      <c r="V416" s="81">
        <v>1113</v>
      </c>
      <c r="W416" s="81">
        <v>152</v>
      </c>
      <c r="X416" s="81">
        <v>8264</v>
      </c>
      <c r="Y416" s="81">
        <v>9689</v>
      </c>
      <c r="Z416" s="81">
        <v>15025</v>
      </c>
      <c r="AA416" s="81">
        <v>6409</v>
      </c>
      <c r="AB416" s="81">
        <v>26238</v>
      </c>
      <c r="AC416" s="81">
        <v>0</v>
      </c>
      <c r="AD416" s="81">
        <v>5.0941072961699989</v>
      </c>
      <c r="AE416" s="82"/>
      <c r="AF416" s="81" t="s">
        <v>564</v>
      </c>
      <c r="AG416" s="81" t="s">
        <v>564</v>
      </c>
      <c r="AH416" s="81" t="s">
        <v>564</v>
      </c>
      <c r="AI416" s="81" t="s">
        <v>564</v>
      </c>
      <c r="AJ416" s="81" t="s">
        <v>564</v>
      </c>
      <c r="AK416" s="81" t="s">
        <v>564</v>
      </c>
      <c r="AL416" s="81" t="s">
        <v>564</v>
      </c>
      <c r="AM416" s="81" t="s">
        <v>564</v>
      </c>
      <c r="AN416" s="81" t="s">
        <v>564</v>
      </c>
      <c r="AO416" s="81" t="s">
        <v>564</v>
      </c>
      <c r="AP416" s="82"/>
      <c r="AQ416" s="81" t="s">
        <v>564</v>
      </c>
      <c r="AR416" s="81" t="s">
        <v>564</v>
      </c>
      <c r="AS416" s="81" t="s">
        <v>564</v>
      </c>
      <c r="AT416" s="81" t="s">
        <v>564</v>
      </c>
      <c r="AU416" s="81" t="s">
        <v>564</v>
      </c>
      <c r="AV416" s="81" t="s">
        <v>564</v>
      </c>
      <c r="AW416" s="81" t="s">
        <v>564</v>
      </c>
      <c r="AX416" s="82"/>
      <c r="AY416" s="81" t="s">
        <v>564</v>
      </c>
      <c r="AZ416" s="81" t="s">
        <v>564</v>
      </c>
      <c r="BA416" s="81" t="s">
        <v>564</v>
      </c>
      <c r="BB416" s="81" t="s">
        <v>564</v>
      </c>
      <c r="BC416" s="81" t="s">
        <v>564</v>
      </c>
      <c r="BD416" s="81" t="s">
        <v>564</v>
      </c>
      <c r="BE416" s="81" t="s">
        <v>564</v>
      </c>
      <c r="BF416" s="82"/>
      <c r="BG416" s="81">
        <v>0</v>
      </c>
      <c r="BH416" s="81">
        <v>0</v>
      </c>
      <c r="BI416" s="81">
        <v>31.292000000000002</v>
      </c>
      <c r="BJ416" s="81">
        <v>0</v>
      </c>
      <c r="BK416" s="81">
        <v>5.5270000000000001</v>
      </c>
      <c r="BL416" s="81">
        <v>0</v>
      </c>
      <c r="BM416" s="82"/>
      <c r="BN416" s="81">
        <v>0</v>
      </c>
      <c r="BO416" s="81">
        <v>0</v>
      </c>
      <c r="BP416" s="81">
        <v>2</v>
      </c>
      <c r="BQ416" s="81">
        <v>0</v>
      </c>
      <c r="BR416" s="81">
        <v>1</v>
      </c>
      <c r="BS416" s="81">
        <v>0</v>
      </c>
      <c r="BT416"/>
      <c r="BU416" s="80">
        <v>36.819000000000003</v>
      </c>
      <c r="BV416" s="80">
        <v>0</v>
      </c>
      <c r="BW416" s="80">
        <v>0</v>
      </c>
      <c r="BX416" s="80">
        <v>0</v>
      </c>
      <c r="BY416" s="80">
        <v>0</v>
      </c>
      <c r="BZ416" s="80">
        <v>0</v>
      </c>
      <c r="CA416" s="80">
        <v>0</v>
      </c>
      <c r="CB416" s="80">
        <v>0</v>
      </c>
      <c r="CC416" s="80">
        <v>0</v>
      </c>
    </row>
    <row r="417" spans="1:81">
      <c r="A417" s="80" t="s">
        <v>2226</v>
      </c>
      <c r="B417" s="80">
        <v>129</v>
      </c>
      <c r="C417" s="80">
        <v>10</v>
      </c>
      <c r="D417" s="80">
        <v>8</v>
      </c>
      <c r="E417" s="80">
        <v>2013</v>
      </c>
      <c r="F417" s="80" t="s">
        <v>89</v>
      </c>
      <c r="G417" s="80" t="s">
        <v>2216</v>
      </c>
      <c r="H417" s="80" t="s">
        <v>2217</v>
      </c>
      <c r="I417" s="177"/>
      <c r="J417" s="81">
        <v>144.42247204692552</v>
      </c>
      <c r="K417" s="81">
        <v>2.0695503116233458</v>
      </c>
      <c r="L417" s="81">
        <v>6.7495328825999596</v>
      </c>
      <c r="M417" s="81">
        <v>40.381441038634698</v>
      </c>
      <c r="N417" s="81">
        <v>30.860170345857792</v>
      </c>
      <c r="O417" s="81">
        <v>27.558004848846362</v>
      </c>
      <c r="P417" s="81">
        <v>31.705573341398516</v>
      </c>
      <c r="Q417" s="81">
        <v>2.011725743695421</v>
      </c>
      <c r="R417" s="81">
        <v>0</v>
      </c>
      <c r="S417" s="81">
        <v>3.3794980792359124</v>
      </c>
      <c r="T417" s="82"/>
      <c r="U417" s="81">
        <v>5905464</v>
      </c>
      <c r="V417" s="81">
        <v>1113</v>
      </c>
      <c r="W417" s="81">
        <v>152</v>
      </c>
      <c r="X417" s="81">
        <v>8264</v>
      </c>
      <c r="Y417" s="81">
        <v>9716</v>
      </c>
      <c r="Z417" s="81">
        <v>15057</v>
      </c>
      <c r="AA417" s="81">
        <v>6347</v>
      </c>
      <c r="AB417" s="81">
        <v>26006</v>
      </c>
      <c r="AC417" s="81">
        <v>0</v>
      </c>
      <c r="AD417" s="81">
        <v>3.3794980792359124</v>
      </c>
      <c r="AE417" s="82"/>
      <c r="AF417" s="81" t="s">
        <v>564</v>
      </c>
      <c r="AG417" s="81" t="s">
        <v>564</v>
      </c>
      <c r="AH417" s="81" t="s">
        <v>564</v>
      </c>
      <c r="AI417" s="81" t="s">
        <v>564</v>
      </c>
      <c r="AJ417" s="81" t="s">
        <v>564</v>
      </c>
      <c r="AK417" s="81" t="s">
        <v>564</v>
      </c>
      <c r="AL417" s="81" t="s">
        <v>564</v>
      </c>
      <c r="AM417" s="81" t="s">
        <v>564</v>
      </c>
      <c r="AN417" s="81" t="s">
        <v>564</v>
      </c>
      <c r="AO417" s="81" t="s">
        <v>564</v>
      </c>
      <c r="AP417" s="82"/>
      <c r="AQ417" s="81" t="s">
        <v>564</v>
      </c>
      <c r="AR417" s="81" t="s">
        <v>564</v>
      </c>
      <c r="AS417" s="81" t="s">
        <v>564</v>
      </c>
      <c r="AT417" s="81" t="s">
        <v>564</v>
      </c>
      <c r="AU417" s="81" t="s">
        <v>564</v>
      </c>
      <c r="AV417" s="81" t="s">
        <v>564</v>
      </c>
      <c r="AW417" s="81" t="s">
        <v>564</v>
      </c>
      <c r="AX417" s="82"/>
      <c r="AY417" s="81" t="s">
        <v>564</v>
      </c>
      <c r="AZ417" s="81" t="s">
        <v>564</v>
      </c>
      <c r="BA417" s="81" t="s">
        <v>564</v>
      </c>
      <c r="BB417" s="81" t="s">
        <v>564</v>
      </c>
      <c r="BC417" s="81" t="s">
        <v>564</v>
      </c>
      <c r="BD417" s="81" t="s">
        <v>564</v>
      </c>
      <c r="BE417" s="81" t="s">
        <v>564</v>
      </c>
      <c r="BF417" s="82"/>
      <c r="BG417" s="81">
        <v>0</v>
      </c>
      <c r="BH417" s="81">
        <v>0</v>
      </c>
      <c r="BI417" s="81">
        <v>37.984999999999999</v>
      </c>
      <c r="BJ417" s="81">
        <v>0</v>
      </c>
      <c r="BK417" s="81">
        <v>5.78</v>
      </c>
      <c r="BL417" s="81">
        <v>0</v>
      </c>
      <c r="BM417" s="82"/>
      <c r="BN417" s="81">
        <v>0</v>
      </c>
      <c r="BO417" s="81">
        <v>0</v>
      </c>
      <c r="BP417" s="81">
        <v>2</v>
      </c>
      <c r="BQ417" s="81">
        <v>0</v>
      </c>
      <c r="BR417" s="81">
        <v>1</v>
      </c>
      <c r="BS417" s="81">
        <v>0</v>
      </c>
      <c r="BT417"/>
      <c r="BU417" s="80">
        <v>43.765000000000001</v>
      </c>
      <c r="BV417" s="80">
        <v>0</v>
      </c>
      <c r="BW417" s="80">
        <v>0</v>
      </c>
      <c r="BX417" s="80">
        <v>0</v>
      </c>
      <c r="BY417" s="80">
        <v>0</v>
      </c>
      <c r="BZ417" s="80">
        <v>0</v>
      </c>
      <c r="CA417" s="80">
        <v>0</v>
      </c>
      <c r="CB417" s="80">
        <v>0</v>
      </c>
      <c r="CC417" s="80">
        <v>0</v>
      </c>
    </row>
    <row r="418" spans="1:81">
      <c r="A418" s="80" t="s">
        <v>2227</v>
      </c>
      <c r="B418" s="80">
        <v>130</v>
      </c>
      <c r="C418" s="80">
        <v>11</v>
      </c>
      <c r="D418" s="80">
        <v>8</v>
      </c>
      <c r="E418" s="80">
        <v>2014</v>
      </c>
      <c r="F418" s="80" t="s">
        <v>90</v>
      </c>
      <c r="G418" s="80" t="s">
        <v>2216</v>
      </c>
      <c r="H418" s="80" t="s">
        <v>2217</v>
      </c>
      <c r="I418" s="177"/>
      <c r="J418" s="81">
        <v>134.08565659922559</v>
      </c>
      <c r="K418" s="81">
        <v>2.0479858755087479</v>
      </c>
      <c r="L418" s="81">
        <v>7.3725625330573443</v>
      </c>
      <c r="M418" s="81">
        <v>40.545891880159715</v>
      </c>
      <c r="N418" s="81">
        <v>27.486038830954634</v>
      </c>
      <c r="O418" s="81">
        <v>26.158745102340372</v>
      </c>
      <c r="P418" s="81">
        <v>30.94654923904309</v>
      </c>
      <c r="Q418" s="81">
        <v>1.897503299896165</v>
      </c>
      <c r="R418" s="81">
        <v>0</v>
      </c>
      <c r="S418" s="81">
        <v>2.8316863154286147</v>
      </c>
      <c r="T418" s="82"/>
      <c r="U418" s="81">
        <v>5923728</v>
      </c>
      <c r="V418" s="81">
        <v>900</v>
      </c>
      <c r="W418" s="81">
        <v>160</v>
      </c>
      <c r="X418" s="81">
        <v>7696</v>
      </c>
      <c r="Y418" s="81">
        <v>9674</v>
      </c>
      <c r="Z418" s="81">
        <v>15053</v>
      </c>
      <c r="AA418" s="81">
        <v>6163</v>
      </c>
      <c r="AB418" s="81">
        <v>25566</v>
      </c>
      <c r="AC418" s="81">
        <v>0</v>
      </c>
      <c r="AD418" s="81">
        <v>2.8316863154286147</v>
      </c>
      <c r="AE418" s="82"/>
      <c r="AF418" s="81">
        <v>53109458.489580899</v>
      </c>
      <c r="AG418" s="81">
        <v>1747290.0462093523</v>
      </c>
      <c r="AH418" s="81">
        <v>1594374.6557841091</v>
      </c>
      <c r="AI418" s="81">
        <v>54337614.608435959</v>
      </c>
      <c r="AJ418" s="81">
        <v>37966527.932762809</v>
      </c>
      <c r="AK418" s="81">
        <v>0</v>
      </c>
      <c r="AL418" s="81">
        <v>0</v>
      </c>
      <c r="AM418" s="81">
        <v>3509829.7617661408</v>
      </c>
      <c r="AN418" s="81">
        <v>0</v>
      </c>
      <c r="AO418" s="81">
        <v>0</v>
      </c>
      <c r="AP418" s="82"/>
      <c r="AQ418" s="81">
        <v>311</v>
      </c>
      <c r="AR418" s="81">
        <v>52</v>
      </c>
      <c r="AS418" s="81">
        <v>0</v>
      </c>
      <c r="AT418" s="81">
        <v>0</v>
      </c>
      <c r="AU418" s="81">
        <v>0</v>
      </c>
      <c r="AV418" s="81">
        <v>0</v>
      </c>
      <c r="AW418" s="81" t="s">
        <v>564</v>
      </c>
      <c r="AX418" s="82"/>
      <c r="AY418" s="81">
        <v>1272.8000000000002</v>
      </c>
      <c r="AZ418" s="81">
        <v>2370</v>
      </c>
      <c r="BA418" s="81">
        <v>0</v>
      </c>
      <c r="BB418" s="81">
        <v>0</v>
      </c>
      <c r="BC418" s="81">
        <v>0</v>
      </c>
      <c r="BD418" s="81">
        <v>0</v>
      </c>
      <c r="BE418" s="81" t="s">
        <v>564</v>
      </c>
      <c r="BF418" s="82"/>
      <c r="BG418" s="81">
        <v>0</v>
      </c>
      <c r="BH418" s="81">
        <v>0</v>
      </c>
      <c r="BI418" s="81">
        <v>37.511000000000003</v>
      </c>
      <c r="BJ418" s="81">
        <v>0</v>
      </c>
      <c r="BK418" s="81">
        <v>5.3209999999999997</v>
      </c>
      <c r="BL418" s="81">
        <v>0</v>
      </c>
      <c r="BM418" s="82"/>
      <c r="BN418" s="81">
        <v>0</v>
      </c>
      <c r="BO418" s="81">
        <v>0</v>
      </c>
      <c r="BP418" s="81">
        <v>2</v>
      </c>
      <c r="BQ418" s="81">
        <v>0</v>
      </c>
      <c r="BR418" s="81">
        <v>1</v>
      </c>
      <c r="BS418" s="81">
        <v>0</v>
      </c>
      <c r="BT418"/>
      <c r="BU418" s="80">
        <v>42.832000000000001</v>
      </c>
      <c r="BV418" s="80">
        <v>0</v>
      </c>
      <c r="BW418" s="80">
        <v>0</v>
      </c>
      <c r="BX418" s="80">
        <v>0</v>
      </c>
      <c r="BY418" s="80">
        <v>0</v>
      </c>
      <c r="BZ418" s="80">
        <v>0</v>
      </c>
      <c r="CA418" s="80">
        <v>0</v>
      </c>
      <c r="CB418" s="80">
        <v>0</v>
      </c>
      <c r="CC418" s="80">
        <v>0</v>
      </c>
    </row>
    <row r="419" spans="1:81">
      <c r="A419" s="80" t="s">
        <v>2228</v>
      </c>
      <c r="B419" s="80">
        <v>131</v>
      </c>
      <c r="C419" s="80">
        <v>12</v>
      </c>
      <c r="D419" s="80">
        <v>8</v>
      </c>
      <c r="E419" s="80">
        <v>2015</v>
      </c>
      <c r="F419" s="80" t="s">
        <v>91</v>
      </c>
      <c r="G419" s="80" t="s">
        <v>2216</v>
      </c>
      <c r="H419" s="80" t="s">
        <v>2217</v>
      </c>
      <c r="I419" s="177"/>
      <c r="J419" s="81">
        <v>118.69850298643435</v>
      </c>
      <c r="K419" s="81">
        <v>1.9716496117667137</v>
      </c>
      <c r="L419" s="81">
        <v>8.6320866519903667</v>
      </c>
      <c r="M419" s="81">
        <v>37.633709732913736</v>
      </c>
      <c r="N419" s="81">
        <v>24.932766445946346</v>
      </c>
      <c r="O419" s="81">
        <v>25.92116531031818</v>
      </c>
      <c r="P419" s="81">
        <v>30.488470098926598</v>
      </c>
      <c r="Q419" s="81">
        <v>1.8265367813656364</v>
      </c>
      <c r="R419" s="81">
        <v>0</v>
      </c>
      <c r="S419" s="81">
        <v>3.3579767679315866</v>
      </c>
      <c r="T419" s="82"/>
      <c r="U419" s="81">
        <v>5617215</v>
      </c>
      <c r="V419" s="81">
        <v>900</v>
      </c>
      <c r="W419" s="81">
        <v>160</v>
      </c>
      <c r="X419" s="81">
        <v>7696</v>
      </c>
      <c r="Y419" s="81">
        <v>9613</v>
      </c>
      <c r="Z419" s="81">
        <v>15060</v>
      </c>
      <c r="AA419" s="81">
        <v>6067</v>
      </c>
      <c r="AB419" s="81">
        <v>25139</v>
      </c>
      <c r="AC419" s="81">
        <v>0</v>
      </c>
      <c r="AD419" s="81">
        <v>3.3579767679315866</v>
      </c>
      <c r="AE419" s="82"/>
      <c r="AF419" s="81">
        <v>47226534.748479508</v>
      </c>
      <c r="AG419" s="81">
        <v>1564602.5965094471</v>
      </c>
      <c r="AH419" s="81">
        <v>1662344.740817697</v>
      </c>
      <c r="AI419" s="81">
        <v>51422098.914941199</v>
      </c>
      <c r="AJ419" s="81">
        <v>35188964.730893552</v>
      </c>
      <c r="AK419" s="81">
        <v>0</v>
      </c>
      <c r="AL419" s="81">
        <v>0</v>
      </c>
      <c r="AM419" s="81">
        <v>3445194.4958612057</v>
      </c>
      <c r="AN419" s="81">
        <v>0</v>
      </c>
      <c r="AO419" s="81">
        <v>0</v>
      </c>
      <c r="AP419" s="82"/>
      <c r="AQ419" s="81">
        <v>336</v>
      </c>
      <c r="AR419" s="81">
        <v>75</v>
      </c>
      <c r="AS419" s="81">
        <v>0</v>
      </c>
      <c r="AT419" s="81">
        <v>0</v>
      </c>
      <c r="AU419" s="81">
        <v>0</v>
      </c>
      <c r="AV419" s="81">
        <v>0</v>
      </c>
      <c r="AW419" s="81" t="s">
        <v>564</v>
      </c>
      <c r="AX419" s="82"/>
      <c r="AY419" s="81">
        <v>1412.1</v>
      </c>
      <c r="AZ419" s="81">
        <v>3528.6</v>
      </c>
      <c r="BA419" s="81">
        <v>0</v>
      </c>
      <c r="BB419" s="81">
        <v>0</v>
      </c>
      <c r="BC419" s="81">
        <v>0</v>
      </c>
      <c r="BD419" s="81">
        <v>0</v>
      </c>
      <c r="BE419" s="81" t="s">
        <v>564</v>
      </c>
      <c r="BF419" s="82"/>
      <c r="BG419" s="81">
        <v>0</v>
      </c>
      <c r="BH419" s="81">
        <v>0</v>
      </c>
      <c r="BI419" s="81">
        <v>40.637</v>
      </c>
      <c r="BJ419" s="81">
        <v>0</v>
      </c>
      <c r="BK419" s="81">
        <v>5.2149999999999999</v>
      </c>
      <c r="BL419" s="81">
        <v>0</v>
      </c>
      <c r="BM419" s="82"/>
      <c r="BN419" s="81">
        <v>0</v>
      </c>
      <c r="BO419" s="81">
        <v>0</v>
      </c>
      <c r="BP419" s="81">
        <v>2</v>
      </c>
      <c r="BQ419" s="81">
        <v>0</v>
      </c>
      <c r="BR419" s="81">
        <v>1</v>
      </c>
      <c r="BS419" s="81">
        <v>0</v>
      </c>
      <c r="BT419"/>
      <c r="BU419" s="80">
        <v>45.851999999999997</v>
      </c>
      <c r="BV419" s="80">
        <v>0</v>
      </c>
      <c r="BW419" s="80">
        <v>0</v>
      </c>
      <c r="BX419" s="80">
        <v>0</v>
      </c>
      <c r="BY419" s="80">
        <v>0</v>
      </c>
      <c r="BZ419" s="80">
        <v>0</v>
      </c>
      <c r="CA419" s="80">
        <v>0</v>
      </c>
      <c r="CB419" s="80">
        <v>0</v>
      </c>
      <c r="CC419" s="80">
        <v>0</v>
      </c>
    </row>
    <row r="420" spans="1:81">
      <c r="A420" s="80" t="s">
        <v>2229</v>
      </c>
      <c r="B420" s="80">
        <v>132</v>
      </c>
      <c r="C420" s="80">
        <v>13</v>
      </c>
      <c r="D420" s="80">
        <v>8</v>
      </c>
      <c r="E420" s="80">
        <v>2016</v>
      </c>
      <c r="F420" s="80" t="s">
        <v>92</v>
      </c>
      <c r="G420" s="80" t="s">
        <v>2216</v>
      </c>
      <c r="H420" s="80" t="s">
        <v>2217</v>
      </c>
      <c r="I420" s="177"/>
      <c r="J420" s="81">
        <v>100.01989278230866</v>
      </c>
      <c r="K420" s="81">
        <v>1.8750070024694436</v>
      </c>
      <c r="L420" s="81">
        <v>8.5163508876270555</v>
      </c>
      <c r="M420" s="81">
        <v>33.978651431619291</v>
      </c>
      <c r="N420" s="81">
        <v>22.799851723910439</v>
      </c>
      <c r="O420" s="81">
        <v>25.536681059092551</v>
      </c>
      <c r="P420" s="81">
        <v>30.264978927264217</v>
      </c>
      <c r="Q420" s="81">
        <v>1.7501203860996619</v>
      </c>
      <c r="R420" s="81">
        <v>0</v>
      </c>
      <c r="S420" s="81">
        <v>3.7377917190963923</v>
      </c>
      <c r="T420" s="82"/>
      <c r="U420" s="81">
        <v>4742621</v>
      </c>
      <c r="V420" s="81">
        <v>900</v>
      </c>
      <c r="W420" s="81">
        <v>160</v>
      </c>
      <c r="X420" s="81">
        <v>7696</v>
      </c>
      <c r="Y420" s="81">
        <v>9604</v>
      </c>
      <c r="Z420" s="81">
        <v>15019</v>
      </c>
      <c r="AA420" s="81">
        <v>6229</v>
      </c>
      <c r="AB420" s="81">
        <v>24778</v>
      </c>
      <c r="AC420" s="81">
        <v>0</v>
      </c>
      <c r="AD420" s="81">
        <v>3.7377917190963919</v>
      </c>
      <c r="AE420" s="82"/>
      <c r="AF420" s="81">
        <v>39762939.710774019</v>
      </c>
      <c r="AG420" s="81">
        <v>1413463.513136602</v>
      </c>
      <c r="AH420" s="81">
        <v>1198405.747771634</v>
      </c>
      <c r="AI420" s="81">
        <v>51035311.836473748</v>
      </c>
      <c r="AJ420" s="81">
        <v>31090721.63776163</v>
      </c>
      <c r="AK420" s="81">
        <v>0</v>
      </c>
      <c r="AL420" s="81">
        <v>0</v>
      </c>
      <c r="AM420" s="81">
        <v>3398359.102200171</v>
      </c>
      <c r="AN420" s="81">
        <v>0</v>
      </c>
      <c r="AO420" s="81">
        <v>0</v>
      </c>
      <c r="AP420" s="82"/>
      <c r="AQ420" s="81">
        <v>361</v>
      </c>
      <c r="AR420" s="81">
        <v>84</v>
      </c>
      <c r="AS420" s="81">
        <v>0</v>
      </c>
      <c r="AT420" s="81">
        <v>0</v>
      </c>
      <c r="AU420" s="81">
        <v>0</v>
      </c>
      <c r="AV420" s="81">
        <v>0</v>
      </c>
      <c r="AW420" s="81" t="s">
        <v>564</v>
      </c>
      <c r="AX420" s="82"/>
      <c r="AY420" s="81">
        <v>1543.7</v>
      </c>
      <c r="AZ420" s="81">
        <v>4674.8</v>
      </c>
      <c r="BA420" s="81">
        <v>0</v>
      </c>
      <c r="BB420" s="81">
        <v>0</v>
      </c>
      <c r="BC420" s="81">
        <v>0</v>
      </c>
      <c r="BD420" s="81">
        <v>0</v>
      </c>
      <c r="BE420" s="81" t="s">
        <v>564</v>
      </c>
      <c r="BF420" s="82"/>
      <c r="BG420" s="81">
        <v>0</v>
      </c>
      <c r="BH420" s="81">
        <v>0</v>
      </c>
      <c r="BI420" s="81">
        <v>41.899000000000001</v>
      </c>
      <c r="BJ420" s="81">
        <v>0</v>
      </c>
      <c r="BK420" s="81">
        <v>5.2169999999999996</v>
      </c>
      <c r="BL420" s="81">
        <v>0</v>
      </c>
      <c r="BM420" s="82"/>
      <c r="BN420" s="81">
        <v>0</v>
      </c>
      <c r="BO420" s="81">
        <v>0</v>
      </c>
      <c r="BP420" s="81">
        <v>2</v>
      </c>
      <c r="BQ420" s="81">
        <v>0</v>
      </c>
      <c r="BR420" s="81">
        <v>1</v>
      </c>
      <c r="BS420" s="81">
        <v>0</v>
      </c>
      <c r="BT420"/>
      <c r="BU420" s="80">
        <v>47.116</v>
      </c>
      <c r="BV420" s="80">
        <v>0</v>
      </c>
      <c r="BW420" s="80">
        <v>0</v>
      </c>
      <c r="BX420" s="80">
        <v>0</v>
      </c>
      <c r="BY420" s="80">
        <v>0</v>
      </c>
      <c r="BZ420" s="80">
        <v>0</v>
      </c>
      <c r="CA420" s="80">
        <v>0</v>
      </c>
      <c r="CB420" s="80">
        <v>0</v>
      </c>
      <c r="CC420" s="80">
        <v>0</v>
      </c>
    </row>
    <row r="421" spans="1:81">
      <c r="A421" s="80" t="s">
        <v>2230</v>
      </c>
      <c r="B421" s="80">
        <v>133</v>
      </c>
      <c r="C421" s="80">
        <v>14</v>
      </c>
      <c r="D421" s="80">
        <v>8</v>
      </c>
      <c r="E421" s="80">
        <v>2017</v>
      </c>
      <c r="F421" s="80" t="s">
        <v>71</v>
      </c>
      <c r="G421" s="80" t="s">
        <v>2216</v>
      </c>
      <c r="H421" s="80" t="s">
        <v>2217</v>
      </c>
      <c r="I421" s="177"/>
      <c r="J421" s="81">
        <v>106.97259574600346</v>
      </c>
      <c r="K421" s="81">
        <v>1.8464699221389556</v>
      </c>
      <c r="L421" s="81">
        <v>6.8463916448790876</v>
      </c>
      <c r="M421" s="81">
        <v>29.594868386054852</v>
      </c>
      <c r="N421" s="81">
        <v>22.044577535044752</v>
      </c>
      <c r="O421" s="81">
        <v>24.957746213361411</v>
      </c>
      <c r="P421" s="81">
        <v>29.508391684118759</v>
      </c>
      <c r="Q421" s="81">
        <v>1.6561543761694242</v>
      </c>
      <c r="R421" s="81">
        <v>0</v>
      </c>
      <c r="S421" s="81">
        <v>3.5122527093257006</v>
      </c>
      <c r="T421" s="82"/>
      <c r="U421" s="81">
        <v>5405244</v>
      </c>
      <c r="V421" s="81">
        <v>900</v>
      </c>
      <c r="W421" s="81">
        <v>160</v>
      </c>
      <c r="X421" s="81">
        <v>7696</v>
      </c>
      <c r="Y421" s="81">
        <v>9516</v>
      </c>
      <c r="Z421" s="81">
        <v>14922</v>
      </c>
      <c r="AA421" s="81">
        <v>6112</v>
      </c>
      <c r="AB421" s="81">
        <v>24248</v>
      </c>
      <c r="AC421" s="81">
        <v>0</v>
      </c>
      <c r="AD421" s="81">
        <v>3.512252709325701</v>
      </c>
      <c r="AE421" s="82"/>
      <c r="AF421" s="81">
        <v>43934217.842492722</v>
      </c>
      <c r="AG421" s="81">
        <v>1494452.504109029</v>
      </c>
      <c r="AH421" s="81">
        <v>1323044.944622433</v>
      </c>
      <c r="AI421" s="81">
        <v>51654071.644463383</v>
      </c>
      <c r="AJ421" s="81">
        <v>34205888.560018793</v>
      </c>
      <c r="AK421" s="81">
        <v>0</v>
      </c>
      <c r="AL421" s="81">
        <v>0</v>
      </c>
      <c r="AM421" s="81">
        <v>3330872.1589898039</v>
      </c>
      <c r="AN421" s="81">
        <v>0</v>
      </c>
      <c r="AO421" s="81">
        <v>0</v>
      </c>
      <c r="AP421" s="82"/>
      <c r="AQ421" s="81">
        <v>380</v>
      </c>
      <c r="AR421" s="81">
        <v>91</v>
      </c>
      <c r="AS421" s="81">
        <v>0</v>
      </c>
      <c r="AT421" s="81">
        <v>0</v>
      </c>
      <c r="AU421" s="81">
        <v>0</v>
      </c>
      <c r="AV421" s="81">
        <v>0</v>
      </c>
      <c r="AW421" s="81" t="s">
        <v>564</v>
      </c>
      <c r="AX421" s="82"/>
      <c r="AY421" s="81">
        <v>1641.8</v>
      </c>
      <c r="AZ421" s="81">
        <v>5260.2999999999993</v>
      </c>
      <c r="BA421" s="81">
        <v>0</v>
      </c>
      <c r="BB421" s="81">
        <v>0</v>
      </c>
      <c r="BC421" s="81">
        <v>0</v>
      </c>
      <c r="BD421" s="81">
        <v>0</v>
      </c>
      <c r="BE421" s="81" t="s">
        <v>564</v>
      </c>
      <c r="BF421" s="82"/>
      <c r="BG421" s="81">
        <v>0</v>
      </c>
      <c r="BH421" s="81">
        <v>0</v>
      </c>
      <c r="BI421" s="81">
        <v>43.734999999999999</v>
      </c>
      <c r="BJ421" s="81">
        <v>0</v>
      </c>
      <c r="BK421" s="81">
        <v>5.0810000000000004</v>
      </c>
      <c r="BL421" s="81">
        <v>0</v>
      </c>
      <c r="BM421" s="82"/>
      <c r="BN421" s="81">
        <v>0</v>
      </c>
      <c r="BO421" s="81">
        <v>0</v>
      </c>
      <c r="BP421" s="81">
        <v>2</v>
      </c>
      <c r="BQ421" s="81">
        <v>0</v>
      </c>
      <c r="BR421" s="81">
        <v>1</v>
      </c>
      <c r="BS421" s="81">
        <v>0</v>
      </c>
      <c r="BT421"/>
      <c r="BU421" s="80">
        <v>48.816000000000003</v>
      </c>
      <c r="BV421" s="80">
        <v>0</v>
      </c>
      <c r="BW421" s="80">
        <v>0</v>
      </c>
      <c r="BX421" s="80">
        <v>0</v>
      </c>
      <c r="BY421" s="80">
        <v>0</v>
      </c>
      <c r="BZ421" s="80">
        <v>0</v>
      </c>
      <c r="CA421" s="80">
        <v>0</v>
      </c>
      <c r="CB421" s="80">
        <v>0</v>
      </c>
      <c r="CC421" s="80">
        <v>0</v>
      </c>
    </row>
    <row r="422" spans="1:81">
      <c r="A422" s="80" t="s">
        <v>2231</v>
      </c>
      <c r="B422" s="80">
        <v>134</v>
      </c>
      <c r="C422" s="80">
        <v>15</v>
      </c>
      <c r="D422" s="80">
        <v>8</v>
      </c>
      <c r="E422" s="80">
        <v>2018</v>
      </c>
      <c r="F422" s="80" t="s">
        <v>93</v>
      </c>
      <c r="G422" s="80" t="s">
        <v>2216</v>
      </c>
      <c r="H422" s="80" t="s">
        <v>2217</v>
      </c>
      <c r="I422" s="177"/>
      <c r="J422" s="81">
        <v>96.202205012310117</v>
      </c>
      <c r="K422" s="81">
        <v>1.6096686303169119</v>
      </c>
      <c r="L422" s="81">
        <v>6.1796286389157018</v>
      </c>
      <c r="M422" s="81">
        <v>24.712494875873855</v>
      </c>
      <c r="N422" s="81">
        <v>17.841917166077536</v>
      </c>
      <c r="O422" s="81">
        <v>24.285345318844591</v>
      </c>
      <c r="P422" s="81">
        <v>29.08560124972788</v>
      </c>
      <c r="Q422" s="81">
        <v>1.5035534103946473</v>
      </c>
      <c r="R422" s="81">
        <v>0</v>
      </c>
      <c r="S422" s="81">
        <v>3.5323299308068634</v>
      </c>
      <c r="T422" s="82"/>
      <c r="U422" s="81">
        <v>5482498</v>
      </c>
      <c r="V422" s="81">
        <v>900</v>
      </c>
      <c r="W422" s="81">
        <v>160</v>
      </c>
      <c r="X422" s="81">
        <v>7696</v>
      </c>
      <c r="Y422" s="81">
        <v>9423</v>
      </c>
      <c r="Z422" s="81">
        <v>14798</v>
      </c>
      <c r="AA422" s="81">
        <v>6085</v>
      </c>
      <c r="AB422" s="81">
        <v>23723</v>
      </c>
      <c r="AC422" s="81">
        <v>0</v>
      </c>
      <c r="AD422" s="81">
        <v>3.532329930806863</v>
      </c>
      <c r="AE422" s="82"/>
      <c r="AF422" s="81">
        <v>42745655.028664261</v>
      </c>
      <c r="AG422" s="81">
        <v>1289309.906018324</v>
      </c>
      <c r="AH422" s="81">
        <v>1244633.124287281</v>
      </c>
      <c r="AI422" s="81">
        <v>48140427.15610943</v>
      </c>
      <c r="AJ422" s="81">
        <v>32323406.01161813</v>
      </c>
      <c r="AK422" s="81">
        <v>0</v>
      </c>
      <c r="AL422" s="81">
        <v>0</v>
      </c>
      <c r="AM422" s="81">
        <v>3265497.2994124461</v>
      </c>
      <c r="AN422" s="81">
        <v>0</v>
      </c>
      <c r="AO422" s="81">
        <v>0</v>
      </c>
      <c r="AP422" s="82"/>
      <c r="AQ422" s="81">
        <v>399</v>
      </c>
      <c r="AR422" s="81">
        <v>99</v>
      </c>
      <c r="AS422" s="81">
        <v>0</v>
      </c>
      <c r="AT422" s="81">
        <v>0</v>
      </c>
      <c r="AU422" s="81">
        <v>0</v>
      </c>
      <c r="AV422" s="81">
        <v>0</v>
      </c>
      <c r="AW422" s="81" t="s">
        <v>564</v>
      </c>
      <c r="AX422" s="82"/>
      <c r="AY422" s="81">
        <v>1754.4</v>
      </c>
      <c r="AZ422" s="81">
        <v>5515</v>
      </c>
      <c r="BA422" s="81">
        <v>0</v>
      </c>
      <c r="BB422" s="81">
        <v>0</v>
      </c>
      <c r="BC422" s="81">
        <v>0</v>
      </c>
      <c r="BD422" s="81">
        <v>0</v>
      </c>
      <c r="BE422" s="81" t="s">
        <v>564</v>
      </c>
      <c r="BF422" s="82"/>
      <c r="BG422" s="81">
        <v>0</v>
      </c>
      <c r="BH422" s="81">
        <v>0</v>
      </c>
      <c r="BI422" s="81">
        <v>36.673000000000002</v>
      </c>
      <c r="BJ422" s="81">
        <v>0</v>
      </c>
      <c r="BK422" s="81">
        <v>4.468</v>
      </c>
      <c r="BL422" s="81">
        <v>0</v>
      </c>
      <c r="BM422" s="82"/>
      <c r="BN422" s="81">
        <v>0</v>
      </c>
      <c r="BO422" s="81">
        <v>0</v>
      </c>
      <c r="BP422" s="81">
        <v>2</v>
      </c>
      <c r="BQ422" s="81">
        <v>0</v>
      </c>
      <c r="BR422" s="81">
        <v>1</v>
      </c>
      <c r="BS422" s="81">
        <v>0</v>
      </c>
      <c r="BT422"/>
      <c r="BU422" s="80">
        <v>41.140999999999998</v>
      </c>
      <c r="BV422" s="80">
        <v>0</v>
      </c>
      <c r="BW422" s="80">
        <v>0</v>
      </c>
      <c r="BX422" s="80">
        <v>0</v>
      </c>
      <c r="BY422" s="80">
        <v>0</v>
      </c>
      <c r="BZ422" s="80">
        <v>0</v>
      </c>
      <c r="CA422" s="80">
        <v>0</v>
      </c>
      <c r="CB422" s="80">
        <v>0</v>
      </c>
      <c r="CC422" s="80">
        <v>0</v>
      </c>
    </row>
    <row r="423" spans="1:81">
      <c r="A423" s="80" t="s">
        <v>2232</v>
      </c>
      <c r="B423" s="80">
        <v>135</v>
      </c>
      <c r="C423" s="80">
        <v>16</v>
      </c>
      <c r="D423" s="80">
        <v>8</v>
      </c>
      <c r="E423" s="80">
        <v>2019</v>
      </c>
      <c r="F423" s="80" t="s">
        <v>73</v>
      </c>
      <c r="G423" s="80" t="s">
        <v>2216</v>
      </c>
      <c r="H423" s="80" t="s">
        <v>2217</v>
      </c>
      <c r="I423" s="177"/>
      <c r="J423" s="81">
        <v>77.899835604949004</v>
      </c>
      <c r="K423" s="81">
        <v>1.5017417689164039</v>
      </c>
      <c r="L423" s="81">
        <v>6.2340482088847553</v>
      </c>
      <c r="M423" s="81">
        <v>23.874676805130221</v>
      </c>
      <c r="N423" s="81">
        <v>18.496653060577032</v>
      </c>
      <c r="O423" s="81">
        <v>23.470274386213806</v>
      </c>
      <c r="P423" s="81">
        <v>27.946840316291937</v>
      </c>
      <c r="Q423" s="81">
        <v>1.4334334810700693</v>
      </c>
      <c r="R423" s="81">
        <v>0</v>
      </c>
      <c r="S423" s="81">
        <v>3.4968294926032781</v>
      </c>
      <c r="T423" s="82"/>
      <c r="U423" s="81">
        <v>4648857</v>
      </c>
      <c r="V423" s="81">
        <v>900</v>
      </c>
      <c r="W423" s="81">
        <v>160</v>
      </c>
      <c r="X423" s="81">
        <v>7696</v>
      </c>
      <c r="Y423" s="81">
        <v>9374</v>
      </c>
      <c r="Z423" s="81">
        <v>14694</v>
      </c>
      <c r="AA423" s="81">
        <v>5803</v>
      </c>
      <c r="AB423" s="81">
        <v>23229</v>
      </c>
      <c r="AC423" s="81">
        <v>0</v>
      </c>
      <c r="AD423" s="81">
        <v>3.4968294926032781</v>
      </c>
      <c r="AE423" s="82"/>
      <c r="AF423" s="81">
        <v>34351121.563717663</v>
      </c>
      <c r="AG423" s="81">
        <v>1300079.1479032461</v>
      </c>
      <c r="AH423" s="81">
        <v>1332194.10152578</v>
      </c>
      <c r="AI423" s="81">
        <v>49070449.891441368</v>
      </c>
      <c r="AJ423" s="81">
        <v>34382151.99557922</v>
      </c>
      <c r="AK423" s="81">
        <v>0</v>
      </c>
      <c r="AL423" s="81">
        <v>0</v>
      </c>
      <c r="AM423" s="81">
        <v>3163614.9321816238</v>
      </c>
      <c r="AN423" s="81">
        <v>0</v>
      </c>
      <c r="AO423" s="81">
        <v>0</v>
      </c>
      <c r="AP423" s="82"/>
      <c r="AQ423" s="81">
        <v>419</v>
      </c>
      <c r="AR423" s="81">
        <v>109</v>
      </c>
      <c r="AS423" s="81">
        <v>0</v>
      </c>
      <c r="AT423" s="81">
        <v>0</v>
      </c>
      <c r="AU423" s="81">
        <v>0</v>
      </c>
      <c r="AV423" s="81">
        <v>1</v>
      </c>
      <c r="AW423" s="81" t="s">
        <v>564</v>
      </c>
      <c r="AX423" s="82"/>
      <c r="AY423" s="81">
        <v>1864.099999999999</v>
      </c>
      <c r="AZ423" s="81">
        <v>6010.2000000000007</v>
      </c>
      <c r="BA423" s="81">
        <v>0</v>
      </c>
      <c r="BB423" s="81">
        <v>0</v>
      </c>
      <c r="BC423" s="81">
        <v>0</v>
      </c>
      <c r="BD423" s="81">
        <v>1426</v>
      </c>
      <c r="BE423" s="81" t="s">
        <v>564</v>
      </c>
      <c r="BF423" s="82"/>
      <c r="BG423" s="81">
        <v>0</v>
      </c>
      <c r="BH423" s="81">
        <v>0</v>
      </c>
      <c r="BI423" s="81">
        <v>26.648</v>
      </c>
      <c r="BJ423" s="81">
        <v>0</v>
      </c>
      <c r="BK423" s="81">
        <v>3.9689999999999999</v>
      </c>
      <c r="BL423" s="81">
        <v>0</v>
      </c>
      <c r="BM423" s="82"/>
      <c r="BN423" s="81">
        <v>0</v>
      </c>
      <c r="BO423" s="81">
        <v>0</v>
      </c>
      <c r="BP423" s="81">
        <v>2</v>
      </c>
      <c r="BQ423" s="81">
        <v>0</v>
      </c>
      <c r="BR423" s="81">
        <v>1</v>
      </c>
      <c r="BS423" s="81">
        <v>0</v>
      </c>
      <c r="BT423"/>
      <c r="BU423" s="80">
        <v>30.617000000000001</v>
      </c>
      <c r="BV423" s="80">
        <v>0</v>
      </c>
      <c r="BW423" s="80">
        <v>0</v>
      </c>
      <c r="BX423" s="80">
        <v>0</v>
      </c>
      <c r="BY423" s="80">
        <v>0</v>
      </c>
      <c r="BZ423" s="80">
        <v>0</v>
      </c>
      <c r="CA423" s="80">
        <v>0</v>
      </c>
      <c r="CB423" s="80">
        <v>0</v>
      </c>
      <c r="CC423" s="80">
        <v>0</v>
      </c>
    </row>
    <row r="424" spans="1:81">
      <c r="A424" s="80" t="s">
        <v>2233</v>
      </c>
      <c r="B424" s="80">
        <v>136</v>
      </c>
      <c r="C424" s="80">
        <v>17</v>
      </c>
      <c r="D424" s="80">
        <v>8</v>
      </c>
      <c r="E424" s="80">
        <v>2020</v>
      </c>
      <c r="F424" s="80" t="s">
        <v>218</v>
      </c>
      <c r="G424" s="80" t="s">
        <v>2216</v>
      </c>
      <c r="H424" s="80" t="s">
        <v>2217</v>
      </c>
      <c r="I424" s="177"/>
      <c r="J424" s="81">
        <v>63.849559345269697</v>
      </c>
      <c r="K424" s="81">
        <v>1.3933622234629697</v>
      </c>
      <c r="L424" s="81">
        <v>9.7559273057101468</v>
      </c>
      <c r="M424" s="81">
        <v>21.462388653865609</v>
      </c>
      <c r="N424" s="81">
        <v>18.307907688401727</v>
      </c>
      <c r="O424" s="81">
        <v>20.349168057977874</v>
      </c>
      <c r="P424" s="81">
        <v>26.316263243828157</v>
      </c>
      <c r="Q424" s="81">
        <v>1.3457754160953681</v>
      </c>
      <c r="R424" s="81">
        <v>0</v>
      </c>
      <c r="S424" s="81">
        <v>3.5145452808941449</v>
      </c>
      <c r="T424" s="82"/>
      <c r="U424" s="81">
        <v>3698593</v>
      </c>
      <c r="V424" s="81">
        <v>739</v>
      </c>
      <c r="W424" s="81">
        <v>319</v>
      </c>
      <c r="X424" s="81">
        <v>7015</v>
      </c>
      <c r="Y424" s="81">
        <v>9343</v>
      </c>
      <c r="Z424" s="81">
        <v>14541</v>
      </c>
      <c r="AA424" s="81">
        <v>5937</v>
      </c>
      <c r="AB424" s="81">
        <v>22824</v>
      </c>
      <c r="AC424" s="81">
        <v>0</v>
      </c>
      <c r="AD424" s="81">
        <v>3.5145452808941449</v>
      </c>
      <c r="AE424" s="82"/>
      <c r="AF424" s="81">
        <v>29133563.663505532</v>
      </c>
      <c r="AG424" s="81">
        <v>1092713.1768872414</v>
      </c>
      <c r="AH424" s="81">
        <v>2132344.6426597727</v>
      </c>
      <c r="AI424" s="81">
        <v>42059683.722229071</v>
      </c>
      <c r="AJ424" s="81">
        <v>32516450.886067096</v>
      </c>
      <c r="AK424" s="81"/>
      <c r="AL424" s="81"/>
      <c r="AM424" s="81">
        <v>2978785.5799289281</v>
      </c>
      <c r="AN424" s="81"/>
      <c r="AO424" s="81"/>
      <c r="AP424" s="82"/>
      <c r="AQ424" s="81">
        <v>434</v>
      </c>
      <c r="AR424" s="81">
        <v>111</v>
      </c>
      <c r="AS424" s="81">
        <v>0</v>
      </c>
      <c r="AT424" s="81">
        <v>0</v>
      </c>
      <c r="AU424" s="81">
        <v>0</v>
      </c>
      <c r="AV424" s="81">
        <v>1</v>
      </c>
      <c r="AW424" s="81">
        <v>0</v>
      </c>
      <c r="AX424" s="82"/>
      <c r="AY424" s="81">
        <v>1956.6999999999989</v>
      </c>
      <c r="AZ424" s="81">
        <v>6292.8</v>
      </c>
      <c r="BA424" s="81">
        <v>0</v>
      </c>
      <c r="BB424" s="81">
        <v>0</v>
      </c>
      <c r="BC424" s="81">
        <v>0</v>
      </c>
      <c r="BD424" s="81">
        <v>1426</v>
      </c>
      <c r="BE424" s="81">
        <v>0</v>
      </c>
      <c r="BF424" s="82"/>
      <c r="BG424" s="81">
        <v>0</v>
      </c>
      <c r="BH424" s="81">
        <v>0</v>
      </c>
      <c r="BI424" s="81">
        <v>30.501000000000001</v>
      </c>
      <c r="BJ424" s="81">
        <v>0</v>
      </c>
      <c r="BK424" s="81">
        <v>3.911</v>
      </c>
      <c r="BL424" s="81">
        <v>0</v>
      </c>
      <c r="BM424" s="82"/>
      <c r="BN424" s="81">
        <v>0</v>
      </c>
      <c r="BO424" s="81">
        <v>0</v>
      </c>
      <c r="BP424" s="81">
        <v>2</v>
      </c>
      <c r="BQ424" s="81">
        <v>0</v>
      </c>
      <c r="BR424" s="81">
        <v>1</v>
      </c>
      <c r="BS424" s="81">
        <v>0</v>
      </c>
      <c r="BT424"/>
      <c r="BU424" s="80">
        <v>34.411999999999999</v>
      </c>
      <c r="BV424" s="80">
        <v>0</v>
      </c>
      <c r="BW424" s="80">
        <v>0</v>
      </c>
      <c r="BX424" s="80">
        <v>0</v>
      </c>
      <c r="BY424" s="80">
        <v>0</v>
      </c>
      <c r="BZ424" s="80">
        <v>0</v>
      </c>
      <c r="CA424" s="80">
        <v>0</v>
      </c>
      <c r="CB424" s="80">
        <v>0</v>
      </c>
      <c r="CC424" s="80">
        <v>0</v>
      </c>
    </row>
    <row r="425" spans="1:81">
      <c r="A425" s="80" t="s">
        <v>2234</v>
      </c>
      <c r="B425" s="80">
        <v>136</v>
      </c>
      <c r="C425" s="80">
        <v>18</v>
      </c>
      <c r="D425" s="80">
        <v>8</v>
      </c>
      <c r="E425" s="80">
        <v>2021</v>
      </c>
      <c r="F425" s="80" t="s">
        <v>75</v>
      </c>
      <c r="G425" s="174" t="s">
        <v>2216</v>
      </c>
      <c r="H425" s="80" t="s">
        <v>2217</v>
      </c>
      <c r="I425" s="177"/>
      <c r="J425" s="81">
        <v>78.657968846597186</v>
      </c>
      <c r="K425" s="81">
        <v>1.4229985177104314</v>
      </c>
      <c r="L425" s="81">
        <v>10.20234217721228</v>
      </c>
      <c r="M425" s="81">
        <v>20.135956838996261</v>
      </c>
      <c r="N425" s="81">
        <v>16.145014571297342</v>
      </c>
      <c r="O425" s="81">
        <v>19.543698702485251</v>
      </c>
      <c r="P425" s="81">
        <v>26.97176220450617</v>
      </c>
      <c r="Q425" s="81">
        <v>1.3359690244154312</v>
      </c>
      <c r="R425" s="81">
        <v>0</v>
      </c>
      <c r="S425" s="81">
        <v>3.6740212715437699</v>
      </c>
      <c r="T425" s="82"/>
      <c r="U425" s="81">
        <v>4861999</v>
      </c>
      <c r="V425" s="81">
        <v>739</v>
      </c>
      <c r="W425" s="81">
        <v>319</v>
      </c>
      <c r="X425" s="81">
        <v>7015</v>
      </c>
      <c r="Y425" s="81">
        <v>9281</v>
      </c>
      <c r="Z425" s="81">
        <v>14380</v>
      </c>
      <c r="AA425" s="81">
        <v>5934</v>
      </c>
      <c r="AB425" s="81">
        <v>22389</v>
      </c>
      <c r="AC425" s="81">
        <v>0</v>
      </c>
      <c r="AD425" s="81">
        <v>3.6740212715437699</v>
      </c>
      <c r="AE425" s="82"/>
      <c r="AF425" s="81">
        <v>36053668.325871788</v>
      </c>
      <c r="AG425" s="81">
        <v>1166911.5982116279</v>
      </c>
      <c r="AH425" s="81">
        <v>2156373.1600275268</v>
      </c>
      <c r="AI425" s="81">
        <v>45398903.894191228</v>
      </c>
      <c r="AJ425" s="81">
        <v>33016779.747486807</v>
      </c>
      <c r="AK425" s="81">
        <v>0</v>
      </c>
      <c r="AL425" s="81">
        <v>0</v>
      </c>
      <c r="AM425" s="81">
        <v>2938867.1841288996</v>
      </c>
      <c r="AN425" s="81">
        <v>0</v>
      </c>
      <c r="AO425" s="81">
        <v>0</v>
      </c>
      <c r="AP425" s="82"/>
      <c r="AQ425" s="81">
        <v>452</v>
      </c>
      <c r="AR425" s="81">
        <v>112</v>
      </c>
      <c r="AS425" s="81">
        <v>0</v>
      </c>
      <c r="AT425" s="81">
        <v>0</v>
      </c>
      <c r="AU425" s="81">
        <v>0</v>
      </c>
      <c r="AV425" s="81">
        <v>1</v>
      </c>
      <c r="AW425" s="81"/>
      <c r="AX425" s="82"/>
      <c r="AY425" s="81">
        <v>2050.9999999999991</v>
      </c>
      <c r="AZ425" s="81">
        <v>6892.8</v>
      </c>
      <c r="BA425" s="81">
        <v>0</v>
      </c>
      <c r="BB425" s="81">
        <v>0</v>
      </c>
      <c r="BC425" s="81">
        <v>0</v>
      </c>
      <c r="BD425" s="81">
        <v>1426</v>
      </c>
      <c r="BE425" s="81"/>
      <c r="BF425" s="82"/>
      <c r="BG425" s="81"/>
      <c r="BH425" s="81"/>
      <c r="BI425" s="81"/>
      <c r="BJ425" s="81"/>
      <c r="BK425" s="81"/>
      <c r="BL425" s="81"/>
      <c r="BM425" s="82"/>
      <c r="BN425" s="81"/>
      <c r="BO425" s="81"/>
      <c r="BP425" s="81"/>
      <c r="BQ425" s="81"/>
      <c r="BR425" s="81"/>
      <c r="BS425" s="81"/>
      <c r="BT425"/>
      <c r="BU425" s="80"/>
      <c r="BV425" s="80"/>
      <c r="BW425" s="80"/>
      <c r="BX425" s="80"/>
      <c r="BY425" s="80"/>
      <c r="BZ425" s="80"/>
      <c r="CA425" s="80"/>
      <c r="CB425" s="80"/>
      <c r="CC425" s="80"/>
    </row>
    <row r="426" spans="1:81">
      <c r="A426" s="80" t="s">
        <v>2235</v>
      </c>
      <c r="B426" s="80">
        <v>136</v>
      </c>
      <c r="C426" s="80">
        <v>19</v>
      </c>
      <c r="D426" s="80">
        <v>8</v>
      </c>
      <c r="E426" s="80">
        <v>2022</v>
      </c>
      <c r="F426" s="80" t="s">
        <v>568</v>
      </c>
      <c r="G426" s="174" t="s">
        <v>2216</v>
      </c>
      <c r="H426" s="80" t="s">
        <v>2217</v>
      </c>
      <c r="I426" s="177"/>
      <c r="J426" s="81"/>
      <c r="K426" s="81"/>
      <c r="L426" s="81"/>
      <c r="M426" s="81"/>
      <c r="N426" s="81"/>
      <c r="O426" s="81"/>
      <c r="P426" s="81"/>
      <c r="Q426" s="81"/>
      <c r="R426" s="81"/>
      <c r="S426" s="81"/>
      <c r="T426" s="82"/>
      <c r="U426" s="81"/>
      <c r="V426" s="81"/>
      <c r="W426" s="81"/>
      <c r="X426" s="81"/>
      <c r="Y426" s="81"/>
      <c r="Z426" s="81"/>
      <c r="AA426" s="81"/>
      <c r="AB426" s="81"/>
      <c r="AC426" s="81"/>
      <c r="AD426" s="81"/>
      <c r="AE426" s="82"/>
      <c r="AF426" s="81"/>
      <c r="AG426" s="81"/>
      <c r="AH426" s="81"/>
      <c r="AI426" s="81"/>
      <c r="AJ426" s="81"/>
      <c r="AK426" s="81"/>
      <c r="AL426" s="81"/>
      <c r="AM426" s="81"/>
      <c r="AN426" s="81"/>
      <c r="AO426" s="81"/>
      <c r="AP426" s="82"/>
      <c r="AQ426" s="81">
        <v>483</v>
      </c>
      <c r="AR426" s="81">
        <v>113</v>
      </c>
      <c r="AS426" s="81">
        <v>0</v>
      </c>
      <c r="AT426" s="81">
        <v>0</v>
      </c>
      <c r="AU426" s="81">
        <v>0</v>
      </c>
      <c r="AV426" s="81">
        <v>1</v>
      </c>
      <c r="AW426" s="81"/>
      <c r="AX426" s="82"/>
      <c r="AY426" s="81">
        <v>2225.3999999999996</v>
      </c>
      <c r="AZ426" s="81">
        <v>6942.3</v>
      </c>
      <c r="BA426" s="81">
        <v>0</v>
      </c>
      <c r="BB426" s="81">
        <v>0</v>
      </c>
      <c r="BC426" s="81">
        <v>0</v>
      </c>
      <c r="BD426" s="81">
        <v>1426</v>
      </c>
      <c r="BE426" s="81"/>
      <c r="BF426" s="82"/>
      <c r="BG426" s="81"/>
      <c r="BH426" s="81"/>
      <c r="BI426" s="81"/>
      <c r="BJ426" s="81"/>
      <c r="BK426" s="81"/>
      <c r="BL426" s="81"/>
      <c r="BM426" s="82"/>
      <c r="BN426" s="81"/>
      <c r="BO426" s="81"/>
      <c r="BP426" s="81"/>
      <c r="BQ426" s="81"/>
      <c r="BR426" s="81"/>
      <c r="BS426" s="81"/>
      <c r="BT426"/>
      <c r="BU426" s="80"/>
      <c r="BV426" s="80"/>
      <c r="BW426" s="80"/>
      <c r="BX426" s="80"/>
      <c r="BY426" s="80"/>
      <c r="BZ426" s="80"/>
      <c r="CA426" s="80"/>
      <c r="CB426" s="80"/>
      <c r="CC426" s="80"/>
    </row>
    <row r="427" spans="1:81">
      <c r="A427" s="80" t="s">
        <v>2236</v>
      </c>
      <c r="B427" s="80">
        <v>358</v>
      </c>
      <c r="C427" s="80">
        <v>1</v>
      </c>
      <c r="D427" s="80">
        <v>22</v>
      </c>
      <c r="E427" s="80">
        <v>1990</v>
      </c>
      <c r="F427" s="80" t="s">
        <v>562</v>
      </c>
      <c r="G427" s="80" t="s">
        <v>2237</v>
      </c>
      <c r="H427" s="80" t="s">
        <v>2238</v>
      </c>
      <c r="I427" s="177"/>
      <c r="J427" s="81">
        <v>21.890207940624105</v>
      </c>
      <c r="K427" s="81">
        <v>4.6249909107818397</v>
      </c>
      <c r="L427" s="81">
        <v>2.0750365944478841</v>
      </c>
      <c r="M427" s="81">
        <v>12.409414988606427</v>
      </c>
      <c r="N427" s="81">
        <v>19.261409286497159</v>
      </c>
      <c r="O427" s="81">
        <v>20.903854985933677</v>
      </c>
      <c r="P427" s="81">
        <v>23.318539199931898</v>
      </c>
      <c r="Q427" s="81">
        <v>1.4976654723580221</v>
      </c>
      <c r="R427" s="81">
        <v>0</v>
      </c>
      <c r="S427" s="81">
        <v>1.7402103185098143</v>
      </c>
      <c r="T427" s="82"/>
      <c r="U427" s="81">
        <v>3008661</v>
      </c>
      <c r="V427" s="81">
        <v>1033</v>
      </c>
      <c r="W427" s="81">
        <v>24</v>
      </c>
      <c r="X427" s="81">
        <v>4028</v>
      </c>
      <c r="Y427" s="81">
        <v>5982</v>
      </c>
      <c r="Z427" s="81">
        <v>8598</v>
      </c>
      <c r="AA427" s="81">
        <v>5662</v>
      </c>
      <c r="AB427" s="81">
        <v>24317</v>
      </c>
      <c r="AC427" s="81">
        <v>0</v>
      </c>
      <c r="AD427" s="81">
        <v>1.7402103185098143</v>
      </c>
      <c r="AE427" s="82"/>
      <c r="AF427" s="81" t="s">
        <v>564</v>
      </c>
      <c r="AG427" s="81" t="s">
        <v>564</v>
      </c>
      <c r="AH427" s="81" t="s">
        <v>564</v>
      </c>
      <c r="AI427" s="81" t="s">
        <v>564</v>
      </c>
      <c r="AJ427" s="81" t="s">
        <v>564</v>
      </c>
      <c r="AK427" s="81" t="s">
        <v>564</v>
      </c>
      <c r="AL427" s="81" t="s">
        <v>564</v>
      </c>
      <c r="AM427" s="81" t="s">
        <v>564</v>
      </c>
      <c r="AN427" s="81" t="s">
        <v>564</v>
      </c>
      <c r="AO427" s="81" t="s">
        <v>564</v>
      </c>
      <c r="AP427" s="82"/>
      <c r="AQ427" s="81" t="s">
        <v>564</v>
      </c>
      <c r="AR427" s="81" t="s">
        <v>564</v>
      </c>
      <c r="AS427" s="81" t="s">
        <v>564</v>
      </c>
      <c r="AT427" s="81" t="s">
        <v>564</v>
      </c>
      <c r="AU427" s="81" t="s">
        <v>564</v>
      </c>
      <c r="AV427" s="81" t="s">
        <v>564</v>
      </c>
      <c r="AW427" s="81" t="s">
        <v>564</v>
      </c>
      <c r="AX427" s="82"/>
      <c r="AY427" s="81" t="s">
        <v>564</v>
      </c>
      <c r="AZ427" s="81" t="s">
        <v>564</v>
      </c>
      <c r="BA427" s="81" t="s">
        <v>564</v>
      </c>
      <c r="BB427" s="81" t="s">
        <v>564</v>
      </c>
      <c r="BC427" s="81" t="s">
        <v>564</v>
      </c>
      <c r="BD427" s="81" t="s">
        <v>564</v>
      </c>
      <c r="BE427" s="81" t="s">
        <v>564</v>
      </c>
      <c r="BF427" s="82"/>
      <c r="BG427" s="81" t="s">
        <v>564</v>
      </c>
      <c r="BH427" s="81" t="s">
        <v>564</v>
      </c>
      <c r="BI427" s="81" t="s">
        <v>564</v>
      </c>
      <c r="BJ427" s="81" t="s">
        <v>564</v>
      </c>
      <c r="BK427" s="81" t="s">
        <v>564</v>
      </c>
      <c r="BL427" s="81" t="s">
        <v>564</v>
      </c>
      <c r="BM427" s="82"/>
      <c r="BN427" s="81" t="s">
        <v>564</v>
      </c>
      <c r="BO427" s="81" t="s">
        <v>564</v>
      </c>
      <c r="BP427" s="81" t="s">
        <v>564</v>
      </c>
      <c r="BQ427" s="81" t="s">
        <v>564</v>
      </c>
      <c r="BR427" s="81" t="s">
        <v>564</v>
      </c>
      <c r="BS427" s="81" t="s">
        <v>564</v>
      </c>
      <c r="BT427"/>
      <c r="BU427" s="80"/>
      <c r="BV427" s="80"/>
      <c r="BW427" s="80"/>
      <c r="BX427" s="80"/>
      <c r="BY427" s="80"/>
      <c r="BZ427" s="80"/>
      <c r="CA427" s="80"/>
      <c r="CB427" s="80"/>
      <c r="CC427" s="80"/>
    </row>
    <row r="428" spans="1:81">
      <c r="A428" s="80" t="s">
        <v>2239</v>
      </c>
      <c r="B428" s="80">
        <v>359</v>
      </c>
      <c r="C428" s="80">
        <v>2</v>
      </c>
      <c r="D428" s="80">
        <v>22</v>
      </c>
      <c r="E428" s="80">
        <v>2005</v>
      </c>
      <c r="F428" s="80" t="s">
        <v>565</v>
      </c>
      <c r="G428" s="80" t="s">
        <v>2237</v>
      </c>
      <c r="H428" s="80" t="s">
        <v>2238</v>
      </c>
      <c r="I428" s="177"/>
      <c r="J428" s="81">
        <v>36.401238618745658</v>
      </c>
      <c r="K428" s="81">
        <v>2.4707460589648056</v>
      </c>
      <c r="L428" s="81">
        <v>4.2199311822391552</v>
      </c>
      <c r="M428" s="81">
        <v>20.623213124840689</v>
      </c>
      <c r="N428" s="81">
        <v>31.316835396444755</v>
      </c>
      <c r="O428" s="81">
        <v>32.361551528668606</v>
      </c>
      <c r="P428" s="81">
        <v>26.752489862742056</v>
      </c>
      <c r="Q428" s="81">
        <v>1.4992639040354545</v>
      </c>
      <c r="R428" s="81">
        <v>0</v>
      </c>
      <c r="S428" s="81">
        <v>1.6390794478276629</v>
      </c>
      <c r="T428" s="82"/>
      <c r="U428" s="81">
        <v>5366490</v>
      </c>
      <c r="V428" s="81">
        <v>758</v>
      </c>
      <c r="W428" s="81">
        <v>56</v>
      </c>
      <c r="X428" s="81">
        <v>3859</v>
      </c>
      <c r="Y428" s="81">
        <v>8038</v>
      </c>
      <c r="Z428" s="81">
        <v>15403</v>
      </c>
      <c r="AA428" s="81">
        <v>5320</v>
      </c>
      <c r="AB428" s="81">
        <v>25448</v>
      </c>
      <c r="AC428" s="81">
        <v>0</v>
      </c>
      <c r="AD428" s="81">
        <v>1.6390794478276629</v>
      </c>
      <c r="AE428" s="82"/>
      <c r="AF428" s="81" t="s">
        <v>564</v>
      </c>
      <c r="AG428" s="81" t="s">
        <v>564</v>
      </c>
      <c r="AH428" s="81" t="s">
        <v>564</v>
      </c>
      <c r="AI428" s="81" t="s">
        <v>564</v>
      </c>
      <c r="AJ428" s="81" t="s">
        <v>564</v>
      </c>
      <c r="AK428" s="81" t="s">
        <v>564</v>
      </c>
      <c r="AL428" s="81" t="s">
        <v>564</v>
      </c>
      <c r="AM428" s="81" t="s">
        <v>564</v>
      </c>
      <c r="AN428" s="81" t="s">
        <v>564</v>
      </c>
      <c r="AO428" s="81" t="s">
        <v>564</v>
      </c>
      <c r="AP428" s="82"/>
      <c r="AQ428" s="81" t="s">
        <v>564</v>
      </c>
      <c r="AR428" s="81" t="s">
        <v>564</v>
      </c>
      <c r="AS428" s="81" t="s">
        <v>564</v>
      </c>
      <c r="AT428" s="81" t="s">
        <v>564</v>
      </c>
      <c r="AU428" s="81" t="s">
        <v>564</v>
      </c>
      <c r="AV428" s="81" t="s">
        <v>564</v>
      </c>
      <c r="AW428" s="81" t="s">
        <v>564</v>
      </c>
      <c r="AX428" s="82"/>
      <c r="AY428" s="81" t="s">
        <v>564</v>
      </c>
      <c r="AZ428" s="81" t="s">
        <v>564</v>
      </c>
      <c r="BA428" s="81" t="s">
        <v>564</v>
      </c>
      <c r="BB428" s="81" t="s">
        <v>564</v>
      </c>
      <c r="BC428" s="81" t="s">
        <v>564</v>
      </c>
      <c r="BD428" s="81" t="s">
        <v>564</v>
      </c>
      <c r="BE428" s="81" t="s">
        <v>564</v>
      </c>
      <c r="BF428" s="82"/>
      <c r="BG428" s="81" t="s">
        <v>564</v>
      </c>
      <c r="BH428" s="81" t="s">
        <v>564</v>
      </c>
      <c r="BI428" s="81" t="s">
        <v>564</v>
      </c>
      <c r="BJ428" s="81" t="s">
        <v>564</v>
      </c>
      <c r="BK428" s="81" t="s">
        <v>564</v>
      </c>
      <c r="BL428" s="81" t="s">
        <v>564</v>
      </c>
      <c r="BM428" s="82"/>
      <c r="BN428" s="81" t="s">
        <v>564</v>
      </c>
      <c r="BO428" s="81" t="s">
        <v>564</v>
      </c>
      <c r="BP428" s="81" t="s">
        <v>564</v>
      </c>
      <c r="BQ428" s="81" t="s">
        <v>564</v>
      </c>
      <c r="BR428" s="81" t="s">
        <v>564</v>
      </c>
      <c r="BS428" s="81" t="s">
        <v>564</v>
      </c>
      <c r="BT428"/>
      <c r="BU428" s="80"/>
      <c r="BV428" s="80"/>
      <c r="BW428" s="80"/>
      <c r="BX428" s="80"/>
      <c r="BY428" s="80"/>
      <c r="BZ428" s="80"/>
      <c r="CA428" s="80"/>
      <c r="CB428" s="80"/>
      <c r="CC428" s="80"/>
    </row>
    <row r="429" spans="1:81">
      <c r="A429" s="80" t="s">
        <v>2240</v>
      </c>
      <c r="B429" s="80">
        <v>360</v>
      </c>
      <c r="C429" s="80">
        <v>3</v>
      </c>
      <c r="D429" s="80">
        <v>22</v>
      </c>
      <c r="E429" s="80">
        <v>2006</v>
      </c>
      <c r="F429" s="80" t="s">
        <v>566</v>
      </c>
      <c r="G429" s="80" t="s">
        <v>2237</v>
      </c>
      <c r="H429" s="80" t="s">
        <v>2238</v>
      </c>
      <c r="I429" s="177"/>
      <c r="J429" s="81" t="s">
        <v>564</v>
      </c>
      <c r="K429" s="81" t="s">
        <v>564</v>
      </c>
      <c r="L429" s="81" t="s">
        <v>564</v>
      </c>
      <c r="M429" s="81" t="s">
        <v>564</v>
      </c>
      <c r="N429" s="81" t="s">
        <v>564</v>
      </c>
      <c r="O429" s="81" t="s">
        <v>564</v>
      </c>
      <c r="P429" s="81" t="s">
        <v>564</v>
      </c>
      <c r="Q429" s="81" t="s">
        <v>564</v>
      </c>
      <c r="R429" s="81" t="s">
        <v>564</v>
      </c>
      <c r="S429" s="81" t="s">
        <v>564</v>
      </c>
      <c r="T429" s="82"/>
      <c r="U429" s="81" t="s">
        <v>564</v>
      </c>
      <c r="V429" s="81" t="s">
        <v>564</v>
      </c>
      <c r="W429" s="81" t="s">
        <v>564</v>
      </c>
      <c r="X429" s="81" t="s">
        <v>564</v>
      </c>
      <c r="Y429" s="81" t="s">
        <v>564</v>
      </c>
      <c r="Z429" s="81" t="s">
        <v>564</v>
      </c>
      <c r="AA429" s="81" t="s">
        <v>564</v>
      </c>
      <c r="AB429" s="81" t="s">
        <v>564</v>
      </c>
      <c r="AC429" s="81" t="s">
        <v>564</v>
      </c>
      <c r="AD429" s="81" t="s">
        <v>564</v>
      </c>
      <c r="AE429" s="82"/>
      <c r="AF429" s="81" t="s">
        <v>564</v>
      </c>
      <c r="AG429" s="81" t="s">
        <v>564</v>
      </c>
      <c r="AH429" s="81" t="s">
        <v>564</v>
      </c>
      <c r="AI429" s="81" t="s">
        <v>564</v>
      </c>
      <c r="AJ429" s="81" t="s">
        <v>564</v>
      </c>
      <c r="AK429" s="81" t="s">
        <v>564</v>
      </c>
      <c r="AL429" s="81" t="s">
        <v>564</v>
      </c>
      <c r="AM429" s="81" t="s">
        <v>564</v>
      </c>
      <c r="AN429" s="81" t="s">
        <v>564</v>
      </c>
      <c r="AO429" s="81" t="s">
        <v>564</v>
      </c>
      <c r="AP429" s="82"/>
      <c r="AQ429" s="81" t="s">
        <v>564</v>
      </c>
      <c r="AR429" s="81" t="s">
        <v>564</v>
      </c>
      <c r="AS429" s="81" t="s">
        <v>564</v>
      </c>
      <c r="AT429" s="81" t="s">
        <v>564</v>
      </c>
      <c r="AU429" s="81" t="s">
        <v>564</v>
      </c>
      <c r="AV429" s="81" t="s">
        <v>564</v>
      </c>
      <c r="AW429" s="81" t="s">
        <v>564</v>
      </c>
      <c r="AX429" s="82"/>
      <c r="AY429" s="81" t="s">
        <v>564</v>
      </c>
      <c r="AZ429" s="81" t="s">
        <v>564</v>
      </c>
      <c r="BA429" s="81" t="s">
        <v>564</v>
      </c>
      <c r="BB429" s="81" t="s">
        <v>564</v>
      </c>
      <c r="BC429" s="81" t="s">
        <v>564</v>
      </c>
      <c r="BD429" s="81" t="s">
        <v>564</v>
      </c>
      <c r="BE429" s="81" t="s">
        <v>564</v>
      </c>
      <c r="BF429" s="82"/>
      <c r="BG429" s="81" t="s">
        <v>564</v>
      </c>
      <c r="BH429" s="81" t="s">
        <v>564</v>
      </c>
      <c r="BI429" s="81" t="s">
        <v>564</v>
      </c>
      <c r="BJ429" s="81" t="s">
        <v>564</v>
      </c>
      <c r="BK429" s="81" t="s">
        <v>564</v>
      </c>
      <c r="BL429" s="81" t="s">
        <v>564</v>
      </c>
      <c r="BM429" s="82"/>
      <c r="BN429" s="81" t="s">
        <v>564</v>
      </c>
      <c r="BO429" s="81" t="s">
        <v>564</v>
      </c>
      <c r="BP429" s="81" t="s">
        <v>564</v>
      </c>
      <c r="BQ429" s="81" t="s">
        <v>564</v>
      </c>
      <c r="BR429" s="81" t="s">
        <v>564</v>
      </c>
      <c r="BS429" s="81" t="s">
        <v>564</v>
      </c>
      <c r="BT429"/>
      <c r="BU429" s="80"/>
      <c r="BV429" s="80"/>
      <c r="BW429" s="80"/>
      <c r="BX429" s="80"/>
      <c r="BY429" s="80"/>
      <c r="BZ429" s="80"/>
      <c r="CA429" s="80"/>
      <c r="CB429" s="80"/>
      <c r="CC429" s="80"/>
    </row>
    <row r="430" spans="1:81">
      <c r="A430" s="80" t="s">
        <v>2241</v>
      </c>
      <c r="B430" s="80">
        <v>361</v>
      </c>
      <c r="C430" s="80">
        <v>4</v>
      </c>
      <c r="D430" s="80">
        <v>22</v>
      </c>
      <c r="E430" s="80">
        <v>2007</v>
      </c>
      <c r="F430" s="80" t="s">
        <v>567</v>
      </c>
      <c r="G430" s="80" t="s">
        <v>2237</v>
      </c>
      <c r="H430" s="80" t="s">
        <v>2238</v>
      </c>
      <c r="I430" s="177"/>
      <c r="J430" s="81">
        <v>40.574216391198718</v>
      </c>
      <c r="K430" s="81">
        <v>2.0942885630516797</v>
      </c>
      <c r="L430" s="81">
        <v>1.0898436370059741</v>
      </c>
      <c r="M430" s="81">
        <v>19.527126971392263</v>
      </c>
      <c r="N430" s="81">
        <v>33.85585238573605</v>
      </c>
      <c r="O430" s="81">
        <v>31.760866930409637</v>
      </c>
      <c r="P430" s="81">
        <v>26.712108877738501</v>
      </c>
      <c r="Q430" s="81">
        <v>1.5687976576680778</v>
      </c>
      <c r="R430" s="81">
        <v>0</v>
      </c>
      <c r="S430" s="81">
        <v>1.2892415505198862</v>
      </c>
      <c r="T430" s="82"/>
      <c r="U430" s="81">
        <v>6554267</v>
      </c>
      <c r="V430" s="81">
        <v>673</v>
      </c>
      <c r="W430" s="81">
        <v>17</v>
      </c>
      <c r="X430" s="81">
        <v>4595</v>
      </c>
      <c r="Y430" s="81">
        <v>8211</v>
      </c>
      <c r="Z430" s="81">
        <v>15715</v>
      </c>
      <c r="AA430" s="81">
        <v>5231</v>
      </c>
      <c r="AB430" s="81">
        <v>25220</v>
      </c>
      <c r="AC430" s="81">
        <v>0</v>
      </c>
      <c r="AD430" s="81">
        <v>1.2892415505198862</v>
      </c>
      <c r="AE430" s="82"/>
      <c r="AF430" s="81" t="s">
        <v>564</v>
      </c>
      <c r="AG430" s="81" t="s">
        <v>564</v>
      </c>
      <c r="AH430" s="81" t="s">
        <v>564</v>
      </c>
      <c r="AI430" s="81" t="s">
        <v>564</v>
      </c>
      <c r="AJ430" s="81" t="s">
        <v>564</v>
      </c>
      <c r="AK430" s="81" t="s">
        <v>564</v>
      </c>
      <c r="AL430" s="81" t="s">
        <v>564</v>
      </c>
      <c r="AM430" s="81" t="s">
        <v>564</v>
      </c>
      <c r="AN430" s="81" t="s">
        <v>564</v>
      </c>
      <c r="AO430" s="81" t="s">
        <v>564</v>
      </c>
      <c r="AP430" s="82"/>
      <c r="AQ430" s="81" t="s">
        <v>564</v>
      </c>
      <c r="AR430" s="81" t="s">
        <v>564</v>
      </c>
      <c r="AS430" s="81" t="s">
        <v>564</v>
      </c>
      <c r="AT430" s="81" t="s">
        <v>564</v>
      </c>
      <c r="AU430" s="81" t="s">
        <v>564</v>
      </c>
      <c r="AV430" s="81" t="s">
        <v>564</v>
      </c>
      <c r="AW430" s="81" t="s">
        <v>564</v>
      </c>
      <c r="AX430" s="82"/>
      <c r="AY430" s="81" t="s">
        <v>564</v>
      </c>
      <c r="AZ430" s="81" t="s">
        <v>564</v>
      </c>
      <c r="BA430" s="81" t="s">
        <v>564</v>
      </c>
      <c r="BB430" s="81" t="s">
        <v>564</v>
      </c>
      <c r="BC430" s="81" t="s">
        <v>564</v>
      </c>
      <c r="BD430" s="81" t="s">
        <v>564</v>
      </c>
      <c r="BE430" s="81" t="s">
        <v>564</v>
      </c>
      <c r="BF430" s="82"/>
      <c r="BG430" s="81" t="s">
        <v>564</v>
      </c>
      <c r="BH430" s="81" t="s">
        <v>564</v>
      </c>
      <c r="BI430" s="81" t="s">
        <v>564</v>
      </c>
      <c r="BJ430" s="81" t="s">
        <v>564</v>
      </c>
      <c r="BK430" s="81" t="s">
        <v>564</v>
      </c>
      <c r="BL430" s="81" t="s">
        <v>564</v>
      </c>
      <c r="BM430" s="82"/>
      <c r="BN430" s="81" t="s">
        <v>564</v>
      </c>
      <c r="BO430" s="81" t="s">
        <v>564</v>
      </c>
      <c r="BP430" s="81" t="s">
        <v>564</v>
      </c>
      <c r="BQ430" s="81" t="s">
        <v>564</v>
      </c>
      <c r="BR430" s="81" t="s">
        <v>564</v>
      </c>
      <c r="BS430" s="81" t="s">
        <v>564</v>
      </c>
      <c r="BT430"/>
      <c r="BU430" s="80"/>
      <c r="BV430" s="80"/>
      <c r="BW430" s="80"/>
      <c r="BX430" s="80"/>
      <c r="BY430" s="80"/>
      <c r="BZ430" s="80"/>
      <c r="CA430" s="80"/>
      <c r="CB430" s="80"/>
      <c r="CC430" s="80"/>
    </row>
    <row r="431" spans="1:81">
      <c r="A431" s="80" t="s">
        <v>2242</v>
      </c>
      <c r="B431" s="80">
        <v>362</v>
      </c>
      <c r="C431" s="80">
        <v>5</v>
      </c>
      <c r="D431" s="80">
        <v>22</v>
      </c>
      <c r="E431" s="80">
        <v>2008</v>
      </c>
      <c r="F431" s="80" t="s">
        <v>84</v>
      </c>
      <c r="G431" s="80" t="s">
        <v>2237</v>
      </c>
      <c r="H431" s="80" t="s">
        <v>2238</v>
      </c>
      <c r="I431" s="177"/>
      <c r="J431" s="81">
        <v>25.527096192623556</v>
      </c>
      <c r="K431" s="81">
        <v>1.5012404136097324</v>
      </c>
      <c r="L431" s="81">
        <v>0.97367757720015824</v>
      </c>
      <c r="M431" s="81">
        <v>21.66871394608139</v>
      </c>
      <c r="N431" s="81">
        <v>31.018345657575665</v>
      </c>
      <c r="O431" s="81">
        <v>30.953363594624438</v>
      </c>
      <c r="P431" s="81">
        <v>26.013477160424134</v>
      </c>
      <c r="Q431" s="81">
        <v>1.5372545818522116</v>
      </c>
      <c r="R431" s="81">
        <v>0</v>
      </c>
      <c r="S431" s="81">
        <v>1.6477275062004908</v>
      </c>
      <c r="T431" s="82"/>
      <c r="U431" s="81">
        <v>4335148</v>
      </c>
      <c r="V431" s="81">
        <v>673</v>
      </c>
      <c r="W431" s="81">
        <v>17</v>
      </c>
      <c r="X431" s="81">
        <v>4595</v>
      </c>
      <c r="Y431" s="81">
        <v>8300</v>
      </c>
      <c r="Z431" s="81">
        <v>15853</v>
      </c>
      <c r="AA431" s="81">
        <v>5100</v>
      </c>
      <c r="AB431" s="81">
        <v>25119</v>
      </c>
      <c r="AC431" s="81">
        <v>0</v>
      </c>
      <c r="AD431" s="81">
        <v>1.6477275062004908</v>
      </c>
      <c r="AE431" s="82"/>
      <c r="AF431" s="81" t="s">
        <v>564</v>
      </c>
      <c r="AG431" s="81" t="s">
        <v>564</v>
      </c>
      <c r="AH431" s="81" t="s">
        <v>564</v>
      </c>
      <c r="AI431" s="81" t="s">
        <v>564</v>
      </c>
      <c r="AJ431" s="81" t="s">
        <v>564</v>
      </c>
      <c r="AK431" s="81" t="s">
        <v>564</v>
      </c>
      <c r="AL431" s="81" t="s">
        <v>564</v>
      </c>
      <c r="AM431" s="81" t="s">
        <v>564</v>
      </c>
      <c r="AN431" s="81" t="s">
        <v>564</v>
      </c>
      <c r="AO431" s="81" t="s">
        <v>564</v>
      </c>
      <c r="AP431" s="82"/>
      <c r="AQ431" s="81" t="s">
        <v>564</v>
      </c>
      <c r="AR431" s="81" t="s">
        <v>564</v>
      </c>
      <c r="AS431" s="81" t="s">
        <v>564</v>
      </c>
      <c r="AT431" s="81" t="s">
        <v>564</v>
      </c>
      <c r="AU431" s="81" t="s">
        <v>564</v>
      </c>
      <c r="AV431" s="81" t="s">
        <v>564</v>
      </c>
      <c r="AW431" s="81" t="s">
        <v>564</v>
      </c>
      <c r="AX431" s="82"/>
      <c r="AY431" s="81" t="s">
        <v>564</v>
      </c>
      <c r="AZ431" s="81" t="s">
        <v>564</v>
      </c>
      <c r="BA431" s="81" t="s">
        <v>564</v>
      </c>
      <c r="BB431" s="81" t="s">
        <v>564</v>
      </c>
      <c r="BC431" s="81" t="s">
        <v>564</v>
      </c>
      <c r="BD431" s="81" t="s">
        <v>564</v>
      </c>
      <c r="BE431" s="81" t="s">
        <v>564</v>
      </c>
      <c r="BF431" s="82"/>
      <c r="BG431" s="81" t="s">
        <v>564</v>
      </c>
      <c r="BH431" s="81" t="s">
        <v>564</v>
      </c>
      <c r="BI431" s="81" t="s">
        <v>564</v>
      </c>
      <c r="BJ431" s="81" t="s">
        <v>564</v>
      </c>
      <c r="BK431" s="81" t="s">
        <v>564</v>
      </c>
      <c r="BL431" s="81" t="s">
        <v>564</v>
      </c>
      <c r="BM431" s="82"/>
      <c r="BN431" s="81" t="s">
        <v>564</v>
      </c>
      <c r="BO431" s="81" t="s">
        <v>564</v>
      </c>
      <c r="BP431" s="81" t="s">
        <v>564</v>
      </c>
      <c r="BQ431" s="81" t="s">
        <v>564</v>
      </c>
      <c r="BR431" s="81" t="s">
        <v>564</v>
      </c>
      <c r="BS431" s="81" t="s">
        <v>564</v>
      </c>
      <c r="BT431"/>
      <c r="BU431" s="80"/>
      <c r="BV431" s="80"/>
      <c r="BW431" s="80"/>
      <c r="BX431" s="80"/>
      <c r="BY431" s="80"/>
      <c r="BZ431" s="80"/>
      <c r="CA431" s="80"/>
      <c r="CB431" s="80"/>
      <c r="CC431" s="80"/>
    </row>
    <row r="432" spans="1:81">
      <c r="A432" s="80" t="s">
        <v>2243</v>
      </c>
      <c r="B432" s="80">
        <v>363</v>
      </c>
      <c r="C432" s="80">
        <v>6</v>
      </c>
      <c r="D432" s="80">
        <v>22</v>
      </c>
      <c r="E432" s="80">
        <v>2009</v>
      </c>
      <c r="F432" s="80" t="s">
        <v>85</v>
      </c>
      <c r="G432" s="80" t="s">
        <v>2237</v>
      </c>
      <c r="H432" s="80" t="s">
        <v>2238</v>
      </c>
      <c r="I432" s="177"/>
      <c r="J432" s="81">
        <v>14.691430803816557</v>
      </c>
      <c r="K432" s="81">
        <v>1.6459531223284047</v>
      </c>
      <c r="L432" s="81">
        <v>1.856483773274217</v>
      </c>
      <c r="M432" s="81">
        <v>21.146064002062399</v>
      </c>
      <c r="N432" s="81">
        <v>27.129173559510338</v>
      </c>
      <c r="O432" s="81">
        <v>31.662169496317599</v>
      </c>
      <c r="P432" s="81">
        <v>25.001275012002992</v>
      </c>
      <c r="Q432" s="81">
        <v>1.4552984073902715</v>
      </c>
      <c r="R432" s="81">
        <v>0</v>
      </c>
      <c r="S432" s="81">
        <v>1.4089791523928512</v>
      </c>
      <c r="T432" s="82"/>
      <c r="U432" s="81">
        <v>2415168</v>
      </c>
      <c r="V432" s="81">
        <v>701</v>
      </c>
      <c r="W432" s="81">
        <v>38</v>
      </c>
      <c r="X432" s="81">
        <v>4894</v>
      </c>
      <c r="Y432" s="81">
        <v>8377</v>
      </c>
      <c r="Z432" s="81">
        <v>16006</v>
      </c>
      <c r="AA432" s="81">
        <v>5032</v>
      </c>
      <c r="AB432" s="81">
        <v>24963</v>
      </c>
      <c r="AC432" s="81">
        <v>0</v>
      </c>
      <c r="AD432" s="81">
        <v>1.4089791523928512</v>
      </c>
      <c r="AE432" s="82"/>
      <c r="AF432" s="81" t="s">
        <v>564</v>
      </c>
      <c r="AG432" s="81" t="s">
        <v>564</v>
      </c>
      <c r="AH432" s="81" t="s">
        <v>564</v>
      </c>
      <c r="AI432" s="81" t="s">
        <v>564</v>
      </c>
      <c r="AJ432" s="81" t="s">
        <v>564</v>
      </c>
      <c r="AK432" s="81" t="s">
        <v>564</v>
      </c>
      <c r="AL432" s="81" t="s">
        <v>564</v>
      </c>
      <c r="AM432" s="81" t="s">
        <v>564</v>
      </c>
      <c r="AN432" s="81" t="s">
        <v>564</v>
      </c>
      <c r="AO432" s="81" t="s">
        <v>564</v>
      </c>
      <c r="AP432" s="82"/>
      <c r="AQ432" s="81" t="s">
        <v>564</v>
      </c>
      <c r="AR432" s="81" t="s">
        <v>564</v>
      </c>
      <c r="AS432" s="81" t="s">
        <v>564</v>
      </c>
      <c r="AT432" s="81" t="s">
        <v>564</v>
      </c>
      <c r="AU432" s="81" t="s">
        <v>564</v>
      </c>
      <c r="AV432" s="81" t="s">
        <v>564</v>
      </c>
      <c r="AW432" s="81" t="s">
        <v>564</v>
      </c>
      <c r="AX432" s="82"/>
      <c r="AY432" s="81" t="s">
        <v>564</v>
      </c>
      <c r="AZ432" s="81" t="s">
        <v>564</v>
      </c>
      <c r="BA432" s="81" t="s">
        <v>564</v>
      </c>
      <c r="BB432" s="81" t="s">
        <v>564</v>
      </c>
      <c r="BC432" s="81" t="s">
        <v>564</v>
      </c>
      <c r="BD432" s="81" t="s">
        <v>564</v>
      </c>
      <c r="BE432" s="81" t="s">
        <v>564</v>
      </c>
      <c r="BF432" s="82"/>
      <c r="BG432" s="81">
        <v>0</v>
      </c>
      <c r="BH432" s="81">
        <v>0</v>
      </c>
      <c r="BI432" s="81">
        <v>0</v>
      </c>
      <c r="BJ432" s="81">
        <v>0</v>
      </c>
      <c r="BK432" s="81">
        <v>12.3</v>
      </c>
      <c r="BL432" s="81">
        <v>0</v>
      </c>
      <c r="BM432" s="82"/>
      <c r="BN432" s="81">
        <v>0</v>
      </c>
      <c r="BO432" s="81">
        <v>0</v>
      </c>
      <c r="BP432" s="81">
        <v>0</v>
      </c>
      <c r="BQ432" s="81">
        <v>0</v>
      </c>
      <c r="BR432" s="81">
        <v>2</v>
      </c>
      <c r="BS432" s="81">
        <v>0</v>
      </c>
      <c r="BT432"/>
      <c r="BU432" s="80"/>
      <c r="BV432" s="80"/>
      <c r="BW432" s="80"/>
      <c r="BX432" s="80"/>
      <c r="BY432" s="80"/>
      <c r="BZ432" s="80"/>
      <c r="CA432" s="80"/>
      <c r="CB432" s="80"/>
      <c r="CC432" s="80"/>
    </row>
    <row r="433" spans="1:81">
      <c r="A433" s="80" t="s">
        <v>2244</v>
      </c>
      <c r="B433" s="80">
        <v>364</v>
      </c>
      <c r="C433" s="80">
        <v>7</v>
      </c>
      <c r="D433" s="80">
        <v>22</v>
      </c>
      <c r="E433" s="80">
        <v>2010</v>
      </c>
      <c r="F433" s="80" t="s">
        <v>86</v>
      </c>
      <c r="G433" s="80" t="s">
        <v>2237</v>
      </c>
      <c r="H433" s="80" t="s">
        <v>2238</v>
      </c>
      <c r="I433" s="177"/>
      <c r="J433" s="81">
        <v>12.154722489395301</v>
      </c>
      <c r="K433" s="81">
        <v>1.6021471000806304</v>
      </c>
      <c r="L433" s="81">
        <v>1.6426012291342795</v>
      </c>
      <c r="M433" s="81">
        <v>21.228502721463922</v>
      </c>
      <c r="N433" s="81">
        <v>32.062963888348953</v>
      </c>
      <c r="O433" s="81">
        <v>31.803195415993528</v>
      </c>
      <c r="P433" s="81">
        <v>25.335898460810988</v>
      </c>
      <c r="Q433" s="81">
        <v>1.5091069498907959</v>
      </c>
      <c r="R433" s="81">
        <v>0</v>
      </c>
      <c r="S433" s="81">
        <v>1.754316280313283</v>
      </c>
      <c r="T433" s="82"/>
      <c r="U433" s="81">
        <v>2239394</v>
      </c>
      <c r="V433" s="81">
        <v>701</v>
      </c>
      <c r="W433" s="81">
        <v>38</v>
      </c>
      <c r="X433" s="81">
        <v>4894</v>
      </c>
      <c r="Y433" s="81">
        <v>8435</v>
      </c>
      <c r="Z433" s="81">
        <v>16152</v>
      </c>
      <c r="AA433" s="81">
        <v>4972</v>
      </c>
      <c r="AB433" s="81">
        <v>24804</v>
      </c>
      <c r="AC433" s="81">
        <v>0</v>
      </c>
      <c r="AD433" s="81">
        <v>1.754316280313283</v>
      </c>
      <c r="AE433" s="82"/>
      <c r="AF433" s="81" t="s">
        <v>564</v>
      </c>
      <c r="AG433" s="81" t="s">
        <v>564</v>
      </c>
      <c r="AH433" s="81" t="s">
        <v>564</v>
      </c>
      <c r="AI433" s="81" t="s">
        <v>564</v>
      </c>
      <c r="AJ433" s="81" t="s">
        <v>564</v>
      </c>
      <c r="AK433" s="81" t="s">
        <v>564</v>
      </c>
      <c r="AL433" s="81" t="s">
        <v>564</v>
      </c>
      <c r="AM433" s="81" t="s">
        <v>564</v>
      </c>
      <c r="AN433" s="81" t="s">
        <v>564</v>
      </c>
      <c r="AO433" s="81" t="s">
        <v>564</v>
      </c>
      <c r="AP433" s="82"/>
      <c r="AQ433" s="81" t="s">
        <v>564</v>
      </c>
      <c r="AR433" s="81" t="s">
        <v>564</v>
      </c>
      <c r="AS433" s="81" t="s">
        <v>564</v>
      </c>
      <c r="AT433" s="81" t="s">
        <v>564</v>
      </c>
      <c r="AU433" s="81" t="s">
        <v>564</v>
      </c>
      <c r="AV433" s="81" t="s">
        <v>564</v>
      </c>
      <c r="AW433" s="81" t="s">
        <v>564</v>
      </c>
      <c r="AX433" s="82"/>
      <c r="AY433" s="81" t="s">
        <v>564</v>
      </c>
      <c r="AZ433" s="81" t="s">
        <v>564</v>
      </c>
      <c r="BA433" s="81" t="s">
        <v>564</v>
      </c>
      <c r="BB433" s="81" t="s">
        <v>564</v>
      </c>
      <c r="BC433" s="81" t="s">
        <v>564</v>
      </c>
      <c r="BD433" s="81" t="s">
        <v>564</v>
      </c>
      <c r="BE433" s="81" t="s">
        <v>564</v>
      </c>
      <c r="BF433" s="82"/>
      <c r="BG433" s="81">
        <v>0</v>
      </c>
      <c r="BH433" s="81">
        <v>0</v>
      </c>
      <c r="BI433" s="81">
        <v>4.9720000000000004</v>
      </c>
      <c r="BJ433" s="81">
        <v>0</v>
      </c>
      <c r="BK433" s="81">
        <v>5.9690000000000003</v>
      </c>
      <c r="BL433" s="81">
        <v>0</v>
      </c>
      <c r="BM433" s="82"/>
      <c r="BN433" s="81">
        <v>0</v>
      </c>
      <c r="BO433" s="81">
        <v>0</v>
      </c>
      <c r="BP433" s="81">
        <v>1</v>
      </c>
      <c r="BQ433" s="81">
        <v>0</v>
      </c>
      <c r="BR433" s="81">
        <v>1</v>
      </c>
      <c r="BS433" s="81">
        <v>0</v>
      </c>
      <c r="BT433"/>
      <c r="BU433" s="80">
        <v>4.9720000000000004</v>
      </c>
      <c r="BV433" s="80">
        <v>5.9690000000000003</v>
      </c>
      <c r="BW433" s="80">
        <v>0</v>
      </c>
      <c r="BX433" s="80">
        <v>0</v>
      </c>
      <c r="BY433" s="80">
        <v>0</v>
      </c>
      <c r="BZ433" s="80">
        <v>0</v>
      </c>
      <c r="CA433" s="80">
        <v>0</v>
      </c>
      <c r="CB433" s="80">
        <v>0</v>
      </c>
      <c r="CC433" s="80">
        <v>0</v>
      </c>
    </row>
    <row r="434" spans="1:81">
      <c r="A434" s="80" t="s">
        <v>2245</v>
      </c>
      <c r="B434" s="80">
        <v>365</v>
      </c>
      <c r="C434" s="80">
        <v>8</v>
      </c>
      <c r="D434" s="80">
        <v>22</v>
      </c>
      <c r="E434" s="80">
        <v>2011</v>
      </c>
      <c r="F434" s="80" t="s">
        <v>87</v>
      </c>
      <c r="G434" s="80" t="s">
        <v>2237</v>
      </c>
      <c r="H434" s="80" t="s">
        <v>2238</v>
      </c>
      <c r="I434" s="177"/>
      <c r="J434" s="81">
        <v>13.046658876509898</v>
      </c>
      <c r="K434" s="81">
        <v>2.1560300700436512</v>
      </c>
      <c r="L434" s="81">
        <v>1.5779588176614192</v>
      </c>
      <c r="M434" s="81">
        <v>27.218508857117662</v>
      </c>
      <c r="N434" s="81">
        <v>32.153505506654469</v>
      </c>
      <c r="O434" s="81">
        <v>31.431448177777394</v>
      </c>
      <c r="P434" s="81">
        <v>24.564142947979686</v>
      </c>
      <c r="Q434" s="81">
        <v>1.7313692283886357</v>
      </c>
      <c r="R434" s="81">
        <v>0</v>
      </c>
      <c r="S434" s="81">
        <v>1.6555791122146952</v>
      </c>
      <c r="T434" s="82"/>
      <c r="U434" s="81">
        <v>2041675</v>
      </c>
      <c r="V434" s="81">
        <v>701</v>
      </c>
      <c r="W434" s="81">
        <v>38</v>
      </c>
      <c r="X434" s="81">
        <v>4894</v>
      </c>
      <c r="Y434" s="81">
        <v>8490</v>
      </c>
      <c r="Z434" s="81">
        <v>16310</v>
      </c>
      <c r="AA434" s="81">
        <v>4964</v>
      </c>
      <c r="AB434" s="81">
        <v>24671</v>
      </c>
      <c r="AC434" s="81">
        <v>0</v>
      </c>
      <c r="AD434" s="81">
        <v>1.6555791122146952</v>
      </c>
      <c r="AE434" s="82"/>
      <c r="AF434" s="81" t="s">
        <v>564</v>
      </c>
      <c r="AG434" s="81" t="s">
        <v>564</v>
      </c>
      <c r="AH434" s="81" t="s">
        <v>564</v>
      </c>
      <c r="AI434" s="81" t="s">
        <v>564</v>
      </c>
      <c r="AJ434" s="81" t="s">
        <v>564</v>
      </c>
      <c r="AK434" s="81" t="s">
        <v>564</v>
      </c>
      <c r="AL434" s="81" t="s">
        <v>564</v>
      </c>
      <c r="AM434" s="81" t="s">
        <v>564</v>
      </c>
      <c r="AN434" s="81" t="s">
        <v>564</v>
      </c>
      <c r="AO434" s="81" t="s">
        <v>564</v>
      </c>
      <c r="AP434" s="82"/>
      <c r="AQ434" s="81" t="s">
        <v>564</v>
      </c>
      <c r="AR434" s="81" t="s">
        <v>564</v>
      </c>
      <c r="AS434" s="81" t="s">
        <v>564</v>
      </c>
      <c r="AT434" s="81" t="s">
        <v>564</v>
      </c>
      <c r="AU434" s="81" t="s">
        <v>564</v>
      </c>
      <c r="AV434" s="81" t="s">
        <v>564</v>
      </c>
      <c r="AW434" s="81" t="s">
        <v>564</v>
      </c>
      <c r="AX434" s="82"/>
      <c r="AY434" s="81" t="s">
        <v>564</v>
      </c>
      <c r="AZ434" s="81" t="s">
        <v>564</v>
      </c>
      <c r="BA434" s="81" t="s">
        <v>564</v>
      </c>
      <c r="BB434" s="81" t="s">
        <v>564</v>
      </c>
      <c r="BC434" s="81" t="s">
        <v>564</v>
      </c>
      <c r="BD434" s="81" t="s">
        <v>564</v>
      </c>
      <c r="BE434" s="81" t="s">
        <v>564</v>
      </c>
      <c r="BF434" s="82"/>
      <c r="BG434" s="81">
        <v>0</v>
      </c>
      <c r="BH434" s="81">
        <v>0</v>
      </c>
      <c r="BI434" s="81">
        <v>7.8380000000000001</v>
      </c>
      <c r="BJ434" s="81">
        <v>0</v>
      </c>
      <c r="BK434" s="81">
        <v>0</v>
      </c>
      <c r="BL434" s="81">
        <v>0</v>
      </c>
      <c r="BM434" s="82"/>
      <c r="BN434" s="81">
        <v>0</v>
      </c>
      <c r="BO434" s="81">
        <v>0</v>
      </c>
      <c r="BP434" s="81">
        <v>2</v>
      </c>
      <c r="BQ434" s="81">
        <v>0</v>
      </c>
      <c r="BR434" s="81">
        <v>0</v>
      </c>
      <c r="BS434" s="81">
        <v>0</v>
      </c>
      <c r="BT434"/>
      <c r="BU434" s="80">
        <v>7.8380000000000001</v>
      </c>
      <c r="BV434" s="80">
        <v>0</v>
      </c>
      <c r="BW434" s="80">
        <v>0</v>
      </c>
      <c r="BX434" s="80">
        <v>0</v>
      </c>
      <c r="BY434" s="80">
        <v>0</v>
      </c>
      <c r="BZ434" s="80">
        <v>0</v>
      </c>
      <c r="CA434" s="80">
        <v>0</v>
      </c>
      <c r="CB434" s="80">
        <v>0</v>
      </c>
      <c r="CC434" s="80">
        <v>0</v>
      </c>
    </row>
    <row r="435" spans="1:81">
      <c r="A435" s="80" t="s">
        <v>2246</v>
      </c>
      <c r="B435" s="80">
        <v>366</v>
      </c>
      <c r="C435" s="80">
        <v>9</v>
      </c>
      <c r="D435" s="80">
        <v>22</v>
      </c>
      <c r="E435" s="80">
        <v>2012</v>
      </c>
      <c r="F435" s="80" t="s">
        <v>88</v>
      </c>
      <c r="G435" s="80" t="s">
        <v>2237</v>
      </c>
      <c r="H435" s="80" t="s">
        <v>2238</v>
      </c>
      <c r="I435" s="177"/>
      <c r="J435" s="81">
        <v>18.43204261111838</v>
      </c>
      <c r="K435" s="81">
        <v>1.9153642558040309</v>
      </c>
      <c r="L435" s="81">
        <v>1.5650058006373913</v>
      </c>
      <c r="M435" s="81">
        <v>25.827023120186315</v>
      </c>
      <c r="N435" s="81">
        <v>31.126253145537191</v>
      </c>
      <c r="O435" s="81">
        <v>31.453694783351789</v>
      </c>
      <c r="P435" s="81">
        <v>24.708880318191742</v>
      </c>
      <c r="Q435" s="81">
        <v>1.8769739422401575</v>
      </c>
      <c r="R435" s="81">
        <v>0</v>
      </c>
      <c r="S435" s="81">
        <v>1.441636907099674</v>
      </c>
      <c r="T435" s="82"/>
      <c r="U435" s="81">
        <v>2439603</v>
      </c>
      <c r="V435" s="81">
        <v>701</v>
      </c>
      <c r="W435" s="81">
        <v>38</v>
      </c>
      <c r="X435" s="81">
        <v>4894</v>
      </c>
      <c r="Y435" s="81">
        <v>8558</v>
      </c>
      <c r="Z435" s="81">
        <v>16451</v>
      </c>
      <c r="AA435" s="81">
        <v>4965</v>
      </c>
      <c r="AB435" s="81">
        <v>24617</v>
      </c>
      <c r="AC435" s="81">
        <v>0</v>
      </c>
      <c r="AD435" s="81">
        <v>1.441636907099674</v>
      </c>
      <c r="AE435" s="82"/>
      <c r="AF435" s="81" t="s">
        <v>564</v>
      </c>
      <c r="AG435" s="81" t="s">
        <v>564</v>
      </c>
      <c r="AH435" s="81" t="s">
        <v>564</v>
      </c>
      <c r="AI435" s="81" t="s">
        <v>564</v>
      </c>
      <c r="AJ435" s="81" t="s">
        <v>564</v>
      </c>
      <c r="AK435" s="81" t="s">
        <v>564</v>
      </c>
      <c r="AL435" s="81" t="s">
        <v>564</v>
      </c>
      <c r="AM435" s="81" t="s">
        <v>564</v>
      </c>
      <c r="AN435" s="81" t="s">
        <v>564</v>
      </c>
      <c r="AO435" s="81" t="s">
        <v>564</v>
      </c>
      <c r="AP435" s="82"/>
      <c r="AQ435" s="81" t="s">
        <v>564</v>
      </c>
      <c r="AR435" s="81" t="s">
        <v>564</v>
      </c>
      <c r="AS435" s="81" t="s">
        <v>564</v>
      </c>
      <c r="AT435" s="81" t="s">
        <v>564</v>
      </c>
      <c r="AU435" s="81" t="s">
        <v>564</v>
      </c>
      <c r="AV435" s="81" t="s">
        <v>564</v>
      </c>
      <c r="AW435" s="81" t="s">
        <v>564</v>
      </c>
      <c r="AX435" s="82"/>
      <c r="AY435" s="81" t="s">
        <v>564</v>
      </c>
      <c r="AZ435" s="81" t="s">
        <v>564</v>
      </c>
      <c r="BA435" s="81" t="s">
        <v>564</v>
      </c>
      <c r="BB435" s="81" t="s">
        <v>564</v>
      </c>
      <c r="BC435" s="81" t="s">
        <v>564</v>
      </c>
      <c r="BD435" s="81" t="s">
        <v>564</v>
      </c>
      <c r="BE435" s="81" t="s">
        <v>564</v>
      </c>
      <c r="BF435" s="82"/>
      <c r="BG435" s="81">
        <v>0</v>
      </c>
      <c r="BH435" s="81">
        <v>0</v>
      </c>
      <c r="BI435" s="81">
        <v>5.8140000000000001</v>
      </c>
      <c r="BJ435" s="81">
        <v>0</v>
      </c>
      <c r="BK435" s="81">
        <v>0</v>
      </c>
      <c r="BL435" s="81">
        <v>0</v>
      </c>
      <c r="BM435" s="82"/>
      <c r="BN435" s="81">
        <v>0</v>
      </c>
      <c r="BO435" s="81">
        <v>0</v>
      </c>
      <c r="BP435" s="81">
        <v>1</v>
      </c>
      <c r="BQ435" s="81">
        <v>0</v>
      </c>
      <c r="BR435" s="81">
        <v>0</v>
      </c>
      <c r="BS435" s="81">
        <v>0</v>
      </c>
      <c r="BT435"/>
      <c r="BU435" s="80">
        <v>5.8140000000000001</v>
      </c>
      <c r="BV435" s="80">
        <v>0</v>
      </c>
      <c r="BW435" s="80">
        <v>0</v>
      </c>
      <c r="BX435" s="80">
        <v>0</v>
      </c>
      <c r="BY435" s="80">
        <v>0</v>
      </c>
      <c r="BZ435" s="80">
        <v>0</v>
      </c>
      <c r="CA435" s="80">
        <v>0</v>
      </c>
      <c r="CB435" s="80">
        <v>0</v>
      </c>
      <c r="CC435" s="80">
        <v>0</v>
      </c>
    </row>
    <row r="436" spans="1:81">
      <c r="A436" s="80" t="s">
        <v>2247</v>
      </c>
      <c r="B436" s="80">
        <v>367</v>
      </c>
      <c r="C436" s="80">
        <v>10</v>
      </c>
      <c r="D436" s="80">
        <v>22</v>
      </c>
      <c r="E436" s="80">
        <v>2013</v>
      </c>
      <c r="F436" s="80" t="s">
        <v>89</v>
      </c>
      <c r="G436" s="80" t="s">
        <v>2237</v>
      </c>
      <c r="H436" s="80" t="s">
        <v>2238</v>
      </c>
      <c r="I436" s="177"/>
      <c r="J436" s="81">
        <v>15.525228268944566</v>
      </c>
      <c r="K436" s="81">
        <v>1.6247994291338161</v>
      </c>
      <c r="L436" s="81">
        <v>1.4855130549811715</v>
      </c>
      <c r="M436" s="81">
        <v>25.714280883839571</v>
      </c>
      <c r="N436" s="81">
        <v>35.719462774491305</v>
      </c>
      <c r="O436" s="81">
        <v>30.561437535102382</v>
      </c>
      <c r="P436" s="81">
        <v>24.377374807944662</v>
      </c>
      <c r="Q436" s="81">
        <v>1.8924424591926776</v>
      </c>
      <c r="R436" s="81">
        <v>0</v>
      </c>
      <c r="S436" s="81">
        <v>1.3913181489559838</v>
      </c>
      <c r="T436" s="82"/>
      <c r="U436" s="81">
        <v>2289643</v>
      </c>
      <c r="V436" s="81">
        <v>701</v>
      </c>
      <c r="W436" s="81">
        <v>38</v>
      </c>
      <c r="X436" s="81">
        <v>4894</v>
      </c>
      <c r="Y436" s="81">
        <v>8579</v>
      </c>
      <c r="Z436" s="81">
        <v>16698</v>
      </c>
      <c r="AA436" s="81">
        <v>4880</v>
      </c>
      <c r="AB436" s="81">
        <v>24464</v>
      </c>
      <c r="AC436" s="81">
        <v>0</v>
      </c>
      <c r="AD436" s="81">
        <v>1.3913181489559838</v>
      </c>
      <c r="AE436" s="82"/>
      <c r="AF436" s="81" t="s">
        <v>564</v>
      </c>
      <c r="AG436" s="81" t="s">
        <v>564</v>
      </c>
      <c r="AH436" s="81" t="s">
        <v>564</v>
      </c>
      <c r="AI436" s="81" t="s">
        <v>564</v>
      </c>
      <c r="AJ436" s="81" t="s">
        <v>564</v>
      </c>
      <c r="AK436" s="81" t="s">
        <v>564</v>
      </c>
      <c r="AL436" s="81" t="s">
        <v>564</v>
      </c>
      <c r="AM436" s="81" t="s">
        <v>564</v>
      </c>
      <c r="AN436" s="81" t="s">
        <v>564</v>
      </c>
      <c r="AO436" s="81" t="s">
        <v>564</v>
      </c>
      <c r="AP436" s="82"/>
      <c r="AQ436" s="81" t="s">
        <v>564</v>
      </c>
      <c r="AR436" s="81" t="s">
        <v>564</v>
      </c>
      <c r="AS436" s="81" t="s">
        <v>564</v>
      </c>
      <c r="AT436" s="81" t="s">
        <v>564</v>
      </c>
      <c r="AU436" s="81" t="s">
        <v>564</v>
      </c>
      <c r="AV436" s="81" t="s">
        <v>564</v>
      </c>
      <c r="AW436" s="81" t="s">
        <v>564</v>
      </c>
      <c r="AX436" s="82"/>
      <c r="AY436" s="81" t="s">
        <v>564</v>
      </c>
      <c r="AZ436" s="81" t="s">
        <v>564</v>
      </c>
      <c r="BA436" s="81" t="s">
        <v>564</v>
      </c>
      <c r="BB436" s="81" t="s">
        <v>564</v>
      </c>
      <c r="BC436" s="81" t="s">
        <v>564</v>
      </c>
      <c r="BD436" s="81" t="s">
        <v>564</v>
      </c>
      <c r="BE436" s="81" t="s">
        <v>564</v>
      </c>
      <c r="BF436" s="82"/>
      <c r="BG436" s="81">
        <v>0</v>
      </c>
      <c r="BH436" s="81">
        <v>0</v>
      </c>
      <c r="BI436" s="81">
        <v>6.04</v>
      </c>
      <c r="BJ436" s="81">
        <v>0</v>
      </c>
      <c r="BK436" s="81">
        <v>0</v>
      </c>
      <c r="BL436" s="81">
        <v>0</v>
      </c>
      <c r="BM436" s="82"/>
      <c r="BN436" s="81">
        <v>0</v>
      </c>
      <c r="BO436" s="81">
        <v>0</v>
      </c>
      <c r="BP436" s="81">
        <v>1</v>
      </c>
      <c r="BQ436" s="81">
        <v>0</v>
      </c>
      <c r="BR436" s="81">
        <v>0</v>
      </c>
      <c r="BS436" s="81">
        <v>0</v>
      </c>
      <c r="BT436"/>
      <c r="BU436" s="80">
        <v>6.04</v>
      </c>
      <c r="BV436" s="80">
        <v>0</v>
      </c>
      <c r="BW436" s="80">
        <v>0</v>
      </c>
      <c r="BX436" s="80">
        <v>0</v>
      </c>
      <c r="BY436" s="80">
        <v>0</v>
      </c>
      <c r="BZ436" s="80">
        <v>0</v>
      </c>
      <c r="CA436" s="80">
        <v>0</v>
      </c>
      <c r="CB436" s="80">
        <v>0</v>
      </c>
      <c r="CC436" s="80">
        <v>0</v>
      </c>
    </row>
    <row r="437" spans="1:81">
      <c r="A437" s="80" t="s">
        <v>2248</v>
      </c>
      <c r="B437" s="80">
        <v>368</v>
      </c>
      <c r="C437" s="80">
        <v>11</v>
      </c>
      <c r="D437" s="80">
        <v>22</v>
      </c>
      <c r="E437" s="80">
        <v>2014</v>
      </c>
      <c r="F437" s="80" t="s">
        <v>90</v>
      </c>
      <c r="G437" s="80" t="s">
        <v>2237</v>
      </c>
      <c r="H437" s="80" t="s">
        <v>2238</v>
      </c>
      <c r="I437" s="177"/>
      <c r="J437" s="81">
        <v>14.161403560449413</v>
      </c>
      <c r="K437" s="81">
        <v>1.474841512268152</v>
      </c>
      <c r="L437" s="81">
        <v>2.7550918675702856</v>
      </c>
      <c r="M437" s="81">
        <v>23.32413829302385</v>
      </c>
      <c r="N437" s="81">
        <v>32.796279934886826</v>
      </c>
      <c r="O437" s="81">
        <v>29.180737909951475</v>
      </c>
      <c r="P437" s="81">
        <v>24.348501908181074</v>
      </c>
      <c r="Q437" s="81">
        <v>1.8038379175731984</v>
      </c>
      <c r="R437" s="81">
        <v>0</v>
      </c>
      <c r="S437" s="81">
        <v>2.5505131787730666</v>
      </c>
      <c r="T437" s="82"/>
      <c r="U437" s="81">
        <v>2228050</v>
      </c>
      <c r="V437" s="81">
        <v>581</v>
      </c>
      <c r="W437" s="81">
        <v>67</v>
      </c>
      <c r="X437" s="81">
        <v>4596</v>
      </c>
      <c r="Y437" s="81">
        <v>8652</v>
      </c>
      <c r="Z437" s="81">
        <v>16792</v>
      </c>
      <c r="AA437" s="81">
        <v>4849</v>
      </c>
      <c r="AB437" s="81">
        <v>24304</v>
      </c>
      <c r="AC437" s="81">
        <v>0</v>
      </c>
      <c r="AD437" s="81">
        <v>2.5505131787730666</v>
      </c>
      <c r="AE437" s="82"/>
      <c r="AF437" s="81">
        <v>17846645.563489314</v>
      </c>
      <c r="AG437" s="81">
        <v>1249716.0740027975</v>
      </c>
      <c r="AH437" s="81">
        <v>713145.36447930359</v>
      </c>
      <c r="AI437" s="81">
        <v>30432971.951028928</v>
      </c>
      <c r="AJ437" s="81">
        <v>44138475.943995692</v>
      </c>
      <c r="AK437" s="81">
        <v>0</v>
      </c>
      <c r="AL437" s="81">
        <v>0</v>
      </c>
      <c r="AM437" s="81">
        <v>3336576.020103429</v>
      </c>
      <c r="AN437" s="81">
        <v>0</v>
      </c>
      <c r="AO437" s="81">
        <v>0</v>
      </c>
      <c r="AP437" s="82"/>
      <c r="AQ437" s="81">
        <v>275</v>
      </c>
      <c r="AR437" s="81">
        <v>131</v>
      </c>
      <c r="AS437" s="81">
        <v>0</v>
      </c>
      <c r="AT437" s="81">
        <v>0</v>
      </c>
      <c r="AU437" s="81">
        <v>0</v>
      </c>
      <c r="AV437" s="81">
        <v>0</v>
      </c>
      <c r="AW437" s="81" t="s">
        <v>564</v>
      </c>
      <c r="AX437" s="82"/>
      <c r="AY437" s="81">
        <v>1352.8999999999999</v>
      </c>
      <c r="AZ437" s="81">
        <v>5462.7</v>
      </c>
      <c r="BA437" s="81">
        <v>0</v>
      </c>
      <c r="BB437" s="81">
        <v>0</v>
      </c>
      <c r="BC437" s="81">
        <v>0</v>
      </c>
      <c r="BD437" s="81">
        <v>0</v>
      </c>
      <c r="BE437" s="81" t="s">
        <v>564</v>
      </c>
      <c r="BF437" s="82"/>
      <c r="BG437" s="81">
        <v>0</v>
      </c>
      <c r="BH437" s="81">
        <v>0</v>
      </c>
      <c r="BI437" s="81">
        <v>5.4550000000000001</v>
      </c>
      <c r="BJ437" s="81">
        <v>0</v>
      </c>
      <c r="BK437" s="81">
        <v>0</v>
      </c>
      <c r="BL437" s="81">
        <v>0</v>
      </c>
      <c r="BM437" s="82"/>
      <c r="BN437" s="81">
        <v>0</v>
      </c>
      <c r="BO437" s="81">
        <v>0</v>
      </c>
      <c r="BP437" s="81">
        <v>1</v>
      </c>
      <c r="BQ437" s="81">
        <v>0</v>
      </c>
      <c r="BR437" s="81">
        <v>0</v>
      </c>
      <c r="BS437" s="81">
        <v>0</v>
      </c>
      <c r="BT437"/>
      <c r="BU437" s="80">
        <v>5.4550000000000001</v>
      </c>
      <c r="BV437" s="80">
        <v>0</v>
      </c>
      <c r="BW437" s="80">
        <v>0</v>
      </c>
      <c r="BX437" s="80">
        <v>0</v>
      </c>
      <c r="BY437" s="80">
        <v>0</v>
      </c>
      <c r="BZ437" s="80">
        <v>0</v>
      </c>
      <c r="CA437" s="80">
        <v>0</v>
      </c>
      <c r="CB437" s="80">
        <v>0</v>
      </c>
      <c r="CC437" s="80">
        <v>0</v>
      </c>
    </row>
    <row r="438" spans="1:81">
      <c r="A438" s="80" t="s">
        <v>2249</v>
      </c>
      <c r="B438" s="80">
        <v>369</v>
      </c>
      <c r="C438" s="80">
        <v>12</v>
      </c>
      <c r="D438" s="80">
        <v>22</v>
      </c>
      <c r="E438" s="80">
        <v>2015</v>
      </c>
      <c r="F438" s="80" t="s">
        <v>91</v>
      </c>
      <c r="G438" s="80" t="s">
        <v>2237</v>
      </c>
      <c r="H438" s="80" t="s">
        <v>2238</v>
      </c>
      <c r="I438" s="177"/>
      <c r="J438" s="81">
        <v>11.159221010749084</v>
      </c>
      <c r="K438" s="81">
        <v>1.465319343427594</v>
      </c>
      <c r="L438" s="81">
        <v>2.5693851805930352</v>
      </c>
      <c r="M438" s="81">
        <v>20.878139621246831</v>
      </c>
      <c r="N438" s="81">
        <v>29.526833713138952</v>
      </c>
      <c r="O438" s="81">
        <v>28.852356845741276</v>
      </c>
      <c r="P438" s="81">
        <v>24.126445515896922</v>
      </c>
      <c r="Q438" s="81">
        <v>1.7462502487506146</v>
      </c>
      <c r="R438" s="81">
        <v>0</v>
      </c>
      <c r="S438" s="81">
        <v>2.4554176359816631</v>
      </c>
      <c r="T438" s="82"/>
      <c r="U438" s="81">
        <v>2005071</v>
      </c>
      <c r="V438" s="81">
        <v>581</v>
      </c>
      <c r="W438" s="81">
        <v>67</v>
      </c>
      <c r="X438" s="81">
        <v>4596</v>
      </c>
      <c r="Y438" s="81">
        <v>8648</v>
      </c>
      <c r="Z438" s="81">
        <v>16763</v>
      </c>
      <c r="AA438" s="81">
        <v>4801</v>
      </c>
      <c r="AB438" s="81">
        <v>24034</v>
      </c>
      <c r="AC438" s="81">
        <v>0</v>
      </c>
      <c r="AD438" s="81">
        <v>2.4554176359816631</v>
      </c>
      <c r="AE438" s="82"/>
      <c r="AF438" s="81">
        <v>13801105.155276846</v>
      </c>
      <c r="AG438" s="81">
        <v>1119543.4496633264</v>
      </c>
      <c r="AH438" s="81">
        <v>545965.82037447987</v>
      </c>
      <c r="AI438" s="81">
        <v>28945852.157014444</v>
      </c>
      <c r="AJ438" s="81">
        <v>42997811.921406686</v>
      </c>
      <c r="AK438" s="81">
        <v>0</v>
      </c>
      <c r="AL438" s="81">
        <v>0</v>
      </c>
      <c r="AM438" s="81">
        <v>3293758.8811618686</v>
      </c>
      <c r="AN438" s="81">
        <v>0</v>
      </c>
      <c r="AO438" s="81">
        <v>0</v>
      </c>
      <c r="AP438" s="82"/>
      <c r="AQ438" s="81">
        <v>321</v>
      </c>
      <c r="AR438" s="81">
        <v>198</v>
      </c>
      <c r="AS438" s="81">
        <v>0</v>
      </c>
      <c r="AT438" s="81">
        <v>0</v>
      </c>
      <c r="AU438" s="81">
        <v>0</v>
      </c>
      <c r="AV438" s="81">
        <v>0</v>
      </c>
      <c r="AW438" s="81" t="s">
        <v>564</v>
      </c>
      <c r="AX438" s="82"/>
      <c r="AY438" s="81">
        <v>1589.9</v>
      </c>
      <c r="AZ438" s="81">
        <v>19260.2</v>
      </c>
      <c r="BA438" s="81">
        <v>0</v>
      </c>
      <c r="BB438" s="81">
        <v>0</v>
      </c>
      <c r="BC438" s="81">
        <v>0</v>
      </c>
      <c r="BD438" s="81">
        <v>0</v>
      </c>
      <c r="BE438" s="81" t="s">
        <v>564</v>
      </c>
      <c r="BF438" s="82"/>
      <c r="BG438" s="81">
        <v>0</v>
      </c>
      <c r="BH438" s="81">
        <v>0</v>
      </c>
      <c r="BI438" s="81">
        <v>5.2590000000000003</v>
      </c>
      <c r="BJ438" s="81">
        <v>0</v>
      </c>
      <c r="BK438" s="81">
        <v>0</v>
      </c>
      <c r="BL438" s="81">
        <v>0</v>
      </c>
      <c r="BM438" s="82"/>
      <c r="BN438" s="81">
        <v>0</v>
      </c>
      <c r="BO438" s="81">
        <v>0</v>
      </c>
      <c r="BP438" s="81">
        <v>1</v>
      </c>
      <c r="BQ438" s="81">
        <v>0</v>
      </c>
      <c r="BR438" s="81">
        <v>0</v>
      </c>
      <c r="BS438" s="81">
        <v>0</v>
      </c>
      <c r="BT438"/>
      <c r="BU438" s="80">
        <v>5.2590000000000003</v>
      </c>
      <c r="BV438" s="80">
        <v>0</v>
      </c>
      <c r="BW438" s="80">
        <v>0</v>
      </c>
      <c r="BX438" s="80">
        <v>0</v>
      </c>
      <c r="BY438" s="80">
        <v>0</v>
      </c>
      <c r="BZ438" s="80">
        <v>0</v>
      </c>
      <c r="CA438" s="80">
        <v>0</v>
      </c>
      <c r="CB438" s="80">
        <v>0</v>
      </c>
      <c r="CC438" s="80">
        <v>0</v>
      </c>
    </row>
    <row r="439" spans="1:81">
      <c r="A439" s="80" t="s">
        <v>2250</v>
      </c>
      <c r="B439" s="80">
        <v>370</v>
      </c>
      <c r="C439" s="80">
        <v>13</v>
      </c>
      <c r="D439" s="80">
        <v>22</v>
      </c>
      <c r="E439" s="80">
        <v>2016</v>
      </c>
      <c r="F439" s="80" t="s">
        <v>92</v>
      </c>
      <c r="G439" s="80" t="s">
        <v>2237</v>
      </c>
      <c r="H439" s="80" t="s">
        <v>2238</v>
      </c>
      <c r="I439" s="177"/>
      <c r="J439" s="81">
        <v>11.300094766913469</v>
      </c>
      <c r="K439" s="81">
        <v>1.6095661459055792</v>
      </c>
      <c r="L439" s="81">
        <v>2.6420129091336428</v>
      </c>
      <c r="M439" s="81">
        <v>19.225841540913635</v>
      </c>
      <c r="N439" s="81">
        <v>31.065289157419453</v>
      </c>
      <c r="O439" s="81">
        <v>28.61250874641517</v>
      </c>
      <c r="P439" s="81">
        <v>23.297571673821146</v>
      </c>
      <c r="Q439" s="81">
        <v>1.6795589902762071</v>
      </c>
      <c r="R439" s="81">
        <v>0</v>
      </c>
      <c r="S439" s="81">
        <v>2.2177759827216592</v>
      </c>
      <c r="T439" s="82"/>
      <c r="U439" s="81">
        <v>2122827</v>
      </c>
      <c r="V439" s="81">
        <v>581</v>
      </c>
      <c r="W439" s="81">
        <v>67</v>
      </c>
      <c r="X439" s="81">
        <v>4596</v>
      </c>
      <c r="Y439" s="81">
        <v>8658</v>
      </c>
      <c r="Z439" s="81">
        <v>16828</v>
      </c>
      <c r="AA439" s="81">
        <v>4795</v>
      </c>
      <c r="AB439" s="81">
        <v>23779</v>
      </c>
      <c r="AC439" s="81">
        <v>0</v>
      </c>
      <c r="AD439" s="81">
        <v>2.2177759827216592</v>
      </c>
      <c r="AE439" s="82"/>
      <c r="AF439" s="81">
        <v>14614080.16137293</v>
      </c>
      <c r="AG439" s="81">
        <v>1230933.049776356</v>
      </c>
      <c r="AH439" s="81">
        <v>436083.62173771148</v>
      </c>
      <c r="AI439" s="81">
        <v>29288005.316498321</v>
      </c>
      <c r="AJ439" s="81">
        <v>45188458.134625807</v>
      </c>
      <c r="AK439" s="81">
        <v>0</v>
      </c>
      <c r="AL439" s="81">
        <v>0</v>
      </c>
      <c r="AM439" s="81">
        <v>3261343.978174909</v>
      </c>
      <c r="AN439" s="81">
        <v>0</v>
      </c>
      <c r="AO439" s="81">
        <v>0</v>
      </c>
      <c r="AP439" s="82"/>
      <c r="AQ439" s="81">
        <v>355</v>
      </c>
      <c r="AR439" s="81">
        <v>235</v>
      </c>
      <c r="AS439" s="81">
        <v>0</v>
      </c>
      <c r="AT439" s="81">
        <v>0</v>
      </c>
      <c r="AU439" s="81">
        <v>0</v>
      </c>
      <c r="AV439" s="81">
        <v>0</v>
      </c>
      <c r="AW439" s="81" t="s">
        <v>564</v>
      </c>
      <c r="AX439" s="82"/>
      <c r="AY439" s="81">
        <v>1788.9</v>
      </c>
      <c r="AZ439" s="81">
        <v>20256</v>
      </c>
      <c r="BA439" s="81">
        <v>0</v>
      </c>
      <c r="BB439" s="81">
        <v>0</v>
      </c>
      <c r="BC439" s="81">
        <v>0</v>
      </c>
      <c r="BD439" s="81">
        <v>0</v>
      </c>
      <c r="BE439" s="81" t="s">
        <v>564</v>
      </c>
      <c r="BF439" s="82"/>
      <c r="BG439" s="81">
        <v>0</v>
      </c>
      <c r="BH439" s="81">
        <v>0</v>
      </c>
      <c r="BI439" s="81">
        <v>5.68</v>
      </c>
      <c r="BJ439" s="81">
        <v>0</v>
      </c>
      <c r="BK439" s="81">
        <v>0</v>
      </c>
      <c r="BL439" s="81">
        <v>0</v>
      </c>
      <c r="BM439" s="82"/>
      <c r="BN439" s="81">
        <v>0</v>
      </c>
      <c r="BO439" s="81">
        <v>0</v>
      </c>
      <c r="BP439" s="81">
        <v>1</v>
      </c>
      <c r="BQ439" s="81">
        <v>0</v>
      </c>
      <c r="BR439" s="81">
        <v>0</v>
      </c>
      <c r="BS439" s="81">
        <v>0</v>
      </c>
      <c r="BT439"/>
      <c r="BU439" s="80">
        <v>5.68</v>
      </c>
      <c r="BV439" s="80">
        <v>0</v>
      </c>
      <c r="BW439" s="80">
        <v>0</v>
      </c>
      <c r="BX439" s="80">
        <v>0</v>
      </c>
      <c r="BY439" s="80">
        <v>0</v>
      </c>
      <c r="BZ439" s="80">
        <v>0</v>
      </c>
      <c r="CA439" s="80">
        <v>0</v>
      </c>
      <c r="CB439" s="80">
        <v>0</v>
      </c>
      <c r="CC439" s="80">
        <v>0</v>
      </c>
    </row>
    <row r="440" spans="1:81">
      <c r="A440" s="80" t="s">
        <v>2251</v>
      </c>
      <c r="B440" s="80">
        <v>371</v>
      </c>
      <c r="C440" s="80">
        <v>14</v>
      </c>
      <c r="D440" s="80">
        <v>22</v>
      </c>
      <c r="E440" s="80">
        <v>2017</v>
      </c>
      <c r="F440" s="80" t="s">
        <v>71</v>
      </c>
      <c r="G440" s="80" t="s">
        <v>2237</v>
      </c>
      <c r="H440" s="80" t="s">
        <v>2238</v>
      </c>
      <c r="I440" s="177"/>
      <c r="J440" s="81">
        <v>11.193640643746704</v>
      </c>
      <c r="K440" s="81">
        <v>1.5936923274571946</v>
      </c>
      <c r="L440" s="81">
        <v>3.035798579607714</v>
      </c>
      <c r="M440" s="81">
        <v>18.914257986598322</v>
      </c>
      <c r="N440" s="81">
        <v>30.688059268260776</v>
      </c>
      <c r="O440" s="81">
        <v>28.179071719790446</v>
      </c>
      <c r="P440" s="81">
        <v>22.816861763603608</v>
      </c>
      <c r="Q440" s="81">
        <v>1.602674960277777</v>
      </c>
      <c r="R440" s="81">
        <v>0</v>
      </c>
      <c r="S440" s="81">
        <v>2.244231705391377</v>
      </c>
      <c r="T440" s="82"/>
      <c r="U440" s="81">
        <v>2082215</v>
      </c>
      <c r="V440" s="81">
        <v>581</v>
      </c>
      <c r="W440" s="81">
        <v>67</v>
      </c>
      <c r="X440" s="81">
        <v>4596</v>
      </c>
      <c r="Y440" s="81">
        <v>8701</v>
      </c>
      <c r="Z440" s="81">
        <v>16848</v>
      </c>
      <c r="AA440" s="81">
        <v>4726</v>
      </c>
      <c r="AB440" s="81">
        <v>23465</v>
      </c>
      <c r="AC440" s="81">
        <v>0</v>
      </c>
      <c r="AD440" s="81">
        <v>2.244231705391377</v>
      </c>
      <c r="AE440" s="82"/>
      <c r="AF440" s="81">
        <v>14990764.06778645</v>
      </c>
      <c r="AG440" s="81">
        <v>1252985.839238869</v>
      </c>
      <c r="AH440" s="81">
        <v>658241.13988959498</v>
      </c>
      <c r="AI440" s="81">
        <v>30645401.909369409</v>
      </c>
      <c r="AJ440" s="81">
        <v>42773512.935097039</v>
      </c>
      <c r="AK440" s="81">
        <v>0</v>
      </c>
      <c r="AL440" s="81">
        <v>0</v>
      </c>
      <c r="AM440" s="81">
        <v>3223313.890246443</v>
      </c>
      <c r="AN440" s="81">
        <v>0</v>
      </c>
      <c r="AO440" s="81">
        <v>0</v>
      </c>
      <c r="AP440" s="82"/>
      <c r="AQ440" s="81">
        <v>384</v>
      </c>
      <c r="AR440" s="81">
        <v>257</v>
      </c>
      <c r="AS440" s="81">
        <v>0</v>
      </c>
      <c r="AT440" s="81">
        <v>0</v>
      </c>
      <c r="AU440" s="81">
        <v>0</v>
      </c>
      <c r="AV440" s="81">
        <v>0</v>
      </c>
      <c r="AW440" s="81" t="s">
        <v>564</v>
      </c>
      <c r="AX440" s="82"/>
      <c r="AY440" s="81">
        <v>1932.6</v>
      </c>
      <c r="AZ440" s="81">
        <v>21950.6</v>
      </c>
      <c r="BA440" s="81">
        <v>0</v>
      </c>
      <c r="BB440" s="81">
        <v>0</v>
      </c>
      <c r="BC440" s="81">
        <v>0</v>
      </c>
      <c r="BD440" s="81">
        <v>0</v>
      </c>
      <c r="BE440" s="81" t="s">
        <v>564</v>
      </c>
      <c r="BF440" s="82"/>
      <c r="BG440" s="81">
        <v>0</v>
      </c>
      <c r="BH440" s="81">
        <v>0</v>
      </c>
      <c r="BI440" s="81">
        <v>6.2450000000000001</v>
      </c>
      <c r="BJ440" s="81">
        <v>0</v>
      </c>
      <c r="BK440" s="81">
        <v>0</v>
      </c>
      <c r="BL440" s="81">
        <v>0</v>
      </c>
      <c r="BM440" s="82"/>
      <c r="BN440" s="81">
        <v>0</v>
      </c>
      <c r="BO440" s="81">
        <v>0</v>
      </c>
      <c r="BP440" s="81">
        <v>1</v>
      </c>
      <c r="BQ440" s="81">
        <v>0</v>
      </c>
      <c r="BR440" s="81">
        <v>0</v>
      </c>
      <c r="BS440" s="81">
        <v>0</v>
      </c>
      <c r="BT440"/>
      <c r="BU440" s="80">
        <v>6.2450000000000001</v>
      </c>
      <c r="BV440" s="80">
        <v>0</v>
      </c>
      <c r="BW440" s="80">
        <v>0</v>
      </c>
      <c r="BX440" s="80">
        <v>0</v>
      </c>
      <c r="BY440" s="80">
        <v>0</v>
      </c>
      <c r="BZ440" s="80">
        <v>0</v>
      </c>
      <c r="CA440" s="80">
        <v>0</v>
      </c>
      <c r="CB440" s="80">
        <v>0</v>
      </c>
      <c r="CC440" s="80">
        <v>0</v>
      </c>
    </row>
    <row r="441" spans="1:81">
      <c r="A441" s="80" t="s">
        <v>2252</v>
      </c>
      <c r="B441" s="80">
        <v>372</v>
      </c>
      <c r="C441" s="80">
        <v>15</v>
      </c>
      <c r="D441" s="80">
        <v>22</v>
      </c>
      <c r="E441" s="80">
        <v>2018</v>
      </c>
      <c r="F441" s="80" t="s">
        <v>93</v>
      </c>
      <c r="G441" s="80" t="s">
        <v>2237</v>
      </c>
      <c r="H441" s="80" t="s">
        <v>2238</v>
      </c>
      <c r="I441" s="177"/>
      <c r="J441" s="81">
        <v>11.478827424256664</v>
      </c>
      <c r="K441" s="81">
        <v>1.4374837269182352</v>
      </c>
      <c r="L441" s="81">
        <v>2.8128480071104422</v>
      </c>
      <c r="M441" s="81">
        <v>18.65893932659575</v>
      </c>
      <c r="N441" s="81">
        <v>26.905998188048585</v>
      </c>
      <c r="O441" s="81">
        <v>27.605338127333749</v>
      </c>
      <c r="P441" s="81">
        <v>22.4176614398067</v>
      </c>
      <c r="Q441" s="81">
        <v>1.4687580294433906</v>
      </c>
      <c r="R441" s="81">
        <v>0</v>
      </c>
      <c r="S441" s="81">
        <v>2.2482565008913604</v>
      </c>
      <c r="T441" s="82"/>
      <c r="U441" s="81">
        <v>2126385</v>
      </c>
      <c r="V441" s="81">
        <v>581</v>
      </c>
      <c r="W441" s="81">
        <v>67</v>
      </c>
      <c r="X441" s="81">
        <v>4596</v>
      </c>
      <c r="Y441" s="81">
        <v>8721</v>
      </c>
      <c r="Z441" s="81">
        <v>16821</v>
      </c>
      <c r="AA441" s="81">
        <v>4690</v>
      </c>
      <c r="AB441" s="81">
        <v>23174</v>
      </c>
      <c r="AC441" s="81">
        <v>0</v>
      </c>
      <c r="AD441" s="81">
        <v>2.24825650089136</v>
      </c>
      <c r="AE441" s="82"/>
      <c r="AF441" s="81">
        <v>15599632.306461809</v>
      </c>
      <c r="AG441" s="81">
        <v>1081727.7379702451</v>
      </c>
      <c r="AH441" s="81">
        <v>623226.18771017005</v>
      </c>
      <c r="AI441" s="81">
        <v>29609366.055200581</v>
      </c>
      <c r="AJ441" s="81">
        <v>40447719.410495162</v>
      </c>
      <c r="AK441" s="81">
        <v>0</v>
      </c>
      <c r="AL441" s="81">
        <v>0</v>
      </c>
      <c r="AM441" s="81">
        <v>3189926.8396317512</v>
      </c>
      <c r="AN441" s="81">
        <v>0</v>
      </c>
      <c r="AO441" s="81">
        <v>0</v>
      </c>
      <c r="AP441" s="82"/>
      <c r="AQ441" s="81">
        <v>411</v>
      </c>
      <c r="AR441" s="81">
        <v>282</v>
      </c>
      <c r="AS441" s="81">
        <v>0</v>
      </c>
      <c r="AT441" s="81">
        <v>0</v>
      </c>
      <c r="AU441" s="81">
        <v>0</v>
      </c>
      <c r="AV441" s="81">
        <v>0</v>
      </c>
      <c r="AW441" s="81" t="s">
        <v>564</v>
      </c>
      <c r="AX441" s="82"/>
      <c r="AY441" s="81">
        <v>2066</v>
      </c>
      <c r="AZ441" s="81">
        <v>41669</v>
      </c>
      <c r="BA441" s="81">
        <v>0</v>
      </c>
      <c r="BB441" s="81">
        <v>0</v>
      </c>
      <c r="BC441" s="81">
        <v>0</v>
      </c>
      <c r="BD441" s="81">
        <v>0</v>
      </c>
      <c r="BE441" s="81" t="s">
        <v>564</v>
      </c>
      <c r="BF441" s="82"/>
      <c r="BG441" s="81">
        <v>0</v>
      </c>
      <c r="BH441" s="81">
        <v>0</v>
      </c>
      <c r="BI441" s="81">
        <v>5.8460000000000001</v>
      </c>
      <c r="BJ441" s="81">
        <v>0</v>
      </c>
      <c r="BK441" s="81">
        <v>0</v>
      </c>
      <c r="BL441" s="81">
        <v>0</v>
      </c>
      <c r="BM441" s="82"/>
      <c r="BN441" s="81">
        <v>0</v>
      </c>
      <c r="BO441" s="81">
        <v>0</v>
      </c>
      <c r="BP441" s="81">
        <v>1</v>
      </c>
      <c r="BQ441" s="81">
        <v>0</v>
      </c>
      <c r="BR441" s="81">
        <v>0</v>
      </c>
      <c r="BS441" s="81">
        <v>0</v>
      </c>
      <c r="BT441"/>
      <c r="BU441" s="80">
        <v>5.8460000000000001</v>
      </c>
      <c r="BV441" s="80">
        <v>0</v>
      </c>
      <c r="BW441" s="80">
        <v>0</v>
      </c>
      <c r="BX441" s="80">
        <v>0</v>
      </c>
      <c r="BY441" s="80">
        <v>0</v>
      </c>
      <c r="BZ441" s="80">
        <v>0</v>
      </c>
      <c r="CA441" s="80">
        <v>0</v>
      </c>
      <c r="CB441" s="80">
        <v>0</v>
      </c>
      <c r="CC441" s="80">
        <v>0</v>
      </c>
    </row>
    <row r="442" spans="1:81">
      <c r="A442" s="80" t="s">
        <v>2253</v>
      </c>
      <c r="B442" s="80">
        <v>373</v>
      </c>
      <c r="C442" s="80">
        <v>16</v>
      </c>
      <c r="D442" s="80">
        <v>22</v>
      </c>
      <c r="E442" s="80">
        <v>2019</v>
      </c>
      <c r="F442" s="80" t="s">
        <v>73</v>
      </c>
      <c r="G442" s="80" t="s">
        <v>2237</v>
      </c>
      <c r="H442" s="80" t="s">
        <v>2238</v>
      </c>
      <c r="I442" s="177"/>
      <c r="J442" s="81">
        <v>9.1207831416324137</v>
      </c>
      <c r="K442" s="81">
        <v>1.3276980374595542</v>
      </c>
      <c r="L442" s="81">
        <v>2.8366789347087162</v>
      </c>
      <c r="M442" s="81">
        <v>18.091545061908473</v>
      </c>
      <c r="N442" s="81">
        <v>27.674052257456776</v>
      </c>
      <c r="O442" s="81">
        <v>26.693563736382544</v>
      </c>
      <c r="P442" s="81">
        <v>22.413337038087658</v>
      </c>
      <c r="Q442" s="81">
        <v>1.4118354045977921</v>
      </c>
      <c r="R442" s="81">
        <v>0</v>
      </c>
      <c r="S442" s="81">
        <v>2.9011509134089319</v>
      </c>
      <c r="T442" s="82"/>
      <c r="U442" s="81">
        <v>1787188</v>
      </c>
      <c r="V442" s="81">
        <v>581</v>
      </c>
      <c r="W442" s="81">
        <v>67</v>
      </c>
      <c r="X442" s="81">
        <v>4596</v>
      </c>
      <c r="Y442" s="81">
        <v>8760</v>
      </c>
      <c r="Z442" s="81">
        <v>16712</v>
      </c>
      <c r="AA442" s="81">
        <v>4654</v>
      </c>
      <c r="AB442" s="81">
        <v>22879</v>
      </c>
      <c r="AC442" s="81">
        <v>0</v>
      </c>
      <c r="AD442" s="81">
        <v>2.9011509134089319</v>
      </c>
      <c r="AE442" s="82"/>
      <c r="AF442" s="81">
        <v>12680439.35769096</v>
      </c>
      <c r="AG442" s="81">
        <v>1044146.901331724</v>
      </c>
      <c r="AH442" s="81">
        <v>665396.18293599039</v>
      </c>
      <c r="AI442" s="81">
        <v>29903858.84582844</v>
      </c>
      <c r="AJ442" s="81">
        <v>39988530.776862219</v>
      </c>
      <c r="AK442" s="81">
        <v>0</v>
      </c>
      <c r="AL442" s="81">
        <v>0</v>
      </c>
      <c r="AM442" s="81">
        <v>3115947.5669802129</v>
      </c>
      <c r="AN442" s="81">
        <v>0</v>
      </c>
      <c r="AO442" s="81">
        <v>0</v>
      </c>
      <c r="AP442" s="82"/>
      <c r="AQ442" s="81">
        <v>439</v>
      </c>
      <c r="AR442" s="81">
        <v>303</v>
      </c>
      <c r="AS442" s="81">
        <v>0</v>
      </c>
      <c r="AT442" s="81">
        <v>0</v>
      </c>
      <c r="AU442" s="81">
        <v>0</v>
      </c>
      <c r="AV442" s="81">
        <v>0</v>
      </c>
      <c r="AW442" s="81" t="s">
        <v>564</v>
      </c>
      <c r="AX442" s="82"/>
      <c r="AY442" s="81">
        <v>2207.5000000000009</v>
      </c>
      <c r="AZ442" s="81">
        <v>42517.4</v>
      </c>
      <c r="BA442" s="81">
        <v>0</v>
      </c>
      <c r="BB442" s="81">
        <v>0</v>
      </c>
      <c r="BC442" s="81">
        <v>0</v>
      </c>
      <c r="BD442" s="81">
        <v>0</v>
      </c>
      <c r="BE442" s="81" t="s">
        <v>564</v>
      </c>
      <c r="BF442" s="82"/>
      <c r="BG442" s="81">
        <v>0</v>
      </c>
      <c r="BH442" s="81">
        <v>0</v>
      </c>
      <c r="BI442" s="81">
        <v>5.7220000000000004</v>
      </c>
      <c r="BJ442" s="81">
        <v>0</v>
      </c>
      <c r="BK442" s="81">
        <v>0</v>
      </c>
      <c r="BL442" s="81">
        <v>0</v>
      </c>
      <c r="BM442" s="82"/>
      <c r="BN442" s="81">
        <v>0</v>
      </c>
      <c r="BO442" s="81">
        <v>0</v>
      </c>
      <c r="BP442" s="81">
        <v>1</v>
      </c>
      <c r="BQ442" s="81">
        <v>0</v>
      </c>
      <c r="BR442" s="81">
        <v>0</v>
      </c>
      <c r="BS442" s="81">
        <v>0</v>
      </c>
      <c r="BT442"/>
      <c r="BU442" s="80">
        <v>5.7220000000000004</v>
      </c>
      <c r="BV442" s="80">
        <v>0</v>
      </c>
      <c r="BW442" s="80">
        <v>0</v>
      </c>
      <c r="BX442" s="80">
        <v>0</v>
      </c>
      <c r="BY442" s="80">
        <v>0</v>
      </c>
      <c r="BZ442" s="80">
        <v>0</v>
      </c>
      <c r="CA442" s="80">
        <v>0</v>
      </c>
      <c r="CB442" s="80">
        <v>0</v>
      </c>
      <c r="CC442" s="80">
        <v>0</v>
      </c>
    </row>
    <row r="443" spans="1:81">
      <c r="A443" s="80" t="s">
        <v>2254</v>
      </c>
      <c r="B443" s="80">
        <v>374</v>
      </c>
      <c r="C443" s="80">
        <v>17</v>
      </c>
      <c r="D443" s="80">
        <v>22</v>
      </c>
      <c r="E443" s="80">
        <v>2020</v>
      </c>
      <c r="F443" s="80" t="s">
        <v>218</v>
      </c>
      <c r="G443" s="80" t="s">
        <v>2237</v>
      </c>
      <c r="H443" s="80" t="s">
        <v>2238</v>
      </c>
      <c r="I443" s="177"/>
      <c r="J443" s="81">
        <v>8.091047116249614</v>
      </c>
      <c r="K443" s="81">
        <v>1.6164087285285222</v>
      </c>
      <c r="L443" s="81">
        <v>4.5847078860021666</v>
      </c>
      <c r="M443" s="81">
        <v>16.653929190288608</v>
      </c>
      <c r="N443" s="81">
        <v>26.108398019018477</v>
      </c>
      <c r="O443" s="81">
        <v>23.289378641143507</v>
      </c>
      <c r="P443" s="81">
        <v>20.979429667010052</v>
      </c>
      <c r="Q443" s="81">
        <v>1.3284402438060219</v>
      </c>
      <c r="R443" s="81">
        <v>0</v>
      </c>
      <c r="S443" s="81">
        <v>2.3555051073062301</v>
      </c>
      <c r="T443" s="82"/>
      <c r="U443" s="81">
        <v>1470822</v>
      </c>
      <c r="V443" s="81">
        <v>605</v>
      </c>
      <c r="W443" s="81">
        <v>131</v>
      </c>
      <c r="X443" s="81">
        <v>4427</v>
      </c>
      <c r="Y443" s="81">
        <v>8771</v>
      </c>
      <c r="Z443" s="81">
        <v>16642</v>
      </c>
      <c r="AA443" s="81">
        <v>4733</v>
      </c>
      <c r="AB443" s="81">
        <v>22530</v>
      </c>
      <c r="AC443" s="81">
        <v>0</v>
      </c>
      <c r="AD443" s="81">
        <v>2.3555051073062301</v>
      </c>
      <c r="AE443" s="82"/>
      <c r="AF443" s="81">
        <v>11442447.521673219</v>
      </c>
      <c r="AG443" s="81">
        <v>1228911.2515441221</v>
      </c>
      <c r="AH443" s="81">
        <v>1129089.9610571025</v>
      </c>
      <c r="AI443" s="81">
        <v>27215899.344911784</v>
      </c>
      <c r="AJ443" s="81">
        <v>35582930.805440895</v>
      </c>
      <c r="AK443" s="81"/>
      <c r="AL443" s="81"/>
      <c r="AM443" s="81">
        <v>2940415.3135208008</v>
      </c>
      <c r="AN443" s="81"/>
      <c r="AO443" s="81"/>
      <c r="AP443" s="82"/>
      <c r="AQ443" s="81">
        <v>477</v>
      </c>
      <c r="AR443" s="81">
        <v>329</v>
      </c>
      <c r="AS443" s="81">
        <v>0</v>
      </c>
      <c r="AT443" s="81">
        <v>0</v>
      </c>
      <c r="AU443" s="81">
        <v>0</v>
      </c>
      <c r="AV443" s="81">
        <v>0</v>
      </c>
      <c r="AW443" s="81">
        <v>0</v>
      </c>
      <c r="AX443" s="82"/>
      <c r="AY443" s="81">
        <v>2435.400000000001</v>
      </c>
      <c r="AZ443" s="81">
        <v>43688.899999999972</v>
      </c>
      <c r="BA443" s="81">
        <v>0</v>
      </c>
      <c r="BB443" s="81">
        <v>0</v>
      </c>
      <c r="BC443" s="81">
        <v>0</v>
      </c>
      <c r="BD443" s="81">
        <v>0</v>
      </c>
      <c r="BE443" s="81">
        <v>0</v>
      </c>
      <c r="BF443" s="82"/>
      <c r="BG443" s="81">
        <v>0</v>
      </c>
      <c r="BH443" s="81">
        <v>0</v>
      </c>
      <c r="BI443" s="81">
        <v>4.9329999999999998</v>
      </c>
      <c r="BJ443" s="81">
        <v>0</v>
      </c>
      <c r="BK443" s="81">
        <v>0</v>
      </c>
      <c r="BL443" s="81">
        <v>0</v>
      </c>
      <c r="BM443" s="82"/>
      <c r="BN443" s="81">
        <v>0</v>
      </c>
      <c r="BO443" s="81">
        <v>0</v>
      </c>
      <c r="BP443" s="81">
        <v>1</v>
      </c>
      <c r="BQ443" s="81">
        <v>0</v>
      </c>
      <c r="BR443" s="81">
        <v>0</v>
      </c>
      <c r="BS443" s="81">
        <v>0</v>
      </c>
      <c r="BT443"/>
      <c r="BU443" s="80">
        <v>4.9329999999999998</v>
      </c>
      <c r="BV443" s="80">
        <v>0</v>
      </c>
      <c r="BW443" s="80">
        <v>0</v>
      </c>
      <c r="BX443" s="80">
        <v>0</v>
      </c>
      <c r="BY443" s="80">
        <v>0</v>
      </c>
      <c r="BZ443" s="80">
        <v>0</v>
      </c>
      <c r="CA443" s="80">
        <v>0</v>
      </c>
      <c r="CB443" s="80">
        <v>0</v>
      </c>
      <c r="CC443" s="80">
        <v>0</v>
      </c>
    </row>
    <row r="444" spans="1:81">
      <c r="A444" s="80" t="s">
        <v>2255</v>
      </c>
      <c r="B444" s="80">
        <v>374</v>
      </c>
      <c r="C444" s="80">
        <v>18</v>
      </c>
      <c r="D444" s="80">
        <v>22</v>
      </c>
      <c r="E444" s="80">
        <v>2021</v>
      </c>
      <c r="F444" s="80" t="s">
        <v>75</v>
      </c>
      <c r="G444" s="174" t="s">
        <v>2237</v>
      </c>
      <c r="H444" s="80" t="s">
        <v>2238</v>
      </c>
      <c r="I444" s="177"/>
      <c r="J444" s="81">
        <v>9.1687560998477196</v>
      </c>
      <c r="K444" s="81">
        <v>1.8517978614075248</v>
      </c>
      <c r="L444" s="81">
        <v>3.8450460387736114</v>
      </c>
      <c r="M444" s="81">
        <v>18.465723875040382</v>
      </c>
      <c r="N444" s="81">
        <v>24.261132640550308</v>
      </c>
      <c r="O444" s="81">
        <v>22.486126219236333</v>
      </c>
      <c r="P444" s="81">
        <v>21.531047786104775</v>
      </c>
      <c r="Q444" s="81">
        <v>1.3244525644702714</v>
      </c>
      <c r="R444" s="81">
        <v>0</v>
      </c>
      <c r="S444" s="81">
        <v>2.9127809419566901</v>
      </c>
      <c r="T444" s="82"/>
      <c r="U444" s="81">
        <v>1708023</v>
      </c>
      <c r="V444" s="81">
        <v>605</v>
      </c>
      <c r="W444" s="81">
        <v>131</v>
      </c>
      <c r="X444" s="81">
        <v>4427</v>
      </c>
      <c r="Y444" s="81">
        <v>8785</v>
      </c>
      <c r="Z444" s="81">
        <v>16545</v>
      </c>
      <c r="AA444" s="81">
        <v>4737</v>
      </c>
      <c r="AB444" s="81">
        <v>22196</v>
      </c>
      <c r="AC444" s="81">
        <v>0</v>
      </c>
      <c r="AD444" s="81">
        <v>2.9127809419566901</v>
      </c>
      <c r="AE444" s="82"/>
      <c r="AF444" s="81">
        <v>12799000.915024877</v>
      </c>
      <c r="AG444" s="81">
        <v>1602584.0684427454</v>
      </c>
      <c r="AH444" s="81">
        <v>908302.74472282571</v>
      </c>
      <c r="AI444" s="81">
        <v>30281218.704782575</v>
      </c>
      <c r="AJ444" s="81">
        <v>35856314.270583257</v>
      </c>
      <c r="AK444" s="81">
        <v>0</v>
      </c>
      <c r="AL444" s="81">
        <v>0</v>
      </c>
      <c r="AM444" s="81">
        <v>2913533.2537819939</v>
      </c>
      <c r="AN444" s="81">
        <v>0</v>
      </c>
      <c r="AO444" s="81">
        <v>0</v>
      </c>
      <c r="AP444" s="82"/>
      <c r="AQ444" s="81">
        <v>524</v>
      </c>
      <c r="AR444" s="81">
        <v>340</v>
      </c>
      <c r="AS444" s="81">
        <v>0</v>
      </c>
      <c r="AT444" s="81">
        <v>0</v>
      </c>
      <c r="AU444" s="81">
        <v>0</v>
      </c>
      <c r="AV444" s="81">
        <v>0</v>
      </c>
      <c r="AW444" s="81"/>
      <c r="AX444" s="82"/>
      <c r="AY444" s="81">
        <v>2699.200000000003</v>
      </c>
      <c r="AZ444" s="81">
        <v>44192.099999999962</v>
      </c>
      <c r="BA444" s="81">
        <v>0</v>
      </c>
      <c r="BB444" s="81">
        <v>0</v>
      </c>
      <c r="BC444" s="81">
        <v>0</v>
      </c>
      <c r="BD444" s="81">
        <v>0</v>
      </c>
      <c r="BE444" s="81"/>
      <c r="BF444" s="82"/>
      <c r="BG444" s="81"/>
      <c r="BH444" s="81"/>
      <c r="BI444" s="81"/>
      <c r="BJ444" s="81"/>
      <c r="BK444" s="81"/>
      <c r="BL444" s="81"/>
      <c r="BM444" s="82"/>
      <c r="BN444" s="81"/>
      <c r="BO444" s="81"/>
      <c r="BP444" s="81"/>
      <c r="BQ444" s="81"/>
      <c r="BR444" s="81"/>
      <c r="BS444" s="81"/>
      <c r="BT444"/>
      <c r="BU444" s="80"/>
      <c r="BV444" s="80"/>
      <c r="BW444" s="80"/>
      <c r="BX444" s="80"/>
      <c r="BY444" s="80"/>
      <c r="BZ444" s="80"/>
      <c r="CA444" s="80"/>
      <c r="CB444" s="80"/>
      <c r="CC444" s="80"/>
    </row>
    <row r="445" spans="1:81">
      <c r="A445" s="80" t="s">
        <v>2256</v>
      </c>
      <c r="B445" s="80">
        <v>374</v>
      </c>
      <c r="C445" s="80">
        <v>19</v>
      </c>
      <c r="D445" s="80">
        <v>22</v>
      </c>
      <c r="E445" s="80">
        <v>2022</v>
      </c>
      <c r="F445" s="80" t="s">
        <v>568</v>
      </c>
      <c r="G445" s="174" t="s">
        <v>2237</v>
      </c>
      <c r="H445" s="80" t="s">
        <v>2238</v>
      </c>
      <c r="I445" s="177"/>
      <c r="J445" s="81"/>
      <c r="K445" s="81"/>
      <c r="L445" s="81"/>
      <c r="M445" s="81"/>
      <c r="N445" s="81"/>
      <c r="O445" s="81"/>
      <c r="P445" s="81"/>
      <c r="Q445" s="81"/>
      <c r="R445" s="81"/>
      <c r="S445" s="81"/>
      <c r="T445" s="82"/>
      <c r="U445" s="81"/>
      <c r="V445" s="81"/>
      <c r="W445" s="81"/>
      <c r="X445" s="81"/>
      <c r="Y445" s="81"/>
      <c r="Z445" s="81"/>
      <c r="AA445" s="81"/>
      <c r="AB445" s="81"/>
      <c r="AC445" s="81"/>
      <c r="AD445" s="81"/>
      <c r="AE445" s="82"/>
      <c r="AF445" s="81"/>
      <c r="AG445" s="81"/>
      <c r="AH445" s="81"/>
      <c r="AI445" s="81"/>
      <c r="AJ445" s="81"/>
      <c r="AK445" s="81"/>
      <c r="AL445" s="81"/>
      <c r="AM445" s="81"/>
      <c r="AN445" s="81"/>
      <c r="AO445" s="81"/>
      <c r="AP445" s="82"/>
      <c r="AQ445" s="81">
        <v>579</v>
      </c>
      <c r="AR445" s="81">
        <v>385</v>
      </c>
      <c r="AS445" s="81">
        <v>0</v>
      </c>
      <c r="AT445" s="81">
        <v>0</v>
      </c>
      <c r="AU445" s="81">
        <v>0</v>
      </c>
      <c r="AV445" s="81">
        <v>0</v>
      </c>
      <c r="AW445" s="81"/>
      <c r="AX445" s="82"/>
      <c r="AY445" s="81">
        <v>3037.100000000004</v>
      </c>
      <c r="AZ445" s="81">
        <v>46221.599999999962</v>
      </c>
      <c r="BA445" s="81">
        <v>0</v>
      </c>
      <c r="BB445" s="81">
        <v>0</v>
      </c>
      <c r="BC445" s="81">
        <v>0</v>
      </c>
      <c r="BD445" s="81">
        <v>0</v>
      </c>
      <c r="BE445" s="81"/>
      <c r="BF445" s="82"/>
      <c r="BG445" s="81"/>
      <c r="BH445" s="81"/>
      <c r="BI445" s="81"/>
      <c r="BJ445" s="81"/>
      <c r="BK445" s="81"/>
      <c r="BL445" s="81"/>
      <c r="BM445" s="82"/>
      <c r="BN445" s="81"/>
      <c r="BO445" s="81"/>
      <c r="BP445" s="81"/>
      <c r="BQ445" s="81"/>
      <c r="BR445" s="81"/>
      <c r="BS445" s="81"/>
      <c r="BT445"/>
      <c r="BU445" s="80"/>
      <c r="BV445" s="80"/>
      <c r="BW445" s="80"/>
      <c r="BX445" s="80"/>
      <c r="BY445" s="80"/>
      <c r="BZ445" s="80"/>
      <c r="CA445" s="80"/>
      <c r="CB445" s="80"/>
      <c r="CC445" s="80"/>
    </row>
    <row r="446" spans="1:81">
      <c r="A446" s="80" t="s">
        <v>2257</v>
      </c>
      <c r="B446" s="80">
        <v>35</v>
      </c>
      <c r="C446" s="80">
        <v>1</v>
      </c>
      <c r="D446" s="80">
        <v>3</v>
      </c>
      <c r="E446" s="80">
        <v>1990</v>
      </c>
      <c r="F446" s="80" t="s">
        <v>562</v>
      </c>
      <c r="G446" s="80" t="s">
        <v>2258</v>
      </c>
      <c r="H446" s="80" t="s">
        <v>2259</v>
      </c>
      <c r="I446" s="177"/>
      <c r="J446" s="81">
        <v>78.579671464463246</v>
      </c>
      <c r="K446" s="81">
        <v>1.9408988695082308</v>
      </c>
      <c r="L446" s="81">
        <v>0.75621845044910962</v>
      </c>
      <c r="M446" s="81">
        <v>15.974380453321054</v>
      </c>
      <c r="N446" s="81">
        <v>22.279331884619136</v>
      </c>
      <c r="O446" s="81">
        <v>19.253038803629774</v>
      </c>
      <c r="P446" s="81">
        <v>15.913605699141089</v>
      </c>
      <c r="Q446" s="81">
        <v>1.3733783924049652</v>
      </c>
      <c r="R446" s="81">
        <v>0</v>
      </c>
      <c r="S446" s="81">
        <v>1.3595308042031562</v>
      </c>
      <c r="T446" s="82"/>
      <c r="U446" s="81">
        <v>6571005</v>
      </c>
      <c r="V446" s="81">
        <v>521</v>
      </c>
      <c r="W446" s="81">
        <v>10</v>
      </c>
      <c r="X446" s="81">
        <v>5621</v>
      </c>
      <c r="Y446" s="81">
        <v>6425</v>
      </c>
      <c r="Z446" s="81">
        <v>7919</v>
      </c>
      <c r="AA446" s="81">
        <v>3864</v>
      </c>
      <c r="AB446" s="81">
        <v>22299</v>
      </c>
      <c r="AC446" s="81">
        <v>0</v>
      </c>
      <c r="AD446" s="81">
        <v>1.3595308042031562</v>
      </c>
      <c r="AE446" s="82"/>
      <c r="AF446" s="81" t="s">
        <v>564</v>
      </c>
      <c r="AG446" s="81" t="s">
        <v>564</v>
      </c>
      <c r="AH446" s="81" t="s">
        <v>564</v>
      </c>
      <c r="AI446" s="81" t="s">
        <v>564</v>
      </c>
      <c r="AJ446" s="81" t="s">
        <v>564</v>
      </c>
      <c r="AK446" s="81" t="s">
        <v>564</v>
      </c>
      <c r="AL446" s="81" t="s">
        <v>564</v>
      </c>
      <c r="AM446" s="81" t="s">
        <v>564</v>
      </c>
      <c r="AN446" s="81" t="s">
        <v>564</v>
      </c>
      <c r="AO446" s="81" t="s">
        <v>564</v>
      </c>
      <c r="AP446" s="82"/>
      <c r="AQ446" s="81" t="s">
        <v>564</v>
      </c>
      <c r="AR446" s="81" t="s">
        <v>564</v>
      </c>
      <c r="AS446" s="81" t="s">
        <v>564</v>
      </c>
      <c r="AT446" s="81" t="s">
        <v>564</v>
      </c>
      <c r="AU446" s="81" t="s">
        <v>564</v>
      </c>
      <c r="AV446" s="81" t="s">
        <v>564</v>
      </c>
      <c r="AW446" s="81" t="s">
        <v>564</v>
      </c>
      <c r="AX446" s="82"/>
      <c r="AY446" s="81" t="s">
        <v>564</v>
      </c>
      <c r="AZ446" s="81" t="s">
        <v>564</v>
      </c>
      <c r="BA446" s="81" t="s">
        <v>564</v>
      </c>
      <c r="BB446" s="81" t="s">
        <v>564</v>
      </c>
      <c r="BC446" s="81" t="s">
        <v>564</v>
      </c>
      <c r="BD446" s="81" t="s">
        <v>564</v>
      </c>
      <c r="BE446" s="81" t="s">
        <v>564</v>
      </c>
      <c r="BF446" s="82"/>
      <c r="BG446" s="81" t="s">
        <v>564</v>
      </c>
      <c r="BH446" s="81" t="s">
        <v>564</v>
      </c>
      <c r="BI446" s="81" t="s">
        <v>564</v>
      </c>
      <c r="BJ446" s="81" t="s">
        <v>564</v>
      </c>
      <c r="BK446" s="81" t="s">
        <v>564</v>
      </c>
      <c r="BL446" s="81" t="s">
        <v>564</v>
      </c>
      <c r="BM446" s="82"/>
      <c r="BN446" s="81" t="s">
        <v>564</v>
      </c>
      <c r="BO446" s="81" t="s">
        <v>564</v>
      </c>
      <c r="BP446" s="81" t="s">
        <v>564</v>
      </c>
      <c r="BQ446" s="81" t="s">
        <v>564</v>
      </c>
      <c r="BR446" s="81" t="s">
        <v>564</v>
      </c>
      <c r="BS446" s="81" t="s">
        <v>564</v>
      </c>
      <c r="BT446"/>
      <c r="BU446" s="80"/>
      <c r="BV446" s="80"/>
      <c r="BW446" s="80"/>
      <c r="BX446" s="80"/>
      <c r="BY446" s="80"/>
      <c r="BZ446" s="80"/>
      <c r="CA446" s="80"/>
      <c r="CB446" s="80"/>
      <c r="CC446" s="80"/>
    </row>
    <row r="447" spans="1:81">
      <c r="A447" s="80" t="s">
        <v>2260</v>
      </c>
      <c r="B447" s="80">
        <v>36</v>
      </c>
      <c r="C447" s="80">
        <v>2</v>
      </c>
      <c r="D447" s="80">
        <v>3</v>
      </c>
      <c r="E447" s="80">
        <v>2005</v>
      </c>
      <c r="F447" s="80" t="s">
        <v>565</v>
      </c>
      <c r="G447" s="80" t="s">
        <v>2258</v>
      </c>
      <c r="H447" s="80" t="s">
        <v>2259</v>
      </c>
      <c r="I447" s="177"/>
      <c r="J447" s="81">
        <v>47.162448132094283</v>
      </c>
      <c r="K447" s="81">
        <v>1.182236749206746</v>
      </c>
      <c r="L447" s="81">
        <v>2.1625525141004727</v>
      </c>
      <c r="M447" s="81">
        <v>27.767729850317284</v>
      </c>
      <c r="N447" s="81">
        <v>30.429067504838244</v>
      </c>
      <c r="O447" s="81">
        <v>26.478779063546742</v>
      </c>
      <c r="P447" s="81">
        <v>16.700191510181646</v>
      </c>
      <c r="Q447" s="81">
        <v>1.2966558968844826</v>
      </c>
      <c r="R447" s="81">
        <v>0</v>
      </c>
      <c r="S447" s="81">
        <v>2.3022593775042446</v>
      </c>
      <c r="T447" s="82"/>
      <c r="U447" s="81">
        <v>4119950</v>
      </c>
      <c r="V447" s="81">
        <v>430</v>
      </c>
      <c r="W447" s="81">
        <v>30</v>
      </c>
      <c r="X447" s="81">
        <v>5181</v>
      </c>
      <c r="Y447" s="81">
        <v>7504</v>
      </c>
      <c r="Z447" s="81">
        <v>12603</v>
      </c>
      <c r="AA447" s="81">
        <v>3321</v>
      </c>
      <c r="AB447" s="81">
        <v>22009</v>
      </c>
      <c r="AC447" s="81">
        <v>0</v>
      </c>
      <c r="AD447" s="81">
        <v>2.3022593775042446</v>
      </c>
      <c r="AE447" s="82"/>
      <c r="AF447" s="81" t="s">
        <v>564</v>
      </c>
      <c r="AG447" s="81" t="s">
        <v>564</v>
      </c>
      <c r="AH447" s="81" t="s">
        <v>564</v>
      </c>
      <c r="AI447" s="81" t="s">
        <v>564</v>
      </c>
      <c r="AJ447" s="81" t="s">
        <v>564</v>
      </c>
      <c r="AK447" s="81" t="s">
        <v>564</v>
      </c>
      <c r="AL447" s="81" t="s">
        <v>564</v>
      </c>
      <c r="AM447" s="81" t="s">
        <v>564</v>
      </c>
      <c r="AN447" s="81" t="s">
        <v>564</v>
      </c>
      <c r="AO447" s="81" t="s">
        <v>564</v>
      </c>
      <c r="AP447" s="82"/>
      <c r="AQ447" s="81" t="s">
        <v>564</v>
      </c>
      <c r="AR447" s="81" t="s">
        <v>564</v>
      </c>
      <c r="AS447" s="81" t="s">
        <v>564</v>
      </c>
      <c r="AT447" s="81" t="s">
        <v>564</v>
      </c>
      <c r="AU447" s="81" t="s">
        <v>564</v>
      </c>
      <c r="AV447" s="81" t="s">
        <v>564</v>
      </c>
      <c r="AW447" s="81" t="s">
        <v>564</v>
      </c>
      <c r="AX447" s="82"/>
      <c r="AY447" s="81" t="s">
        <v>564</v>
      </c>
      <c r="AZ447" s="81" t="s">
        <v>564</v>
      </c>
      <c r="BA447" s="81" t="s">
        <v>564</v>
      </c>
      <c r="BB447" s="81" t="s">
        <v>564</v>
      </c>
      <c r="BC447" s="81" t="s">
        <v>564</v>
      </c>
      <c r="BD447" s="81" t="s">
        <v>564</v>
      </c>
      <c r="BE447" s="81" t="s">
        <v>564</v>
      </c>
      <c r="BF447" s="82"/>
      <c r="BG447" s="81" t="s">
        <v>564</v>
      </c>
      <c r="BH447" s="81" t="s">
        <v>564</v>
      </c>
      <c r="BI447" s="81" t="s">
        <v>564</v>
      </c>
      <c r="BJ447" s="81" t="s">
        <v>564</v>
      </c>
      <c r="BK447" s="81" t="s">
        <v>564</v>
      </c>
      <c r="BL447" s="81" t="s">
        <v>564</v>
      </c>
      <c r="BM447" s="82"/>
      <c r="BN447" s="81" t="s">
        <v>564</v>
      </c>
      <c r="BO447" s="81" t="s">
        <v>564</v>
      </c>
      <c r="BP447" s="81" t="s">
        <v>564</v>
      </c>
      <c r="BQ447" s="81" t="s">
        <v>564</v>
      </c>
      <c r="BR447" s="81" t="s">
        <v>564</v>
      </c>
      <c r="BS447" s="81" t="s">
        <v>564</v>
      </c>
      <c r="BT447"/>
      <c r="BU447" s="80"/>
      <c r="BV447" s="80"/>
      <c r="BW447" s="80"/>
      <c r="BX447" s="80"/>
      <c r="BY447" s="80"/>
      <c r="BZ447" s="80"/>
      <c r="CA447" s="80"/>
      <c r="CB447" s="80"/>
      <c r="CC447" s="80"/>
    </row>
    <row r="448" spans="1:81">
      <c r="A448" s="80" t="s">
        <v>2261</v>
      </c>
      <c r="B448" s="80">
        <v>37</v>
      </c>
      <c r="C448" s="80">
        <v>3</v>
      </c>
      <c r="D448" s="80">
        <v>3</v>
      </c>
      <c r="E448" s="80">
        <v>2006</v>
      </c>
      <c r="F448" s="80" t="s">
        <v>566</v>
      </c>
      <c r="G448" s="80" t="s">
        <v>2258</v>
      </c>
      <c r="H448" s="80" t="s">
        <v>2259</v>
      </c>
      <c r="I448" s="177"/>
      <c r="J448" s="81" t="s">
        <v>564</v>
      </c>
      <c r="K448" s="81" t="s">
        <v>564</v>
      </c>
      <c r="L448" s="81" t="s">
        <v>564</v>
      </c>
      <c r="M448" s="81" t="s">
        <v>564</v>
      </c>
      <c r="N448" s="81" t="s">
        <v>564</v>
      </c>
      <c r="O448" s="81" t="s">
        <v>564</v>
      </c>
      <c r="P448" s="81" t="s">
        <v>564</v>
      </c>
      <c r="Q448" s="81" t="s">
        <v>564</v>
      </c>
      <c r="R448" s="81" t="s">
        <v>564</v>
      </c>
      <c r="S448" s="81" t="s">
        <v>564</v>
      </c>
      <c r="T448" s="82"/>
      <c r="U448" s="81" t="s">
        <v>564</v>
      </c>
      <c r="V448" s="81" t="s">
        <v>564</v>
      </c>
      <c r="W448" s="81" t="s">
        <v>564</v>
      </c>
      <c r="X448" s="81" t="s">
        <v>564</v>
      </c>
      <c r="Y448" s="81" t="s">
        <v>564</v>
      </c>
      <c r="Z448" s="81" t="s">
        <v>564</v>
      </c>
      <c r="AA448" s="81" t="s">
        <v>564</v>
      </c>
      <c r="AB448" s="81" t="s">
        <v>564</v>
      </c>
      <c r="AC448" s="81" t="s">
        <v>564</v>
      </c>
      <c r="AD448" s="81" t="s">
        <v>564</v>
      </c>
      <c r="AE448" s="82"/>
      <c r="AF448" s="81" t="s">
        <v>564</v>
      </c>
      <c r="AG448" s="81" t="s">
        <v>564</v>
      </c>
      <c r="AH448" s="81" t="s">
        <v>564</v>
      </c>
      <c r="AI448" s="81" t="s">
        <v>564</v>
      </c>
      <c r="AJ448" s="81" t="s">
        <v>564</v>
      </c>
      <c r="AK448" s="81" t="s">
        <v>564</v>
      </c>
      <c r="AL448" s="81" t="s">
        <v>564</v>
      </c>
      <c r="AM448" s="81" t="s">
        <v>564</v>
      </c>
      <c r="AN448" s="81" t="s">
        <v>564</v>
      </c>
      <c r="AO448" s="81" t="s">
        <v>564</v>
      </c>
      <c r="AP448" s="82"/>
      <c r="AQ448" s="81" t="s">
        <v>564</v>
      </c>
      <c r="AR448" s="81" t="s">
        <v>564</v>
      </c>
      <c r="AS448" s="81" t="s">
        <v>564</v>
      </c>
      <c r="AT448" s="81" t="s">
        <v>564</v>
      </c>
      <c r="AU448" s="81" t="s">
        <v>564</v>
      </c>
      <c r="AV448" s="81" t="s">
        <v>564</v>
      </c>
      <c r="AW448" s="81" t="s">
        <v>564</v>
      </c>
      <c r="AX448" s="82"/>
      <c r="AY448" s="81" t="s">
        <v>564</v>
      </c>
      <c r="AZ448" s="81" t="s">
        <v>564</v>
      </c>
      <c r="BA448" s="81" t="s">
        <v>564</v>
      </c>
      <c r="BB448" s="81" t="s">
        <v>564</v>
      </c>
      <c r="BC448" s="81" t="s">
        <v>564</v>
      </c>
      <c r="BD448" s="81" t="s">
        <v>564</v>
      </c>
      <c r="BE448" s="81" t="s">
        <v>564</v>
      </c>
      <c r="BF448" s="82"/>
      <c r="BG448" s="81" t="s">
        <v>564</v>
      </c>
      <c r="BH448" s="81" t="s">
        <v>564</v>
      </c>
      <c r="BI448" s="81" t="s">
        <v>564</v>
      </c>
      <c r="BJ448" s="81" t="s">
        <v>564</v>
      </c>
      <c r="BK448" s="81" t="s">
        <v>564</v>
      </c>
      <c r="BL448" s="81" t="s">
        <v>564</v>
      </c>
      <c r="BM448" s="82"/>
      <c r="BN448" s="81" t="s">
        <v>564</v>
      </c>
      <c r="BO448" s="81" t="s">
        <v>564</v>
      </c>
      <c r="BP448" s="81" t="s">
        <v>564</v>
      </c>
      <c r="BQ448" s="81" t="s">
        <v>564</v>
      </c>
      <c r="BR448" s="81" t="s">
        <v>564</v>
      </c>
      <c r="BS448" s="81" t="s">
        <v>564</v>
      </c>
      <c r="BT448"/>
      <c r="BU448" s="80"/>
      <c r="BV448" s="80"/>
      <c r="BW448" s="80"/>
      <c r="BX448" s="80"/>
      <c r="BY448" s="80"/>
      <c r="BZ448" s="80"/>
      <c r="CA448" s="80"/>
      <c r="CB448" s="80"/>
      <c r="CC448" s="80"/>
    </row>
    <row r="449" spans="1:81">
      <c r="A449" s="80" t="s">
        <v>2262</v>
      </c>
      <c r="B449" s="80">
        <v>38</v>
      </c>
      <c r="C449" s="80">
        <v>4</v>
      </c>
      <c r="D449" s="80">
        <v>3</v>
      </c>
      <c r="E449" s="80">
        <v>2007</v>
      </c>
      <c r="F449" s="80" t="s">
        <v>567</v>
      </c>
      <c r="G449" s="80" t="s">
        <v>2258</v>
      </c>
      <c r="H449" s="80" t="s">
        <v>2259</v>
      </c>
      <c r="I449" s="177"/>
      <c r="J449" s="81">
        <v>42.819827427623729</v>
      </c>
      <c r="K449" s="81">
        <v>1.0624813329695599</v>
      </c>
      <c r="L449" s="81">
        <v>0.59484594305351435</v>
      </c>
      <c r="M449" s="81">
        <v>28.506036051851595</v>
      </c>
      <c r="N449" s="81">
        <v>32.94498448317696</v>
      </c>
      <c r="O449" s="81">
        <v>25.618883182301783</v>
      </c>
      <c r="P449" s="81">
        <v>16.66251410209534</v>
      </c>
      <c r="Q449" s="81">
        <v>1.3700542589270186</v>
      </c>
      <c r="R449" s="81">
        <v>0</v>
      </c>
      <c r="S449" s="81">
        <v>2.6726531803210216</v>
      </c>
      <c r="T449" s="82"/>
      <c r="U449" s="81">
        <v>4595244</v>
      </c>
      <c r="V449" s="81">
        <v>381</v>
      </c>
      <c r="W449" s="81">
        <v>10</v>
      </c>
      <c r="X449" s="81">
        <v>6386</v>
      </c>
      <c r="Y449" s="81">
        <v>7678</v>
      </c>
      <c r="Z449" s="81">
        <v>12676</v>
      </c>
      <c r="AA449" s="81">
        <v>3263</v>
      </c>
      <c r="AB449" s="81">
        <v>22025</v>
      </c>
      <c r="AC449" s="81">
        <v>0</v>
      </c>
      <c r="AD449" s="81">
        <v>2.6726531803210216</v>
      </c>
      <c r="AE449" s="82"/>
      <c r="AF449" s="81" t="s">
        <v>564</v>
      </c>
      <c r="AG449" s="81" t="s">
        <v>564</v>
      </c>
      <c r="AH449" s="81" t="s">
        <v>564</v>
      </c>
      <c r="AI449" s="81" t="s">
        <v>564</v>
      </c>
      <c r="AJ449" s="81" t="s">
        <v>564</v>
      </c>
      <c r="AK449" s="81" t="s">
        <v>564</v>
      </c>
      <c r="AL449" s="81" t="s">
        <v>564</v>
      </c>
      <c r="AM449" s="81" t="s">
        <v>564</v>
      </c>
      <c r="AN449" s="81" t="s">
        <v>564</v>
      </c>
      <c r="AO449" s="81" t="s">
        <v>564</v>
      </c>
      <c r="AP449" s="82"/>
      <c r="AQ449" s="81" t="s">
        <v>564</v>
      </c>
      <c r="AR449" s="81" t="s">
        <v>564</v>
      </c>
      <c r="AS449" s="81" t="s">
        <v>564</v>
      </c>
      <c r="AT449" s="81" t="s">
        <v>564</v>
      </c>
      <c r="AU449" s="81" t="s">
        <v>564</v>
      </c>
      <c r="AV449" s="81" t="s">
        <v>564</v>
      </c>
      <c r="AW449" s="81" t="s">
        <v>564</v>
      </c>
      <c r="AX449" s="82"/>
      <c r="AY449" s="81" t="s">
        <v>564</v>
      </c>
      <c r="AZ449" s="81" t="s">
        <v>564</v>
      </c>
      <c r="BA449" s="81" t="s">
        <v>564</v>
      </c>
      <c r="BB449" s="81" t="s">
        <v>564</v>
      </c>
      <c r="BC449" s="81" t="s">
        <v>564</v>
      </c>
      <c r="BD449" s="81" t="s">
        <v>564</v>
      </c>
      <c r="BE449" s="81" t="s">
        <v>564</v>
      </c>
      <c r="BF449" s="82"/>
      <c r="BG449" s="81" t="s">
        <v>564</v>
      </c>
      <c r="BH449" s="81" t="s">
        <v>564</v>
      </c>
      <c r="BI449" s="81" t="s">
        <v>564</v>
      </c>
      <c r="BJ449" s="81" t="s">
        <v>564</v>
      </c>
      <c r="BK449" s="81" t="s">
        <v>564</v>
      </c>
      <c r="BL449" s="81" t="s">
        <v>564</v>
      </c>
      <c r="BM449" s="82"/>
      <c r="BN449" s="81" t="s">
        <v>564</v>
      </c>
      <c r="BO449" s="81" t="s">
        <v>564</v>
      </c>
      <c r="BP449" s="81" t="s">
        <v>564</v>
      </c>
      <c r="BQ449" s="81" t="s">
        <v>564</v>
      </c>
      <c r="BR449" s="81" t="s">
        <v>564</v>
      </c>
      <c r="BS449" s="81" t="s">
        <v>564</v>
      </c>
      <c r="BT449"/>
      <c r="BU449" s="80"/>
      <c r="BV449" s="80"/>
      <c r="BW449" s="80"/>
      <c r="BX449" s="80"/>
      <c r="BY449" s="80"/>
      <c r="BZ449" s="80"/>
      <c r="CA449" s="80"/>
      <c r="CB449" s="80"/>
      <c r="CC449" s="80"/>
    </row>
    <row r="450" spans="1:81">
      <c r="A450" s="80" t="s">
        <v>2263</v>
      </c>
      <c r="B450" s="80">
        <v>39</v>
      </c>
      <c r="C450" s="80">
        <v>5</v>
      </c>
      <c r="D450" s="80">
        <v>3</v>
      </c>
      <c r="E450" s="80">
        <v>2008</v>
      </c>
      <c r="F450" s="80" t="s">
        <v>84</v>
      </c>
      <c r="G450" s="80" t="s">
        <v>2258</v>
      </c>
      <c r="H450" s="80" t="s">
        <v>2259</v>
      </c>
      <c r="I450" s="177"/>
      <c r="J450" s="81">
        <v>39.140018137311763</v>
      </c>
      <c r="K450" s="81">
        <v>0.79067912599467205</v>
      </c>
      <c r="L450" s="81">
        <v>0.51472101783344459</v>
      </c>
      <c r="M450" s="81">
        <v>30.203909633848092</v>
      </c>
      <c r="N450" s="81">
        <v>34.523406031034142</v>
      </c>
      <c r="O450" s="81">
        <v>24.892728976715258</v>
      </c>
      <c r="P450" s="81">
        <v>16.291577656940134</v>
      </c>
      <c r="Q450" s="81">
        <v>1.3480276553389334</v>
      </c>
      <c r="R450" s="81">
        <v>0</v>
      </c>
      <c r="S450" s="81">
        <v>2.5361033913545956</v>
      </c>
      <c r="T450" s="82"/>
      <c r="U450" s="81">
        <v>4560211</v>
      </c>
      <c r="V450" s="81">
        <v>381</v>
      </c>
      <c r="W450" s="81">
        <v>10</v>
      </c>
      <c r="X450" s="81">
        <v>6386</v>
      </c>
      <c r="Y450" s="81">
        <v>7783</v>
      </c>
      <c r="Z450" s="81">
        <v>12749</v>
      </c>
      <c r="AA450" s="81">
        <v>3194</v>
      </c>
      <c r="AB450" s="81">
        <v>22027</v>
      </c>
      <c r="AC450" s="81">
        <v>0</v>
      </c>
      <c r="AD450" s="81">
        <v>2.5361033913545956</v>
      </c>
      <c r="AE450" s="82"/>
      <c r="AF450" s="81" t="s">
        <v>564</v>
      </c>
      <c r="AG450" s="81" t="s">
        <v>564</v>
      </c>
      <c r="AH450" s="81" t="s">
        <v>564</v>
      </c>
      <c r="AI450" s="81" t="s">
        <v>564</v>
      </c>
      <c r="AJ450" s="81" t="s">
        <v>564</v>
      </c>
      <c r="AK450" s="81" t="s">
        <v>564</v>
      </c>
      <c r="AL450" s="81" t="s">
        <v>564</v>
      </c>
      <c r="AM450" s="81" t="s">
        <v>564</v>
      </c>
      <c r="AN450" s="81" t="s">
        <v>564</v>
      </c>
      <c r="AO450" s="81" t="s">
        <v>564</v>
      </c>
      <c r="AP450" s="82"/>
      <c r="AQ450" s="81" t="s">
        <v>564</v>
      </c>
      <c r="AR450" s="81" t="s">
        <v>564</v>
      </c>
      <c r="AS450" s="81" t="s">
        <v>564</v>
      </c>
      <c r="AT450" s="81" t="s">
        <v>564</v>
      </c>
      <c r="AU450" s="81" t="s">
        <v>564</v>
      </c>
      <c r="AV450" s="81" t="s">
        <v>564</v>
      </c>
      <c r="AW450" s="81" t="s">
        <v>564</v>
      </c>
      <c r="AX450" s="82"/>
      <c r="AY450" s="81" t="s">
        <v>564</v>
      </c>
      <c r="AZ450" s="81" t="s">
        <v>564</v>
      </c>
      <c r="BA450" s="81" t="s">
        <v>564</v>
      </c>
      <c r="BB450" s="81" t="s">
        <v>564</v>
      </c>
      <c r="BC450" s="81" t="s">
        <v>564</v>
      </c>
      <c r="BD450" s="81" t="s">
        <v>564</v>
      </c>
      <c r="BE450" s="81" t="s">
        <v>564</v>
      </c>
      <c r="BF450" s="82"/>
      <c r="BG450" s="81" t="s">
        <v>564</v>
      </c>
      <c r="BH450" s="81" t="s">
        <v>564</v>
      </c>
      <c r="BI450" s="81" t="s">
        <v>564</v>
      </c>
      <c r="BJ450" s="81" t="s">
        <v>564</v>
      </c>
      <c r="BK450" s="81" t="s">
        <v>564</v>
      </c>
      <c r="BL450" s="81" t="s">
        <v>564</v>
      </c>
      <c r="BM450" s="82"/>
      <c r="BN450" s="81" t="s">
        <v>564</v>
      </c>
      <c r="BO450" s="81" t="s">
        <v>564</v>
      </c>
      <c r="BP450" s="81" t="s">
        <v>564</v>
      </c>
      <c r="BQ450" s="81" t="s">
        <v>564</v>
      </c>
      <c r="BR450" s="81" t="s">
        <v>564</v>
      </c>
      <c r="BS450" s="81" t="s">
        <v>564</v>
      </c>
      <c r="BT450"/>
      <c r="BU450" s="80"/>
      <c r="BV450" s="80"/>
      <c r="BW450" s="80"/>
      <c r="BX450" s="80"/>
      <c r="BY450" s="80"/>
      <c r="BZ450" s="80"/>
      <c r="CA450" s="80"/>
      <c r="CB450" s="80"/>
      <c r="CC450" s="80"/>
    </row>
    <row r="451" spans="1:81">
      <c r="A451" s="80" t="s">
        <v>2264</v>
      </c>
      <c r="B451" s="80">
        <v>40</v>
      </c>
      <c r="C451" s="80">
        <v>6</v>
      </c>
      <c r="D451" s="80">
        <v>3</v>
      </c>
      <c r="E451" s="80">
        <v>2009</v>
      </c>
      <c r="F451" s="80" t="s">
        <v>85</v>
      </c>
      <c r="G451" s="80" t="s">
        <v>2258</v>
      </c>
      <c r="H451" s="80" t="s">
        <v>2259</v>
      </c>
      <c r="I451" s="177"/>
      <c r="J451" s="81">
        <v>37.226648198649087</v>
      </c>
      <c r="K451" s="81">
        <v>0.88705681323940377</v>
      </c>
      <c r="L451" s="81">
        <v>1.2022185760082276</v>
      </c>
      <c r="M451" s="81">
        <v>32.224021373655766</v>
      </c>
      <c r="N451" s="81">
        <v>32.178349766290438</v>
      </c>
      <c r="O451" s="81">
        <v>25.217377029804869</v>
      </c>
      <c r="P451" s="81">
        <v>15.446932434880225</v>
      </c>
      <c r="Q451" s="81">
        <v>1.2908974335954326</v>
      </c>
      <c r="R451" s="81">
        <v>0</v>
      </c>
      <c r="S451" s="81">
        <v>2.2494625927574283</v>
      </c>
      <c r="T451" s="82"/>
      <c r="U451" s="81">
        <v>3767393</v>
      </c>
      <c r="V451" s="81">
        <v>419</v>
      </c>
      <c r="W451" s="81">
        <v>31</v>
      </c>
      <c r="X451" s="81">
        <v>6983</v>
      </c>
      <c r="Y451" s="81">
        <v>7885</v>
      </c>
      <c r="Z451" s="81">
        <v>12748</v>
      </c>
      <c r="AA451" s="81">
        <v>3109</v>
      </c>
      <c r="AB451" s="81">
        <v>22143</v>
      </c>
      <c r="AC451" s="81">
        <v>0</v>
      </c>
      <c r="AD451" s="81">
        <v>2.2494625927574283</v>
      </c>
      <c r="AE451" s="82"/>
      <c r="AF451" s="81" t="s">
        <v>564</v>
      </c>
      <c r="AG451" s="81" t="s">
        <v>564</v>
      </c>
      <c r="AH451" s="81" t="s">
        <v>564</v>
      </c>
      <c r="AI451" s="81" t="s">
        <v>564</v>
      </c>
      <c r="AJ451" s="81" t="s">
        <v>564</v>
      </c>
      <c r="AK451" s="81" t="s">
        <v>564</v>
      </c>
      <c r="AL451" s="81" t="s">
        <v>564</v>
      </c>
      <c r="AM451" s="81" t="s">
        <v>564</v>
      </c>
      <c r="AN451" s="81" t="s">
        <v>564</v>
      </c>
      <c r="AO451" s="81" t="s">
        <v>564</v>
      </c>
      <c r="AP451" s="82"/>
      <c r="AQ451" s="81" t="s">
        <v>564</v>
      </c>
      <c r="AR451" s="81" t="s">
        <v>564</v>
      </c>
      <c r="AS451" s="81" t="s">
        <v>564</v>
      </c>
      <c r="AT451" s="81" t="s">
        <v>564</v>
      </c>
      <c r="AU451" s="81" t="s">
        <v>564</v>
      </c>
      <c r="AV451" s="81" t="s">
        <v>564</v>
      </c>
      <c r="AW451" s="81" t="s">
        <v>564</v>
      </c>
      <c r="AX451" s="82"/>
      <c r="AY451" s="81" t="s">
        <v>564</v>
      </c>
      <c r="AZ451" s="81" t="s">
        <v>564</v>
      </c>
      <c r="BA451" s="81" t="s">
        <v>564</v>
      </c>
      <c r="BB451" s="81" t="s">
        <v>564</v>
      </c>
      <c r="BC451" s="81" t="s">
        <v>564</v>
      </c>
      <c r="BD451" s="81" t="s">
        <v>564</v>
      </c>
      <c r="BE451" s="81" t="s">
        <v>564</v>
      </c>
      <c r="BF451" s="82"/>
      <c r="BG451" s="81">
        <v>0</v>
      </c>
      <c r="BH451" s="81">
        <v>0</v>
      </c>
      <c r="BI451" s="81">
        <v>9.0440000000000005</v>
      </c>
      <c r="BJ451" s="81">
        <v>0</v>
      </c>
      <c r="BK451" s="81">
        <v>2.7440000000000002</v>
      </c>
      <c r="BL451" s="81">
        <v>0</v>
      </c>
      <c r="BM451" s="82"/>
      <c r="BN451" s="81">
        <v>0</v>
      </c>
      <c r="BO451" s="81">
        <v>0</v>
      </c>
      <c r="BP451" s="81">
        <v>2</v>
      </c>
      <c r="BQ451" s="81">
        <v>0</v>
      </c>
      <c r="BR451" s="81">
        <v>1</v>
      </c>
      <c r="BS451" s="81">
        <v>0</v>
      </c>
      <c r="BT451"/>
      <c r="BU451" s="80"/>
      <c r="BV451" s="80"/>
      <c r="BW451" s="80"/>
      <c r="BX451" s="80"/>
      <c r="BY451" s="80"/>
      <c r="BZ451" s="80"/>
      <c r="CA451" s="80"/>
      <c r="CB451" s="80"/>
      <c r="CC451" s="80"/>
    </row>
    <row r="452" spans="1:81">
      <c r="A452" s="80" t="s">
        <v>2265</v>
      </c>
      <c r="B452" s="80">
        <v>41</v>
      </c>
      <c r="C452" s="80">
        <v>7</v>
      </c>
      <c r="D452" s="80">
        <v>3</v>
      </c>
      <c r="E452" s="80">
        <v>2010</v>
      </c>
      <c r="F452" s="80" t="s">
        <v>86</v>
      </c>
      <c r="G452" s="80" t="s">
        <v>2258</v>
      </c>
      <c r="H452" s="80" t="s">
        <v>2259</v>
      </c>
      <c r="I452" s="177"/>
      <c r="J452" s="81">
        <v>36.282978754114446</v>
      </c>
      <c r="K452" s="81">
        <v>0.93889176807003794</v>
      </c>
      <c r="L452" s="81">
        <v>1.4317768639837796</v>
      </c>
      <c r="M452" s="81">
        <v>32.947173384431679</v>
      </c>
      <c r="N452" s="81">
        <v>36.518940227490205</v>
      </c>
      <c r="O452" s="81">
        <v>25.230692549562971</v>
      </c>
      <c r="P452" s="81">
        <v>15.3992528456498</v>
      </c>
      <c r="Q452" s="81">
        <v>1.3463565430629503</v>
      </c>
      <c r="R452" s="81">
        <v>0</v>
      </c>
      <c r="S452" s="81">
        <v>2.9586771909783747</v>
      </c>
      <c r="T452" s="82"/>
      <c r="U452" s="81">
        <v>3444805</v>
      </c>
      <c r="V452" s="81">
        <v>419</v>
      </c>
      <c r="W452" s="81">
        <v>31</v>
      </c>
      <c r="X452" s="81">
        <v>6983</v>
      </c>
      <c r="Y452" s="81">
        <v>7991</v>
      </c>
      <c r="Z452" s="81">
        <v>12814</v>
      </c>
      <c r="AA452" s="81">
        <v>3022</v>
      </c>
      <c r="AB452" s="81">
        <v>22129</v>
      </c>
      <c r="AC452" s="81">
        <v>0</v>
      </c>
      <c r="AD452" s="81">
        <v>2.9586771909783747</v>
      </c>
      <c r="AE452" s="82"/>
      <c r="AF452" s="81" t="s">
        <v>564</v>
      </c>
      <c r="AG452" s="81" t="s">
        <v>564</v>
      </c>
      <c r="AH452" s="81" t="s">
        <v>564</v>
      </c>
      <c r="AI452" s="81" t="s">
        <v>564</v>
      </c>
      <c r="AJ452" s="81" t="s">
        <v>564</v>
      </c>
      <c r="AK452" s="81" t="s">
        <v>564</v>
      </c>
      <c r="AL452" s="81" t="s">
        <v>564</v>
      </c>
      <c r="AM452" s="81" t="s">
        <v>564</v>
      </c>
      <c r="AN452" s="81" t="s">
        <v>564</v>
      </c>
      <c r="AO452" s="81" t="s">
        <v>564</v>
      </c>
      <c r="AP452" s="82"/>
      <c r="AQ452" s="81" t="s">
        <v>564</v>
      </c>
      <c r="AR452" s="81" t="s">
        <v>564</v>
      </c>
      <c r="AS452" s="81" t="s">
        <v>564</v>
      </c>
      <c r="AT452" s="81" t="s">
        <v>564</v>
      </c>
      <c r="AU452" s="81" t="s">
        <v>564</v>
      </c>
      <c r="AV452" s="81" t="s">
        <v>564</v>
      </c>
      <c r="AW452" s="81" t="s">
        <v>564</v>
      </c>
      <c r="AX452" s="82"/>
      <c r="AY452" s="81" t="s">
        <v>564</v>
      </c>
      <c r="AZ452" s="81" t="s">
        <v>564</v>
      </c>
      <c r="BA452" s="81" t="s">
        <v>564</v>
      </c>
      <c r="BB452" s="81" t="s">
        <v>564</v>
      </c>
      <c r="BC452" s="81" t="s">
        <v>564</v>
      </c>
      <c r="BD452" s="81" t="s">
        <v>564</v>
      </c>
      <c r="BE452" s="81" t="s">
        <v>564</v>
      </c>
      <c r="BF452" s="82"/>
      <c r="BG452" s="81">
        <v>0</v>
      </c>
      <c r="BH452" s="81">
        <v>0</v>
      </c>
      <c r="BI452" s="81">
        <v>9.9120000000000008</v>
      </c>
      <c r="BJ452" s="81">
        <v>0</v>
      </c>
      <c r="BK452" s="81">
        <v>3.1019999999999999</v>
      </c>
      <c r="BL452" s="81">
        <v>0</v>
      </c>
      <c r="BM452" s="82"/>
      <c r="BN452" s="81">
        <v>0</v>
      </c>
      <c r="BO452" s="81">
        <v>0</v>
      </c>
      <c r="BP452" s="81">
        <v>2</v>
      </c>
      <c r="BQ452" s="81">
        <v>0</v>
      </c>
      <c r="BR452" s="81">
        <v>1</v>
      </c>
      <c r="BS452" s="81">
        <v>0</v>
      </c>
      <c r="BT452"/>
      <c r="BU452" s="80">
        <v>13.013999999999999</v>
      </c>
      <c r="BV452" s="80">
        <v>0</v>
      </c>
      <c r="BW452" s="80">
        <v>0</v>
      </c>
      <c r="BX452" s="80">
        <v>0</v>
      </c>
      <c r="BY452" s="80">
        <v>0</v>
      </c>
      <c r="BZ452" s="80">
        <v>0</v>
      </c>
      <c r="CA452" s="80">
        <v>0</v>
      </c>
      <c r="CB452" s="80">
        <v>0</v>
      </c>
      <c r="CC452" s="80">
        <v>0</v>
      </c>
    </row>
    <row r="453" spans="1:81">
      <c r="A453" s="80" t="s">
        <v>2266</v>
      </c>
      <c r="B453" s="80">
        <v>42</v>
      </c>
      <c r="C453" s="80">
        <v>8</v>
      </c>
      <c r="D453" s="80">
        <v>3</v>
      </c>
      <c r="E453" s="80">
        <v>2011</v>
      </c>
      <c r="F453" s="80" t="s">
        <v>87</v>
      </c>
      <c r="G453" s="80" t="s">
        <v>2258</v>
      </c>
      <c r="H453" s="80" t="s">
        <v>2259</v>
      </c>
      <c r="I453" s="177"/>
      <c r="J453" s="81">
        <v>40.662074432982735</v>
      </c>
      <c r="K453" s="81">
        <v>1.2239545351778429</v>
      </c>
      <c r="L453" s="81">
        <v>1.2068238071019646</v>
      </c>
      <c r="M453" s="81">
        <v>37.715629511832581</v>
      </c>
      <c r="N453" s="81">
        <v>36.660201881699223</v>
      </c>
      <c r="O453" s="81">
        <v>25.031458024595374</v>
      </c>
      <c r="P453" s="81">
        <v>14.880011652815252</v>
      </c>
      <c r="Q453" s="81">
        <v>1.5536075545404568</v>
      </c>
      <c r="R453" s="81">
        <v>0</v>
      </c>
      <c r="S453" s="81">
        <v>2.9780216091070497</v>
      </c>
      <c r="T453" s="82"/>
      <c r="U453" s="81">
        <v>3837726</v>
      </c>
      <c r="V453" s="81">
        <v>419</v>
      </c>
      <c r="W453" s="81">
        <v>31</v>
      </c>
      <c r="X453" s="81">
        <v>6983</v>
      </c>
      <c r="Y453" s="81">
        <v>8112</v>
      </c>
      <c r="Z453" s="81">
        <v>12989</v>
      </c>
      <c r="AA453" s="81">
        <v>3007</v>
      </c>
      <c r="AB453" s="81">
        <v>22138</v>
      </c>
      <c r="AC453" s="81">
        <v>0</v>
      </c>
      <c r="AD453" s="81">
        <v>2.9780216091070497</v>
      </c>
      <c r="AE453" s="82"/>
      <c r="AF453" s="81" t="s">
        <v>564</v>
      </c>
      <c r="AG453" s="81" t="s">
        <v>564</v>
      </c>
      <c r="AH453" s="81" t="s">
        <v>564</v>
      </c>
      <c r="AI453" s="81" t="s">
        <v>564</v>
      </c>
      <c r="AJ453" s="81" t="s">
        <v>564</v>
      </c>
      <c r="AK453" s="81" t="s">
        <v>564</v>
      </c>
      <c r="AL453" s="81" t="s">
        <v>564</v>
      </c>
      <c r="AM453" s="81" t="s">
        <v>564</v>
      </c>
      <c r="AN453" s="81" t="s">
        <v>564</v>
      </c>
      <c r="AO453" s="81" t="s">
        <v>564</v>
      </c>
      <c r="AP453" s="82"/>
      <c r="AQ453" s="81" t="s">
        <v>564</v>
      </c>
      <c r="AR453" s="81" t="s">
        <v>564</v>
      </c>
      <c r="AS453" s="81" t="s">
        <v>564</v>
      </c>
      <c r="AT453" s="81" t="s">
        <v>564</v>
      </c>
      <c r="AU453" s="81" t="s">
        <v>564</v>
      </c>
      <c r="AV453" s="81" t="s">
        <v>564</v>
      </c>
      <c r="AW453" s="81" t="s">
        <v>564</v>
      </c>
      <c r="AX453" s="82"/>
      <c r="AY453" s="81" t="s">
        <v>564</v>
      </c>
      <c r="AZ453" s="81" t="s">
        <v>564</v>
      </c>
      <c r="BA453" s="81" t="s">
        <v>564</v>
      </c>
      <c r="BB453" s="81" t="s">
        <v>564</v>
      </c>
      <c r="BC453" s="81" t="s">
        <v>564</v>
      </c>
      <c r="BD453" s="81" t="s">
        <v>564</v>
      </c>
      <c r="BE453" s="81" t="s">
        <v>564</v>
      </c>
      <c r="BF453" s="82"/>
      <c r="BG453" s="81">
        <v>0</v>
      </c>
      <c r="BH453" s="81">
        <v>0</v>
      </c>
      <c r="BI453" s="81">
        <v>11.510999999999999</v>
      </c>
      <c r="BJ453" s="81">
        <v>0</v>
      </c>
      <c r="BK453" s="81">
        <v>2.988</v>
      </c>
      <c r="BL453" s="81">
        <v>0</v>
      </c>
      <c r="BM453" s="82"/>
      <c r="BN453" s="81">
        <v>0</v>
      </c>
      <c r="BO453" s="81">
        <v>0</v>
      </c>
      <c r="BP453" s="81">
        <v>2</v>
      </c>
      <c r="BQ453" s="81">
        <v>0</v>
      </c>
      <c r="BR453" s="81">
        <v>1</v>
      </c>
      <c r="BS453" s="81">
        <v>0</v>
      </c>
      <c r="BT453"/>
      <c r="BU453" s="80">
        <v>14.499000000000001</v>
      </c>
      <c r="BV453" s="80">
        <v>0</v>
      </c>
      <c r="BW453" s="80">
        <v>0</v>
      </c>
      <c r="BX453" s="80">
        <v>0</v>
      </c>
      <c r="BY453" s="80">
        <v>0</v>
      </c>
      <c r="BZ453" s="80">
        <v>0</v>
      </c>
      <c r="CA453" s="80">
        <v>0</v>
      </c>
      <c r="CB453" s="80">
        <v>0</v>
      </c>
      <c r="CC453" s="80">
        <v>0</v>
      </c>
    </row>
    <row r="454" spans="1:81">
      <c r="A454" s="80" t="s">
        <v>2267</v>
      </c>
      <c r="B454" s="80">
        <v>43</v>
      </c>
      <c r="C454" s="80">
        <v>9</v>
      </c>
      <c r="D454" s="80">
        <v>3</v>
      </c>
      <c r="E454" s="80">
        <v>2012</v>
      </c>
      <c r="F454" s="80" t="s">
        <v>88</v>
      </c>
      <c r="G454" s="80" t="s">
        <v>2258</v>
      </c>
      <c r="H454" s="80" t="s">
        <v>2259</v>
      </c>
      <c r="I454" s="177"/>
      <c r="J454" s="81">
        <v>33.937250224721687</v>
      </c>
      <c r="K454" s="81">
        <v>1.1047458418828178</v>
      </c>
      <c r="L454" s="81">
        <v>1.1725235819306976</v>
      </c>
      <c r="M454" s="81">
        <v>36.660346166679204</v>
      </c>
      <c r="N454" s="81">
        <v>36.532078984983897</v>
      </c>
      <c r="O454" s="81">
        <v>25.146130556844124</v>
      </c>
      <c r="P454" s="81">
        <v>14.427199202907927</v>
      </c>
      <c r="Q454" s="81">
        <v>1.7096878866982597</v>
      </c>
      <c r="R454" s="81">
        <v>0</v>
      </c>
      <c r="S454" s="81">
        <v>2.5221196678605953</v>
      </c>
      <c r="T454" s="82"/>
      <c r="U454" s="81">
        <v>3463451</v>
      </c>
      <c r="V454" s="81">
        <v>419</v>
      </c>
      <c r="W454" s="81">
        <v>31</v>
      </c>
      <c r="X454" s="81">
        <v>6983</v>
      </c>
      <c r="Y454" s="81">
        <v>8407</v>
      </c>
      <c r="Z454" s="81">
        <v>13152</v>
      </c>
      <c r="AA454" s="81">
        <v>2899</v>
      </c>
      <c r="AB454" s="81">
        <v>22423</v>
      </c>
      <c r="AC454" s="81">
        <v>0</v>
      </c>
      <c r="AD454" s="81">
        <v>2.5221196678605953</v>
      </c>
      <c r="AE454" s="82"/>
      <c r="AF454" s="81" t="s">
        <v>564</v>
      </c>
      <c r="AG454" s="81" t="s">
        <v>564</v>
      </c>
      <c r="AH454" s="81" t="s">
        <v>564</v>
      </c>
      <c r="AI454" s="81" t="s">
        <v>564</v>
      </c>
      <c r="AJ454" s="81" t="s">
        <v>564</v>
      </c>
      <c r="AK454" s="81" t="s">
        <v>564</v>
      </c>
      <c r="AL454" s="81" t="s">
        <v>564</v>
      </c>
      <c r="AM454" s="81" t="s">
        <v>564</v>
      </c>
      <c r="AN454" s="81" t="s">
        <v>564</v>
      </c>
      <c r="AO454" s="81" t="s">
        <v>564</v>
      </c>
      <c r="AP454" s="82"/>
      <c r="AQ454" s="81" t="s">
        <v>564</v>
      </c>
      <c r="AR454" s="81" t="s">
        <v>564</v>
      </c>
      <c r="AS454" s="81" t="s">
        <v>564</v>
      </c>
      <c r="AT454" s="81" t="s">
        <v>564</v>
      </c>
      <c r="AU454" s="81" t="s">
        <v>564</v>
      </c>
      <c r="AV454" s="81" t="s">
        <v>564</v>
      </c>
      <c r="AW454" s="81" t="s">
        <v>564</v>
      </c>
      <c r="AX454" s="82"/>
      <c r="AY454" s="81" t="s">
        <v>564</v>
      </c>
      <c r="AZ454" s="81" t="s">
        <v>564</v>
      </c>
      <c r="BA454" s="81" t="s">
        <v>564</v>
      </c>
      <c r="BB454" s="81" t="s">
        <v>564</v>
      </c>
      <c r="BC454" s="81" t="s">
        <v>564</v>
      </c>
      <c r="BD454" s="81" t="s">
        <v>564</v>
      </c>
      <c r="BE454" s="81" t="s">
        <v>564</v>
      </c>
      <c r="BF454" s="82"/>
      <c r="BG454" s="81">
        <v>0</v>
      </c>
      <c r="BH454" s="81">
        <v>0</v>
      </c>
      <c r="BI454" s="81">
        <v>11.428000000000001</v>
      </c>
      <c r="BJ454" s="81">
        <v>0</v>
      </c>
      <c r="BK454" s="81">
        <v>3.1749999999999998</v>
      </c>
      <c r="BL454" s="81">
        <v>0</v>
      </c>
      <c r="BM454" s="82"/>
      <c r="BN454" s="81">
        <v>0</v>
      </c>
      <c r="BO454" s="81">
        <v>0</v>
      </c>
      <c r="BP454" s="81">
        <v>2</v>
      </c>
      <c r="BQ454" s="81">
        <v>0</v>
      </c>
      <c r="BR454" s="81">
        <v>1</v>
      </c>
      <c r="BS454" s="81">
        <v>0</v>
      </c>
      <c r="BT454"/>
      <c r="BU454" s="80">
        <v>14.603</v>
      </c>
      <c r="BV454" s="80">
        <v>0</v>
      </c>
      <c r="BW454" s="80">
        <v>0</v>
      </c>
      <c r="BX454" s="80">
        <v>0</v>
      </c>
      <c r="BY454" s="80">
        <v>0</v>
      </c>
      <c r="BZ454" s="80">
        <v>0</v>
      </c>
      <c r="CA454" s="80">
        <v>0</v>
      </c>
      <c r="CB454" s="80">
        <v>0</v>
      </c>
      <c r="CC454" s="80">
        <v>0</v>
      </c>
    </row>
    <row r="455" spans="1:81">
      <c r="A455" s="80" t="s">
        <v>2268</v>
      </c>
      <c r="B455" s="80">
        <v>44</v>
      </c>
      <c r="C455" s="80">
        <v>10</v>
      </c>
      <c r="D455" s="80">
        <v>3</v>
      </c>
      <c r="E455" s="80">
        <v>2013</v>
      </c>
      <c r="F455" s="80" t="s">
        <v>89</v>
      </c>
      <c r="G455" s="80" t="s">
        <v>2258</v>
      </c>
      <c r="H455" s="80" t="s">
        <v>2259</v>
      </c>
      <c r="I455" s="177"/>
      <c r="J455" s="81">
        <v>36.053316273534037</v>
      </c>
      <c r="K455" s="81">
        <v>0.89190213411823482</v>
      </c>
      <c r="L455" s="81">
        <v>1.1367306022266193</v>
      </c>
      <c r="M455" s="81">
        <v>37.371214540538034</v>
      </c>
      <c r="N455" s="81">
        <v>34.445668388618728</v>
      </c>
      <c r="O455" s="81">
        <v>24.139106458885212</v>
      </c>
      <c r="P455" s="81">
        <v>14.231791153244741</v>
      </c>
      <c r="Q455" s="81">
        <v>1.7364923284809199</v>
      </c>
      <c r="R455" s="81">
        <v>0</v>
      </c>
      <c r="S455" s="81">
        <v>2.6320779076691165</v>
      </c>
      <c r="T455" s="82"/>
      <c r="U455" s="81">
        <v>3230052</v>
      </c>
      <c r="V455" s="81">
        <v>419</v>
      </c>
      <c r="W455" s="81">
        <v>31</v>
      </c>
      <c r="X455" s="81">
        <v>6983</v>
      </c>
      <c r="Y455" s="81">
        <v>8467</v>
      </c>
      <c r="Z455" s="81">
        <v>13189</v>
      </c>
      <c r="AA455" s="81">
        <v>2849</v>
      </c>
      <c r="AB455" s="81">
        <v>22448</v>
      </c>
      <c r="AC455" s="81">
        <v>0</v>
      </c>
      <c r="AD455" s="81">
        <v>2.6320779076691165</v>
      </c>
      <c r="AE455" s="82"/>
      <c r="AF455" s="81" t="s">
        <v>564</v>
      </c>
      <c r="AG455" s="81" t="s">
        <v>564</v>
      </c>
      <c r="AH455" s="81" t="s">
        <v>564</v>
      </c>
      <c r="AI455" s="81" t="s">
        <v>564</v>
      </c>
      <c r="AJ455" s="81" t="s">
        <v>564</v>
      </c>
      <c r="AK455" s="81" t="s">
        <v>564</v>
      </c>
      <c r="AL455" s="81" t="s">
        <v>564</v>
      </c>
      <c r="AM455" s="81" t="s">
        <v>564</v>
      </c>
      <c r="AN455" s="81" t="s">
        <v>564</v>
      </c>
      <c r="AO455" s="81" t="s">
        <v>564</v>
      </c>
      <c r="AP455" s="82"/>
      <c r="AQ455" s="81" t="s">
        <v>564</v>
      </c>
      <c r="AR455" s="81" t="s">
        <v>564</v>
      </c>
      <c r="AS455" s="81" t="s">
        <v>564</v>
      </c>
      <c r="AT455" s="81" t="s">
        <v>564</v>
      </c>
      <c r="AU455" s="81" t="s">
        <v>564</v>
      </c>
      <c r="AV455" s="81" t="s">
        <v>564</v>
      </c>
      <c r="AW455" s="81" t="s">
        <v>564</v>
      </c>
      <c r="AX455" s="82"/>
      <c r="AY455" s="81" t="s">
        <v>564</v>
      </c>
      <c r="AZ455" s="81" t="s">
        <v>564</v>
      </c>
      <c r="BA455" s="81" t="s">
        <v>564</v>
      </c>
      <c r="BB455" s="81" t="s">
        <v>564</v>
      </c>
      <c r="BC455" s="81" t="s">
        <v>564</v>
      </c>
      <c r="BD455" s="81" t="s">
        <v>564</v>
      </c>
      <c r="BE455" s="81" t="s">
        <v>564</v>
      </c>
      <c r="BF455" s="82"/>
      <c r="BG455" s="81">
        <v>0</v>
      </c>
      <c r="BH455" s="81">
        <v>0</v>
      </c>
      <c r="BI455" s="81">
        <v>10.52</v>
      </c>
      <c r="BJ455" s="81">
        <v>0</v>
      </c>
      <c r="BK455" s="81">
        <v>3.1749999999999998</v>
      </c>
      <c r="BL455" s="81">
        <v>0</v>
      </c>
      <c r="BM455" s="82"/>
      <c r="BN455" s="81">
        <v>0</v>
      </c>
      <c r="BO455" s="81">
        <v>0</v>
      </c>
      <c r="BP455" s="81">
        <v>2</v>
      </c>
      <c r="BQ455" s="81">
        <v>0</v>
      </c>
      <c r="BR455" s="81">
        <v>1</v>
      </c>
      <c r="BS455" s="81">
        <v>0</v>
      </c>
      <c r="BT455"/>
      <c r="BU455" s="80">
        <v>13.695</v>
      </c>
      <c r="BV455" s="80">
        <v>0</v>
      </c>
      <c r="BW455" s="80">
        <v>0</v>
      </c>
      <c r="BX455" s="80">
        <v>0</v>
      </c>
      <c r="BY455" s="80">
        <v>0</v>
      </c>
      <c r="BZ455" s="80">
        <v>0</v>
      </c>
      <c r="CA455" s="80">
        <v>0</v>
      </c>
      <c r="CB455" s="80">
        <v>0</v>
      </c>
      <c r="CC455" s="80">
        <v>0</v>
      </c>
    </row>
    <row r="456" spans="1:81">
      <c r="A456" s="80" t="s">
        <v>2269</v>
      </c>
      <c r="B456" s="80">
        <v>45</v>
      </c>
      <c r="C456" s="80">
        <v>11</v>
      </c>
      <c r="D456" s="80">
        <v>3</v>
      </c>
      <c r="E456" s="80">
        <v>2014</v>
      </c>
      <c r="F456" s="80" t="s">
        <v>90</v>
      </c>
      <c r="G456" s="80" t="s">
        <v>2258</v>
      </c>
      <c r="H456" s="80" t="s">
        <v>2259</v>
      </c>
      <c r="I456" s="177"/>
      <c r="J456" s="81">
        <v>30.648317897603835</v>
      </c>
      <c r="K456" s="81">
        <v>0.76370658709313355</v>
      </c>
      <c r="L456" s="81">
        <v>0.29096966118193757</v>
      </c>
      <c r="M456" s="81">
        <v>34.474636043082221</v>
      </c>
      <c r="N456" s="81">
        <v>34.587962667911818</v>
      </c>
      <c r="O456" s="81">
        <v>23.197574461644962</v>
      </c>
      <c r="P456" s="81">
        <v>14.320875941870987</v>
      </c>
      <c r="Q456" s="81">
        <v>1.6707618236706006</v>
      </c>
      <c r="R456" s="81">
        <v>0</v>
      </c>
      <c r="S456" s="81">
        <v>2.8348949740785914</v>
      </c>
      <c r="T456" s="82"/>
      <c r="U456" s="81">
        <v>3329020</v>
      </c>
      <c r="V456" s="81">
        <v>308</v>
      </c>
      <c r="W456" s="81">
        <v>10</v>
      </c>
      <c r="X456" s="81">
        <v>6894</v>
      </c>
      <c r="Y456" s="81">
        <v>8617</v>
      </c>
      <c r="Z456" s="81">
        <v>13349</v>
      </c>
      <c r="AA456" s="81">
        <v>2852</v>
      </c>
      <c r="AB456" s="81">
        <v>22511</v>
      </c>
      <c r="AC456" s="81">
        <v>0</v>
      </c>
      <c r="AD456" s="81">
        <v>2.8348949740785914</v>
      </c>
      <c r="AE456" s="82"/>
      <c r="AF456" s="81">
        <v>33525413.766093399</v>
      </c>
      <c r="AG456" s="81">
        <v>623951.19773291075</v>
      </c>
      <c r="AH456" s="81">
        <v>70331.906078193686</v>
      </c>
      <c r="AI456" s="81">
        <v>45111854.061467797</v>
      </c>
      <c r="AJ456" s="81">
        <v>47459181.465173021</v>
      </c>
      <c r="AK456" s="81">
        <v>0</v>
      </c>
      <c r="AL456" s="81">
        <v>0</v>
      </c>
      <c r="AM456" s="81">
        <v>3090423.9132878659</v>
      </c>
      <c r="AN456" s="81">
        <v>0</v>
      </c>
      <c r="AO456" s="81">
        <v>0</v>
      </c>
      <c r="AP456" s="82"/>
      <c r="AQ456" s="81">
        <v>208</v>
      </c>
      <c r="AR456" s="81">
        <v>109</v>
      </c>
      <c r="AS456" s="81">
        <v>0</v>
      </c>
      <c r="AT456" s="81">
        <v>0</v>
      </c>
      <c r="AU456" s="81">
        <v>0</v>
      </c>
      <c r="AV456" s="81">
        <v>0</v>
      </c>
      <c r="AW456" s="81" t="s">
        <v>564</v>
      </c>
      <c r="AX456" s="82"/>
      <c r="AY456" s="81">
        <v>942</v>
      </c>
      <c r="AZ456" s="81">
        <v>3730.1</v>
      </c>
      <c r="BA456" s="81">
        <v>0</v>
      </c>
      <c r="BB456" s="81">
        <v>0</v>
      </c>
      <c r="BC456" s="81">
        <v>0</v>
      </c>
      <c r="BD456" s="81">
        <v>0</v>
      </c>
      <c r="BE456" s="81" t="s">
        <v>564</v>
      </c>
      <c r="BF456" s="82"/>
      <c r="BG456" s="81">
        <v>0</v>
      </c>
      <c r="BH456" s="81">
        <v>0</v>
      </c>
      <c r="BI456" s="81">
        <v>11.897</v>
      </c>
      <c r="BJ456" s="81">
        <v>0</v>
      </c>
      <c r="BK456" s="81">
        <v>4.8029999999999999</v>
      </c>
      <c r="BL456" s="81">
        <v>0</v>
      </c>
      <c r="BM456" s="82"/>
      <c r="BN456" s="81">
        <v>0</v>
      </c>
      <c r="BO456" s="81">
        <v>0</v>
      </c>
      <c r="BP456" s="81">
        <v>2</v>
      </c>
      <c r="BQ456" s="81">
        <v>0</v>
      </c>
      <c r="BR456" s="81">
        <v>1</v>
      </c>
      <c r="BS456" s="81">
        <v>0</v>
      </c>
      <c r="BT456"/>
      <c r="BU456" s="80">
        <v>16.7</v>
      </c>
      <c r="BV456" s="80">
        <v>0</v>
      </c>
      <c r="BW456" s="80">
        <v>0</v>
      </c>
      <c r="BX456" s="80">
        <v>0</v>
      </c>
      <c r="BY456" s="80">
        <v>0</v>
      </c>
      <c r="BZ456" s="80">
        <v>0</v>
      </c>
      <c r="CA456" s="80">
        <v>0</v>
      </c>
      <c r="CB456" s="80">
        <v>0</v>
      </c>
      <c r="CC456" s="80">
        <v>0</v>
      </c>
    </row>
    <row r="457" spans="1:81">
      <c r="A457" s="80" t="s">
        <v>2270</v>
      </c>
      <c r="B457" s="80">
        <v>46</v>
      </c>
      <c r="C457" s="80">
        <v>12</v>
      </c>
      <c r="D457" s="80">
        <v>3</v>
      </c>
      <c r="E457" s="80">
        <v>2015</v>
      </c>
      <c r="F457" s="80" t="s">
        <v>91</v>
      </c>
      <c r="G457" s="80" t="s">
        <v>2258</v>
      </c>
      <c r="H457" s="80" t="s">
        <v>2259</v>
      </c>
      <c r="I457" s="177"/>
      <c r="J457" s="81">
        <v>30.944204375793788</v>
      </c>
      <c r="K457" s="81">
        <v>0.75212156493500637</v>
      </c>
      <c r="L457" s="81">
        <v>0.25963897957263715</v>
      </c>
      <c r="M457" s="81">
        <v>44.969526716266856</v>
      </c>
      <c r="N457" s="81">
        <v>33.146676650987139</v>
      </c>
      <c r="O457" s="81">
        <v>23.160371873548566</v>
      </c>
      <c r="P457" s="81">
        <v>14.407523285581435</v>
      </c>
      <c r="Q457" s="81">
        <v>1.6384265253110746</v>
      </c>
      <c r="R457" s="81">
        <v>0</v>
      </c>
      <c r="S457" s="81">
        <v>5.2215742050157843</v>
      </c>
      <c r="T457" s="82"/>
      <c r="U457" s="81">
        <v>3635899</v>
      </c>
      <c r="V457" s="81">
        <v>308</v>
      </c>
      <c r="W457" s="81">
        <v>10</v>
      </c>
      <c r="X457" s="81">
        <v>6894</v>
      </c>
      <c r="Y457" s="81">
        <v>8688</v>
      </c>
      <c r="Z457" s="81">
        <v>13456</v>
      </c>
      <c r="AA457" s="81">
        <v>2867</v>
      </c>
      <c r="AB457" s="81">
        <v>22550</v>
      </c>
      <c r="AC457" s="81">
        <v>0</v>
      </c>
      <c r="AD457" s="81">
        <v>5.2215742050157843</v>
      </c>
      <c r="AE457" s="82"/>
      <c r="AF457" s="81">
        <v>34847174.773122281</v>
      </c>
      <c r="AG457" s="81">
        <v>577483.73448858003</v>
      </c>
      <c r="AH457" s="81">
        <v>53977.253274429699</v>
      </c>
      <c r="AI457" s="81">
        <v>44357104.600297242</v>
      </c>
      <c r="AJ457" s="81">
        <v>48610769.124895073</v>
      </c>
      <c r="AK457" s="81">
        <v>0</v>
      </c>
      <c r="AL457" s="81">
        <v>0</v>
      </c>
      <c r="AM457" s="81">
        <v>3090382.9063077369</v>
      </c>
      <c r="AN457" s="81">
        <v>0</v>
      </c>
      <c r="AO457" s="81">
        <v>0</v>
      </c>
      <c r="AP457" s="82"/>
      <c r="AQ457" s="81">
        <v>258</v>
      </c>
      <c r="AR457" s="81">
        <v>164</v>
      </c>
      <c r="AS457" s="81">
        <v>0</v>
      </c>
      <c r="AT457" s="81">
        <v>0</v>
      </c>
      <c r="AU457" s="81">
        <v>0</v>
      </c>
      <c r="AV457" s="81">
        <v>0</v>
      </c>
      <c r="AW457" s="81" t="s">
        <v>564</v>
      </c>
      <c r="AX457" s="82"/>
      <c r="AY457" s="81">
        <v>1195.6000000000001</v>
      </c>
      <c r="AZ457" s="81">
        <v>5230.8</v>
      </c>
      <c r="BA457" s="81">
        <v>0</v>
      </c>
      <c r="BB457" s="81">
        <v>0</v>
      </c>
      <c r="BC457" s="81">
        <v>0</v>
      </c>
      <c r="BD457" s="81">
        <v>0</v>
      </c>
      <c r="BE457" s="81" t="s">
        <v>564</v>
      </c>
      <c r="BF457" s="82"/>
      <c r="BG457" s="81">
        <v>0</v>
      </c>
      <c r="BH457" s="81">
        <v>0</v>
      </c>
      <c r="BI457" s="81">
        <v>10.314</v>
      </c>
      <c r="BJ457" s="81">
        <v>0</v>
      </c>
      <c r="BK457" s="81">
        <v>4.7119999999999997</v>
      </c>
      <c r="BL457" s="81">
        <v>0</v>
      </c>
      <c r="BM457" s="82"/>
      <c r="BN457" s="81">
        <v>0</v>
      </c>
      <c r="BO457" s="81">
        <v>0</v>
      </c>
      <c r="BP457" s="81">
        <v>2</v>
      </c>
      <c r="BQ457" s="81">
        <v>0</v>
      </c>
      <c r="BR457" s="81">
        <v>1</v>
      </c>
      <c r="BS457" s="81">
        <v>0</v>
      </c>
      <c r="BT457"/>
      <c r="BU457" s="80">
        <v>15.026</v>
      </c>
      <c r="BV457" s="80">
        <v>0</v>
      </c>
      <c r="BW457" s="80">
        <v>0</v>
      </c>
      <c r="BX457" s="80">
        <v>0</v>
      </c>
      <c r="BY457" s="80">
        <v>0</v>
      </c>
      <c r="BZ457" s="80">
        <v>0</v>
      </c>
      <c r="CA457" s="80">
        <v>0</v>
      </c>
      <c r="CB457" s="80">
        <v>0</v>
      </c>
      <c r="CC457" s="80">
        <v>0</v>
      </c>
    </row>
    <row r="458" spans="1:81">
      <c r="A458" s="80" t="s">
        <v>2271</v>
      </c>
      <c r="B458" s="80">
        <v>47</v>
      </c>
      <c r="C458" s="80">
        <v>13</v>
      </c>
      <c r="D458" s="80">
        <v>3</v>
      </c>
      <c r="E458" s="80">
        <v>2016</v>
      </c>
      <c r="F458" s="80" t="s">
        <v>92</v>
      </c>
      <c r="G458" s="80" t="s">
        <v>2258</v>
      </c>
      <c r="H458" s="80" t="s">
        <v>2259</v>
      </c>
      <c r="I458" s="177"/>
      <c r="J458" s="81">
        <v>28.823227564639815</v>
      </c>
      <c r="K458" s="81">
        <v>0.74774615498836638</v>
      </c>
      <c r="L458" s="81">
        <v>0.24679507017376379</v>
      </c>
      <c r="M458" s="81">
        <v>29.923206966410692</v>
      </c>
      <c r="N458" s="81">
        <v>32.788858297054041</v>
      </c>
      <c r="O458" s="81">
        <v>23.091661592884737</v>
      </c>
      <c r="P458" s="81">
        <v>13.954249394622384</v>
      </c>
      <c r="Q458" s="81">
        <v>1.5857596572896726</v>
      </c>
      <c r="R458" s="81">
        <v>0</v>
      </c>
      <c r="S458" s="81">
        <v>0</v>
      </c>
      <c r="T458" s="82"/>
      <c r="U458" s="81">
        <v>3332603</v>
      </c>
      <c r="V458" s="81">
        <v>308</v>
      </c>
      <c r="W458" s="81">
        <v>10</v>
      </c>
      <c r="X458" s="81">
        <v>6894</v>
      </c>
      <c r="Y458" s="81">
        <v>8755</v>
      </c>
      <c r="Z458" s="81">
        <v>13581</v>
      </c>
      <c r="AA458" s="81">
        <v>2872</v>
      </c>
      <c r="AB458" s="81">
        <v>22451</v>
      </c>
      <c r="AC458" s="81">
        <v>0</v>
      </c>
      <c r="AD458" s="81">
        <v>0</v>
      </c>
      <c r="AE458" s="82"/>
      <c r="AF458" s="81">
        <v>33253100.367269859</v>
      </c>
      <c r="AG458" s="81">
        <v>553432.25745265826</v>
      </c>
      <c r="AH458" s="81">
        <v>39388.991181428493</v>
      </c>
      <c r="AI458" s="81">
        <v>44075198.598708689</v>
      </c>
      <c r="AJ458" s="81">
        <v>48969030.311946847</v>
      </c>
      <c r="AK458" s="81">
        <v>0</v>
      </c>
      <c r="AL458" s="81">
        <v>0</v>
      </c>
      <c r="AM458" s="81">
        <v>3079205.7552464302</v>
      </c>
      <c r="AN458" s="81">
        <v>0</v>
      </c>
      <c r="AO458" s="81">
        <v>0</v>
      </c>
      <c r="AP458" s="82"/>
      <c r="AQ458" s="81">
        <v>288</v>
      </c>
      <c r="AR458" s="81">
        <v>197</v>
      </c>
      <c r="AS458" s="81">
        <v>0</v>
      </c>
      <c r="AT458" s="81">
        <v>0</v>
      </c>
      <c r="AU458" s="81">
        <v>0</v>
      </c>
      <c r="AV458" s="81">
        <v>0</v>
      </c>
      <c r="AW458" s="81" t="s">
        <v>564</v>
      </c>
      <c r="AX458" s="82"/>
      <c r="AY458" s="81">
        <v>1340.3</v>
      </c>
      <c r="AZ458" s="81">
        <v>6044.6</v>
      </c>
      <c r="BA458" s="81">
        <v>0</v>
      </c>
      <c r="BB458" s="81">
        <v>0</v>
      </c>
      <c r="BC458" s="81">
        <v>0</v>
      </c>
      <c r="BD458" s="81">
        <v>0</v>
      </c>
      <c r="BE458" s="81" t="s">
        <v>564</v>
      </c>
      <c r="BF458" s="82"/>
      <c r="BG458" s="81">
        <v>0</v>
      </c>
      <c r="BH458" s="81">
        <v>0</v>
      </c>
      <c r="BI458" s="81">
        <v>4.2649999999999997</v>
      </c>
      <c r="BJ458" s="81">
        <v>0</v>
      </c>
      <c r="BK458" s="81">
        <v>4.7690000000000001</v>
      </c>
      <c r="BL458" s="81">
        <v>0</v>
      </c>
      <c r="BM458" s="82"/>
      <c r="BN458" s="81">
        <v>0</v>
      </c>
      <c r="BO458" s="81">
        <v>0</v>
      </c>
      <c r="BP458" s="81">
        <v>1</v>
      </c>
      <c r="BQ458" s="81">
        <v>0</v>
      </c>
      <c r="BR458" s="81">
        <v>1</v>
      </c>
      <c r="BS458" s="81">
        <v>0</v>
      </c>
      <c r="BT458"/>
      <c r="BU458" s="80">
        <v>9.0340000000000007</v>
      </c>
      <c r="BV458" s="80">
        <v>0</v>
      </c>
      <c r="BW458" s="80">
        <v>0</v>
      </c>
      <c r="BX458" s="80">
        <v>0</v>
      </c>
      <c r="BY458" s="80">
        <v>0</v>
      </c>
      <c r="BZ458" s="80">
        <v>0</v>
      </c>
      <c r="CA458" s="80">
        <v>0</v>
      </c>
      <c r="CB458" s="80">
        <v>0</v>
      </c>
      <c r="CC458" s="80">
        <v>0</v>
      </c>
    </row>
    <row r="459" spans="1:81">
      <c r="A459" s="80" t="s">
        <v>2272</v>
      </c>
      <c r="B459" s="80">
        <v>48</v>
      </c>
      <c r="C459" s="80">
        <v>14</v>
      </c>
      <c r="D459" s="80">
        <v>3</v>
      </c>
      <c r="E459" s="80">
        <v>2017</v>
      </c>
      <c r="F459" s="80" t="s">
        <v>71</v>
      </c>
      <c r="G459" s="80" t="s">
        <v>2258</v>
      </c>
      <c r="H459" s="80" t="s">
        <v>2259</v>
      </c>
      <c r="I459" s="177"/>
      <c r="J459" s="81">
        <v>27.817780325794175</v>
      </c>
      <c r="K459" s="81">
        <v>0.74435299180000059</v>
      </c>
      <c r="L459" s="81">
        <v>0.26493982659170867</v>
      </c>
      <c r="M459" s="81">
        <v>26.496660372149787</v>
      </c>
      <c r="N459" s="81">
        <v>31.871347462995349</v>
      </c>
      <c r="O459" s="81">
        <v>22.843646815580364</v>
      </c>
      <c r="P459" s="81">
        <v>13.740327672284355</v>
      </c>
      <c r="Q459" s="81">
        <v>1.5258367190541462</v>
      </c>
      <c r="R459" s="81">
        <v>0</v>
      </c>
      <c r="S459" s="81">
        <v>0</v>
      </c>
      <c r="T459" s="82"/>
      <c r="U459" s="81">
        <v>3272016</v>
      </c>
      <c r="V459" s="81">
        <v>308</v>
      </c>
      <c r="W459" s="81">
        <v>10</v>
      </c>
      <c r="X459" s="81">
        <v>6894</v>
      </c>
      <c r="Y459" s="81">
        <v>8807</v>
      </c>
      <c r="Z459" s="81">
        <v>13658</v>
      </c>
      <c r="AA459" s="81">
        <v>2846</v>
      </c>
      <c r="AB459" s="81">
        <v>22340</v>
      </c>
      <c r="AC459" s="81">
        <v>0</v>
      </c>
      <c r="AD459" s="81">
        <v>0</v>
      </c>
      <c r="AE459" s="82"/>
      <c r="AF459" s="81">
        <v>32527023.284299642</v>
      </c>
      <c r="AG459" s="81">
        <v>557000.3855226856</v>
      </c>
      <c r="AH459" s="81">
        <v>54279.371383504978</v>
      </c>
      <c r="AI459" s="81">
        <v>41616782.250070721</v>
      </c>
      <c r="AJ459" s="81">
        <v>45329380.096801087</v>
      </c>
      <c r="AK459" s="81">
        <v>0</v>
      </c>
      <c r="AL459" s="81">
        <v>0</v>
      </c>
      <c r="AM459" s="81">
        <v>3068776.1477990858</v>
      </c>
      <c r="AN459" s="81">
        <v>0</v>
      </c>
      <c r="AO459" s="81">
        <v>0</v>
      </c>
      <c r="AP459" s="82"/>
      <c r="AQ459" s="81">
        <v>332</v>
      </c>
      <c r="AR459" s="81">
        <v>211</v>
      </c>
      <c r="AS459" s="81">
        <v>0</v>
      </c>
      <c r="AT459" s="81">
        <v>0</v>
      </c>
      <c r="AU459" s="81">
        <v>0</v>
      </c>
      <c r="AV459" s="81">
        <v>0</v>
      </c>
      <c r="AW459" s="81" t="s">
        <v>564</v>
      </c>
      <c r="AX459" s="82"/>
      <c r="AY459" s="81">
        <v>1580.7</v>
      </c>
      <c r="AZ459" s="81">
        <v>6297.5</v>
      </c>
      <c r="BA459" s="81">
        <v>0</v>
      </c>
      <c r="BB459" s="81">
        <v>0</v>
      </c>
      <c r="BC459" s="81">
        <v>0</v>
      </c>
      <c r="BD459" s="81">
        <v>0</v>
      </c>
      <c r="BE459" s="81" t="s">
        <v>564</v>
      </c>
      <c r="BF459" s="82"/>
      <c r="BG459" s="81">
        <v>0</v>
      </c>
      <c r="BH459" s="81">
        <v>0</v>
      </c>
      <c r="BI459" s="81">
        <v>4.3890000000000002</v>
      </c>
      <c r="BJ459" s="81">
        <v>0</v>
      </c>
      <c r="BK459" s="81">
        <v>4.6849999999999996</v>
      </c>
      <c r="BL459" s="81">
        <v>0</v>
      </c>
      <c r="BM459" s="82"/>
      <c r="BN459" s="81">
        <v>0</v>
      </c>
      <c r="BO459" s="81">
        <v>0</v>
      </c>
      <c r="BP459" s="81">
        <v>1</v>
      </c>
      <c r="BQ459" s="81">
        <v>0</v>
      </c>
      <c r="BR459" s="81">
        <v>1</v>
      </c>
      <c r="BS459" s="81">
        <v>0</v>
      </c>
      <c r="BT459"/>
      <c r="BU459" s="80">
        <v>9.0739999999999998</v>
      </c>
      <c r="BV459" s="80">
        <v>0</v>
      </c>
      <c r="BW459" s="80">
        <v>0</v>
      </c>
      <c r="BX459" s="80">
        <v>0</v>
      </c>
      <c r="BY459" s="80">
        <v>0</v>
      </c>
      <c r="BZ459" s="80">
        <v>0</v>
      </c>
      <c r="CA459" s="80">
        <v>0</v>
      </c>
      <c r="CB459" s="80">
        <v>0</v>
      </c>
      <c r="CC459" s="80">
        <v>0</v>
      </c>
    </row>
    <row r="460" spans="1:81">
      <c r="A460" s="80" t="s">
        <v>2273</v>
      </c>
      <c r="B460" s="80">
        <v>49</v>
      </c>
      <c r="C460" s="80">
        <v>15</v>
      </c>
      <c r="D460" s="80">
        <v>3</v>
      </c>
      <c r="E460" s="80">
        <v>2018</v>
      </c>
      <c r="F460" s="80" t="s">
        <v>93</v>
      </c>
      <c r="G460" s="80" t="s">
        <v>2258</v>
      </c>
      <c r="H460" s="80" t="s">
        <v>2259</v>
      </c>
      <c r="I460" s="177"/>
      <c r="J460" s="81">
        <v>26.626246006326372</v>
      </c>
      <c r="K460" s="81">
        <v>0.70117632640717531</v>
      </c>
      <c r="L460" s="81">
        <v>0.23471229200135532</v>
      </c>
      <c r="M460" s="81">
        <v>27.3970044372929</v>
      </c>
      <c r="N460" s="81">
        <v>29.056766702590071</v>
      </c>
      <c r="O460" s="81">
        <v>22.652427452088919</v>
      </c>
      <c r="P460" s="81">
        <v>13.297640538495147</v>
      </c>
      <c r="Q460" s="81">
        <v>1.4116530417620023</v>
      </c>
      <c r="R460" s="81">
        <v>0</v>
      </c>
      <c r="S460" s="81">
        <v>0</v>
      </c>
      <c r="T460" s="82"/>
      <c r="U460" s="81">
        <v>3339965</v>
      </c>
      <c r="V460" s="81">
        <v>308</v>
      </c>
      <c r="W460" s="81">
        <v>10</v>
      </c>
      <c r="X460" s="81">
        <v>6894</v>
      </c>
      <c r="Y460" s="81">
        <v>8944</v>
      </c>
      <c r="Z460" s="81">
        <v>13803</v>
      </c>
      <c r="AA460" s="81">
        <v>2782</v>
      </c>
      <c r="AB460" s="81">
        <v>22273</v>
      </c>
      <c r="AC460" s="81">
        <v>0</v>
      </c>
      <c r="AD460" s="81">
        <v>0</v>
      </c>
      <c r="AE460" s="82"/>
      <c r="AF460" s="81">
        <v>31618996.328044832</v>
      </c>
      <c r="AG460" s="81">
        <v>497018.00126818131</v>
      </c>
      <c r="AH460" s="81">
        <v>51147.209372753343</v>
      </c>
      <c r="AI460" s="81">
        <v>42383463.642933682</v>
      </c>
      <c r="AJ460" s="81">
        <v>42424528.536106408</v>
      </c>
      <c r="AK460" s="81">
        <v>0</v>
      </c>
      <c r="AL460" s="81">
        <v>0</v>
      </c>
      <c r="AM460" s="81">
        <v>3065903.1888805539</v>
      </c>
      <c r="AN460" s="81">
        <v>0</v>
      </c>
      <c r="AO460" s="81">
        <v>0</v>
      </c>
      <c r="AP460" s="82"/>
      <c r="AQ460" s="81">
        <v>369</v>
      </c>
      <c r="AR460" s="81">
        <v>229</v>
      </c>
      <c r="AS460" s="81">
        <v>0</v>
      </c>
      <c r="AT460" s="81">
        <v>0</v>
      </c>
      <c r="AU460" s="81">
        <v>0</v>
      </c>
      <c r="AV460" s="81">
        <v>0</v>
      </c>
      <c r="AW460" s="81" t="s">
        <v>564</v>
      </c>
      <c r="AX460" s="82"/>
      <c r="AY460" s="81">
        <v>1755.2</v>
      </c>
      <c r="AZ460" s="81">
        <v>6675.1</v>
      </c>
      <c r="BA460" s="81">
        <v>0</v>
      </c>
      <c r="BB460" s="81">
        <v>0</v>
      </c>
      <c r="BC460" s="81">
        <v>0</v>
      </c>
      <c r="BD460" s="81">
        <v>0</v>
      </c>
      <c r="BE460" s="81" t="s">
        <v>564</v>
      </c>
      <c r="BF460" s="82"/>
      <c r="BG460" s="81">
        <v>0</v>
      </c>
      <c r="BH460" s="81">
        <v>0</v>
      </c>
      <c r="BI460" s="81">
        <v>4.0330000000000004</v>
      </c>
      <c r="BJ460" s="81">
        <v>0</v>
      </c>
      <c r="BK460" s="81">
        <v>4.3440000000000003</v>
      </c>
      <c r="BL460" s="81">
        <v>0</v>
      </c>
      <c r="BM460" s="82"/>
      <c r="BN460" s="81">
        <v>0</v>
      </c>
      <c r="BO460" s="81">
        <v>0</v>
      </c>
      <c r="BP460" s="81">
        <v>1</v>
      </c>
      <c r="BQ460" s="81">
        <v>0</v>
      </c>
      <c r="BR460" s="81">
        <v>1</v>
      </c>
      <c r="BS460" s="81">
        <v>0</v>
      </c>
      <c r="BT460"/>
      <c r="BU460" s="80">
        <v>8.3770000000000007</v>
      </c>
      <c r="BV460" s="80">
        <v>0</v>
      </c>
      <c r="BW460" s="80">
        <v>0</v>
      </c>
      <c r="BX460" s="80">
        <v>0</v>
      </c>
      <c r="BY460" s="80">
        <v>0</v>
      </c>
      <c r="BZ460" s="80">
        <v>0</v>
      </c>
      <c r="CA460" s="80">
        <v>0</v>
      </c>
      <c r="CB460" s="80">
        <v>0</v>
      </c>
      <c r="CC460" s="80">
        <v>0</v>
      </c>
    </row>
    <row r="461" spans="1:81">
      <c r="A461" s="80" t="s">
        <v>2274</v>
      </c>
      <c r="B461" s="80">
        <v>50</v>
      </c>
      <c r="C461" s="80">
        <v>16</v>
      </c>
      <c r="D461" s="80">
        <v>3</v>
      </c>
      <c r="E461" s="80">
        <v>2019</v>
      </c>
      <c r="F461" s="80" t="s">
        <v>73</v>
      </c>
      <c r="G461" s="80" t="s">
        <v>2258</v>
      </c>
      <c r="H461" s="80" t="s">
        <v>2259</v>
      </c>
      <c r="I461" s="177"/>
      <c r="J461" s="81">
        <v>27.21520918483246</v>
      </c>
      <c r="K461" s="81">
        <v>0.63750819065204989</v>
      </c>
      <c r="L461" s="81">
        <v>0.23578141915064008</v>
      </c>
      <c r="M461" s="81">
        <v>28.130536443430497</v>
      </c>
      <c r="N461" s="81">
        <v>27.912685396937714</v>
      </c>
      <c r="O461" s="81">
        <v>22.053496559851233</v>
      </c>
      <c r="P461" s="81">
        <v>13.402732483239783</v>
      </c>
      <c r="Q461" s="81">
        <v>1.3716012735694358</v>
      </c>
      <c r="R461" s="81">
        <v>0</v>
      </c>
      <c r="S461" s="81">
        <v>0</v>
      </c>
      <c r="T461" s="82"/>
      <c r="U461" s="81">
        <v>3588337</v>
      </c>
      <c r="V461" s="81">
        <v>308</v>
      </c>
      <c r="W461" s="81">
        <v>10</v>
      </c>
      <c r="X461" s="81">
        <v>6894</v>
      </c>
      <c r="Y461" s="81">
        <v>9044</v>
      </c>
      <c r="Z461" s="81">
        <v>13807</v>
      </c>
      <c r="AA461" s="81">
        <v>2783</v>
      </c>
      <c r="AB461" s="81">
        <v>22227</v>
      </c>
      <c r="AC461" s="81">
        <v>0</v>
      </c>
      <c r="AD461" s="81">
        <v>0</v>
      </c>
      <c r="AE461" s="82"/>
      <c r="AF461" s="81">
        <v>34173347.57735429</v>
      </c>
      <c r="AG461" s="81">
        <v>482375.30440942151</v>
      </c>
      <c r="AH461" s="81">
        <v>53914.126203156782</v>
      </c>
      <c r="AI461" s="81">
        <v>47052544.212825462</v>
      </c>
      <c r="AJ461" s="81">
        <v>42139529.103924416</v>
      </c>
      <c r="AK461" s="81">
        <v>0</v>
      </c>
      <c r="AL461" s="81">
        <v>0</v>
      </c>
      <c r="AM461" s="81">
        <v>3027150.0752335847</v>
      </c>
      <c r="AN461" s="81">
        <v>0</v>
      </c>
      <c r="AO461" s="81">
        <v>0</v>
      </c>
      <c r="AP461" s="82"/>
      <c r="AQ461" s="81">
        <v>429</v>
      </c>
      <c r="AR461" s="81">
        <v>240</v>
      </c>
      <c r="AS461" s="81">
        <v>0</v>
      </c>
      <c r="AT461" s="81">
        <v>0</v>
      </c>
      <c r="AU461" s="81">
        <v>0</v>
      </c>
      <c r="AV461" s="81">
        <v>0</v>
      </c>
      <c r="AW461" s="81" t="s">
        <v>564</v>
      </c>
      <c r="AX461" s="82"/>
      <c r="AY461" s="81">
        <v>2044.900000000001</v>
      </c>
      <c r="AZ461" s="81">
        <v>6943.2000000000007</v>
      </c>
      <c r="BA461" s="81">
        <v>0</v>
      </c>
      <c r="BB461" s="81">
        <v>0</v>
      </c>
      <c r="BC461" s="81">
        <v>0</v>
      </c>
      <c r="BD461" s="81">
        <v>0</v>
      </c>
      <c r="BE461" s="81" t="s">
        <v>564</v>
      </c>
      <c r="BF461" s="82"/>
      <c r="BG461" s="81">
        <v>0</v>
      </c>
      <c r="BH461" s="81">
        <v>0</v>
      </c>
      <c r="BI461" s="81">
        <v>3.5019999999999998</v>
      </c>
      <c r="BJ461" s="81">
        <v>0</v>
      </c>
      <c r="BK461" s="81">
        <v>4.423</v>
      </c>
      <c r="BL461" s="81">
        <v>0</v>
      </c>
      <c r="BM461" s="82"/>
      <c r="BN461" s="81">
        <v>0</v>
      </c>
      <c r="BO461" s="81">
        <v>0</v>
      </c>
      <c r="BP461" s="81">
        <v>1</v>
      </c>
      <c r="BQ461" s="81">
        <v>0</v>
      </c>
      <c r="BR461" s="81">
        <v>1</v>
      </c>
      <c r="BS461" s="81">
        <v>0</v>
      </c>
      <c r="BT461"/>
      <c r="BU461" s="80">
        <v>7.9249999999999998</v>
      </c>
      <c r="BV461" s="80">
        <v>0</v>
      </c>
      <c r="BW461" s="80">
        <v>0</v>
      </c>
      <c r="BX461" s="80">
        <v>0</v>
      </c>
      <c r="BY461" s="80">
        <v>0</v>
      </c>
      <c r="BZ461" s="80">
        <v>0</v>
      </c>
      <c r="CA461" s="80">
        <v>0</v>
      </c>
      <c r="CB461" s="80">
        <v>0</v>
      </c>
      <c r="CC461" s="80">
        <v>0</v>
      </c>
    </row>
    <row r="462" spans="1:81">
      <c r="A462" s="80" t="s">
        <v>2275</v>
      </c>
      <c r="B462" s="80">
        <v>51</v>
      </c>
      <c r="C462" s="80">
        <v>17</v>
      </c>
      <c r="D462" s="80">
        <v>3</v>
      </c>
      <c r="E462" s="80">
        <v>2020</v>
      </c>
      <c r="F462" s="80" t="s">
        <v>218</v>
      </c>
      <c r="G462" s="174" t="s">
        <v>2258</v>
      </c>
      <c r="H462" s="80" t="s">
        <v>2259</v>
      </c>
      <c r="I462" s="177"/>
      <c r="J462" s="81">
        <v>29.215965407945859</v>
      </c>
      <c r="K462" s="81">
        <v>0.5841557529755228</v>
      </c>
      <c r="L462" s="81">
        <v>0.23980684444351136</v>
      </c>
      <c r="M462" s="81">
        <v>25.70652290112324</v>
      </c>
      <c r="N462" s="81">
        <v>27.38288845362203</v>
      </c>
      <c r="O462" s="81">
        <v>19.400351886922994</v>
      </c>
      <c r="P462" s="81">
        <v>12.446701564539239</v>
      </c>
      <c r="Q462" s="81">
        <v>1.3028502275693681</v>
      </c>
      <c r="R462" s="81">
        <v>0</v>
      </c>
      <c r="S462" s="81">
        <v>0</v>
      </c>
      <c r="T462" s="82"/>
      <c r="U462" s="81">
        <v>3698120</v>
      </c>
      <c r="V462" s="81">
        <v>256</v>
      </c>
      <c r="W462" s="81">
        <v>12</v>
      </c>
      <c r="X462" s="81">
        <v>7169</v>
      </c>
      <c r="Y462" s="81">
        <v>9143</v>
      </c>
      <c r="Z462" s="81">
        <v>13863</v>
      </c>
      <c r="AA462" s="81">
        <v>2808</v>
      </c>
      <c r="AB462" s="81">
        <v>22096</v>
      </c>
      <c r="AC462" s="81">
        <v>0</v>
      </c>
      <c r="AD462" s="81">
        <v>0</v>
      </c>
      <c r="AE462" s="82"/>
      <c r="AF462" s="81">
        <v>36682405.041444361</v>
      </c>
      <c r="AG462" s="81">
        <v>431053.30195178301</v>
      </c>
      <c r="AH462" s="81">
        <v>58209.874321363735</v>
      </c>
      <c r="AI462" s="81">
        <v>45382913.151662201</v>
      </c>
      <c r="AJ462" s="81">
        <v>46424386.598178253</v>
      </c>
      <c r="AK462" s="81"/>
      <c r="AL462" s="81"/>
      <c r="AM462" s="81">
        <v>2883773.4916802314</v>
      </c>
      <c r="AN462" s="81"/>
      <c r="AO462" s="81"/>
      <c r="AP462" s="82"/>
      <c r="AQ462" s="81">
        <v>485</v>
      </c>
      <c r="AR462" s="81">
        <v>242</v>
      </c>
      <c r="AS462" s="81">
        <v>0</v>
      </c>
      <c r="AT462" s="81">
        <v>0</v>
      </c>
      <c r="AU462" s="81">
        <v>0</v>
      </c>
      <c r="AV462" s="81">
        <v>0</v>
      </c>
      <c r="AW462" s="81">
        <v>0</v>
      </c>
      <c r="AX462" s="82"/>
      <c r="AY462" s="81">
        <v>2364.3000000000011</v>
      </c>
      <c r="AZ462" s="81">
        <v>7003.5999999999995</v>
      </c>
      <c r="BA462" s="81">
        <v>0</v>
      </c>
      <c r="BB462" s="81">
        <v>0</v>
      </c>
      <c r="BC462" s="81">
        <v>0</v>
      </c>
      <c r="BD462" s="81">
        <v>0</v>
      </c>
      <c r="BE462" s="81">
        <v>0</v>
      </c>
      <c r="BF462" s="82"/>
      <c r="BG462" s="81">
        <v>0</v>
      </c>
      <c r="BH462" s="81">
        <v>0</v>
      </c>
      <c r="BI462" s="81">
        <v>2.6339999999999999</v>
      </c>
      <c r="BJ462" s="81">
        <v>0</v>
      </c>
      <c r="BK462" s="81">
        <v>4.1689999999999996</v>
      </c>
      <c r="BL462" s="81">
        <v>0</v>
      </c>
      <c r="BM462" s="82"/>
      <c r="BN462" s="81">
        <v>0</v>
      </c>
      <c r="BO462" s="81">
        <v>0</v>
      </c>
      <c r="BP462" s="81">
        <v>1</v>
      </c>
      <c r="BQ462" s="81">
        <v>0</v>
      </c>
      <c r="BR462" s="81">
        <v>1</v>
      </c>
      <c r="BS462" s="81">
        <v>0</v>
      </c>
      <c r="BT462"/>
      <c r="BU462" s="80">
        <v>6.8029999999999999</v>
      </c>
      <c r="BV462" s="80">
        <v>0</v>
      </c>
      <c r="BW462" s="80">
        <v>0</v>
      </c>
      <c r="BX462" s="80">
        <v>0</v>
      </c>
      <c r="BY462" s="80">
        <v>0</v>
      </c>
      <c r="BZ462" s="80">
        <v>0</v>
      </c>
      <c r="CA462" s="80">
        <v>0</v>
      </c>
      <c r="CB462" s="80">
        <v>0</v>
      </c>
      <c r="CC462" s="80">
        <v>0</v>
      </c>
    </row>
    <row r="463" spans="1:81">
      <c r="A463" s="80" t="s">
        <v>2276</v>
      </c>
      <c r="B463" s="80">
        <v>51</v>
      </c>
      <c r="C463" s="80">
        <v>18</v>
      </c>
      <c r="D463" s="80">
        <v>3</v>
      </c>
      <c r="E463" s="80">
        <v>2021</v>
      </c>
      <c r="F463" s="80" t="s">
        <v>75</v>
      </c>
      <c r="G463" s="174" t="s">
        <v>2258</v>
      </c>
      <c r="H463" s="80" t="s">
        <v>2259</v>
      </c>
      <c r="I463" s="177"/>
      <c r="J463" s="81">
        <v>22.27013192531907</v>
      </c>
      <c r="K463" s="81">
        <v>0.63689444373284654</v>
      </c>
      <c r="L463" s="81">
        <v>0.27002300825825715</v>
      </c>
      <c r="M463" s="81">
        <v>29.215170833442773</v>
      </c>
      <c r="N463" s="81">
        <v>27.08469848120432</v>
      </c>
      <c r="O463" s="81">
        <v>18.849204263196654</v>
      </c>
      <c r="P463" s="81">
        <v>12.676819141956138</v>
      </c>
      <c r="Q463" s="81">
        <v>1.3118620305405893</v>
      </c>
      <c r="R463" s="81">
        <v>0</v>
      </c>
      <c r="S463" s="81">
        <v>0</v>
      </c>
      <c r="T463" s="82"/>
      <c r="U463" s="81">
        <v>3027424</v>
      </c>
      <c r="V463" s="81">
        <v>256</v>
      </c>
      <c r="W463" s="81">
        <v>12</v>
      </c>
      <c r="X463" s="81">
        <v>7169</v>
      </c>
      <c r="Y463" s="81">
        <v>9189</v>
      </c>
      <c r="Z463" s="81">
        <v>13869</v>
      </c>
      <c r="AA463" s="81">
        <v>2789</v>
      </c>
      <c r="AB463" s="81">
        <v>21985</v>
      </c>
      <c r="AC463" s="81">
        <v>0</v>
      </c>
      <c r="AD463" s="81">
        <v>0</v>
      </c>
      <c r="AE463" s="82"/>
      <c r="AF463" s="81">
        <v>27152732.468228951</v>
      </c>
      <c r="AG463" s="81">
        <v>439467.79156995408</v>
      </c>
      <c r="AH463" s="81">
        <v>62629.234834402843</v>
      </c>
      <c r="AI463" s="81">
        <v>44824930.27273085</v>
      </c>
      <c r="AJ463" s="81">
        <v>44802555.286695421</v>
      </c>
      <c r="AK463" s="81">
        <v>0</v>
      </c>
      <c r="AL463" s="81">
        <v>0</v>
      </c>
      <c r="AM463" s="81">
        <v>2885836.5734545472</v>
      </c>
      <c r="AN463" s="81">
        <v>0</v>
      </c>
      <c r="AO463" s="81">
        <v>0</v>
      </c>
      <c r="AP463" s="82"/>
      <c r="AQ463" s="81">
        <v>552</v>
      </c>
      <c r="AR463" s="81">
        <v>244</v>
      </c>
      <c r="AS463" s="81">
        <v>0</v>
      </c>
      <c r="AT463" s="81">
        <v>0</v>
      </c>
      <c r="AU463" s="81">
        <v>0</v>
      </c>
      <c r="AV463" s="81">
        <v>0</v>
      </c>
      <c r="AW463" s="81"/>
      <c r="AX463" s="82"/>
      <c r="AY463" s="81">
        <v>2729.2000000000021</v>
      </c>
      <c r="AZ463" s="81">
        <v>7058</v>
      </c>
      <c r="BA463" s="81">
        <v>0</v>
      </c>
      <c r="BB463" s="81">
        <v>0</v>
      </c>
      <c r="BC463" s="81">
        <v>0</v>
      </c>
      <c r="BD463" s="81">
        <v>0</v>
      </c>
      <c r="BE463" s="81"/>
      <c r="BF463" s="82"/>
      <c r="BG463" s="81"/>
      <c r="BH463" s="81"/>
      <c r="BI463" s="81"/>
      <c r="BJ463" s="81"/>
      <c r="BK463" s="81"/>
      <c r="BL463" s="81"/>
      <c r="BM463" s="82"/>
      <c r="BN463" s="81"/>
      <c r="BO463" s="81"/>
      <c r="BP463" s="81"/>
      <c r="BQ463" s="81"/>
      <c r="BR463" s="81"/>
      <c r="BS463" s="81"/>
      <c r="BT463"/>
      <c r="BU463" s="80"/>
      <c r="BV463" s="80"/>
      <c r="BW463" s="80"/>
      <c r="BX463" s="80"/>
      <c r="BY463" s="80"/>
      <c r="BZ463" s="80"/>
      <c r="CA463" s="80"/>
      <c r="CB463" s="80"/>
      <c r="CC463" s="80"/>
    </row>
    <row r="464" spans="1:81">
      <c r="A464" s="80" t="s">
        <v>2277</v>
      </c>
      <c r="B464" s="80">
        <v>51</v>
      </c>
      <c r="C464" s="80">
        <v>19</v>
      </c>
      <c r="D464" s="80">
        <v>3</v>
      </c>
      <c r="E464" s="80">
        <v>2022</v>
      </c>
      <c r="F464" s="80" t="s">
        <v>568</v>
      </c>
      <c r="G464" s="80" t="s">
        <v>2258</v>
      </c>
      <c r="H464" s="80" t="s">
        <v>2259</v>
      </c>
      <c r="I464" s="177"/>
      <c r="J464" s="81"/>
      <c r="K464" s="81"/>
      <c r="L464" s="81"/>
      <c r="M464" s="81"/>
      <c r="N464" s="81"/>
      <c r="O464" s="81"/>
      <c r="P464" s="81"/>
      <c r="Q464" s="81"/>
      <c r="R464" s="81"/>
      <c r="S464" s="81"/>
      <c r="T464" s="82"/>
      <c r="U464" s="81"/>
      <c r="V464" s="81"/>
      <c r="W464" s="81"/>
      <c r="X464" s="81"/>
      <c r="Y464" s="81"/>
      <c r="Z464" s="81"/>
      <c r="AA464" s="81"/>
      <c r="AB464" s="81"/>
      <c r="AC464" s="81"/>
      <c r="AD464" s="81"/>
      <c r="AE464" s="82"/>
      <c r="AF464" s="81"/>
      <c r="AG464" s="81"/>
      <c r="AH464" s="81"/>
      <c r="AI464" s="81"/>
      <c r="AJ464" s="81"/>
      <c r="AK464" s="81"/>
      <c r="AL464" s="81"/>
      <c r="AM464" s="81"/>
      <c r="AN464" s="81"/>
      <c r="AO464" s="81"/>
      <c r="AP464" s="82"/>
      <c r="AQ464" s="81">
        <v>635</v>
      </c>
      <c r="AR464" s="81">
        <v>245</v>
      </c>
      <c r="AS464" s="81">
        <v>0</v>
      </c>
      <c r="AT464" s="81">
        <v>0</v>
      </c>
      <c r="AU464" s="81">
        <v>0</v>
      </c>
      <c r="AV464" s="81">
        <v>0</v>
      </c>
      <c r="AW464" s="81"/>
      <c r="AX464" s="82"/>
      <c r="AY464" s="81">
        <v>3214.5000000000045</v>
      </c>
      <c r="AZ464" s="81">
        <v>7068</v>
      </c>
      <c r="BA464" s="81">
        <v>0</v>
      </c>
      <c r="BB464" s="81">
        <v>0</v>
      </c>
      <c r="BC464" s="81">
        <v>0</v>
      </c>
      <c r="BD464" s="81">
        <v>0</v>
      </c>
      <c r="BE464" s="81"/>
      <c r="BF464" s="82"/>
      <c r="BG464" s="81"/>
      <c r="BH464" s="81"/>
      <c r="BI464" s="81"/>
      <c r="BJ464" s="81"/>
      <c r="BK464" s="81"/>
      <c r="BL464" s="81"/>
      <c r="BM464" s="82"/>
      <c r="BN464" s="81"/>
      <c r="BO464" s="81"/>
      <c r="BP464" s="81"/>
      <c r="BQ464" s="81"/>
      <c r="BR464" s="81"/>
      <c r="BS464" s="81"/>
      <c r="BT464"/>
      <c r="BU464" s="80"/>
      <c r="BV464" s="80"/>
      <c r="BW464" s="80"/>
      <c r="BX464" s="80"/>
      <c r="BY464" s="80"/>
      <c r="BZ464" s="80"/>
      <c r="CA464" s="80"/>
      <c r="CB464" s="80"/>
      <c r="CC464" s="80"/>
    </row>
    <row r="465" spans="1:81">
      <c r="A465" s="80" t="s">
        <v>2278</v>
      </c>
      <c r="B465" s="80">
        <v>290</v>
      </c>
      <c r="C465" s="80">
        <v>1</v>
      </c>
      <c r="D465" s="80">
        <v>18</v>
      </c>
      <c r="E465" s="80">
        <v>1990</v>
      </c>
      <c r="F465" s="80" t="s">
        <v>562</v>
      </c>
      <c r="G465" s="80" t="s">
        <v>2279</v>
      </c>
      <c r="H465" s="80" t="s">
        <v>2280</v>
      </c>
      <c r="I465" s="177"/>
      <c r="J465" s="81">
        <v>112.99586494388478</v>
      </c>
      <c r="K465" s="81">
        <v>3.9058092769103787</v>
      </c>
      <c r="L465" s="81">
        <v>5.5493299187889633</v>
      </c>
      <c r="M465" s="81">
        <v>19.243156851966692</v>
      </c>
      <c r="N465" s="81">
        <v>31.445215756324821</v>
      </c>
      <c r="O465" s="81">
        <v>21.047298512820173</v>
      </c>
      <c r="P465" s="81">
        <v>31.975474805417033</v>
      </c>
      <c r="Q465" s="81">
        <v>1.8356672041629662</v>
      </c>
      <c r="R465" s="81">
        <v>0</v>
      </c>
      <c r="S465" s="81">
        <v>1.8506426572849188</v>
      </c>
      <c r="T465" s="82"/>
      <c r="U465" s="81">
        <v>6809219</v>
      </c>
      <c r="V465" s="81">
        <v>1401</v>
      </c>
      <c r="W465" s="81">
        <v>53</v>
      </c>
      <c r="X465" s="81">
        <v>6333</v>
      </c>
      <c r="Y465" s="81">
        <v>7701</v>
      </c>
      <c r="Z465" s="81">
        <v>8657</v>
      </c>
      <c r="AA465" s="81">
        <v>7764</v>
      </c>
      <c r="AB465" s="81">
        <v>29805</v>
      </c>
      <c r="AC465" s="81">
        <v>0</v>
      </c>
      <c r="AD465" s="81">
        <v>1.8506426572849188</v>
      </c>
      <c r="AE465" s="82"/>
      <c r="AF465" s="81" t="s">
        <v>564</v>
      </c>
      <c r="AG465" s="81" t="s">
        <v>564</v>
      </c>
      <c r="AH465" s="81" t="s">
        <v>564</v>
      </c>
      <c r="AI465" s="81" t="s">
        <v>564</v>
      </c>
      <c r="AJ465" s="81" t="s">
        <v>564</v>
      </c>
      <c r="AK465" s="81" t="s">
        <v>564</v>
      </c>
      <c r="AL465" s="81" t="s">
        <v>564</v>
      </c>
      <c r="AM465" s="81" t="s">
        <v>564</v>
      </c>
      <c r="AN465" s="81" t="s">
        <v>564</v>
      </c>
      <c r="AO465" s="81" t="s">
        <v>564</v>
      </c>
      <c r="AP465" s="82"/>
      <c r="AQ465" s="81" t="s">
        <v>564</v>
      </c>
      <c r="AR465" s="81" t="s">
        <v>564</v>
      </c>
      <c r="AS465" s="81" t="s">
        <v>564</v>
      </c>
      <c r="AT465" s="81" t="s">
        <v>564</v>
      </c>
      <c r="AU465" s="81" t="s">
        <v>564</v>
      </c>
      <c r="AV465" s="81" t="s">
        <v>564</v>
      </c>
      <c r="AW465" s="81" t="s">
        <v>564</v>
      </c>
      <c r="AX465" s="82"/>
      <c r="AY465" s="81" t="s">
        <v>564</v>
      </c>
      <c r="AZ465" s="81" t="s">
        <v>564</v>
      </c>
      <c r="BA465" s="81" t="s">
        <v>564</v>
      </c>
      <c r="BB465" s="81" t="s">
        <v>564</v>
      </c>
      <c r="BC465" s="81" t="s">
        <v>564</v>
      </c>
      <c r="BD465" s="81" t="s">
        <v>564</v>
      </c>
      <c r="BE465" s="81" t="s">
        <v>564</v>
      </c>
      <c r="BF465" s="82"/>
      <c r="BG465" s="81" t="s">
        <v>564</v>
      </c>
      <c r="BH465" s="81" t="s">
        <v>564</v>
      </c>
      <c r="BI465" s="81" t="s">
        <v>564</v>
      </c>
      <c r="BJ465" s="81" t="s">
        <v>564</v>
      </c>
      <c r="BK465" s="81" t="s">
        <v>564</v>
      </c>
      <c r="BL465" s="81" t="s">
        <v>564</v>
      </c>
      <c r="BM465" s="82"/>
      <c r="BN465" s="81" t="s">
        <v>564</v>
      </c>
      <c r="BO465" s="81" t="s">
        <v>564</v>
      </c>
      <c r="BP465" s="81" t="s">
        <v>564</v>
      </c>
      <c r="BQ465" s="81" t="s">
        <v>564</v>
      </c>
      <c r="BR465" s="81" t="s">
        <v>564</v>
      </c>
      <c r="BS465" s="81" t="s">
        <v>564</v>
      </c>
      <c r="BT465"/>
      <c r="BU465" s="80"/>
      <c r="BV465" s="80"/>
      <c r="BW465" s="80"/>
      <c r="BX465" s="80"/>
      <c r="BY465" s="80"/>
      <c r="BZ465" s="80"/>
      <c r="CA465" s="80"/>
      <c r="CB465" s="80"/>
      <c r="CC465" s="80"/>
    </row>
    <row r="466" spans="1:81">
      <c r="A466" s="80" t="s">
        <v>2281</v>
      </c>
      <c r="B466" s="80">
        <v>291</v>
      </c>
      <c r="C466" s="80">
        <v>2</v>
      </c>
      <c r="D466" s="80">
        <v>18</v>
      </c>
      <c r="E466" s="80">
        <v>2005</v>
      </c>
      <c r="F466" s="80" t="s">
        <v>565</v>
      </c>
      <c r="G466" s="80" t="s">
        <v>2279</v>
      </c>
      <c r="H466" s="80" t="s">
        <v>2280</v>
      </c>
      <c r="I466" s="177"/>
      <c r="J466" s="81">
        <v>149.30245178003412</v>
      </c>
      <c r="K466" s="81">
        <v>2.2473615299328298</v>
      </c>
      <c r="L466" s="81">
        <v>2.2080781289322613</v>
      </c>
      <c r="M466" s="81">
        <v>24.734058318519715</v>
      </c>
      <c r="N466" s="81">
        <v>37.07509653473673</v>
      </c>
      <c r="O466" s="81">
        <v>31.304753475112786</v>
      </c>
      <c r="P466" s="81">
        <v>26.194308213350258</v>
      </c>
      <c r="Q466" s="81">
        <v>1.6147369177068427</v>
      </c>
      <c r="R466" s="81">
        <v>0</v>
      </c>
      <c r="S466" s="81">
        <v>0</v>
      </c>
      <c r="T466" s="82"/>
      <c r="U466" s="81">
        <v>10777949</v>
      </c>
      <c r="V466" s="81">
        <v>957</v>
      </c>
      <c r="W466" s="81">
        <v>13</v>
      </c>
      <c r="X466" s="81">
        <v>4658</v>
      </c>
      <c r="Y466" s="81">
        <v>7809</v>
      </c>
      <c r="Z466" s="81">
        <v>14900</v>
      </c>
      <c r="AA466" s="81">
        <v>5209</v>
      </c>
      <c r="AB466" s="81">
        <v>27408</v>
      </c>
      <c r="AC466" s="81">
        <v>0</v>
      </c>
      <c r="AD466" s="81">
        <v>0</v>
      </c>
      <c r="AE466" s="82"/>
      <c r="AF466" s="81" t="s">
        <v>564</v>
      </c>
      <c r="AG466" s="81" t="s">
        <v>564</v>
      </c>
      <c r="AH466" s="81" t="s">
        <v>564</v>
      </c>
      <c r="AI466" s="81" t="s">
        <v>564</v>
      </c>
      <c r="AJ466" s="81" t="s">
        <v>564</v>
      </c>
      <c r="AK466" s="81" t="s">
        <v>564</v>
      </c>
      <c r="AL466" s="81" t="s">
        <v>564</v>
      </c>
      <c r="AM466" s="81" t="s">
        <v>564</v>
      </c>
      <c r="AN466" s="81" t="s">
        <v>564</v>
      </c>
      <c r="AO466" s="81" t="s">
        <v>564</v>
      </c>
      <c r="AP466" s="82"/>
      <c r="AQ466" s="81" t="s">
        <v>564</v>
      </c>
      <c r="AR466" s="81" t="s">
        <v>564</v>
      </c>
      <c r="AS466" s="81" t="s">
        <v>564</v>
      </c>
      <c r="AT466" s="81" t="s">
        <v>564</v>
      </c>
      <c r="AU466" s="81" t="s">
        <v>564</v>
      </c>
      <c r="AV466" s="81" t="s">
        <v>564</v>
      </c>
      <c r="AW466" s="81" t="s">
        <v>564</v>
      </c>
      <c r="AX466" s="82"/>
      <c r="AY466" s="81" t="s">
        <v>564</v>
      </c>
      <c r="AZ466" s="81" t="s">
        <v>564</v>
      </c>
      <c r="BA466" s="81" t="s">
        <v>564</v>
      </c>
      <c r="BB466" s="81" t="s">
        <v>564</v>
      </c>
      <c r="BC466" s="81" t="s">
        <v>564</v>
      </c>
      <c r="BD466" s="81" t="s">
        <v>564</v>
      </c>
      <c r="BE466" s="81" t="s">
        <v>564</v>
      </c>
      <c r="BF466" s="82"/>
      <c r="BG466" s="81" t="s">
        <v>564</v>
      </c>
      <c r="BH466" s="81" t="s">
        <v>564</v>
      </c>
      <c r="BI466" s="81" t="s">
        <v>564</v>
      </c>
      <c r="BJ466" s="81" t="s">
        <v>564</v>
      </c>
      <c r="BK466" s="81" t="s">
        <v>564</v>
      </c>
      <c r="BL466" s="81" t="s">
        <v>564</v>
      </c>
      <c r="BM466" s="82"/>
      <c r="BN466" s="81" t="s">
        <v>564</v>
      </c>
      <c r="BO466" s="81" t="s">
        <v>564</v>
      </c>
      <c r="BP466" s="81" t="s">
        <v>564</v>
      </c>
      <c r="BQ466" s="81" t="s">
        <v>564</v>
      </c>
      <c r="BR466" s="81" t="s">
        <v>564</v>
      </c>
      <c r="BS466" s="81" t="s">
        <v>564</v>
      </c>
      <c r="BT466"/>
      <c r="BU466" s="80"/>
      <c r="BV466" s="80"/>
      <c r="BW466" s="80"/>
      <c r="BX466" s="80"/>
      <c r="BY466" s="80"/>
      <c r="BZ466" s="80"/>
      <c r="CA466" s="80"/>
      <c r="CB466" s="80"/>
      <c r="CC466" s="80"/>
    </row>
    <row r="467" spans="1:81">
      <c r="A467" s="80" t="s">
        <v>2282</v>
      </c>
      <c r="B467" s="80">
        <v>292</v>
      </c>
      <c r="C467" s="80">
        <v>3</v>
      </c>
      <c r="D467" s="80">
        <v>18</v>
      </c>
      <c r="E467" s="80">
        <v>2006</v>
      </c>
      <c r="F467" s="80" t="s">
        <v>566</v>
      </c>
      <c r="G467" s="80" t="s">
        <v>2279</v>
      </c>
      <c r="H467" s="80" t="s">
        <v>2280</v>
      </c>
      <c r="I467" s="177"/>
      <c r="J467" s="81" t="s">
        <v>564</v>
      </c>
      <c r="K467" s="81" t="s">
        <v>564</v>
      </c>
      <c r="L467" s="81" t="s">
        <v>564</v>
      </c>
      <c r="M467" s="81" t="s">
        <v>564</v>
      </c>
      <c r="N467" s="81" t="s">
        <v>564</v>
      </c>
      <c r="O467" s="81" t="s">
        <v>564</v>
      </c>
      <c r="P467" s="81" t="s">
        <v>564</v>
      </c>
      <c r="Q467" s="81" t="s">
        <v>564</v>
      </c>
      <c r="R467" s="81" t="s">
        <v>564</v>
      </c>
      <c r="S467" s="81" t="s">
        <v>564</v>
      </c>
      <c r="T467" s="82"/>
      <c r="U467" s="81" t="s">
        <v>564</v>
      </c>
      <c r="V467" s="81" t="s">
        <v>564</v>
      </c>
      <c r="W467" s="81" t="s">
        <v>564</v>
      </c>
      <c r="X467" s="81" t="s">
        <v>564</v>
      </c>
      <c r="Y467" s="81" t="s">
        <v>564</v>
      </c>
      <c r="Z467" s="81" t="s">
        <v>564</v>
      </c>
      <c r="AA467" s="81" t="s">
        <v>564</v>
      </c>
      <c r="AB467" s="81" t="s">
        <v>564</v>
      </c>
      <c r="AC467" s="81" t="s">
        <v>564</v>
      </c>
      <c r="AD467" s="81" t="s">
        <v>564</v>
      </c>
      <c r="AE467" s="82"/>
      <c r="AF467" s="81" t="s">
        <v>564</v>
      </c>
      <c r="AG467" s="81" t="s">
        <v>564</v>
      </c>
      <c r="AH467" s="81" t="s">
        <v>564</v>
      </c>
      <c r="AI467" s="81" t="s">
        <v>564</v>
      </c>
      <c r="AJ467" s="81" t="s">
        <v>564</v>
      </c>
      <c r="AK467" s="81" t="s">
        <v>564</v>
      </c>
      <c r="AL467" s="81" t="s">
        <v>564</v>
      </c>
      <c r="AM467" s="81" t="s">
        <v>564</v>
      </c>
      <c r="AN467" s="81" t="s">
        <v>564</v>
      </c>
      <c r="AO467" s="81" t="s">
        <v>564</v>
      </c>
      <c r="AP467" s="82"/>
      <c r="AQ467" s="81" t="s">
        <v>564</v>
      </c>
      <c r="AR467" s="81" t="s">
        <v>564</v>
      </c>
      <c r="AS467" s="81" t="s">
        <v>564</v>
      </c>
      <c r="AT467" s="81" t="s">
        <v>564</v>
      </c>
      <c r="AU467" s="81" t="s">
        <v>564</v>
      </c>
      <c r="AV467" s="81" t="s">
        <v>564</v>
      </c>
      <c r="AW467" s="81" t="s">
        <v>564</v>
      </c>
      <c r="AX467" s="82"/>
      <c r="AY467" s="81" t="s">
        <v>564</v>
      </c>
      <c r="AZ467" s="81" t="s">
        <v>564</v>
      </c>
      <c r="BA467" s="81" t="s">
        <v>564</v>
      </c>
      <c r="BB467" s="81" t="s">
        <v>564</v>
      </c>
      <c r="BC467" s="81" t="s">
        <v>564</v>
      </c>
      <c r="BD467" s="81" t="s">
        <v>564</v>
      </c>
      <c r="BE467" s="81" t="s">
        <v>564</v>
      </c>
      <c r="BF467" s="82"/>
      <c r="BG467" s="81" t="s">
        <v>564</v>
      </c>
      <c r="BH467" s="81" t="s">
        <v>564</v>
      </c>
      <c r="BI467" s="81" t="s">
        <v>564</v>
      </c>
      <c r="BJ467" s="81" t="s">
        <v>564</v>
      </c>
      <c r="BK467" s="81" t="s">
        <v>564</v>
      </c>
      <c r="BL467" s="81" t="s">
        <v>564</v>
      </c>
      <c r="BM467" s="82"/>
      <c r="BN467" s="81" t="s">
        <v>564</v>
      </c>
      <c r="BO467" s="81" t="s">
        <v>564</v>
      </c>
      <c r="BP467" s="81" t="s">
        <v>564</v>
      </c>
      <c r="BQ467" s="81" t="s">
        <v>564</v>
      </c>
      <c r="BR467" s="81" t="s">
        <v>564</v>
      </c>
      <c r="BS467" s="81" t="s">
        <v>564</v>
      </c>
      <c r="BT467"/>
      <c r="BU467" s="80"/>
      <c r="BV467" s="80"/>
      <c r="BW467" s="80"/>
      <c r="BX467" s="80"/>
      <c r="BY467" s="80"/>
      <c r="BZ467" s="80"/>
      <c r="CA467" s="80"/>
      <c r="CB467" s="80"/>
      <c r="CC467" s="80"/>
    </row>
    <row r="468" spans="1:81">
      <c r="A468" s="80" t="s">
        <v>2283</v>
      </c>
      <c r="B468" s="80">
        <v>293</v>
      </c>
      <c r="C468" s="80">
        <v>4</v>
      </c>
      <c r="D468" s="80">
        <v>18</v>
      </c>
      <c r="E468" s="80">
        <v>2007</v>
      </c>
      <c r="F468" s="80" t="s">
        <v>567</v>
      </c>
      <c r="G468" s="80" t="s">
        <v>2279</v>
      </c>
      <c r="H468" s="80" t="s">
        <v>2280</v>
      </c>
      <c r="I468" s="177"/>
      <c r="J468" s="81">
        <v>190.4155115383964</v>
      </c>
      <c r="K468" s="81">
        <v>2.7035450591693548</v>
      </c>
      <c r="L468" s="81">
        <v>2.7880046248577561</v>
      </c>
      <c r="M468" s="81">
        <v>35.621963053072058</v>
      </c>
      <c r="N468" s="81">
        <v>56.050797600058033</v>
      </c>
      <c r="O468" s="81">
        <v>30.234971000886297</v>
      </c>
      <c r="P468" s="81">
        <v>25.389525012448065</v>
      </c>
      <c r="Q468" s="81">
        <v>1.6647170069196311</v>
      </c>
      <c r="R468" s="81">
        <v>0</v>
      </c>
      <c r="S468" s="81">
        <v>4.7045464784991458</v>
      </c>
      <c r="T468" s="82"/>
      <c r="U468" s="81">
        <v>11926555</v>
      </c>
      <c r="V468" s="81">
        <v>925</v>
      </c>
      <c r="W468" s="81">
        <v>39</v>
      </c>
      <c r="X468" s="81">
        <v>5861</v>
      </c>
      <c r="Y468" s="81">
        <v>8061</v>
      </c>
      <c r="Z468" s="81">
        <v>14960</v>
      </c>
      <c r="AA468" s="81">
        <v>4972</v>
      </c>
      <c r="AB468" s="81">
        <v>26762</v>
      </c>
      <c r="AC468" s="81">
        <v>0</v>
      </c>
      <c r="AD468" s="81">
        <v>4.7045464784991458</v>
      </c>
      <c r="AE468" s="82"/>
      <c r="AF468" s="81" t="s">
        <v>564</v>
      </c>
      <c r="AG468" s="81" t="s">
        <v>564</v>
      </c>
      <c r="AH468" s="81" t="s">
        <v>564</v>
      </c>
      <c r="AI468" s="81" t="s">
        <v>564</v>
      </c>
      <c r="AJ468" s="81" t="s">
        <v>564</v>
      </c>
      <c r="AK468" s="81" t="s">
        <v>564</v>
      </c>
      <c r="AL468" s="81" t="s">
        <v>564</v>
      </c>
      <c r="AM468" s="81" t="s">
        <v>564</v>
      </c>
      <c r="AN468" s="81" t="s">
        <v>564</v>
      </c>
      <c r="AO468" s="81" t="s">
        <v>564</v>
      </c>
      <c r="AP468" s="82"/>
      <c r="AQ468" s="81" t="s">
        <v>564</v>
      </c>
      <c r="AR468" s="81" t="s">
        <v>564</v>
      </c>
      <c r="AS468" s="81" t="s">
        <v>564</v>
      </c>
      <c r="AT468" s="81" t="s">
        <v>564</v>
      </c>
      <c r="AU468" s="81" t="s">
        <v>564</v>
      </c>
      <c r="AV468" s="81" t="s">
        <v>564</v>
      </c>
      <c r="AW468" s="81" t="s">
        <v>564</v>
      </c>
      <c r="AX468" s="82"/>
      <c r="AY468" s="81" t="s">
        <v>564</v>
      </c>
      <c r="AZ468" s="81" t="s">
        <v>564</v>
      </c>
      <c r="BA468" s="81" t="s">
        <v>564</v>
      </c>
      <c r="BB468" s="81" t="s">
        <v>564</v>
      </c>
      <c r="BC468" s="81" t="s">
        <v>564</v>
      </c>
      <c r="BD468" s="81" t="s">
        <v>564</v>
      </c>
      <c r="BE468" s="81" t="s">
        <v>564</v>
      </c>
      <c r="BF468" s="82"/>
      <c r="BG468" s="81" t="s">
        <v>564</v>
      </c>
      <c r="BH468" s="81" t="s">
        <v>564</v>
      </c>
      <c r="BI468" s="81" t="s">
        <v>564</v>
      </c>
      <c r="BJ468" s="81" t="s">
        <v>564</v>
      </c>
      <c r="BK468" s="81" t="s">
        <v>564</v>
      </c>
      <c r="BL468" s="81" t="s">
        <v>564</v>
      </c>
      <c r="BM468" s="82"/>
      <c r="BN468" s="81" t="s">
        <v>564</v>
      </c>
      <c r="BO468" s="81" t="s">
        <v>564</v>
      </c>
      <c r="BP468" s="81" t="s">
        <v>564</v>
      </c>
      <c r="BQ468" s="81" t="s">
        <v>564</v>
      </c>
      <c r="BR468" s="81" t="s">
        <v>564</v>
      </c>
      <c r="BS468" s="81" t="s">
        <v>564</v>
      </c>
      <c r="BT468"/>
      <c r="BU468" s="80"/>
      <c r="BV468" s="80"/>
      <c r="BW468" s="80"/>
      <c r="BX468" s="80"/>
      <c r="BY468" s="80"/>
      <c r="BZ468" s="80"/>
      <c r="CA468" s="80"/>
      <c r="CB468" s="80"/>
      <c r="CC468" s="80"/>
    </row>
    <row r="469" spans="1:81">
      <c r="A469" s="80" t="s">
        <v>2284</v>
      </c>
      <c r="B469" s="80">
        <v>294</v>
      </c>
      <c r="C469" s="80">
        <v>5</v>
      </c>
      <c r="D469" s="80">
        <v>18</v>
      </c>
      <c r="E469" s="80">
        <v>2008</v>
      </c>
      <c r="F469" s="80" t="s">
        <v>84</v>
      </c>
      <c r="G469" s="80" t="s">
        <v>2279</v>
      </c>
      <c r="H469" s="80" t="s">
        <v>2280</v>
      </c>
      <c r="I469" s="177"/>
      <c r="J469" s="81">
        <v>145.21955215835237</v>
      </c>
      <c r="K469" s="81">
        <v>1.8767981366553439</v>
      </c>
      <c r="L469" s="81">
        <v>2.3891345257542027</v>
      </c>
      <c r="M469" s="81">
        <v>36.364013857102549</v>
      </c>
      <c r="N469" s="81">
        <v>50.895946527743675</v>
      </c>
      <c r="O469" s="81">
        <v>29.364009026654696</v>
      </c>
      <c r="P469" s="81">
        <v>24.513876712352623</v>
      </c>
      <c r="Q469" s="81">
        <v>1.6180982978690426</v>
      </c>
      <c r="R469" s="81">
        <v>0</v>
      </c>
      <c r="S469" s="81">
        <v>3.3318367927271497</v>
      </c>
      <c r="T469" s="82"/>
      <c r="U469" s="81">
        <v>11988977</v>
      </c>
      <c r="V469" s="81">
        <v>925</v>
      </c>
      <c r="W469" s="81">
        <v>39</v>
      </c>
      <c r="X469" s="81">
        <v>5861</v>
      </c>
      <c r="Y469" s="81">
        <v>8050</v>
      </c>
      <c r="Z469" s="81">
        <v>15039</v>
      </c>
      <c r="AA469" s="81">
        <v>4806</v>
      </c>
      <c r="AB469" s="81">
        <v>26440</v>
      </c>
      <c r="AC469" s="81">
        <v>0</v>
      </c>
      <c r="AD469" s="81">
        <v>3.3318367927271497</v>
      </c>
      <c r="AE469" s="82"/>
      <c r="AF469" s="81" t="s">
        <v>564</v>
      </c>
      <c r="AG469" s="81" t="s">
        <v>564</v>
      </c>
      <c r="AH469" s="81" t="s">
        <v>564</v>
      </c>
      <c r="AI469" s="81" t="s">
        <v>564</v>
      </c>
      <c r="AJ469" s="81" t="s">
        <v>564</v>
      </c>
      <c r="AK469" s="81" t="s">
        <v>564</v>
      </c>
      <c r="AL469" s="81" t="s">
        <v>564</v>
      </c>
      <c r="AM469" s="81" t="s">
        <v>564</v>
      </c>
      <c r="AN469" s="81" t="s">
        <v>564</v>
      </c>
      <c r="AO469" s="81" t="s">
        <v>564</v>
      </c>
      <c r="AP469" s="82"/>
      <c r="AQ469" s="81" t="s">
        <v>564</v>
      </c>
      <c r="AR469" s="81" t="s">
        <v>564</v>
      </c>
      <c r="AS469" s="81" t="s">
        <v>564</v>
      </c>
      <c r="AT469" s="81" t="s">
        <v>564</v>
      </c>
      <c r="AU469" s="81" t="s">
        <v>564</v>
      </c>
      <c r="AV469" s="81" t="s">
        <v>564</v>
      </c>
      <c r="AW469" s="81" t="s">
        <v>564</v>
      </c>
      <c r="AX469" s="82"/>
      <c r="AY469" s="81" t="s">
        <v>564</v>
      </c>
      <c r="AZ469" s="81" t="s">
        <v>564</v>
      </c>
      <c r="BA469" s="81" t="s">
        <v>564</v>
      </c>
      <c r="BB469" s="81" t="s">
        <v>564</v>
      </c>
      <c r="BC469" s="81" t="s">
        <v>564</v>
      </c>
      <c r="BD469" s="81" t="s">
        <v>564</v>
      </c>
      <c r="BE469" s="81" t="s">
        <v>564</v>
      </c>
      <c r="BF469" s="82"/>
      <c r="BG469" s="81" t="s">
        <v>564</v>
      </c>
      <c r="BH469" s="81" t="s">
        <v>564</v>
      </c>
      <c r="BI469" s="81" t="s">
        <v>564</v>
      </c>
      <c r="BJ469" s="81" t="s">
        <v>564</v>
      </c>
      <c r="BK469" s="81" t="s">
        <v>564</v>
      </c>
      <c r="BL469" s="81" t="s">
        <v>564</v>
      </c>
      <c r="BM469" s="82"/>
      <c r="BN469" s="81" t="s">
        <v>564</v>
      </c>
      <c r="BO469" s="81" t="s">
        <v>564</v>
      </c>
      <c r="BP469" s="81" t="s">
        <v>564</v>
      </c>
      <c r="BQ469" s="81" t="s">
        <v>564</v>
      </c>
      <c r="BR469" s="81" t="s">
        <v>564</v>
      </c>
      <c r="BS469" s="81" t="s">
        <v>564</v>
      </c>
      <c r="BT469"/>
      <c r="BU469" s="80"/>
      <c r="BV469" s="80"/>
      <c r="BW469" s="80"/>
      <c r="BX469" s="80"/>
      <c r="BY469" s="80"/>
      <c r="BZ469" s="80"/>
      <c r="CA469" s="80"/>
      <c r="CB469" s="80"/>
      <c r="CC469" s="80"/>
    </row>
    <row r="470" spans="1:81">
      <c r="A470" s="80" t="s">
        <v>2285</v>
      </c>
      <c r="B470" s="80">
        <v>295</v>
      </c>
      <c r="C470" s="80">
        <v>6</v>
      </c>
      <c r="D470" s="80">
        <v>18</v>
      </c>
      <c r="E470" s="80">
        <v>2009</v>
      </c>
      <c r="F470" s="80" t="s">
        <v>85</v>
      </c>
      <c r="G470" s="80" t="s">
        <v>2279</v>
      </c>
      <c r="H470" s="80" t="s">
        <v>2280</v>
      </c>
      <c r="I470" s="177"/>
      <c r="J470" s="81">
        <v>155.69825694800267</v>
      </c>
      <c r="K470" s="81">
        <v>1.4997239493344725</v>
      </c>
      <c r="L470" s="81">
        <v>3.6848568405625755</v>
      </c>
      <c r="M470" s="81">
        <v>34.843250988298166</v>
      </c>
      <c r="N470" s="81">
        <v>36.97504648122289</v>
      </c>
      <c r="O470" s="81">
        <v>29.824473915780363</v>
      </c>
      <c r="P470" s="81">
        <v>23.341810414624412</v>
      </c>
      <c r="Q470" s="81">
        <v>1.5268303204563238</v>
      </c>
      <c r="R470" s="81">
        <v>0</v>
      </c>
      <c r="S470" s="81">
        <v>3.5460549216021588</v>
      </c>
      <c r="T470" s="82"/>
      <c r="U470" s="81">
        <v>11735865</v>
      </c>
      <c r="V470" s="81">
        <v>846</v>
      </c>
      <c r="W470" s="81">
        <v>81</v>
      </c>
      <c r="X470" s="81">
        <v>6358</v>
      </c>
      <c r="Y470" s="81">
        <v>8010</v>
      </c>
      <c r="Z470" s="81">
        <v>15077</v>
      </c>
      <c r="AA470" s="81">
        <v>4698</v>
      </c>
      <c r="AB470" s="81">
        <v>26190</v>
      </c>
      <c r="AC470" s="81">
        <v>0</v>
      </c>
      <c r="AD470" s="81">
        <v>3.5460549216021588</v>
      </c>
      <c r="AE470" s="82"/>
      <c r="AF470" s="81" t="s">
        <v>564</v>
      </c>
      <c r="AG470" s="81" t="s">
        <v>564</v>
      </c>
      <c r="AH470" s="81" t="s">
        <v>564</v>
      </c>
      <c r="AI470" s="81" t="s">
        <v>564</v>
      </c>
      <c r="AJ470" s="81" t="s">
        <v>564</v>
      </c>
      <c r="AK470" s="81" t="s">
        <v>564</v>
      </c>
      <c r="AL470" s="81" t="s">
        <v>564</v>
      </c>
      <c r="AM470" s="81" t="s">
        <v>564</v>
      </c>
      <c r="AN470" s="81" t="s">
        <v>564</v>
      </c>
      <c r="AO470" s="81" t="s">
        <v>564</v>
      </c>
      <c r="AP470" s="82"/>
      <c r="AQ470" s="81" t="s">
        <v>564</v>
      </c>
      <c r="AR470" s="81" t="s">
        <v>564</v>
      </c>
      <c r="AS470" s="81" t="s">
        <v>564</v>
      </c>
      <c r="AT470" s="81" t="s">
        <v>564</v>
      </c>
      <c r="AU470" s="81" t="s">
        <v>564</v>
      </c>
      <c r="AV470" s="81" t="s">
        <v>564</v>
      </c>
      <c r="AW470" s="81" t="s">
        <v>564</v>
      </c>
      <c r="AX470" s="82"/>
      <c r="AY470" s="81" t="s">
        <v>564</v>
      </c>
      <c r="AZ470" s="81" t="s">
        <v>564</v>
      </c>
      <c r="BA470" s="81" t="s">
        <v>564</v>
      </c>
      <c r="BB470" s="81" t="s">
        <v>564</v>
      </c>
      <c r="BC470" s="81" t="s">
        <v>564</v>
      </c>
      <c r="BD470" s="81" t="s">
        <v>564</v>
      </c>
      <c r="BE470" s="81" t="s">
        <v>564</v>
      </c>
      <c r="BF470" s="82"/>
      <c r="BG470" s="81">
        <v>0</v>
      </c>
      <c r="BH470" s="81">
        <v>0</v>
      </c>
      <c r="BI470" s="81">
        <v>44.335000000000001</v>
      </c>
      <c r="BJ470" s="81">
        <v>0</v>
      </c>
      <c r="BK470" s="81">
        <v>3.87</v>
      </c>
      <c r="BL470" s="81">
        <v>0</v>
      </c>
      <c r="BM470" s="82"/>
      <c r="BN470" s="81">
        <v>0</v>
      </c>
      <c r="BO470" s="81">
        <v>0</v>
      </c>
      <c r="BP470" s="81">
        <v>6</v>
      </c>
      <c r="BQ470" s="81">
        <v>0</v>
      </c>
      <c r="BR470" s="81">
        <v>1</v>
      </c>
      <c r="BS470" s="81">
        <v>0</v>
      </c>
      <c r="BT470"/>
      <c r="BU470" s="80"/>
      <c r="BV470" s="80"/>
      <c r="BW470" s="80"/>
      <c r="BX470" s="80"/>
      <c r="BY470" s="80"/>
      <c r="BZ470" s="80"/>
      <c r="CA470" s="80"/>
      <c r="CB470" s="80"/>
      <c r="CC470" s="80"/>
    </row>
    <row r="471" spans="1:81">
      <c r="A471" s="80" t="s">
        <v>2286</v>
      </c>
      <c r="B471" s="80">
        <v>296</v>
      </c>
      <c r="C471" s="80">
        <v>7</v>
      </c>
      <c r="D471" s="80">
        <v>18</v>
      </c>
      <c r="E471" s="80">
        <v>2010</v>
      </c>
      <c r="F471" s="80" t="s">
        <v>86</v>
      </c>
      <c r="G471" s="80" t="s">
        <v>2279</v>
      </c>
      <c r="H471" s="80" t="s">
        <v>2280</v>
      </c>
      <c r="I471" s="177"/>
      <c r="J471" s="81">
        <v>151.01490460555772</v>
      </c>
      <c r="K471" s="81">
        <v>1.6909139944749325</v>
      </c>
      <c r="L471" s="81">
        <v>3.4645861333403003</v>
      </c>
      <c r="M471" s="81">
        <v>40.631901903920237</v>
      </c>
      <c r="N471" s="81">
        <v>41.840392900628544</v>
      </c>
      <c r="O471" s="81">
        <v>29.704247526354528</v>
      </c>
      <c r="P471" s="81">
        <v>23.700173721084454</v>
      </c>
      <c r="Q471" s="81">
        <v>1.5760323508293492</v>
      </c>
      <c r="R471" s="81">
        <v>0</v>
      </c>
      <c r="S471" s="81">
        <v>3.7942844345295903</v>
      </c>
      <c r="T471" s="82"/>
      <c r="U471" s="81">
        <v>11467921</v>
      </c>
      <c r="V471" s="81">
        <v>846</v>
      </c>
      <c r="W471" s="81">
        <v>81</v>
      </c>
      <c r="X471" s="81">
        <v>6358</v>
      </c>
      <c r="Y471" s="81">
        <v>7991</v>
      </c>
      <c r="Z471" s="81">
        <v>15086</v>
      </c>
      <c r="AA471" s="81">
        <v>4651</v>
      </c>
      <c r="AB471" s="81">
        <v>25904</v>
      </c>
      <c r="AC471" s="81">
        <v>0</v>
      </c>
      <c r="AD471" s="81">
        <v>3.7942844345295903</v>
      </c>
      <c r="AE471" s="82"/>
      <c r="AF471" s="81" t="s">
        <v>564</v>
      </c>
      <c r="AG471" s="81" t="s">
        <v>564</v>
      </c>
      <c r="AH471" s="81" t="s">
        <v>564</v>
      </c>
      <c r="AI471" s="81" t="s">
        <v>564</v>
      </c>
      <c r="AJ471" s="81" t="s">
        <v>564</v>
      </c>
      <c r="AK471" s="81" t="s">
        <v>564</v>
      </c>
      <c r="AL471" s="81" t="s">
        <v>564</v>
      </c>
      <c r="AM471" s="81" t="s">
        <v>564</v>
      </c>
      <c r="AN471" s="81" t="s">
        <v>564</v>
      </c>
      <c r="AO471" s="81" t="s">
        <v>564</v>
      </c>
      <c r="AP471" s="82"/>
      <c r="AQ471" s="81" t="s">
        <v>564</v>
      </c>
      <c r="AR471" s="81" t="s">
        <v>564</v>
      </c>
      <c r="AS471" s="81" t="s">
        <v>564</v>
      </c>
      <c r="AT471" s="81" t="s">
        <v>564</v>
      </c>
      <c r="AU471" s="81" t="s">
        <v>564</v>
      </c>
      <c r="AV471" s="81" t="s">
        <v>564</v>
      </c>
      <c r="AW471" s="81" t="s">
        <v>564</v>
      </c>
      <c r="AX471" s="82"/>
      <c r="AY471" s="81" t="s">
        <v>564</v>
      </c>
      <c r="AZ471" s="81" t="s">
        <v>564</v>
      </c>
      <c r="BA471" s="81" t="s">
        <v>564</v>
      </c>
      <c r="BB471" s="81" t="s">
        <v>564</v>
      </c>
      <c r="BC471" s="81" t="s">
        <v>564</v>
      </c>
      <c r="BD471" s="81" t="s">
        <v>564</v>
      </c>
      <c r="BE471" s="81" t="s">
        <v>564</v>
      </c>
      <c r="BF471" s="82"/>
      <c r="BG471" s="81">
        <v>0</v>
      </c>
      <c r="BH471" s="81">
        <v>0</v>
      </c>
      <c r="BI471" s="81">
        <v>36.948999999999998</v>
      </c>
      <c r="BJ471" s="81">
        <v>0</v>
      </c>
      <c r="BK471" s="81">
        <v>3.641</v>
      </c>
      <c r="BL471" s="81">
        <v>0</v>
      </c>
      <c r="BM471" s="82"/>
      <c r="BN471" s="81">
        <v>0</v>
      </c>
      <c r="BO471" s="81">
        <v>0</v>
      </c>
      <c r="BP471" s="81">
        <v>5</v>
      </c>
      <c r="BQ471" s="81">
        <v>0</v>
      </c>
      <c r="BR471" s="81">
        <v>1</v>
      </c>
      <c r="BS471" s="81">
        <v>0</v>
      </c>
      <c r="BT471"/>
      <c r="BU471" s="80">
        <v>40.590000000000003</v>
      </c>
      <c r="BV471" s="80">
        <v>0</v>
      </c>
      <c r="BW471" s="80">
        <v>0</v>
      </c>
      <c r="BX471" s="80">
        <v>0</v>
      </c>
      <c r="BY471" s="80">
        <v>0</v>
      </c>
      <c r="BZ471" s="80">
        <v>0</v>
      </c>
      <c r="CA471" s="80">
        <v>0</v>
      </c>
      <c r="CB471" s="80">
        <v>0</v>
      </c>
      <c r="CC471" s="80">
        <v>0</v>
      </c>
    </row>
    <row r="472" spans="1:81">
      <c r="A472" s="80" t="s">
        <v>2287</v>
      </c>
      <c r="B472" s="80">
        <v>297</v>
      </c>
      <c r="C472" s="80">
        <v>8</v>
      </c>
      <c r="D472" s="80">
        <v>18</v>
      </c>
      <c r="E472" s="80">
        <v>2011</v>
      </c>
      <c r="F472" s="80" t="s">
        <v>87</v>
      </c>
      <c r="G472" s="80" t="s">
        <v>2279</v>
      </c>
      <c r="H472" s="80" t="s">
        <v>2280</v>
      </c>
      <c r="I472" s="177"/>
      <c r="J472" s="81">
        <v>229.02121296759137</v>
      </c>
      <c r="K472" s="81">
        <v>2.2886025961265388</v>
      </c>
      <c r="L472" s="81">
        <v>3.7104009486547644</v>
      </c>
      <c r="M472" s="81">
        <v>48.411325204330531</v>
      </c>
      <c r="N472" s="81">
        <v>56.153978801832501</v>
      </c>
      <c r="O472" s="81">
        <v>29.301972381551519</v>
      </c>
      <c r="P472" s="81">
        <v>22.787646711411451</v>
      </c>
      <c r="Q472" s="81">
        <v>1.7986702332131137</v>
      </c>
      <c r="R472" s="81">
        <v>0</v>
      </c>
      <c r="S472" s="81">
        <v>3.3768466493847287</v>
      </c>
      <c r="T472" s="82"/>
      <c r="U472" s="81">
        <v>14943435</v>
      </c>
      <c r="V472" s="81">
        <v>846</v>
      </c>
      <c r="W472" s="81">
        <v>81</v>
      </c>
      <c r="X472" s="81">
        <v>6358</v>
      </c>
      <c r="Y472" s="81">
        <v>8004</v>
      </c>
      <c r="Z472" s="81">
        <v>15205</v>
      </c>
      <c r="AA472" s="81">
        <v>4605</v>
      </c>
      <c r="AB472" s="81">
        <v>25630</v>
      </c>
      <c r="AC472" s="81">
        <v>0</v>
      </c>
      <c r="AD472" s="81">
        <v>3.3768466493847287</v>
      </c>
      <c r="AE472" s="82"/>
      <c r="AF472" s="81" t="s">
        <v>564</v>
      </c>
      <c r="AG472" s="81" t="s">
        <v>564</v>
      </c>
      <c r="AH472" s="81" t="s">
        <v>564</v>
      </c>
      <c r="AI472" s="81" t="s">
        <v>564</v>
      </c>
      <c r="AJ472" s="81" t="s">
        <v>564</v>
      </c>
      <c r="AK472" s="81" t="s">
        <v>564</v>
      </c>
      <c r="AL472" s="81" t="s">
        <v>564</v>
      </c>
      <c r="AM472" s="81" t="s">
        <v>564</v>
      </c>
      <c r="AN472" s="81" t="s">
        <v>564</v>
      </c>
      <c r="AO472" s="81" t="s">
        <v>564</v>
      </c>
      <c r="AP472" s="82"/>
      <c r="AQ472" s="81" t="s">
        <v>564</v>
      </c>
      <c r="AR472" s="81" t="s">
        <v>564</v>
      </c>
      <c r="AS472" s="81" t="s">
        <v>564</v>
      </c>
      <c r="AT472" s="81" t="s">
        <v>564</v>
      </c>
      <c r="AU472" s="81" t="s">
        <v>564</v>
      </c>
      <c r="AV472" s="81" t="s">
        <v>564</v>
      </c>
      <c r="AW472" s="81" t="s">
        <v>564</v>
      </c>
      <c r="AX472" s="82"/>
      <c r="AY472" s="81" t="s">
        <v>564</v>
      </c>
      <c r="AZ472" s="81" t="s">
        <v>564</v>
      </c>
      <c r="BA472" s="81" t="s">
        <v>564</v>
      </c>
      <c r="BB472" s="81" t="s">
        <v>564</v>
      </c>
      <c r="BC472" s="81" t="s">
        <v>564</v>
      </c>
      <c r="BD472" s="81" t="s">
        <v>564</v>
      </c>
      <c r="BE472" s="81" t="s">
        <v>564</v>
      </c>
      <c r="BF472" s="82"/>
      <c r="BG472" s="81">
        <v>0</v>
      </c>
      <c r="BH472" s="81">
        <v>0</v>
      </c>
      <c r="BI472" s="81">
        <v>44.429000000000002</v>
      </c>
      <c r="BJ472" s="81">
        <v>0</v>
      </c>
      <c r="BK472" s="81">
        <v>3.6960000000000002</v>
      </c>
      <c r="BL472" s="81">
        <v>0</v>
      </c>
      <c r="BM472" s="82"/>
      <c r="BN472" s="81">
        <v>0</v>
      </c>
      <c r="BO472" s="81">
        <v>0</v>
      </c>
      <c r="BP472" s="81">
        <v>6</v>
      </c>
      <c r="BQ472" s="81">
        <v>0</v>
      </c>
      <c r="BR472" s="81">
        <v>1</v>
      </c>
      <c r="BS472" s="81">
        <v>0</v>
      </c>
      <c r="BT472"/>
      <c r="BU472" s="80">
        <v>48.125</v>
      </c>
      <c r="BV472" s="80">
        <v>0</v>
      </c>
      <c r="BW472" s="80">
        <v>0</v>
      </c>
      <c r="BX472" s="80">
        <v>0</v>
      </c>
      <c r="BY472" s="80">
        <v>0</v>
      </c>
      <c r="BZ472" s="80">
        <v>0</v>
      </c>
      <c r="CA472" s="80">
        <v>0</v>
      </c>
      <c r="CB472" s="80">
        <v>0</v>
      </c>
      <c r="CC472" s="80">
        <v>0</v>
      </c>
    </row>
    <row r="473" spans="1:81">
      <c r="A473" s="80" t="s">
        <v>2288</v>
      </c>
      <c r="B473" s="80">
        <v>298</v>
      </c>
      <c r="C473" s="80">
        <v>9</v>
      </c>
      <c r="D473" s="80">
        <v>18</v>
      </c>
      <c r="E473" s="80">
        <v>2012</v>
      </c>
      <c r="F473" s="80" t="s">
        <v>88</v>
      </c>
      <c r="G473" s="80" t="s">
        <v>2279</v>
      </c>
      <c r="H473" s="80" t="s">
        <v>2280</v>
      </c>
      <c r="I473" s="177"/>
      <c r="J473" s="81">
        <v>217.67352315170496</v>
      </c>
      <c r="K473" s="81">
        <v>2.0786925626806028</v>
      </c>
      <c r="L473" s="81">
        <v>3.601660136044353</v>
      </c>
      <c r="M473" s="81">
        <v>46.925137741685766</v>
      </c>
      <c r="N473" s="81">
        <v>60.961015995061018</v>
      </c>
      <c r="O473" s="81">
        <v>29.184195317797201</v>
      </c>
      <c r="P473" s="81">
        <v>22.554007170603214</v>
      </c>
      <c r="Q473" s="81">
        <v>1.9466637575388335</v>
      </c>
      <c r="R473" s="81">
        <v>0</v>
      </c>
      <c r="S473" s="81">
        <v>3.452654446378649</v>
      </c>
      <c r="T473" s="82"/>
      <c r="U473" s="81">
        <v>14638666</v>
      </c>
      <c r="V473" s="81">
        <v>846</v>
      </c>
      <c r="W473" s="81">
        <v>81</v>
      </c>
      <c r="X473" s="81">
        <v>6358</v>
      </c>
      <c r="Y473" s="81">
        <v>8127</v>
      </c>
      <c r="Z473" s="81">
        <v>15264</v>
      </c>
      <c r="AA473" s="81">
        <v>4532</v>
      </c>
      <c r="AB473" s="81">
        <v>25531</v>
      </c>
      <c r="AC473" s="81">
        <v>0</v>
      </c>
      <c r="AD473" s="81">
        <v>3.452654446378649</v>
      </c>
      <c r="AE473" s="82"/>
      <c r="AF473" s="81" t="s">
        <v>564</v>
      </c>
      <c r="AG473" s="81" t="s">
        <v>564</v>
      </c>
      <c r="AH473" s="81" t="s">
        <v>564</v>
      </c>
      <c r="AI473" s="81" t="s">
        <v>564</v>
      </c>
      <c r="AJ473" s="81" t="s">
        <v>564</v>
      </c>
      <c r="AK473" s="81" t="s">
        <v>564</v>
      </c>
      <c r="AL473" s="81" t="s">
        <v>564</v>
      </c>
      <c r="AM473" s="81" t="s">
        <v>564</v>
      </c>
      <c r="AN473" s="81" t="s">
        <v>564</v>
      </c>
      <c r="AO473" s="81" t="s">
        <v>564</v>
      </c>
      <c r="AP473" s="82"/>
      <c r="AQ473" s="81" t="s">
        <v>564</v>
      </c>
      <c r="AR473" s="81" t="s">
        <v>564</v>
      </c>
      <c r="AS473" s="81" t="s">
        <v>564</v>
      </c>
      <c r="AT473" s="81" t="s">
        <v>564</v>
      </c>
      <c r="AU473" s="81" t="s">
        <v>564</v>
      </c>
      <c r="AV473" s="81" t="s">
        <v>564</v>
      </c>
      <c r="AW473" s="81" t="s">
        <v>564</v>
      </c>
      <c r="AX473" s="82"/>
      <c r="AY473" s="81" t="s">
        <v>564</v>
      </c>
      <c r="AZ473" s="81" t="s">
        <v>564</v>
      </c>
      <c r="BA473" s="81" t="s">
        <v>564</v>
      </c>
      <c r="BB473" s="81" t="s">
        <v>564</v>
      </c>
      <c r="BC473" s="81" t="s">
        <v>564</v>
      </c>
      <c r="BD473" s="81" t="s">
        <v>564</v>
      </c>
      <c r="BE473" s="81" t="s">
        <v>564</v>
      </c>
      <c r="BF473" s="82"/>
      <c r="BG473" s="81">
        <v>0</v>
      </c>
      <c r="BH473" s="81">
        <v>0</v>
      </c>
      <c r="BI473" s="81">
        <v>69.418000000000006</v>
      </c>
      <c r="BJ473" s="81">
        <v>0</v>
      </c>
      <c r="BK473" s="81">
        <v>4.593</v>
      </c>
      <c r="BL473" s="81">
        <v>0</v>
      </c>
      <c r="BM473" s="82"/>
      <c r="BN473" s="81">
        <v>0</v>
      </c>
      <c r="BO473" s="81">
        <v>0</v>
      </c>
      <c r="BP473" s="81">
        <v>7</v>
      </c>
      <c r="BQ473" s="81">
        <v>0</v>
      </c>
      <c r="BR473" s="81">
        <v>1</v>
      </c>
      <c r="BS473" s="81">
        <v>0</v>
      </c>
      <c r="BT473"/>
      <c r="BU473" s="80">
        <v>74.010999999999996</v>
      </c>
      <c r="BV473" s="80">
        <v>0</v>
      </c>
      <c r="BW473" s="80">
        <v>0</v>
      </c>
      <c r="BX473" s="80">
        <v>0</v>
      </c>
      <c r="BY473" s="80">
        <v>0</v>
      </c>
      <c r="BZ473" s="80">
        <v>0</v>
      </c>
      <c r="CA473" s="80">
        <v>0</v>
      </c>
      <c r="CB473" s="80">
        <v>0</v>
      </c>
      <c r="CC473" s="80">
        <v>0</v>
      </c>
    </row>
    <row r="474" spans="1:81">
      <c r="A474" s="80" t="s">
        <v>2289</v>
      </c>
      <c r="B474" s="80">
        <v>299</v>
      </c>
      <c r="C474" s="80">
        <v>10</v>
      </c>
      <c r="D474" s="80">
        <v>18</v>
      </c>
      <c r="E474" s="80">
        <v>2013</v>
      </c>
      <c r="F474" s="80" t="s">
        <v>89</v>
      </c>
      <c r="G474" s="80" t="s">
        <v>2279</v>
      </c>
      <c r="H474" s="80" t="s">
        <v>2280</v>
      </c>
      <c r="I474" s="177"/>
      <c r="J474" s="81">
        <v>181.26145137024352</v>
      </c>
      <c r="K474" s="81">
        <v>1.7428589950742022</v>
      </c>
      <c r="L474" s="81">
        <v>3.7995628865658251</v>
      </c>
      <c r="M474" s="81">
        <v>48.222611385742368</v>
      </c>
      <c r="N474" s="81">
        <v>57.995422415838945</v>
      </c>
      <c r="O474" s="81">
        <v>27.989942761068434</v>
      </c>
      <c r="P474" s="81">
        <v>22.144447238446453</v>
      </c>
      <c r="Q474" s="81">
        <v>1.9568801868131607</v>
      </c>
      <c r="R474" s="81">
        <v>0</v>
      </c>
      <c r="S474" s="81">
        <v>3.8251792376410867</v>
      </c>
      <c r="T474" s="82"/>
      <c r="U474" s="81">
        <v>11604086</v>
      </c>
      <c r="V474" s="81">
        <v>846</v>
      </c>
      <c r="W474" s="81">
        <v>81</v>
      </c>
      <c r="X474" s="81">
        <v>6358</v>
      </c>
      <c r="Y474" s="81">
        <v>8107</v>
      </c>
      <c r="Z474" s="81">
        <v>15293</v>
      </c>
      <c r="AA474" s="81">
        <v>4433</v>
      </c>
      <c r="AB474" s="81">
        <v>25297</v>
      </c>
      <c r="AC474" s="81">
        <v>0</v>
      </c>
      <c r="AD474" s="81">
        <v>3.8251792376410867</v>
      </c>
      <c r="AE474" s="82"/>
      <c r="AF474" s="81" t="s">
        <v>564</v>
      </c>
      <c r="AG474" s="81" t="s">
        <v>564</v>
      </c>
      <c r="AH474" s="81" t="s">
        <v>564</v>
      </c>
      <c r="AI474" s="81" t="s">
        <v>564</v>
      </c>
      <c r="AJ474" s="81" t="s">
        <v>564</v>
      </c>
      <c r="AK474" s="81" t="s">
        <v>564</v>
      </c>
      <c r="AL474" s="81" t="s">
        <v>564</v>
      </c>
      <c r="AM474" s="81" t="s">
        <v>564</v>
      </c>
      <c r="AN474" s="81" t="s">
        <v>564</v>
      </c>
      <c r="AO474" s="81" t="s">
        <v>564</v>
      </c>
      <c r="AP474" s="82"/>
      <c r="AQ474" s="81" t="s">
        <v>564</v>
      </c>
      <c r="AR474" s="81" t="s">
        <v>564</v>
      </c>
      <c r="AS474" s="81" t="s">
        <v>564</v>
      </c>
      <c r="AT474" s="81" t="s">
        <v>564</v>
      </c>
      <c r="AU474" s="81" t="s">
        <v>564</v>
      </c>
      <c r="AV474" s="81" t="s">
        <v>564</v>
      </c>
      <c r="AW474" s="81" t="s">
        <v>564</v>
      </c>
      <c r="AX474" s="82"/>
      <c r="AY474" s="81" t="s">
        <v>564</v>
      </c>
      <c r="AZ474" s="81" t="s">
        <v>564</v>
      </c>
      <c r="BA474" s="81" t="s">
        <v>564</v>
      </c>
      <c r="BB474" s="81" t="s">
        <v>564</v>
      </c>
      <c r="BC474" s="81" t="s">
        <v>564</v>
      </c>
      <c r="BD474" s="81" t="s">
        <v>564</v>
      </c>
      <c r="BE474" s="81" t="s">
        <v>564</v>
      </c>
      <c r="BF474" s="82"/>
      <c r="BG474" s="81">
        <v>0</v>
      </c>
      <c r="BH474" s="81">
        <v>0</v>
      </c>
      <c r="BI474" s="81">
        <v>68.662000000000006</v>
      </c>
      <c r="BJ474" s="81">
        <v>0</v>
      </c>
      <c r="BK474" s="81">
        <v>4.8049999999999997</v>
      </c>
      <c r="BL474" s="81">
        <v>0</v>
      </c>
      <c r="BM474" s="82"/>
      <c r="BN474" s="81">
        <v>0</v>
      </c>
      <c r="BO474" s="81">
        <v>0</v>
      </c>
      <c r="BP474" s="81">
        <v>7</v>
      </c>
      <c r="BQ474" s="81">
        <v>0</v>
      </c>
      <c r="BR474" s="81">
        <v>1</v>
      </c>
      <c r="BS474" s="81">
        <v>0</v>
      </c>
      <c r="BT474"/>
      <c r="BU474" s="80">
        <v>73.466999999999999</v>
      </c>
      <c r="BV474" s="80">
        <v>0</v>
      </c>
      <c r="BW474" s="80">
        <v>0</v>
      </c>
      <c r="BX474" s="80">
        <v>0</v>
      </c>
      <c r="BY474" s="80">
        <v>0</v>
      </c>
      <c r="BZ474" s="80">
        <v>0</v>
      </c>
      <c r="CA474" s="80">
        <v>0</v>
      </c>
      <c r="CB474" s="80">
        <v>0</v>
      </c>
      <c r="CC474" s="80">
        <v>0</v>
      </c>
    </row>
    <row r="475" spans="1:81">
      <c r="A475" s="80" t="s">
        <v>2290</v>
      </c>
      <c r="B475" s="80">
        <v>300</v>
      </c>
      <c r="C475" s="80">
        <v>11</v>
      </c>
      <c r="D475" s="80">
        <v>18</v>
      </c>
      <c r="E475" s="80">
        <v>2014</v>
      </c>
      <c r="F475" s="80" t="s">
        <v>90</v>
      </c>
      <c r="G475" s="80" t="s">
        <v>2279</v>
      </c>
      <c r="H475" s="80" t="s">
        <v>2280</v>
      </c>
      <c r="I475" s="177"/>
      <c r="J475" s="81">
        <v>149.1704487640643</v>
      </c>
      <c r="K475" s="81">
        <v>1.8259151564804383</v>
      </c>
      <c r="L475" s="81">
        <v>7.4546614877215323</v>
      </c>
      <c r="M475" s="81">
        <v>44.306584826898558</v>
      </c>
      <c r="N475" s="81">
        <v>58.753241837437429</v>
      </c>
      <c r="O475" s="81">
        <v>26.542793642008029</v>
      </c>
      <c r="P475" s="81">
        <v>21.757487887842565</v>
      </c>
      <c r="Q475" s="81">
        <v>1.8465885199646634</v>
      </c>
      <c r="R475" s="81">
        <v>0</v>
      </c>
      <c r="S475" s="81">
        <v>3.8610246044815373</v>
      </c>
      <c r="T475" s="82"/>
      <c r="U475" s="81">
        <v>10085523</v>
      </c>
      <c r="V475" s="81">
        <v>775</v>
      </c>
      <c r="W475" s="81">
        <v>205</v>
      </c>
      <c r="X475" s="81">
        <v>5725</v>
      </c>
      <c r="Y475" s="81">
        <v>8091</v>
      </c>
      <c r="Z475" s="81">
        <v>15274</v>
      </c>
      <c r="AA475" s="81">
        <v>4333</v>
      </c>
      <c r="AB475" s="81">
        <v>24880</v>
      </c>
      <c r="AC475" s="81">
        <v>0</v>
      </c>
      <c r="AD475" s="81">
        <v>3.8610246044815373</v>
      </c>
      <c r="AE475" s="82"/>
      <c r="AF475" s="81">
        <v>126095963.98448217</v>
      </c>
      <c r="AG475" s="81">
        <v>1457063.2040292514</v>
      </c>
      <c r="AH475" s="81">
        <v>1350069.4781194504</v>
      </c>
      <c r="AI475" s="81">
        <v>37330273.663339376</v>
      </c>
      <c r="AJ475" s="81">
        <v>79668330.449056</v>
      </c>
      <c r="AK475" s="81">
        <v>0</v>
      </c>
      <c r="AL475" s="81">
        <v>0</v>
      </c>
      <c r="AM475" s="81">
        <v>3415652.2128116079</v>
      </c>
      <c r="AN475" s="81">
        <v>0</v>
      </c>
      <c r="AO475" s="81">
        <v>0</v>
      </c>
      <c r="AP475" s="82"/>
      <c r="AQ475" s="81">
        <v>178</v>
      </c>
      <c r="AR475" s="81">
        <v>12</v>
      </c>
      <c r="AS475" s="81">
        <v>0</v>
      </c>
      <c r="AT475" s="81">
        <v>1</v>
      </c>
      <c r="AU475" s="81">
        <v>0</v>
      </c>
      <c r="AV475" s="81">
        <v>0</v>
      </c>
      <c r="AW475" s="81" t="s">
        <v>564</v>
      </c>
      <c r="AX475" s="82"/>
      <c r="AY475" s="81">
        <v>854.90899999999999</v>
      </c>
      <c r="AZ475" s="81">
        <v>189.5</v>
      </c>
      <c r="BA475" s="81">
        <v>0</v>
      </c>
      <c r="BB475" s="81">
        <v>5200</v>
      </c>
      <c r="BC475" s="81">
        <v>0</v>
      </c>
      <c r="BD475" s="81">
        <v>0</v>
      </c>
      <c r="BE475" s="81" t="s">
        <v>564</v>
      </c>
      <c r="BF475" s="82"/>
      <c r="BG475" s="81">
        <v>0</v>
      </c>
      <c r="BH475" s="81">
        <v>0</v>
      </c>
      <c r="BI475" s="81">
        <v>65.11</v>
      </c>
      <c r="BJ475" s="81">
        <v>0</v>
      </c>
      <c r="BK475" s="81">
        <v>4.7080000000000002</v>
      </c>
      <c r="BL475" s="81">
        <v>0</v>
      </c>
      <c r="BM475" s="82"/>
      <c r="BN475" s="81">
        <v>0</v>
      </c>
      <c r="BO475" s="81">
        <v>0</v>
      </c>
      <c r="BP475" s="81">
        <v>7</v>
      </c>
      <c r="BQ475" s="81">
        <v>0</v>
      </c>
      <c r="BR475" s="81">
        <v>1</v>
      </c>
      <c r="BS475" s="81">
        <v>0</v>
      </c>
      <c r="BT475"/>
      <c r="BU475" s="80">
        <v>69.817999999999998</v>
      </c>
      <c r="BV475" s="80">
        <v>0</v>
      </c>
      <c r="BW475" s="80">
        <v>0</v>
      </c>
      <c r="BX475" s="80">
        <v>0</v>
      </c>
      <c r="BY475" s="80">
        <v>0</v>
      </c>
      <c r="BZ475" s="80">
        <v>0</v>
      </c>
      <c r="CA475" s="80">
        <v>0</v>
      </c>
      <c r="CB475" s="80">
        <v>0</v>
      </c>
      <c r="CC475" s="80">
        <v>0</v>
      </c>
    </row>
    <row r="476" spans="1:81">
      <c r="A476" s="80" t="s">
        <v>2291</v>
      </c>
      <c r="B476" s="80">
        <v>301</v>
      </c>
      <c r="C476" s="80">
        <v>12</v>
      </c>
      <c r="D476" s="80">
        <v>18</v>
      </c>
      <c r="E476" s="80">
        <v>2015</v>
      </c>
      <c r="F476" s="80" t="s">
        <v>91</v>
      </c>
      <c r="G476" s="80" t="s">
        <v>2279</v>
      </c>
      <c r="H476" s="80" t="s">
        <v>2280</v>
      </c>
      <c r="I476" s="177"/>
      <c r="J476" s="81">
        <v>86.861693989518045</v>
      </c>
      <c r="K476" s="81">
        <v>1.7751969143209303</v>
      </c>
      <c r="L476" s="81">
        <v>5.9975452596997938</v>
      </c>
      <c r="M476" s="81">
        <v>33.22788103585566</v>
      </c>
      <c r="N476" s="81">
        <v>55.41252645281773</v>
      </c>
      <c r="O476" s="81">
        <v>26.268846279287917</v>
      </c>
      <c r="P476" s="81">
        <v>21.588671096915885</v>
      </c>
      <c r="Q476" s="81">
        <v>1.7793820667347322</v>
      </c>
      <c r="R476" s="81">
        <v>0</v>
      </c>
      <c r="S476" s="81">
        <v>3.8481641960828719</v>
      </c>
      <c r="T476" s="82"/>
      <c r="U476" s="81">
        <v>6541728</v>
      </c>
      <c r="V476" s="81">
        <v>775</v>
      </c>
      <c r="W476" s="81">
        <v>205</v>
      </c>
      <c r="X476" s="81">
        <v>5725</v>
      </c>
      <c r="Y476" s="81">
        <v>8047</v>
      </c>
      <c r="Z476" s="81">
        <v>15262</v>
      </c>
      <c r="AA476" s="81">
        <v>4296</v>
      </c>
      <c r="AB476" s="81">
        <v>24490</v>
      </c>
      <c r="AC476" s="81">
        <v>0</v>
      </c>
      <c r="AD476" s="81">
        <v>3.8481641960828719</v>
      </c>
      <c r="AE476" s="82"/>
      <c r="AF476" s="81">
        <v>74347761.394750774</v>
      </c>
      <c r="AG476" s="81">
        <v>1314724.0123082944</v>
      </c>
      <c r="AH476" s="81">
        <v>854127.48278162151</v>
      </c>
      <c r="AI476" s="81">
        <v>36388102.477014527</v>
      </c>
      <c r="AJ476" s="81">
        <v>78779860.34712024</v>
      </c>
      <c r="AK476" s="81">
        <v>0</v>
      </c>
      <c r="AL476" s="81">
        <v>0</v>
      </c>
      <c r="AM476" s="81">
        <v>3356251.7683138126</v>
      </c>
      <c r="AN476" s="81">
        <v>0</v>
      </c>
      <c r="AO476" s="81">
        <v>0</v>
      </c>
      <c r="AP476" s="82"/>
      <c r="AQ476" s="81">
        <v>187</v>
      </c>
      <c r="AR476" s="81">
        <v>18</v>
      </c>
      <c r="AS476" s="81">
        <v>0</v>
      </c>
      <c r="AT476" s="81">
        <v>1</v>
      </c>
      <c r="AU476" s="81">
        <v>0</v>
      </c>
      <c r="AV476" s="81">
        <v>0</v>
      </c>
      <c r="AW476" s="81" t="s">
        <v>564</v>
      </c>
      <c r="AX476" s="82"/>
      <c r="AY476" s="81">
        <v>900.50900000000001</v>
      </c>
      <c r="AZ476" s="81">
        <v>420.1</v>
      </c>
      <c r="BA476" s="81">
        <v>0</v>
      </c>
      <c r="BB476" s="81">
        <v>5200</v>
      </c>
      <c r="BC476" s="81">
        <v>0</v>
      </c>
      <c r="BD476" s="81">
        <v>0</v>
      </c>
      <c r="BE476" s="81" t="s">
        <v>564</v>
      </c>
      <c r="BF476" s="82"/>
      <c r="BG476" s="81">
        <v>0</v>
      </c>
      <c r="BH476" s="81">
        <v>0</v>
      </c>
      <c r="BI476" s="81">
        <v>59.216000000000001</v>
      </c>
      <c r="BJ476" s="81">
        <v>0</v>
      </c>
      <c r="BK476" s="81">
        <v>4.5369999999999999</v>
      </c>
      <c r="BL476" s="81">
        <v>0</v>
      </c>
      <c r="BM476" s="82"/>
      <c r="BN476" s="81">
        <v>0</v>
      </c>
      <c r="BO476" s="81">
        <v>0</v>
      </c>
      <c r="BP476" s="81">
        <v>7</v>
      </c>
      <c r="BQ476" s="81">
        <v>0</v>
      </c>
      <c r="BR476" s="81">
        <v>1</v>
      </c>
      <c r="BS476" s="81">
        <v>0</v>
      </c>
      <c r="BT476"/>
      <c r="BU476" s="80">
        <v>63.753</v>
      </c>
      <c r="BV476" s="80">
        <v>0</v>
      </c>
      <c r="BW476" s="80">
        <v>0</v>
      </c>
      <c r="BX476" s="80">
        <v>0</v>
      </c>
      <c r="BY476" s="80">
        <v>0</v>
      </c>
      <c r="BZ476" s="80">
        <v>0</v>
      </c>
      <c r="CA476" s="80">
        <v>0</v>
      </c>
      <c r="CB476" s="80">
        <v>0</v>
      </c>
      <c r="CC476" s="80">
        <v>0</v>
      </c>
    </row>
    <row r="477" spans="1:81">
      <c r="A477" s="80" t="s">
        <v>2292</v>
      </c>
      <c r="B477" s="80">
        <v>302</v>
      </c>
      <c r="C477" s="80">
        <v>13</v>
      </c>
      <c r="D477" s="80">
        <v>18</v>
      </c>
      <c r="E477" s="80">
        <v>2016</v>
      </c>
      <c r="F477" s="80" t="s">
        <v>92</v>
      </c>
      <c r="G477" s="80" t="s">
        <v>2279</v>
      </c>
      <c r="H477" s="80" t="s">
        <v>2280</v>
      </c>
      <c r="I477" s="177"/>
      <c r="J477" s="81">
        <v>121.27711383452082</v>
      </c>
      <c r="K477" s="81">
        <v>1.7986376290931323</v>
      </c>
      <c r="L477" s="81">
        <v>7.5897128358366075</v>
      </c>
      <c r="M477" s="81">
        <v>29.311113135194226</v>
      </c>
      <c r="N477" s="81">
        <v>53.305506607357962</v>
      </c>
      <c r="O477" s="81">
        <v>25.880139982718401</v>
      </c>
      <c r="P477" s="81">
        <v>21.830237649734809</v>
      </c>
      <c r="Q477" s="81">
        <v>1.7054103124697853</v>
      </c>
      <c r="R477" s="81">
        <v>0</v>
      </c>
      <c r="S477" s="81">
        <v>3.7911823218792042</v>
      </c>
      <c r="T477" s="82"/>
      <c r="U477" s="81">
        <v>8906968</v>
      </c>
      <c r="V477" s="81">
        <v>775</v>
      </c>
      <c r="W477" s="81">
        <v>205</v>
      </c>
      <c r="X477" s="81">
        <v>5725</v>
      </c>
      <c r="Y477" s="81">
        <v>8024</v>
      </c>
      <c r="Z477" s="81">
        <v>15221</v>
      </c>
      <c r="AA477" s="81">
        <v>4493</v>
      </c>
      <c r="AB477" s="81">
        <v>24145</v>
      </c>
      <c r="AC477" s="81">
        <v>0</v>
      </c>
      <c r="AD477" s="81">
        <v>3.7911823218792038</v>
      </c>
      <c r="AE477" s="82"/>
      <c r="AF477" s="81">
        <v>104672784.8765879</v>
      </c>
      <c r="AG477" s="81">
        <v>1250048.9163293471</v>
      </c>
      <c r="AH477" s="81">
        <v>846677.14676094498</v>
      </c>
      <c r="AI477" s="81">
        <v>36082156.271579564</v>
      </c>
      <c r="AJ477" s="81">
        <v>73904785.76385273</v>
      </c>
      <c r="AK477" s="81">
        <v>0</v>
      </c>
      <c r="AL477" s="81">
        <v>0</v>
      </c>
      <c r="AM477" s="81">
        <v>3311541.7113012811</v>
      </c>
      <c r="AN477" s="81">
        <v>0</v>
      </c>
      <c r="AO477" s="81">
        <v>0</v>
      </c>
      <c r="AP477" s="82"/>
      <c r="AQ477" s="81">
        <v>196</v>
      </c>
      <c r="AR477" s="81">
        <v>22</v>
      </c>
      <c r="AS477" s="81">
        <v>0</v>
      </c>
      <c r="AT477" s="81">
        <v>2</v>
      </c>
      <c r="AU477" s="81">
        <v>0</v>
      </c>
      <c r="AV477" s="81">
        <v>0</v>
      </c>
      <c r="AW477" s="81" t="s">
        <v>564</v>
      </c>
      <c r="AX477" s="82"/>
      <c r="AY477" s="81">
        <v>947.90899999999999</v>
      </c>
      <c r="AZ477" s="81">
        <v>477</v>
      </c>
      <c r="BA477" s="81">
        <v>0</v>
      </c>
      <c r="BB477" s="81">
        <v>5690</v>
      </c>
      <c r="BC477" s="81">
        <v>0</v>
      </c>
      <c r="BD477" s="81">
        <v>0</v>
      </c>
      <c r="BE477" s="81" t="s">
        <v>564</v>
      </c>
      <c r="BF477" s="82"/>
      <c r="BG477" s="81">
        <v>0</v>
      </c>
      <c r="BH477" s="81">
        <v>0</v>
      </c>
      <c r="BI477" s="81">
        <v>47.984999999999999</v>
      </c>
      <c r="BJ477" s="81">
        <v>0</v>
      </c>
      <c r="BK477" s="81">
        <v>4.4450000000000003</v>
      </c>
      <c r="BL477" s="81">
        <v>0</v>
      </c>
      <c r="BM477" s="82"/>
      <c r="BN477" s="81">
        <v>0</v>
      </c>
      <c r="BO477" s="81">
        <v>0</v>
      </c>
      <c r="BP477" s="81">
        <v>6</v>
      </c>
      <c r="BQ477" s="81">
        <v>0</v>
      </c>
      <c r="BR477" s="81">
        <v>1</v>
      </c>
      <c r="BS477" s="81">
        <v>0</v>
      </c>
      <c r="BT477"/>
      <c r="BU477" s="80">
        <v>52.43</v>
      </c>
      <c r="BV477" s="80">
        <v>0</v>
      </c>
      <c r="BW477" s="80">
        <v>0</v>
      </c>
      <c r="BX477" s="80">
        <v>0</v>
      </c>
      <c r="BY477" s="80">
        <v>0</v>
      </c>
      <c r="BZ477" s="80">
        <v>0</v>
      </c>
      <c r="CA477" s="80">
        <v>0</v>
      </c>
      <c r="CB477" s="80">
        <v>0</v>
      </c>
      <c r="CC477" s="80">
        <v>0</v>
      </c>
    </row>
    <row r="478" spans="1:81">
      <c r="A478" s="80" t="s">
        <v>2293</v>
      </c>
      <c r="B478" s="80">
        <v>303</v>
      </c>
      <c r="C478" s="80">
        <v>14</v>
      </c>
      <c r="D478" s="80">
        <v>18</v>
      </c>
      <c r="E478" s="80">
        <v>2017</v>
      </c>
      <c r="F478" s="80" t="s">
        <v>71</v>
      </c>
      <c r="G478" s="80" t="s">
        <v>2279</v>
      </c>
      <c r="H478" s="80" t="s">
        <v>2280</v>
      </c>
      <c r="I478" s="177"/>
      <c r="J478" s="81">
        <v>77.994908809360226</v>
      </c>
      <c r="K478" s="81">
        <v>1.7386671854768634</v>
      </c>
      <c r="L478" s="81">
        <v>7.7846932146100603</v>
      </c>
      <c r="M478" s="81">
        <v>26.94819184675185</v>
      </c>
      <c r="N478" s="81">
        <v>52.668822823064602</v>
      </c>
      <c r="O478" s="81">
        <v>25.325706551582797</v>
      </c>
      <c r="P478" s="81">
        <v>21.494005199230486</v>
      </c>
      <c r="Q478" s="81">
        <v>1.622550452007623</v>
      </c>
      <c r="R478" s="81">
        <v>0</v>
      </c>
      <c r="S478" s="81">
        <v>3.7863483519960397</v>
      </c>
      <c r="T478" s="82"/>
      <c r="U478" s="81">
        <v>6490378</v>
      </c>
      <c r="V478" s="81">
        <v>775</v>
      </c>
      <c r="W478" s="81">
        <v>205</v>
      </c>
      <c r="X478" s="81">
        <v>5725</v>
      </c>
      <c r="Y478" s="81">
        <v>8028</v>
      </c>
      <c r="Z478" s="81">
        <v>15142</v>
      </c>
      <c r="AA478" s="81">
        <v>4452</v>
      </c>
      <c r="AB478" s="81">
        <v>23756</v>
      </c>
      <c r="AC478" s="81">
        <v>0</v>
      </c>
      <c r="AD478" s="81">
        <v>3.7863483519960401</v>
      </c>
      <c r="AE478" s="82"/>
      <c r="AF478" s="81">
        <v>73417265.064036965</v>
      </c>
      <c r="AG478" s="81">
        <v>1260774.3269956941</v>
      </c>
      <c r="AH478" s="81">
        <v>1214262.9830503501</v>
      </c>
      <c r="AI478" s="81">
        <v>36388029.922483258</v>
      </c>
      <c r="AJ478" s="81">
        <v>77437710.468249932</v>
      </c>
      <c r="AK478" s="81">
        <v>0</v>
      </c>
      <c r="AL478" s="81">
        <v>0</v>
      </c>
      <c r="AM478" s="81">
        <v>3263287.652959493</v>
      </c>
      <c r="AN478" s="81">
        <v>0</v>
      </c>
      <c r="AO478" s="81">
        <v>0</v>
      </c>
      <c r="AP478" s="82"/>
      <c r="AQ478" s="81">
        <v>203</v>
      </c>
      <c r="AR478" s="81">
        <v>24</v>
      </c>
      <c r="AS478" s="81">
        <v>0</v>
      </c>
      <c r="AT478" s="81">
        <v>2</v>
      </c>
      <c r="AU478" s="81">
        <v>0</v>
      </c>
      <c r="AV478" s="81">
        <v>0</v>
      </c>
      <c r="AW478" s="81" t="s">
        <v>564</v>
      </c>
      <c r="AX478" s="82"/>
      <c r="AY478" s="81">
        <v>982.46900000000005</v>
      </c>
      <c r="AZ478" s="81">
        <v>537.20000000000005</v>
      </c>
      <c r="BA478" s="81">
        <v>0</v>
      </c>
      <c r="BB478" s="81">
        <v>5690</v>
      </c>
      <c r="BC478" s="81">
        <v>0</v>
      </c>
      <c r="BD478" s="81">
        <v>0</v>
      </c>
      <c r="BE478" s="81" t="s">
        <v>564</v>
      </c>
      <c r="BF478" s="82"/>
      <c r="BG478" s="81">
        <v>0</v>
      </c>
      <c r="BH478" s="81">
        <v>0</v>
      </c>
      <c r="BI478" s="81">
        <v>57.311</v>
      </c>
      <c r="BJ478" s="81">
        <v>0</v>
      </c>
      <c r="BK478" s="81">
        <v>4.5069999999999997</v>
      </c>
      <c r="BL478" s="81">
        <v>0</v>
      </c>
      <c r="BM478" s="82"/>
      <c r="BN478" s="81">
        <v>0</v>
      </c>
      <c r="BO478" s="81">
        <v>0</v>
      </c>
      <c r="BP478" s="81">
        <v>7</v>
      </c>
      <c r="BQ478" s="81">
        <v>0</v>
      </c>
      <c r="BR478" s="81">
        <v>1</v>
      </c>
      <c r="BS478" s="81">
        <v>0</v>
      </c>
      <c r="BT478"/>
      <c r="BU478" s="80">
        <v>61.817999999999998</v>
      </c>
      <c r="BV478" s="80">
        <v>0</v>
      </c>
      <c r="BW478" s="80">
        <v>0</v>
      </c>
      <c r="BX478" s="80">
        <v>0</v>
      </c>
      <c r="BY478" s="80">
        <v>0</v>
      </c>
      <c r="BZ478" s="80">
        <v>0</v>
      </c>
      <c r="CA478" s="80">
        <v>0</v>
      </c>
      <c r="CB478" s="80">
        <v>0</v>
      </c>
      <c r="CC478" s="80">
        <v>0</v>
      </c>
    </row>
    <row r="479" spans="1:81">
      <c r="A479" s="80" t="s">
        <v>2294</v>
      </c>
      <c r="B479" s="80">
        <v>304</v>
      </c>
      <c r="C479" s="80">
        <v>15</v>
      </c>
      <c r="D479" s="80">
        <v>18</v>
      </c>
      <c r="E479" s="80">
        <v>2018</v>
      </c>
      <c r="F479" s="80" t="s">
        <v>93</v>
      </c>
      <c r="G479" s="80" t="s">
        <v>2279</v>
      </c>
      <c r="H479" s="80" t="s">
        <v>2280</v>
      </c>
      <c r="I479" s="177"/>
      <c r="J479" s="81">
        <v>83.723887176912129</v>
      </c>
      <c r="K479" s="81">
        <v>1.5860398481370381</v>
      </c>
      <c r="L479" s="81">
        <v>6.9655161782350268</v>
      </c>
      <c r="M479" s="81">
        <v>24.534336496194271</v>
      </c>
      <c r="N479" s="81">
        <v>47.647411470134607</v>
      </c>
      <c r="O479" s="81">
        <v>24.792452475455143</v>
      </c>
      <c r="P479" s="81">
        <v>21.155771755348496</v>
      </c>
      <c r="Q479" s="81">
        <v>1.4808635262770702</v>
      </c>
      <c r="R479" s="81">
        <v>0</v>
      </c>
      <c r="S479" s="81">
        <v>3.8174826737815879</v>
      </c>
      <c r="T479" s="82"/>
      <c r="U479" s="81">
        <v>6926734</v>
      </c>
      <c r="V479" s="81">
        <v>775</v>
      </c>
      <c r="W479" s="81">
        <v>205</v>
      </c>
      <c r="X479" s="81">
        <v>5725</v>
      </c>
      <c r="Y479" s="81">
        <v>7979</v>
      </c>
      <c r="Z479" s="81">
        <v>15107</v>
      </c>
      <c r="AA479" s="81">
        <v>4426</v>
      </c>
      <c r="AB479" s="81">
        <v>23365</v>
      </c>
      <c r="AC479" s="81">
        <v>0</v>
      </c>
      <c r="AD479" s="81">
        <v>3.8174826737815879</v>
      </c>
      <c r="AE479" s="82"/>
      <c r="AF479" s="81">
        <v>80892196.10998781</v>
      </c>
      <c r="AG479" s="81">
        <v>1121862.1132917909</v>
      </c>
      <c r="AH479" s="81">
        <v>1123598.837646178</v>
      </c>
      <c r="AI479" s="81">
        <v>34207114.42703978</v>
      </c>
      <c r="AJ479" s="81">
        <v>76694774.827004969</v>
      </c>
      <c r="AK479" s="81">
        <v>0</v>
      </c>
      <c r="AL479" s="81">
        <v>0</v>
      </c>
      <c r="AM479" s="81">
        <v>3216218.2017776761</v>
      </c>
      <c r="AN479" s="81">
        <v>0</v>
      </c>
      <c r="AO479" s="81">
        <v>0</v>
      </c>
      <c r="AP479" s="82"/>
      <c r="AQ479" s="81">
        <v>221</v>
      </c>
      <c r="AR479" s="81">
        <v>27</v>
      </c>
      <c r="AS479" s="81">
        <v>0</v>
      </c>
      <c r="AT479" s="81">
        <v>2</v>
      </c>
      <c r="AU479" s="81">
        <v>0</v>
      </c>
      <c r="AV479" s="81">
        <v>0</v>
      </c>
      <c r="AW479" s="81" t="s">
        <v>564</v>
      </c>
      <c r="AX479" s="82"/>
      <c r="AY479" s="81">
        <v>1075.7090000000001</v>
      </c>
      <c r="AZ479" s="81">
        <v>592</v>
      </c>
      <c r="BA479" s="81">
        <v>0</v>
      </c>
      <c r="BB479" s="81">
        <v>5690</v>
      </c>
      <c r="BC479" s="81">
        <v>0</v>
      </c>
      <c r="BD479" s="81">
        <v>0</v>
      </c>
      <c r="BE479" s="81" t="s">
        <v>564</v>
      </c>
      <c r="BF479" s="82"/>
      <c r="BG479" s="81">
        <v>0</v>
      </c>
      <c r="BH479" s="81">
        <v>0</v>
      </c>
      <c r="BI479" s="81">
        <v>48.502000000000002</v>
      </c>
      <c r="BJ479" s="81">
        <v>0</v>
      </c>
      <c r="BK479" s="81">
        <v>4.1849999999999996</v>
      </c>
      <c r="BL479" s="81">
        <v>0</v>
      </c>
      <c r="BM479" s="82"/>
      <c r="BN479" s="81">
        <v>0</v>
      </c>
      <c r="BO479" s="81">
        <v>0</v>
      </c>
      <c r="BP479" s="81">
        <v>7</v>
      </c>
      <c r="BQ479" s="81">
        <v>0</v>
      </c>
      <c r="BR479" s="81">
        <v>1</v>
      </c>
      <c r="BS479" s="81">
        <v>0</v>
      </c>
      <c r="BT479"/>
      <c r="BU479" s="80">
        <v>52.686999999999998</v>
      </c>
      <c r="BV479" s="80">
        <v>0</v>
      </c>
      <c r="BW479" s="80">
        <v>0</v>
      </c>
      <c r="BX479" s="80">
        <v>0</v>
      </c>
      <c r="BY479" s="80">
        <v>0</v>
      </c>
      <c r="BZ479" s="80">
        <v>0</v>
      </c>
      <c r="CA479" s="80">
        <v>0</v>
      </c>
      <c r="CB479" s="80">
        <v>0</v>
      </c>
      <c r="CC479" s="80">
        <v>0</v>
      </c>
    </row>
    <row r="480" spans="1:81">
      <c r="A480" s="80" t="s">
        <v>2295</v>
      </c>
      <c r="B480" s="80">
        <v>305</v>
      </c>
      <c r="C480" s="80">
        <v>16</v>
      </c>
      <c r="D480" s="80">
        <v>18</v>
      </c>
      <c r="E480" s="80">
        <v>2019</v>
      </c>
      <c r="F480" s="80" t="s">
        <v>73</v>
      </c>
      <c r="G480" s="80" t="s">
        <v>2279</v>
      </c>
      <c r="H480" s="80" t="s">
        <v>2280</v>
      </c>
      <c r="I480" s="177"/>
      <c r="J480" s="81">
        <v>67.142261834844305</v>
      </c>
      <c r="K480" s="81">
        <v>1.4276763597815967</v>
      </c>
      <c r="L480" s="81">
        <v>7.0038123113413935</v>
      </c>
      <c r="M480" s="81">
        <v>24.55024702119584</v>
      </c>
      <c r="N480" s="81">
        <v>39.321502303922642</v>
      </c>
      <c r="O480" s="81">
        <v>23.928690661485572</v>
      </c>
      <c r="P480" s="81">
        <v>19.99574030557369</v>
      </c>
      <c r="Q480" s="81">
        <v>1.4159698935224851</v>
      </c>
      <c r="R480" s="81">
        <v>0</v>
      </c>
      <c r="S480" s="81">
        <v>3.5606552144968289</v>
      </c>
      <c r="T480" s="82"/>
      <c r="U480" s="81">
        <v>6034387</v>
      </c>
      <c r="V480" s="81">
        <v>775</v>
      </c>
      <c r="W480" s="81">
        <v>205</v>
      </c>
      <c r="X480" s="81">
        <v>5725</v>
      </c>
      <c r="Y480" s="81">
        <v>7981</v>
      </c>
      <c r="Z480" s="81">
        <v>14981</v>
      </c>
      <c r="AA480" s="81">
        <v>4152</v>
      </c>
      <c r="AB480" s="81">
        <v>22946</v>
      </c>
      <c r="AC480" s="81">
        <v>0</v>
      </c>
      <c r="AD480" s="81">
        <v>3.5606552144968289</v>
      </c>
      <c r="AE480" s="82"/>
      <c r="AF480" s="81">
        <v>65712561.378781602</v>
      </c>
      <c r="AG480" s="81">
        <v>1083598.045023595</v>
      </c>
      <c r="AH480" s="81">
        <v>1202283.046953494</v>
      </c>
      <c r="AI480" s="81">
        <v>37015273.876342162</v>
      </c>
      <c r="AJ480" s="81">
        <v>63319728.057348587</v>
      </c>
      <c r="AK480" s="81">
        <v>0</v>
      </c>
      <c r="AL480" s="81">
        <v>0</v>
      </c>
      <c r="AM480" s="81">
        <v>3125072.4626044831</v>
      </c>
      <c r="AN480" s="81">
        <v>0</v>
      </c>
      <c r="AO480" s="81">
        <v>0</v>
      </c>
      <c r="AP480" s="82"/>
      <c r="AQ480" s="81">
        <v>233</v>
      </c>
      <c r="AR480" s="81">
        <v>27</v>
      </c>
      <c r="AS480" s="81">
        <v>0</v>
      </c>
      <c r="AT480" s="81">
        <v>2</v>
      </c>
      <c r="AU480" s="81">
        <v>0</v>
      </c>
      <c r="AV480" s="81">
        <v>0</v>
      </c>
      <c r="AW480" s="81" t="s">
        <v>564</v>
      </c>
      <c r="AX480" s="82"/>
      <c r="AY480" s="81">
        <v>1151.424</v>
      </c>
      <c r="AZ480" s="81">
        <v>592.20000000000005</v>
      </c>
      <c r="BA480" s="81">
        <v>0</v>
      </c>
      <c r="BB480" s="81">
        <v>5690</v>
      </c>
      <c r="BC480" s="81">
        <v>0</v>
      </c>
      <c r="BD480" s="81">
        <v>0</v>
      </c>
      <c r="BE480" s="81" t="s">
        <v>564</v>
      </c>
      <c r="BF480" s="82"/>
      <c r="BG480" s="81">
        <v>0</v>
      </c>
      <c r="BH480" s="81">
        <v>0</v>
      </c>
      <c r="BI480" s="81">
        <v>44.62</v>
      </c>
      <c r="BJ480" s="81">
        <v>0</v>
      </c>
      <c r="BK480" s="81">
        <v>2.7480000000000002</v>
      </c>
      <c r="BL480" s="81">
        <v>0</v>
      </c>
      <c r="BM480" s="82"/>
      <c r="BN480" s="81">
        <v>0</v>
      </c>
      <c r="BO480" s="81">
        <v>0</v>
      </c>
      <c r="BP480" s="81">
        <v>7</v>
      </c>
      <c r="BQ480" s="81">
        <v>0</v>
      </c>
      <c r="BR480" s="81">
        <v>1</v>
      </c>
      <c r="BS480" s="81">
        <v>0</v>
      </c>
      <c r="BT480"/>
      <c r="BU480" s="80">
        <v>47.368000000000002</v>
      </c>
      <c r="BV480" s="80">
        <v>0</v>
      </c>
      <c r="BW480" s="80">
        <v>0</v>
      </c>
      <c r="BX480" s="80">
        <v>0</v>
      </c>
      <c r="BY480" s="80">
        <v>0</v>
      </c>
      <c r="BZ480" s="80">
        <v>0</v>
      </c>
      <c r="CA480" s="80">
        <v>0</v>
      </c>
      <c r="CB480" s="80">
        <v>0</v>
      </c>
      <c r="CC480" s="80">
        <v>0</v>
      </c>
    </row>
    <row r="481" spans="1:81">
      <c r="A481" s="80" t="s">
        <v>2296</v>
      </c>
      <c r="B481" s="80">
        <v>306</v>
      </c>
      <c r="C481" s="80">
        <v>17</v>
      </c>
      <c r="D481" s="80">
        <v>18</v>
      </c>
      <c r="E481" s="80">
        <v>2020</v>
      </c>
      <c r="F481" s="80" t="s">
        <v>218</v>
      </c>
      <c r="G481" s="80" t="s">
        <v>2279</v>
      </c>
      <c r="H481" s="80" t="s">
        <v>2280</v>
      </c>
      <c r="I481" s="177"/>
      <c r="J481" s="81">
        <v>56.420614355752242</v>
      </c>
      <c r="K481" s="81">
        <v>1.51991904496001</v>
      </c>
      <c r="L481" s="81">
        <v>7.9755024429915409</v>
      </c>
      <c r="M481" s="81">
        <v>20.184921304281229</v>
      </c>
      <c r="N481" s="81">
        <v>35.80055362831466</v>
      </c>
      <c r="O481" s="81">
        <v>20.815179540221642</v>
      </c>
      <c r="P481" s="81">
        <v>19.383698697197328</v>
      </c>
      <c r="Q481" s="81">
        <v>1.3314473655296841</v>
      </c>
      <c r="R481" s="81">
        <v>0</v>
      </c>
      <c r="S481" s="81">
        <v>3.9655346733160268</v>
      </c>
      <c r="T481" s="82"/>
      <c r="U481" s="81">
        <v>5501679</v>
      </c>
      <c r="V481" s="81">
        <v>752</v>
      </c>
      <c r="W481" s="81">
        <v>355</v>
      </c>
      <c r="X481" s="81">
        <v>5636</v>
      </c>
      <c r="Y481" s="81">
        <v>7961</v>
      </c>
      <c r="Z481" s="81">
        <v>14874</v>
      </c>
      <c r="AA481" s="81">
        <v>4373</v>
      </c>
      <c r="AB481" s="81">
        <v>22581</v>
      </c>
      <c r="AC481" s="81">
        <v>0</v>
      </c>
      <c r="AD481" s="81">
        <v>3.9655346733160268</v>
      </c>
      <c r="AE481" s="82"/>
      <c r="AF481" s="81">
        <v>59908063.318991102</v>
      </c>
      <c r="AG481" s="81">
        <v>1112627.3127480566</v>
      </c>
      <c r="AH481" s="81">
        <v>1350468.0577296934</v>
      </c>
      <c r="AI481" s="81">
        <v>31782060.238813665</v>
      </c>
      <c r="AJ481" s="81">
        <v>63658232.818069793</v>
      </c>
      <c r="AK481" s="81"/>
      <c r="AL481" s="81"/>
      <c r="AM481" s="81">
        <v>2947071.3801426189</v>
      </c>
      <c r="AN481" s="81"/>
      <c r="AO481" s="81"/>
      <c r="AP481" s="82"/>
      <c r="AQ481" s="81">
        <v>241</v>
      </c>
      <c r="AR481" s="81">
        <v>27</v>
      </c>
      <c r="AS481" s="81">
        <v>0</v>
      </c>
      <c r="AT481" s="81">
        <v>3</v>
      </c>
      <c r="AU481" s="81">
        <v>0</v>
      </c>
      <c r="AV481" s="81">
        <v>0</v>
      </c>
      <c r="AW481" s="81">
        <v>0</v>
      </c>
      <c r="AX481" s="82"/>
      <c r="AY481" s="81">
        <v>1194.0239999999999</v>
      </c>
      <c r="AZ481" s="81">
        <v>592.20000000000005</v>
      </c>
      <c r="BA481" s="81">
        <v>0</v>
      </c>
      <c r="BB481" s="81">
        <v>6110</v>
      </c>
      <c r="BC481" s="81">
        <v>0</v>
      </c>
      <c r="BD481" s="81">
        <v>0</v>
      </c>
      <c r="BE481" s="81">
        <v>0</v>
      </c>
      <c r="BF481" s="82"/>
      <c r="BG481" s="81">
        <v>0</v>
      </c>
      <c r="BH481" s="81">
        <v>0</v>
      </c>
      <c r="BI481" s="81">
        <v>33.478999999999999</v>
      </c>
      <c r="BJ481" s="81">
        <v>0</v>
      </c>
      <c r="BK481" s="81">
        <v>2.653</v>
      </c>
      <c r="BL481" s="81">
        <v>0</v>
      </c>
      <c r="BM481" s="82"/>
      <c r="BN481" s="81">
        <v>0</v>
      </c>
      <c r="BO481" s="81">
        <v>0</v>
      </c>
      <c r="BP481" s="81">
        <v>6</v>
      </c>
      <c r="BQ481" s="81">
        <v>0</v>
      </c>
      <c r="BR481" s="81">
        <v>1</v>
      </c>
      <c r="BS481" s="81">
        <v>0</v>
      </c>
      <c r="BT481"/>
      <c r="BU481" s="80">
        <v>36.131999999999998</v>
      </c>
      <c r="BV481" s="80">
        <v>0</v>
      </c>
      <c r="BW481" s="80">
        <v>0</v>
      </c>
      <c r="BX481" s="80">
        <v>0</v>
      </c>
      <c r="BY481" s="80">
        <v>0</v>
      </c>
      <c r="BZ481" s="80">
        <v>0</v>
      </c>
      <c r="CA481" s="80">
        <v>0</v>
      </c>
      <c r="CB481" s="80">
        <v>0</v>
      </c>
      <c r="CC481" s="80">
        <v>0</v>
      </c>
    </row>
    <row r="482" spans="1:81">
      <c r="A482" s="80" t="s">
        <v>2297</v>
      </c>
      <c r="B482" s="80">
        <v>306</v>
      </c>
      <c r="C482" s="80">
        <v>18</v>
      </c>
      <c r="D482" s="80">
        <v>18</v>
      </c>
      <c r="E482" s="80">
        <v>2021</v>
      </c>
      <c r="F482" s="80" t="s">
        <v>75</v>
      </c>
      <c r="G482" s="174" t="s">
        <v>2279</v>
      </c>
      <c r="H482" s="80" t="s">
        <v>2280</v>
      </c>
      <c r="I482" s="177"/>
      <c r="J482" s="81">
        <v>58.476080175985281</v>
      </c>
      <c r="K482" s="81">
        <v>1.6203014456707849</v>
      </c>
      <c r="L482" s="81">
        <v>9.6035593163819097</v>
      </c>
      <c r="M482" s="81">
        <v>22.6428146727004</v>
      </c>
      <c r="N482" s="81">
        <v>36.773298627561928</v>
      </c>
      <c r="O482" s="81">
        <v>19.985402602228483</v>
      </c>
      <c r="P482" s="81">
        <v>19.93565032506978</v>
      </c>
      <c r="Q482" s="81">
        <v>1.3213496840705392</v>
      </c>
      <c r="R482" s="81">
        <v>0</v>
      </c>
      <c r="S482" s="81">
        <v>3.830861012902774</v>
      </c>
      <c r="T482" s="82"/>
      <c r="U482" s="81">
        <v>6225974</v>
      </c>
      <c r="V482" s="81">
        <v>752</v>
      </c>
      <c r="W482" s="81">
        <v>355</v>
      </c>
      <c r="X482" s="81">
        <v>5636</v>
      </c>
      <c r="Y482" s="81">
        <v>7869</v>
      </c>
      <c r="Z482" s="81">
        <v>14705</v>
      </c>
      <c r="AA482" s="81">
        <v>4386</v>
      </c>
      <c r="AB482" s="81">
        <v>22144</v>
      </c>
      <c r="AC482" s="81">
        <v>0</v>
      </c>
      <c r="AD482" s="81">
        <v>3.830861012902774</v>
      </c>
      <c r="AE482" s="82"/>
      <c r="AF482" s="81">
        <v>59411568.574993335</v>
      </c>
      <c r="AG482" s="81">
        <v>1177405.8952464524</v>
      </c>
      <c r="AH482" s="81">
        <v>1695881.6434272239</v>
      </c>
      <c r="AI482" s="81">
        <v>35914258.649904266</v>
      </c>
      <c r="AJ482" s="81">
        <v>61854042.074894249</v>
      </c>
      <c r="AK482" s="81">
        <v>0</v>
      </c>
      <c r="AL482" s="81">
        <v>0</v>
      </c>
      <c r="AM482" s="81">
        <v>2906707.5316159879</v>
      </c>
      <c r="AN482" s="81">
        <v>0</v>
      </c>
      <c r="AO482" s="81">
        <v>0</v>
      </c>
      <c r="AP482" s="82"/>
      <c r="AQ482" s="81">
        <v>249</v>
      </c>
      <c r="AR482" s="81">
        <v>26</v>
      </c>
      <c r="AS482" s="81">
        <v>0</v>
      </c>
      <c r="AT482" s="81">
        <v>4</v>
      </c>
      <c r="AU482" s="81">
        <v>0</v>
      </c>
      <c r="AV482" s="81">
        <v>0</v>
      </c>
      <c r="AW482" s="81"/>
      <c r="AX482" s="82"/>
      <c r="AY482" s="81">
        <v>1242.9839999999999</v>
      </c>
      <c r="AZ482" s="81">
        <v>542.70000000000005</v>
      </c>
      <c r="BA482" s="81">
        <v>0</v>
      </c>
      <c r="BB482" s="81">
        <v>6670</v>
      </c>
      <c r="BC482" s="81">
        <v>0</v>
      </c>
      <c r="BD482" s="81">
        <v>0</v>
      </c>
      <c r="BE482" s="81"/>
      <c r="BF482" s="82"/>
      <c r="BG482" s="81"/>
      <c r="BH482" s="81"/>
      <c r="BI482" s="81"/>
      <c r="BJ482" s="81"/>
      <c r="BK482" s="81"/>
      <c r="BL482" s="81"/>
      <c r="BM482" s="82"/>
      <c r="BN482" s="81"/>
      <c r="BO482" s="81"/>
      <c r="BP482" s="81"/>
      <c r="BQ482" s="81"/>
      <c r="BR482" s="81"/>
      <c r="BS482" s="81"/>
      <c r="BT482"/>
      <c r="BU482" s="80"/>
      <c r="BV482" s="80"/>
      <c r="BW482" s="80"/>
      <c r="BX482" s="80"/>
      <c r="BY482" s="80"/>
      <c r="BZ482" s="80"/>
      <c r="CA482" s="80"/>
      <c r="CB482" s="80"/>
      <c r="CC482" s="80"/>
    </row>
    <row r="483" spans="1:81">
      <c r="A483" s="80" t="s">
        <v>2298</v>
      </c>
      <c r="B483" s="80">
        <v>306</v>
      </c>
      <c r="C483" s="80">
        <v>19</v>
      </c>
      <c r="D483" s="80">
        <v>18</v>
      </c>
      <c r="E483" s="80">
        <v>2022</v>
      </c>
      <c r="F483" s="80" t="s">
        <v>568</v>
      </c>
      <c r="G483" s="174" t="s">
        <v>2279</v>
      </c>
      <c r="H483" s="80" t="s">
        <v>2280</v>
      </c>
      <c r="I483" s="177"/>
      <c r="J483" s="81"/>
      <c r="K483" s="81"/>
      <c r="L483" s="81"/>
      <c r="M483" s="81"/>
      <c r="N483" s="81"/>
      <c r="O483" s="81"/>
      <c r="P483" s="81"/>
      <c r="Q483" s="81"/>
      <c r="R483" s="81"/>
      <c r="S483" s="81"/>
      <c r="T483" s="82"/>
      <c r="U483" s="81"/>
      <c r="V483" s="81"/>
      <c r="W483" s="81"/>
      <c r="X483" s="81"/>
      <c r="Y483" s="81"/>
      <c r="Z483" s="81"/>
      <c r="AA483" s="81"/>
      <c r="AB483" s="81"/>
      <c r="AC483" s="81"/>
      <c r="AD483" s="81"/>
      <c r="AE483" s="82"/>
      <c r="AF483" s="81"/>
      <c r="AG483" s="81"/>
      <c r="AH483" s="81"/>
      <c r="AI483" s="81"/>
      <c r="AJ483" s="81"/>
      <c r="AK483" s="81"/>
      <c r="AL483" s="81"/>
      <c r="AM483" s="81"/>
      <c r="AN483" s="81"/>
      <c r="AO483" s="81"/>
      <c r="AP483" s="82"/>
      <c r="AQ483" s="81">
        <v>264</v>
      </c>
      <c r="AR483" s="81">
        <v>26</v>
      </c>
      <c r="AS483" s="81">
        <v>0</v>
      </c>
      <c r="AT483" s="81">
        <v>4</v>
      </c>
      <c r="AU483" s="81">
        <v>0</v>
      </c>
      <c r="AV483" s="81">
        <v>0</v>
      </c>
      <c r="AW483" s="81"/>
      <c r="AX483" s="82"/>
      <c r="AY483" s="81">
        <v>1328.6839999999997</v>
      </c>
      <c r="AZ483" s="81">
        <v>542.70000000000005</v>
      </c>
      <c r="BA483" s="81">
        <v>0</v>
      </c>
      <c r="BB483" s="81">
        <v>6670</v>
      </c>
      <c r="BC483" s="81">
        <v>0</v>
      </c>
      <c r="BD483" s="81">
        <v>0</v>
      </c>
      <c r="BE483" s="81"/>
      <c r="BF483" s="82"/>
      <c r="BG483" s="81"/>
      <c r="BH483" s="81"/>
      <c r="BI483" s="81"/>
      <c r="BJ483" s="81"/>
      <c r="BK483" s="81"/>
      <c r="BL483" s="81"/>
      <c r="BM483" s="82"/>
      <c r="BN483" s="81"/>
      <c r="BO483" s="81"/>
      <c r="BP483" s="81"/>
      <c r="BQ483" s="81"/>
      <c r="BR483" s="81"/>
      <c r="BS483" s="81"/>
      <c r="BT483"/>
      <c r="BU483" s="80"/>
      <c r="BV483" s="80"/>
      <c r="BW483" s="80"/>
      <c r="BX483" s="80"/>
      <c r="BY483" s="80"/>
      <c r="BZ483" s="80"/>
      <c r="CA483" s="80"/>
      <c r="CB483" s="80"/>
      <c r="CC483" s="80"/>
    </row>
    <row r="484" spans="1:81">
      <c r="A484" s="80" t="s">
        <v>2299</v>
      </c>
      <c r="B484" s="80">
        <v>256</v>
      </c>
      <c r="C484" s="80">
        <v>1</v>
      </c>
      <c r="D484" s="80">
        <v>16</v>
      </c>
      <c r="E484" s="80">
        <v>1990</v>
      </c>
      <c r="F484" s="80" t="s">
        <v>562</v>
      </c>
      <c r="G484" s="80" t="s">
        <v>2300</v>
      </c>
      <c r="H484" s="80" t="s">
        <v>2301</v>
      </c>
      <c r="I484" s="177"/>
      <c r="J484" s="81">
        <v>141.71314553856982</v>
      </c>
      <c r="K484" s="81">
        <v>6.3568832535046438</v>
      </c>
      <c r="L484" s="81">
        <v>25.974455398033037</v>
      </c>
      <c r="M484" s="81">
        <v>12.648923372315828</v>
      </c>
      <c r="N484" s="81">
        <v>18.999789756254199</v>
      </c>
      <c r="O484" s="81">
        <v>21.132392130464705</v>
      </c>
      <c r="P484" s="81">
        <v>38.07486663782592</v>
      </c>
      <c r="Q484" s="81">
        <v>1.8590095249271925</v>
      </c>
      <c r="R484" s="81">
        <v>0</v>
      </c>
      <c r="S484" s="81">
        <v>2.0150383056874674</v>
      </c>
      <c r="T484" s="82"/>
      <c r="U484" s="81">
        <v>9905943</v>
      </c>
      <c r="V484" s="81">
        <v>2105</v>
      </c>
      <c r="W484" s="81">
        <v>228</v>
      </c>
      <c r="X484" s="81">
        <v>5193</v>
      </c>
      <c r="Y484" s="81">
        <v>7315</v>
      </c>
      <c r="Z484" s="81">
        <v>8692</v>
      </c>
      <c r="AA484" s="81">
        <v>9245</v>
      </c>
      <c r="AB484" s="81">
        <v>30184</v>
      </c>
      <c r="AC484" s="81">
        <v>0</v>
      </c>
      <c r="AD484" s="81">
        <v>2.0150383056874674</v>
      </c>
      <c r="AE484" s="82"/>
      <c r="AF484" s="81" t="s">
        <v>564</v>
      </c>
      <c r="AG484" s="81" t="s">
        <v>564</v>
      </c>
      <c r="AH484" s="81" t="s">
        <v>564</v>
      </c>
      <c r="AI484" s="81" t="s">
        <v>564</v>
      </c>
      <c r="AJ484" s="81" t="s">
        <v>564</v>
      </c>
      <c r="AK484" s="81" t="s">
        <v>564</v>
      </c>
      <c r="AL484" s="81" t="s">
        <v>564</v>
      </c>
      <c r="AM484" s="81" t="s">
        <v>564</v>
      </c>
      <c r="AN484" s="81" t="s">
        <v>564</v>
      </c>
      <c r="AO484" s="81" t="s">
        <v>564</v>
      </c>
      <c r="AP484" s="82"/>
      <c r="AQ484" s="81" t="s">
        <v>564</v>
      </c>
      <c r="AR484" s="81" t="s">
        <v>564</v>
      </c>
      <c r="AS484" s="81" t="s">
        <v>564</v>
      </c>
      <c r="AT484" s="81" t="s">
        <v>564</v>
      </c>
      <c r="AU484" s="81" t="s">
        <v>564</v>
      </c>
      <c r="AV484" s="81" t="s">
        <v>564</v>
      </c>
      <c r="AW484" s="81" t="s">
        <v>564</v>
      </c>
      <c r="AX484" s="82"/>
      <c r="AY484" s="81" t="s">
        <v>564</v>
      </c>
      <c r="AZ484" s="81" t="s">
        <v>564</v>
      </c>
      <c r="BA484" s="81" t="s">
        <v>564</v>
      </c>
      <c r="BB484" s="81" t="s">
        <v>564</v>
      </c>
      <c r="BC484" s="81" t="s">
        <v>564</v>
      </c>
      <c r="BD484" s="81" t="s">
        <v>564</v>
      </c>
      <c r="BE484" s="81" t="s">
        <v>564</v>
      </c>
      <c r="BF484" s="82"/>
      <c r="BG484" s="81" t="s">
        <v>564</v>
      </c>
      <c r="BH484" s="81" t="s">
        <v>564</v>
      </c>
      <c r="BI484" s="81" t="s">
        <v>564</v>
      </c>
      <c r="BJ484" s="81" t="s">
        <v>564</v>
      </c>
      <c r="BK484" s="81" t="s">
        <v>564</v>
      </c>
      <c r="BL484" s="81" t="s">
        <v>564</v>
      </c>
      <c r="BM484" s="82"/>
      <c r="BN484" s="81" t="s">
        <v>564</v>
      </c>
      <c r="BO484" s="81" t="s">
        <v>564</v>
      </c>
      <c r="BP484" s="81" t="s">
        <v>564</v>
      </c>
      <c r="BQ484" s="81" t="s">
        <v>564</v>
      </c>
      <c r="BR484" s="81" t="s">
        <v>564</v>
      </c>
      <c r="BS484" s="81" t="s">
        <v>564</v>
      </c>
      <c r="BT484"/>
      <c r="BU484" s="80"/>
      <c r="BV484" s="80"/>
      <c r="BW484" s="80"/>
      <c r="BX484" s="80"/>
      <c r="BY484" s="80"/>
      <c r="BZ484" s="80"/>
      <c r="CA484" s="80"/>
      <c r="CB484" s="80"/>
      <c r="CC484" s="80"/>
    </row>
    <row r="485" spans="1:81">
      <c r="A485" s="80" t="s">
        <v>2302</v>
      </c>
      <c r="B485" s="80">
        <v>257</v>
      </c>
      <c r="C485" s="80">
        <v>2</v>
      </c>
      <c r="D485" s="80">
        <v>16</v>
      </c>
      <c r="E485" s="80">
        <v>2005</v>
      </c>
      <c r="F485" s="80" t="s">
        <v>565</v>
      </c>
      <c r="G485" s="80" t="s">
        <v>2300</v>
      </c>
      <c r="H485" s="80" t="s">
        <v>2301</v>
      </c>
      <c r="I485" s="177"/>
      <c r="J485" s="81">
        <v>91.627057727109019</v>
      </c>
      <c r="K485" s="81">
        <v>4.585213654110218</v>
      </c>
      <c r="L485" s="81">
        <v>28.01208868057137</v>
      </c>
      <c r="M485" s="81">
        <v>26.367174130184196</v>
      </c>
      <c r="N485" s="81">
        <v>31.268672203818692</v>
      </c>
      <c r="O485" s="81">
        <v>31.441317835910258</v>
      </c>
      <c r="P485" s="81">
        <v>37.609374376587937</v>
      </c>
      <c r="Q485" s="81">
        <v>1.6260485598624073</v>
      </c>
      <c r="R485" s="81">
        <v>0</v>
      </c>
      <c r="S485" s="81">
        <v>3.6472528668956188</v>
      </c>
      <c r="T485" s="82"/>
      <c r="U485" s="81">
        <v>5309718</v>
      </c>
      <c r="V485" s="81">
        <v>1725</v>
      </c>
      <c r="W485" s="81">
        <v>236</v>
      </c>
      <c r="X485" s="81">
        <v>4697</v>
      </c>
      <c r="Y485" s="81">
        <v>7865</v>
      </c>
      <c r="Z485" s="81">
        <v>14965</v>
      </c>
      <c r="AA485" s="81">
        <v>7479</v>
      </c>
      <c r="AB485" s="81">
        <v>27600</v>
      </c>
      <c r="AC485" s="81">
        <v>0</v>
      </c>
      <c r="AD485" s="81">
        <v>3.6472528668956188</v>
      </c>
      <c r="AE485" s="82"/>
      <c r="AF485" s="81" t="s">
        <v>564</v>
      </c>
      <c r="AG485" s="81" t="s">
        <v>564</v>
      </c>
      <c r="AH485" s="81" t="s">
        <v>564</v>
      </c>
      <c r="AI485" s="81" t="s">
        <v>564</v>
      </c>
      <c r="AJ485" s="81" t="s">
        <v>564</v>
      </c>
      <c r="AK485" s="81" t="s">
        <v>564</v>
      </c>
      <c r="AL485" s="81" t="s">
        <v>564</v>
      </c>
      <c r="AM485" s="81" t="s">
        <v>564</v>
      </c>
      <c r="AN485" s="81" t="s">
        <v>564</v>
      </c>
      <c r="AO485" s="81" t="s">
        <v>564</v>
      </c>
      <c r="AP485" s="82"/>
      <c r="AQ485" s="81" t="s">
        <v>564</v>
      </c>
      <c r="AR485" s="81" t="s">
        <v>564</v>
      </c>
      <c r="AS485" s="81" t="s">
        <v>564</v>
      </c>
      <c r="AT485" s="81" t="s">
        <v>564</v>
      </c>
      <c r="AU485" s="81" t="s">
        <v>564</v>
      </c>
      <c r="AV485" s="81" t="s">
        <v>564</v>
      </c>
      <c r="AW485" s="81" t="s">
        <v>564</v>
      </c>
      <c r="AX485" s="82"/>
      <c r="AY485" s="81" t="s">
        <v>564</v>
      </c>
      <c r="AZ485" s="81" t="s">
        <v>564</v>
      </c>
      <c r="BA485" s="81" t="s">
        <v>564</v>
      </c>
      <c r="BB485" s="81" t="s">
        <v>564</v>
      </c>
      <c r="BC485" s="81" t="s">
        <v>564</v>
      </c>
      <c r="BD485" s="81" t="s">
        <v>564</v>
      </c>
      <c r="BE485" s="81" t="s">
        <v>564</v>
      </c>
      <c r="BF485" s="82"/>
      <c r="BG485" s="81" t="s">
        <v>564</v>
      </c>
      <c r="BH485" s="81" t="s">
        <v>564</v>
      </c>
      <c r="BI485" s="81" t="s">
        <v>564</v>
      </c>
      <c r="BJ485" s="81" t="s">
        <v>564</v>
      </c>
      <c r="BK485" s="81" t="s">
        <v>564</v>
      </c>
      <c r="BL485" s="81" t="s">
        <v>564</v>
      </c>
      <c r="BM485" s="82"/>
      <c r="BN485" s="81" t="s">
        <v>564</v>
      </c>
      <c r="BO485" s="81" t="s">
        <v>564</v>
      </c>
      <c r="BP485" s="81" t="s">
        <v>564</v>
      </c>
      <c r="BQ485" s="81" t="s">
        <v>564</v>
      </c>
      <c r="BR485" s="81" t="s">
        <v>564</v>
      </c>
      <c r="BS485" s="81" t="s">
        <v>564</v>
      </c>
      <c r="BT485"/>
      <c r="BU485" s="80"/>
      <c r="BV485" s="80"/>
      <c r="BW485" s="80"/>
      <c r="BX485" s="80"/>
      <c r="BY485" s="80"/>
      <c r="BZ485" s="80"/>
      <c r="CA485" s="80"/>
      <c r="CB485" s="80"/>
      <c r="CC485" s="80"/>
    </row>
    <row r="486" spans="1:81">
      <c r="A486" s="80" t="s">
        <v>2303</v>
      </c>
      <c r="B486" s="80">
        <v>258</v>
      </c>
      <c r="C486" s="80">
        <v>3</v>
      </c>
      <c r="D486" s="80">
        <v>16</v>
      </c>
      <c r="E486" s="80">
        <v>2006</v>
      </c>
      <c r="F486" s="80" t="s">
        <v>566</v>
      </c>
      <c r="G486" s="80" t="s">
        <v>2300</v>
      </c>
      <c r="H486" s="80" t="s">
        <v>2301</v>
      </c>
      <c r="I486" s="177"/>
      <c r="J486" s="81" t="s">
        <v>564</v>
      </c>
      <c r="K486" s="81" t="s">
        <v>564</v>
      </c>
      <c r="L486" s="81" t="s">
        <v>564</v>
      </c>
      <c r="M486" s="81" t="s">
        <v>564</v>
      </c>
      <c r="N486" s="81" t="s">
        <v>564</v>
      </c>
      <c r="O486" s="81" t="s">
        <v>564</v>
      </c>
      <c r="P486" s="81" t="s">
        <v>564</v>
      </c>
      <c r="Q486" s="81" t="s">
        <v>564</v>
      </c>
      <c r="R486" s="81" t="s">
        <v>564</v>
      </c>
      <c r="S486" s="81" t="s">
        <v>564</v>
      </c>
      <c r="T486" s="82"/>
      <c r="U486" s="81" t="s">
        <v>564</v>
      </c>
      <c r="V486" s="81" t="s">
        <v>564</v>
      </c>
      <c r="W486" s="81" t="s">
        <v>564</v>
      </c>
      <c r="X486" s="81" t="s">
        <v>564</v>
      </c>
      <c r="Y486" s="81" t="s">
        <v>564</v>
      </c>
      <c r="Z486" s="81" t="s">
        <v>564</v>
      </c>
      <c r="AA486" s="81" t="s">
        <v>564</v>
      </c>
      <c r="AB486" s="81" t="s">
        <v>564</v>
      </c>
      <c r="AC486" s="81" t="s">
        <v>564</v>
      </c>
      <c r="AD486" s="81" t="s">
        <v>564</v>
      </c>
      <c r="AE486" s="82"/>
      <c r="AF486" s="81" t="s">
        <v>564</v>
      </c>
      <c r="AG486" s="81" t="s">
        <v>564</v>
      </c>
      <c r="AH486" s="81" t="s">
        <v>564</v>
      </c>
      <c r="AI486" s="81" t="s">
        <v>564</v>
      </c>
      <c r="AJ486" s="81" t="s">
        <v>564</v>
      </c>
      <c r="AK486" s="81" t="s">
        <v>564</v>
      </c>
      <c r="AL486" s="81" t="s">
        <v>564</v>
      </c>
      <c r="AM486" s="81" t="s">
        <v>564</v>
      </c>
      <c r="AN486" s="81" t="s">
        <v>564</v>
      </c>
      <c r="AO486" s="81" t="s">
        <v>564</v>
      </c>
      <c r="AP486" s="82"/>
      <c r="AQ486" s="81" t="s">
        <v>564</v>
      </c>
      <c r="AR486" s="81" t="s">
        <v>564</v>
      </c>
      <c r="AS486" s="81" t="s">
        <v>564</v>
      </c>
      <c r="AT486" s="81" t="s">
        <v>564</v>
      </c>
      <c r="AU486" s="81" t="s">
        <v>564</v>
      </c>
      <c r="AV486" s="81" t="s">
        <v>564</v>
      </c>
      <c r="AW486" s="81" t="s">
        <v>564</v>
      </c>
      <c r="AX486" s="82"/>
      <c r="AY486" s="81" t="s">
        <v>564</v>
      </c>
      <c r="AZ486" s="81" t="s">
        <v>564</v>
      </c>
      <c r="BA486" s="81" t="s">
        <v>564</v>
      </c>
      <c r="BB486" s="81" t="s">
        <v>564</v>
      </c>
      <c r="BC486" s="81" t="s">
        <v>564</v>
      </c>
      <c r="BD486" s="81" t="s">
        <v>564</v>
      </c>
      <c r="BE486" s="81" t="s">
        <v>564</v>
      </c>
      <c r="BF486" s="82"/>
      <c r="BG486" s="81" t="s">
        <v>564</v>
      </c>
      <c r="BH486" s="81" t="s">
        <v>564</v>
      </c>
      <c r="BI486" s="81" t="s">
        <v>564</v>
      </c>
      <c r="BJ486" s="81" t="s">
        <v>564</v>
      </c>
      <c r="BK486" s="81" t="s">
        <v>564</v>
      </c>
      <c r="BL486" s="81" t="s">
        <v>564</v>
      </c>
      <c r="BM486" s="82"/>
      <c r="BN486" s="81" t="s">
        <v>564</v>
      </c>
      <c r="BO486" s="81" t="s">
        <v>564</v>
      </c>
      <c r="BP486" s="81" t="s">
        <v>564</v>
      </c>
      <c r="BQ486" s="81" t="s">
        <v>564</v>
      </c>
      <c r="BR486" s="81" t="s">
        <v>564</v>
      </c>
      <c r="BS486" s="81" t="s">
        <v>564</v>
      </c>
      <c r="BT486"/>
      <c r="BU486" s="80"/>
      <c r="BV486" s="80"/>
      <c r="BW486" s="80"/>
      <c r="BX486" s="80"/>
      <c r="BY486" s="80"/>
      <c r="BZ486" s="80"/>
      <c r="CA486" s="80"/>
      <c r="CB486" s="80"/>
      <c r="CC486" s="80"/>
    </row>
    <row r="487" spans="1:81">
      <c r="A487" s="80" t="s">
        <v>2304</v>
      </c>
      <c r="B487" s="80">
        <v>259</v>
      </c>
      <c r="C487" s="80">
        <v>4</v>
      </c>
      <c r="D487" s="80">
        <v>16</v>
      </c>
      <c r="E487" s="80">
        <v>2007</v>
      </c>
      <c r="F487" s="80" t="s">
        <v>567</v>
      </c>
      <c r="G487" s="80" t="s">
        <v>2300</v>
      </c>
      <c r="H487" s="80" t="s">
        <v>2301</v>
      </c>
      <c r="I487" s="177"/>
      <c r="J487" s="81">
        <v>101.67218002818318</v>
      </c>
      <c r="K487" s="81">
        <v>3.8675390447338582</v>
      </c>
      <c r="L487" s="81">
        <v>21.010447260451429</v>
      </c>
      <c r="M487" s="81">
        <v>28.711669562714548</v>
      </c>
      <c r="N487" s="81">
        <v>29.194797629142595</v>
      </c>
      <c r="O487" s="81">
        <v>30.265286814055631</v>
      </c>
      <c r="P487" s="81">
        <v>36.628934616711575</v>
      </c>
      <c r="Q487" s="81">
        <v>1.6738610693969194</v>
      </c>
      <c r="R487" s="81">
        <v>0</v>
      </c>
      <c r="S487" s="81">
        <v>4.164408979510509</v>
      </c>
      <c r="T487" s="82"/>
      <c r="U487" s="81">
        <v>5645596</v>
      </c>
      <c r="V487" s="81">
        <v>1576</v>
      </c>
      <c r="W487" s="81">
        <v>199</v>
      </c>
      <c r="X487" s="81">
        <v>6198</v>
      </c>
      <c r="Y487" s="81">
        <v>7883</v>
      </c>
      <c r="Z487" s="81">
        <v>14975</v>
      </c>
      <c r="AA487" s="81">
        <v>7173</v>
      </c>
      <c r="AB487" s="81">
        <v>26909</v>
      </c>
      <c r="AC487" s="81">
        <v>0</v>
      </c>
      <c r="AD487" s="81">
        <v>4.164408979510509</v>
      </c>
      <c r="AE487" s="82"/>
      <c r="AF487" s="81" t="s">
        <v>564</v>
      </c>
      <c r="AG487" s="81" t="s">
        <v>564</v>
      </c>
      <c r="AH487" s="81" t="s">
        <v>564</v>
      </c>
      <c r="AI487" s="81" t="s">
        <v>564</v>
      </c>
      <c r="AJ487" s="81" t="s">
        <v>564</v>
      </c>
      <c r="AK487" s="81" t="s">
        <v>564</v>
      </c>
      <c r="AL487" s="81" t="s">
        <v>564</v>
      </c>
      <c r="AM487" s="81" t="s">
        <v>564</v>
      </c>
      <c r="AN487" s="81" t="s">
        <v>564</v>
      </c>
      <c r="AO487" s="81" t="s">
        <v>564</v>
      </c>
      <c r="AP487" s="82"/>
      <c r="AQ487" s="81" t="s">
        <v>564</v>
      </c>
      <c r="AR487" s="81" t="s">
        <v>564</v>
      </c>
      <c r="AS487" s="81" t="s">
        <v>564</v>
      </c>
      <c r="AT487" s="81" t="s">
        <v>564</v>
      </c>
      <c r="AU487" s="81" t="s">
        <v>564</v>
      </c>
      <c r="AV487" s="81" t="s">
        <v>564</v>
      </c>
      <c r="AW487" s="81" t="s">
        <v>564</v>
      </c>
      <c r="AX487" s="82"/>
      <c r="AY487" s="81" t="s">
        <v>564</v>
      </c>
      <c r="AZ487" s="81" t="s">
        <v>564</v>
      </c>
      <c r="BA487" s="81" t="s">
        <v>564</v>
      </c>
      <c r="BB487" s="81" t="s">
        <v>564</v>
      </c>
      <c r="BC487" s="81" t="s">
        <v>564</v>
      </c>
      <c r="BD487" s="81" t="s">
        <v>564</v>
      </c>
      <c r="BE487" s="81" t="s">
        <v>564</v>
      </c>
      <c r="BF487" s="82"/>
      <c r="BG487" s="81" t="s">
        <v>564</v>
      </c>
      <c r="BH487" s="81" t="s">
        <v>564</v>
      </c>
      <c r="BI487" s="81" t="s">
        <v>564</v>
      </c>
      <c r="BJ487" s="81" t="s">
        <v>564</v>
      </c>
      <c r="BK487" s="81" t="s">
        <v>564</v>
      </c>
      <c r="BL487" s="81" t="s">
        <v>564</v>
      </c>
      <c r="BM487" s="82"/>
      <c r="BN487" s="81" t="s">
        <v>564</v>
      </c>
      <c r="BO487" s="81" t="s">
        <v>564</v>
      </c>
      <c r="BP487" s="81" t="s">
        <v>564</v>
      </c>
      <c r="BQ487" s="81" t="s">
        <v>564</v>
      </c>
      <c r="BR487" s="81" t="s">
        <v>564</v>
      </c>
      <c r="BS487" s="81" t="s">
        <v>564</v>
      </c>
      <c r="BT487"/>
      <c r="BU487" s="80"/>
      <c r="BV487" s="80"/>
      <c r="BW487" s="80"/>
      <c r="BX487" s="80"/>
      <c r="BY487" s="80"/>
      <c r="BZ487" s="80"/>
      <c r="CA487" s="80"/>
      <c r="CB487" s="80"/>
      <c r="CC487" s="80"/>
    </row>
    <row r="488" spans="1:81">
      <c r="A488" s="80" t="s">
        <v>2305</v>
      </c>
      <c r="B488" s="80">
        <v>260</v>
      </c>
      <c r="C488" s="80">
        <v>5</v>
      </c>
      <c r="D488" s="80">
        <v>16</v>
      </c>
      <c r="E488" s="80">
        <v>2008</v>
      </c>
      <c r="F488" s="80" t="s">
        <v>84</v>
      </c>
      <c r="G488" s="80" t="s">
        <v>2300</v>
      </c>
      <c r="H488" s="80" t="s">
        <v>2301</v>
      </c>
      <c r="I488" s="177"/>
      <c r="J488" s="81">
        <v>92.590809082221057</v>
      </c>
      <c r="K488" s="81">
        <v>2.9023474661473578</v>
      </c>
      <c r="L488" s="81">
        <v>17.599702096329491</v>
      </c>
      <c r="M488" s="81">
        <v>29.676536637614785</v>
      </c>
      <c r="N488" s="81">
        <v>26.306257340710815</v>
      </c>
      <c r="O488" s="81">
        <v>29.346436310301222</v>
      </c>
      <c r="P488" s="81">
        <v>35.765980754685103</v>
      </c>
      <c r="Q488" s="81">
        <v>1.6283185102648114</v>
      </c>
      <c r="R488" s="81">
        <v>0</v>
      </c>
      <c r="S488" s="81">
        <v>3.3724658190294869</v>
      </c>
      <c r="T488" s="82"/>
      <c r="U488" s="81">
        <v>5473695</v>
      </c>
      <c r="V488" s="81">
        <v>1576</v>
      </c>
      <c r="W488" s="81">
        <v>199</v>
      </c>
      <c r="X488" s="81">
        <v>6198</v>
      </c>
      <c r="Y488" s="81">
        <v>7941</v>
      </c>
      <c r="Z488" s="81">
        <v>15030</v>
      </c>
      <c r="AA488" s="81">
        <v>7012</v>
      </c>
      <c r="AB488" s="81">
        <v>26607</v>
      </c>
      <c r="AC488" s="81">
        <v>0</v>
      </c>
      <c r="AD488" s="81">
        <v>3.3724658190294869</v>
      </c>
      <c r="AE488" s="82"/>
      <c r="AF488" s="81" t="s">
        <v>564</v>
      </c>
      <c r="AG488" s="81" t="s">
        <v>564</v>
      </c>
      <c r="AH488" s="81" t="s">
        <v>564</v>
      </c>
      <c r="AI488" s="81" t="s">
        <v>564</v>
      </c>
      <c r="AJ488" s="81" t="s">
        <v>564</v>
      </c>
      <c r="AK488" s="81" t="s">
        <v>564</v>
      </c>
      <c r="AL488" s="81" t="s">
        <v>564</v>
      </c>
      <c r="AM488" s="81" t="s">
        <v>564</v>
      </c>
      <c r="AN488" s="81" t="s">
        <v>564</v>
      </c>
      <c r="AO488" s="81" t="s">
        <v>564</v>
      </c>
      <c r="AP488" s="82"/>
      <c r="AQ488" s="81" t="s">
        <v>564</v>
      </c>
      <c r="AR488" s="81" t="s">
        <v>564</v>
      </c>
      <c r="AS488" s="81" t="s">
        <v>564</v>
      </c>
      <c r="AT488" s="81" t="s">
        <v>564</v>
      </c>
      <c r="AU488" s="81" t="s">
        <v>564</v>
      </c>
      <c r="AV488" s="81" t="s">
        <v>564</v>
      </c>
      <c r="AW488" s="81" t="s">
        <v>564</v>
      </c>
      <c r="AX488" s="82"/>
      <c r="AY488" s="81" t="s">
        <v>564</v>
      </c>
      <c r="AZ488" s="81" t="s">
        <v>564</v>
      </c>
      <c r="BA488" s="81" t="s">
        <v>564</v>
      </c>
      <c r="BB488" s="81" t="s">
        <v>564</v>
      </c>
      <c r="BC488" s="81" t="s">
        <v>564</v>
      </c>
      <c r="BD488" s="81" t="s">
        <v>564</v>
      </c>
      <c r="BE488" s="81" t="s">
        <v>564</v>
      </c>
      <c r="BF488" s="82"/>
      <c r="BG488" s="81" t="s">
        <v>564</v>
      </c>
      <c r="BH488" s="81" t="s">
        <v>564</v>
      </c>
      <c r="BI488" s="81" t="s">
        <v>564</v>
      </c>
      <c r="BJ488" s="81" t="s">
        <v>564</v>
      </c>
      <c r="BK488" s="81" t="s">
        <v>564</v>
      </c>
      <c r="BL488" s="81" t="s">
        <v>564</v>
      </c>
      <c r="BM488" s="82"/>
      <c r="BN488" s="81" t="s">
        <v>564</v>
      </c>
      <c r="BO488" s="81" t="s">
        <v>564</v>
      </c>
      <c r="BP488" s="81" t="s">
        <v>564</v>
      </c>
      <c r="BQ488" s="81" t="s">
        <v>564</v>
      </c>
      <c r="BR488" s="81" t="s">
        <v>564</v>
      </c>
      <c r="BS488" s="81" t="s">
        <v>564</v>
      </c>
      <c r="BT488"/>
      <c r="BU488" s="80"/>
      <c r="BV488" s="80"/>
      <c r="BW488" s="80"/>
      <c r="BX488" s="80"/>
      <c r="BY488" s="80"/>
      <c r="BZ488" s="80"/>
      <c r="CA488" s="80"/>
      <c r="CB488" s="80"/>
      <c r="CC488" s="80"/>
    </row>
    <row r="489" spans="1:81">
      <c r="A489" s="80" t="s">
        <v>2306</v>
      </c>
      <c r="B489" s="80">
        <v>261</v>
      </c>
      <c r="C489" s="80">
        <v>6</v>
      </c>
      <c r="D489" s="80">
        <v>16</v>
      </c>
      <c r="E489" s="80">
        <v>2009</v>
      </c>
      <c r="F489" s="80" t="s">
        <v>85</v>
      </c>
      <c r="G489" s="80" t="s">
        <v>2300</v>
      </c>
      <c r="H489" s="80" t="s">
        <v>2301</v>
      </c>
      <c r="I489" s="177"/>
      <c r="J489" s="81">
        <v>89.705367419929402</v>
      </c>
      <c r="K489" s="81">
        <v>2.6744952737182461</v>
      </c>
      <c r="L489" s="81">
        <v>16.423887447171094</v>
      </c>
      <c r="M489" s="81">
        <v>30.630758373115693</v>
      </c>
      <c r="N489" s="81">
        <v>31.011692973926674</v>
      </c>
      <c r="O489" s="81">
        <v>29.93327182420829</v>
      </c>
      <c r="P489" s="81">
        <v>34.163109495733821</v>
      </c>
      <c r="Q489" s="81">
        <v>1.5349920709284079</v>
      </c>
      <c r="R489" s="81">
        <v>0</v>
      </c>
      <c r="S489" s="81">
        <v>2.9124909777108661</v>
      </c>
      <c r="T489" s="82"/>
      <c r="U489" s="81">
        <v>4623690</v>
      </c>
      <c r="V489" s="81">
        <v>1480</v>
      </c>
      <c r="W489" s="81">
        <v>214</v>
      </c>
      <c r="X489" s="81">
        <v>6400</v>
      </c>
      <c r="Y489" s="81">
        <v>7941</v>
      </c>
      <c r="Z489" s="81">
        <v>15132</v>
      </c>
      <c r="AA489" s="81">
        <v>6876</v>
      </c>
      <c r="AB489" s="81">
        <v>26330</v>
      </c>
      <c r="AC489" s="81">
        <v>0</v>
      </c>
      <c r="AD489" s="81">
        <v>2.9124909777108661</v>
      </c>
      <c r="AE489" s="82"/>
      <c r="AF489" s="81" t="s">
        <v>564</v>
      </c>
      <c r="AG489" s="81" t="s">
        <v>564</v>
      </c>
      <c r="AH489" s="81" t="s">
        <v>564</v>
      </c>
      <c r="AI489" s="81" t="s">
        <v>564</v>
      </c>
      <c r="AJ489" s="81" t="s">
        <v>564</v>
      </c>
      <c r="AK489" s="81" t="s">
        <v>564</v>
      </c>
      <c r="AL489" s="81" t="s">
        <v>564</v>
      </c>
      <c r="AM489" s="81" t="s">
        <v>564</v>
      </c>
      <c r="AN489" s="81" t="s">
        <v>564</v>
      </c>
      <c r="AO489" s="81" t="s">
        <v>564</v>
      </c>
      <c r="AP489" s="82"/>
      <c r="AQ489" s="81" t="s">
        <v>564</v>
      </c>
      <c r="AR489" s="81" t="s">
        <v>564</v>
      </c>
      <c r="AS489" s="81" t="s">
        <v>564</v>
      </c>
      <c r="AT489" s="81" t="s">
        <v>564</v>
      </c>
      <c r="AU489" s="81" t="s">
        <v>564</v>
      </c>
      <c r="AV489" s="81" t="s">
        <v>564</v>
      </c>
      <c r="AW489" s="81" t="s">
        <v>564</v>
      </c>
      <c r="AX489" s="82"/>
      <c r="AY489" s="81" t="s">
        <v>564</v>
      </c>
      <c r="AZ489" s="81" t="s">
        <v>564</v>
      </c>
      <c r="BA489" s="81" t="s">
        <v>564</v>
      </c>
      <c r="BB489" s="81" t="s">
        <v>564</v>
      </c>
      <c r="BC489" s="81" t="s">
        <v>564</v>
      </c>
      <c r="BD489" s="81" t="s">
        <v>564</v>
      </c>
      <c r="BE489" s="81" t="s">
        <v>564</v>
      </c>
      <c r="BF489" s="82"/>
      <c r="BG489" s="81">
        <v>0</v>
      </c>
      <c r="BH489" s="81">
        <v>0</v>
      </c>
      <c r="BI489" s="81">
        <v>12.74</v>
      </c>
      <c r="BJ489" s="81">
        <v>0</v>
      </c>
      <c r="BK489" s="81">
        <v>0</v>
      </c>
      <c r="BL489" s="81">
        <v>0</v>
      </c>
      <c r="BM489" s="82"/>
      <c r="BN489" s="81">
        <v>0</v>
      </c>
      <c r="BO489" s="81">
        <v>0</v>
      </c>
      <c r="BP489" s="81">
        <v>3</v>
      </c>
      <c r="BQ489" s="81">
        <v>0</v>
      </c>
      <c r="BR489" s="81">
        <v>0</v>
      </c>
      <c r="BS489" s="81">
        <v>0</v>
      </c>
      <c r="BT489"/>
      <c r="BU489" s="80"/>
      <c r="BV489" s="80"/>
      <c r="BW489" s="80"/>
      <c r="BX489" s="80"/>
      <c r="BY489" s="80"/>
      <c r="BZ489" s="80"/>
      <c r="CA489" s="80"/>
      <c r="CB489" s="80"/>
      <c r="CC489" s="80"/>
    </row>
    <row r="490" spans="1:81">
      <c r="A490" s="80" t="s">
        <v>2307</v>
      </c>
      <c r="B490" s="80">
        <v>262</v>
      </c>
      <c r="C490" s="80">
        <v>7</v>
      </c>
      <c r="D490" s="80">
        <v>16</v>
      </c>
      <c r="E490" s="80">
        <v>2010</v>
      </c>
      <c r="F490" s="80" t="s">
        <v>86</v>
      </c>
      <c r="G490" s="80" t="s">
        <v>2300</v>
      </c>
      <c r="H490" s="80" t="s">
        <v>2301</v>
      </c>
      <c r="I490" s="177"/>
      <c r="J490" s="81">
        <v>75.210195563809179</v>
      </c>
      <c r="K490" s="81">
        <v>2.7125807028624562</v>
      </c>
      <c r="L490" s="81">
        <v>14.297248225310218</v>
      </c>
      <c r="M490" s="81">
        <v>29.79624594922635</v>
      </c>
      <c r="N490" s="81">
        <v>28.841637923779807</v>
      </c>
      <c r="O490" s="81">
        <v>29.80663522828814</v>
      </c>
      <c r="P490" s="81">
        <v>34.294166661556304</v>
      </c>
      <c r="Q490" s="81">
        <v>1.583150779838268</v>
      </c>
      <c r="R490" s="81">
        <v>0</v>
      </c>
      <c r="S490" s="81">
        <v>2.5752835979158597</v>
      </c>
      <c r="T490" s="82"/>
      <c r="U490" s="81">
        <v>5056241</v>
      </c>
      <c r="V490" s="81">
        <v>1480</v>
      </c>
      <c r="W490" s="81">
        <v>214</v>
      </c>
      <c r="X490" s="81">
        <v>6400</v>
      </c>
      <c r="Y490" s="81">
        <v>7956</v>
      </c>
      <c r="Z490" s="81">
        <v>15138</v>
      </c>
      <c r="AA490" s="81">
        <v>6730</v>
      </c>
      <c r="AB490" s="81">
        <v>26021</v>
      </c>
      <c r="AC490" s="81">
        <v>0</v>
      </c>
      <c r="AD490" s="81">
        <v>2.5752835979158597</v>
      </c>
      <c r="AE490" s="82"/>
      <c r="AF490" s="81" t="s">
        <v>564</v>
      </c>
      <c r="AG490" s="81" t="s">
        <v>564</v>
      </c>
      <c r="AH490" s="81" t="s">
        <v>564</v>
      </c>
      <c r="AI490" s="81" t="s">
        <v>564</v>
      </c>
      <c r="AJ490" s="81" t="s">
        <v>564</v>
      </c>
      <c r="AK490" s="81" t="s">
        <v>564</v>
      </c>
      <c r="AL490" s="81" t="s">
        <v>564</v>
      </c>
      <c r="AM490" s="81" t="s">
        <v>564</v>
      </c>
      <c r="AN490" s="81" t="s">
        <v>564</v>
      </c>
      <c r="AO490" s="81" t="s">
        <v>564</v>
      </c>
      <c r="AP490" s="82"/>
      <c r="AQ490" s="81" t="s">
        <v>564</v>
      </c>
      <c r="AR490" s="81" t="s">
        <v>564</v>
      </c>
      <c r="AS490" s="81" t="s">
        <v>564</v>
      </c>
      <c r="AT490" s="81" t="s">
        <v>564</v>
      </c>
      <c r="AU490" s="81" t="s">
        <v>564</v>
      </c>
      <c r="AV490" s="81" t="s">
        <v>564</v>
      </c>
      <c r="AW490" s="81" t="s">
        <v>564</v>
      </c>
      <c r="AX490" s="82"/>
      <c r="AY490" s="81" t="s">
        <v>564</v>
      </c>
      <c r="AZ490" s="81" t="s">
        <v>564</v>
      </c>
      <c r="BA490" s="81" t="s">
        <v>564</v>
      </c>
      <c r="BB490" s="81" t="s">
        <v>564</v>
      </c>
      <c r="BC490" s="81" t="s">
        <v>564</v>
      </c>
      <c r="BD490" s="81" t="s">
        <v>564</v>
      </c>
      <c r="BE490" s="81" t="s">
        <v>564</v>
      </c>
      <c r="BF490" s="82"/>
      <c r="BG490" s="81">
        <v>0</v>
      </c>
      <c r="BH490" s="81">
        <v>0</v>
      </c>
      <c r="BI490" s="81">
        <v>18.282</v>
      </c>
      <c r="BJ490" s="81">
        <v>0</v>
      </c>
      <c r="BK490" s="81">
        <v>0</v>
      </c>
      <c r="BL490" s="81">
        <v>0</v>
      </c>
      <c r="BM490" s="82"/>
      <c r="BN490" s="81">
        <v>0</v>
      </c>
      <c r="BO490" s="81">
        <v>0</v>
      </c>
      <c r="BP490" s="81">
        <v>4</v>
      </c>
      <c r="BQ490" s="81">
        <v>0</v>
      </c>
      <c r="BR490" s="81">
        <v>0</v>
      </c>
      <c r="BS490" s="81">
        <v>0</v>
      </c>
      <c r="BT490"/>
      <c r="BU490" s="80">
        <v>18.282</v>
      </c>
      <c r="BV490" s="80">
        <v>0</v>
      </c>
      <c r="BW490" s="80">
        <v>0</v>
      </c>
      <c r="BX490" s="80">
        <v>0</v>
      </c>
      <c r="BY490" s="80">
        <v>0</v>
      </c>
      <c r="BZ490" s="80">
        <v>0</v>
      </c>
      <c r="CA490" s="80">
        <v>0</v>
      </c>
      <c r="CB490" s="80">
        <v>0</v>
      </c>
      <c r="CC490" s="80">
        <v>0</v>
      </c>
    </row>
    <row r="491" spans="1:81">
      <c r="A491" s="80" t="s">
        <v>2308</v>
      </c>
      <c r="B491" s="80">
        <v>263</v>
      </c>
      <c r="C491" s="80">
        <v>8</v>
      </c>
      <c r="D491" s="80">
        <v>16</v>
      </c>
      <c r="E491" s="80">
        <v>2011</v>
      </c>
      <c r="F491" s="80" t="s">
        <v>87</v>
      </c>
      <c r="G491" s="80" t="s">
        <v>2300</v>
      </c>
      <c r="H491" s="80" t="s">
        <v>2301</v>
      </c>
      <c r="I491" s="177"/>
      <c r="J491" s="81">
        <v>62.875744193569126</v>
      </c>
      <c r="K491" s="81">
        <v>3.7676131857710313</v>
      </c>
      <c r="L491" s="81">
        <v>12.079761216189466</v>
      </c>
      <c r="M491" s="81">
        <v>31.438007755362772</v>
      </c>
      <c r="N491" s="81">
        <v>34.76805781330075</v>
      </c>
      <c r="O491" s="81">
        <v>29.492757995874015</v>
      </c>
      <c r="P491" s="81">
        <v>32.996314499824443</v>
      </c>
      <c r="Q491" s="81">
        <v>1.8089162673156933</v>
      </c>
      <c r="R491" s="81">
        <v>0</v>
      </c>
      <c r="S491" s="81">
        <v>2.9679783802915405</v>
      </c>
      <c r="T491" s="82"/>
      <c r="U491" s="81">
        <v>4828307</v>
      </c>
      <c r="V491" s="81">
        <v>1480</v>
      </c>
      <c r="W491" s="81">
        <v>214</v>
      </c>
      <c r="X491" s="81">
        <v>6400</v>
      </c>
      <c r="Y491" s="81">
        <v>7987</v>
      </c>
      <c r="Z491" s="81">
        <v>15304</v>
      </c>
      <c r="AA491" s="81">
        <v>6668</v>
      </c>
      <c r="AB491" s="81">
        <v>25776</v>
      </c>
      <c r="AC491" s="81">
        <v>0</v>
      </c>
      <c r="AD491" s="81">
        <v>2.9679783802915405</v>
      </c>
      <c r="AE491" s="82"/>
      <c r="AF491" s="81" t="s">
        <v>564</v>
      </c>
      <c r="AG491" s="81" t="s">
        <v>564</v>
      </c>
      <c r="AH491" s="81" t="s">
        <v>564</v>
      </c>
      <c r="AI491" s="81" t="s">
        <v>564</v>
      </c>
      <c r="AJ491" s="81" t="s">
        <v>564</v>
      </c>
      <c r="AK491" s="81" t="s">
        <v>564</v>
      </c>
      <c r="AL491" s="81" t="s">
        <v>564</v>
      </c>
      <c r="AM491" s="81" t="s">
        <v>564</v>
      </c>
      <c r="AN491" s="81" t="s">
        <v>564</v>
      </c>
      <c r="AO491" s="81" t="s">
        <v>564</v>
      </c>
      <c r="AP491" s="82"/>
      <c r="AQ491" s="81" t="s">
        <v>564</v>
      </c>
      <c r="AR491" s="81" t="s">
        <v>564</v>
      </c>
      <c r="AS491" s="81" t="s">
        <v>564</v>
      </c>
      <c r="AT491" s="81" t="s">
        <v>564</v>
      </c>
      <c r="AU491" s="81" t="s">
        <v>564</v>
      </c>
      <c r="AV491" s="81" t="s">
        <v>564</v>
      </c>
      <c r="AW491" s="81" t="s">
        <v>564</v>
      </c>
      <c r="AX491" s="82"/>
      <c r="AY491" s="81" t="s">
        <v>564</v>
      </c>
      <c r="AZ491" s="81" t="s">
        <v>564</v>
      </c>
      <c r="BA491" s="81" t="s">
        <v>564</v>
      </c>
      <c r="BB491" s="81" t="s">
        <v>564</v>
      </c>
      <c r="BC491" s="81" t="s">
        <v>564</v>
      </c>
      <c r="BD491" s="81" t="s">
        <v>564</v>
      </c>
      <c r="BE491" s="81" t="s">
        <v>564</v>
      </c>
      <c r="BF491" s="82"/>
      <c r="BG491" s="81">
        <v>0</v>
      </c>
      <c r="BH491" s="81">
        <v>0</v>
      </c>
      <c r="BI491" s="81">
        <v>19.071000000000002</v>
      </c>
      <c r="BJ491" s="81">
        <v>0</v>
      </c>
      <c r="BK491" s="81">
        <v>0</v>
      </c>
      <c r="BL491" s="81">
        <v>0</v>
      </c>
      <c r="BM491" s="82"/>
      <c r="BN491" s="81">
        <v>0</v>
      </c>
      <c r="BO491" s="81">
        <v>0</v>
      </c>
      <c r="BP491" s="81">
        <v>5</v>
      </c>
      <c r="BQ491" s="81">
        <v>0</v>
      </c>
      <c r="BR491" s="81">
        <v>0</v>
      </c>
      <c r="BS491" s="81">
        <v>0</v>
      </c>
      <c r="BT491"/>
      <c r="BU491" s="80">
        <v>19.071000000000002</v>
      </c>
      <c r="BV491" s="80">
        <v>0</v>
      </c>
      <c r="BW491" s="80">
        <v>0</v>
      </c>
      <c r="BX491" s="80">
        <v>0</v>
      </c>
      <c r="BY491" s="80">
        <v>0</v>
      </c>
      <c r="BZ491" s="80">
        <v>0</v>
      </c>
      <c r="CA491" s="80">
        <v>0</v>
      </c>
      <c r="CB491" s="80">
        <v>0</v>
      </c>
      <c r="CC491" s="80">
        <v>0</v>
      </c>
    </row>
    <row r="492" spans="1:81">
      <c r="A492" s="80" t="s">
        <v>2309</v>
      </c>
      <c r="B492" s="80">
        <v>264</v>
      </c>
      <c r="C492" s="80">
        <v>9</v>
      </c>
      <c r="D492" s="80">
        <v>16</v>
      </c>
      <c r="E492" s="80">
        <v>2012</v>
      </c>
      <c r="F492" s="80" t="s">
        <v>88</v>
      </c>
      <c r="G492" s="80" t="s">
        <v>2300</v>
      </c>
      <c r="H492" s="80" t="s">
        <v>2301</v>
      </c>
      <c r="I492" s="177"/>
      <c r="J492" s="81">
        <v>96.4999753381597</v>
      </c>
      <c r="K492" s="81">
        <v>3.5282154582948966</v>
      </c>
      <c r="L492" s="81">
        <v>12.047555180522007</v>
      </c>
      <c r="M492" s="81">
        <v>35.244526113041971</v>
      </c>
      <c r="N492" s="81">
        <v>36.891146251681306</v>
      </c>
      <c r="O492" s="81">
        <v>29.790287424436464</v>
      </c>
      <c r="P492" s="81">
        <v>33.223864049193971</v>
      </c>
      <c r="Q492" s="81">
        <v>1.9497136400464343</v>
      </c>
      <c r="R492" s="81">
        <v>0</v>
      </c>
      <c r="S492" s="81">
        <v>3.3689206609903222</v>
      </c>
      <c r="T492" s="82"/>
      <c r="U492" s="81">
        <v>6031606</v>
      </c>
      <c r="V492" s="81">
        <v>1480</v>
      </c>
      <c r="W492" s="81">
        <v>214</v>
      </c>
      <c r="X492" s="81">
        <v>6400</v>
      </c>
      <c r="Y492" s="81">
        <v>8070</v>
      </c>
      <c r="Z492" s="81">
        <v>15581</v>
      </c>
      <c r="AA492" s="81">
        <v>6676</v>
      </c>
      <c r="AB492" s="81">
        <v>25571</v>
      </c>
      <c r="AC492" s="81">
        <v>0</v>
      </c>
      <c r="AD492" s="81">
        <v>3.3689206609903222</v>
      </c>
      <c r="AE492" s="82"/>
      <c r="AF492" s="81" t="s">
        <v>564</v>
      </c>
      <c r="AG492" s="81" t="s">
        <v>564</v>
      </c>
      <c r="AH492" s="81" t="s">
        <v>564</v>
      </c>
      <c r="AI492" s="81" t="s">
        <v>564</v>
      </c>
      <c r="AJ492" s="81" t="s">
        <v>564</v>
      </c>
      <c r="AK492" s="81" t="s">
        <v>564</v>
      </c>
      <c r="AL492" s="81" t="s">
        <v>564</v>
      </c>
      <c r="AM492" s="81" t="s">
        <v>564</v>
      </c>
      <c r="AN492" s="81" t="s">
        <v>564</v>
      </c>
      <c r="AO492" s="81" t="s">
        <v>564</v>
      </c>
      <c r="AP492" s="82"/>
      <c r="AQ492" s="81" t="s">
        <v>564</v>
      </c>
      <c r="AR492" s="81" t="s">
        <v>564</v>
      </c>
      <c r="AS492" s="81" t="s">
        <v>564</v>
      </c>
      <c r="AT492" s="81" t="s">
        <v>564</v>
      </c>
      <c r="AU492" s="81" t="s">
        <v>564</v>
      </c>
      <c r="AV492" s="81" t="s">
        <v>564</v>
      </c>
      <c r="AW492" s="81" t="s">
        <v>564</v>
      </c>
      <c r="AX492" s="82"/>
      <c r="AY492" s="81" t="s">
        <v>564</v>
      </c>
      <c r="AZ492" s="81" t="s">
        <v>564</v>
      </c>
      <c r="BA492" s="81" t="s">
        <v>564</v>
      </c>
      <c r="BB492" s="81" t="s">
        <v>564</v>
      </c>
      <c r="BC492" s="81" t="s">
        <v>564</v>
      </c>
      <c r="BD492" s="81" t="s">
        <v>564</v>
      </c>
      <c r="BE492" s="81" t="s">
        <v>564</v>
      </c>
      <c r="BF492" s="82"/>
      <c r="BG492" s="81">
        <v>0</v>
      </c>
      <c r="BH492" s="81">
        <v>0</v>
      </c>
      <c r="BI492" s="81">
        <v>26.206</v>
      </c>
      <c r="BJ492" s="81">
        <v>0</v>
      </c>
      <c r="BK492" s="81">
        <v>0</v>
      </c>
      <c r="BL492" s="81">
        <v>0</v>
      </c>
      <c r="BM492" s="82"/>
      <c r="BN492" s="81">
        <v>0</v>
      </c>
      <c r="BO492" s="81">
        <v>0</v>
      </c>
      <c r="BP492" s="81">
        <v>6</v>
      </c>
      <c r="BQ492" s="81">
        <v>0</v>
      </c>
      <c r="BR492" s="81">
        <v>0</v>
      </c>
      <c r="BS492" s="81">
        <v>0</v>
      </c>
      <c r="BT492"/>
      <c r="BU492" s="80">
        <v>26.206</v>
      </c>
      <c r="BV492" s="80">
        <v>0</v>
      </c>
      <c r="BW492" s="80">
        <v>0</v>
      </c>
      <c r="BX492" s="80">
        <v>0</v>
      </c>
      <c r="BY492" s="80">
        <v>0</v>
      </c>
      <c r="BZ492" s="80">
        <v>0</v>
      </c>
      <c r="CA492" s="80">
        <v>0</v>
      </c>
      <c r="CB492" s="80">
        <v>0</v>
      </c>
      <c r="CC492" s="80">
        <v>0</v>
      </c>
    </row>
    <row r="493" spans="1:81">
      <c r="A493" s="80" t="s">
        <v>2310</v>
      </c>
      <c r="B493" s="80">
        <v>265</v>
      </c>
      <c r="C493" s="80">
        <v>10</v>
      </c>
      <c r="D493" s="80">
        <v>16</v>
      </c>
      <c r="E493" s="80">
        <v>2013</v>
      </c>
      <c r="F493" s="80" t="s">
        <v>89</v>
      </c>
      <c r="G493" s="80" t="s">
        <v>2300</v>
      </c>
      <c r="H493" s="80" t="s">
        <v>2301</v>
      </c>
      <c r="I493" s="177"/>
      <c r="J493" s="81">
        <v>87.531836723950462</v>
      </c>
      <c r="K493" s="81">
        <v>3.1839455437132829</v>
      </c>
      <c r="L493" s="81">
        <v>8.5212383901989508</v>
      </c>
      <c r="M493" s="81">
        <v>34.560418001917498</v>
      </c>
      <c r="N493" s="81">
        <v>36.333677054460779</v>
      </c>
      <c r="O493" s="81">
        <v>29.047824596934355</v>
      </c>
      <c r="P493" s="81">
        <v>33.438964541881468</v>
      </c>
      <c r="Q493" s="81">
        <v>1.9626045467698423</v>
      </c>
      <c r="R493" s="81">
        <v>0</v>
      </c>
      <c r="S493" s="81">
        <v>3.6817743310924311</v>
      </c>
      <c r="T493" s="82"/>
      <c r="U493" s="81">
        <v>5630569</v>
      </c>
      <c r="V493" s="81">
        <v>1480</v>
      </c>
      <c r="W493" s="81">
        <v>214</v>
      </c>
      <c r="X493" s="81">
        <v>6400</v>
      </c>
      <c r="Y493" s="81">
        <v>8091</v>
      </c>
      <c r="Z493" s="81">
        <v>15871</v>
      </c>
      <c r="AA493" s="81">
        <v>6694</v>
      </c>
      <c r="AB493" s="81">
        <v>25371</v>
      </c>
      <c r="AC493" s="81">
        <v>0</v>
      </c>
      <c r="AD493" s="81">
        <v>3.6817743310924311</v>
      </c>
      <c r="AE493" s="82"/>
      <c r="AF493" s="81" t="s">
        <v>564</v>
      </c>
      <c r="AG493" s="81" t="s">
        <v>564</v>
      </c>
      <c r="AH493" s="81" t="s">
        <v>564</v>
      </c>
      <c r="AI493" s="81" t="s">
        <v>564</v>
      </c>
      <c r="AJ493" s="81" t="s">
        <v>564</v>
      </c>
      <c r="AK493" s="81" t="s">
        <v>564</v>
      </c>
      <c r="AL493" s="81" t="s">
        <v>564</v>
      </c>
      <c r="AM493" s="81" t="s">
        <v>564</v>
      </c>
      <c r="AN493" s="81" t="s">
        <v>564</v>
      </c>
      <c r="AO493" s="81" t="s">
        <v>564</v>
      </c>
      <c r="AP493" s="82"/>
      <c r="AQ493" s="81" t="s">
        <v>564</v>
      </c>
      <c r="AR493" s="81" t="s">
        <v>564</v>
      </c>
      <c r="AS493" s="81" t="s">
        <v>564</v>
      </c>
      <c r="AT493" s="81" t="s">
        <v>564</v>
      </c>
      <c r="AU493" s="81" t="s">
        <v>564</v>
      </c>
      <c r="AV493" s="81" t="s">
        <v>564</v>
      </c>
      <c r="AW493" s="81" t="s">
        <v>564</v>
      </c>
      <c r="AX493" s="82"/>
      <c r="AY493" s="81" t="s">
        <v>564</v>
      </c>
      <c r="AZ493" s="81" t="s">
        <v>564</v>
      </c>
      <c r="BA493" s="81" t="s">
        <v>564</v>
      </c>
      <c r="BB493" s="81" t="s">
        <v>564</v>
      </c>
      <c r="BC493" s="81" t="s">
        <v>564</v>
      </c>
      <c r="BD493" s="81" t="s">
        <v>564</v>
      </c>
      <c r="BE493" s="81" t="s">
        <v>564</v>
      </c>
      <c r="BF493" s="82"/>
      <c r="BG493" s="81">
        <v>0</v>
      </c>
      <c r="BH493" s="81">
        <v>0</v>
      </c>
      <c r="BI493" s="81">
        <v>28.204999999999998</v>
      </c>
      <c r="BJ493" s="81">
        <v>0</v>
      </c>
      <c r="BK493" s="81">
        <v>0</v>
      </c>
      <c r="BL493" s="81">
        <v>0</v>
      </c>
      <c r="BM493" s="82"/>
      <c r="BN493" s="81">
        <v>0</v>
      </c>
      <c r="BO493" s="81">
        <v>0</v>
      </c>
      <c r="BP493" s="81">
        <v>6</v>
      </c>
      <c r="BQ493" s="81">
        <v>0</v>
      </c>
      <c r="BR493" s="81">
        <v>0</v>
      </c>
      <c r="BS493" s="81">
        <v>0</v>
      </c>
      <c r="BT493"/>
      <c r="BU493" s="80">
        <v>28.204999999999998</v>
      </c>
      <c r="BV493" s="80">
        <v>0</v>
      </c>
      <c r="BW493" s="80">
        <v>0</v>
      </c>
      <c r="BX493" s="80">
        <v>0</v>
      </c>
      <c r="BY493" s="80">
        <v>0</v>
      </c>
      <c r="BZ493" s="80">
        <v>0</v>
      </c>
      <c r="CA493" s="80">
        <v>0</v>
      </c>
      <c r="CB493" s="80">
        <v>0</v>
      </c>
      <c r="CC493" s="80">
        <v>0</v>
      </c>
    </row>
    <row r="494" spans="1:81">
      <c r="A494" s="80" t="s">
        <v>2311</v>
      </c>
      <c r="B494" s="80">
        <v>266</v>
      </c>
      <c r="C494" s="80">
        <v>11</v>
      </c>
      <c r="D494" s="80">
        <v>16</v>
      </c>
      <c r="E494" s="80">
        <v>2014</v>
      </c>
      <c r="F494" s="80" t="s">
        <v>90</v>
      </c>
      <c r="G494" s="80" t="s">
        <v>2300</v>
      </c>
      <c r="H494" s="80" t="s">
        <v>2301</v>
      </c>
      <c r="I494" s="177"/>
      <c r="J494" s="81">
        <v>79.466717189109303</v>
      </c>
      <c r="K494" s="81">
        <v>2.8236808157497006</v>
      </c>
      <c r="L494" s="81">
        <v>10.730350588099661</v>
      </c>
      <c r="M494" s="81">
        <v>33.493517627927758</v>
      </c>
      <c r="N494" s="81">
        <v>31.36427375262836</v>
      </c>
      <c r="O494" s="81">
        <v>27.562868269994063</v>
      </c>
      <c r="P494" s="81">
        <v>32.935001859302879</v>
      </c>
      <c r="Q494" s="81">
        <v>1.8544558183214261</v>
      </c>
      <c r="R494" s="81">
        <v>0</v>
      </c>
      <c r="S494" s="81">
        <v>2.6199268345576612</v>
      </c>
      <c r="T494" s="82"/>
      <c r="U494" s="81">
        <v>5647207</v>
      </c>
      <c r="V494" s="81">
        <v>1328</v>
      </c>
      <c r="W494" s="81">
        <v>216</v>
      </c>
      <c r="X494" s="81">
        <v>6347</v>
      </c>
      <c r="Y494" s="81">
        <v>8084</v>
      </c>
      <c r="Z494" s="81">
        <v>15861</v>
      </c>
      <c r="AA494" s="81">
        <v>6559</v>
      </c>
      <c r="AB494" s="81">
        <v>24986</v>
      </c>
      <c r="AC494" s="81">
        <v>0</v>
      </c>
      <c r="AD494" s="81">
        <v>2.6199268345576612</v>
      </c>
      <c r="AE494" s="82"/>
      <c r="AF494" s="81">
        <v>44665554.934633426</v>
      </c>
      <c r="AG494" s="81">
        <v>2332731.8207691368</v>
      </c>
      <c r="AH494" s="81">
        <v>1861950.3956055816</v>
      </c>
      <c r="AI494" s="81">
        <v>37188412.203393757</v>
      </c>
      <c r="AJ494" s="81">
        <v>36726391.510830112</v>
      </c>
      <c r="AK494" s="81">
        <v>0</v>
      </c>
      <c r="AL494" s="81">
        <v>0</v>
      </c>
      <c r="AM494" s="81">
        <v>3430204.4288308215</v>
      </c>
      <c r="AN494" s="81">
        <v>0</v>
      </c>
      <c r="AO494" s="81">
        <v>0</v>
      </c>
      <c r="AP494" s="82"/>
      <c r="AQ494" s="81">
        <v>357</v>
      </c>
      <c r="AR494" s="81">
        <v>66</v>
      </c>
      <c r="AS494" s="81">
        <v>0</v>
      </c>
      <c r="AT494" s="81">
        <v>0</v>
      </c>
      <c r="AU494" s="81">
        <v>0</v>
      </c>
      <c r="AV494" s="81">
        <v>0</v>
      </c>
      <c r="AW494" s="81" t="s">
        <v>564</v>
      </c>
      <c r="AX494" s="82"/>
      <c r="AY494" s="81">
        <v>1551.6</v>
      </c>
      <c r="AZ494" s="81">
        <v>7822.9000000000005</v>
      </c>
      <c r="BA494" s="81">
        <v>0</v>
      </c>
      <c r="BB494" s="81">
        <v>0</v>
      </c>
      <c r="BC494" s="81">
        <v>0</v>
      </c>
      <c r="BD494" s="81">
        <v>0</v>
      </c>
      <c r="BE494" s="81" t="s">
        <v>564</v>
      </c>
      <c r="BF494" s="82"/>
      <c r="BG494" s="81">
        <v>0</v>
      </c>
      <c r="BH494" s="81">
        <v>0</v>
      </c>
      <c r="BI494" s="81">
        <v>26.783000000000001</v>
      </c>
      <c r="BJ494" s="81">
        <v>0</v>
      </c>
      <c r="BK494" s="81">
        <v>0</v>
      </c>
      <c r="BL494" s="81">
        <v>0</v>
      </c>
      <c r="BM494" s="82"/>
      <c r="BN494" s="81">
        <v>0</v>
      </c>
      <c r="BO494" s="81">
        <v>0</v>
      </c>
      <c r="BP494" s="81">
        <v>6</v>
      </c>
      <c r="BQ494" s="81">
        <v>0</v>
      </c>
      <c r="BR494" s="81">
        <v>0</v>
      </c>
      <c r="BS494" s="81">
        <v>0</v>
      </c>
      <c r="BT494"/>
      <c r="BU494" s="80">
        <v>26.783000000000001</v>
      </c>
      <c r="BV494" s="80">
        <v>0</v>
      </c>
      <c r="BW494" s="80">
        <v>0</v>
      </c>
      <c r="BX494" s="80">
        <v>0</v>
      </c>
      <c r="BY494" s="80">
        <v>0</v>
      </c>
      <c r="BZ494" s="80">
        <v>0</v>
      </c>
      <c r="CA494" s="80">
        <v>0</v>
      </c>
      <c r="CB494" s="80">
        <v>0</v>
      </c>
      <c r="CC494" s="80">
        <v>0</v>
      </c>
    </row>
    <row r="495" spans="1:81">
      <c r="A495" s="80" t="s">
        <v>2312</v>
      </c>
      <c r="B495" s="80">
        <v>267</v>
      </c>
      <c r="C495" s="80">
        <v>12</v>
      </c>
      <c r="D495" s="80">
        <v>16</v>
      </c>
      <c r="E495" s="80">
        <v>2015</v>
      </c>
      <c r="F495" s="80" t="s">
        <v>91</v>
      </c>
      <c r="G495" s="80" t="s">
        <v>2300</v>
      </c>
      <c r="H495" s="80" t="s">
        <v>2301</v>
      </c>
      <c r="I495" s="177"/>
      <c r="J495" s="81">
        <v>76.924867066212869</v>
      </c>
      <c r="K495" s="81">
        <v>3.1582263406844273</v>
      </c>
      <c r="L495" s="81">
        <v>13.876492030715081</v>
      </c>
      <c r="M495" s="81">
        <v>32.060355554537537</v>
      </c>
      <c r="N495" s="81">
        <v>26.896971343220255</v>
      </c>
      <c r="O495" s="81">
        <v>27.239599083738081</v>
      </c>
      <c r="P495" s="81">
        <v>32.453360787682215</v>
      </c>
      <c r="Q495" s="81">
        <v>1.7806899016551578</v>
      </c>
      <c r="R495" s="81">
        <v>0</v>
      </c>
      <c r="S495" s="81">
        <v>2.9105354574787121</v>
      </c>
      <c r="T495" s="82"/>
      <c r="U495" s="81">
        <v>5932756</v>
      </c>
      <c r="V495" s="81">
        <v>1328</v>
      </c>
      <c r="W495" s="81">
        <v>216</v>
      </c>
      <c r="X495" s="81">
        <v>6347</v>
      </c>
      <c r="Y495" s="81">
        <v>8065</v>
      </c>
      <c r="Z495" s="81">
        <v>15826</v>
      </c>
      <c r="AA495" s="81">
        <v>6458</v>
      </c>
      <c r="AB495" s="81">
        <v>24508</v>
      </c>
      <c r="AC495" s="81">
        <v>0</v>
      </c>
      <c r="AD495" s="81">
        <v>2.9105354574787121</v>
      </c>
      <c r="AE495" s="82"/>
      <c r="AF495" s="81">
        <v>43409538.5553234</v>
      </c>
      <c r="AG495" s="81">
        <v>2395337.0022883993</v>
      </c>
      <c r="AH495" s="81">
        <v>2063680.1381399995</v>
      </c>
      <c r="AI495" s="81">
        <v>39183623.217341118</v>
      </c>
      <c r="AJ495" s="81">
        <v>34506364.246876009</v>
      </c>
      <c r="AK495" s="81">
        <v>0</v>
      </c>
      <c r="AL495" s="81">
        <v>0</v>
      </c>
      <c r="AM495" s="81">
        <v>3358718.5928066522</v>
      </c>
      <c r="AN495" s="81">
        <v>0</v>
      </c>
      <c r="AO495" s="81">
        <v>0</v>
      </c>
      <c r="AP495" s="82"/>
      <c r="AQ495" s="81">
        <v>403</v>
      </c>
      <c r="AR495" s="81">
        <v>91</v>
      </c>
      <c r="AS495" s="81">
        <v>0</v>
      </c>
      <c r="AT495" s="81">
        <v>0</v>
      </c>
      <c r="AU495" s="81">
        <v>0</v>
      </c>
      <c r="AV495" s="81">
        <v>0</v>
      </c>
      <c r="AW495" s="81" t="s">
        <v>564</v>
      </c>
      <c r="AX495" s="82"/>
      <c r="AY495" s="81">
        <v>1819.5</v>
      </c>
      <c r="AZ495" s="81">
        <v>9346.2999999999993</v>
      </c>
      <c r="BA495" s="81">
        <v>0</v>
      </c>
      <c r="BB495" s="81">
        <v>0</v>
      </c>
      <c r="BC495" s="81">
        <v>0</v>
      </c>
      <c r="BD495" s="81">
        <v>0</v>
      </c>
      <c r="BE495" s="81" t="s">
        <v>564</v>
      </c>
      <c r="BF495" s="82"/>
      <c r="BG495" s="81">
        <v>0</v>
      </c>
      <c r="BH495" s="81">
        <v>0</v>
      </c>
      <c r="BI495" s="81">
        <v>21.459</v>
      </c>
      <c r="BJ495" s="81">
        <v>0</v>
      </c>
      <c r="BK495" s="81">
        <v>0</v>
      </c>
      <c r="BL495" s="81">
        <v>0</v>
      </c>
      <c r="BM495" s="82"/>
      <c r="BN495" s="81">
        <v>0</v>
      </c>
      <c r="BO495" s="81">
        <v>0</v>
      </c>
      <c r="BP495" s="81">
        <v>5</v>
      </c>
      <c r="BQ495" s="81">
        <v>0</v>
      </c>
      <c r="BR495" s="81">
        <v>0</v>
      </c>
      <c r="BS495" s="81">
        <v>0</v>
      </c>
      <c r="BT495"/>
      <c r="BU495" s="80">
        <v>21.459</v>
      </c>
      <c r="BV495" s="80">
        <v>0</v>
      </c>
      <c r="BW495" s="80">
        <v>0</v>
      </c>
      <c r="BX495" s="80">
        <v>0</v>
      </c>
      <c r="BY495" s="80">
        <v>0</v>
      </c>
      <c r="BZ495" s="80">
        <v>0</v>
      </c>
      <c r="CA495" s="80">
        <v>0</v>
      </c>
      <c r="CB495" s="80">
        <v>0</v>
      </c>
      <c r="CC495" s="80">
        <v>0</v>
      </c>
    </row>
    <row r="496" spans="1:81">
      <c r="A496" s="80" t="s">
        <v>2313</v>
      </c>
      <c r="B496" s="80">
        <v>268</v>
      </c>
      <c r="C496" s="80">
        <v>13</v>
      </c>
      <c r="D496" s="80">
        <v>16</v>
      </c>
      <c r="E496" s="80">
        <v>2016</v>
      </c>
      <c r="F496" s="80" t="s">
        <v>92</v>
      </c>
      <c r="G496" s="80" t="s">
        <v>2300</v>
      </c>
      <c r="H496" s="80" t="s">
        <v>2301</v>
      </c>
      <c r="I496" s="177"/>
      <c r="J496" s="81">
        <v>82.87630121523776</v>
      </c>
      <c r="K496" s="81">
        <v>3.1918437756772304</v>
      </c>
      <c r="L496" s="81">
        <v>12.113070886202287</v>
      </c>
      <c r="M496" s="81">
        <v>26.393427604879989</v>
      </c>
      <c r="N496" s="81">
        <v>26.838038075904052</v>
      </c>
      <c r="O496" s="81">
        <v>26.983629296744038</v>
      </c>
      <c r="P496" s="81">
        <v>31.382484972098176</v>
      </c>
      <c r="Q496" s="81">
        <v>1.7101426583358228</v>
      </c>
      <c r="R496" s="81">
        <v>0</v>
      </c>
      <c r="S496" s="81">
        <v>3.6246366964968835</v>
      </c>
      <c r="T496" s="82"/>
      <c r="U496" s="81">
        <v>6309427</v>
      </c>
      <c r="V496" s="81">
        <v>1328</v>
      </c>
      <c r="W496" s="81">
        <v>216</v>
      </c>
      <c r="X496" s="81">
        <v>6347</v>
      </c>
      <c r="Y496" s="81">
        <v>8089</v>
      </c>
      <c r="Z496" s="81">
        <v>15870</v>
      </c>
      <c r="AA496" s="81">
        <v>6459</v>
      </c>
      <c r="AB496" s="81">
        <v>24212</v>
      </c>
      <c r="AC496" s="81">
        <v>0</v>
      </c>
      <c r="AD496" s="81">
        <v>3.624636696496883</v>
      </c>
      <c r="AE496" s="82"/>
      <c r="AF496" s="81">
        <v>46556090.798190974</v>
      </c>
      <c r="AG496" s="81">
        <v>2317375.6288592508</v>
      </c>
      <c r="AH496" s="81">
        <v>1401893.735476207</v>
      </c>
      <c r="AI496" s="81">
        <v>36858888.321260527</v>
      </c>
      <c r="AJ496" s="81">
        <v>32294812.311449889</v>
      </c>
      <c r="AK496" s="81">
        <v>0</v>
      </c>
      <c r="AL496" s="81">
        <v>0</v>
      </c>
      <c r="AM496" s="81">
        <v>3320730.9138134862</v>
      </c>
      <c r="AN496" s="81">
        <v>0</v>
      </c>
      <c r="AO496" s="81">
        <v>0</v>
      </c>
      <c r="AP496" s="82"/>
      <c r="AQ496" s="81">
        <v>436</v>
      </c>
      <c r="AR496" s="81">
        <v>108</v>
      </c>
      <c r="AS496" s="81">
        <v>0</v>
      </c>
      <c r="AT496" s="81">
        <v>0</v>
      </c>
      <c r="AU496" s="81">
        <v>0</v>
      </c>
      <c r="AV496" s="81">
        <v>0</v>
      </c>
      <c r="AW496" s="81" t="s">
        <v>564</v>
      </c>
      <c r="AX496" s="82"/>
      <c r="AY496" s="81">
        <v>1992.2</v>
      </c>
      <c r="AZ496" s="81">
        <v>12783.7</v>
      </c>
      <c r="BA496" s="81">
        <v>0</v>
      </c>
      <c r="BB496" s="81">
        <v>0</v>
      </c>
      <c r="BC496" s="81">
        <v>0</v>
      </c>
      <c r="BD496" s="81">
        <v>0</v>
      </c>
      <c r="BE496" s="81" t="s">
        <v>564</v>
      </c>
      <c r="BF496" s="82"/>
      <c r="BG496" s="81">
        <v>0</v>
      </c>
      <c r="BH496" s="81">
        <v>0</v>
      </c>
      <c r="BI496" s="81">
        <v>25.3</v>
      </c>
      <c r="BJ496" s="81">
        <v>0</v>
      </c>
      <c r="BK496" s="81">
        <v>0</v>
      </c>
      <c r="BL496" s="81">
        <v>0</v>
      </c>
      <c r="BM496" s="82"/>
      <c r="BN496" s="81">
        <v>0</v>
      </c>
      <c r="BO496" s="81">
        <v>0</v>
      </c>
      <c r="BP496" s="81">
        <v>6</v>
      </c>
      <c r="BQ496" s="81">
        <v>0</v>
      </c>
      <c r="BR496" s="81">
        <v>0</v>
      </c>
      <c r="BS496" s="81">
        <v>0</v>
      </c>
      <c r="BT496"/>
      <c r="BU496" s="80">
        <v>25.3</v>
      </c>
      <c r="BV496" s="80">
        <v>0</v>
      </c>
      <c r="BW496" s="80">
        <v>0</v>
      </c>
      <c r="BX496" s="80">
        <v>0</v>
      </c>
      <c r="BY496" s="80">
        <v>0</v>
      </c>
      <c r="BZ496" s="80">
        <v>0</v>
      </c>
      <c r="CA496" s="80">
        <v>0</v>
      </c>
      <c r="CB496" s="80">
        <v>0</v>
      </c>
      <c r="CC496" s="80">
        <v>0</v>
      </c>
    </row>
    <row r="497" spans="1:81">
      <c r="A497" s="80" t="s">
        <v>2314</v>
      </c>
      <c r="B497" s="80">
        <v>269</v>
      </c>
      <c r="C497" s="80">
        <v>14</v>
      </c>
      <c r="D497" s="80">
        <v>16</v>
      </c>
      <c r="E497" s="80">
        <v>2017</v>
      </c>
      <c r="F497" s="80" t="s">
        <v>71</v>
      </c>
      <c r="G497" s="80" t="s">
        <v>2300</v>
      </c>
      <c r="H497" s="80" t="s">
        <v>2301</v>
      </c>
      <c r="I497" s="177"/>
      <c r="J497" s="81">
        <v>84.427796035069875</v>
      </c>
      <c r="K497" s="81">
        <v>3.2651204551732369</v>
      </c>
      <c r="L497" s="81">
        <v>12.900760583636231</v>
      </c>
      <c r="M497" s="81">
        <v>25.629037388982177</v>
      </c>
      <c r="N497" s="81">
        <v>29.103851423705368</v>
      </c>
      <c r="O497" s="81">
        <v>26.45969341210143</v>
      </c>
      <c r="P497" s="81">
        <v>30.662270220196046</v>
      </c>
      <c r="Q497" s="81">
        <v>1.6291756159175717</v>
      </c>
      <c r="R497" s="81">
        <v>0</v>
      </c>
      <c r="S497" s="81">
        <v>4.0946429217929543</v>
      </c>
      <c r="T497" s="82"/>
      <c r="U497" s="81">
        <v>6999835.0000000009</v>
      </c>
      <c r="V497" s="81">
        <v>1328</v>
      </c>
      <c r="W497" s="81">
        <v>216</v>
      </c>
      <c r="X497" s="81">
        <v>6347</v>
      </c>
      <c r="Y497" s="81">
        <v>8110</v>
      </c>
      <c r="Z497" s="81">
        <v>15820</v>
      </c>
      <c r="AA497" s="81">
        <v>6351</v>
      </c>
      <c r="AB497" s="81">
        <v>23853</v>
      </c>
      <c r="AC497" s="81">
        <v>0</v>
      </c>
      <c r="AD497" s="81">
        <v>4.0946429217929543</v>
      </c>
      <c r="AE497" s="82"/>
      <c r="AF497" s="81">
        <v>50042493.771214612</v>
      </c>
      <c r="AG497" s="81">
        <v>2352436.5134381689</v>
      </c>
      <c r="AH497" s="81">
        <v>2092422.687751763</v>
      </c>
      <c r="AI497" s="81">
        <v>37656591.768821128</v>
      </c>
      <c r="AJ497" s="81">
        <v>35753970.813905649</v>
      </c>
      <c r="AK497" s="81">
        <v>0</v>
      </c>
      <c r="AL497" s="81">
        <v>0</v>
      </c>
      <c r="AM497" s="81">
        <v>3276612.24053051</v>
      </c>
      <c r="AN497" s="81">
        <v>0</v>
      </c>
      <c r="AO497" s="81">
        <v>0</v>
      </c>
      <c r="AP497" s="82"/>
      <c r="AQ497" s="81">
        <v>477</v>
      </c>
      <c r="AR497" s="81">
        <v>122</v>
      </c>
      <c r="AS497" s="81">
        <v>0</v>
      </c>
      <c r="AT497" s="81">
        <v>0</v>
      </c>
      <c r="AU497" s="81">
        <v>0</v>
      </c>
      <c r="AV497" s="81">
        <v>0</v>
      </c>
      <c r="AW497" s="81" t="s">
        <v>564</v>
      </c>
      <c r="AX497" s="82"/>
      <c r="AY497" s="81">
        <v>2194.1999999999998</v>
      </c>
      <c r="AZ497" s="81">
        <v>14318.8</v>
      </c>
      <c r="BA497" s="81">
        <v>0</v>
      </c>
      <c r="BB497" s="81">
        <v>0</v>
      </c>
      <c r="BC497" s="81">
        <v>0</v>
      </c>
      <c r="BD497" s="81">
        <v>0</v>
      </c>
      <c r="BE497" s="81" t="s">
        <v>564</v>
      </c>
      <c r="BF497" s="82"/>
      <c r="BG497" s="81">
        <v>0</v>
      </c>
      <c r="BH497" s="81">
        <v>0</v>
      </c>
      <c r="BI497" s="81">
        <v>25.492000000000001</v>
      </c>
      <c r="BJ497" s="81">
        <v>0</v>
      </c>
      <c r="BK497" s="81">
        <v>0</v>
      </c>
      <c r="BL497" s="81">
        <v>0</v>
      </c>
      <c r="BM497" s="82"/>
      <c r="BN497" s="81">
        <v>0</v>
      </c>
      <c r="BO497" s="81">
        <v>0</v>
      </c>
      <c r="BP497" s="81">
        <v>6</v>
      </c>
      <c r="BQ497" s="81">
        <v>0</v>
      </c>
      <c r="BR497" s="81">
        <v>0</v>
      </c>
      <c r="BS497" s="81">
        <v>0</v>
      </c>
      <c r="BT497"/>
      <c r="BU497" s="80">
        <v>25.492000000000001</v>
      </c>
      <c r="BV497" s="80">
        <v>0</v>
      </c>
      <c r="BW497" s="80">
        <v>0</v>
      </c>
      <c r="BX497" s="80">
        <v>0</v>
      </c>
      <c r="BY497" s="80">
        <v>0</v>
      </c>
      <c r="BZ497" s="80">
        <v>0</v>
      </c>
      <c r="CA497" s="80">
        <v>0</v>
      </c>
      <c r="CB497" s="80">
        <v>0</v>
      </c>
      <c r="CC497" s="80">
        <v>0</v>
      </c>
    </row>
    <row r="498" spans="1:81">
      <c r="A498" s="80" t="s">
        <v>2315</v>
      </c>
      <c r="B498" s="80">
        <v>270</v>
      </c>
      <c r="C498" s="80">
        <v>15</v>
      </c>
      <c r="D498" s="80">
        <v>16</v>
      </c>
      <c r="E498" s="80">
        <v>2018</v>
      </c>
      <c r="F498" s="80" t="s">
        <v>93</v>
      </c>
      <c r="G498" s="80" t="s">
        <v>2300</v>
      </c>
      <c r="H498" s="80" t="s">
        <v>2301</v>
      </c>
      <c r="I498" s="177"/>
      <c r="J498" s="81">
        <v>83.4417467664491</v>
      </c>
      <c r="K498" s="81">
        <v>3.0292449951550409</v>
      </c>
      <c r="L498" s="81">
        <v>11.950141251949191</v>
      </c>
      <c r="M498" s="81">
        <v>27.328234541111247</v>
      </c>
      <c r="N498" s="81">
        <v>27.230494722911235</v>
      </c>
      <c r="O498" s="81">
        <v>25.809949035644607</v>
      </c>
      <c r="P498" s="81">
        <v>30.103716790597563</v>
      </c>
      <c r="Q498" s="81">
        <v>1.481624081051961</v>
      </c>
      <c r="R498" s="81">
        <v>0</v>
      </c>
      <c r="S498" s="81">
        <v>3.9295501786940283</v>
      </c>
      <c r="T498" s="82"/>
      <c r="U498" s="81">
        <v>7362366</v>
      </c>
      <c r="V498" s="81">
        <v>1328</v>
      </c>
      <c r="W498" s="81">
        <v>216</v>
      </c>
      <c r="X498" s="81">
        <v>6347</v>
      </c>
      <c r="Y498" s="81">
        <v>8131</v>
      </c>
      <c r="Z498" s="81">
        <v>15727</v>
      </c>
      <c r="AA498" s="81">
        <v>6298</v>
      </c>
      <c r="AB498" s="81">
        <v>23377</v>
      </c>
      <c r="AC498" s="81">
        <v>0</v>
      </c>
      <c r="AD498" s="81">
        <v>3.9295501786940279</v>
      </c>
      <c r="AE498" s="82"/>
      <c r="AF498" s="81">
        <v>47367427.321126103</v>
      </c>
      <c r="AG498" s="81">
        <v>2076389.046062323</v>
      </c>
      <c r="AH498" s="81">
        <v>1965538.51301543</v>
      </c>
      <c r="AI498" s="81">
        <v>35835193.543876357</v>
      </c>
      <c r="AJ498" s="81">
        <v>35705665.691319421</v>
      </c>
      <c r="AK498" s="81">
        <v>0</v>
      </c>
      <c r="AL498" s="81">
        <v>0</v>
      </c>
      <c r="AM498" s="81">
        <v>3217870.0151062161</v>
      </c>
      <c r="AN498" s="81">
        <v>0</v>
      </c>
      <c r="AO498" s="81">
        <v>0</v>
      </c>
      <c r="AP498" s="82"/>
      <c r="AQ498" s="81">
        <v>525</v>
      </c>
      <c r="AR498" s="81">
        <v>139</v>
      </c>
      <c r="AS498" s="81">
        <v>0</v>
      </c>
      <c r="AT498" s="81">
        <v>0</v>
      </c>
      <c r="AU498" s="81">
        <v>0</v>
      </c>
      <c r="AV498" s="81">
        <v>0</v>
      </c>
      <c r="AW498" s="81" t="s">
        <v>564</v>
      </c>
      <c r="AX498" s="82"/>
      <c r="AY498" s="81">
        <v>2458.8000000000002</v>
      </c>
      <c r="AZ498" s="81">
        <v>19949.2</v>
      </c>
      <c r="BA498" s="81">
        <v>0</v>
      </c>
      <c r="BB498" s="81">
        <v>0</v>
      </c>
      <c r="BC498" s="81">
        <v>0</v>
      </c>
      <c r="BD498" s="81">
        <v>0</v>
      </c>
      <c r="BE498" s="81" t="s">
        <v>564</v>
      </c>
      <c r="BF498" s="82"/>
      <c r="BG498" s="81">
        <v>0</v>
      </c>
      <c r="BH498" s="81">
        <v>0</v>
      </c>
      <c r="BI498" s="81">
        <v>26.268999999999998</v>
      </c>
      <c r="BJ498" s="81">
        <v>0</v>
      </c>
      <c r="BK498" s="81">
        <v>0</v>
      </c>
      <c r="BL498" s="81">
        <v>0</v>
      </c>
      <c r="BM498" s="82"/>
      <c r="BN498" s="81">
        <v>0</v>
      </c>
      <c r="BO498" s="81">
        <v>0</v>
      </c>
      <c r="BP498" s="81">
        <v>6</v>
      </c>
      <c r="BQ498" s="81">
        <v>0</v>
      </c>
      <c r="BR498" s="81">
        <v>0</v>
      </c>
      <c r="BS498" s="81">
        <v>0</v>
      </c>
      <c r="BT498"/>
      <c r="BU498" s="80">
        <v>26.268999999999998</v>
      </c>
      <c r="BV498" s="80">
        <v>0</v>
      </c>
      <c r="BW498" s="80">
        <v>0</v>
      </c>
      <c r="BX498" s="80">
        <v>0</v>
      </c>
      <c r="BY498" s="80">
        <v>0</v>
      </c>
      <c r="BZ498" s="80">
        <v>0</v>
      </c>
      <c r="CA498" s="80">
        <v>0</v>
      </c>
      <c r="CB498" s="80">
        <v>0</v>
      </c>
      <c r="CC498" s="80">
        <v>0</v>
      </c>
    </row>
    <row r="499" spans="1:81">
      <c r="A499" s="80" t="s">
        <v>2316</v>
      </c>
      <c r="B499" s="80">
        <v>271</v>
      </c>
      <c r="C499" s="80">
        <v>16</v>
      </c>
      <c r="D499" s="80">
        <v>16</v>
      </c>
      <c r="E499" s="80">
        <v>2019</v>
      </c>
      <c r="F499" s="80" t="s">
        <v>73</v>
      </c>
      <c r="G499" s="80" t="s">
        <v>2300</v>
      </c>
      <c r="H499" s="80" t="s">
        <v>2301</v>
      </c>
      <c r="I499" s="177"/>
      <c r="J499" s="81">
        <v>84.882140247287808</v>
      </c>
      <c r="K499" s="81">
        <v>2.820794282296037</v>
      </c>
      <c r="L499" s="81">
        <v>12.080029961591835</v>
      </c>
      <c r="M499" s="81">
        <v>26.12976443445362</v>
      </c>
      <c r="N499" s="81">
        <v>23.82264776061551</v>
      </c>
      <c r="O499" s="81">
        <v>24.965318405915465</v>
      </c>
      <c r="P499" s="81">
        <v>29.280852855946058</v>
      </c>
      <c r="Q499" s="81">
        <v>1.4188084978588416</v>
      </c>
      <c r="R499" s="81">
        <v>0</v>
      </c>
      <c r="S499" s="81">
        <v>4.0585044443561955</v>
      </c>
      <c r="T499" s="82"/>
      <c r="U499" s="81">
        <v>7704596</v>
      </c>
      <c r="V499" s="81">
        <v>1328</v>
      </c>
      <c r="W499" s="81">
        <v>216</v>
      </c>
      <c r="X499" s="81">
        <v>6347</v>
      </c>
      <c r="Y499" s="81">
        <v>8147</v>
      </c>
      <c r="Z499" s="81">
        <v>15630</v>
      </c>
      <c r="AA499" s="81">
        <v>6080</v>
      </c>
      <c r="AB499" s="81">
        <v>22992</v>
      </c>
      <c r="AC499" s="81">
        <v>0</v>
      </c>
      <c r="AD499" s="81">
        <v>4.0585044443561964</v>
      </c>
      <c r="AE499" s="82"/>
      <c r="AF499" s="81">
        <v>50162269.379869998</v>
      </c>
      <c r="AG499" s="81">
        <v>2025294.4620672311</v>
      </c>
      <c r="AH499" s="81">
        <v>2132536.3779118322</v>
      </c>
      <c r="AI499" s="81">
        <v>35778853.661639273</v>
      </c>
      <c r="AJ499" s="81">
        <v>31064989.135373894</v>
      </c>
      <c r="AK499" s="81">
        <v>0</v>
      </c>
      <c r="AL499" s="81">
        <v>0</v>
      </c>
      <c r="AM499" s="81">
        <v>3131337.3163166684</v>
      </c>
      <c r="AN499" s="81">
        <v>0</v>
      </c>
      <c r="AO499" s="81">
        <v>0</v>
      </c>
      <c r="AP499" s="82"/>
      <c r="AQ499" s="81">
        <v>566</v>
      </c>
      <c r="AR499" s="81">
        <v>156</v>
      </c>
      <c r="AS499" s="81">
        <v>0</v>
      </c>
      <c r="AT499" s="81">
        <v>0</v>
      </c>
      <c r="AU499" s="81">
        <v>0</v>
      </c>
      <c r="AV499" s="81">
        <v>0</v>
      </c>
      <c r="AW499" s="81" t="s">
        <v>564</v>
      </c>
      <c r="AX499" s="82"/>
      <c r="AY499" s="81">
        <v>2671.3</v>
      </c>
      <c r="AZ499" s="81">
        <v>23832.1</v>
      </c>
      <c r="BA499" s="81">
        <v>0</v>
      </c>
      <c r="BB499" s="81">
        <v>0</v>
      </c>
      <c r="BC499" s="81">
        <v>0</v>
      </c>
      <c r="BD499" s="81">
        <v>0</v>
      </c>
      <c r="BE499" s="81" t="s">
        <v>564</v>
      </c>
      <c r="BF499" s="82"/>
      <c r="BG499" s="81">
        <v>0</v>
      </c>
      <c r="BH499" s="81">
        <v>0</v>
      </c>
      <c r="BI499" s="81">
        <v>24.704000000000001</v>
      </c>
      <c r="BJ499" s="81">
        <v>0</v>
      </c>
      <c r="BK499" s="81">
        <v>0</v>
      </c>
      <c r="BL499" s="81">
        <v>0</v>
      </c>
      <c r="BM499" s="82"/>
      <c r="BN499" s="81">
        <v>0</v>
      </c>
      <c r="BO499" s="81">
        <v>0</v>
      </c>
      <c r="BP499" s="81">
        <v>6</v>
      </c>
      <c r="BQ499" s="81">
        <v>0</v>
      </c>
      <c r="BR499" s="81">
        <v>0</v>
      </c>
      <c r="BS499" s="81">
        <v>0</v>
      </c>
      <c r="BT499"/>
      <c r="BU499" s="80">
        <v>24.704000000000001</v>
      </c>
      <c r="BV499" s="80">
        <v>0</v>
      </c>
      <c r="BW499" s="80">
        <v>0</v>
      </c>
      <c r="BX499" s="80">
        <v>0</v>
      </c>
      <c r="BY499" s="80">
        <v>0</v>
      </c>
      <c r="BZ499" s="80">
        <v>0</v>
      </c>
      <c r="CA499" s="80">
        <v>0</v>
      </c>
      <c r="CB499" s="80">
        <v>0</v>
      </c>
      <c r="CC499" s="80">
        <v>0</v>
      </c>
    </row>
    <row r="500" spans="1:81">
      <c r="A500" s="80" t="s">
        <v>2317</v>
      </c>
      <c r="B500" s="80">
        <v>272</v>
      </c>
      <c r="C500" s="80">
        <v>17</v>
      </c>
      <c r="D500" s="80">
        <v>16</v>
      </c>
      <c r="E500" s="80">
        <v>2020</v>
      </c>
      <c r="F500" s="80" t="s">
        <v>218</v>
      </c>
      <c r="G500" s="80" t="s">
        <v>2300</v>
      </c>
      <c r="H500" s="80" t="s">
        <v>2301</v>
      </c>
      <c r="I500" s="177"/>
      <c r="J500" s="81">
        <v>70.714148386991496</v>
      </c>
      <c r="K500" s="81">
        <v>2.4996134650132427</v>
      </c>
      <c r="L500" s="81">
        <v>14.476468928863174</v>
      </c>
      <c r="M500" s="81">
        <v>19.355266286245051</v>
      </c>
      <c r="N500" s="81">
        <v>24.646076639655178</v>
      </c>
      <c r="O500" s="81">
        <v>21.640845529782673</v>
      </c>
      <c r="P500" s="81">
        <v>27.428842336669806</v>
      </c>
      <c r="Q500" s="81">
        <v>1.3306808443060054</v>
      </c>
      <c r="R500" s="81">
        <v>0</v>
      </c>
      <c r="S500" s="81">
        <v>3.711198328666903</v>
      </c>
      <c r="T500" s="82"/>
      <c r="U500" s="81">
        <v>6898842</v>
      </c>
      <c r="V500" s="81">
        <v>1130</v>
      </c>
      <c r="W500" s="81">
        <v>356</v>
      </c>
      <c r="X500" s="81">
        <v>5518</v>
      </c>
      <c r="Y500" s="81">
        <v>8191</v>
      </c>
      <c r="Z500" s="81">
        <v>15464</v>
      </c>
      <c r="AA500" s="81">
        <v>6188</v>
      </c>
      <c r="AB500" s="81">
        <v>22568</v>
      </c>
      <c r="AC500" s="81">
        <v>0</v>
      </c>
      <c r="AD500" s="81">
        <v>3.711198328666903</v>
      </c>
      <c r="AE500" s="82"/>
      <c r="AF500" s="81">
        <v>43362989.197271228</v>
      </c>
      <c r="AG500" s="81">
        <v>1747165.4731247656</v>
      </c>
      <c r="AH500" s="81">
        <v>2755662.1805201476</v>
      </c>
      <c r="AI500" s="81">
        <v>27986282.545535002</v>
      </c>
      <c r="AJ500" s="81">
        <v>32205520.380843487</v>
      </c>
      <c r="AK500" s="81"/>
      <c r="AL500" s="81"/>
      <c r="AM500" s="81">
        <v>2945374.7357096062</v>
      </c>
      <c r="AN500" s="81"/>
      <c r="AO500" s="81"/>
      <c r="AP500" s="82"/>
      <c r="AQ500" s="81">
        <v>597</v>
      </c>
      <c r="AR500" s="81">
        <v>167</v>
      </c>
      <c r="AS500" s="81">
        <v>0</v>
      </c>
      <c r="AT500" s="81">
        <v>0</v>
      </c>
      <c r="AU500" s="81">
        <v>0</v>
      </c>
      <c r="AV500" s="81">
        <v>0</v>
      </c>
      <c r="AW500" s="81">
        <v>0</v>
      </c>
      <c r="AX500" s="82"/>
      <c r="AY500" s="81">
        <v>2856.7999999999988</v>
      </c>
      <c r="AZ500" s="81">
        <v>24294.500000000011</v>
      </c>
      <c r="BA500" s="81">
        <v>0</v>
      </c>
      <c r="BB500" s="81">
        <v>0</v>
      </c>
      <c r="BC500" s="81">
        <v>0</v>
      </c>
      <c r="BD500" s="81">
        <v>0</v>
      </c>
      <c r="BE500" s="81">
        <v>0</v>
      </c>
      <c r="BF500" s="82"/>
      <c r="BG500" s="81">
        <v>0</v>
      </c>
      <c r="BH500" s="81">
        <v>0</v>
      </c>
      <c r="BI500" s="81">
        <v>21.481999999999999</v>
      </c>
      <c r="BJ500" s="81">
        <v>0</v>
      </c>
      <c r="BK500" s="81">
        <v>0</v>
      </c>
      <c r="BL500" s="81">
        <v>0</v>
      </c>
      <c r="BM500" s="82"/>
      <c r="BN500" s="81">
        <v>0</v>
      </c>
      <c r="BO500" s="81">
        <v>0</v>
      </c>
      <c r="BP500" s="81">
        <v>5</v>
      </c>
      <c r="BQ500" s="81">
        <v>0</v>
      </c>
      <c r="BR500" s="81">
        <v>0</v>
      </c>
      <c r="BS500" s="81">
        <v>0</v>
      </c>
      <c r="BT500"/>
      <c r="BU500" s="80">
        <v>21.481999999999999</v>
      </c>
      <c r="BV500" s="80">
        <v>0</v>
      </c>
      <c r="BW500" s="80">
        <v>0</v>
      </c>
      <c r="BX500" s="80">
        <v>0</v>
      </c>
      <c r="BY500" s="80">
        <v>0</v>
      </c>
      <c r="BZ500" s="80">
        <v>0</v>
      </c>
      <c r="CA500" s="80">
        <v>0</v>
      </c>
      <c r="CB500" s="80">
        <v>0</v>
      </c>
      <c r="CC500" s="80">
        <v>0</v>
      </c>
    </row>
    <row r="501" spans="1:81">
      <c r="A501" s="80" t="s">
        <v>2318</v>
      </c>
      <c r="B501" s="80">
        <v>272</v>
      </c>
      <c r="C501" s="80">
        <v>18</v>
      </c>
      <c r="D501" s="80">
        <v>16</v>
      </c>
      <c r="E501" s="80">
        <v>2021</v>
      </c>
      <c r="F501" s="80" t="s">
        <v>75</v>
      </c>
      <c r="G501" s="174" t="s">
        <v>2300</v>
      </c>
      <c r="H501" s="80" t="s">
        <v>2301</v>
      </c>
      <c r="I501" s="177"/>
      <c r="J501" s="81">
        <v>61.50365105855473</v>
      </c>
      <c r="K501" s="81">
        <v>2.6743232206528234</v>
      </c>
      <c r="L501" s="81">
        <v>14.437571681458349</v>
      </c>
      <c r="M501" s="81">
        <v>21.83379116469953</v>
      </c>
      <c r="N501" s="81">
        <v>22.309971146544239</v>
      </c>
      <c r="O501" s="81">
        <v>20.972101159808751</v>
      </c>
      <c r="P501" s="81">
        <v>27.976271717009688</v>
      </c>
      <c r="Q501" s="81">
        <v>1.3196192315399193</v>
      </c>
      <c r="R501" s="81">
        <v>0</v>
      </c>
      <c r="S501" s="81">
        <v>3.0504192556389982</v>
      </c>
      <c r="T501" s="82"/>
      <c r="U501" s="81">
        <v>6324861</v>
      </c>
      <c r="V501" s="81">
        <v>1130</v>
      </c>
      <c r="W501" s="81">
        <v>356</v>
      </c>
      <c r="X501" s="81">
        <v>5518</v>
      </c>
      <c r="Y501" s="81">
        <v>8170</v>
      </c>
      <c r="Z501" s="81">
        <v>15431</v>
      </c>
      <c r="AA501" s="81">
        <v>6155</v>
      </c>
      <c r="AB501" s="81">
        <v>22115</v>
      </c>
      <c r="AC501" s="81">
        <v>0</v>
      </c>
      <c r="AD501" s="81">
        <v>3.0504192556389982</v>
      </c>
      <c r="AE501" s="82"/>
      <c r="AF501" s="81">
        <v>39538521.818015896</v>
      </c>
      <c r="AG501" s="81">
        <v>1858343.4060482325</v>
      </c>
      <c r="AH501" s="81">
        <v>2309718.3677654988</v>
      </c>
      <c r="AI501" s="81">
        <v>32117113.26047343</v>
      </c>
      <c r="AJ501" s="81">
        <v>28956684.645901531</v>
      </c>
      <c r="AK501" s="81">
        <v>0</v>
      </c>
      <c r="AL501" s="81">
        <v>0</v>
      </c>
      <c r="AM501" s="81">
        <v>2902900.8788695615</v>
      </c>
      <c r="AN501" s="81">
        <v>0</v>
      </c>
      <c r="AO501" s="81">
        <v>0</v>
      </c>
      <c r="AP501" s="82"/>
      <c r="AQ501" s="81">
        <v>643</v>
      </c>
      <c r="AR501" s="81">
        <v>179</v>
      </c>
      <c r="AS501" s="81">
        <v>0</v>
      </c>
      <c r="AT501" s="81">
        <v>0</v>
      </c>
      <c r="AU501" s="81">
        <v>0</v>
      </c>
      <c r="AV501" s="81">
        <v>0</v>
      </c>
      <c r="AW501" s="81"/>
      <c r="AX501" s="82"/>
      <c r="AY501" s="81">
        <v>3118.6</v>
      </c>
      <c r="AZ501" s="81">
        <v>24878.30000000001</v>
      </c>
      <c r="BA501" s="81">
        <v>0</v>
      </c>
      <c r="BB501" s="81">
        <v>0</v>
      </c>
      <c r="BC501" s="81">
        <v>0</v>
      </c>
      <c r="BD501" s="81">
        <v>0</v>
      </c>
      <c r="BE501" s="81"/>
      <c r="BF501" s="82"/>
      <c r="BG501" s="81"/>
      <c r="BH501" s="81"/>
      <c r="BI501" s="81"/>
      <c r="BJ501" s="81"/>
      <c r="BK501" s="81"/>
      <c r="BL501" s="81"/>
      <c r="BM501" s="82"/>
      <c r="BN501" s="81"/>
      <c r="BO501" s="81"/>
      <c r="BP501" s="81"/>
      <c r="BQ501" s="81"/>
      <c r="BR501" s="81"/>
      <c r="BS501" s="81"/>
      <c r="BT501"/>
      <c r="BU501" s="80"/>
      <c r="BV501" s="80"/>
      <c r="BW501" s="80"/>
      <c r="BX501" s="80"/>
      <c r="BY501" s="80"/>
      <c r="BZ501" s="80"/>
      <c r="CA501" s="80"/>
      <c r="CB501" s="80"/>
      <c r="CC501" s="80"/>
    </row>
    <row r="502" spans="1:81">
      <c r="A502" s="80" t="s">
        <v>2319</v>
      </c>
      <c r="B502" s="80">
        <v>272</v>
      </c>
      <c r="C502" s="80">
        <v>19</v>
      </c>
      <c r="D502" s="80">
        <v>16</v>
      </c>
      <c r="E502" s="80">
        <v>2022</v>
      </c>
      <c r="F502" s="80" t="s">
        <v>568</v>
      </c>
      <c r="G502" s="174" t="s">
        <v>2300</v>
      </c>
      <c r="H502" s="80" t="s">
        <v>2301</v>
      </c>
      <c r="I502" s="177"/>
      <c r="J502" s="81"/>
      <c r="K502" s="81"/>
      <c r="L502" s="81"/>
      <c r="M502" s="81"/>
      <c r="N502" s="81"/>
      <c r="O502" s="81"/>
      <c r="P502" s="81"/>
      <c r="Q502" s="81"/>
      <c r="R502" s="81"/>
      <c r="S502" s="81"/>
      <c r="T502" s="82"/>
      <c r="U502" s="81"/>
      <c r="V502" s="81"/>
      <c r="W502" s="81"/>
      <c r="X502" s="81"/>
      <c r="Y502" s="81"/>
      <c r="Z502" s="81"/>
      <c r="AA502" s="81"/>
      <c r="AB502" s="81"/>
      <c r="AC502" s="81"/>
      <c r="AD502" s="81"/>
      <c r="AE502" s="82"/>
      <c r="AF502" s="81"/>
      <c r="AG502" s="81"/>
      <c r="AH502" s="81"/>
      <c r="AI502" s="81"/>
      <c r="AJ502" s="81"/>
      <c r="AK502" s="81"/>
      <c r="AL502" s="81"/>
      <c r="AM502" s="81"/>
      <c r="AN502" s="81"/>
      <c r="AO502" s="81"/>
      <c r="AP502" s="82"/>
      <c r="AQ502" s="81">
        <v>731</v>
      </c>
      <c r="AR502" s="81">
        <v>181</v>
      </c>
      <c r="AS502" s="81">
        <v>0</v>
      </c>
      <c r="AT502" s="81">
        <v>0</v>
      </c>
      <c r="AU502" s="81">
        <v>0</v>
      </c>
      <c r="AV502" s="81">
        <v>0</v>
      </c>
      <c r="AW502" s="81"/>
      <c r="AX502" s="82"/>
      <c r="AY502" s="81">
        <v>3581.8000000000034</v>
      </c>
      <c r="AZ502" s="81">
        <v>24977.30000000001</v>
      </c>
      <c r="BA502" s="81">
        <v>0</v>
      </c>
      <c r="BB502" s="81">
        <v>0</v>
      </c>
      <c r="BC502" s="81">
        <v>0</v>
      </c>
      <c r="BD502" s="81">
        <v>0</v>
      </c>
      <c r="BE502" s="81"/>
      <c r="BF502" s="82"/>
      <c r="BG502" s="81"/>
      <c r="BH502" s="81"/>
      <c r="BI502" s="81"/>
      <c r="BJ502" s="81"/>
      <c r="BK502" s="81"/>
      <c r="BL502" s="81"/>
      <c r="BM502" s="82"/>
      <c r="BN502" s="81"/>
      <c r="BO502" s="81"/>
      <c r="BP502" s="81"/>
      <c r="BQ502" s="81"/>
      <c r="BR502" s="81"/>
      <c r="BS502" s="81"/>
      <c r="BT502"/>
      <c r="BU502" s="80"/>
      <c r="BV502" s="80"/>
      <c r="BW502" s="80"/>
      <c r="BX502" s="80"/>
      <c r="BY502" s="80"/>
      <c r="BZ502" s="80"/>
      <c r="CA502" s="80"/>
      <c r="CB502" s="80"/>
      <c r="CC502" s="80"/>
    </row>
    <row r="503" spans="1:81">
      <c r="A503" s="80" t="s">
        <v>2320</v>
      </c>
      <c r="B503" s="80">
        <v>324</v>
      </c>
      <c r="C503" s="80">
        <v>1</v>
      </c>
      <c r="D503" s="80">
        <v>20</v>
      </c>
      <c r="E503" s="80">
        <v>1990</v>
      </c>
      <c r="F503" s="80" t="s">
        <v>562</v>
      </c>
      <c r="G503" s="80" t="s">
        <v>2321</v>
      </c>
      <c r="H503" s="80" t="s">
        <v>2322</v>
      </c>
      <c r="I503" s="177"/>
      <c r="J503" s="81">
        <v>7.3193101427234923</v>
      </c>
      <c r="K503" s="81">
        <v>3.4161814746607413</v>
      </c>
      <c r="L503" s="81">
        <v>11.604354332072036</v>
      </c>
      <c r="M503" s="81">
        <v>14.96933418765577</v>
      </c>
      <c r="N503" s="81">
        <v>24.19072634316705</v>
      </c>
      <c r="O503" s="81">
        <v>20.33737461704294</v>
      </c>
      <c r="P503" s="81">
        <v>38.194301049128995</v>
      </c>
      <c r="Q503" s="81">
        <v>1.8808737040071404</v>
      </c>
      <c r="R503" s="81">
        <v>0</v>
      </c>
      <c r="S503" s="81">
        <v>1.4930115158722836</v>
      </c>
      <c r="T503" s="82"/>
      <c r="U503" s="81">
        <v>591004</v>
      </c>
      <c r="V503" s="81">
        <v>992</v>
      </c>
      <c r="W503" s="81">
        <v>121</v>
      </c>
      <c r="X503" s="81">
        <v>5531</v>
      </c>
      <c r="Y503" s="81">
        <v>7352</v>
      </c>
      <c r="Z503" s="81">
        <v>8365</v>
      </c>
      <c r="AA503" s="81">
        <v>9274</v>
      </c>
      <c r="AB503" s="81">
        <v>30539</v>
      </c>
      <c r="AC503" s="81">
        <v>0</v>
      </c>
      <c r="AD503" s="81">
        <v>1.4930115158722836</v>
      </c>
      <c r="AE503" s="82"/>
      <c r="AF503" s="81" t="s">
        <v>564</v>
      </c>
      <c r="AG503" s="81" t="s">
        <v>564</v>
      </c>
      <c r="AH503" s="81" t="s">
        <v>564</v>
      </c>
      <c r="AI503" s="81" t="s">
        <v>564</v>
      </c>
      <c r="AJ503" s="81" t="s">
        <v>564</v>
      </c>
      <c r="AK503" s="81" t="s">
        <v>564</v>
      </c>
      <c r="AL503" s="81" t="s">
        <v>564</v>
      </c>
      <c r="AM503" s="81" t="s">
        <v>564</v>
      </c>
      <c r="AN503" s="81" t="s">
        <v>564</v>
      </c>
      <c r="AO503" s="81" t="s">
        <v>564</v>
      </c>
      <c r="AP503" s="82"/>
      <c r="AQ503" s="81" t="s">
        <v>564</v>
      </c>
      <c r="AR503" s="81" t="s">
        <v>564</v>
      </c>
      <c r="AS503" s="81" t="s">
        <v>564</v>
      </c>
      <c r="AT503" s="81" t="s">
        <v>564</v>
      </c>
      <c r="AU503" s="81" t="s">
        <v>564</v>
      </c>
      <c r="AV503" s="81" t="s">
        <v>564</v>
      </c>
      <c r="AW503" s="81" t="s">
        <v>564</v>
      </c>
      <c r="AX503" s="82"/>
      <c r="AY503" s="81" t="s">
        <v>564</v>
      </c>
      <c r="AZ503" s="81" t="s">
        <v>564</v>
      </c>
      <c r="BA503" s="81" t="s">
        <v>564</v>
      </c>
      <c r="BB503" s="81" t="s">
        <v>564</v>
      </c>
      <c r="BC503" s="81" t="s">
        <v>564</v>
      </c>
      <c r="BD503" s="81" t="s">
        <v>564</v>
      </c>
      <c r="BE503" s="81" t="s">
        <v>564</v>
      </c>
      <c r="BF503" s="82"/>
      <c r="BG503" s="81" t="s">
        <v>564</v>
      </c>
      <c r="BH503" s="81" t="s">
        <v>564</v>
      </c>
      <c r="BI503" s="81" t="s">
        <v>564</v>
      </c>
      <c r="BJ503" s="81" t="s">
        <v>564</v>
      </c>
      <c r="BK503" s="81" t="s">
        <v>564</v>
      </c>
      <c r="BL503" s="81" t="s">
        <v>564</v>
      </c>
      <c r="BM503" s="82"/>
      <c r="BN503" s="81" t="s">
        <v>564</v>
      </c>
      <c r="BO503" s="81" t="s">
        <v>564</v>
      </c>
      <c r="BP503" s="81" t="s">
        <v>564</v>
      </c>
      <c r="BQ503" s="81" t="s">
        <v>564</v>
      </c>
      <c r="BR503" s="81" t="s">
        <v>564</v>
      </c>
      <c r="BS503" s="81" t="s">
        <v>564</v>
      </c>
      <c r="BT503"/>
      <c r="BU503" s="80"/>
      <c r="BV503" s="80"/>
      <c r="BW503" s="80"/>
      <c r="BX503" s="80"/>
      <c r="BY503" s="80"/>
      <c r="BZ503" s="80"/>
      <c r="CA503" s="80"/>
      <c r="CB503" s="80"/>
      <c r="CC503" s="80"/>
    </row>
    <row r="504" spans="1:81">
      <c r="A504" s="80" t="s">
        <v>2323</v>
      </c>
      <c r="B504" s="80">
        <v>325</v>
      </c>
      <c r="C504" s="80">
        <v>2</v>
      </c>
      <c r="D504" s="80">
        <v>20</v>
      </c>
      <c r="E504" s="80">
        <v>2005</v>
      </c>
      <c r="F504" s="80" t="s">
        <v>565</v>
      </c>
      <c r="G504" s="80" t="s">
        <v>2321</v>
      </c>
      <c r="H504" s="80" t="s">
        <v>2322</v>
      </c>
      <c r="I504" s="177"/>
      <c r="J504" s="81">
        <v>4.1854397413136013</v>
      </c>
      <c r="K504" s="81">
        <v>2.1816003830495543</v>
      </c>
      <c r="L504" s="81">
        <v>7.810184943044284</v>
      </c>
      <c r="M504" s="81">
        <v>26.23569731518668</v>
      </c>
      <c r="N504" s="81">
        <v>27.277529650791514</v>
      </c>
      <c r="O504" s="81">
        <v>29.350832620625884</v>
      </c>
      <c r="P504" s="81">
        <v>39.872272955203336</v>
      </c>
      <c r="Q504" s="81">
        <v>1.6241043713669197</v>
      </c>
      <c r="R504" s="81">
        <v>0</v>
      </c>
      <c r="S504" s="81">
        <v>1.3139626264332007</v>
      </c>
      <c r="T504" s="82"/>
      <c r="U504" s="81">
        <v>424827</v>
      </c>
      <c r="V504" s="81">
        <v>925</v>
      </c>
      <c r="W504" s="81">
        <v>123</v>
      </c>
      <c r="X504" s="81">
        <v>5271</v>
      </c>
      <c r="Y504" s="81">
        <v>7715</v>
      </c>
      <c r="Z504" s="81">
        <v>13970</v>
      </c>
      <c r="AA504" s="81">
        <v>7929</v>
      </c>
      <c r="AB504" s="81">
        <v>27567</v>
      </c>
      <c r="AC504" s="81">
        <v>0</v>
      </c>
      <c r="AD504" s="81">
        <v>1.3139626264332007</v>
      </c>
      <c r="AE504" s="82"/>
      <c r="AF504" s="81" t="s">
        <v>564</v>
      </c>
      <c r="AG504" s="81" t="s">
        <v>564</v>
      </c>
      <c r="AH504" s="81" t="s">
        <v>564</v>
      </c>
      <c r="AI504" s="81" t="s">
        <v>564</v>
      </c>
      <c r="AJ504" s="81" t="s">
        <v>564</v>
      </c>
      <c r="AK504" s="81" t="s">
        <v>564</v>
      </c>
      <c r="AL504" s="81" t="s">
        <v>564</v>
      </c>
      <c r="AM504" s="81" t="s">
        <v>564</v>
      </c>
      <c r="AN504" s="81" t="s">
        <v>564</v>
      </c>
      <c r="AO504" s="81" t="s">
        <v>564</v>
      </c>
      <c r="AP504" s="82"/>
      <c r="AQ504" s="81" t="s">
        <v>564</v>
      </c>
      <c r="AR504" s="81" t="s">
        <v>564</v>
      </c>
      <c r="AS504" s="81" t="s">
        <v>564</v>
      </c>
      <c r="AT504" s="81" t="s">
        <v>564</v>
      </c>
      <c r="AU504" s="81" t="s">
        <v>564</v>
      </c>
      <c r="AV504" s="81" t="s">
        <v>564</v>
      </c>
      <c r="AW504" s="81" t="s">
        <v>564</v>
      </c>
      <c r="AX504" s="82"/>
      <c r="AY504" s="81" t="s">
        <v>564</v>
      </c>
      <c r="AZ504" s="81" t="s">
        <v>564</v>
      </c>
      <c r="BA504" s="81" t="s">
        <v>564</v>
      </c>
      <c r="BB504" s="81" t="s">
        <v>564</v>
      </c>
      <c r="BC504" s="81" t="s">
        <v>564</v>
      </c>
      <c r="BD504" s="81" t="s">
        <v>564</v>
      </c>
      <c r="BE504" s="81" t="s">
        <v>564</v>
      </c>
      <c r="BF504" s="82"/>
      <c r="BG504" s="81" t="s">
        <v>564</v>
      </c>
      <c r="BH504" s="81" t="s">
        <v>564</v>
      </c>
      <c r="BI504" s="81" t="s">
        <v>564</v>
      </c>
      <c r="BJ504" s="81" t="s">
        <v>564</v>
      </c>
      <c r="BK504" s="81" t="s">
        <v>564</v>
      </c>
      <c r="BL504" s="81" t="s">
        <v>564</v>
      </c>
      <c r="BM504" s="82"/>
      <c r="BN504" s="81" t="s">
        <v>564</v>
      </c>
      <c r="BO504" s="81" t="s">
        <v>564</v>
      </c>
      <c r="BP504" s="81" t="s">
        <v>564</v>
      </c>
      <c r="BQ504" s="81" t="s">
        <v>564</v>
      </c>
      <c r="BR504" s="81" t="s">
        <v>564</v>
      </c>
      <c r="BS504" s="81" t="s">
        <v>564</v>
      </c>
      <c r="BT504"/>
      <c r="BU504" s="80"/>
      <c r="BV504" s="80"/>
      <c r="BW504" s="80"/>
      <c r="BX504" s="80"/>
      <c r="BY504" s="80"/>
      <c r="BZ504" s="80"/>
      <c r="CA504" s="80"/>
      <c r="CB504" s="80"/>
      <c r="CC504" s="80"/>
    </row>
    <row r="505" spans="1:81">
      <c r="A505" s="80" t="s">
        <v>2324</v>
      </c>
      <c r="B505" s="80">
        <v>326</v>
      </c>
      <c r="C505" s="80">
        <v>3</v>
      </c>
      <c r="D505" s="80">
        <v>20</v>
      </c>
      <c r="E505" s="80">
        <v>2006</v>
      </c>
      <c r="F505" s="80" t="s">
        <v>566</v>
      </c>
      <c r="G505" s="80" t="s">
        <v>2321</v>
      </c>
      <c r="H505" s="80" t="s">
        <v>2322</v>
      </c>
      <c r="I505" s="177"/>
      <c r="J505" s="81" t="s">
        <v>564</v>
      </c>
      <c r="K505" s="81" t="s">
        <v>564</v>
      </c>
      <c r="L505" s="81" t="s">
        <v>564</v>
      </c>
      <c r="M505" s="81" t="s">
        <v>564</v>
      </c>
      <c r="N505" s="81" t="s">
        <v>564</v>
      </c>
      <c r="O505" s="81" t="s">
        <v>564</v>
      </c>
      <c r="P505" s="81" t="s">
        <v>564</v>
      </c>
      <c r="Q505" s="81" t="s">
        <v>564</v>
      </c>
      <c r="R505" s="81" t="s">
        <v>564</v>
      </c>
      <c r="S505" s="81" t="s">
        <v>564</v>
      </c>
      <c r="T505" s="82"/>
      <c r="U505" s="81" t="s">
        <v>564</v>
      </c>
      <c r="V505" s="81" t="s">
        <v>564</v>
      </c>
      <c r="W505" s="81" t="s">
        <v>564</v>
      </c>
      <c r="X505" s="81" t="s">
        <v>564</v>
      </c>
      <c r="Y505" s="81" t="s">
        <v>564</v>
      </c>
      <c r="Z505" s="81" t="s">
        <v>564</v>
      </c>
      <c r="AA505" s="81" t="s">
        <v>564</v>
      </c>
      <c r="AB505" s="81" t="s">
        <v>564</v>
      </c>
      <c r="AC505" s="81" t="s">
        <v>564</v>
      </c>
      <c r="AD505" s="81" t="s">
        <v>564</v>
      </c>
      <c r="AE505" s="82"/>
      <c r="AF505" s="81" t="s">
        <v>564</v>
      </c>
      <c r="AG505" s="81" t="s">
        <v>564</v>
      </c>
      <c r="AH505" s="81" t="s">
        <v>564</v>
      </c>
      <c r="AI505" s="81" t="s">
        <v>564</v>
      </c>
      <c r="AJ505" s="81" t="s">
        <v>564</v>
      </c>
      <c r="AK505" s="81" t="s">
        <v>564</v>
      </c>
      <c r="AL505" s="81" t="s">
        <v>564</v>
      </c>
      <c r="AM505" s="81" t="s">
        <v>564</v>
      </c>
      <c r="AN505" s="81" t="s">
        <v>564</v>
      </c>
      <c r="AO505" s="81" t="s">
        <v>564</v>
      </c>
      <c r="AP505" s="82"/>
      <c r="AQ505" s="81" t="s">
        <v>564</v>
      </c>
      <c r="AR505" s="81" t="s">
        <v>564</v>
      </c>
      <c r="AS505" s="81" t="s">
        <v>564</v>
      </c>
      <c r="AT505" s="81" t="s">
        <v>564</v>
      </c>
      <c r="AU505" s="81" t="s">
        <v>564</v>
      </c>
      <c r="AV505" s="81" t="s">
        <v>564</v>
      </c>
      <c r="AW505" s="81" t="s">
        <v>564</v>
      </c>
      <c r="AX505" s="82"/>
      <c r="AY505" s="81" t="s">
        <v>564</v>
      </c>
      <c r="AZ505" s="81" t="s">
        <v>564</v>
      </c>
      <c r="BA505" s="81" t="s">
        <v>564</v>
      </c>
      <c r="BB505" s="81" t="s">
        <v>564</v>
      </c>
      <c r="BC505" s="81" t="s">
        <v>564</v>
      </c>
      <c r="BD505" s="81" t="s">
        <v>564</v>
      </c>
      <c r="BE505" s="81" t="s">
        <v>564</v>
      </c>
      <c r="BF505" s="82"/>
      <c r="BG505" s="81" t="s">
        <v>564</v>
      </c>
      <c r="BH505" s="81" t="s">
        <v>564</v>
      </c>
      <c r="BI505" s="81" t="s">
        <v>564</v>
      </c>
      <c r="BJ505" s="81" t="s">
        <v>564</v>
      </c>
      <c r="BK505" s="81" t="s">
        <v>564</v>
      </c>
      <c r="BL505" s="81" t="s">
        <v>564</v>
      </c>
      <c r="BM505" s="82"/>
      <c r="BN505" s="81" t="s">
        <v>564</v>
      </c>
      <c r="BO505" s="81" t="s">
        <v>564</v>
      </c>
      <c r="BP505" s="81" t="s">
        <v>564</v>
      </c>
      <c r="BQ505" s="81" t="s">
        <v>564</v>
      </c>
      <c r="BR505" s="81" t="s">
        <v>564</v>
      </c>
      <c r="BS505" s="81" t="s">
        <v>564</v>
      </c>
      <c r="BT505"/>
      <c r="BU505" s="80"/>
      <c r="BV505" s="80"/>
      <c r="BW505" s="80"/>
      <c r="BX505" s="80"/>
      <c r="BY505" s="80"/>
      <c r="BZ505" s="80"/>
      <c r="CA505" s="80"/>
      <c r="CB505" s="80"/>
      <c r="CC505" s="80"/>
    </row>
    <row r="506" spans="1:81">
      <c r="A506" s="80" t="s">
        <v>2325</v>
      </c>
      <c r="B506" s="80">
        <v>327</v>
      </c>
      <c r="C506" s="80">
        <v>4</v>
      </c>
      <c r="D506" s="80">
        <v>20</v>
      </c>
      <c r="E506" s="80">
        <v>2007</v>
      </c>
      <c r="F506" s="80" t="s">
        <v>567</v>
      </c>
      <c r="G506" s="80" t="s">
        <v>2321</v>
      </c>
      <c r="H506" s="80" t="s">
        <v>2322</v>
      </c>
      <c r="I506" s="177"/>
      <c r="J506" s="81">
        <v>2.979116375429864</v>
      </c>
      <c r="K506" s="81">
        <v>1.8091132472701874</v>
      </c>
      <c r="L506" s="81">
        <v>10.803483402695143</v>
      </c>
      <c r="M506" s="81">
        <v>24.074123767468471</v>
      </c>
      <c r="N506" s="81">
        <v>28.288959026647859</v>
      </c>
      <c r="O506" s="81">
        <v>28.688864529250065</v>
      </c>
      <c r="P506" s="81">
        <v>39.391551879731367</v>
      </c>
      <c r="Q506" s="81">
        <v>1.6726169792639549</v>
      </c>
      <c r="R506" s="81">
        <v>0</v>
      </c>
      <c r="S506" s="81">
        <v>1.7591436588224021</v>
      </c>
      <c r="T506" s="82"/>
      <c r="U506" s="81">
        <v>426842</v>
      </c>
      <c r="V506" s="81">
        <v>758</v>
      </c>
      <c r="W506" s="81">
        <v>102</v>
      </c>
      <c r="X506" s="81">
        <v>6101</v>
      </c>
      <c r="Y506" s="81">
        <v>7683</v>
      </c>
      <c r="Z506" s="81">
        <v>14195</v>
      </c>
      <c r="AA506" s="81">
        <v>7714</v>
      </c>
      <c r="AB506" s="81">
        <v>26889</v>
      </c>
      <c r="AC506" s="81">
        <v>0</v>
      </c>
      <c r="AD506" s="81">
        <v>1.7591436588224021</v>
      </c>
      <c r="AE506" s="82"/>
      <c r="AF506" s="81" t="s">
        <v>564</v>
      </c>
      <c r="AG506" s="81" t="s">
        <v>564</v>
      </c>
      <c r="AH506" s="81" t="s">
        <v>564</v>
      </c>
      <c r="AI506" s="81" t="s">
        <v>564</v>
      </c>
      <c r="AJ506" s="81" t="s">
        <v>564</v>
      </c>
      <c r="AK506" s="81" t="s">
        <v>564</v>
      </c>
      <c r="AL506" s="81" t="s">
        <v>564</v>
      </c>
      <c r="AM506" s="81" t="s">
        <v>564</v>
      </c>
      <c r="AN506" s="81" t="s">
        <v>564</v>
      </c>
      <c r="AO506" s="81" t="s">
        <v>564</v>
      </c>
      <c r="AP506" s="82"/>
      <c r="AQ506" s="81" t="s">
        <v>564</v>
      </c>
      <c r="AR506" s="81" t="s">
        <v>564</v>
      </c>
      <c r="AS506" s="81" t="s">
        <v>564</v>
      </c>
      <c r="AT506" s="81" t="s">
        <v>564</v>
      </c>
      <c r="AU506" s="81" t="s">
        <v>564</v>
      </c>
      <c r="AV506" s="81" t="s">
        <v>564</v>
      </c>
      <c r="AW506" s="81" t="s">
        <v>564</v>
      </c>
      <c r="AX506" s="82"/>
      <c r="AY506" s="81" t="s">
        <v>564</v>
      </c>
      <c r="AZ506" s="81" t="s">
        <v>564</v>
      </c>
      <c r="BA506" s="81" t="s">
        <v>564</v>
      </c>
      <c r="BB506" s="81" t="s">
        <v>564</v>
      </c>
      <c r="BC506" s="81" t="s">
        <v>564</v>
      </c>
      <c r="BD506" s="81" t="s">
        <v>564</v>
      </c>
      <c r="BE506" s="81" t="s">
        <v>564</v>
      </c>
      <c r="BF506" s="82"/>
      <c r="BG506" s="81" t="s">
        <v>564</v>
      </c>
      <c r="BH506" s="81" t="s">
        <v>564</v>
      </c>
      <c r="BI506" s="81" t="s">
        <v>564</v>
      </c>
      <c r="BJ506" s="81" t="s">
        <v>564</v>
      </c>
      <c r="BK506" s="81" t="s">
        <v>564</v>
      </c>
      <c r="BL506" s="81" t="s">
        <v>564</v>
      </c>
      <c r="BM506" s="82"/>
      <c r="BN506" s="81" t="s">
        <v>564</v>
      </c>
      <c r="BO506" s="81" t="s">
        <v>564</v>
      </c>
      <c r="BP506" s="81" t="s">
        <v>564</v>
      </c>
      <c r="BQ506" s="81" t="s">
        <v>564</v>
      </c>
      <c r="BR506" s="81" t="s">
        <v>564</v>
      </c>
      <c r="BS506" s="81" t="s">
        <v>564</v>
      </c>
      <c r="BT506"/>
      <c r="BU506" s="80"/>
      <c r="BV506" s="80"/>
      <c r="BW506" s="80"/>
      <c r="BX506" s="80"/>
      <c r="BY506" s="80"/>
      <c r="BZ506" s="80"/>
      <c r="CA506" s="80"/>
      <c r="CB506" s="80"/>
      <c r="CC506" s="80"/>
    </row>
    <row r="507" spans="1:81">
      <c r="A507" s="80" t="s">
        <v>2326</v>
      </c>
      <c r="B507" s="80">
        <v>328</v>
      </c>
      <c r="C507" s="80">
        <v>5</v>
      </c>
      <c r="D507" s="80">
        <v>20</v>
      </c>
      <c r="E507" s="80">
        <v>2008</v>
      </c>
      <c r="F507" s="80" t="s">
        <v>84</v>
      </c>
      <c r="G507" s="80" t="s">
        <v>2321</v>
      </c>
      <c r="H507" s="80" t="s">
        <v>2322</v>
      </c>
      <c r="I507" s="177"/>
      <c r="J507" s="81">
        <v>3.4844550676401758</v>
      </c>
      <c r="K507" s="81">
        <v>1.3415962289514125</v>
      </c>
      <c r="L507" s="81">
        <v>9.4579361205609409</v>
      </c>
      <c r="M507" s="81">
        <v>26.018643455165851</v>
      </c>
      <c r="N507" s="81">
        <v>24.198329306673404</v>
      </c>
      <c r="O507" s="81">
        <v>27.827372607745378</v>
      </c>
      <c r="P507" s="81">
        <v>38.413234606892971</v>
      </c>
      <c r="Q507" s="81">
        <v>1.623606196764966</v>
      </c>
      <c r="R507" s="81">
        <v>0</v>
      </c>
      <c r="S507" s="81">
        <v>1.3264567889213696</v>
      </c>
      <c r="T507" s="82"/>
      <c r="U507" s="81">
        <v>471860</v>
      </c>
      <c r="V507" s="81">
        <v>758</v>
      </c>
      <c r="W507" s="81">
        <v>102</v>
      </c>
      <c r="X507" s="81">
        <v>6101</v>
      </c>
      <c r="Y507" s="81">
        <v>7664</v>
      </c>
      <c r="Z507" s="81">
        <v>14252</v>
      </c>
      <c r="AA507" s="81">
        <v>7531</v>
      </c>
      <c r="AB507" s="81">
        <v>26530</v>
      </c>
      <c r="AC507" s="81">
        <v>0</v>
      </c>
      <c r="AD507" s="81">
        <v>1.3264567889213696</v>
      </c>
      <c r="AE507" s="82"/>
      <c r="AF507" s="81" t="s">
        <v>564</v>
      </c>
      <c r="AG507" s="81" t="s">
        <v>564</v>
      </c>
      <c r="AH507" s="81" t="s">
        <v>564</v>
      </c>
      <c r="AI507" s="81" t="s">
        <v>564</v>
      </c>
      <c r="AJ507" s="81" t="s">
        <v>564</v>
      </c>
      <c r="AK507" s="81" t="s">
        <v>564</v>
      </c>
      <c r="AL507" s="81" t="s">
        <v>564</v>
      </c>
      <c r="AM507" s="81" t="s">
        <v>564</v>
      </c>
      <c r="AN507" s="81" t="s">
        <v>564</v>
      </c>
      <c r="AO507" s="81" t="s">
        <v>564</v>
      </c>
      <c r="AP507" s="82"/>
      <c r="AQ507" s="81" t="s">
        <v>564</v>
      </c>
      <c r="AR507" s="81" t="s">
        <v>564</v>
      </c>
      <c r="AS507" s="81" t="s">
        <v>564</v>
      </c>
      <c r="AT507" s="81" t="s">
        <v>564</v>
      </c>
      <c r="AU507" s="81" t="s">
        <v>564</v>
      </c>
      <c r="AV507" s="81" t="s">
        <v>564</v>
      </c>
      <c r="AW507" s="81" t="s">
        <v>564</v>
      </c>
      <c r="AX507" s="82"/>
      <c r="AY507" s="81" t="s">
        <v>564</v>
      </c>
      <c r="AZ507" s="81" t="s">
        <v>564</v>
      </c>
      <c r="BA507" s="81" t="s">
        <v>564</v>
      </c>
      <c r="BB507" s="81" t="s">
        <v>564</v>
      </c>
      <c r="BC507" s="81" t="s">
        <v>564</v>
      </c>
      <c r="BD507" s="81" t="s">
        <v>564</v>
      </c>
      <c r="BE507" s="81" t="s">
        <v>564</v>
      </c>
      <c r="BF507" s="82"/>
      <c r="BG507" s="81" t="s">
        <v>564</v>
      </c>
      <c r="BH507" s="81" t="s">
        <v>564</v>
      </c>
      <c r="BI507" s="81" t="s">
        <v>564</v>
      </c>
      <c r="BJ507" s="81" t="s">
        <v>564</v>
      </c>
      <c r="BK507" s="81" t="s">
        <v>564</v>
      </c>
      <c r="BL507" s="81" t="s">
        <v>564</v>
      </c>
      <c r="BM507" s="82"/>
      <c r="BN507" s="81" t="s">
        <v>564</v>
      </c>
      <c r="BO507" s="81" t="s">
        <v>564</v>
      </c>
      <c r="BP507" s="81" t="s">
        <v>564</v>
      </c>
      <c r="BQ507" s="81" t="s">
        <v>564</v>
      </c>
      <c r="BR507" s="81" t="s">
        <v>564</v>
      </c>
      <c r="BS507" s="81" t="s">
        <v>564</v>
      </c>
      <c r="BT507"/>
      <c r="BU507" s="80"/>
      <c r="BV507" s="80"/>
      <c r="BW507" s="80"/>
      <c r="BX507" s="80"/>
      <c r="BY507" s="80"/>
      <c r="BZ507" s="80"/>
      <c r="CA507" s="80"/>
      <c r="CB507" s="80"/>
      <c r="CC507" s="80"/>
    </row>
    <row r="508" spans="1:81">
      <c r="A508" s="80" t="s">
        <v>2327</v>
      </c>
      <c r="B508" s="80">
        <v>329</v>
      </c>
      <c r="C508" s="80">
        <v>6</v>
      </c>
      <c r="D508" s="80">
        <v>20</v>
      </c>
      <c r="E508" s="80">
        <v>2009</v>
      </c>
      <c r="F508" s="80" t="s">
        <v>85</v>
      </c>
      <c r="G508" s="80" t="s">
        <v>2321</v>
      </c>
      <c r="H508" s="80" t="s">
        <v>2322</v>
      </c>
      <c r="I508" s="177"/>
      <c r="J508" s="81">
        <v>3.5673381252630745</v>
      </c>
      <c r="K508" s="81">
        <v>1.2792165629993573</v>
      </c>
      <c r="L508" s="81">
        <v>15.126576318128564</v>
      </c>
      <c r="M508" s="81">
        <v>29.582710239049593</v>
      </c>
      <c r="N508" s="81">
        <v>23.770974431584069</v>
      </c>
      <c r="O508" s="81">
        <v>28.601981053808331</v>
      </c>
      <c r="P508" s="81">
        <v>36.597653366139511</v>
      </c>
      <c r="Q508" s="81">
        <v>1.5305614063864195</v>
      </c>
      <c r="R508" s="81">
        <v>0</v>
      </c>
      <c r="S508" s="81">
        <v>1.4182510167825231</v>
      </c>
      <c r="T508" s="82"/>
      <c r="U508" s="81">
        <v>430948</v>
      </c>
      <c r="V508" s="81">
        <v>715</v>
      </c>
      <c r="W508" s="81">
        <v>235</v>
      </c>
      <c r="X508" s="81">
        <v>6756</v>
      </c>
      <c r="Y508" s="81">
        <v>7665</v>
      </c>
      <c r="Z508" s="81">
        <v>14459</v>
      </c>
      <c r="AA508" s="81">
        <v>7366</v>
      </c>
      <c r="AB508" s="81">
        <v>26254</v>
      </c>
      <c r="AC508" s="81">
        <v>0</v>
      </c>
      <c r="AD508" s="81">
        <v>1.4182510167825231</v>
      </c>
      <c r="AE508" s="82"/>
      <c r="AF508" s="81" t="s">
        <v>564</v>
      </c>
      <c r="AG508" s="81" t="s">
        <v>564</v>
      </c>
      <c r="AH508" s="81" t="s">
        <v>564</v>
      </c>
      <c r="AI508" s="81" t="s">
        <v>564</v>
      </c>
      <c r="AJ508" s="81" t="s">
        <v>564</v>
      </c>
      <c r="AK508" s="81" t="s">
        <v>564</v>
      </c>
      <c r="AL508" s="81" t="s">
        <v>564</v>
      </c>
      <c r="AM508" s="81" t="s">
        <v>564</v>
      </c>
      <c r="AN508" s="81" t="s">
        <v>564</v>
      </c>
      <c r="AO508" s="81" t="s">
        <v>564</v>
      </c>
      <c r="AP508" s="82"/>
      <c r="AQ508" s="81" t="s">
        <v>564</v>
      </c>
      <c r="AR508" s="81" t="s">
        <v>564</v>
      </c>
      <c r="AS508" s="81" t="s">
        <v>564</v>
      </c>
      <c r="AT508" s="81" t="s">
        <v>564</v>
      </c>
      <c r="AU508" s="81" t="s">
        <v>564</v>
      </c>
      <c r="AV508" s="81" t="s">
        <v>564</v>
      </c>
      <c r="AW508" s="81" t="s">
        <v>564</v>
      </c>
      <c r="AX508" s="82"/>
      <c r="AY508" s="81" t="s">
        <v>564</v>
      </c>
      <c r="AZ508" s="81" t="s">
        <v>564</v>
      </c>
      <c r="BA508" s="81" t="s">
        <v>564</v>
      </c>
      <c r="BB508" s="81" t="s">
        <v>564</v>
      </c>
      <c r="BC508" s="81" t="s">
        <v>564</v>
      </c>
      <c r="BD508" s="81" t="s">
        <v>564</v>
      </c>
      <c r="BE508" s="81" t="s">
        <v>564</v>
      </c>
      <c r="BF508" s="82"/>
      <c r="BG508" s="81">
        <v>0</v>
      </c>
      <c r="BH508" s="81">
        <v>0</v>
      </c>
      <c r="BI508" s="81">
        <v>0</v>
      </c>
      <c r="BJ508" s="81">
        <v>0</v>
      </c>
      <c r="BK508" s="81">
        <v>0</v>
      </c>
      <c r="BL508" s="81">
        <v>0</v>
      </c>
      <c r="BM508" s="82"/>
      <c r="BN508" s="81">
        <v>0</v>
      </c>
      <c r="BO508" s="81">
        <v>0</v>
      </c>
      <c r="BP508" s="81">
        <v>0</v>
      </c>
      <c r="BQ508" s="81">
        <v>0</v>
      </c>
      <c r="BR508" s="81">
        <v>0</v>
      </c>
      <c r="BS508" s="81">
        <v>0</v>
      </c>
      <c r="BT508"/>
      <c r="BU508" s="80"/>
      <c r="BV508" s="80"/>
      <c r="BW508" s="80"/>
      <c r="BX508" s="80"/>
      <c r="BY508" s="80"/>
      <c r="BZ508" s="80"/>
      <c r="CA508" s="80"/>
      <c r="CB508" s="80"/>
      <c r="CC508" s="80"/>
    </row>
    <row r="509" spans="1:81">
      <c r="A509" s="80" t="s">
        <v>2328</v>
      </c>
      <c r="B509" s="80">
        <v>330</v>
      </c>
      <c r="C509" s="80">
        <v>7</v>
      </c>
      <c r="D509" s="80">
        <v>20</v>
      </c>
      <c r="E509" s="80">
        <v>2010</v>
      </c>
      <c r="F509" s="80" t="s">
        <v>86</v>
      </c>
      <c r="G509" s="80" t="s">
        <v>2321</v>
      </c>
      <c r="H509" s="80" t="s">
        <v>2322</v>
      </c>
      <c r="I509" s="177"/>
      <c r="J509" s="81">
        <v>2.997032551212095</v>
      </c>
      <c r="K509" s="81">
        <v>1.388997961967062</v>
      </c>
      <c r="L509" s="81">
        <v>14.375686684910448</v>
      </c>
      <c r="M509" s="81">
        <v>31.126106481350799</v>
      </c>
      <c r="N509" s="81">
        <v>27.087472255810198</v>
      </c>
      <c r="O509" s="81">
        <v>28.782758208952046</v>
      </c>
      <c r="P509" s="81">
        <v>37.229298904803919</v>
      </c>
      <c r="Q509" s="81">
        <v>1.5782834779518278</v>
      </c>
      <c r="R509" s="81">
        <v>0</v>
      </c>
      <c r="S509" s="81">
        <v>1.9508075730335077</v>
      </c>
      <c r="T509" s="82"/>
      <c r="U509" s="81">
        <v>397487</v>
      </c>
      <c r="V509" s="81">
        <v>715</v>
      </c>
      <c r="W509" s="81">
        <v>235</v>
      </c>
      <c r="X509" s="81">
        <v>6756</v>
      </c>
      <c r="Y509" s="81">
        <v>7665</v>
      </c>
      <c r="Z509" s="81">
        <v>14618</v>
      </c>
      <c r="AA509" s="81">
        <v>7306</v>
      </c>
      <c r="AB509" s="81">
        <v>25941</v>
      </c>
      <c r="AC509" s="81">
        <v>0</v>
      </c>
      <c r="AD509" s="81">
        <v>1.9508075730335077</v>
      </c>
      <c r="AE509" s="82"/>
      <c r="AF509" s="81" t="s">
        <v>564</v>
      </c>
      <c r="AG509" s="81" t="s">
        <v>564</v>
      </c>
      <c r="AH509" s="81" t="s">
        <v>564</v>
      </c>
      <c r="AI509" s="81" t="s">
        <v>564</v>
      </c>
      <c r="AJ509" s="81" t="s">
        <v>564</v>
      </c>
      <c r="AK509" s="81" t="s">
        <v>564</v>
      </c>
      <c r="AL509" s="81" t="s">
        <v>564</v>
      </c>
      <c r="AM509" s="81" t="s">
        <v>564</v>
      </c>
      <c r="AN509" s="81" t="s">
        <v>564</v>
      </c>
      <c r="AO509" s="81" t="s">
        <v>564</v>
      </c>
      <c r="AP509" s="82"/>
      <c r="AQ509" s="81" t="s">
        <v>564</v>
      </c>
      <c r="AR509" s="81" t="s">
        <v>564</v>
      </c>
      <c r="AS509" s="81" t="s">
        <v>564</v>
      </c>
      <c r="AT509" s="81" t="s">
        <v>564</v>
      </c>
      <c r="AU509" s="81" t="s">
        <v>564</v>
      </c>
      <c r="AV509" s="81" t="s">
        <v>564</v>
      </c>
      <c r="AW509" s="81" t="s">
        <v>564</v>
      </c>
      <c r="AX509" s="82"/>
      <c r="AY509" s="81" t="s">
        <v>564</v>
      </c>
      <c r="AZ509" s="81" t="s">
        <v>564</v>
      </c>
      <c r="BA509" s="81" t="s">
        <v>564</v>
      </c>
      <c r="BB509" s="81" t="s">
        <v>564</v>
      </c>
      <c r="BC509" s="81" t="s">
        <v>564</v>
      </c>
      <c r="BD509" s="81" t="s">
        <v>564</v>
      </c>
      <c r="BE509" s="81" t="s">
        <v>564</v>
      </c>
      <c r="BF509" s="82"/>
      <c r="BG509" s="81">
        <v>0</v>
      </c>
      <c r="BH509" s="81">
        <v>0</v>
      </c>
      <c r="BI509" s="81">
        <v>0</v>
      </c>
      <c r="BJ509" s="81">
        <v>0</v>
      </c>
      <c r="BK509" s="81">
        <v>0</v>
      </c>
      <c r="BL509" s="81">
        <v>0</v>
      </c>
      <c r="BM509" s="82"/>
      <c r="BN509" s="81">
        <v>0</v>
      </c>
      <c r="BO509" s="81">
        <v>0</v>
      </c>
      <c r="BP509" s="81">
        <v>0</v>
      </c>
      <c r="BQ509" s="81">
        <v>0</v>
      </c>
      <c r="BR509" s="81">
        <v>0</v>
      </c>
      <c r="BS509" s="81">
        <v>0</v>
      </c>
      <c r="BT509"/>
      <c r="BU509" s="80">
        <v>0</v>
      </c>
      <c r="BV509" s="80">
        <v>0</v>
      </c>
      <c r="BW509" s="80">
        <v>0</v>
      </c>
      <c r="BX509" s="80">
        <v>0</v>
      </c>
      <c r="BY509" s="80">
        <v>0</v>
      </c>
      <c r="BZ509" s="80">
        <v>0</v>
      </c>
      <c r="CA509" s="80">
        <v>0</v>
      </c>
      <c r="CB509" s="80">
        <v>0</v>
      </c>
      <c r="CC509" s="80">
        <v>0</v>
      </c>
    </row>
    <row r="510" spans="1:81">
      <c r="A510" s="80" t="s">
        <v>2329</v>
      </c>
      <c r="B510" s="80">
        <v>331</v>
      </c>
      <c r="C510" s="80">
        <v>8</v>
      </c>
      <c r="D510" s="80">
        <v>20</v>
      </c>
      <c r="E510" s="80">
        <v>2011</v>
      </c>
      <c r="F510" s="80" t="s">
        <v>87</v>
      </c>
      <c r="G510" s="80" t="s">
        <v>2321</v>
      </c>
      <c r="H510" s="80" t="s">
        <v>2322</v>
      </c>
      <c r="I510" s="177"/>
      <c r="J510" s="81">
        <v>5.3389486267990973</v>
      </c>
      <c r="K510" s="81">
        <v>1.855878530049067</v>
      </c>
      <c r="L510" s="81">
        <v>10.269854462219557</v>
      </c>
      <c r="M510" s="81">
        <v>37.125604179994014</v>
      </c>
      <c r="N510" s="81">
        <v>34.351540467257699</v>
      </c>
      <c r="O510" s="81">
        <v>28.322991653512837</v>
      </c>
      <c r="P510" s="81">
        <v>35.985182819844539</v>
      </c>
      <c r="Q510" s="81">
        <v>1.7931261462671975</v>
      </c>
      <c r="R510" s="81">
        <v>0</v>
      </c>
      <c r="S510" s="81">
        <v>1.6478510374292021</v>
      </c>
      <c r="T510" s="82"/>
      <c r="U510" s="81">
        <v>544436</v>
      </c>
      <c r="V510" s="81">
        <v>715</v>
      </c>
      <c r="W510" s="81">
        <v>235</v>
      </c>
      <c r="X510" s="81">
        <v>6756</v>
      </c>
      <c r="Y510" s="81">
        <v>7638</v>
      </c>
      <c r="Z510" s="81">
        <v>14697</v>
      </c>
      <c r="AA510" s="81">
        <v>7272</v>
      </c>
      <c r="AB510" s="81">
        <v>25551</v>
      </c>
      <c r="AC510" s="81">
        <v>0</v>
      </c>
      <c r="AD510" s="81">
        <v>1.6478510374292021</v>
      </c>
      <c r="AE510" s="82"/>
      <c r="AF510" s="81" t="s">
        <v>564</v>
      </c>
      <c r="AG510" s="81" t="s">
        <v>564</v>
      </c>
      <c r="AH510" s="81" t="s">
        <v>564</v>
      </c>
      <c r="AI510" s="81" t="s">
        <v>564</v>
      </c>
      <c r="AJ510" s="81" t="s">
        <v>564</v>
      </c>
      <c r="AK510" s="81" t="s">
        <v>564</v>
      </c>
      <c r="AL510" s="81" t="s">
        <v>564</v>
      </c>
      <c r="AM510" s="81" t="s">
        <v>564</v>
      </c>
      <c r="AN510" s="81" t="s">
        <v>564</v>
      </c>
      <c r="AO510" s="81" t="s">
        <v>564</v>
      </c>
      <c r="AP510" s="82"/>
      <c r="AQ510" s="81" t="s">
        <v>564</v>
      </c>
      <c r="AR510" s="81" t="s">
        <v>564</v>
      </c>
      <c r="AS510" s="81" t="s">
        <v>564</v>
      </c>
      <c r="AT510" s="81" t="s">
        <v>564</v>
      </c>
      <c r="AU510" s="81" t="s">
        <v>564</v>
      </c>
      <c r="AV510" s="81" t="s">
        <v>564</v>
      </c>
      <c r="AW510" s="81" t="s">
        <v>564</v>
      </c>
      <c r="AX510" s="82"/>
      <c r="AY510" s="81" t="s">
        <v>564</v>
      </c>
      <c r="AZ510" s="81" t="s">
        <v>564</v>
      </c>
      <c r="BA510" s="81" t="s">
        <v>564</v>
      </c>
      <c r="BB510" s="81" t="s">
        <v>564</v>
      </c>
      <c r="BC510" s="81" t="s">
        <v>564</v>
      </c>
      <c r="BD510" s="81" t="s">
        <v>564</v>
      </c>
      <c r="BE510" s="81" t="s">
        <v>564</v>
      </c>
      <c r="BF510" s="82"/>
      <c r="BG510" s="81">
        <v>0</v>
      </c>
      <c r="BH510" s="81">
        <v>0</v>
      </c>
      <c r="BI510" s="81">
        <v>0</v>
      </c>
      <c r="BJ510" s="81">
        <v>0</v>
      </c>
      <c r="BK510" s="81">
        <v>0</v>
      </c>
      <c r="BL510" s="81">
        <v>0</v>
      </c>
      <c r="BM510" s="82"/>
      <c r="BN510" s="81">
        <v>0</v>
      </c>
      <c r="BO510" s="81">
        <v>0</v>
      </c>
      <c r="BP510" s="81">
        <v>0</v>
      </c>
      <c r="BQ510" s="81">
        <v>0</v>
      </c>
      <c r="BR510" s="81">
        <v>0</v>
      </c>
      <c r="BS510" s="81">
        <v>0</v>
      </c>
      <c r="BT510"/>
      <c r="BU510" s="80">
        <v>0</v>
      </c>
      <c r="BV510" s="80">
        <v>0</v>
      </c>
      <c r="BW510" s="80">
        <v>0</v>
      </c>
      <c r="BX510" s="80">
        <v>0</v>
      </c>
      <c r="BY510" s="80">
        <v>0</v>
      </c>
      <c r="BZ510" s="80">
        <v>0</v>
      </c>
      <c r="CA510" s="80">
        <v>0</v>
      </c>
      <c r="CB510" s="80">
        <v>0</v>
      </c>
      <c r="CC510" s="80">
        <v>0</v>
      </c>
    </row>
    <row r="511" spans="1:81">
      <c r="A511" s="80" t="s">
        <v>2330</v>
      </c>
      <c r="B511" s="80">
        <v>332</v>
      </c>
      <c r="C511" s="80">
        <v>9</v>
      </c>
      <c r="D511" s="80">
        <v>20</v>
      </c>
      <c r="E511" s="80">
        <v>2012</v>
      </c>
      <c r="F511" s="80" t="s">
        <v>88</v>
      </c>
      <c r="G511" s="80" t="s">
        <v>2321</v>
      </c>
      <c r="H511" s="80" t="s">
        <v>2322</v>
      </c>
      <c r="I511" s="177"/>
      <c r="J511" s="81">
        <v>4.5559887170621804</v>
      </c>
      <c r="K511" s="81">
        <v>1.7988654174703169</v>
      </c>
      <c r="L511" s="81">
        <v>10.30922763140885</v>
      </c>
      <c r="M511" s="81">
        <v>43.092544051675269</v>
      </c>
      <c r="N511" s="81">
        <v>35.879985062734974</v>
      </c>
      <c r="O511" s="81">
        <v>28.536040036564675</v>
      </c>
      <c r="P511" s="81">
        <v>35.642497651337209</v>
      </c>
      <c r="Q511" s="81">
        <v>1.9314143450008301</v>
      </c>
      <c r="R511" s="81">
        <v>0</v>
      </c>
      <c r="S511" s="81">
        <v>1.6816865725248518</v>
      </c>
      <c r="T511" s="82"/>
      <c r="U511" s="81">
        <v>470106</v>
      </c>
      <c r="V511" s="81">
        <v>715</v>
      </c>
      <c r="W511" s="81">
        <v>235</v>
      </c>
      <c r="X511" s="81">
        <v>6756</v>
      </c>
      <c r="Y511" s="81">
        <v>7698</v>
      </c>
      <c r="Z511" s="81">
        <v>14925</v>
      </c>
      <c r="AA511" s="81">
        <v>7162</v>
      </c>
      <c r="AB511" s="81">
        <v>25331</v>
      </c>
      <c r="AC511" s="81">
        <v>0</v>
      </c>
      <c r="AD511" s="81">
        <v>1.6816865725248518</v>
      </c>
      <c r="AE511" s="82"/>
      <c r="AF511" s="81" t="s">
        <v>564</v>
      </c>
      <c r="AG511" s="81" t="s">
        <v>564</v>
      </c>
      <c r="AH511" s="81" t="s">
        <v>564</v>
      </c>
      <c r="AI511" s="81" t="s">
        <v>564</v>
      </c>
      <c r="AJ511" s="81" t="s">
        <v>564</v>
      </c>
      <c r="AK511" s="81" t="s">
        <v>564</v>
      </c>
      <c r="AL511" s="81" t="s">
        <v>564</v>
      </c>
      <c r="AM511" s="81" t="s">
        <v>564</v>
      </c>
      <c r="AN511" s="81" t="s">
        <v>564</v>
      </c>
      <c r="AO511" s="81" t="s">
        <v>564</v>
      </c>
      <c r="AP511" s="82"/>
      <c r="AQ511" s="81" t="s">
        <v>564</v>
      </c>
      <c r="AR511" s="81" t="s">
        <v>564</v>
      </c>
      <c r="AS511" s="81" t="s">
        <v>564</v>
      </c>
      <c r="AT511" s="81" t="s">
        <v>564</v>
      </c>
      <c r="AU511" s="81" t="s">
        <v>564</v>
      </c>
      <c r="AV511" s="81" t="s">
        <v>564</v>
      </c>
      <c r="AW511" s="81" t="s">
        <v>564</v>
      </c>
      <c r="AX511" s="82"/>
      <c r="AY511" s="81" t="s">
        <v>564</v>
      </c>
      <c r="AZ511" s="81" t="s">
        <v>564</v>
      </c>
      <c r="BA511" s="81" t="s">
        <v>564</v>
      </c>
      <c r="BB511" s="81" t="s">
        <v>564</v>
      </c>
      <c r="BC511" s="81" t="s">
        <v>564</v>
      </c>
      <c r="BD511" s="81" t="s">
        <v>564</v>
      </c>
      <c r="BE511" s="81" t="s">
        <v>564</v>
      </c>
      <c r="BF511" s="82"/>
      <c r="BG511" s="81">
        <v>0</v>
      </c>
      <c r="BH511" s="81">
        <v>0</v>
      </c>
      <c r="BI511" s="81">
        <v>0</v>
      </c>
      <c r="BJ511" s="81">
        <v>0</v>
      </c>
      <c r="BK511" s="81">
        <v>0</v>
      </c>
      <c r="BL511" s="81">
        <v>0</v>
      </c>
      <c r="BM511" s="82"/>
      <c r="BN511" s="81">
        <v>0</v>
      </c>
      <c r="BO511" s="81">
        <v>0</v>
      </c>
      <c r="BP511" s="81">
        <v>0</v>
      </c>
      <c r="BQ511" s="81">
        <v>0</v>
      </c>
      <c r="BR511" s="81">
        <v>0</v>
      </c>
      <c r="BS511" s="81">
        <v>0</v>
      </c>
      <c r="BT511"/>
      <c r="BU511" s="80">
        <v>0</v>
      </c>
      <c r="BV511" s="80">
        <v>0</v>
      </c>
      <c r="BW511" s="80">
        <v>0</v>
      </c>
      <c r="BX511" s="80">
        <v>0</v>
      </c>
      <c r="BY511" s="80">
        <v>0</v>
      </c>
      <c r="BZ511" s="80">
        <v>0</v>
      </c>
      <c r="CA511" s="80">
        <v>0</v>
      </c>
      <c r="CB511" s="80">
        <v>0</v>
      </c>
      <c r="CC511" s="80">
        <v>0</v>
      </c>
    </row>
    <row r="512" spans="1:81">
      <c r="A512" s="80" t="s">
        <v>2331</v>
      </c>
      <c r="B512" s="80">
        <v>333</v>
      </c>
      <c r="C512" s="80">
        <v>10</v>
      </c>
      <c r="D512" s="80">
        <v>20</v>
      </c>
      <c r="E512" s="80">
        <v>2013</v>
      </c>
      <c r="F512" s="80" t="s">
        <v>89</v>
      </c>
      <c r="G512" s="80" t="s">
        <v>2321</v>
      </c>
      <c r="H512" s="80" t="s">
        <v>2322</v>
      </c>
      <c r="I512" s="177"/>
      <c r="J512" s="81">
        <v>5.3126128707749345</v>
      </c>
      <c r="K512" s="81">
        <v>1.4875272390950804</v>
      </c>
      <c r="L512" s="81">
        <v>8.1628904251985972</v>
      </c>
      <c r="M512" s="81">
        <v>46.319526440450105</v>
      </c>
      <c r="N512" s="81">
        <v>40.511384866515975</v>
      </c>
      <c r="O512" s="81">
        <v>27.563495585018675</v>
      </c>
      <c r="P512" s="81">
        <v>35.492059018534185</v>
      </c>
      <c r="Q512" s="81">
        <v>1.9443484798809663</v>
      </c>
      <c r="R512" s="81">
        <v>0</v>
      </c>
      <c r="S512" s="81">
        <v>1.6226063949219081</v>
      </c>
      <c r="T512" s="82"/>
      <c r="U512" s="81">
        <v>479920</v>
      </c>
      <c r="V512" s="81">
        <v>715</v>
      </c>
      <c r="W512" s="81">
        <v>235</v>
      </c>
      <c r="X512" s="81">
        <v>6756</v>
      </c>
      <c r="Y512" s="81">
        <v>7696</v>
      </c>
      <c r="Z512" s="81">
        <v>15060</v>
      </c>
      <c r="AA512" s="81">
        <v>7105</v>
      </c>
      <c r="AB512" s="81">
        <v>25135</v>
      </c>
      <c r="AC512" s="81">
        <v>0</v>
      </c>
      <c r="AD512" s="81">
        <v>1.6226063949219081</v>
      </c>
      <c r="AE512" s="82"/>
      <c r="AF512" s="81" t="s">
        <v>564</v>
      </c>
      <c r="AG512" s="81" t="s">
        <v>564</v>
      </c>
      <c r="AH512" s="81" t="s">
        <v>564</v>
      </c>
      <c r="AI512" s="81" t="s">
        <v>564</v>
      </c>
      <c r="AJ512" s="81" t="s">
        <v>564</v>
      </c>
      <c r="AK512" s="81" t="s">
        <v>564</v>
      </c>
      <c r="AL512" s="81" t="s">
        <v>564</v>
      </c>
      <c r="AM512" s="81" t="s">
        <v>564</v>
      </c>
      <c r="AN512" s="81" t="s">
        <v>564</v>
      </c>
      <c r="AO512" s="81" t="s">
        <v>564</v>
      </c>
      <c r="AP512" s="82"/>
      <c r="AQ512" s="81" t="s">
        <v>564</v>
      </c>
      <c r="AR512" s="81" t="s">
        <v>564</v>
      </c>
      <c r="AS512" s="81" t="s">
        <v>564</v>
      </c>
      <c r="AT512" s="81" t="s">
        <v>564</v>
      </c>
      <c r="AU512" s="81" t="s">
        <v>564</v>
      </c>
      <c r="AV512" s="81" t="s">
        <v>564</v>
      </c>
      <c r="AW512" s="81" t="s">
        <v>564</v>
      </c>
      <c r="AX512" s="82"/>
      <c r="AY512" s="81" t="s">
        <v>564</v>
      </c>
      <c r="AZ512" s="81" t="s">
        <v>564</v>
      </c>
      <c r="BA512" s="81" t="s">
        <v>564</v>
      </c>
      <c r="BB512" s="81" t="s">
        <v>564</v>
      </c>
      <c r="BC512" s="81" t="s">
        <v>564</v>
      </c>
      <c r="BD512" s="81" t="s">
        <v>564</v>
      </c>
      <c r="BE512" s="81" t="s">
        <v>564</v>
      </c>
      <c r="BF512" s="82"/>
      <c r="BG512" s="81">
        <v>0</v>
      </c>
      <c r="BH512" s="81">
        <v>0</v>
      </c>
      <c r="BI512" s="81">
        <v>0</v>
      </c>
      <c r="BJ512" s="81">
        <v>0</v>
      </c>
      <c r="BK512" s="81">
        <v>0</v>
      </c>
      <c r="BL512" s="81">
        <v>0</v>
      </c>
      <c r="BM512" s="82"/>
      <c r="BN512" s="81">
        <v>0</v>
      </c>
      <c r="BO512" s="81">
        <v>0</v>
      </c>
      <c r="BP512" s="81">
        <v>0</v>
      </c>
      <c r="BQ512" s="81">
        <v>0</v>
      </c>
      <c r="BR512" s="81">
        <v>0</v>
      </c>
      <c r="BS512" s="81">
        <v>0</v>
      </c>
      <c r="BT512"/>
      <c r="BU512" s="80">
        <v>0</v>
      </c>
      <c r="BV512" s="80">
        <v>0</v>
      </c>
      <c r="BW512" s="80">
        <v>0</v>
      </c>
      <c r="BX512" s="80">
        <v>0</v>
      </c>
      <c r="BY512" s="80">
        <v>0</v>
      </c>
      <c r="BZ512" s="80">
        <v>0</v>
      </c>
      <c r="CA512" s="80">
        <v>0</v>
      </c>
      <c r="CB512" s="80">
        <v>0</v>
      </c>
      <c r="CC512" s="80">
        <v>0</v>
      </c>
    </row>
    <row r="513" spans="1:81">
      <c r="A513" s="80" t="s">
        <v>2332</v>
      </c>
      <c r="B513" s="80">
        <v>334</v>
      </c>
      <c r="C513" s="80">
        <v>11</v>
      </c>
      <c r="D513" s="80">
        <v>20</v>
      </c>
      <c r="E513" s="80">
        <v>2014</v>
      </c>
      <c r="F513" s="80" t="s">
        <v>90</v>
      </c>
      <c r="G513" s="80" t="s">
        <v>2321</v>
      </c>
      <c r="H513" s="80" t="s">
        <v>2322</v>
      </c>
      <c r="I513" s="177"/>
      <c r="J513" s="81">
        <v>5.0793077274233553</v>
      </c>
      <c r="K513" s="81">
        <v>1.6432384648103557</v>
      </c>
      <c r="L513" s="81">
        <v>7.3553169793676592</v>
      </c>
      <c r="M513" s="81">
        <v>39.135870060857798</v>
      </c>
      <c r="N513" s="81">
        <v>35.636152904995981</v>
      </c>
      <c r="O513" s="81">
        <v>26.276913883776572</v>
      </c>
      <c r="P513" s="81">
        <v>35.340226114617117</v>
      </c>
      <c r="Q513" s="81">
        <v>1.8366430673249823</v>
      </c>
      <c r="R513" s="81">
        <v>0</v>
      </c>
      <c r="S513" s="81">
        <v>1.5876796898631871</v>
      </c>
      <c r="T513" s="82"/>
      <c r="U513" s="81">
        <v>483576</v>
      </c>
      <c r="V513" s="81">
        <v>685</v>
      </c>
      <c r="W513" s="81">
        <v>138</v>
      </c>
      <c r="X513" s="81">
        <v>6474</v>
      </c>
      <c r="Y513" s="81">
        <v>7691</v>
      </c>
      <c r="Z513" s="81">
        <v>15121</v>
      </c>
      <c r="AA513" s="81">
        <v>7038</v>
      </c>
      <c r="AB513" s="81">
        <v>24746</v>
      </c>
      <c r="AC513" s="81">
        <v>0</v>
      </c>
      <c r="AD513" s="81">
        <v>1.5876796898631871</v>
      </c>
      <c r="AE513" s="82"/>
      <c r="AF513" s="81">
        <v>5685636.6893814364</v>
      </c>
      <c r="AG513" s="81">
        <v>1285019.8537672425</v>
      </c>
      <c r="AH513" s="81">
        <v>1716736.2240944169</v>
      </c>
      <c r="AI513" s="81">
        <v>46052335.02444303</v>
      </c>
      <c r="AJ513" s="81">
        <v>48259705.106156126</v>
      </c>
      <c r="AK513" s="81">
        <v>0</v>
      </c>
      <c r="AL513" s="81">
        <v>0</v>
      </c>
      <c r="AM513" s="81">
        <v>3397256.0152024138</v>
      </c>
      <c r="AN513" s="81">
        <v>0</v>
      </c>
      <c r="AO513" s="81">
        <v>0</v>
      </c>
      <c r="AP513" s="82"/>
      <c r="AQ513" s="81">
        <v>941</v>
      </c>
      <c r="AR513" s="81">
        <v>287</v>
      </c>
      <c r="AS513" s="81">
        <v>0</v>
      </c>
      <c r="AT513" s="81">
        <v>0</v>
      </c>
      <c r="AU513" s="81">
        <v>0</v>
      </c>
      <c r="AV513" s="81">
        <v>0</v>
      </c>
      <c r="AW513" s="81" t="s">
        <v>564</v>
      </c>
      <c r="AX513" s="82"/>
      <c r="AY513" s="81">
        <v>4926.2390000000005</v>
      </c>
      <c r="AZ513" s="81">
        <v>7615.3</v>
      </c>
      <c r="BA513" s="81">
        <v>0</v>
      </c>
      <c r="BB513" s="81">
        <v>0</v>
      </c>
      <c r="BC513" s="81">
        <v>0</v>
      </c>
      <c r="BD513" s="81">
        <v>0</v>
      </c>
      <c r="BE513" s="81" t="s">
        <v>564</v>
      </c>
      <c r="BF513" s="82"/>
      <c r="BG513" s="81">
        <v>0</v>
      </c>
      <c r="BH513" s="81">
        <v>0</v>
      </c>
      <c r="BI513" s="81">
        <v>0</v>
      </c>
      <c r="BJ513" s="81">
        <v>0</v>
      </c>
      <c r="BK513" s="81">
        <v>0</v>
      </c>
      <c r="BL513" s="81">
        <v>0</v>
      </c>
      <c r="BM513" s="82"/>
      <c r="BN513" s="81">
        <v>0</v>
      </c>
      <c r="BO513" s="81">
        <v>0</v>
      </c>
      <c r="BP513" s="81">
        <v>0</v>
      </c>
      <c r="BQ513" s="81">
        <v>0</v>
      </c>
      <c r="BR513" s="81">
        <v>0</v>
      </c>
      <c r="BS513" s="81">
        <v>0</v>
      </c>
      <c r="BT513"/>
      <c r="BU513" s="80">
        <v>0</v>
      </c>
      <c r="BV513" s="80">
        <v>0</v>
      </c>
      <c r="BW513" s="80">
        <v>0</v>
      </c>
      <c r="BX513" s="80">
        <v>0</v>
      </c>
      <c r="BY513" s="80">
        <v>0</v>
      </c>
      <c r="BZ513" s="80">
        <v>0</v>
      </c>
      <c r="CA513" s="80">
        <v>0</v>
      </c>
      <c r="CB513" s="80">
        <v>0</v>
      </c>
      <c r="CC513" s="80">
        <v>0</v>
      </c>
    </row>
    <row r="514" spans="1:81">
      <c r="A514" s="80" t="s">
        <v>2333</v>
      </c>
      <c r="B514" s="80">
        <v>335</v>
      </c>
      <c r="C514" s="80">
        <v>12</v>
      </c>
      <c r="D514" s="80">
        <v>20</v>
      </c>
      <c r="E514" s="80">
        <v>2015</v>
      </c>
      <c r="F514" s="80" t="s">
        <v>91</v>
      </c>
      <c r="G514" s="80" t="s">
        <v>2321</v>
      </c>
      <c r="H514" s="80" t="s">
        <v>2322</v>
      </c>
      <c r="I514" s="177"/>
      <c r="J514" s="81">
        <v>5.0962045811799062</v>
      </c>
      <c r="K514" s="81">
        <v>1.5414249523667189</v>
      </c>
      <c r="L514" s="81">
        <v>9.1123816671524498</v>
      </c>
      <c r="M514" s="81">
        <v>30.805868459004756</v>
      </c>
      <c r="N514" s="81">
        <v>31.577111109973902</v>
      </c>
      <c r="O514" s="81">
        <v>26.155247546852262</v>
      </c>
      <c r="P514" s="81">
        <v>35.18712174595089</v>
      </c>
      <c r="Q514" s="81">
        <v>1.7702998797873317</v>
      </c>
      <c r="R514" s="81">
        <v>0</v>
      </c>
      <c r="S514" s="81">
        <v>2.4356831118433875</v>
      </c>
      <c r="T514" s="82"/>
      <c r="U514" s="81">
        <v>589933</v>
      </c>
      <c r="V514" s="81">
        <v>685</v>
      </c>
      <c r="W514" s="81">
        <v>138</v>
      </c>
      <c r="X514" s="81">
        <v>6474</v>
      </c>
      <c r="Y514" s="81">
        <v>7685</v>
      </c>
      <c r="Z514" s="81">
        <v>15196</v>
      </c>
      <c r="AA514" s="81">
        <v>7002</v>
      </c>
      <c r="AB514" s="81">
        <v>24365</v>
      </c>
      <c r="AC514" s="81">
        <v>0</v>
      </c>
      <c r="AD514" s="81">
        <v>2.4356831118433875</v>
      </c>
      <c r="AE514" s="82"/>
      <c r="AF514" s="81">
        <v>5926528.4697811492</v>
      </c>
      <c r="AG514" s="81">
        <v>1181369.6289516641</v>
      </c>
      <c r="AH514" s="81">
        <v>2315029.7101800465</v>
      </c>
      <c r="AI514" s="81">
        <v>42182328.830681786</v>
      </c>
      <c r="AJ514" s="81">
        <v>48293303.074408464</v>
      </c>
      <c r="AK514" s="81">
        <v>0</v>
      </c>
      <c r="AL514" s="81">
        <v>0</v>
      </c>
      <c r="AM514" s="81">
        <v>3339121.0426690914</v>
      </c>
      <c r="AN514" s="81">
        <v>0</v>
      </c>
      <c r="AO514" s="81">
        <v>0</v>
      </c>
      <c r="AP514" s="82"/>
      <c r="AQ514" s="81">
        <v>989</v>
      </c>
      <c r="AR514" s="81">
        <v>321</v>
      </c>
      <c r="AS514" s="81">
        <v>0</v>
      </c>
      <c r="AT514" s="81">
        <v>0</v>
      </c>
      <c r="AU514" s="81">
        <v>0</v>
      </c>
      <c r="AV514" s="81">
        <v>0</v>
      </c>
      <c r="AW514" s="81" t="s">
        <v>564</v>
      </c>
      <c r="AX514" s="82"/>
      <c r="AY514" s="81">
        <v>5220.1890000000003</v>
      </c>
      <c r="AZ514" s="81">
        <v>8829.5</v>
      </c>
      <c r="BA514" s="81">
        <v>0</v>
      </c>
      <c r="BB514" s="81">
        <v>0</v>
      </c>
      <c r="BC514" s="81">
        <v>0</v>
      </c>
      <c r="BD514" s="81">
        <v>0</v>
      </c>
      <c r="BE514" s="81" t="s">
        <v>564</v>
      </c>
      <c r="BF514" s="82"/>
      <c r="BG514" s="81">
        <v>0</v>
      </c>
      <c r="BH514" s="81">
        <v>0</v>
      </c>
      <c r="BI514" s="81">
        <v>0</v>
      </c>
      <c r="BJ514" s="81">
        <v>0</v>
      </c>
      <c r="BK514" s="81">
        <v>0</v>
      </c>
      <c r="BL514" s="81">
        <v>0</v>
      </c>
      <c r="BM514" s="82"/>
      <c r="BN514" s="81">
        <v>0</v>
      </c>
      <c r="BO514" s="81">
        <v>0</v>
      </c>
      <c r="BP514" s="81">
        <v>0</v>
      </c>
      <c r="BQ514" s="81">
        <v>0</v>
      </c>
      <c r="BR514" s="81">
        <v>0</v>
      </c>
      <c r="BS514" s="81">
        <v>0</v>
      </c>
      <c r="BT514"/>
      <c r="BU514" s="80">
        <v>0</v>
      </c>
      <c r="BV514" s="80">
        <v>0</v>
      </c>
      <c r="BW514" s="80">
        <v>0</v>
      </c>
      <c r="BX514" s="80">
        <v>0</v>
      </c>
      <c r="BY514" s="80">
        <v>0</v>
      </c>
      <c r="BZ514" s="80">
        <v>0</v>
      </c>
      <c r="CA514" s="80">
        <v>0</v>
      </c>
      <c r="CB514" s="80">
        <v>0</v>
      </c>
      <c r="CC514" s="80">
        <v>0</v>
      </c>
    </row>
    <row r="515" spans="1:81">
      <c r="A515" s="80" t="s">
        <v>2334</v>
      </c>
      <c r="B515" s="80">
        <v>336</v>
      </c>
      <c r="C515" s="80">
        <v>13</v>
      </c>
      <c r="D515" s="80">
        <v>20</v>
      </c>
      <c r="E515" s="80">
        <v>2016</v>
      </c>
      <c r="F515" s="80" t="s">
        <v>92</v>
      </c>
      <c r="G515" s="80" t="s">
        <v>2321</v>
      </c>
      <c r="H515" s="80" t="s">
        <v>2322</v>
      </c>
      <c r="I515" s="177"/>
      <c r="J515" s="81">
        <v>5.2574535298907277</v>
      </c>
      <c r="K515" s="81">
        <v>1.4713529024588474</v>
      </c>
      <c r="L515" s="81">
        <v>15.043305111466289</v>
      </c>
      <c r="M515" s="81">
        <v>25.274937962410746</v>
      </c>
      <c r="N515" s="81">
        <v>28.294547544229506</v>
      </c>
      <c r="O515" s="81">
        <v>26.058670611335803</v>
      </c>
      <c r="P515" s="81">
        <v>33.695236612711085</v>
      </c>
      <c r="Q515" s="81">
        <v>1.695874988709859</v>
      </c>
      <c r="R515" s="81">
        <v>0</v>
      </c>
      <c r="S515" s="81">
        <v>2.7108227297557153</v>
      </c>
      <c r="T515" s="82"/>
      <c r="U515" s="81">
        <v>612623</v>
      </c>
      <c r="V515" s="81">
        <v>685</v>
      </c>
      <c r="W515" s="81">
        <v>138</v>
      </c>
      <c r="X515" s="81">
        <v>6474</v>
      </c>
      <c r="Y515" s="81">
        <v>7699</v>
      </c>
      <c r="Z515" s="81">
        <v>15326</v>
      </c>
      <c r="AA515" s="81">
        <v>6935</v>
      </c>
      <c r="AB515" s="81">
        <v>24010</v>
      </c>
      <c r="AC515" s="81">
        <v>0</v>
      </c>
      <c r="AD515" s="81">
        <v>2.7108227297557148</v>
      </c>
      <c r="AE515" s="82"/>
      <c r="AF515" s="81">
        <v>6677665.3271983927</v>
      </c>
      <c r="AG515" s="81">
        <v>1105333.0301609139</v>
      </c>
      <c r="AH515" s="81">
        <v>16137610.235114859</v>
      </c>
      <c r="AI515" s="81">
        <v>40263670.04726056</v>
      </c>
      <c r="AJ515" s="81">
        <v>47881494.634216718</v>
      </c>
      <c r="AK515" s="81">
        <v>0</v>
      </c>
      <c r="AL515" s="81">
        <v>0</v>
      </c>
      <c r="AM515" s="81">
        <v>3293026.1540005701</v>
      </c>
      <c r="AN515" s="81">
        <v>0</v>
      </c>
      <c r="AO515" s="81">
        <v>0</v>
      </c>
      <c r="AP515" s="82"/>
      <c r="AQ515" s="81">
        <v>1040</v>
      </c>
      <c r="AR515" s="81">
        <v>347</v>
      </c>
      <c r="AS515" s="81">
        <v>0</v>
      </c>
      <c r="AT515" s="81">
        <v>0</v>
      </c>
      <c r="AU515" s="81">
        <v>0</v>
      </c>
      <c r="AV515" s="81">
        <v>0</v>
      </c>
      <c r="AW515" s="81" t="s">
        <v>564</v>
      </c>
      <c r="AX515" s="82"/>
      <c r="AY515" s="81">
        <v>5573.4690000000001</v>
      </c>
      <c r="AZ515" s="81">
        <v>12302.8</v>
      </c>
      <c r="BA515" s="81">
        <v>0</v>
      </c>
      <c r="BB515" s="81">
        <v>0</v>
      </c>
      <c r="BC515" s="81">
        <v>0</v>
      </c>
      <c r="BD515" s="81">
        <v>0</v>
      </c>
      <c r="BE515" s="81" t="s">
        <v>564</v>
      </c>
      <c r="BF515" s="82"/>
      <c r="BG515" s="81">
        <v>0</v>
      </c>
      <c r="BH515" s="81">
        <v>0</v>
      </c>
      <c r="BI515" s="81">
        <v>3.15</v>
      </c>
      <c r="BJ515" s="81">
        <v>0</v>
      </c>
      <c r="BK515" s="81">
        <v>0</v>
      </c>
      <c r="BL515" s="81">
        <v>0</v>
      </c>
      <c r="BM515" s="82"/>
      <c r="BN515" s="81">
        <v>0</v>
      </c>
      <c r="BO515" s="81">
        <v>0</v>
      </c>
      <c r="BP515" s="81">
        <v>1</v>
      </c>
      <c r="BQ515" s="81">
        <v>0</v>
      </c>
      <c r="BR515" s="81">
        <v>0</v>
      </c>
      <c r="BS515" s="81">
        <v>0</v>
      </c>
      <c r="BT515"/>
      <c r="BU515" s="80">
        <v>3.15</v>
      </c>
      <c r="BV515" s="80">
        <v>0</v>
      </c>
      <c r="BW515" s="80">
        <v>0</v>
      </c>
      <c r="BX515" s="80">
        <v>0</v>
      </c>
      <c r="BY515" s="80">
        <v>0</v>
      </c>
      <c r="BZ515" s="80">
        <v>0</v>
      </c>
      <c r="CA515" s="80">
        <v>0</v>
      </c>
      <c r="CB515" s="80">
        <v>0</v>
      </c>
      <c r="CC515" s="80">
        <v>0</v>
      </c>
    </row>
    <row r="516" spans="1:81">
      <c r="A516" s="80" t="s">
        <v>2335</v>
      </c>
      <c r="B516" s="80">
        <v>337</v>
      </c>
      <c r="C516" s="80">
        <v>14</v>
      </c>
      <c r="D516" s="80">
        <v>20</v>
      </c>
      <c r="E516" s="80">
        <v>2017</v>
      </c>
      <c r="F516" s="80" t="s">
        <v>71</v>
      </c>
      <c r="G516" s="80" t="s">
        <v>2321</v>
      </c>
      <c r="H516" s="80" t="s">
        <v>2322</v>
      </c>
      <c r="I516" s="177"/>
      <c r="J516" s="81">
        <v>6.0602335820691406</v>
      </c>
      <c r="K516" s="81">
        <v>1.4155462080262058</v>
      </c>
      <c r="L516" s="81">
        <v>7.8496683889515007</v>
      </c>
      <c r="M516" s="81">
        <v>23.443889521057745</v>
      </c>
      <c r="N516" s="81">
        <v>28.671055464670335</v>
      </c>
      <c r="O516" s="81">
        <v>25.556518036467121</v>
      </c>
      <c r="P516" s="81">
        <v>33.153489151643242</v>
      </c>
      <c r="Q516" s="81">
        <v>1.6127834577898637</v>
      </c>
      <c r="R516" s="81">
        <v>0</v>
      </c>
      <c r="S516" s="81">
        <v>3.0601919959899364</v>
      </c>
      <c r="T516" s="82"/>
      <c r="U516" s="81">
        <v>715693</v>
      </c>
      <c r="V516" s="81">
        <v>685</v>
      </c>
      <c r="W516" s="81">
        <v>138</v>
      </c>
      <c r="X516" s="81">
        <v>6474</v>
      </c>
      <c r="Y516" s="81">
        <v>7691</v>
      </c>
      <c r="Z516" s="81">
        <v>15280</v>
      </c>
      <c r="AA516" s="81">
        <v>6867</v>
      </c>
      <c r="AB516" s="81">
        <v>23613</v>
      </c>
      <c r="AC516" s="81">
        <v>0</v>
      </c>
      <c r="AD516" s="81">
        <v>3.060191995989936</v>
      </c>
      <c r="AE516" s="82"/>
      <c r="AF516" s="81">
        <v>8234814.6335139191</v>
      </c>
      <c r="AG516" s="81">
        <v>1088951.9558335349</v>
      </c>
      <c r="AH516" s="81">
        <v>1688461.6214272811</v>
      </c>
      <c r="AI516" s="81">
        <v>39989924.135789827</v>
      </c>
      <c r="AJ516" s="81">
        <v>51038988.401577324</v>
      </c>
      <c r="AK516" s="81">
        <v>0</v>
      </c>
      <c r="AL516" s="81">
        <v>0</v>
      </c>
      <c r="AM516" s="81">
        <v>3243644.1888084072</v>
      </c>
      <c r="AN516" s="81">
        <v>0</v>
      </c>
      <c r="AO516" s="81">
        <v>0</v>
      </c>
      <c r="AP516" s="82"/>
      <c r="AQ516" s="81">
        <v>1067</v>
      </c>
      <c r="AR516" s="81">
        <v>356</v>
      </c>
      <c r="AS516" s="81">
        <v>0</v>
      </c>
      <c r="AT516" s="81">
        <v>0</v>
      </c>
      <c r="AU516" s="81">
        <v>0</v>
      </c>
      <c r="AV516" s="81">
        <v>0</v>
      </c>
      <c r="AW516" s="81" t="s">
        <v>564</v>
      </c>
      <c r="AX516" s="82"/>
      <c r="AY516" s="81">
        <v>5740.7790000000005</v>
      </c>
      <c r="AZ516" s="81">
        <v>12520.1</v>
      </c>
      <c r="BA516" s="81">
        <v>0</v>
      </c>
      <c r="BB516" s="81">
        <v>0</v>
      </c>
      <c r="BC516" s="81">
        <v>0</v>
      </c>
      <c r="BD516" s="81">
        <v>0</v>
      </c>
      <c r="BE516" s="81" t="s">
        <v>564</v>
      </c>
      <c r="BF516" s="82"/>
      <c r="BG516" s="81">
        <v>0</v>
      </c>
      <c r="BH516" s="81">
        <v>0</v>
      </c>
      <c r="BI516" s="81">
        <v>3.1560000000000001</v>
      </c>
      <c r="BJ516" s="81">
        <v>0</v>
      </c>
      <c r="BK516" s="81">
        <v>0</v>
      </c>
      <c r="BL516" s="81">
        <v>0</v>
      </c>
      <c r="BM516" s="82"/>
      <c r="BN516" s="81">
        <v>0</v>
      </c>
      <c r="BO516" s="81">
        <v>0</v>
      </c>
      <c r="BP516" s="81">
        <v>1</v>
      </c>
      <c r="BQ516" s="81">
        <v>0</v>
      </c>
      <c r="BR516" s="81">
        <v>0</v>
      </c>
      <c r="BS516" s="81">
        <v>0</v>
      </c>
      <c r="BT516"/>
      <c r="BU516" s="80">
        <v>3.1560000000000001</v>
      </c>
      <c r="BV516" s="80">
        <v>0</v>
      </c>
      <c r="BW516" s="80">
        <v>0</v>
      </c>
      <c r="BX516" s="80">
        <v>0</v>
      </c>
      <c r="BY516" s="80">
        <v>0</v>
      </c>
      <c r="BZ516" s="80">
        <v>0</v>
      </c>
      <c r="CA516" s="80">
        <v>0</v>
      </c>
      <c r="CB516" s="80">
        <v>0</v>
      </c>
      <c r="CC516" s="80">
        <v>0</v>
      </c>
    </row>
    <row r="517" spans="1:81">
      <c r="A517" s="80" t="s">
        <v>2336</v>
      </c>
      <c r="B517" s="80">
        <v>338</v>
      </c>
      <c r="C517" s="80">
        <v>15</v>
      </c>
      <c r="D517" s="80">
        <v>20</v>
      </c>
      <c r="E517" s="80">
        <v>2018</v>
      </c>
      <c r="F517" s="80" t="s">
        <v>93</v>
      </c>
      <c r="G517" s="80" t="s">
        <v>2321</v>
      </c>
      <c r="H517" s="80" t="s">
        <v>2322</v>
      </c>
      <c r="I517" s="177"/>
      <c r="J517" s="81">
        <v>4.3326739664018232</v>
      </c>
      <c r="K517" s="81">
        <v>1.228340797967836</v>
      </c>
      <c r="L517" s="81">
        <v>7.3105502209391844</v>
      </c>
      <c r="M517" s="81">
        <v>19.467893092859207</v>
      </c>
      <c r="N517" s="81">
        <v>17.722522786792535</v>
      </c>
      <c r="O517" s="81">
        <v>25.01728639278733</v>
      </c>
      <c r="P517" s="81">
        <v>32.551017996819532</v>
      </c>
      <c r="Q517" s="81">
        <v>1.4731945989635873</v>
      </c>
      <c r="R517" s="81">
        <v>0</v>
      </c>
      <c r="S517" s="81">
        <v>1.64825211167384</v>
      </c>
      <c r="T517" s="82"/>
      <c r="U517" s="81">
        <v>675986</v>
      </c>
      <c r="V517" s="81">
        <v>685</v>
      </c>
      <c r="W517" s="81">
        <v>138</v>
      </c>
      <c r="X517" s="81">
        <v>6474</v>
      </c>
      <c r="Y517" s="81">
        <v>7672</v>
      </c>
      <c r="Z517" s="81">
        <v>15244</v>
      </c>
      <c r="AA517" s="81">
        <v>6810</v>
      </c>
      <c r="AB517" s="81">
        <v>23244</v>
      </c>
      <c r="AC517" s="81">
        <v>0</v>
      </c>
      <c r="AD517" s="81">
        <v>1.64825211167384</v>
      </c>
      <c r="AE517" s="82"/>
      <c r="AF517" s="81">
        <v>6743054.8303797906</v>
      </c>
      <c r="AG517" s="81">
        <v>963100.05020063976</v>
      </c>
      <c r="AH517" s="81">
        <v>2111239.22156615</v>
      </c>
      <c r="AI517" s="81">
        <v>37510584.555066913</v>
      </c>
      <c r="AJ517" s="81">
        <v>42716347.646153972</v>
      </c>
      <c r="AK517" s="81">
        <v>0</v>
      </c>
      <c r="AL517" s="81">
        <v>0</v>
      </c>
      <c r="AM517" s="81">
        <v>3199562.417381566</v>
      </c>
      <c r="AN517" s="81">
        <v>0</v>
      </c>
      <c r="AO517" s="81">
        <v>0</v>
      </c>
      <c r="AP517" s="82"/>
      <c r="AQ517" s="81">
        <v>1086</v>
      </c>
      <c r="AR517" s="81">
        <v>370</v>
      </c>
      <c r="AS517" s="81">
        <v>0</v>
      </c>
      <c r="AT517" s="81">
        <v>0</v>
      </c>
      <c r="AU517" s="81">
        <v>0</v>
      </c>
      <c r="AV517" s="81">
        <v>0</v>
      </c>
      <c r="AW517" s="81" t="s">
        <v>564</v>
      </c>
      <c r="AX517" s="82"/>
      <c r="AY517" s="81">
        <v>5861.4889999999996</v>
      </c>
      <c r="AZ517" s="81">
        <v>13086.7</v>
      </c>
      <c r="BA517" s="81">
        <v>0</v>
      </c>
      <c r="BB517" s="81">
        <v>0</v>
      </c>
      <c r="BC517" s="81">
        <v>0</v>
      </c>
      <c r="BD517" s="81">
        <v>0</v>
      </c>
      <c r="BE517" s="81" t="s">
        <v>564</v>
      </c>
      <c r="BF517" s="82"/>
      <c r="BG517" s="81">
        <v>0</v>
      </c>
      <c r="BH517" s="81">
        <v>0</v>
      </c>
      <c r="BI517" s="81">
        <v>2.8719999999999999</v>
      </c>
      <c r="BJ517" s="81">
        <v>0</v>
      </c>
      <c r="BK517" s="81">
        <v>0</v>
      </c>
      <c r="BL517" s="81">
        <v>0</v>
      </c>
      <c r="BM517" s="82"/>
      <c r="BN517" s="81">
        <v>0</v>
      </c>
      <c r="BO517" s="81">
        <v>0</v>
      </c>
      <c r="BP517" s="81">
        <v>1</v>
      </c>
      <c r="BQ517" s="81">
        <v>0</v>
      </c>
      <c r="BR517" s="81">
        <v>0</v>
      </c>
      <c r="BS517" s="81">
        <v>0</v>
      </c>
      <c r="BT517"/>
      <c r="BU517" s="80">
        <v>2.8719999999999999</v>
      </c>
      <c r="BV517" s="80">
        <v>0</v>
      </c>
      <c r="BW517" s="80">
        <v>0</v>
      </c>
      <c r="BX517" s="80">
        <v>0</v>
      </c>
      <c r="BY517" s="80">
        <v>0</v>
      </c>
      <c r="BZ517" s="80">
        <v>0</v>
      </c>
      <c r="CA517" s="80">
        <v>0</v>
      </c>
      <c r="CB517" s="80">
        <v>0</v>
      </c>
      <c r="CC517" s="80">
        <v>0</v>
      </c>
    </row>
    <row r="518" spans="1:81">
      <c r="A518" s="80" t="s">
        <v>2337</v>
      </c>
      <c r="B518" s="80">
        <v>339</v>
      </c>
      <c r="C518" s="80">
        <v>16</v>
      </c>
      <c r="D518" s="80">
        <v>20</v>
      </c>
      <c r="E518" s="80">
        <v>2019</v>
      </c>
      <c r="F518" s="80" t="s">
        <v>73</v>
      </c>
      <c r="G518" s="80" t="s">
        <v>2321</v>
      </c>
      <c r="H518" s="80" t="s">
        <v>2322</v>
      </c>
      <c r="I518" s="177"/>
      <c r="J518" s="81">
        <v>4.1996465464930788</v>
      </c>
      <c r="K518" s="81">
        <v>1.1572836542049931</v>
      </c>
      <c r="L518" s="81">
        <v>7.4370828799064599</v>
      </c>
      <c r="M518" s="81">
        <v>24.746450646440561</v>
      </c>
      <c r="N518" s="81">
        <v>21.923943856703396</v>
      </c>
      <c r="O518" s="81">
        <v>24.315229820425532</v>
      </c>
      <c r="P518" s="81">
        <v>32.536421364271632</v>
      </c>
      <c r="Q518" s="81">
        <v>1.4057262343956338</v>
      </c>
      <c r="R518" s="81">
        <v>0</v>
      </c>
      <c r="S518" s="81">
        <v>2.2665599120371351</v>
      </c>
      <c r="T518" s="82"/>
      <c r="U518" s="81">
        <v>670481</v>
      </c>
      <c r="V518" s="81">
        <v>685</v>
      </c>
      <c r="W518" s="81">
        <v>138</v>
      </c>
      <c r="X518" s="81">
        <v>6474</v>
      </c>
      <c r="Y518" s="81">
        <v>7677</v>
      </c>
      <c r="Z518" s="81">
        <v>15223</v>
      </c>
      <c r="AA518" s="81">
        <v>6756</v>
      </c>
      <c r="AB518" s="81">
        <v>22780</v>
      </c>
      <c r="AC518" s="81">
        <v>0</v>
      </c>
      <c r="AD518" s="81">
        <v>2.2665599120371351</v>
      </c>
      <c r="AE518" s="82"/>
      <c r="AF518" s="81">
        <v>6244953.0734893354</v>
      </c>
      <c r="AG518" s="81">
        <v>933488.80455378548</v>
      </c>
      <c r="AH518" s="81">
        <v>2203924.4045083271</v>
      </c>
      <c r="AI518" s="81">
        <v>41981897.331198752</v>
      </c>
      <c r="AJ518" s="81">
        <v>46063401.718162924</v>
      </c>
      <c r="AK518" s="81">
        <v>0</v>
      </c>
      <c r="AL518" s="81">
        <v>0</v>
      </c>
      <c r="AM518" s="81">
        <v>3102464.5122518144</v>
      </c>
      <c r="AN518" s="81">
        <v>0</v>
      </c>
      <c r="AO518" s="81">
        <v>0</v>
      </c>
      <c r="AP518" s="82"/>
      <c r="AQ518" s="81">
        <v>1129</v>
      </c>
      <c r="AR518" s="81">
        <v>376</v>
      </c>
      <c r="AS518" s="81">
        <v>0</v>
      </c>
      <c r="AT518" s="81">
        <v>0</v>
      </c>
      <c r="AU518" s="81">
        <v>0</v>
      </c>
      <c r="AV518" s="81">
        <v>0</v>
      </c>
      <c r="AW518" s="81" t="s">
        <v>564</v>
      </c>
      <c r="AX518" s="82"/>
      <c r="AY518" s="81">
        <v>6152.8390000000018</v>
      </c>
      <c r="AZ518" s="81">
        <v>13301.3</v>
      </c>
      <c r="BA518" s="81">
        <v>0</v>
      </c>
      <c r="BB518" s="81">
        <v>0</v>
      </c>
      <c r="BC518" s="81">
        <v>0</v>
      </c>
      <c r="BD518" s="81">
        <v>0</v>
      </c>
      <c r="BE518" s="81" t="s">
        <v>564</v>
      </c>
      <c r="BF518" s="82"/>
      <c r="BG518" s="81">
        <v>0</v>
      </c>
      <c r="BH518" s="81">
        <v>0</v>
      </c>
      <c r="BI518" s="81">
        <v>2.3940000000000001</v>
      </c>
      <c r="BJ518" s="81">
        <v>0</v>
      </c>
      <c r="BK518" s="81">
        <v>0</v>
      </c>
      <c r="BL518" s="81">
        <v>0</v>
      </c>
      <c r="BM518" s="82"/>
      <c r="BN518" s="81">
        <v>0</v>
      </c>
      <c r="BO518" s="81">
        <v>0</v>
      </c>
      <c r="BP518" s="81">
        <v>1</v>
      </c>
      <c r="BQ518" s="81">
        <v>0</v>
      </c>
      <c r="BR518" s="81">
        <v>0</v>
      </c>
      <c r="BS518" s="81">
        <v>0</v>
      </c>
      <c r="BT518"/>
      <c r="BU518" s="80">
        <v>2.3940000000000001</v>
      </c>
      <c r="BV518" s="80">
        <v>0</v>
      </c>
      <c r="BW518" s="80">
        <v>0</v>
      </c>
      <c r="BX518" s="80">
        <v>0</v>
      </c>
      <c r="BY518" s="80">
        <v>0</v>
      </c>
      <c r="BZ518" s="80">
        <v>0</v>
      </c>
      <c r="CA518" s="80">
        <v>0</v>
      </c>
      <c r="CB518" s="80">
        <v>0</v>
      </c>
      <c r="CC518" s="80">
        <v>0</v>
      </c>
    </row>
    <row r="519" spans="1:81">
      <c r="A519" s="80" t="s">
        <v>2338</v>
      </c>
      <c r="B519" s="80">
        <v>340</v>
      </c>
      <c r="C519" s="80">
        <v>17</v>
      </c>
      <c r="D519" s="80">
        <v>20</v>
      </c>
      <c r="E519" s="80">
        <v>2020</v>
      </c>
      <c r="F519" s="80" t="s">
        <v>218</v>
      </c>
      <c r="G519" s="80" t="s">
        <v>2321</v>
      </c>
      <c r="H519" s="80" t="s">
        <v>2322</v>
      </c>
      <c r="I519" s="177"/>
      <c r="J519" s="81">
        <v>4.2347690649970033</v>
      </c>
      <c r="K519" s="81">
        <v>1.3314303394689841</v>
      </c>
      <c r="L519" s="81">
        <v>11.728200967431533</v>
      </c>
      <c r="M519" s="81">
        <v>21.489347013516792</v>
      </c>
      <c r="N519" s="81">
        <v>21.457037693195691</v>
      </c>
      <c r="O519" s="81">
        <v>21.265797249778679</v>
      </c>
      <c r="P519" s="81">
        <v>29.862332065634206</v>
      </c>
      <c r="Q519" s="81">
        <v>1.3246076376876292</v>
      </c>
      <c r="R519" s="81">
        <v>0</v>
      </c>
      <c r="S519" s="81">
        <v>2.3280501377194409</v>
      </c>
      <c r="T519" s="82"/>
      <c r="U519" s="81">
        <v>649488</v>
      </c>
      <c r="V519" s="81">
        <v>679</v>
      </c>
      <c r="W519" s="81">
        <v>353</v>
      </c>
      <c r="X519" s="81">
        <v>6348</v>
      </c>
      <c r="Y519" s="81">
        <v>7750</v>
      </c>
      <c r="Z519" s="81">
        <v>15196</v>
      </c>
      <c r="AA519" s="81">
        <v>6737</v>
      </c>
      <c r="AB519" s="81">
        <v>22465</v>
      </c>
      <c r="AC519" s="81">
        <v>0</v>
      </c>
      <c r="AD519" s="81">
        <v>2.3280501377194409</v>
      </c>
      <c r="AE519" s="82"/>
      <c r="AF519" s="81">
        <v>6213241.4050013898</v>
      </c>
      <c r="AG519" s="81">
        <v>980018.64069529297</v>
      </c>
      <c r="AH519" s="81">
        <v>2900159.9131259839</v>
      </c>
      <c r="AI519" s="81">
        <v>34679219.461294763</v>
      </c>
      <c r="AJ519" s="81">
        <v>44210926.791743986</v>
      </c>
      <c r="AK519" s="81"/>
      <c r="AL519" s="81"/>
      <c r="AM519" s="81">
        <v>2931932.0913557382</v>
      </c>
      <c r="AN519" s="81"/>
      <c r="AO519" s="81"/>
      <c r="AP519" s="82"/>
      <c r="AQ519" s="81">
        <v>1166</v>
      </c>
      <c r="AR519" s="81">
        <v>380</v>
      </c>
      <c r="AS519" s="81">
        <v>0</v>
      </c>
      <c r="AT519" s="81">
        <v>0</v>
      </c>
      <c r="AU519" s="81">
        <v>0</v>
      </c>
      <c r="AV519" s="81">
        <v>0</v>
      </c>
      <c r="AW519" s="81">
        <v>0</v>
      </c>
      <c r="AX519" s="82"/>
      <c r="AY519" s="81">
        <v>6358.4590000000017</v>
      </c>
      <c r="AZ519" s="81">
        <v>13344.1</v>
      </c>
      <c r="BA519" s="81">
        <v>0</v>
      </c>
      <c r="BB519" s="81">
        <v>0</v>
      </c>
      <c r="BC519" s="81">
        <v>0</v>
      </c>
      <c r="BD519" s="81">
        <v>0</v>
      </c>
      <c r="BE519" s="81">
        <v>0</v>
      </c>
      <c r="BF519" s="82"/>
      <c r="BG519" s="81">
        <v>0</v>
      </c>
      <c r="BH519" s="81">
        <v>0</v>
      </c>
      <c r="BI519" s="81">
        <v>2.4049999999999998</v>
      </c>
      <c r="BJ519" s="81">
        <v>0</v>
      </c>
      <c r="BK519" s="81">
        <v>0</v>
      </c>
      <c r="BL519" s="81">
        <v>0</v>
      </c>
      <c r="BM519" s="82"/>
      <c r="BN519" s="81">
        <v>0</v>
      </c>
      <c r="BO519" s="81">
        <v>0</v>
      </c>
      <c r="BP519" s="81">
        <v>1</v>
      </c>
      <c r="BQ519" s="81">
        <v>0</v>
      </c>
      <c r="BR519" s="81">
        <v>0</v>
      </c>
      <c r="BS519" s="81">
        <v>0</v>
      </c>
      <c r="BT519"/>
      <c r="BU519" s="80">
        <v>2.4049999999999998</v>
      </c>
      <c r="BV519" s="80">
        <v>0</v>
      </c>
      <c r="BW519" s="80">
        <v>0</v>
      </c>
      <c r="BX519" s="80">
        <v>0</v>
      </c>
      <c r="BY519" s="80">
        <v>0</v>
      </c>
      <c r="BZ519" s="80">
        <v>0</v>
      </c>
      <c r="CA519" s="80">
        <v>0</v>
      </c>
      <c r="CB519" s="80">
        <v>0</v>
      </c>
      <c r="CC519" s="80">
        <v>0</v>
      </c>
    </row>
    <row r="520" spans="1:81">
      <c r="A520" s="80" t="s">
        <v>2339</v>
      </c>
      <c r="B520" s="80">
        <v>340</v>
      </c>
      <c r="C520" s="80">
        <v>18</v>
      </c>
      <c r="D520" s="80">
        <v>20</v>
      </c>
      <c r="E520" s="80">
        <v>2021</v>
      </c>
      <c r="F520" s="80" t="s">
        <v>75</v>
      </c>
      <c r="G520" s="174" t="s">
        <v>2321</v>
      </c>
      <c r="H520" s="80" t="s">
        <v>2322</v>
      </c>
      <c r="I520" s="177"/>
      <c r="J520" s="81">
        <v>2.6246099936489351</v>
      </c>
      <c r="K520" s="81">
        <v>1.3242160951311899</v>
      </c>
      <c r="L520" s="81">
        <v>10.618182208044836</v>
      </c>
      <c r="M520" s="81">
        <v>18.535504352760611</v>
      </c>
      <c r="N520" s="81">
        <v>17.127314357612033</v>
      </c>
      <c r="O520" s="81">
        <v>20.469238258562608</v>
      </c>
      <c r="P520" s="81">
        <v>30.730718615548739</v>
      </c>
      <c r="Q520" s="81">
        <v>1.3205142931936884</v>
      </c>
      <c r="R520" s="81">
        <v>0</v>
      </c>
      <c r="S520" s="81">
        <v>2.300613122270792</v>
      </c>
      <c r="T520" s="82"/>
      <c r="U520" s="81">
        <v>529992</v>
      </c>
      <c r="V520" s="81">
        <v>679</v>
      </c>
      <c r="W520" s="81">
        <v>353</v>
      </c>
      <c r="X520" s="81">
        <v>6348</v>
      </c>
      <c r="Y520" s="81">
        <v>7758</v>
      </c>
      <c r="Z520" s="81">
        <v>15061</v>
      </c>
      <c r="AA520" s="81">
        <v>6761</v>
      </c>
      <c r="AB520" s="81">
        <v>22130</v>
      </c>
      <c r="AC520" s="81">
        <v>0</v>
      </c>
      <c r="AD520" s="81">
        <v>2.300613122270792</v>
      </c>
      <c r="AE520" s="82"/>
      <c r="AF520" s="81">
        <v>3865573.7623769073</v>
      </c>
      <c r="AG520" s="81">
        <v>1025597.6514272114</v>
      </c>
      <c r="AH520" s="81">
        <v>3216292.4868793637</v>
      </c>
      <c r="AI520" s="81">
        <v>36945776.262055144</v>
      </c>
      <c r="AJ520" s="81">
        <v>42488561.883316159</v>
      </c>
      <c r="AK520" s="81">
        <v>0</v>
      </c>
      <c r="AL520" s="81">
        <v>0</v>
      </c>
      <c r="AM520" s="81">
        <v>2904869.8371866788</v>
      </c>
      <c r="AN520" s="81">
        <v>0</v>
      </c>
      <c r="AO520" s="81">
        <v>0</v>
      </c>
      <c r="AP520" s="82"/>
      <c r="AQ520" s="81">
        <v>1198</v>
      </c>
      <c r="AR520" s="81">
        <v>381</v>
      </c>
      <c r="AS520" s="81">
        <v>0</v>
      </c>
      <c r="AT520" s="81">
        <v>0</v>
      </c>
      <c r="AU520" s="81">
        <v>0</v>
      </c>
      <c r="AV520" s="81">
        <v>0</v>
      </c>
      <c r="AW520" s="81"/>
      <c r="AX520" s="82"/>
      <c r="AY520" s="81">
        <v>6557.9290000000028</v>
      </c>
      <c r="AZ520" s="81">
        <v>13355.3</v>
      </c>
      <c r="BA520" s="81">
        <v>0</v>
      </c>
      <c r="BB520" s="81">
        <v>0</v>
      </c>
      <c r="BC520" s="81">
        <v>0</v>
      </c>
      <c r="BD520" s="81">
        <v>0</v>
      </c>
      <c r="BE520" s="81"/>
      <c r="BF520" s="82"/>
      <c r="BG520" s="81"/>
      <c r="BH520" s="81"/>
      <c r="BI520" s="81"/>
      <c r="BJ520" s="81"/>
      <c r="BK520" s="81"/>
      <c r="BL520" s="81"/>
      <c r="BM520" s="82"/>
      <c r="BN520" s="81"/>
      <c r="BO520" s="81"/>
      <c r="BP520" s="81"/>
      <c r="BQ520" s="81"/>
      <c r="BR520" s="81"/>
      <c r="BS520" s="81"/>
      <c r="BT520"/>
      <c r="BU520" s="80"/>
      <c r="BV520" s="80"/>
      <c r="BW520" s="80"/>
      <c r="BX520" s="80"/>
      <c r="BY520" s="80"/>
      <c r="BZ520" s="80"/>
      <c r="CA520" s="80"/>
      <c r="CB520" s="80"/>
      <c r="CC520" s="80"/>
    </row>
    <row r="521" spans="1:81">
      <c r="A521" s="80" t="s">
        <v>2340</v>
      </c>
      <c r="B521" s="80">
        <v>340</v>
      </c>
      <c r="C521" s="80">
        <v>19</v>
      </c>
      <c r="D521" s="80">
        <v>20</v>
      </c>
      <c r="E521" s="80">
        <v>2022</v>
      </c>
      <c r="F521" s="80" t="s">
        <v>568</v>
      </c>
      <c r="G521" s="174" t="s">
        <v>2321</v>
      </c>
      <c r="H521" s="80" t="s">
        <v>2322</v>
      </c>
      <c r="I521" s="177"/>
      <c r="J521" s="81"/>
      <c r="K521" s="81"/>
      <c r="L521" s="81"/>
      <c r="M521" s="81"/>
      <c r="N521" s="81"/>
      <c r="O521" s="81"/>
      <c r="P521" s="81"/>
      <c r="Q521" s="81"/>
      <c r="R521" s="81"/>
      <c r="S521" s="81"/>
      <c r="T521" s="82"/>
      <c r="U521" s="81"/>
      <c r="V521" s="81"/>
      <c r="W521" s="81"/>
      <c r="X521" s="81"/>
      <c r="Y521" s="81"/>
      <c r="Z521" s="81"/>
      <c r="AA521" s="81"/>
      <c r="AB521" s="81"/>
      <c r="AC521" s="81"/>
      <c r="AD521" s="81"/>
      <c r="AE521" s="82"/>
      <c r="AF521" s="81"/>
      <c r="AG521" s="81"/>
      <c r="AH521" s="81"/>
      <c r="AI521" s="81"/>
      <c r="AJ521" s="81"/>
      <c r="AK521" s="81"/>
      <c r="AL521" s="81"/>
      <c r="AM521" s="81"/>
      <c r="AN521" s="81"/>
      <c r="AO521" s="81"/>
      <c r="AP521" s="82"/>
      <c r="AQ521" s="81">
        <v>1234</v>
      </c>
      <c r="AR521" s="81">
        <v>380</v>
      </c>
      <c r="AS521" s="81">
        <v>0</v>
      </c>
      <c r="AT521" s="81">
        <v>0</v>
      </c>
      <c r="AU521" s="81">
        <v>0</v>
      </c>
      <c r="AV521" s="81">
        <v>0</v>
      </c>
      <c r="AW521" s="81"/>
      <c r="AX521" s="82"/>
      <c r="AY521" s="81">
        <v>6798.9090000000051</v>
      </c>
      <c r="AZ521" s="81">
        <v>13343.200000000003</v>
      </c>
      <c r="BA521" s="81">
        <v>0</v>
      </c>
      <c r="BB521" s="81">
        <v>0</v>
      </c>
      <c r="BC521" s="81">
        <v>0</v>
      </c>
      <c r="BD521" s="81">
        <v>0</v>
      </c>
      <c r="BE521" s="81"/>
      <c r="BF521" s="82"/>
      <c r="BG521" s="81"/>
      <c r="BH521" s="81"/>
      <c r="BI521" s="81"/>
      <c r="BJ521" s="81"/>
      <c r="BK521" s="81"/>
      <c r="BL521" s="81"/>
      <c r="BM521" s="82"/>
      <c r="BN521" s="81"/>
      <c r="BO521" s="81"/>
      <c r="BP521" s="81"/>
      <c r="BQ521" s="81"/>
      <c r="BR521" s="81"/>
      <c r="BS521" s="81"/>
      <c r="BT521"/>
      <c r="BU521" s="80"/>
      <c r="BV521" s="80"/>
      <c r="BW521" s="80"/>
      <c r="BX521" s="80"/>
      <c r="BY521" s="80"/>
      <c r="BZ521" s="80"/>
      <c r="CA521" s="80"/>
      <c r="CB521" s="80"/>
      <c r="CC521" s="80"/>
    </row>
    <row r="522" spans="1:81">
      <c r="A522" s="80" t="s">
        <v>2341</v>
      </c>
      <c r="B522" s="80">
        <v>1</v>
      </c>
      <c r="C522" s="80">
        <v>1</v>
      </c>
      <c r="D522" s="80">
        <v>1</v>
      </c>
      <c r="E522" s="80">
        <v>1990</v>
      </c>
      <c r="F522" s="80" t="s">
        <v>562</v>
      </c>
      <c r="G522" s="80" t="s">
        <v>2342</v>
      </c>
      <c r="H522" s="80" t="s">
        <v>2343</v>
      </c>
      <c r="I522" s="177" t="s">
        <v>563</v>
      </c>
      <c r="J522" s="81">
        <v>1.4778949484927222</v>
      </c>
      <c r="K522" s="81">
        <v>0.58266327627441905</v>
      </c>
      <c r="L522" s="81">
        <v>0</v>
      </c>
      <c r="M522" s="81">
        <v>6.1183407764806619</v>
      </c>
      <c r="N522" s="81">
        <v>16.778042646127499</v>
      </c>
      <c r="O522" s="81">
        <v>12.77376763155333</v>
      </c>
      <c r="P522" s="81">
        <v>8.0350529811139406</v>
      </c>
      <c r="Q522" s="81">
        <v>1.3140679573233029</v>
      </c>
      <c r="R522" s="81">
        <v>0</v>
      </c>
      <c r="S522" s="81">
        <v>1.6475477276094688</v>
      </c>
      <c r="T522" s="82"/>
      <c r="U522" s="81">
        <v>415074</v>
      </c>
      <c r="V522" s="81">
        <v>246</v>
      </c>
      <c r="W522" s="81">
        <v>0</v>
      </c>
      <c r="X522" s="81">
        <v>2337</v>
      </c>
      <c r="Y522" s="81">
        <v>6130</v>
      </c>
      <c r="Z522" s="81">
        <v>5254</v>
      </c>
      <c r="AA522" s="81">
        <v>1951</v>
      </c>
      <c r="AB522" s="81">
        <v>21336</v>
      </c>
      <c r="AC522" s="81">
        <v>0</v>
      </c>
      <c r="AD522" s="81">
        <v>1.6475477276094688</v>
      </c>
      <c r="AE522" s="82"/>
      <c r="AF522" s="81" t="s">
        <v>564</v>
      </c>
      <c r="AG522" s="81" t="s">
        <v>564</v>
      </c>
      <c r="AH522" s="81" t="s">
        <v>564</v>
      </c>
      <c r="AI522" s="81" t="s">
        <v>564</v>
      </c>
      <c r="AJ522" s="81" t="s">
        <v>564</v>
      </c>
      <c r="AK522" s="81" t="s">
        <v>564</v>
      </c>
      <c r="AL522" s="81" t="s">
        <v>564</v>
      </c>
      <c r="AM522" s="81" t="s">
        <v>564</v>
      </c>
      <c r="AN522" s="81" t="s">
        <v>564</v>
      </c>
      <c r="AO522" s="81" t="s">
        <v>564</v>
      </c>
      <c r="AP522" s="82"/>
      <c r="AQ522" s="81" t="s">
        <v>564</v>
      </c>
      <c r="AR522" s="81" t="s">
        <v>564</v>
      </c>
      <c r="AS522" s="81" t="s">
        <v>564</v>
      </c>
      <c r="AT522" s="81" t="s">
        <v>564</v>
      </c>
      <c r="AU522" s="81" t="s">
        <v>564</v>
      </c>
      <c r="AV522" s="81" t="s">
        <v>564</v>
      </c>
      <c r="AW522" s="81" t="s">
        <v>564</v>
      </c>
      <c r="AX522" s="82"/>
      <c r="AY522" s="81" t="s">
        <v>564</v>
      </c>
      <c r="AZ522" s="81" t="s">
        <v>564</v>
      </c>
      <c r="BA522" s="81" t="s">
        <v>564</v>
      </c>
      <c r="BB522" s="81" t="s">
        <v>564</v>
      </c>
      <c r="BC522" s="81" t="s">
        <v>564</v>
      </c>
      <c r="BD522" s="81" t="s">
        <v>564</v>
      </c>
      <c r="BE522" s="81" t="s">
        <v>564</v>
      </c>
      <c r="BF522" s="82"/>
      <c r="BG522" s="81" t="s">
        <v>564</v>
      </c>
      <c r="BH522" s="81" t="s">
        <v>564</v>
      </c>
      <c r="BI522" s="81" t="s">
        <v>564</v>
      </c>
      <c r="BJ522" s="81" t="s">
        <v>564</v>
      </c>
      <c r="BK522" s="81" t="s">
        <v>564</v>
      </c>
      <c r="BL522" s="81" t="s">
        <v>564</v>
      </c>
      <c r="BM522" s="82"/>
      <c r="BN522" s="81" t="s">
        <v>564</v>
      </c>
      <c r="BO522" s="81" t="s">
        <v>564</v>
      </c>
      <c r="BP522" s="81" t="s">
        <v>564</v>
      </c>
      <c r="BQ522" s="81" t="s">
        <v>564</v>
      </c>
      <c r="BR522" s="81" t="s">
        <v>564</v>
      </c>
      <c r="BS522" s="81" t="s">
        <v>564</v>
      </c>
      <c r="BT522"/>
      <c r="BU522" s="80"/>
      <c r="BV522" s="80"/>
      <c r="BW522" s="80"/>
      <c r="BX522" s="80"/>
      <c r="BY522" s="80"/>
      <c r="BZ522" s="80"/>
      <c r="CA522" s="80"/>
      <c r="CB522" s="80"/>
      <c r="CC522" s="80"/>
    </row>
    <row r="523" spans="1:81">
      <c r="A523" s="80" t="s">
        <v>2344</v>
      </c>
      <c r="B523" s="80">
        <v>2</v>
      </c>
      <c r="C523" s="80">
        <v>2</v>
      </c>
      <c r="D523" s="80">
        <v>1</v>
      </c>
      <c r="E523" s="80">
        <v>2005</v>
      </c>
      <c r="F523" s="80" t="s">
        <v>565</v>
      </c>
      <c r="G523" s="80" t="s">
        <v>2342</v>
      </c>
      <c r="H523" s="80" t="s">
        <v>2343</v>
      </c>
      <c r="I523" s="177"/>
      <c r="J523" s="81">
        <v>3.660182650288756</v>
      </c>
      <c r="K523" s="81">
        <v>0.75093291099018478</v>
      </c>
      <c r="L523" s="81">
        <v>0</v>
      </c>
      <c r="M523" s="81">
        <v>15.859084992549919</v>
      </c>
      <c r="N523" s="81">
        <v>27.819160000063292</v>
      </c>
      <c r="O523" s="81">
        <v>21.944842285070678</v>
      </c>
      <c r="P523" s="81">
        <v>9.1421102576062125</v>
      </c>
      <c r="Q523" s="81">
        <v>1.4788204674313872</v>
      </c>
      <c r="R523" s="81">
        <v>0</v>
      </c>
      <c r="S523" s="81">
        <v>1.87550919</v>
      </c>
      <c r="T523" s="82"/>
      <c r="U523" s="81">
        <v>661358</v>
      </c>
      <c r="V523" s="81">
        <v>373</v>
      </c>
      <c r="W523" s="81">
        <v>0</v>
      </c>
      <c r="X523" s="81">
        <v>3291</v>
      </c>
      <c r="Y523" s="81">
        <v>9340</v>
      </c>
      <c r="Z523" s="81">
        <v>10445</v>
      </c>
      <c r="AA523" s="81">
        <v>1818</v>
      </c>
      <c r="AB523" s="81">
        <v>25101</v>
      </c>
      <c r="AC523" s="81">
        <v>0</v>
      </c>
      <c r="AD523" s="81">
        <v>1.87550919</v>
      </c>
      <c r="AE523" s="82"/>
      <c r="AF523" s="81" t="s">
        <v>564</v>
      </c>
      <c r="AG523" s="81" t="s">
        <v>564</v>
      </c>
      <c r="AH523" s="81" t="s">
        <v>564</v>
      </c>
      <c r="AI523" s="81" t="s">
        <v>564</v>
      </c>
      <c r="AJ523" s="81" t="s">
        <v>564</v>
      </c>
      <c r="AK523" s="81" t="s">
        <v>564</v>
      </c>
      <c r="AL523" s="81" t="s">
        <v>564</v>
      </c>
      <c r="AM523" s="81" t="s">
        <v>564</v>
      </c>
      <c r="AN523" s="81" t="s">
        <v>564</v>
      </c>
      <c r="AO523" s="81" t="s">
        <v>564</v>
      </c>
      <c r="AP523" s="82"/>
      <c r="AQ523" s="81" t="s">
        <v>564</v>
      </c>
      <c r="AR523" s="81" t="s">
        <v>564</v>
      </c>
      <c r="AS523" s="81" t="s">
        <v>564</v>
      </c>
      <c r="AT523" s="81" t="s">
        <v>564</v>
      </c>
      <c r="AU523" s="81" t="s">
        <v>564</v>
      </c>
      <c r="AV523" s="81" t="s">
        <v>564</v>
      </c>
      <c r="AW523" s="81" t="s">
        <v>564</v>
      </c>
      <c r="AX523" s="82"/>
      <c r="AY523" s="81" t="s">
        <v>564</v>
      </c>
      <c r="AZ523" s="81" t="s">
        <v>564</v>
      </c>
      <c r="BA523" s="81" t="s">
        <v>564</v>
      </c>
      <c r="BB523" s="81" t="s">
        <v>564</v>
      </c>
      <c r="BC523" s="81" t="s">
        <v>564</v>
      </c>
      <c r="BD523" s="81" t="s">
        <v>564</v>
      </c>
      <c r="BE523" s="81" t="s">
        <v>564</v>
      </c>
      <c r="BF523" s="82"/>
      <c r="BG523" s="81" t="s">
        <v>564</v>
      </c>
      <c r="BH523" s="81" t="s">
        <v>564</v>
      </c>
      <c r="BI523" s="81" t="s">
        <v>564</v>
      </c>
      <c r="BJ523" s="81" t="s">
        <v>564</v>
      </c>
      <c r="BK523" s="81" t="s">
        <v>564</v>
      </c>
      <c r="BL523" s="81" t="s">
        <v>564</v>
      </c>
      <c r="BM523" s="82"/>
      <c r="BN523" s="81" t="s">
        <v>564</v>
      </c>
      <c r="BO523" s="81" t="s">
        <v>564</v>
      </c>
      <c r="BP523" s="81" t="s">
        <v>564</v>
      </c>
      <c r="BQ523" s="81" t="s">
        <v>564</v>
      </c>
      <c r="BR523" s="81" t="s">
        <v>564</v>
      </c>
      <c r="BS523" s="81" t="s">
        <v>564</v>
      </c>
      <c r="BT523"/>
      <c r="BU523" s="80"/>
      <c r="BV523" s="80"/>
      <c r="BW523" s="80"/>
      <c r="BX523" s="80"/>
      <c r="BY523" s="80"/>
      <c r="BZ523" s="80"/>
      <c r="CA523" s="80"/>
      <c r="CB523" s="80"/>
      <c r="CC523" s="80"/>
    </row>
    <row r="524" spans="1:81">
      <c r="A524" s="80" t="s">
        <v>2345</v>
      </c>
      <c r="B524" s="80">
        <v>3</v>
      </c>
      <c r="C524" s="80">
        <v>3</v>
      </c>
      <c r="D524" s="80">
        <v>1</v>
      </c>
      <c r="E524" s="80">
        <v>2006</v>
      </c>
      <c r="F524" s="80" t="s">
        <v>566</v>
      </c>
      <c r="G524" s="80" t="s">
        <v>2342</v>
      </c>
      <c r="H524" s="80" t="s">
        <v>2343</v>
      </c>
      <c r="I524" s="177"/>
      <c r="J524" s="81" t="s">
        <v>564</v>
      </c>
      <c r="K524" s="81" t="s">
        <v>564</v>
      </c>
      <c r="L524" s="81" t="s">
        <v>564</v>
      </c>
      <c r="M524" s="81" t="s">
        <v>564</v>
      </c>
      <c r="N524" s="81" t="s">
        <v>564</v>
      </c>
      <c r="O524" s="81" t="s">
        <v>564</v>
      </c>
      <c r="P524" s="81" t="s">
        <v>564</v>
      </c>
      <c r="Q524" s="81" t="s">
        <v>564</v>
      </c>
      <c r="R524" s="81" t="s">
        <v>564</v>
      </c>
      <c r="S524" s="81" t="s">
        <v>564</v>
      </c>
      <c r="T524" s="82"/>
      <c r="U524" s="81" t="s">
        <v>564</v>
      </c>
      <c r="V524" s="81" t="s">
        <v>564</v>
      </c>
      <c r="W524" s="81" t="s">
        <v>564</v>
      </c>
      <c r="X524" s="81" t="s">
        <v>564</v>
      </c>
      <c r="Y524" s="81" t="s">
        <v>564</v>
      </c>
      <c r="Z524" s="81" t="s">
        <v>564</v>
      </c>
      <c r="AA524" s="81" t="s">
        <v>564</v>
      </c>
      <c r="AB524" s="81" t="s">
        <v>564</v>
      </c>
      <c r="AC524" s="81" t="s">
        <v>564</v>
      </c>
      <c r="AD524" s="81" t="s">
        <v>564</v>
      </c>
      <c r="AE524" s="82"/>
      <c r="AF524" s="81" t="s">
        <v>564</v>
      </c>
      <c r="AG524" s="81" t="s">
        <v>564</v>
      </c>
      <c r="AH524" s="81" t="s">
        <v>564</v>
      </c>
      <c r="AI524" s="81" t="s">
        <v>564</v>
      </c>
      <c r="AJ524" s="81" t="s">
        <v>564</v>
      </c>
      <c r="AK524" s="81" t="s">
        <v>564</v>
      </c>
      <c r="AL524" s="81" t="s">
        <v>564</v>
      </c>
      <c r="AM524" s="81" t="s">
        <v>564</v>
      </c>
      <c r="AN524" s="81" t="s">
        <v>564</v>
      </c>
      <c r="AO524" s="81" t="s">
        <v>564</v>
      </c>
      <c r="AP524" s="82"/>
      <c r="AQ524" s="81" t="s">
        <v>564</v>
      </c>
      <c r="AR524" s="81" t="s">
        <v>564</v>
      </c>
      <c r="AS524" s="81" t="s">
        <v>564</v>
      </c>
      <c r="AT524" s="81" t="s">
        <v>564</v>
      </c>
      <c r="AU524" s="81" t="s">
        <v>564</v>
      </c>
      <c r="AV524" s="81" t="s">
        <v>564</v>
      </c>
      <c r="AW524" s="81" t="s">
        <v>564</v>
      </c>
      <c r="AX524" s="82"/>
      <c r="AY524" s="81" t="s">
        <v>564</v>
      </c>
      <c r="AZ524" s="81" t="s">
        <v>564</v>
      </c>
      <c r="BA524" s="81" t="s">
        <v>564</v>
      </c>
      <c r="BB524" s="81" t="s">
        <v>564</v>
      </c>
      <c r="BC524" s="81" t="s">
        <v>564</v>
      </c>
      <c r="BD524" s="81" t="s">
        <v>564</v>
      </c>
      <c r="BE524" s="81" t="s">
        <v>564</v>
      </c>
      <c r="BF524" s="82"/>
      <c r="BG524" s="81" t="s">
        <v>564</v>
      </c>
      <c r="BH524" s="81" t="s">
        <v>564</v>
      </c>
      <c r="BI524" s="81" t="s">
        <v>564</v>
      </c>
      <c r="BJ524" s="81" t="s">
        <v>564</v>
      </c>
      <c r="BK524" s="81" t="s">
        <v>564</v>
      </c>
      <c r="BL524" s="81" t="s">
        <v>564</v>
      </c>
      <c r="BM524" s="82"/>
      <c r="BN524" s="81" t="s">
        <v>564</v>
      </c>
      <c r="BO524" s="81" t="s">
        <v>564</v>
      </c>
      <c r="BP524" s="81" t="s">
        <v>564</v>
      </c>
      <c r="BQ524" s="81" t="s">
        <v>564</v>
      </c>
      <c r="BR524" s="81" t="s">
        <v>564</v>
      </c>
      <c r="BS524" s="81" t="s">
        <v>564</v>
      </c>
      <c r="BT524"/>
      <c r="BU524" s="80"/>
      <c r="BV524" s="80"/>
      <c r="BW524" s="80"/>
      <c r="BX524" s="80"/>
      <c r="BY524" s="80"/>
      <c r="BZ524" s="80"/>
      <c r="CA524" s="80"/>
      <c r="CB524" s="80"/>
      <c r="CC524" s="80"/>
    </row>
    <row r="525" spans="1:81">
      <c r="A525" s="80" t="s">
        <v>2346</v>
      </c>
      <c r="B525" s="80">
        <v>4</v>
      </c>
      <c r="C525" s="80">
        <v>4</v>
      </c>
      <c r="D525" s="80">
        <v>1</v>
      </c>
      <c r="E525" s="80">
        <v>2007</v>
      </c>
      <c r="F525" s="80" t="s">
        <v>567</v>
      </c>
      <c r="G525" s="80" t="s">
        <v>2342</v>
      </c>
      <c r="H525" s="80" t="s">
        <v>2343</v>
      </c>
      <c r="I525" s="177"/>
      <c r="J525" s="81">
        <v>2.9694555635469402</v>
      </c>
      <c r="K525" s="81">
        <v>0.54289166961331159</v>
      </c>
      <c r="L525" s="81">
        <v>0</v>
      </c>
      <c r="M525" s="81">
        <v>15.51438035338454</v>
      </c>
      <c r="N525" s="81">
        <v>27.206309329471296</v>
      </c>
      <c r="O525" s="81">
        <v>21.065448044267235</v>
      </c>
      <c r="P525" s="81">
        <v>9.0078684879240516</v>
      </c>
      <c r="Q525" s="81">
        <v>1.5345851790115572</v>
      </c>
      <c r="R525" s="81">
        <v>0</v>
      </c>
      <c r="S525" s="81">
        <v>1.9603290061999998</v>
      </c>
      <c r="T525" s="82"/>
      <c r="U525" s="81">
        <v>771281</v>
      </c>
      <c r="V525" s="81">
        <v>275</v>
      </c>
      <c r="W525" s="81">
        <v>0</v>
      </c>
      <c r="X525" s="81">
        <v>3856</v>
      </c>
      <c r="Y525" s="81">
        <v>9479</v>
      </c>
      <c r="Z525" s="81">
        <v>10423</v>
      </c>
      <c r="AA525" s="81">
        <v>1764</v>
      </c>
      <c r="AB525" s="81">
        <v>24670</v>
      </c>
      <c r="AC525" s="81">
        <v>0</v>
      </c>
      <c r="AD525" s="81">
        <v>1.9603290061999998</v>
      </c>
      <c r="AE525" s="82"/>
      <c r="AF525" s="81" t="s">
        <v>564</v>
      </c>
      <c r="AG525" s="81" t="s">
        <v>564</v>
      </c>
      <c r="AH525" s="81" t="s">
        <v>564</v>
      </c>
      <c r="AI525" s="81" t="s">
        <v>564</v>
      </c>
      <c r="AJ525" s="81" t="s">
        <v>564</v>
      </c>
      <c r="AK525" s="81" t="s">
        <v>564</v>
      </c>
      <c r="AL525" s="81" t="s">
        <v>564</v>
      </c>
      <c r="AM525" s="81" t="s">
        <v>564</v>
      </c>
      <c r="AN525" s="81" t="s">
        <v>564</v>
      </c>
      <c r="AO525" s="81" t="s">
        <v>564</v>
      </c>
      <c r="AP525" s="82"/>
      <c r="AQ525" s="81" t="s">
        <v>564</v>
      </c>
      <c r="AR525" s="81" t="s">
        <v>564</v>
      </c>
      <c r="AS525" s="81" t="s">
        <v>564</v>
      </c>
      <c r="AT525" s="81" t="s">
        <v>564</v>
      </c>
      <c r="AU525" s="81" t="s">
        <v>564</v>
      </c>
      <c r="AV525" s="81" t="s">
        <v>564</v>
      </c>
      <c r="AW525" s="81" t="s">
        <v>564</v>
      </c>
      <c r="AX525" s="82"/>
      <c r="AY525" s="81" t="s">
        <v>564</v>
      </c>
      <c r="AZ525" s="81" t="s">
        <v>564</v>
      </c>
      <c r="BA525" s="81" t="s">
        <v>564</v>
      </c>
      <c r="BB525" s="81" t="s">
        <v>564</v>
      </c>
      <c r="BC525" s="81" t="s">
        <v>564</v>
      </c>
      <c r="BD525" s="81" t="s">
        <v>564</v>
      </c>
      <c r="BE525" s="81" t="s">
        <v>564</v>
      </c>
      <c r="BF525" s="82"/>
      <c r="BG525" s="81" t="s">
        <v>564</v>
      </c>
      <c r="BH525" s="81" t="s">
        <v>564</v>
      </c>
      <c r="BI525" s="81" t="s">
        <v>564</v>
      </c>
      <c r="BJ525" s="81" t="s">
        <v>564</v>
      </c>
      <c r="BK525" s="81" t="s">
        <v>564</v>
      </c>
      <c r="BL525" s="81" t="s">
        <v>564</v>
      </c>
      <c r="BM525" s="82"/>
      <c r="BN525" s="81" t="s">
        <v>564</v>
      </c>
      <c r="BO525" s="81" t="s">
        <v>564</v>
      </c>
      <c r="BP525" s="81" t="s">
        <v>564</v>
      </c>
      <c r="BQ525" s="81" t="s">
        <v>564</v>
      </c>
      <c r="BR525" s="81" t="s">
        <v>564</v>
      </c>
      <c r="BS525" s="81" t="s">
        <v>564</v>
      </c>
      <c r="BT525"/>
      <c r="BU525" s="80"/>
      <c r="BV525" s="80"/>
      <c r="BW525" s="80"/>
      <c r="BX525" s="80"/>
      <c r="BY525" s="80"/>
      <c r="BZ525" s="80"/>
      <c r="CA525" s="80"/>
      <c r="CB525" s="80"/>
      <c r="CC525" s="80"/>
    </row>
    <row r="526" spans="1:81">
      <c r="A526" s="80" t="s">
        <v>2347</v>
      </c>
      <c r="B526" s="80">
        <v>5</v>
      </c>
      <c r="C526" s="80">
        <v>5</v>
      </c>
      <c r="D526" s="80">
        <v>1</v>
      </c>
      <c r="E526" s="80">
        <v>2008</v>
      </c>
      <c r="F526" s="80" t="s">
        <v>84</v>
      </c>
      <c r="G526" s="80" t="s">
        <v>2342</v>
      </c>
      <c r="H526" s="80" t="s">
        <v>2343</v>
      </c>
      <c r="I526" s="177"/>
      <c r="J526" s="81">
        <v>2.7353803913267924</v>
      </c>
      <c r="K526" s="81">
        <v>0.40075886418269518</v>
      </c>
      <c r="L526" s="81">
        <v>0</v>
      </c>
      <c r="M526" s="81">
        <v>16.975631658332333</v>
      </c>
      <c r="N526" s="81">
        <v>28.56413438999402</v>
      </c>
      <c r="O526" s="81">
        <v>20.255484383437448</v>
      </c>
      <c r="P526" s="81">
        <v>7.9621642838082503</v>
      </c>
      <c r="Q526" s="81">
        <v>1.4973529142950781</v>
      </c>
      <c r="R526" s="81">
        <v>0</v>
      </c>
      <c r="S526" s="81">
        <v>2.2632054266132</v>
      </c>
      <c r="T526" s="82"/>
      <c r="U526" s="81">
        <v>764931</v>
      </c>
      <c r="V526" s="81">
        <v>275</v>
      </c>
      <c r="W526" s="81">
        <v>0</v>
      </c>
      <c r="X526" s="81">
        <v>3856</v>
      </c>
      <c r="Y526" s="81">
        <v>9535</v>
      </c>
      <c r="Z526" s="81">
        <v>10374</v>
      </c>
      <c r="AA526" s="81">
        <v>1561</v>
      </c>
      <c r="AB526" s="81">
        <v>24467</v>
      </c>
      <c r="AC526" s="81">
        <v>0</v>
      </c>
      <c r="AD526" s="81">
        <v>2.2632054266132</v>
      </c>
      <c r="AE526" s="82"/>
      <c r="AF526" s="81" t="s">
        <v>564</v>
      </c>
      <c r="AG526" s="81" t="s">
        <v>564</v>
      </c>
      <c r="AH526" s="81" t="s">
        <v>564</v>
      </c>
      <c r="AI526" s="81" t="s">
        <v>564</v>
      </c>
      <c r="AJ526" s="81" t="s">
        <v>564</v>
      </c>
      <c r="AK526" s="81" t="s">
        <v>564</v>
      </c>
      <c r="AL526" s="81" t="s">
        <v>564</v>
      </c>
      <c r="AM526" s="81" t="s">
        <v>564</v>
      </c>
      <c r="AN526" s="81" t="s">
        <v>564</v>
      </c>
      <c r="AO526" s="81" t="s">
        <v>564</v>
      </c>
      <c r="AP526" s="82"/>
      <c r="AQ526" s="81" t="s">
        <v>564</v>
      </c>
      <c r="AR526" s="81" t="s">
        <v>564</v>
      </c>
      <c r="AS526" s="81" t="s">
        <v>564</v>
      </c>
      <c r="AT526" s="81" t="s">
        <v>564</v>
      </c>
      <c r="AU526" s="81" t="s">
        <v>564</v>
      </c>
      <c r="AV526" s="81" t="s">
        <v>564</v>
      </c>
      <c r="AW526" s="81" t="s">
        <v>564</v>
      </c>
      <c r="AX526" s="82"/>
      <c r="AY526" s="81" t="s">
        <v>564</v>
      </c>
      <c r="AZ526" s="81" t="s">
        <v>564</v>
      </c>
      <c r="BA526" s="81" t="s">
        <v>564</v>
      </c>
      <c r="BB526" s="81" t="s">
        <v>564</v>
      </c>
      <c r="BC526" s="81" t="s">
        <v>564</v>
      </c>
      <c r="BD526" s="81" t="s">
        <v>564</v>
      </c>
      <c r="BE526" s="81" t="s">
        <v>564</v>
      </c>
      <c r="BF526" s="82"/>
      <c r="BG526" s="81" t="s">
        <v>564</v>
      </c>
      <c r="BH526" s="81" t="s">
        <v>564</v>
      </c>
      <c r="BI526" s="81" t="s">
        <v>564</v>
      </c>
      <c r="BJ526" s="81" t="s">
        <v>564</v>
      </c>
      <c r="BK526" s="81" t="s">
        <v>564</v>
      </c>
      <c r="BL526" s="81" t="s">
        <v>564</v>
      </c>
      <c r="BM526" s="82"/>
      <c r="BN526" s="81" t="s">
        <v>564</v>
      </c>
      <c r="BO526" s="81" t="s">
        <v>564</v>
      </c>
      <c r="BP526" s="81" t="s">
        <v>564</v>
      </c>
      <c r="BQ526" s="81" t="s">
        <v>564</v>
      </c>
      <c r="BR526" s="81" t="s">
        <v>564</v>
      </c>
      <c r="BS526" s="81" t="s">
        <v>564</v>
      </c>
      <c r="BT526"/>
      <c r="BU526" s="80"/>
      <c r="BV526" s="80"/>
      <c r="BW526" s="80"/>
      <c r="BX526" s="80"/>
      <c r="BY526" s="80"/>
      <c r="BZ526" s="80"/>
      <c r="CA526" s="80"/>
      <c r="CB526" s="80"/>
      <c r="CC526" s="80"/>
    </row>
    <row r="527" spans="1:81">
      <c r="A527" s="80" t="s">
        <v>2348</v>
      </c>
      <c r="B527" s="80">
        <v>6</v>
      </c>
      <c r="C527" s="80">
        <v>6</v>
      </c>
      <c r="D527" s="80">
        <v>1</v>
      </c>
      <c r="E527" s="80">
        <v>2009</v>
      </c>
      <c r="F527" s="80" t="s">
        <v>85</v>
      </c>
      <c r="G527" s="80" t="s">
        <v>2342</v>
      </c>
      <c r="H527" s="80" t="s">
        <v>2343</v>
      </c>
      <c r="I527" s="177"/>
      <c r="J527" s="81">
        <v>2.4588062094226957</v>
      </c>
      <c r="K527" s="81">
        <v>0.31996916577928919</v>
      </c>
      <c r="L527" s="81">
        <v>0</v>
      </c>
      <c r="M527" s="81">
        <v>16.087296360871598</v>
      </c>
      <c r="N527" s="81">
        <v>26.104409608347972</v>
      </c>
      <c r="O527" s="81">
        <v>20.606323856250182</v>
      </c>
      <c r="P527" s="81">
        <v>7.4030007487846694</v>
      </c>
      <c r="Q527" s="81">
        <v>1.4090679207876804</v>
      </c>
      <c r="R527" s="81">
        <v>0</v>
      </c>
      <c r="S527" s="81">
        <v>2.1345590808000003</v>
      </c>
      <c r="T527" s="82"/>
      <c r="U527" s="81">
        <v>676044</v>
      </c>
      <c r="V527" s="81">
        <v>229</v>
      </c>
      <c r="W527" s="81">
        <v>0</v>
      </c>
      <c r="X527" s="81">
        <v>4406</v>
      </c>
      <c r="Y527" s="81">
        <v>9569</v>
      </c>
      <c r="Z527" s="81">
        <v>10417</v>
      </c>
      <c r="AA527" s="81">
        <v>1490</v>
      </c>
      <c r="AB527" s="81">
        <v>24170</v>
      </c>
      <c r="AC527" s="81">
        <v>0</v>
      </c>
      <c r="AD527" s="81">
        <v>2.1345590808000003</v>
      </c>
      <c r="AE527" s="82"/>
      <c r="AF527" s="81" t="s">
        <v>564</v>
      </c>
      <c r="AG527" s="81" t="s">
        <v>564</v>
      </c>
      <c r="AH527" s="81" t="s">
        <v>564</v>
      </c>
      <c r="AI527" s="81" t="s">
        <v>564</v>
      </c>
      <c r="AJ527" s="81" t="s">
        <v>564</v>
      </c>
      <c r="AK527" s="81" t="s">
        <v>564</v>
      </c>
      <c r="AL527" s="81" t="s">
        <v>564</v>
      </c>
      <c r="AM527" s="81" t="s">
        <v>564</v>
      </c>
      <c r="AN527" s="81" t="s">
        <v>564</v>
      </c>
      <c r="AO527" s="81" t="s">
        <v>564</v>
      </c>
      <c r="AP527" s="82"/>
      <c r="AQ527" s="81" t="s">
        <v>564</v>
      </c>
      <c r="AR527" s="81" t="s">
        <v>564</v>
      </c>
      <c r="AS527" s="81" t="s">
        <v>564</v>
      </c>
      <c r="AT527" s="81" t="s">
        <v>564</v>
      </c>
      <c r="AU527" s="81" t="s">
        <v>564</v>
      </c>
      <c r="AV527" s="81" t="s">
        <v>564</v>
      </c>
      <c r="AW527" s="81" t="s">
        <v>564</v>
      </c>
      <c r="AX527" s="82"/>
      <c r="AY527" s="81" t="s">
        <v>564</v>
      </c>
      <c r="AZ527" s="81" t="s">
        <v>564</v>
      </c>
      <c r="BA527" s="81" t="s">
        <v>564</v>
      </c>
      <c r="BB527" s="81" t="s">
        <v>564</v>
      </c>
      <c r="BC527" s="81" t="s">
        <v>564</v>
      </c>
      <c r="BD527" s="81" t="s">
        <v>564</v>
      </c>
      <c r="BE527" s="81" t="s">
        <v>564</v>
      </c>
      <c r="BF527" s="82"/>
      <c r="BG527" s="81">
        <v>0</v>
      </c>
      <c r="BH527" s="81">
        <v>0</v>
      </c>
      <c r="BI527" s="81">
        <v>2.64</v>
      </c>
      <c r="BJ527" s="81">
        <v>0</v>
      </c>
      <c r="BK527" s="81">
        <v>0</v>
      </c>
      <c r="BL527" s="81">
        <v>0</v>
      </c>
      <c r="BM527" s="82"/>
      <c r="BN527" s="81">
        <v>0</v>
      </c>
      <c r="BO527" s="81">
        <v>0</v>
      </c>
      <c r="BP527" s="81">
        <v>1</v>
      </c>
      <c r="BQ527" s="81">
        <v>0</v>
      </c>
      <c r="BR527" s="81">
        <v>0</v>
      </c>
      <c r="BS527" s="81">
        <v>0</v>
      </c>
      <c r="BT527"/>
      <c r="BU527" s="80"/>
      <c r="BV527" s="80"/>
      <c r="BW527" s="80"/>
      <c r="BX527" s="80"/>
      <c r="BY527" s="80"/>
      <c r="BZ527" s="80"/>
      <c r="CA527" s="80"/>
      <c r="CB527" s="80"/>
      <c r="CC527" s="80"/>
    </row>
    <row r="528" spans="1:81">
      <c r="A528" s="80" t="s">
        <v>2349</v>
      </c>
      <c r="B528" s="80">
        <v>7</v>
      </c>
      <c r="C528" s="80">
        <v>7</v>
      </c>
      <c r="D528" s="80">
        <v>1</v>
      </c>
      <c r="E528" s="80">
        <v>2010</v>
      </c>
      <c r="F528" s="80" t="s">
        <v>86</v>
      </c>
      <c r="G528" s="80" t="s">
        <v>2342</v>
      </c>
      <c r="H528" s="80" t="s">
        <v>2343</v>
      </c>
      <c r="I528" s="177"/>
      <c r="J528" s="81">
        <v>2.6820898508836399</v>
      </c>
      <c r="K528" s="81">
        <v>0.35723180076469835</v>
      </c>
      <c r="L528" s="81">
        <v>0</v>
      </c>
      <c r="M528" s="81">
        <v>17.440125604360883</v>
      </c>
      <c r="N528" s="81">
        <v>25.736834282292026</v>
      </c>
      <c r="O528" s="81">
        <v>20.564176134511914</v>
      </c>
      <c r="P528" s="81">
        <v>7.4142663436202705</v>
      </c>
      <c r="Q528" s="81">
        <v>1.4555666291399532</v>
      </c>
      <c r="R528" s="81">
        <v>0</v>
      </c>
      <c r="S528" s="81">
        <v>2.0539556175600002</v>
      </c>
      <c r="T528" s="82"/>
      <c r="U528" s="81">
        <v>692722</v>
      </c>
      <c r="V528" s="81">
        <v>229</v>
      </c>
      <c r="W528" s="81">
        <v>0</v>
      </c>
      <c r="X528" s="81">
        <v>4406</v>
      </c>
      <c r="Y528" s="81">
        <v>9592</v>
      </c>
      <c r="Z528" s="81">
        <v>10444</v>
      </c>
      <c r="AA528" s="81">
        <v>1455</v>
      </c>
      <c r="AB528" s="81">
        <v>23924</v>
      </c>
      <c r="AC528" s="81">
        <v>0</v>
      </c>
      <c r="AD528" s="81">
        <v>2.0539556175600002</v>
      </c>
      <c r="AE528" s="82"/>
      <c r="AF528" s="81" t="s">
        <v>564</v>
      </c>
      <c r="AG528" s="81" t="s">
        <v>564</v>
      </c>
      <c r="AH528" s="81" t="s">
        <v>564</v>
      </c>
      <c r="AI528" s="81" t="s">
        <v>564</v>
      </c>
      <c r="AJ528" s="81" t="s">
        <v>564</v>
      </c>
      <c r="AK528" s="81" t="s">
        <v>564</v>
      </c>
      <c r="AL528" s="81" t="s">
        <v>564</v>
      </c>
      <c r="AM528" s="81" t="s">
        <v>564</v>
      </c>
      <c r="AN528" s="81" t="s">
        <v>564</v>
      </c>
      <c r="AO528" s="81" t="s">
        <v>564</v>
      </c>
      <c r="AP528" s="82"/>
      <c r="AQ528" s="81" t="s">
        <v>564</v>
      </c>
      <c r="AR528" s="81" t="s">
        <v>564</v>
      </c>
      <c r="AS528" s="81" t="s">
        <v>564</v>
      </c>
      <c r="AT528" s="81" t="s">
        <v>564</v>
      </c>
      <c r="AU528" s="81" t="s">
        <v>564</v>
      </c>
      <c r="AV528" s="81" t="s">
        <v>564</v>
      </c>
      <c r="AW528" s="81" t="s">
        <v>564</v>
      </c>
      <c r="AX528" s="82"/>
      <c r="AY528" s="81" t="s">
        <v>564</v>
      </c>
      <c r="AZ528" s="81" t="s">
        <v>564</v>
      </c>
      <c r="BA528" s="81" t="s">
        <v>564</v>
      </c>
      <c r="BB528" s="81" t="s">
        <v>564</v>
      </c>
      <c r="BC528" s="81" t="s">
        <v>564</v>
      </c>
      <c r="BD528" s="81" t="s">
        <v>564</v>
      </c>
      <c r="BE528" s="81" t="s">
        <v>564</v>
      </c>
      <c r="BF528" s="82"/>
      <c r="BG528" s="81">
        <v>0</v>
      </c>
      <c r="BH528" s="81">
        <v>0</v>
      </c>
      <c r="BI528" s="81">
        <v>3.169</v>
      </c>
      <c r="BJ528" s="81">
        <v>0</v>
      </c>
      <c r="BK528" s="81">
        <v>0</v>
      </c>
      <c r="BL528" s="81">
        <v>0</v>
      </c>
      <c r="BM528" s="82"/>
      <c r="BN528" s="81">
        <v>0</v>
      </c>
      <c r="BO528" s="81">
        <v>0</v>
      </c>
      <c r="BP528" s="81">
        <v>1</v>
      </c>
      <c r="BQ528" s="81">
        <v>0</v>
      </c>
      <c r="BR528" s="81">
        <v>0</v>
      </c>
      <c r="BS528" s="81">
        <v>0</v>
      </c>
      <c r="BT528"/>
      <c r="BU528" s="80">
        <v>3.169</v>
      </c>
      <c r="BV528" s="80">
        <v>0</v>
      </c>
      <c r="BW528" s="80">
        <v>0</v>
      </c>
      <c r="BX528" s="80">
        <v>0</v>
      </c>
      <c r="BY528" s="80">
        <v>0</v>
      </c>
      <c r="BZ528" s="80">
        <v>0</v>
      </c>
      <c r="CA528" s="80">
        <v>0</v>
      </c>
      <c r="CB528" s="80">
        <v>0</v>
      </c>
      <c r="CC528" s="80">
        <v>0</v>
      </c>
    </row>
    <row r="529" spans="1:81">
      <c r="A529" s="80" t="s">
        <v>2350</v>
      </c>
      <c r="B529" s="80">
        <v>8</v>
      </c>
      <c r="C529" s="80">
        <v>8</v>
      </c>
      <c r="D529" s="80">
        <v>1</v>
      </c>
      <c r="E529" s="80">
        <v>2011</v>
      </c>
      <c r="F529" s="80" t="s">
        <v>87</v>
      </c>
      <c r="G529" s="80" t="s">
        <v>2342</v>
      </c>
      <c r="H529" s="80" t="s">
        <v>2343</v>
      </c>
      <c r="I529" s="177"/>
      <c r="J529" s="81">
        <v>3.0482564434805242</v>
      </c>
      <c r="K529" s="81">
        <v>0.51059105246372372</v>
      </c>
      <c r="L529" s="81">
        <v>0</v>
      </c>
      <c r="M529" s="81">
        <v>21.341240729741482</v>
      </c>
      <c r="N529" s="81">
        <v>32.864660413912169</v>
      </c>
      <c r="O529" s="81">
        <v>20.256036284280697</v>
      </c>
      <c r="P529" s="81">
        <v>7.1257787762068387</v>
      </c>
      <c r="Q529" s="81">
        <v>1.67066498524664</v>
      </c>
      <c r="R529" s="81">
        <v>0</v>
      </c>
      <c r="S529" s="81">
        <v>1.9381331205026002</v>
      </c>
      <c r="T529" s="82"/>
      <c r="U529" s="81">
        <v>635855</v>
      </c>
      <c r="V529" s="81">
        <v>229</v>
      </c>
      <c r="W529" s="81">
        <v>0</v>
      </c>
      <c r="X529" s="81">
        <v>4406</v>
      </c>
      <c r="Y529" s="81">
        <v>9679</v>
      </c>
      <c r="Z529" s="81">
        <v>10511</v>
      </c>
      <c r="AA529" s="81">
        <v>1440</v>
      </c>
      <c r="AB529" s="81">
        <v>23806</v>
      </c>
      <c r="AC529" s="81">
        <v>0</v>
      </c>
      <c r="AD529" s="81">
        <v>1.9381331205026002</v>
      </c>
      <c r="AE529" s="82"/>
      <c r="AF529" s="81" t="s">
        <v>564</v>
      </c>
      <c r="AG529" s="81" t="s">
        <v>564</v>
      </c>
      <c r="AH529" s="81" t="s">
        <v>564</v>
      </c>
      <c r="AI529" s="81" t="s">
        <v>564</v>
      </c>
      <c r="AJ529" s="81" t="s">
        <v>564</v>
      </c>
      <c r="AK529" s="81" t="s">
        <v>564</v>
      </c>
      <c r="AL529" s="81" t="s">
        <v>564</v>
      </c>
      <c r="AM529" s="81" t="s">
        <v>564</v>
      </c>
      <c r="AN529" s="81" t="s">
        <v>564</v>
      </c>
      <c r="AO529" s="81" t="s">
        <v>564</v>
      </c>
      <c r="AP529" s="82"/>
      <c r="AQ529" s="81" t="s">
        <v>564</v>
      </c>
      <c r="AR529" s="81" t="s">
        <v>564</v>
      </c>
      <c r="AS529" s="81" t="s">
        <v>564</v>
      </c>
      <c r="AT529" s="81" t="s">
        <v>564</v>
      </c>
      <c r="AU529" s="81" t="s">
        <v>564</v>
      </c>
      <c r="AV529" s="81" t="s">
        <v>564</v>
      </c>
      <c r="AW529" s="81" t="s">
        <v>564</v>
      </c>
      <c r="AX529" s="82"/>
      <c r="AY529" s="81" t="s">
        <v>564</v>
      </c>
      <c r="AZ529" s="81" t="s">
        <v>564</v>
      </c>
      <c r="BA529" s="81" t="s">
        <v>564</v>
      </c>
      <c r="BB529" s="81" t="s">
        <v>564</v>
      </c>
      <c r="BC529" s="81" t="s">
        <v>564</v>
      </c>
      <c r="BD529" s="81" t="s">
        <v>564</v>
      </c>
      <c r="BE529" s="81" t="s">
        <v>564</v>
      </c>
      <c r="BF529" s="82"/>
      <c r="BG529" s="81">
        <v>0</v>
      </c>
      <c r="BH529" s="81">
        <v>0</v>
      </c>
      <c r="BI529" s="81">
        <v>3.198</v>
      </c>
      <c r="BJ529" s="81">
        <v>0</v>
      </c>
      <c r="BK529" s="81">
        <v>0</v>
      </c>
      <c r="BL529" s="81">
        <v>0</v>
      </c>
      <c r="BM529" s="82"/>
      <c r="BN529" s="81">
        <v>0</v>
      </c>
      <c r="BO529" s="81">
        <v>0</v>
      </c>
      <c r="BP529" s="81">
        <v>1</v>
      </c>
      <c r="BQ529" s="81">
        <v>0</v>
      </c>
      <c r="BR529" s="81">
        <v>0</v>
      </c>
      <c r="BS529" s="81">
        <v>0</v>
      </c>
      <c r="BT529"/>
      <c r="BU529" s="80">
        <v>3.198</v>
      </c>
      <c r="BV529" s="80">
        <v>0</v>
      </c>
      <c r="BW529" s="80">
        <v>0</v>
      </c>
      <c r="BX529" s="80">
        <v>0</v>
      </c>
      <c r="BY529" s="80">
        <v>0</v>
      </c>
      <c r="BZ529" s="80">
        <v>0</v>
      </c>
      <c r="CA529" s="80">
        <v>0</v>
      </c>
      <c r="CB529" s="80">
        <v>0</v>
      </c>
      <c r="CC529" s="80">
        <v>0</v>
      </c>
    </row>
    <row r="530" spans="1:81">
      <c r="A530" s="80" t="s">
        <v>2351</v>
      </c>
      <c r="B530" s="80">
        <v>9</v>
      </c>
      <c r="C530" s="80">
        <v>9</v>
      </c>
      <c r="D530" s="80">
        <v>1</v>
      </c>
      <c r="E530" s="80">
        <v>2012</v>
      </c>
      <c r="F530" s="80" t="s">
        <v>88</v>
      </c>
      <c r="G530" s="80" t="s">
        <v>2342</v>
      </c>
      <c r="H530" s="80" t="s">
        <v>2343</v>
      </c>
      <c r="I530" s="177"/>
      <c r="J530" s="81">
        <v>2.8363352682010938</v>
      </c>
      <c r="K530" s="81">
        <v>0.49672722459322172</v>
      </c>
      <c r="L530" s="81">
        <v>0</v>
      </c>
      <c r="M530" s="81">
        <v>21.89143067296374</v>
      </c>
      <c r="N530" s="81">
        <v>37.514896866258297</v>
      </c>
      <c r="O530" s="81">
        <v>20.073694093393133</v>
      </c>
      <c r="P530" s="81">
        <v>7.1165556606272284</v>
      </c>
      <c r="Q530" s="81">
        <v>1.8067503975026515</v>
      </c>
      <c r="R530" s="81">
        <v>0</v>
      </c>
      <c r="S530" s="81">
        <v>2.15723413008</v>
      </c>
      <c r="T530" s="82"/>
      <c r="U530" s="81">
        <v>592537</v>
      </c>
      <c r="V530" s="81">
        <v>229</v>
      </c>
      <c r="W530" s="81">
        <v>0</v>
      </c>
      <c r="X530" s="81">
        <v>4406</v>
      </c>
      <c r="Y530" s="81">
        <v>9745</v>
      </c>
      <c r="Z530" s="81">
        <v>10499</v>
      </c>
      <c r="AA530" s="81">
        <v>1430</v>
      </c>
      <c r="AB530" s="81">
        <v>23696</v>
      </c>
      <c r="AC530" s="81">
        <v>0</v>
      </c>
      <c r="AD530" s="81">
        <v>2.15723413008</v>
      </c>
      <c r="AE530" s="82"/>
      <c r="AF530" s="81" t="s">
        <v>564</v>
      </c>
      <c r="AG530" s="81" t="s">
        <v>564</v>
      </c>
      <c r="AH530" s="81" t="s">
        <v>564</v>
      </c>
      <c r="AI530" s="81" t="s">
        <v>564</v>
      </c>
      <c r="AJ530" s="81" t="s">
        <v>564</v>
      </c>
      <c r="AK530" s="81" t="s">
        <v>564</v>
      </c>
      <c r="AL530" s="81" t="s">
        <v>564</v>
      </c>
      <c r="AM530" s="81" t="s">
        <v>564</v>
      </c>
      <c r="AN530" s="81" t="s">
        <v>564</v>
      </c>
      <c r="AO530" s="81" t="s">
        <v>564</v>
      </c>
      <c r="AP530" s="82"/>
      <c r="AQ530" s="81" t="s">
        <v>564</v>
      </c>
      <c r="AR530" s="81" t="s">
        <v>564</v>
      </c>
      <c r="AS530" s="81" t="s">
        <v>564</v>
      </c>
      <c r="AT530" s="81" t="s">
        <v>564</v>
      </c>
      <c r="AU530" s="81" t="s">
        <v>564</v>
      </c>
      <c r="AV530" s="81" t="s">
        <v>564</v>
      </c>
      <c r="AW530" s="81" t="s">
        <v>564</v>
      </c>
      <c r="AX530" s="82"/>
      <c r="AY530" s="81" t="s">
        <v>564</v>
      </c>
      <c r="AZ530" s="81" t="s">
        <v>564</v>
      </c>
      <c r="BA530" s="81" t="s">
        <v>564</v>
      </c>
      <c r="BB530" s="81" t="s">
        <v>564</v>
      </c>
      <c r="BC530" s="81" t="s">
        <v>564</v>
      </c>
      <c r="BD530" s="81" t="s">
        <v>564</v>
      </c>
      <c r="BE530" s="81" t="s">
        <v>564</v>
      </c>
      <c r="BF530" s="82"/>
      <c r="BG530" s="81">
        <v>0</v>
      </c>
      <c r="BH530" s="81">
        <v>0</v>
      </c>
      <c r="BI530" s="81">
        <v>3.9830000000000001</v>
      </c>
      <c r="BJ530" s="81">
        <v>0</v>
      </c>
      <c r="BK530" s="81">
        <v>0</v>
      </c>
      <c r="BL530" s="81">
        <v>0</v>
      </c>
      <c r="BM530" s="82"/>
      <c r="BN530" s="81">
        <v>0</v>
      </c>
      <c r="BO530" s="81">
        <v>0</v>
      </c>
      <c r="BP530" s="81">
        <v>1</v>
      </c>
      <c r="BQ530" s="81">
        <v>0</v>
      </c>
      <c r="BR530" s="81">
        <v>0</v>
      </c>
      <c r="BS530" s="81">
        <v>0</v>
      </c>
      <c r="BT530"/>
      <c r="BU530" s="80">
        <v>3.9830000000000001</v>
      </c>
      <c r="BV530" s="80">
        <v>0</v>
      </c>
      <c r="BW530" s="80">
        <v>0</v>
      </c>
      <c r="BX530" s="80">
        <v>0</v>
      </c>
      <c r="BY530" s="80">
        <v>0</v>
      </c>
      <c r="BZ530" s="80">
        <v>0</v>
      </c>
      <c r="CA530" s="80">
        <v>0</v>
      </c>
      <c r="CB530" s="80">
        <v>0</v>
      </c>
      <c r="CC530" s="80">
        <v>0</v>
      </c>
    </row>
    <row r="531" spans="1:81">
      <c r="A531" s="80" t="s">
        <v>2352</v>
      </c>
      <c r="B531" s="80">
        <v>10</v>
      </c>
      <c r="C531" s="80">
        <v>10</v>
      </c>
      <c r="D531" s="80">
        <v>1</v>
      </c>
      <c r="E531" s="80">
        <v>2013</v>
      </c>
      <c r="F531" s="80" t="s">
        <v>89</v>
      </c>
      <c r="G531" s="80" t="s">
        <v>2342</v>
      </c>
      <c r="H531" s="80" t="s">
        <v>2343</v>
      </c>
      <c r="I531" s="177"/>
      <c r="J531" s="81">
        <v>2.391773872239114</v>
      </c>
      <c r="K531" s="81">
        <v>0.40983675390986396</v>
      </c>
      <c r="L531" s="81">
        <v>0</v>
      </c>
      <c r="M531" s="81">
        <v>22.438450548111533</v>
      </c>
      <c r="N531" s="81">
        <v>38.727172986379813</v>
      </c>
      <c r="O531" s="81">
        <v>19.490283166325622</v>
      </c>
      <c r="P531" s="81">
        <v>6.9135833471711905</v>
      </c>
      <c r="Q531" s="81">
        <v>1.8172522175995089</v>
      </c>
      <c r="R531" s="81">
        <v>0</v>
      </c>
      <c r="S531" s="81">
        <v>1.9555903879200001</v>
      </c>
      <c r="T531" s="82"/>
      <c r="U531" s="81">
        <v>497143</v>
      </c>
      <c r="V531" s="81">
        <v>229</v>
      </c>
      <c r="W531" s="81">
        <v>0</v>
      </c>
      <c r="X531" s="81">
        <v>4406</v>
      </c>
      <c r="Y531" s="81">
        <v>9776</v>
      </c>
      <c r="Z531" s="81">
        <v>10649</v>
      </c>
      <c r="AA531" s="81">
        <v>1384</v>
      </c>
      <c r="AB531" s="81">
        <v>23492</v>
      </c>
      <c r="AC531" s="81">
        <v>0</v>
      </c>
      <c r="AD531" s="81">
        <v>1.9555903879200001</v>
      </c>
      <c r="AE531" s="82"/>
      <c r="AF531" s="81" t="s">
        <v>564</v>
      </c>
      <c r="AG531" s="81" t="s">
        <v>564</v>
      </c>
      <c r="AH531" s="81" t="s">
        <v>564</v>
      </c>
      <c r="AI531" s="81" t="s">
        <v>564</v>
      </c>
      <c r="AJ531" s="81" t="s">
        <v>564</v>
      </c>
      <c r="AK531" s="81" t="s">
        <v>564</v>
      </c>
      <c r="AL531" s="81" t="s">
        <v>564</v>
      </c>
      <c r="AM531" s="81" t="s">
        <v>564</v>
      </c>
      <c r="AN531" s="81" t="s">
        <v>564</v>
      </c>
      <c r="AO531" s="81" t="s">
        <v>564</v>
      </c>
      <c r="AP531" s="82"/>
      <c r="AQ531" s="81" t="s">
        <v>564</v>
      </c>
      <c r="AR531" s="81" t="s">
        <v>564</v>
      </c>
      <c r="AS531" s="81" t="s">
        <v>564</v>
      </c>
      <c r="AT531" s="81" t="s">
        <v>564</v>
      </c>
      <c r="AU531" s="81" t="s">
        <v>564</v>
      </c>
      <c r="AV531" s="81" t="s">
        <v>564</v>
      </c>
      <c r="AW531" s="81" t="s">
        <v>564</v>
      </c>
      <c r="AX531" s="82"/>
      <c r="AY531" s="81" t="s">
        <v>564</v>
      </c>
      <c r="AZ531" s="81" t="s">
        <v>564</v>
      </c>
      <c r="BA531" s="81" t="s">
        <v>564</v>
      </c>
      <c r="BB531" s="81" t="s">
        <v>564</v>
      </c>
      <c r="BC531" s="81" t="s">
        <v>564</v>
      </c>
      <c r="BD531" s="81" t="s">
        <v>564</v>
      </c>
      <c r="BE531" s="81" t="s">
        <v>564</v>
      </c>
      <c r="BF531" s="82"/>
      <c r="BG531" s="81">
        <v>0</v>
      </c>
      <c r="BH531" s="81">
        <v>0</v>
      </c>
      <c r="BI531" s="81">
        <v>4.6340000000000003</v>
      </c>
      <c r="BJ531" s="81">
        <v>0</v>
      </c>
      <c r="BK531" s="81">
        <v>0</v>
      </c>
      <c r="BL531" s="81">
        <v>0</v>
      </c>
      <c r="BM531" s="82"/>
      <c r="BN531" s="81">
        <v>0</v>
      </c>
      <c r="BO531" s="81">
        <v>0</v>
      </c>
      <c r="BP531" s="81">
        <v>1</v>
      </c>
      <c r="BQ531" s="81">
        <v>0</v>
      </c>
      <c r="BR531" s="81">
        <v>0</v>
      </c>
      <c r="BS531" s="81">
        <v>0</v>
      </c>
      <c r="BT531"/>
      <c r="BU531" s="80">
        <v>4.6340000000000003</v>
      </c>
      <c r="BV531" s="80">
        <v>0</v>
      </c>
      <c r="BW531" s="80">
        <v>0</v>
      </c>
      <c r="BX531" s="80">
        <v>0</v>
      </c>
      <c r="BY531" s="80">
        <v>0</v>
      </c>
      <c r="BZ531" s="80">
        <v>0</v>
      </c>
      <c r="CA531" s="80">
        <v>0</v>
      </c>
      <c r="CB531" s="80">
        <v>0</v>
      </c>
      <c r="CC531" s="80">
        <v>0</v>
      </c>
    </row>
    <row r="532" spans="1:81">
      <c r="A532" s="80" t="s">
        <v>2353</v>
      </c>
      <c r="B532" s="80">
        <v>11</v>
      </c>
      <c r="C532" s="80">
        <v>11</v>
      </c>
      <c r="D532" s="80">
        <v>1</v>
      </c>
      <c r="E532" s="80">
        <v>2014</v>
      </c>
      <c r="F532" s="80" t="s">
        <v>90</v>
      </c>
      <c r="G532" s="80" t="s">
        <v>2342</v>
      </c>
      <c r="H532" s="80" t="s">
        <v>2343</v>
      </c>
      <c r="I532" s="177"/>
      <c r="J532" s="81">
        <v>2.2810780547035154</v>
      </c>
      <c r="K532" s="81">
        <v>0.38064899841774419</v>
      </c>
      <c r="L532" s="81">
        <v>0</v>
      </c>
      <c r="M532" s="81">
        <v>27.05947565003363</v>
      </c>
      <c r="N532" s="81">
        <v>38.141088994630891</v>
      </c>
      <c r="O532" s="81">
        <v>18.562925342669228</v>
      </c>
      <c r="P532" s="81">
        <v>6.9796695509118774</v>
      </c>
      <c r="Q532" s="81">
        <v>1.727168868492672</v>
      </c>
      <c r="R532" s="81">
        <v>0</v>
      </c>
      <c r="S532" s="81">
        <v>1.7195934785848002</v>
      </c>
      <c r="T532" s="82"/>
      <c r="U532" s="81">
        <v>527732</v>
      </c>
      <c r="V532" s="81">
        <v>179</v>
      </c>
      <c r="W532" s="81">
        <v>0</v>
      </c>
      <c r="X532" s="81">
        <v>5310</v>
      </c>
      <c r="Y532" s="81">
        <v>9824</v>
      </c>
      <c r="Z532" s="81">
        <v>10682</v>
      </c>
      <c r="AA532" s="81">
        <v>1390</v>
      </c>
      <c r="AB532" s="81">
        <v>23271</v>
      </c>
      <c r="AC532" s="81">
        <v>0</v>
      </c>
      <c r="AD532" s="81">
        <v>1.7195934785848002</v>
      </c>
      <c r="AE532" s="82"/>
      <c r="AF532" s="81">
        <v>3090126.5626298762</v>
      </c>
      <c r="AG532" s="81">
        <v>311904.04711328389</v>
      </c>
      <c r="AH532" s="81">
        <v>0</v>
      </c>
      <c r="AI532" s="81">
        <v>35111882.226468399</v>
      </c>
      <c r="AJ532" s="81">
        <v>54344368.967953742</v>
      </c>
      <c r="AK532" s="81">
        <v>0</v>
      </c>
      <c r="AL532" s="81">
        <v>0</v>
      </c>
      <c r="AM532" s="81">
        <v>3194760.5564444903</v>
      </c>
      <c r="AN532" s="81">
        <v>0</v>
      </c>
      <c r="AO532" s="81">
        <v>0</v>
      </c>
      <c r="AP532" s="82"/>
      <c r="AQ532" s="81">
        <v>482</v>
      </c>
      <c r="AR532" s="81">
        <v>43</v>
      </c>
      <c r="AS532" s="81">
        <v>0</v>
      </c>
      <c r="AT532" s="81">
        <v>0</v>
      </c>
      <c r="AU532" s="81">
        <v>0</v>
      </c>
      <c r="AV532" s="81">
        <v>0</v>
      </c>
      <c r="AW532" s="81" t="s">
        <v>564</v>
      </c>
      <c r="AX532" s="82"/>
      <c r="AY532" s="81">
        <v>1864.8999999999999</v>
      </c>
      <c r="AZ532" s="81">
        <v>1067.0999999999999</v>
      </c>
      <c r="BA532" s="81">
        <v>0</v>
      </c>
      <c r="BB532" s="81">
        <v>0</v>
      </c>
      <c r="BC532" s="81">
        <v>0</v>
      </c>
      <c r="BD532" s="81">
        <v>0</v>
      </c>
      <c r="BE532" s="81" t="s">
        <v>564</v>
      </c>
      <c r="BF532" s="82"/>
      <c r="BG532" s="81">
        <v>0</v>
      </c>
      <c r="BH532" s="81">
        <v>0</v>
      </c>
      <c r="BI532" s="81">
        <v>4.7569999999999997</v>
      </c>
      <c r="BJ532" s="81">
        <v>0</v>
      </c>
      <c r="BK532" s="81">
        <v>0</v>
      </c>
      <c r="BL532" s="81">
        <v>0</v>
      </c>
      <c r="BM532" s="82"/>
      <c r="BN532" s="81">
        <v>0</v>
      </c>
      <c r="BO532" s="81">
        <v>0</v>
      </c>
      <c r="BP532" s="81">
        <v>1</v>
      </c>
      <c r="BQ532" s="81">
        <v>0</v>
      </c>
      <c r="BR532" s="81">
        <v>0</v>
      </c>
      <c r="BS532" s="81">
        <v>0</v>
      </c>
      <c r="BT532"/>
      <c r="BU532" s="80">
        <v>4.7569999999999997</v>
      </c>
      <c r="BV532" s="80">
        <v>0</v>
      </c>
      <c r="BW532" s="80">
        <v>0</v>
      </c>
      <c r="BX532" s="80">
        <v>0</v>
      </c>
      <c r="BY532" s="80">
        <v>0</v>
      </c>
      <c r="BZ532" s="80">
        <v>0</v>
      </c>
      <c r="CA532" s="80">
        <v>0</v>
      </c>
      <c r="CB532" s="80">
        <v>0</v>
      </c>
      <c r="CC532" s="80">
        <v>0</v>
      </c>
    </row>
    <row r="533" spans="1:81">
      <c r="A533" s="80" t="s">
        <v>2354</v>
      </c>
      <c r="B533" s="80">
        <v>12</v>
      </c>
      <c r="C533" s="80">
        <v>12</v>
      </c>
      <c r="D533" s="80">
        <v>1</v>
      </c>
      <c r="E533" s="80">
        <v>2015</v>
      </c>
      <c r="F533" s="80" t="s">
        <v>91</v>
      </c>
      <c r="G533" s="80" t="s">
        <v>2342</v>
      </c>
      <c r="H533" s="80" t="s">
        <v>2343</v>
      </c>
      <c r="I533" s="177"/>
      <c r="J533" s="81">
        <v>2.7083416047861593</v>
      </c>
      <c r="K533" s="81">
        <v>0.39745746432476436</v>
      </c>
      <c r="L533" s="81">
        <v>0</v>
      </c>
      <c r="M533" s="81">
        <v>28.020766766269983</v>
      </c>
      <c r="N533" s="81">
        <v>34.944729382377808</v>
      </c>
      <c r="O533" s="81">
        <v>18.470121178288473</v>
      </c>
      <c r="P533" s="81">
        <v>6.7841494368799919</v>
      </c>
      <c r="Q533" s="81">
        <v>1.6743919856227811</v>
      </c>
      <c r="R533" s="81">
        <v>0</v>
      </c>
      <c r="S533" s="81">
        <v>1.5761440087044001</v>
      </c>
      <c r="T533" s="82"/>
      <c r="U533" s="81">
        <v>578947</v>
      </c>
      <c r="V533" s="81">
        <v>179</v>
      </c>
      <c r="W533" s="81">
        <v>0</v>
      </c>
      <c r="X533" s="81">
        <v>5310</v>
      </c>
      <c r="Y533" s="81">
        <v>9798</v>
      </c>
      <c r="Z533" s="81">
        <v>10731</v>
      </c>
      <c r="AA533" s="81">
        <v>1350</v>
      </c>
      <c r="AB533" s="81">
        <v>23045</v>
      </c>
      <c r="AC533" s="81">
        <v>0</v>
      </c>
      <c r="AD533" s="81">
        <v>1.5761440087044001</v>
      </c>
      <c r="AE533" s="82"/>
      <c r="AF533" s="81">
        <v>3591724.1369247506</v>
      </c>
      <c r="AG533" s="81">
        <v>293996.67109523772</v>
      </c>
      <c r="AH533" s="81">
        <v>0</v>
      </c>
      <c r="AI533" s="81">
        <v>34284064.514661819</v>
      </c>
      <c r="AJ533" s="81">
        <v>51751391.135442533</v>
      </c>
      <c r="AK533" s="81">
        <v>0</v>
      </c>
      <c r="AL533" s="81">
        <v>0</v>
      </c>
      <c r="AM533" s="81">
        <v>3158220.5798608335</v>
      </c>
      <c r="AN533" s="81">
        <v>0</v>
      </c>
      <c r="AO533" s="81">
        <v>0</v>
      </c>
      <c r="AP533" s="82"/>
      <c r="AQ533" s="81">
        <v>526</v>
      </c>
      <c r="AR533" s="81">
        <v>57</v>
      </c>
      <c r="AS533" s="81">
        <v>0</v>
      </c>
      <c r="AT533" s="81">
        <v>0</v>
      </c>
      <c r="AU533" s="81">
        <v>0</v>
      </c>
      <c r="AV533" s="81">
        <v>0</v>
      </c>
      <c r="AW533" s="81" t="s">
        <v>564</v>
      </c>
      <c r="AX533" s="82"/>
      <c r="AY533" s="81">
        <v>2063.6</v>
      </c>
      <c r="AZ533" s="81">
        <v>1402.5</v>
      </c>
      <c r="BA533" s="81">
        <v>0</v>
      </c>
      <c r="BB533" s="81">
        <v>0</v>
      </c>
      <c r="BC533" s="81">
        <v>0</v>
      </c>
      <c r="BD533" s="81">
        <v>0</v>
      </c>
      <c r="BE533" s="81" t="s">
        <v>564</v>
      </c>
      <c r="BF533" s="82"/>
      <c r="BG533" s="81">
        <v>0</v>
      </c>
      <c r="BH533" s="81">
        <v>0</v>
      </c>
      <c r="BI533" s="81">
        <v>4.4880000000000004</v>
      </c>
      <c r="BJ533" s="81">
        <v>0</v>
      </c>
      <c r="BK533" s="81">
        <v>0</v>
      </c>
      <c r="BL533" s="81">
        <v>0</v>
      </c>
      <c r="BM533" s="82"/>
      <c r="BN533" s="81">
        <v>0</v>
      </c>
      <c r="BO533" s="81">
        <v>0</v>
      </c>
      <c r="BP533" s="81">
        <v>1</v>
      </c>
      <c r="BQ533" s="81">
        <v>0</v>
      </c>
      <c r="BR533" s="81">
        <v>0</v>
      </c>
      <c r="BS533" s="81">
        <v>0</v>
      </c>
      <c r="BT533"/>
      <c r="BU533" s="80">
        <v>4.4880000000000004</v>
      </c>
      <c r="BV533" s="80">
        <v>0</v>
      </c>
      <c r="BW533" s="80">
        <v>0</v>
      </c>
      <c r="BX533" s="80">
        <v>0</v>
      </c>
      <c r="BY533" s="80">
        <v>0</v>
      </c>
      <c r="BZ533" s="80">
        <v>0</v>
      </c>
      <c r="CA533" s="80">
        <v>0</v>
      </c>
      <c r="CB533" s="80">
        <v>0</v>
      </c>
      <c r="CC533" s="80">
        <v>0</v>
      </c>
    </row>
    <row r="534" spans="1:81">
      <c r="A534" s="80" t="s">
        <v>2355</v>
      </c>
      <c r="B534" s="80">
        <v>13</v>
      </c>
      <c r="C534" s="80">
        <v>13</v>
      </c>
      <c r="D534" s="80">
        <v>1</v>
      </c>
      <c r="E534" s="80">
        <v>2016</v>
      </c>
      <c r="F534" s="80" t="s">
        <v>92</v>
      </c>
      <c r="G534" s="80" t="s">
        <v>2342</v>
      </c>
      <c r="H534" s="80" t="s">
        <v>2343</v>
      </c>
      <c r="I534" s="177"/>
      <c r="J534" s="81">
        <v>4.3142295420141625</v>
      </c>
      <c r="K534" s="81">
        <v>0.39377476090159502</v>
      </c>
      <c r="L534" s="81">
        <v>0</v>
      </c>
      <c r="M534" s="81">
        <v>24.593400712614109</v>
      </c>
      <c r="N534" s="81">
        <v>36.2046750947788</v>
      </c>
      <c r="O534" s="81">
        <v>18.235628494491479</v>
      </c>
      <c r="P534" s="81">
        <v>6.5884269425863344</v>
      </c>
      <c r="Q534" s="81">
        <v>1.6155663730429239</v>
      </c>
      <c r="R534" s="81">
        <v>0</v>
      </c>
      <c r="S534" s="81">
        <v>1.2169623125771998</v>
      </c>
      <c r="T534" s="82"/>
      <c r="U534" s="81">
        <v>976587.99999999988</v>
      </c>
      <c r="V534" s="81">
        <v>179</v>
      </c>
      <c r="W534" s="81">
        <v>0</v>
      </c>
      <c r="X534" s="81">
        <v>5310</v>
      </c>
      <c r="Y534" s="81">
        <v>9856</v>
      </c>
      <c r="Z534" s="81">
        <v>10725</v>
      </c>
      <c r="AA534" s="81">
        <v>1356</v>
      </c>
      <c r="AB534" s="81">
        <v>22873</v>
      </c>
      <c r="AC534" s="81">
        <v>0</v>
      </c>
      <c r="AD534" s="81">
        <v>1.2169623125772</v>
      </c>
      <c r="AE534" s="82"/>
      <c r="AF534" s="81">
        <v>6003716.9707551086</v>
      </c>
      <c r="AG534" s="81">
        <v>280064.03249395121</v>
      </c>
      <c r="AH534" s="81">
        <v>0</v>
      </c>
      <c r="AI534" s="81">
        <v>36391175.964474447</v>
      </c>
      <c r="AJ534" s="81">
        <v>51160934.752627708</v>
      </c>
      <c r="AK534" s="81">
        <v>0</v>
      </c>
      <c r="AL534" s="81">
        <v>0</v>
      </c>
      <c r="AM534" s="81">
        <v>3137084.0158456899</v>
      </c>
      <c r="AN534" s="81">
        <v>0</v>
      </c>
      <c r="AO534" s="81">
        <v>0</v>
      </c>
      <c r="AP534" s="82"/>
      <c r="AQ534" s="81">
        <v>557</v>
      </c>
      <c r="AR534" s="81">
        <v>69</v>
      </c>
      <c r="AS534" s="81">
        <v>0</v>
      </c>
      <c r="AT534" s="81">
        <v>0</v>
      </c>
      <c r="AU534" s="81">
        <v>0</v>
      </c>
      <c r="AV534" s="81">
        <v>0</v>
      </c>
      <c r="AW534" s="81" t="s">
        <v>564</v>
      </c>
      <c r="AX534" s="82"/>
      <c r="AY534" s="81">
        <v>2203.6</v>
      </c>
      <c r="AZ534" s="81">
        <v>1695.5</v>
      </c>
      <c r="BA534" s="81">
        <v>0</v>
      </c>
      <c r="BB534" s="81">
        <v>0</v>
      </c>
      <c r="BC534" s="81">
        <v>0</v>
      </c>
      <c r="BD534" s="81">
        <v>0</v>
      </c>
      <c r="BE534" s="81" t="s">
        <v>564</v>
      </c>
      <c r="BF534" s="82"/>
      <c r="BG534" s="81">
        <v>0</v>
      </c>
      <c r="BH534" s="81">
        <v>0</v>
      </c>
      <c r="BI534" s="81">
        <v>4.3650000000000002</v>
      </c>
      <c r="BJ534" s="81">
        <v>0</v>
      </c>
      <c r="BK534" s="81">
        <v>0</v>
      </c>
      <c r="BL534" s="81">
        <v>0</v>
      </c>
      <c r="BM534" s="82"/>
      <c r="BN534" s="81">
        <v>0</v>
      </c>
      <c r="BO534" s="81">
        <v>0</v>
      </c>
      <c r="BP534" s="81">
        <v>1</v>
      </c>
      <c r="BQ534" s="81">
        <v>0</v>
      </c>
      <c r="BR534" s="81">
        <v>0</v>
      </c>
      <c r="BS534" s="81">
        <v>0</v>
      </c>
      <c r="BT534"/>
      <c r="BU534" s="80">
        <v>4.3650000000000002</v>
      </c>
      <c r="BV534" s="80">
        <v>0</v>
      </c>
      <c r="BW534" s="80">
        <v>0</v>
      </c>
      <c r="BX534" s="80">
        <v>0</v>
      </c>
      <c r="BY534" s="80">
        <v>0</v>
      </c>
      <c r="BZ534" s="80">
        <v>0</v>
      </c>
      <c r="CA534" s="80">
        <v>0</v>
      </c>
      <c r="CB534" s="80">
        <v>0</v>
      </c>
      <c r="CC534" s="80">
        <v>0</v>
      </c>
    </row>
    <row r="535" spans="1:81">
      <c r="A535" s="80" t="s">
        <v>2356</v>
      </c>
      <c r="B535" s="80">
        <v>14</v>
      </c>
      <c r="C535" s="80">
        <v>14</v>
      </c>
      <c r="D535" s="80">
        <v>1</v>
      </c>
      <c r="E535" s="80">
        <v>2017</v>
      </c>
      <c r="F535" s="80" t="s">
        <v>71</v>
      </c>
      <c r="G535" s="80" t="s">
        <v>2342</v>
      </c>
      <c r="H535" s="80" t="s">
        <v>2343</v>
      </c>
      <c r="I535" s="177"/>
      <c r="J535" s="81">
        <v>3.2625674785636076</v>
      </c>
      <c r="K535" s="81">
        <v>0.38815601979882736</v>
      </c>
      <c r="L535" s="81">
        <v>0</v>
      </c>
      <c r="M535" s="81">
        <v>22.133599681372409</v>
      </c>
      <c r="N535" s="81">
        <v>31.838548583483998</v>
      </c>
      <c r="O535" s="81">
        <v>17.963154693171262</v>
      </c>
      <c r="P535" s="81">
        <v>6.5949710472032423</v>
      </c>
      <c r="Q535" s="81">
        <v>1.5522690740350753</v>
      </c>
      <c r="R535" s="81">
        <v>0</v>
      </c>
      <c r="S535" s="81">
        <v>0</v>
      </c>
      <c r="T535" s="82"/>
      <c r="U535" s="81">
        <v>942095.99999999988</v>
      </c>
      <c r="V535" s="81">
        <v>179</v>
      </c>
      <c r="W535" s="81">
        <v>0</v>
      </c>
      <c r="X535" s="81">
        <v>5310</v>
      </c>
      <c r="Y535" s="81">
        <v>9937</v>
      </c>
      <c r="Z535" s="81">
        <v>10740</v>
      </c>
      <c r="AA535" s="81">
        <v>1366</v>
      </c>
      <c r="AB535" s="81">
        <v>22727</v>
      </c>
      <c r="AC535" s="81">
        <v>0</v>
      </c>
      <c r="AD535" s="81">
        <v>0</v>
      </c>
      <c r="AE535" s="82"/>
      <c r="AF535" s="81">
        <v>5065884.2189485673</v>
      </c>
      <c r="AG535" s="81">
        <v>288124.17354399682</v>
      </c>
      <c r="AH535" s="81">
        <v>0</v>
      </c>
      <c r="AI535" s="81">
        <v>38198479.128743932</v>
      </c>
      <c r="AJ535" s="81">
        <v>52289008.78368172</v>
      </c>
      <c r="AK535" s="81">
        <v>0</v>
      </c>
      <c r="AL535" s="81">
        <v>0</v>
      </c>
      <c r="AM535" s="81">
        <v>3121937.1312009771</v>
      </c>
      <c r="AN535" s="81">
        <v>0</v>
      </c>
      <c r="AO535" s="81">
        <v>0</v>
      </c>
      <c r="AP535" s="82"/>
      <c r="AQ535" s="81">
        <v>580</v>
      </c>
      <c r="AR535" s="81">
        <v>76</v>
      </c>
      <c r="AS535" s="81">
        <v>0</v>
      </c>
      <c r="AT535" s="81">
        <v>0</v>
      </c>
      <c r="AU535" s="81">
        <v>0</v>
      </c>
      <c r="AV535" s="81">
        <v>0</v>
      </c>
      <c r="AW535" s="81" t="s">
        <v>564</v>
      </c>
      <c r="AX535" s="82"/>
      <c r="AY535" s="81">
        <v>2312.5</v>
      </c>
      <c r="AZ535" s="81">
        <v>1813.3</v>
      </c>
      <c r="BA535" s="81">
        <v>0</v>
      </c>
      <c r="BB535" s="81">
        <v>0</v>
      </c>
      <c r="BC535" s="81">
        <v>0</v>
      </c>
      <c r="BD535" s="81">
        <v>0</v>
      </c>
      <c r="BE535" s="81" t="s">
        <v>564</v>
      </c>
      <c r="BF535" s="82"/>
      <c r="BG535" s="81">
        <v>0</v>
      </c>
      <c r="BH535" s="81">
        <v>0</v>
      </c>
      <c r="BI535" s="81">
        <v>4.5</v>
      </c>
      <c r="BJ535" s="81">
        <v>0</v>
      </c>
      <c r="BK535" s="81">
        <v>0</v>
      </c>
      <c r="BL535" s="81">
        <v>0</v>
      </c>
      <c r="BM535" s="82"/>
      <c r="BN535" s="81">
        <v>0</v>
      </c>
      <c r="BO535" s="81">
        <v>0</v>
      </c>
      <c r="BP535" s="81">
        <v>1</v>
      </c>
      <c r="BQ535" s="81">
        <v>0</v>
      </c>
      <c r="BR535" s="81">
        <v>0</v>
      </c>
      <c r="BS535" s="81">
        <v>0</v>
      </c>
      <c r="BT535"/>
      <c r="BU535" s="80">
        <v>4.5</v>
      </c>
      <c r="BV535" s="80">
        <v>0</v>
      </c>
      <c r="BW535" s="80">
        <v>0</v>
      </c>
      <c r="BX535" s="80">
        <v>0</v>
      </c>
      <c r="BY535" s="80">
        <v>0</v>
      </c>
      <c r="BZ535" s="80">
        <v>0</v>
      </c>
      <c r="CA535" s="80">
        <v>0</v>
      </c>
      <c r="CB535" s="80">
        <v>0</v>
      </c>
      <c r="CC535" s="80">
        <v>0</v>
      </c>
    </row>
    <row r="536" spans="1:81">
      <c r="A536" s="80" t="s">
        <v>2357</v>
      </c>
      <c r="B536" s="80">
        <v>15</v>
      </c>
      <c r="C536" s="80">
        <v>15</v>
      </c>
      <c r="D536" s="80">
        <v>1</v>
      </c>
      <c r="E536" s="80">
        <v>2018</v>
      </c>
      <c r="F536" s="80" t="s">
        <v>93</v>
      </c>
      <c r="G536" s="80" t="s">
        <v>2342</v>
      </c>
      <c r="H536" s="80" t="s">
        <v>2343</v>
      </c>
      <c r="I536" s="177"/>
      <c r="J536" s="81">
        <v>2.9633863472856445</v>
      </c>
      <c r="K536" s="81">
        <v>0.34634465596006725</v>
      </c>
      <c r="L536" s="81">
        <v>0</v>
      </c>
      <c r="M536" s="81">
        <v>19.6012068295069</v>
      </c>
      <c r="N536" s="81">
        <v>24.597363146381049</v>
      </c>
      <c r="O536" s="81">
        <v>17.522275440553027</v>
      </c>
      <c r="P536" s="81">
        <v>6.519763369700712</v>
      </c>
      <c r="Q536" s="81">
        <v>1.4245824729351466</v>
      </c>
      <c r="R536" s="81">
        <v>0</v>
      </c>
      <c r="S536" s="81">
        <v>0</v>
      </c>
      <c r="T536" s="82"/>
      <c r="U536" s="81">
        <v>993829.00000000012</v>
      </c>
      <c r="V536" s="81">
        <v>179</v>
      </c>
      <c r="W536" s="81">
        <v>0</v>
      </c>
      <c r="X536" s="81">
        <v>5310</v>
      </c>
      <c r="Y536" s="81">
        <v>9948</v>
      </c>
      <c r="Z536" s="81">
        <v>10677</v>
      </c>
      <c r="AA536" s="81">
        <v>1364</v>
      </c>
      <c r="AB536" s="81">
        <v>22477</v>
      </c>
      <c r="AC536" s="81">
        <v>0</v>
      </c>
      <c r="AD536" s="81">
        <v>0</v>
      </c>
      <c r="AE536" s="82"/>
      <c r="AF536" s="81">
        <v>5207618.81454207</v>
      </c>
      <c r="AG536" s="81">
        <v>253011.1662983959</v>
      </c>
      <c r="AH536" s="81">
        <v>0</v>
      </c>
      <c r="AI536" s="81">
        <v>37543381.275939651</v>
      </c>
      <c r="AJ536" s="81">
        <v>46744660.951216817</v>
      </c>
      <c r="AK536" s="81">
        <v>0</v>
      </c>
      <c r="AL536" s="81">
        <v>0</v>
      </c>
      <c r="AM536" s="81">
        <v>3093984.0154657308</v>
      </c>
      <c r="AN536" s="81">
        <v>0</v>
      </c>
      <c r="AO536" s="81">
        <v>0</v>
      </c>
      <c r="AP536" s="82"/>
      <c r="AQ536" s="81">
        <v>602</v>
      </c>
      <c r="AR536" s="81">
        <v>80</v>
      </c>
      <c r="AS536" s="81">
        <v>0</v>
      </c>
      <c r="AT536" s="81">
        <v>0</v>
      </c>
      <c r="AU536" s="81">
        <v>0</v>
      </c>
      <c r="AV536" s="81">
        <v>0</v>
      </c>
      <c r="AW536" s="81" t="s">
        <v>564</v>
      </c>
      <c r="AX536" s="82"/>
      <c r="AY536" s="81">
        <v>2410.3000000000002</v>
      </c>
      <c r="AZ536" s="81">
        <v>1869</v>
      </c>
      <c r="BA536" s="81">
        <v>0</v>
      </c>
      <c r="BB536" s="81">
        <v>0</v>
      </c>
      <c r="BC536" s="81">
        <v>0</v>
      </c>
      <c r="BD536" s="81">
        <v>0</v>
      </c>
      <c r="BE536" s="81" t="s">
        <v>564</v>
      </c>
      <c r="BF536" s="82"/>
      <c r="BG536" s="81">
        <v>0</v>
      </c>
      <c r="BH536" s="81">
        <v>0</v>
      </c>
      <c r="BI536" s="81">
        <v>3.7120000000000002</v>
      </c>
      <c r="BJ536" s="81">
        <v>0</v>
      </c>
      <c r="BK536" s="81">
        <v>0</v>
      </c>
      <c r="BL536" s="81">
        <v>0</v>
      </c>
      <c r="BM536" s="82"/>
      <c r="BN536" s="81">
        <v>0</v>
      </c>
      <c r="BO536" s="81">
        <v>0</v>
      </c>
      <c r="BP536" s="81">
        <v>1</v>
      </c>
      <c r="BQ536" s="81">
        <v>0</v>
      </c>
      <c r="BR536" s="81">
        <v>0</v>
      </c>
      <c r="BS536" s="81">
        <v>0</v>
      </c>
      <c r="BT536"/>
      <c r="BU536" s="80">
        <v>3.7120000000000002</v>
      </c>
      <c r="BV536" s="80">
        <v>0</v>
      </c>
      <c r="BW536" s="80">
        <v>0</v>
      </c>
      <c r="BX536" s="80">
        <v>0</v>
      </c>
      <c r="BY536" s="80">
        <v>0</v>
      </c>
      <c r="BZ536" s="80">
        <v>0</v>
      </c>
      <c r="CA536" s="80">
        <v>0</v>
      </c>
      <c r="CB536" s="80">
        <v>0</v>
      </c>
      <c r="CC536" s="80">
        <v>0</v>
      </c>
    </row>
    <row r="537" spans="1:81">
      <c r="A537" s="80" t="s">
        <v>2358</v>
      </c>
      <c r="B537" s="80">
        <v>16</v>
      </c>
      <c r="C537" s="80">
        <v>16</v>
      </c>
      <c r="D537" s="80">
        <v>1</v>
      </c>
      <c r="E537" s="80">
        <v>2019</v>
      </c>
      <c r="F537" s="80" t="s">
        <v>73</v>
      </c>
      <c r="G537" s="80" t="s">
        <v>2342</v>
      </c>
      <c r="H537" s="80" t="s">
        <v>2343</v>
      </c>
      <c r="I537" s="177"/>
      <c r="J537" s="81">
        <v>2.6514486484581914</v>
      </c>
      <c r="K537" s="81">
        <v>0.3214066006996677</v>
      </c>
      <c r="L537" s="81">
        <v>0</v>
      </c>
      <c r="M537" s="81">
        <v>17.468465967311033</v>
      </c>
      <c r="N537" s="81">
        <v>26.051733775950368</v>
      </c>
      <c r="O537" s="81">
        <v>17.157866303029039</v>
      </c>
      <c r="P537" s="81">
        <v>6.491873297666988</v>
      </c>
      <c r="Q537" s="81">
        <v>1.3746867130654754</v>
      </c>
      <c r="R537" s="81">
        <v>0</v>
      </c>
      <c r="S537" s="81">
        <v>0</v>
      </c>
      <c r="T537" s="82"/>
      <c r="U537" s="81">
        <v>934948</v>
      </c>
      <c r="V537" s="81">
        <v>179</v>
      </c>
      <c r="W537" s="81">
        <v>0</v>
      </c>
      <c r="X537" s="81">
        <v>5310</v>
      </c>
      <c r="Y537" s="81">
        <v>9997</v>
      </c>
      <c r="Z537" s="81">
        <v>10742</v>
      </c>
      <c r="AA537" s="81">
        <v>1348</v>
      </c>
      <c r="AB537" s="81">
        <v>22277</v>
      </c>
      <c r="AC537" s="81">
        <v>0</v>
      </c>
      <c r="AD537" s="81">
        <v>0</v>
      </c>
      <c r="AE537" s="82"/>
      <c r="AF537" s="81">
        <v>4895862.287748538</v>
      </c>
      <c r="AG537" s="81">
        <v>246855.81716339951</v>
      </c>
      <c r="AH537" s="81">
        <v>0</v>
      </c>
      <c r="AI537" s="81">
        <v>34924585.778713137</v>
      </c>
      <c r="AJ537" s="81">
        <v>50754408.519679144</v>
      </c>
      <c r="AK537" s="81">
        <v>0</v>
      </c>
      <c r="AL537" s="81">
        <v>0</v>
      </c>
      <c r="AM537" s="81">
        <v>3033959.6988337869</v>
      </c>
      <c r="AN537" s="81">
        <v>0</v>
      </c>
      <c r="AO537" s="81">
        <v>0</v>
      </c>
      <c r="AP537" s="82"/>
      <c r="AQ537" s="81">
        <v>626</v>
      </c>
      <c r="AR537" s="81">
        <v>84</v>
      </c>
      <c r="AS537" s="81">
        <v>0</v>
      </c>
      <c r="AT537" s="81">
        <v>0</v>
      </c>
      <c r="AU537" s="81">
        <v>0</v>
      </c>
      <c r="AV537" s="81">
        <v>0</v>
      </c>
      <c r="AW537" s="81" t="s">
        <v>564</v>
      </c>
      <c r="AX537" s="82"/>
      <c r="AY537" s="81">
        <v>2526.8000000000002</v>
      </c>
      <c r="AZ537" s="81">
        <v>1925</v>
      </c>
      <c r="BA537" s="81">
        <v>0</v>
      </c>
      <c r="BB537" s="81">
        <v>0</v>
      </c>
      <c r="BC537" s="81">
        <v>0</v>
      </c>
      <c r="BD537" s="81">
        <v>0</v>
      </c>
      <c r="BE537" s="81" t="s">
        <v>564</v>
      </c>
      <c r="BF537" s="82"/>
      <c r="BG537" s="81">
        <v>0</v>
      </c>
      <c r="BH537" s="81">
        <v>0</v>
      </c>
      <c r="BI537" s="81">
        <v>2.8820000000000001</v>
      </c>
      <c r="BJ537" s="81">
        <v>0</v>
      </c>
      <c r="BK537" s="81">
        <v>0</v>
      </c>
      <c r="BL537" s="81">
        <v>0</v>
      </c>
      <c r="BM537" s="82"/>
      <c r="BN537" s="81">
        <v>0</v>
      </c>
      <c r="BO537" s="81">
        <v>0</v>
      </c>
      <c r="BP537" s="81">
        <v>1</v>
      </c>
      <c r="BQ537" s="81">
        <v>0</v>
      </c>
      <c r="BR537" s="81">
        <v>0</v>
      </c>
      <c r="BS537" s="81">
        <v>0</v>
      </c>
      <c r="BT537"/>
      <c r="BU537" s="80">
        <v>2.8820000000000001</v>
      </c>
      <c r="BV537" s="80">
        <v>0</v>
      </c>
      <c r="BW537" s="80">
        <v>0</v>
      </c>
      <c r="BX537" s="80">
        <v>0</v>
      </c>
      <c r="BY537" s="80">
        <v>0</v>
      </c>
      <c r="BZ537" s="80">
        <v>0</v>
      </c>
      <c r="CA537" s="80">
        <v>0</v>
      </c>
      <c r="CB537" s="80">
        <v>0</v>
      </c>
      <c r="CC537" s="80">
        <v>0</v>
      </c>
    </row>
    <row r="538" spans="1:81">
      <c r="A538" s="80" t="s">
        <v>2359</v>
      </c>
      <c r="B538" s="80">
        <v>17</v>
      </c>
      <c r="C538" s="80">
        <v>17</v>
      </c>
      <c r="D538" s="80">
        <v>1</v>
      </c>
      <c r="E538" s="80">
        <v>2020</v>
      </c>
      <c r="F538" s="80" t="s">
        <v>218</v>
      </c>
      <c r="G538" s="80" t="s">
        <v>2342</v>
      </c>
      <c r="H538" s="80" t="s">
        <v>2343</v>
      </c>
      <c r="I538" s="177"/>
      <c r="J538" s="81">
        <v>3.6188629431523629</v>
      </c>
      <c r="K538" s="81">
        <v>0.38215971391229603</v>
      </c>
      <c r="L538" s="81">
        <v>0</v>
      </c>
      <c r="M538" s="81">
        <v>14.503699181456707</v>
      </c>
      <c r="N538" s="81">
        <v>23.976731164368616</v>
      </c>
      <c r="O538" s="81">
        <v>15.048112518219936</v>
      </c>
      <c r="P538" s="81">
        <v>6.0504799272065757</v>
      </c>
      <c r="Q538" s="81">
        <v>1.3070955758851264</v>
      </c>
      <c r="R538" s="81">
        <v>0</v>
      </c>
      <c r="S538" s="81">
        <v>0</v>
      </c>
      <c r="T538" s="82"/>
      <c r="U538" s="81">
        <v>996685</v>
      </c>
      <c r="V538" s="81">
        <v>183</v>
      </c>
      <c r="W538" s="81">
        <v>0</v>
      </c>
      <c r="X538" s="81">
        <v>4964</v>
      </c>
      <c r="Y538" s="81">
        <v>10126</v>
      </c>
      <c r="Z538" s="81">
        <v>10753</v>
      </c>
      <c r="AA538" s="81">
        <v>1365</v>
      </c>
      <c r="AB538" s="81">
        <v>22168</v>
      </c>
      <c r="AC538" s="81">
        <v>0</v>
      </c>
      <c r="AD538" s="81">
        <v>0</v>
      </c>
      <c r="AE538" s="82"/>
      <c r="AF538" s="81">
        <v>6202010.261823155</v>
      </c>
      <c r="AG538" s="81">
        <v>269810.15503820434</v>
      </c>
      <c r="AH538" s="81">
        <v>0</v>
      </c>
      <c r="AI538" s="81">
        <v>27960178.615136206</v>
      </c>
      <c r="AJ538" s="81">
        <v>43956599.48680082</v>
      </c>
      <c r="AK538" s="81"/>
      <c r="AL538" s="81"/>
      <c r="AM538" s="81">
        <v>2893170.2916169157</v>
      </c>
      <c r="AN538" s="81"/>
      <c r="AO538" s="81"/>
      <c r="AP538" s="82"/>
      <c r="AQ538" s="81">
        <v>650</v>
      </c>
      <c r="AR538" s="81">
        <v>86</v>
      </c>
      <c r="AS538" s="81">
        <v>0</v>
      </c>
      <c r="AT538" s="81">
        <v>0</v>
      </c>
      <c r="AU538" s="81">
        <v>0</v>
      </c>
      <c r="AV538" s="81">
        <v>0</v>
      </c>
      <c r="AW538" s="81">
        <v>0</v>
      </c>
      <c r="AX538" s="82"/>
      <c r="AY538" s="81">
        <v>2662.3</v>
      </c>
      <c r="AZ538" s="81">
        <v>1946</v>
      </c>
      <c r="BA538" s="81">
        <v>0</v>
      </c>
      <c r="BB538" s="81">
        <v>0</v>
      </c>
      <c r="BC538" s="81">
        <v>0</v>
      </c>
      <c r="BD538" s="81">
        <v>0</v>
      </c>
      <c r="BE538" s="81">
        <v>0</v>
      </c>
      <c r="BF538" s="82"/>
      <c r="BG538" s="81">
        <v>0</v>
      </c>
      <c r="BH538" s="81">
        <v>0</v>
      </c>
      <c r="BI538" s="81">
        <v>2.258</v>
      </c>
      <c r="BJ538" s="81">
        <v>0</v>
      </c>
      <c r="BK538" s="81">
        <v>0</v>
      </c>
      <c r="BL538" s="81">
        <v>0</v>
      </c>
      <c r="BM538" s="82"/>
      <c r="BN538" s="81">
        <v>0</v>
      </c>
      <c r="BO538" s="81">
        <v>0</v>
      </c>
      <c r="BP538" s="81">
        <v>1</v>
      </c>
      <c r="BQ538" s="81">
        <v>0</v>
      </c>
      <c r="BR538" s="81">
        <v>0</v>
      </c>
      <c r="BS538" s="81">
        <v>0</v>
      </c>
      <c r="BT538"/>
      <c r="BU538" s="80">
        <v>2.258</v>
      </c>
      <c r="BV538" s="80">
        <v>0</v>
      </c>
      <c r="BW538" s="80">
        <v>0</v>
      </c>
      <c r="BX538" s="80">
        <v>0</v>
      </c>
      <c r="BY538" s="80">
        <v>0</v>
      </c>
      <c r="BZ538" s="80">
        <v>0</v>
      </c>
      <c r="CA538" s="80">
        <v>0</v>
      </c>
      <c r="CB538" s="80">
        <v>0</v>
      </c>
      <c r="CC538" s="80">
        <v>0</v>
      </c>
    </row>
    <row r="539" spans="1:81">
      <c r="A539" s="80" t="s">
        <v>2360</v>
      </c>
      <c r="B539" s="80">
        <v>17</v>
      </c>
      <c r="C539" s="80">
        <v>18</v>
      </c>
      <c r="D539" s="80">
        <v>1</v>
      </c>
      <c r="E539" s="80">
        <v>2021</v>
      </c>
      <c r="F539" s="80" t="s">
        <v>75</v>
      </c>
      <c r="G539" s="174" t="s">
        <v>2342</v>
      </c>
      <c r="H539" s="80" t="s">
        <v>2343</v>
      </c>
      <c r="I539" s="177"/>
      <c r="J539" s="81">
        <v>2.6798907881107725</v>
      </c>
      <c r="K539" s="81">
        <v>0.40093396259345798</v>
      </c>
      <c r="L539" s="81">
        <v>0</v>
      </c>
      <c r="M539" s="81">
        <v>14.525074583558096</v>
      </c>
      <c r="N539" s="81">
        <v>23.207001692669934</v>
      </c>
      <c r="O539" s="81">
        <v>14.536815112780406</v>
      </c>
      <c r="P539" s="81">
        <v>6.1997781676687591</v>
      </c>
      <c r="Q539" s="81">
        <v>1.3073867222717448</v>
      </c>
      <c r="R539" s="81">
        <v>0</v>
      </c>
      <c r="S539" s="81">
        <v>0</v>
      </c>
      <c r="T539" s="82"/>
      <c r="U539" s="81">
        <v>970165</v>
      </c>
      <c r="V539" s="81">
        <v>183</v>
      </c>
      <c r="W539" s="81">
        <v>0</v>
      </c>
      <c r="X539" s="81">
        <v>4964</v>
      </c>
      <c r="Y539" s="81">
        <v>10104</v>
      </c>
      <c r="Z539" s="81">
        <v>10696</v>
      </c>
      <c r="AA539" s="81">
        <v>1364</v>
      </c>
      <c r="AB539" s="81">
        <v>21910</v>
      </c>
      <c r="AC539" s="81">
        <v>0</v>
      </c>
      <c r="AD539" s="81">
        <v>0</v>
      </c>
      <c r="AE539" s="82"/>
      <c r="AF539" s="81">
        <v>5632078.1007052409</v>
      </c>
      <c r="AG539" s="81">
        <v>293562.6719472392</v>
      </c>
      <c r="AH539" s="81">
        <v>0</v>
      </c>
      <c r="AI539" s="81">
        <v>32193229.31011134</v>
      </c>
      <c r="AJ539" s="81">
        <v>46304065.434197463</v>
      </c>
      <c r="AK539" s="81">
        <v>0</v>
      </c>
      <c r="AL539" s="81">
        <v>0</v>
      </c>
      <c r="AM539" s="81">
        <v>2875991.7818689621</v>
      </c>
      <c r="AN539" s="81">
        <v>0</v>
      </c>
      <c r="AO539" s="81">
        <v>0</v>
      </c>
      <c r="AP539" s="82"/>
      <c r="AQ539" s="81">
        <v>695</v>
      </c>
      <c r="AR539" s="81">
        <v>86</v>
      </c>
      <c r="AS539" s="81">
        <v>0</v>
      </c>
      <c r="AT539" s="81">
        <v>0</v>
      </c>
      <c r="AU539" s="81">
        <v>0</v>
      </c>
      <c r="AV539" s="81">
        <v>0</v>
      </c>
      <c r="AW539" s="81"/>
      <c r="AX539" s="82"/>
      <c r="AY539" s="81">
        <v>2923.7000000000012</v>
      </c>
      <c r="AZ539" s="81">
        <v>1946</v>
      </c>
      <c r="BA539" s="81">
        <v>0</v>
      </c>
      <c r="BB539" s="81">
        <v>0</v>
      </c>
      <c r="BC539" s="81">
        <v>0</v>
      </c>
      <c r="BD539" s="81">
        <v>0</v>
      </c>
      <c r="BE539" s="81"/>
      <c r="BF539" s="82"/>
      <c r="BG539" s="81"/>
      <c r="BH539" s="81"/>
      <c r="BI539" s="81"/>
      <c r="BJ539" s="81"/>
      <c r="BK539" s="81"/>
      <c r="BL539" s="81"/>
      <c r="BM539" s="82"/>
      <c r="BN539" s="81"/>
      <c r="BO539" s="81"/>
      <c r="BP539" s="81"/>
      <c r="BQ539" s="81"/>
      <c r="BR539" s="81"/>
      <c r="BS539" s="81"/>
      <c r="BT539"/>
      <c r="BU539" s="80"/>
      <c r="BV539" s="80"/>
      <c r="BW539" s="80"/>
      <c r="BX539" s="80"/>
      <c r="BY539" s="80"/>
      <c r="BZ539" s="80"/>
      <c r="CA539" s="80"/>
      <c r="CB539" s="80"/>
      <c r="CC539" s="80"/>
    </row>
    <row r="540" spans="1:81">
      <c r="A540" s="80" t="s">
        <v>2361</v>
      </c>
      <c r="B540" s="80">
        <v>17</v>
      </c>
      <c r="C540" s="80">
        <v>19</v>
      </c>
      <c r="D540" s="80">
        <v>1</v>
      </c>
      <c r="E540" s="80">
        <v>2022</v>
      </c>
      <c r="F540" s="80" t="s">
        <v>568</v>
      </c>
      <c r="G540" s="174" t="s">
        <v>2342</v>
      </c>
      <c r="H540" s="80" t="s">
        <v>2343</v>
      </c>
      <c r="I540" s="177"/>
      <c r="J540" s="81"/>
      <c r="K540" s="81"/>
      <c r="L540" s="81"/>
      <c r="M540" s="81"/>
      <c r="N540" s="81"/>
      <c r="O540" s="81"/>
      <c r="P540" s="81"/>
      <c r="Q540" s="81"/>
      <c r="R540" s="81"/>
      <c r="S540" s="81"/>
      <c r="T540" s="82"/>
      <c r="U540" s="81"/>
      <c r="V540" s="81"/>
      <c r="W540" s="81"/>
      <c r="X540" s="81"/>
      <c r="Y540" s="81"/>
      <c r="Z540" s="81"/>
      <c r="AA540" s="81"/>
      <c r="AB540" s="81"/>
      <c r="AC540" s="81"/>
      <c r="AD540" s="81"/>
      <c r="AE540" s="82"/>
      <c r="AF540" s="81"/>
      <c r="AG540" s="81"/>
      <c r="AH540" s="81"/>
      <c r="AI540" s="81"/>
      <c r="AJ540" s="81"/>
      <c r="AK540" s="81"/>
      <c r="AL540" s="81"/>
      <c r="AM540" s="81"/>
      <c r="AN540" s="81"/>
      <c r="AO540" s="81"/>
      <c r="AP540" s="82"/>
      <c r="AQ540" s="81">
        <v>747</v>
      </c>
      <c r="AR540" s="81">
        <v>87</v>
      </c>
      <c r="AS540" s="81">
        <v>0</v>
      </c>
      <c r="AT540" s="81">
        <v>0</v>
      </c>
      <c r="AU540" s="81">
        <v>0</v>
      </c>
      <c r="AV540" s="81">
        <v>0</v>
      </c>
      <c r="AW540" s="81"/>
      <c r="AX540" s="82"/>
      <c r="AY540" s="81">
        <v>3218.2000000000007</v>
      </c>
      <c r="AZ540" s="81">
        <v>2195.5</v>
      </c>
      <c r="BA540" s="81">
        <v>0</v>
      </c>
      <c r="BB540" s="81">
        <v>0</v>
      </c>
      <c r="BC540" s="81">
        <v>0</v>
      </c>
      <c r="BD540" s="81">
        <v>0</v>
      </c>
      <c r="BE540" s="81"/>
      <c r="BF540" s="82"/>
      <c r="BG540" s="81"/>
      <c r="BH540" s="81"/>
      <c r="BI540" s="81"/>
      <c r="BJ540" s="81"/>
      <c r="BK540" s="81"/>
      <c r="BL540" s="81"/>
      <c r="BM540" s="82"/>
      <c r="BN540" s="81"/>
      <c r="BO540" s="81"/>
      <c r="BP540" s="81"/>
      <c r="BQ540" s="81"/>
      <c r="BR540" s="81"/>
      <c r="BS540" s="81"/>
      <c r="BT540"/>
      <c r="BU540" s="80"/>
      <c r="BV540" s="80"/>
      <c r="BW540" s="80"/>
      <c r="BX540" s="80"/>
      <c r="BY540" s="80"/>
      <c r="BZ540" s="80"/>
      <c r="CA540" s="80"/>
      <c r="CB540" s="80"/>
      <c r="CC540" s="80"/>
    </row>
    <row r="541" spans="1:81">
      <c r="A541" s="80" t="s">
        <v>2362</v>
      </c>
      <c r="B541" s="80">
        <v>426</v>
      </c>
      <c r="C541" s="80">
        <v>1</v>
      </c>
      <c r="D541" s="80">
        <v>26</v>
      </c>
      <c r="E541" s="80">
        <v>1990</v>
      </c>
      <c r="F541" s="80" t="s">
        <v>562</v>
      </c>
      <c r="G541" s="80" t="s">
        <v>2363</v>
      </c>
      <c r="H541" s="80" t="s">
        <v>2364</v>
      </c>
      <c r="I541" s="177"/>
      <c r="J541" s="81">
        <v>76.207281952753917</v>
      </c>
      <c r="K541" s="81">
        <v>5.939353014582939</v>
      </c>
      <c r="L541" s="81">
        <v>0.54033666266712954</v>
      </c>
      <c r="M541" s="81">
        <v>10.801305220397197</v>
      </c>
      <c r="N541" s="81">
        <v>18.939556951132861</v>
      </c>
      <c r="O541" s="81">
        <v>20.969498633830888</v>
      </c>
      <c r="P541" s="81">
        <v>27.964125956824017</v>
      </c>
      <c r="Q541" s="81">
        <v>1.6654345535235957</v>
      </c>
      <c r="R541" s="81">
        <v>0</v>
      </c>
      <c r="S541" s="81">
        <v>1.7131850126084742</v>
      </c>
      <c r="T541" s="82"/>
      <c r="U541" s="81">
        <v>2014123</v>
      </c>
      <c r="V541" s="81">
        <v>1443</v>
      </c>
      <c r="W541" s="81">
        <v>5</v>
      </c>
      <c r="X541" s="81">
        <v>3876</v>
      </c>
      <c r="Y541" s="81">
        <v>8304</v>
      </c>
      <c r="Z541" s="81">
        <v>8625</v>
      </c>
      <c r="AA541" s="81">
        <v>6790</v>
      </c>
      <c r="AB541" s="81">
        <v>27041</v>
      </c>
      <c r="AC541" s="81">
        <v>0</v>
      </c>
      <c r="AD541" s="81">
        <v>1.7131850126084742</v>
      </c>
      <c r="AE541" s="82"/>
      <c r="AF541" s="81" t="s">
        <v>564</v>
      </c>
      <c r="AG541" s="81" t="s">
        <v>564</v>
      </c>
      <c r="AH541" s="81" t="s">
        <v>564</v>
      </c>
      <c r="AI541" s="81" t="s">
        <v>564</v>
      </c>
      <c r="AJ541" s="81" t="s">
        <v>564</v>
      </c>
      <c r="AK541" s="81" t="s">
        <v>564</v>
      </c>
      <c r="AL541" s="81" t="s">
        <v>564</v>
      </c>
      <c r="AM541" s="81" t="s">
        <v>564</v>
      </c>
      <c r="AN541" s="81" t="s">
        <v>564</v>
      </c>
      <c r="AO541" s="81" t="s">
        <v>564</v>
      </c>
      <c r="AP541" s="82"/>
      <c r="AQ541" s="81" t="s">
        <v>564</v>
      </c>
      <c r="AR541" s="81" t="s">
        <v>564</v>
      </c>
      <c r="AS541" s="81" t="s">
        <v>564</v>
      </c>
      <c r="AT541" s="81" t="s">
        <v>564</v>
      </c>
      <c r="AU541" s="81" t="s">
        <v>564</v>
      </c>
      <c r="AV541" s="81" t="s">
        <v>564</v>
      </c>
      <c r="AW541" s="81" t="s">
        <v>564</v>
      </c>
      <c r="AX541" s="82"/>
      <c r="AY541" s="81" t="s">
        <v>564</v>
      </c>
      <c r="AZ541" s="81" t="s">
        <v>564</v>
      </c>
      <c r="BA541" s="81" t="s">
        <v>564</v>
      </c>
      <c r="BB541" s="81" t="s">
        <v>564</v>
      </c>
      <c r="BC541" s="81" t="s">
        <v>564</v>
      </c>
      <c r="BD541" s="81" t="s">
        <v>564</v>
      </c>
      <c r="BE541" s="81" t="s">
        <v>564</v>
      </c>
      <c r="BF541" s="82"/>
      <c r="BG541" s="81" t="s">
        <v>564</v>
      </c>
      <c r="BH541" s="81" t="s">
        <v>564</v>
      </c>
      <c r="BI541" s="81" t="s">
        <v>564</v>
      </c>
      <c r="BJ541" s="81" t="s">
        <v>564</v>
      </c>
      <c r="BK541" s="81" t="s">
        <v>564</v>
      </c>
      <c r="BL541" s="81" t="s">
        <v>564</v>
      </c>
      <c r="BM541" s="82"/>
      <c r="BN541" s="81" t="s">
        <v>564</v>
      </c>
      <c r="BO541" s="81" t="s">
        <v>564</v>
      </c>
      <c r="BP541" s="81" t="s">
        <v>564</v>
      </c>
      <c r="BQ541" s="81" t="s">
        <v>564</v>
      </c>
      <c r="BR541" s="81" t="s">
        <v>564</v>
      </c>
      <c r="BS541" s="81" t="s">
        <v>564</v>
      </c>
      <c r="BT541"/>
      <c r="BU541" s="80"/>
      <c r="BV541" s="80"/>
      <c r="BW541" s="80"/>
      <c r="BX541" s="80"/>
      <c r="BY541" s="80"/>
      <c r="BZ541" s="80"/>
      <c r="CA541" s="80"/>
      <c r="CB541" s="80"/>
      <c r="CC541" s="80"/>
    </row>
    <row r="542" spans="1:81">
      <c r="A542" s="80" t="s">
        <v>2365</v>
      </c>
      <c r="B542" s="80">
        <v>427</v>
      </c>
      <c r="C542" s="80">
        <v>2</v>
      </c>
      <c r="D542" s="80">
        <v>26</v>
      </c>
      <c r="E542" s="80">
        <v>2005</v>
      </c>
      <c r="F542" s="80" t="s">
        <v>565</v>
      </c>
      <c r="G542" s="80" t="s">
        <v>2363</v>
      </c>
      <c r="H542" s="80" t="s">
        <v>2364</v>
      </c>
      <c r="I542" s="177"/>
      <c r="J542" s="81">
        <v>64.372698927081061</v>
      </c>
      <c r="K542" s="81">
        <v>2.1441782793527091</v>
      </c>
      <c r="L542" s="81">
        <v>1.0749933498943542</v>
      </c>
      <c r="M542" s="81">
        <v>16.643069858897615</v>
      </c>
      <c r="N542" s="81">
        <v>29.892894306344488</v>
      </c>
      <c r="O542" s="81">
        <v>31.451822786740831</v>
      </c>
      <c r="P542" s="81">
        <v>30.08649376856874</v>
      </c>
      <c r="Q542" s="81">
        <v>1.5519337378223019</v>
      </c>
      <c r="R542" s="81">
        <v>0</v>
      </c>
      <c r="S542" s="81">
        <v>4.6813543798386572</v>
      </c>
      <c r="T542" s="82"/>
      <c r="U542" s="81">
        <v>2483094</v>
      </c>
      <c r="V542" s="81">
        <v>1032</v>
      </c>
      <c r="W542" s="81">
        <v>15</v>
      </c>
      <c r="X542" s="81">
        <v>3692</v>
      </c>
      <c r="Y542" s="81">
        <v>10868</v>
      </c>
      <c r="Z542" s="81">
        <v>14970</v>
      </c>
      <c r="AA542" s="81">
        <v>5983</v>
      </c>
      <c r="AB542" s="81">
        <v>26342</v>
      </c>
      <c r="AC542" s="81">
        <v>0</v>
      </c>
      <c r="AD542" s="81">
        <v>4.6813543798386572</v>
      </c>
      <c r="AE542" s="82"/>
      <c r="AF542" s="81" t="s">
        <v>564</v>
      </c>
      <c r="AG542" s="81" t="s">
        <v>564</v>
      </c>
      <c r="AH542" s="81" t="s">
        <v>564</v>
      </c>
      <c r="AI542" s="81" t="s">
        <v>564</v>
      </c>
      <c r="AJ542" s="81" t="s">
        <v>564</v>
      </c>
      <c r="AK542" s="81" t="s">
        <v>564</v>
      </c>
      <c r="AL542" s="81" t="s">
        <v>564</v>
      </c>
      <c r="AM542" s="81" t="s">
        <v>564</v>
      </c>
      <c r="AN542" s="81" t="s">
        <v>564</v>
      </c>
      <c r="AO542" s="81" t="s">
        <v>564</v>
      </c>
      <c r="AP542" s="82"/>
      <c r="AQ542" s="81" t="s">
        <v>564</v>
      </c>
      <c r="AR542" s="81" t="s">
        <v>564</v>
      </c>
      <c r="AS542" s="81" t="s">
        <v>564</v>
      </c>
      <c r="AT542" s="81" t="s">
        <v>564</v>
      </c>
      <c r="AU542" s="81" t="s">
        <v>564</v>
      </c>
      <c r="AV542" s="81" t="s">
        <v>564</v>
      </c>
      <c r="AW542" s="81" t="s">
        <v>564</v>
      </c>
      <c r="AX542" s="82"/>
      <c r="AY542" s="81" t="s">
        <v>564</v>
      </c>
      <c r="AZ542" s="81" t="s">
        <v>564</v>
      </c>
      <c r="BA542" s="81" t="s">
        <v>564</v>
      </c>
      <c r="BB542" s="81" t="s">
        <v>564</v>
      </c>
      <c r="BC542" s="81" t="s">
        <v>564</v>
      </c>
      <c r="BD542" s="81" t="s">
        <v>564</v>
      </c>
      <c r="BE542" s="81" t="s">
        <v>564</v>
      </c>
      <c r="BF542" s="82"/>
      <c r="BG542" s="81" t="s">
        <v>564</v>
      </c>
      <c r="BH542" s="81" t="s">
        <v>564</v>
      </c>
      <c r="BI542" s="81" t="s">
        <v>564</v>
      </c>
      <c r="BJ542" s="81" t="s">
        <v>564</v>
      </c>
      <c r="BK542" s="81" t="s">
        <v>564</v>
      </c>
      <c r="BL542" s="81" t="s">
        <v>564</v>
      </c>
      <c r="BM542" s="82"/>
      <c r="BN542" s="81" t="s">
        <v>564</v>
      </c>
      <c r="BO542" s="81" t="s">
        <v>564</v>
      </c>
      <c r="BP542" s="81" t="s">
        <v>564</v>
      </c>
      <c r="BQ542" s="81" t="s">
        <v>564</v>
      </c>
      <c r="BR542" s="81" t="s">
        <v>564</v>
      </c>
      <c r="BS542" s="81" t="s">
        <v>564</v>
      </c>
      <c r="BT542"/>
      <c r="BU542" s="80"/>
      <c r="BV542" s="80"/>
      <c r="BW542" s="80"/>
      <c r="BX542" s="80"/>
      <c r="BY542" s="80"/>
      <c r="BZ542" s="80"/>
      <c r="CA542" s="80"/>
      <c r="CB542" s="80"/>
      <c r="CC542" s="80"/>
    </row>
    <row r="543" spans="1:81">
      <c r="A543" s="80" t="s">
        <v>2366</v>
      </c>
      <c r="B543" s="80">
        <v>428</v>
      </c>
      <c r="C543" s="80">
        <v>3</v>
      </c>
      <c r="D543" s="80">
        <v>26</v>
      </c>
      <c r="E543" s="80">
        <v>2006</v>
      </c>
      <c r="F543" s="80" t="s">
        <v>566</v>
      </c>
      <c r="G543" s="80" t="s">
        <v>2363</v>
      </c>
      <c r="H543" s="80" t="s">
        <v>2364</v>
      </c>
      <c r="I543" s="177"/>
      <c r="J543" s="81" t="s">
        <v>564</v>
      </c>
      <c r="K543" s="81" t="s">
        <v>564</v>
      </c>
      <c r="L543" s="81" t="s">
        <v>564</v>
      </c>
      <c r="M543" s="81" t="s">
        <v>564</v>
      </c>
      <c r="N543" s="81" t="s">
        <v>564</v>
      </c>
      <c r="O543" s="81" t="s">
        <v>564</v>
      </c>
      <c r="P543" s="81" t="s">
        <v>564</v>
      </c>
      <c r="Q543" s="81" t="s">
        <v>564</v>
      </c>
      <c r="R543" s="81" t="s">
        <v>564</v>
      </c>
      <c r="S543" s="81" t="s">
        <v>564</v>
      </c>
      <c r="T543" s="82"/>
      <c r="U543" s="81" t="s">
        <v>564</v>
      </c>
      <c r="V543" s="81" t="s">
        <v>564</v>
      </c>
      <c r="W543" s="81" t="s">
        <v>564</v>
      </c>
      <c r="X543" s="81" t="s">
        <v>564</v>
      </c>
      <c r="Y543" s="81" t="s">
        <v>564</v>
      </c>
      <c r="Z543" s="81" t="s">
        <v>564</v>
      </c>
      <c r="AA543" s="81" t="s">
        <v>564</v>
      </c>
      <c r="AB543" s="81" t="s">
        <v>564</v>
      </c>
      <c r="AC543" s="81" t="s">
        <v>564</v>
      </c>
      <c r="AD543" s="81" t="s">
        <v>564</v>
      </c>
      <c r="AE543" s="82"/>
      <c r="AF543" s="81" t="s">
        <v>564</v>
      </c>
      <c r="AG543" s="81" t="s">
        <v>564</v>
      </c>
      <c r="AH543" s="81" t="s">
        <v>564</v>
      </c>
      <c r="AI543" s="81" t="s">
        <v>564</v>
      </c>
      <c r="AJ543" s="81" t="s">
        <v>564</v>
      </c>
      <c r="AK543" s="81" t="s">
        <v>564</v>
      </c>
      <c r="AL543" s="81" t="s">
        <v>564</v>
      </c>
      <c r="AM543" s="81" t="s">
        <v>564</v>
      </c>
      <c r="AN543" s="81" t="s">
        <v>564</v>
      </c>
      <c r="AO543" s="81" t="s">
        <v>564</v>
      </c>
      <c r="AP543" s="82"/>
      <c r="AQ543" s="81" t="s">
        <v>564</v>
      </c>
      <c r="AR543" s="81" t="s">
        <v>564</v>
      </c>
      <c r="AS543" s="81" t="s">
        <v>564</v>
      </c>
      <c r="AT543" s="81" t="s">
        <v>564</v>
      </c>
      <c r="AU543" s="81" t="s">
        <v>564</v>
      </c>
      <c r="AV543" s="81" t="s">
        <v>564</v>
      </c>
      <c r="AW543" s="81" t="s">
        <v>564</v>
      </c>
      <c r="AX543" s="82"/>
      <c r="AY543" s="81" t="s">
        <v>564</v>
      </c>
      <c r="AZ543" s="81" t="s">
        <v>564</v>
      </c>
      <c r="BA543" s="81" t="s">
        <v>564</v>
      </c>
      <c r="BB543" s="81" t="s">
        <v>564</v>
      </c>
      <c r="BC543" s="81" t="s">
        <v>564</v>
      </c>
      <c r="BD543" s="81" t="s">
        <v>564</v>
      </c>
      <c r="BE543" s="81" t="s">
        <v>564</v>
      </c>
      <c r="BF543" s="82"/>
      <c r="BG543" s="81" t="s">
        <v>564</v>
      </c>
      <c r="BH543" s="81" t="s">
        <v>564</v>
      </c>
      <c r="BI543" s="81" t="s">
        <v>564</v>
      </c>
      <c r="BJ543" s="81" t="s">
        <v>564</v>
      </c>
      <c r="BK543" s="81" t="s">
        <v>564</v>
      </c>
      <c r="BL543" s="81" t="s">
        <v>564</v>
      </c>
      <c r="BM543" s="82"/>
      <c r="BN543" s="81" t="s">
        <v>564</v>
      </c>
      <c r="BO543" s="81" t="s">
        <v>564</v>
      </c>
      <c r="BP543" s="81" t="s">
        <v>564</v>
      </c>
      <c r="BQ543" s="81" t="s">
        <v>564</v>
      </c>
      <c r="BR543" s="81" t="s">
        <v>564</v>
      </c>
      <c r="BS543" s="81" t="s">
        <v>564</v>
      </c>
      <c r="BT543"/>
      <c r="BU543" s="80"/>
      <c r="BV543" s="80"/>
      <c r="BW543" s="80"/>
      <c r="BX543" s="80"/>
      <c r="BY543" s="80"/>
      <c r="BZ543" s="80"/>
      <c r="CA543" s="80"/>
      <c r="CB543" s="80"/>
      <c r="CC543" s="80"/>
    </row>
    <row r="544" spans="1:81">
      <c r="A544" s="80" t="s">
        <v>2367</v>
      </c>
      <c r="B544" s="80">
        <v>429</v>
      </c>
      <c r="C544" s="80">
        <v>4</v>
      </c>
      <c r="D544" s="80">
        <v>26</v>
      </c>
      <c r="E544" s="80">
        <v>2007</v>
      </c>
      <c r="F544" s="80" t="s">
        <v>567</v>
      </c>
      <c r="G544" s="80" t="s">
        <v>2363</v>
      </c>
      <c r="H544" s="80" t="s">
        <v>2364</v>
      </c>
      <c r="I544" s="177"/>
      <c r="J544" s="81">
        <v>77.317983629841166</v>
      </c>
      <c r="K544" s="81">
        <v>2.1026155168659879</v>
      </c>
      <c r="L544" s="81">
        <v>1.2088504243044418</v>
      </c>
      <c r="M544" s="81">
        <v>17.998049499481198</v>
      </c>
      <c r="N544" s="81">
        <v>30.211914730344517</v>
      </c>
      <c r="O544" s="81">
        <v>30.65332922262316</v>
      </c>
      <c r="P544" s="81">
        <v>29.709625205636133</v>
      </c>
      <c r="Q544" s="81">
        <v>1.6145179700545185</v>
      </c>
      <c r="R544" s="81">
        <v>0</v>
      </c>
      <c r="S544" s="81">
        <v>4.1857559567504703</v>
      </c>
      <c r="T544" s="82"/>
      <c r="U544" s="81">
        <v>3303253</v>
      </c>
      <c r="V544" s="81">
        <v>941</v>
      </c>
      <c r="W544" s="81">
        <v>17</v>
      </c>
      <c r="X544" s="81">
        <v>4756</v>
      </c>
      <c r="Y544" s="81">
        <v>11126</v>
      </c>
      <c r="Z544" s="81">
        <v>15167</v>
      </c>
      <c r="AA544" s="81">
        <v>5818</v>
      </c>
      <c r="AB544" s="81">
        <v>25955</v>
      </c>
      <c r="AC544" s="81">
        <v>0</v>
      </c>
      <c r="AD544" s="81">
        <v>4.1857559567504703</v>
      </c>
      <c r="AE544" s="82"/>
      <c r="AF544" s="81" t="s">
        <v>564</v>
      </c>
      <c r="AG544" s="81" t="s">
        <v>564</v>
      </c>
      <c r="AH544" s="81" t="s">
        <v>564</v>
      </c>
      <c r="AI544" s="81" t="s">
        <v>564</v>
      </c>
      <c r="AJ544" s="81" t="s">
        <v>564</v>
      </c>
      <c r="AK544" s="81" t="s">
        <v>564</v>
      </c>
      <c r="AL544" s="81" t="s">
        <v>564</v>
      </c>
      <c r="AM544" s="81" t="s">
        <v>564</v>
      </c>
      <c r="AN544" s="81" t="s">
        <v>564</v>
      </c>
      <c r="AO544" s="81" t="s">
        <v>564</v>
      </c>
      <c r="AP544" s="82"/>
      <c r="AQ544" s="81" t="s">
        <v>564</v>
      </c>
      <c r="AR544" s="81" t="s">
        <v>564</v>
      </c>
      <c r="AS544" s="81" t="s">
        <v>564</v>
      </c>
      <c r="AT544" s="81" t="s">
        <v>564</v>
      </c>
      <c r="AU544" s="81" t="s">
        <v>564</v>
      </c>
      <c r="AV544" s="81" t="s">
        <v>564</v>
      </c>
      <c r="AW544" s="81" t="s">
        <v>564</v>
      </c>
      <c r="AX544" s="82"/>
      <c r="AY544" s="81" t="s">
        <v>564</v>
      </c>
      <c r="AZ544" s="81" t="s">
        <v>564</v>
      </c>
      <c r="BA544" s="81" t="s">
        <v>564</v>
      </c>
      <c r="BB544" s="81" t="s">
        <v>564</v>
      </c>
      <c r="BC544" s="81" t="s">
        <v>564</v>
      </c>
      <c r="BD544" s="81" t="s">
        <v>564</v>
      </c>
      <c r="BE544" s="81" t="s">
        <v>564</v>
      </c>
      <c r="BF544" s="82"/>
      <c r="BG544" s="81" t="s">
        <v>564</v>
      </c>
      <c r="BH544" s="81" t="s">
        <v>564</v>
      </c>
      <c r="BI544" s="81" t="s">
        <v>564</v>
      </c>
      <c r="BJ544" s="81" t="s">
        <v>564</v>
      </c>
      <c r="BK544" s="81" t="s">
        <v>564</v>
      </c>
      <c r="BL544" s="81" t="s">
        <v>564</v>
      </c>
      <c r="BM544" s="82"/>
      <c r="BN544" s="81" t="s">
        <v>564</v>
      </c>
      <c r="BO544" s="81" t="s">
        <v>564</v>
      </c>
      <c r="BP544" s="81" t="s">
        <v>564</v>
      </c>
      <c r="BQ544" s="81" t="s">
        <v>564</v>
      </c>
      <c r="BR544" s="81" t="s">
        <v>564</v>
      </c>
      <c r="BS544" s="81" t="s">
        <v>564</v>
      </c>
      <c r="BT544"/>
      <c r="BU544" s="80"/>
      <c r="BV544" s="80"/>
      <c r="BW544" s="80"/>
      <c r="BX544" s="80"/>
      <c r="BY544" s="80"/>
      <c r="BZ544" s="80"/>
      <c r="CA544" s="80"/>
      <c r="CB544" s="80"/>
      <c r="CC544" s="80"/>
    </row>
    <row r="545" spans="1:81">
      <c r="A545" s="80" t="s">
        <v>2368</v>
      </c>
      <c r="B545" s="80">
        <v>430</v>
      </c>
      <c r="C545" s="80">
        <v>5</v>
      </c>
      <c r="D545" s="80">
        <v>26</v>
      </c>
      <c r="E545" s="80">
        <v>2008</v>
      </c>
      <c r="F545" s="80" t="s">
        <v>84</v>
      </c>
      <c r="G545" s="80" t="s">
        <v>2363</v>
      </c>
      <c r="H545" s="80" t="s">
        <v>2364</v>
      </c>
      <c r="I545" s="177"/>
      <c r="J545" s="81">
        <v>54.888101889874797</v>
      </c>
      <c r="K545" s="81">
        <v>1.6421843626183408</v>
      </c>
      <c r="L545" s="81">
        <v>1.0496350248367261</v>
      </c>
      <c r="M545" s="81">
        <v>18.834809080723982</v>
      </c>
      <c r="N545" s="81">
        <v>28.434162552086004</v>
      </c>
      <c r="O545" s="81">
        <v>29.768181502784593</v>
      </c>
      <c r="P545" s="81">
        <v>28.74744260316675</v>
      </c>
      <c r="Q545" s="81">
        <v>1.5704243729809946</v>
      </c>
      <c r="R545" s="81">
        <v>0</v>
      </c>
      <c r="S545" s="81">
        <v>2.3458397304871799</v>
      </c>
      <c r="T545" s="82"/>
      <c r="U545" s="81">
        <v>2422229</v>
      </c>
      <c r="V545" s="81">
        <v>941</v>
      </c>
      <c r="W545" s="81">
        <v>17</v>
      </c>
      <c r="X545" s="81">
        <v>4756</v>
      </c>
      <c r="Y545" s="81">
        <v>11187</v>
      </c>
      <c r="Z545" s="81">
        <v>15246</v>
      </c>
      <c r="AA545" s="81">
        <v>5636</v>
      </c>
      <c r="AB545" s="81">
        <v>25661</v>
      </c>
      <c r="AC545" s="81">
        <v>0</v>
      </c>
      <c r="AD545" s="81">
        <v>2.3458397304871799</v>
      </c>
      <c r="AE545" s="82"/>
      <c r="AF545" s="81" t="s">
        <v>564</v>
      </c>
      <c r="AG545" s="81" t="s">
        <v>564</v>
      </c>
      <c r="AH545" s="81" t="s">
        <v>564</v>
      </c>
      <c r="AI545" s="81" t="s">
        <v>564</v>
      </c>
      <c r="AJ545" s="81" t="s">
        <v>564</v>
      </c>
      <c r="AK545" s="81" t="s">
        <v>564</v>
      </c>
      <c r="AL545" s="81" t="s">
        <v>564</v>
      </c>
      <c r="AM545" s="81" t="s">
        <v>564</v>
      </c>
      <c r="AN545" s="81" t="s">
        <v>564</v>
      </c>
      <c r="AO545" s="81" t="s">
        <v>564</v>
      </c>
      <c r="AP545" s="82"/>
      <c r="AQ545" s="81" t="s">
        <v>564</v>
      </c>
      <c r="AR545" s="81" t="s">
        <v>564</v>
      </c>
      <c r="AS545" s="81" t="s">
        <v>564</v>
      </c>
      <c r="AT545" s="81" t="s">
        <v>564</v>
      </c>
      <c r="AU545" s="81" t="s">
        <v>564</v>
      </c>
      <c r="AV545" s="81" t="s">
        <v>564</v>
      </c>
      <c r="AW545" s="81" t="s">
        <v>564</v>
      </c>
      <c r="AX545" s="82"/>
      <c r="AY545" s="81" t="s">
        <v>564</v>
      </c>
      <c r="AZ545" s="81" t="s">
        <v>564</v>
      </c>
      <c r="BA545" s="81" t="s">
        <v>564</v>
      </c>
      <c r="BB545" s="81" t="s">
        <v>564</v>
      </c>
      <c r="BC545" s="81" t="s">
        <v>564</v>
      </c>
      <c r="BD545" s="81" t="s">
        <v>564</v>
      </c>
      <c r="BE545" s="81" t="s">
        <v>564</v>
      </c>
      <c r="BF545" s="82"/>
      <c r="BG545" s="81" t="s">
        <v>564</v>
      </c>
      <c r="BH545" s="81" t="s">
        <v>564</v>
      </c>
      <c r="BI545" s="81" t="s">
        <v>564</v>
      </c>
      <c r="BJ545" s="81" t="s">
        <v>564</v>
      </c>
      <c r="BK545" s="81" t="s">
        <v>564</v>
      </c>
      <c r="BL545" s="81" t="s">
        <v>564</v>
      </c>
      <c r="BM545" s="82"/>
      <c r="BN545" s="81" t="s">
        <v>564</v>
      </c>
      <c r="BO545" s="81" t="s">
        <v>564</v>
      </c>
      <c r="BP545" s="81" t="s">
        <v>564</v>
      </c>
      <c r="BQ545" s="81" t="s">
        <v>564</v>
      </c>
      <c r="BR545" s="81" t="s">
        <v>564</v>
      </c>
      <c r="BS545" s="81" t="s">
        <v>564</v>
      </c>
      <c r="BT545"/>
      <c r="BU545" s="80"/>
      <c r="BV545" s="80"/>
      <c r="BW545" s="80"/>
      <c r="BX545" s="80"/>
      <c r="BY545" s="80"/>
      <c r="BZ545" s="80"/>
      <c r="CA545" s="80"/>
      <c r="CB545" s="80"/>
      <c r="CC545" s="80"/>
    </row>
    <row r="546" spans="1:81">
      <c r="A546" s="80" t="s">
        <v>2369</v>
      </c>
      <c r="B546" s="80">
        <v>431</v>
      </c>
      <c r="C546" s="80">
        <v>6</v>
      </c>
      <c r="D546" s="80">
        <v>26</v>
      </c>
      <c r="E546" s="80">
        <v>2009</v>
      </c>
      <c r="F546" s="80" t="s">
        <v>85</v>
      </c>
      <c r="G546" s="80" t="s">
        <v>2363</v>
      </c>
      <c r="H546" s="80" t="s">
        <v>2364</v>
      </c>
      <c r="I546" s="177"/>
      <c r="J546" s="81">
        <v>43.122483881798871</v>
      </c>
      <c r="K546" s="81">
        <v>1.0974236112072786</v>
      </c>
      <c r="L546" s="81">
        <v>0.89085624401478625</v>
      </c>
      <c r="M546" s="81">
        <v>18.72516319660723</v>
      </c>
      <c r="N546" s="81">
        <v>27.653396598240388</v>
      </c>
      <c r="O546" s="81">
        <v>30.30318471286326</v>
      </c>
      <c r="P546" s="81">
        <v>27.51531419246275</v>
      </c>
      <c r="Q546" s="81">
        <v>1.4769853443589525</v>
      </c>
      <c r="R546" s="81">
        <v>0</v>
      </c>
      <c r="S546" s="81">
        <v>3.322147257629156</v>
      </c>
      <c r="T546" s="82"/>
      <c r="U546" s="81">
        <v>1947471</v>
      </c>
      <c r="V546" s="81">
        <v>791</v>
      </c>
      <c r="W546" s="81">
        <v>21</v>
      </c>
      <c r="X546" s="81">
        <v>4986</v>
      </c>
      <c r="Y546" s="81">
        <v>11185</v>
      </c>
      <c r="Z546" s="81">
        <v>15319</v>
      </c>
      <c r="AA546" s="81">
        <v>5538</v>
      </c>
      <c r="AB546" s="81">
        <v>25335</v>
      </c>
      <c r="AC546" s="81">
        <v>0</v>
      </c>
      <c r="AD546" s="81">
        <v>3.322147257629156</v>
      </c>
      <c r="AE546" s="82"/>
      <c r="AF546" s="81" t="s">
        <v>564</v>
      </c>
      <c r="AG546" s="81" t="s">
        <v>564</v>
      </c>
      <c r="AH546" s="81" t="s">
        <v>564</v>
      </c>
      <c r="AI546" s="81" t="s">
        <v>564</v>
      </c>
      <c r="AJ546" s="81" t="s">
        <v>564</v>
      </c>
      <c r="AK546" s="81" t="s">
        <v>564</v>
      </c>
      <c r="AL546" s="81" t="s">
        <v>564</v>
      </c>
      <c r="AM546" s="81" t="s">
        <v>564</v>
      </c>
      <c r="AN546" s="81" t="s">
        <v>564</v>
      </c>
      <c r="AO546" s="81" t="s">
        <v>564</v>
      </c>
      <c r="AP546" s="82"/>
      <c r="AQ546" s="81" t="s">
        <v>564</v>
      </c>
      <c r="AR546" s="81" t="s">
        <v>564</v>
      </c>
      <c r="AS546" s="81" t="s">
        <v>564</v>
      </c>
      <c r="AT546" s="81" t="s">
        <v>564</v>
      </c>
      <c r="AU546" s="81" t="s">
        <v>564</v>
      </c>
      <c r="AV546" s="81" t="s">
        <v>564</v>
      </c>
      <c r="AW546" s="81" t="s">
        <v>564</v>
      </c>
      <c r="AX546" s="82"/>
      <c r="AY546" s="81" t="s">
        <v>564</v>
      </c>
      <c r="AZ546" s="81" t="s">
        <v>564</v>
      </c>
      <c r="BA546" s="81" t="s">
        <v>564</v>
      </c>
      <c r="BB546" s="81" t="s">
        <v>564</v>
      </c>
      <c r="BC546" s="81" t="s">
        <v>564</v>
      </c>
      <c r="BD546" s="81" t="s">
        <v>564</v>
      </c>
      <c r="BE546" s="81" t="s">
        <v>564</v>
      </c>
      <c r="BF546" s="82"/>
      <c r="BG546" s="81">
        <v>0</v>
      </c>
      <c r="BH546" s="81">
        <v>0</v>
      </c>
      <c r="BI546" s="81">
        <v>3.72</v>
      </c>
      <c r="BJ546" s="81">
        <v>0</v>
      </c>
      <c r="BK546" s="81">
        <v>0</v>
      </c>
      <c r="BL546" s="81">
        <v>0</v>
      </c>
      <c r="BM546" s="82"/>
      <c r="BN546" s="81">
        <v>0</v>
      </c>
      <c r="BO546" s="81">
        <v>0</v>
      </c>
      <c r="BP546" s="81">
        <v>1</v>
      </c>
      <c r="BQ546" s="81">
        <v>0</v>
      </c>
      <c r="BR546" s="81">
        <v>0</v>
      </c>
      <c r="BS546" s="81">
        <v>0</v>
      </c>
      <c r="BT546"/>
      <c r="BU546" s="80"/>
      <c r="BV546" s="80"/>
      <c r="BW546" s="80"/>
      <c r="BX546" s="80"/>
      <c r="BY546" s="80"/>
      <c r="BZ546" s="80"/>
      <c r="CA546" s="80"/>
      <c r="CB546" s="80"/>
      <c r="CC546" s="80"/>
    </row>
    <row r="547" spans="1:81">
      <c r="A547" s="80" t="s">
        <v>2370</v>
      </c>
      <c r="B547" s="80">
        <v>432</v>
      </c>
      <c r="C547" s="80">
        <v>7</v>
      </c>
      <c r="D547" s="80">
        <v>26</v>
      </c>
      <c r="E547" s="80">
        <v>2010</v>
      </c>
      <c r="F547" s="80" t="s">
        <v>86</v>
      </c>
      <c r="G547" s="80" t="s">
        <v>2363</v>
      </c>
      <c r="H547" s="80" t="s">
        <v>2364</v>
      </c>
      <c r="I547" s="177"/>
      <c r="J547" s="81">
        <v>50.506152288858232</v>
      </c>
      <c r="K547" s="81">
        <v>1.2296684156794184</v>
      </c>
      <c r="L547" s="81">
        <v>0.84177314261241376</v>
      </c>
      <c r="M547" s="81">
        <v>19.695699689331082</v>
      </c>
      <c r="N547" s="81">
        <v>28.072501141978908</v>
      </c>
      <c r="O547" s="81">
        <v>30.253596927113705</v>
      </c>
      <c r="P547" s="81">
        <v>27.588204800247524</v>
      </c>
      <c r="Q547" s="81">
        <v>1.5288195225308789</v>
      </c>
      <c r="R547" s="81">
        <v>0</v>
      </c>
      <c r="S547" s="81">
        <v>3.7267869543189449</v>
      </c>
      <c r="T547" s="82"/>
      <c r="U547" s="81">
        <v>2105612</v>
      </c>
      <c r="V547" s="81">
        <v>791</v>
      </c>
      <c r="W547" s="81">
        <v>21</v>
      </c>
      <c r="X547" s="81">
        <v>4986</v>
      </c>
      <c r="Y547" s="81">
        <v>11199</v>
      </c>
      <c r="Z547" s="81">
        <v>15365</v>
      </c>
      <c r="AA547" s="81">
        <v>5414</v>
      </c>
      <c r="AB547" s="81">
        <v>25128</v>
      </c>
      <c r="AC547" s="81">
        <v>0</v>
      </c>
      <c r="AD547" s="81">
        <v>3.7267869543189449</v>
      </c>
      <c r="AE547" s="82"/>
      <c r="AF547" s="81" t="s">
        <v>564</v>
      </c>
      <c r="AG547" s="81" t="s">
        <v>564</v>
      </c>
      <c r="AH547" s="81" t="s">
        <v>564</v>
      </c>
      <c r="AI547" s="81" t="s">
        <v>564</v>
      </c>
      <c r="AJ547" s="81" t="s">
        <v>564</v>
      </c>
      <c r="AK547" s="81" t="s">
        <v>564</v>
      </c>
      <c r="AL547" s="81" t="s">
        <v>564</v>
      </c>
      <c r="AM547" s="81" t="s">
        <v>564</v>
      </c>
      <c r="AN547" s="81" t="s">
        <v>564</v>
      </c>
      <c r="AO547" s="81" t="s">
        <v>564</v>
      </c>
      <c r="AP547" s="82"/>
      <c r="AQ547" s="81" t="s">
        <v>564</v>
      </c>
      <c r="AR547" s="81" t="s">
        <v>564</v>
      </c>
      <c r="AS547" s="81" t="s">
        <v>564</v>
      </c>
      <c r="AT547" s="81" t="s">
        <v>564</v>
      </c>
      <c r="AU547" s="81" t="s">
        <v>564</v>
      </c>
      <c r="AV547" s="81" t="s">
        <v>564</v>
      </c>
      <c r="AW547" s="81" t="s">
        <v>564</v>
      </c>
      <c r="AX547" s="82"/>
      <c r="AY547" s="81" t="s">
        <v>564</v>
      </c>
      <c r="AZ547" s="81" t="s">
        <v>564</v>
      </c>
      <c r="BA547" s="81" t="s">
        <v>564</v>
      </c>
      <c r="BB547" s="81" t="s">
        <v>564</v>
      </c>
      <c r="BC547" s="81" t="s">
        <v>564</v>
      </c>
      <c r="BD547" s="81" t="s">
        <v>564</v>
      </c>
      <c r="BE547" s="81" t="s">
        <v>564</v>
      </c>
      <c r="BF547" s="82"/>
      <c r="BG547" s="81">
        <v>0</v>
      </c>
      <c r="BH547" s="81">
        <v>0</v>
      </c>
      <c r="BI547" s="81">
        <v>3.8079999999999998</v>
      </c>
      <c r="BJ547" s="81">
        <v>0</v>
      </c>
      <c r="BK547" s="81">
        <v>0</v>
      </c>
      <c r="BL547" s="81">
        <v>0</v>
      </c>
      <c r="BM547" s="82"/>
      <c r="BN547" s="81">
        <v>0</v>
      </c>
      <c r="BO547" s="81">
        <v>0</v>
      </c>
      <c r="BP547" s="81">
        <v>1</v>
      </c>
      <c r="BQ547" s="81">
        <v>0</v>
      </c>
      <c r="BR547" s="81">
        <v>0</v>
      </c>
      <c r="BS547" s="81">
        <v>0</v>
      </c>
      <c r="BT547"/>
      <c r="BU547" s="80">
        <v>3.8079999999999998</v>
      </c>
      <c r="BV547" s="80">
        <v>0</v>
      </c>
      <c r="BW547" s="80">
        <v>0</v>
      </c>
      <c r="BX547" s="80">
        <v>0</v>
      </c>
      <c r="BY547" s="80">
        <v>0</v>
      </c>
      <c r="BZ547" s="80">
        <v>0</v>
      </c>
      <c r="CA547" s="80">
        <v>0</v>
      </c>
      <c r="CB547" s="80">
        <v>0</v>
      </c>
      <c r="CC547" s="80">
        <v>0</v>
      </c>
    </row>
    <row r="548" spans="1:81">
      <c r="A548" s="80" t="s">
        <v>2371</v>
      </c>
      <c r="B548" s="80">
        <v>433</v>
      </c>
      <c r="C548" s="80">
        <v>8</v>
      </c>
      <c r="D548" s="80">
        <v>26</v>
      </c>
      <c r="E548" s="80">
        <v>2011</v>
      </c>
      <c r="F548" s="80" t="s">
        <v>87</v>
      </c>
      <c r="G548" s="80" t="s">
        <v>2363</v>
      </c>
      <c r="H548" s="80" t="s">
        <v>2364</v>
      </c>
      <c r="I548" s="177"/>
      <c r="J548" s="81">
        <v>50.358471264273987</v>
      </c>
      <c r="K548" s="81">
        <v>1.9933204553995234</v>
      </c>
      <c r="L548" s="81">
        <v>0.94662676475763408</v>
      </c>
      <c r="M548" s="81">
        <v>23.833993418849882</v>
      </c>
      <c r="N548" s="81">
        <v>34.234539516494472</v>
      </c>
      <c r="O548" s="81">
        <v>29.855057950345024</v>
      </c>
      <c r="P548" s="81">
        <v>26.182288545076652</v>
      </c>
      <c r="Q548" s="81">
        <v>1.742948650490866</v>
      </c>
      <c r="R548" s="81">
        <v>0</v>
      </c>
      <c r="S548" s="81">
        <v>3.4834359047724921</v>
      </c>
      <c r="T548" s="82"/>
      <c r="U548" s="81">
        <v>1982455</v>
      </c>
      <c r="V548" s="81">
        <v>791</v>
      </c>
      <c r="W548" s="81">
        <v>21</v>
      </c>
      <c r="X548" s="81">
        <v>4986</v>
      </c>
      <c r="Y548" s="81">
        <v>11193</v>
      </c>
      <c r="Z548" s="81">
        <v>15492</v>
      </c>
      <c r="AA548" s="81">
        <v>5291</v>
      </c>
      <c r="AB548" s="81">
        <v>24836</v>
      </c>
      <c r="AC548" s="81">
        <v>0</v>
      </c>
      <c r="AD548" s="81">
        <v>3.4834359047724921</v>
      </c>
      <c r="AE548" s="82"/>
      <c r="AF548" s="81" t="s">
        <v>564</v>
      </c>
      <c r="AG548" s="81" t="s">
        <v>564</v>
      </c>
      <c r="AH548" s="81" t="s">
        <v>564</v>
      </c>
      <c r="AI548" s="81" t="s">
        <v>564</v>
      </c>
      <c r="AJ548" s="81" t="s">
        <v>564</v>
      </c>
      <c r="AK548" s="81" t="s">
        <v>564</v>
      </c>
      <c r="AL548" s="81" t="s">
        <v>564</v>
      </c>
      <c r="AM548" s="81" t="s">
        <v>564</v>
      </c>
      <c r="AN548" s="81" t="s">
        <v>564</v>
      </c>
      <c r="AO548" s="81" t="s">
        <v>564</v>
      </c>
      <c r="AP548" s="82"/>
      <c r="AQ548" s="81" t="s">
        <v>564</v>
      </c>
      <c r="AR548" s="81" t="s">
        <v>564</v>
      </c>
      <c r="AS548" s="81" t="s">
        <v>564</v>
      </c>
      <c r="AT548" s="81" t="s">
        <v>564</v>
      </c>
      <c r="AU548" s="81" t="s">
        <v>564</v>
      </c>
      <c r="AV548" s="81" t="s">
        <v>564</v>
      </c>
      <c r="AW548" s="81" t="s">
        <v>564</v>
      </c>
      <c r="AX548" s="82"/>
      <c r="AY548" s="81" t="s">
        <v>564</v>
      </c>
      <c r="AZ548" s="81" t="s">
        <v>564</v>
      </c>
      <c r="BA548" s="81" t="s">
        <v>564</v>
      </c>
      <c r="BB548" s="81" t="s">
        <v>564</v>
      </c>
      <c r="BC548" s="81" t="s">
        <v>564</v>
      </c>
      <c r="BD548" s="81" t="s">
        <v>564</v>
      </c>
      <c r="BE548" s="81" t="s">
        <v>564</v>
      </c>
      <c r="BF548" s="82"/>
      <c r="BG548" s="81">
        <v>0</v>
      </c>
      <c r="BH548" s="81">
        <v>0</v>
      </c>
      <c r="BI548" s="81">
        <v>0</v>
      </c>
      <c r="BJ548" s="81">
        <v>0</v>
      </c>
      <c r="BK548" s="81">
        <v>0</v>
      </c>
      <c r="BL548" s="81">
        <v>0</v>
      </c>
      <c r="BM548" s="82"/>
      <c r="BN548" s="81">
        <v>0</v>
      </c>
      <c r="BO548" s="81">
        <v>0</v>
      </c>
      <c r="BP548" s="81">
        <v>0</v>
      </c>
      <c r="BQ548" s="81">
        <v>0</v>
      </c>
      <c r="BR548" s="81">
        <v>0</v>
      </c>
      <c r="BS548" s="81">
        <v>0</v>
      </c>
      <c r="BT548"/>
      <c r="BU548" s="80">
        <v>0</v>
      </c>
      <c r="BV548" s="80">
        <v>0</v>
      </c>
      <c r="BW548" s="80">
        <v>0</v>
      </c>
      <c r="BX548" s="80">
        <v>0</v>
      </c>
      <c r="BY548" s="80">
        <v>0</v>
      </c>
      <c r="BZ548" s="80">
        <v>0</v>
      </c>
      <c r="CA548" s="80">
        <v>0</v>
      </c>
      <c r="CB548" s="80">
        <v>0</v>
      </c>
      <c r="CC548" s="80">
        <v>0</v>
      </c>
    </row>
    <row r="549" spans="1:81">
      <c r="A549" s="80" t="s">
        <v>2372</v>
      </c>
      <c r="B549" s="80">
        <v>434</v>
      </c>
      <c r="C549" s="80">
        <v>9</v>
      </c>
      <c r="D549" s="80">
        <v>26</v>
      </c>
      <c r="E549" s="80">
        <v>2012</v>
      </c>
      <c r="F549" s="80" t="s">
        <v>88</v>
      </c>
      <c r="G549" s="80" t="s">
        <v>2363</v>
      </c>
      <c r="H549" s="80" t="s">
        <v>2364</v>
      </c>
      <c r="I549" s="177"/>
      <c r="J549" s="81">
        <v>45.64826339649133</v>
      </c>
      <c r="K549" s="81">
        <v>1.8620614588369038</v>
      </c>
      <c r="L549" s="81">
        <v>0.96892379253002325</v>
      </c>
      <c r="M549" s="81">
        <v>26.441200690197434</v>
      </c>
      <c r="N549" s="81">
        <v>39.654700722284389</v>
      </c>
      <c r="O549" s="81">
        <v>29.975747785143113</v>
      </c>
      <c r="P549" s="81">
        <v>26.172004349117898</v>
      </c>
      <c r="Q549" s="81">
        <v>1.8751440127355974</v>
      </c>
      <c r="R549" s="81">
        <v>0</v>
      </c>
      <c r="S549" s="81">
        <v>3.8387076887952127</v>
      </c>
      <c r="T549" s="82"/>
      <c r="U549" s="81">
        <v>1728742</v>
      </c>
      <c r="V549" s="81">
        <v>791</v>
      </c>
      <c r="W549" s="81">
        <v>21</v>
      </c>
      <c r="X549" s="81">
        <v>4986</v>
      </c>
      <c r="Y549" s="81">
        <v>11217</v>
      </c>
      <c r="Z549" s="81">
        <v>15678</v>
      </c>
      <c r="AA549" s="81">
        <v>5259</v>
      </c>
      <c r="AB549" s="81">
        <v>24593</v>
      </c>
      <c r="AC549" s="81">
        <v>0</v>
      </c>
      <c r="AD549" s="81">
        <v>3.8387076887952127</v>
      </c>
      <c r="AE549" s="82"/>
      <c r="AF549" s="81" t="s">
        <v>564</v>
      </c>
      <c r="AG549" s="81" t="s">
        <v>564</v>
      </c>
      <c r="AH549" s="81" t="s">
        <v>564</v>
      </c>
      <c r="AI549" s="81" t="s">
        <v>564</v>
      </c>
      <c r="AJ549" s="81" t="s">
        <v>564</v>
      </c>
      <c r="AK549" s="81" t="s">
        <v>564</v>
      </c>
      <c r="AL549" s="81" t="s">
        <v>564</v>
      </c>
      <c r="AM549" s="81" t="s">
        <v>564</v>
      </c>
      <c r="AN549" s="81" t="s">
        <v>564</v>
      </c>
      <c r="AO549" s="81" t="s">
        <v>564</v>
      </c>
      <c r="AP549" s="82"/>
      <c r="AQ549" s="81" t="s">
        <v>564</v>
      </c>
      <c r="AR549" s="81" t="s">
        <v>564</v>
      </c>
      <c r="AS549" s="81" t="s">
        <v>564</v>
      </c>
      <c r="AT549" s="81" t="s">
        <v>564</v>
      </c>
      <c r="AU549" s="81" t="s">
        <v>564</v>
      </c>
      <c r="AV549" s="81" t="s">
        <v>564</v>
      </c>
      <c r="AW549" s="81" t="s">
        <v>564</v>
      </c>
      <c r="AX549" s="82"/>
      <c r="AY549" s="81" t="s">
        <v>564</v>
      </c>
      <c r="AZ549" s="81" t="s">
        <v>564</v>
      </c>
      <c r="BA549" s="81" t="s">
        <v>564</v>
      </c>
      <c r="BB549" s="81" t="s">
        <v>564</v>
      </c>
      <c r="BC549" s="81" t="s">
        <v>564</v>
      </c>
      <c r="BD549" s="81" t="s">
        <v>564</v>
      </c>
      <c r="BE549" s="81" t="s">
        <v>564</v>
      </c>
      <c r="BF549" s="82"/>
      <c r="BG549" s="81">
        <v>0</v>
      </c>
      <c r="BH549" s="81">
        <v>0</v>
      </c>
      <c r="BI549" s="81">
        <v>4.1529999999999996</v>
      </c>
      <c r="BJ549" s="81">
        <v>0</v>
      </c>
      <c r="BK549" s="81">
        <v>0</v>
      </c>
      <c r="BL549" s="81">
        <v>0</v>
      </c>
      <c r="BM549" s="82"/>
      <c r="BN549" s="81">
        <v>0</v>
      </c>
      <c r="BO549" s="81">
        <v>0</v>
      </c>
      <c r="BP549" s="81">
        <v>1</v>
      </c>
      <c r="BQ549" s="81">
        <v>0</v>
      </c>
      <c r="BR549" s="81">
        <v>0</v>
      </c>
      <c r="BS549" s="81">
        <v>0</v>
      </c>
      <c r="BT549"/>
      <c r="BU549" s="80">
        <v>4.1529999999999996</v>
      </c>
      <c r="BV549" s="80">
        <v>0</v>
      </c>
      <c r="BW549" s="80">
        <v>0</v>
      </c>
      <c r="BX549" s="80">
        <v>0</v>
      </c>
      <c r="BY549" s="80">
        <v>0</v>
      </c>
      <c r="BZ549" s="80">
        <v>0</v>
      </c>
      <c r="CA549" s="80">
        <v>0</v>
      </c>
      <c r="CB549" s="80">
        <v>0</v>
      </c>
      <c r="CC549" s="80">
        <v>0</v>
      </c>
    </row>
    <row r="550" spans="1:81">
      <c r="A550" s="80" t="s">
        <v>2373</v>
      </c>
      <c r="B550" s="80">
        <v>435</v>
      </c>
      <c r="C550" s="80">
        <v>10</v>
      </c>
      <c r="D550" s="80">
        <v>26</v>
      </c>
      <c r="E550" s="80">
        <v>2013</v>
      </c>
      <c r="F550" s="80" t="s">
        <v>89</v>
      </c>
      <c r="G550" s="80" t="s">
        <v>2363</v>
      </c>
      <c r="H550" s="80" t="s">
        <v>2364</v>
      </c>
      <c r="I550" s="177"/>
      <c r="J550" s="81">
        <v>46.997561630260257</v>
      </c>
      <c r="K550" s="81">
        <v>1.5507723579751713</v>
      </c>
      <c r="L550" s="81">
        <v>0.93112800162322329</v>
      </c>
      <c r="M550" s="81">
        <v>26.196525381218574</v>
      </c>
      <c r="N550" s="81">
        <v>37.886543529192217</v>
      </c>
      <c r="O550" s="81">
        <v>29.025861652245098</v>
      </c>
      <c r="P550" s="81">
        <v>25.955909734032883</v>
      </c>
      <c r="Q550" s="81">
        <v>1.8915141846051078</v>
      </c>
      <c r="R550" s="81">
        <v>0</v>
      </c>
      <c r="S550" s="81">
        <v>3.0718487222438791</v>
      </c>
      <c r="T550" s="82"/>
      <c r="U550" s="81">
        <v>1787749</v>
      </c>
      <c r="V550" s="81">
        <v>791</v>
      </c>
      <c r="W550" s="81">
        <v>21</v>
      </c>
      <c r="X550" s="81">
        <v>4986</v>
      </c>
      <c r="Y550" s="81">
        <v>11246</v>
      </c>
      <c r="Z550" s="81">
        <v>15859</v>
      </c>
      <c r="AA550" s="81">
        <v>5196</v>
      </c>
      <c r="AB550" s="81">
        <v>24452</v>
      </c>
      <c r="AC550" s="81">
        <v>0</v>
      </c>
      <c r="AD550" s="81">
        <v>3.0718487222438791</v>
      </c>
      <c r="AE550" s="82"/>
      <c r="AF550" s="81" t="s">
        <v>564</v>
      </c>
      <c r="AG550" s="81" t="s">
        <v>564</v>
      </c>
      <c r="AH550" s="81" t="s">
        <v>564</v>
      </c>
      <c r="AI550" s="81" t="s">
        <v>564</v>
      </c>
      <c r="AJ550" s="81" t="s">
        <v>564</v>
      </c>
      <c r="AK550" s="81" t="s">
        <v>564</v>
      </c>
      <c r="AL550" s="81" t="s">
        <v>564</v>
      </c>
      <c r="AM550" s="81" t="s">
        <v>564</v>
      </c>
      <c r="AN550" s="81" t="s">
        <v>564</v>
      </c>
      <c r="AO550" s="81" t="s">
        <v>564</v>
      </c>
      <c r="AP550" s="82"/>
      <c r="AQ550" s="81" t="s">
        <v>564</v>
      </c>
      <c r="AR550" s="81" t="s">
        <v>564</v>
      </c>
      <c r="AS550" s="81" t="s">
        <v>564</v>
      </c>
      <c r="AT550" s="81" t="s">
        <v>564</v>
      </c>
      <c r="AU550" s="81" t="s">
        <v>564</v>
      </c>
      <c r="AV550" s="81" t="s">
        <v>564</v>
      </c>
      <c r="AW550" s="81" t="s">
        <v>564</v>
      </c>
      <c r="AX550" s="82"/>
      <c r="AY550" s="81" t="s">
        <v>564</v>
      </c>
      <c r="AZ550" s="81" t="s">
        <v>564</v>
      </c>
      <c r="BA550" s="81" t="s">
        <v>564</v>
      </c>
      <c r="BB550" s="81" t="s">
        <v>564</v>
      </c>
      <c r="BC550" s="81" t="s">
        <v>564</v>
      </c>
      <c r="BD550" s="81" t="s">
        <v>564</v>
      </c>
      <c r="BE550" s="81" t="s">
        <v>564</v>
      </c>
      <c r="BF550" s="82"/>
      <c r="BG550" s="81">
        <v>0</v>
      </c>
      <c r="BH550" s="81">
        <v>0</v>
      </c>
      <c r="BI550" s="81">
        <v>4.4560000000000004</v>
      </c>
      <c r="BJ550" s="81">
        <v>0</v>
      </c>
      <c r="BK550" s="81">
        <v>0</v>
      </c>
      <c r="BL550" s="81">
        <v>0</v>
      </c>
      <c r="BM550" s="82"/>
      <c r="BN550" s="81">
        <v>0</v>
      </c>
      <c r="BO550" s="81">
        <v>0</v>
      </c>
      <c r="BP550" s="81">
        <v>1</v>
      </c>
      <c r="BQ550" s="81">
        <v>0</v>
      </c>
      <c r="BR550" s="81">
        <v>0</v>
      </c>
      <c r="BS550" s="81">
        <v>0</v>
      </c>
      <c r="BT550"/>
      <c r="BU550" s="80">
        <v>4.4560000000000004</v>
      </c>
      <c r="BV550" s="80">
        <v>0</v>
      </c>
      <c r="BW550" s="80">
        <v>0</v>
      </c>
      <c r="BX550" s="80">
        <v>0</v>
      </c>
      <c r="BY550" s="80">
        <v>0</v>
      </c>
      <c r="BZ550" s="80">
        <v>0</v>
      </c>
      <c r="CA550" s="80">
        <v>0</v>
      </c>
      <c r="CB550" s="80">
        <v>0</v>
      </c>
      <c r="CC550" s="80">
        <v>0</v>
      </c>
    </row>
    <row r="551" spans="1:81">
      <c r="A551" s="80" t="s">
        <v>2374</v>
      </c>
      <c r="B551" s="80">
        <v>436</v>
      </c>
      <c r="C551" s="80">
        <v>11</v>
      </c>
      <c r="D551" s="80">
        <v>26</v>
      </c>
      <c r="E551" s="80">
        <v>2014</v>
      </c>
      <c r="F551" s="80" t="s">
        <v>90</v>
      </c>
      <c r="G551" s="80" t="s">
        <v>2363</v>
      </c>
      <c r="H551" s="80" t="s">
        <v>2364</v>
      </c>
      <c r="I551" s="177"/>
      <c r="J551" s="81">
        <v>56.336712793582393</v>
      </c>
      <c r="K551" s="81">
        <v>1.6232835462315016</v>
      </c>
      <c r="L551" s="81">
        <v>1.5689455532000156</v>
      </c>
      <c r="M551" s="81">
        <v>26.015798909661441</v>
      </c>
      <c r="N551" s="81">
        <v>33.174291396140951</v>
      </c>
      <c r="O551" s="81">
        <v>27.705365918196541</v>
      </c>
      <c r="P551" s="81">
        <v>25.880012133381165</v>
      </c>
      <c r="Q551" s="81">
        <v>1.8006464663530024</v>
      </c>
      <c r="R551" s="81">
        <v>0</v>
      </c>
      <c r="S551" s="81">
        <v>3.265437751057275</v>
      </c>
      <c r="T551" s="82"/>
      <c r="U551" s="81">
        <v>2186177</v>
      </c>
      <c r="V551" s="81">
        <v>635</v>
      </c>
      <c r="W551" s="81">
        <v>36</v>
      </c>
      <c r="X551" s="81">
        <v>5062</v>
      </c>
      <c r="Y551" s="81">
        <v>11262</v>
      </c>
      <c r="Z551" s="81">
        <v>15943</v>
      </c>
      <c r="AA551" s="81">
        <v>5154</v>
      </c>
      <c r="AB551" s="81">
        <v>24261</v>
      </c>
      <c r="AC551" s="81">
        <v>0</v>
      </c>
      <c r="AD551" s="81">
        <v>3.265437751057275</v>
      </c>
      <c r="AE551" s="82"/>
      <c r="AF551" s="81">
        <v>28137130.029482942</v>
      </c>
      <c r="AG551" s="81">
        <v>1348635.2962402999</v>
      </c>
      <c r="AH551" s="81">
        <v>341428.33616314089</v>
      </c>
      <c r="AI551" s="81">
        <v>32094104.847981643</v>
      </c>
      <c r="AJ551" s="81">
        <v>45123141.676437274</v>
      </c>
      <c r="AK551" s="81">
        <v>0</v>
      </c>
      <c r="AL551" s="81">
        <v>0</v>
      </c>
      <c r="AM551" s="81">
        <v>3330672.7626616727</v>
      </c>
      <c r="AN551" s="81">
        <v>0</v>
      </c>
      <c r="AO551" s="81">
        <v>0</v>
      </c>
      <c r="AP551" s="82"/>
      <c r="AQ551" s="81">
        <v>393</v>
      </c>
      <c r="AR551" s="81">
        <v>92</v>
      </c>
      <c r="AS551" s="81">
        <v>0</v>
      </c>
      <c r="AT551" s="81">
        <v>0</v>
      </c>
      <c r="AU551" s="81">
        <v>0</v>
      </c>
      <c r="AV551" s="81">
        <v>0</v>
      </c>
      <c r="AW551" s="81" t="s">
        <v>564</v>
      </c>
      <c r="AX551" s="82"/>
      <c r="AY551" s="81">
        <v>1834.2600000000002</v>
      </c>
      <c r="AZ551" s="81">
        <v>3780.96</v>
      </c>
      <c r="BA551" s="81">
        <v>0</v>
      </c>
      <c r="BB551" s="81">
        <v>0</v>
      </c>
      <c r="BC551" s="81">
        <v>0</v>
      </c>
      <c r="BD551" s="81">
        <v>0</v>
      </c>
      <c r="BE551" s="81" t="s">
        <v>564</v>
      </c>
      <c r="BF551" s="82"/>
      <c r="BG551" s="81">
        <v>0</v>
      </c>
      <c r="BH551" s="81">
        <v>0</v>
      </c>
      <c r="BI551" s="81">
        <v>4.7750000000000004</v>
      </c>
      <c r="BJ551" s="81">
        <v>0</v>
      </c>
      <c r="BK551" s="81">
        <v>0</v>
      </c>
      <c r="BL551" s="81">
        <v>0</v>
      </c>
      <c r="BM551" s="82"/>
      <c r="BN551" s="81">
        <v>0</v>
      </c>
      <c r="BO551" s="81">
        <v>0</v>
      </c>
      <c r="BP551" s="81">
        <v>1</v>
      </c>
      <c r="BQ551" s="81">
        <v>0</v>
      </c>
      <c r="BR551" s="81">
        <v>0</v>
      </c>
      <c r="BS551" s="81">
        <v>0</v>
      </c>
      <c r="BT551"/>
      <c r="BU551" s="80">
        <v>4.7750000000000004</v>
      </c>
      <c r="BV551" s="80">
        <v>0</v>
      </c>
      <c r="BW551" s="80">
        <v>0</v>
      </c>
      <c r="BX551" s="80">
        <v>0</v>
      </c>
      <c r="BY551" s="80">
        <v>0</v>
      </c>
      <c r="BZ551" s="80">
        <v>0</v>
      </c>
      <c r="CA551" s="80">
        <v>0</v>
      </c>
      <c r="CB551" s="80">
        <v>0</v>
      </c>
      <c r="CC551" s="80">
        <v>0</v>
      </c>
    </row>
    <row r="552" spans="1:81">
      <c r="A552" s="80" t="s">
        <v>2375</v>
      </c>
      <c r="B552" s="80">
        <v>437</v>
      </c>
      <c r="C552" s="80">
        <v>12</v>
      </c>
      <c r="D552" s="80">
        <v>26</v>
      </c>
      <c r="E552" s="80">
        <v>2015</v>
      </c>
      <c r="F552" s="80" t="s">
        <v>91</v>
      </c>
      <c r="G552" s="80" t="s">
        <v>2363</v>
      </c>
      <c r="H552" s="80" t="s">
        <v>2364</v>
      </c>
      <c r="I552" s="177"/>
      <c r="J552" s="81">
        <v>57.36189266561712</v>
      </c>
      <c r="K552" s="81">
        <v>1.4575191055876331</v>
      </c>
      <c r="L552" s="81">
        <v>1.5693026961514309</v>
      </c>
      <c r="M552" s="81">
        <v>24.897548605027975</v>
      </c>
      <c r="N552" s="81">
        <v>29.237665060823094</v>
      </c>
      <c r="O552" s="81">
        <v>27.494335635260466</v>
      </c>
      <c r="P552" s="81">
        <v>25.699363126077245</v>
      </c>
      <c r="Q552" s="81">
        <v>1.7322273521038283</v>
      </c>
      <c r="R552" s="81">
        <v>0</v>
      </c>
      <c r="S552" s="81">
        <v>2.7693674188666972</v>
      </c>
      <c r="T552" s="82"/>
      <c r="U552" s="81">
        <v>2540950</v>
      </c>
      <c r="V552" s="81">
        <v>635</v>
      </c>
      <c r="W552" s="81">
        <v>36</v>
      </c>
      <c r="X552" s="81">
        <v>5062</v>
      </c>
      <c r="Y552" s="81">
        <v>11198</v>
      </c>
      <c r="Z552" s="81">
        <v>15974</v>
      </c>
      <c r="AA552" s="81">
        <v>5114</v>
      </c>
      <c r="AB552" s="81">
        <v>23841</v>
      </c>
      <c r="AC552" s="81">
        <v>0</v>
      </c>
      <c r="AD552" s="81">
        <v>2.7693674188666972</v>
      </c>
      <c r="AE552" s="82"/>
      <c r="AF552" s="81">
        <v>29155633.189282183</v>
      </c>
      <c r="AG552" s="81">
        <v>1168916.973777717</v>
      </c>
      <c r="AH552" s="81">
        <v>294755.99299030163</v>
      </c>
      <c r="AI552" s="81">
        <v>31290840.037553065</v>
      </c>
      <c r="AJ552" s="81">
        <v>43635333.501786143</v>
      </c>
      <c r="AK552" s="81">
        <v>0</v>
      </c>
      <c r="AL552" s="81">
        <v>0</v>
      </c>
      <c r="AM552" s="81">
        <v>3267309.0407664189</v>
      </c>
      <c r="AN552" s="81">
        <v>0</v>
      </c>
      <c r="AO552" s="81">
        <v>0</v>
      </c>
      <c r="AP552" s="82"/>
      <c r="AQ552" s="81">
        <v>431</v>
      </c>
      <c r="AR552" s="81">
        <v>145</v>
      </c>
      <c r="AS552" s="81">
        <v>0</v>
      </c>
      <c r="AT552" s="81">
        <v>0</v>
      </c>
      <c r="AU552" s="81">
        <v>0</v>
      </c>
      <c r="AV552" s="81">
        <v>0</v>
      </c>
      <c r="AW552" s="81" t="s">
        <v>564</v>
      </c>
      <c r="AX552" s="82"/>
      <c r="AY552" s="81">
        <v>2033.8</v>
      </c>
      <c r="AZ552" s="81">
        <v>7134.36</v>
      </c>
      <c r="BA552" s="81">
        <v>0</v>
      </c>
      <c r="BB552" s="81">
        <v>0</v>
      </c>
      <c r="BC552" s="81">
        <v>0</v>
      </c>
      <c r="BD552" s="81">
        <v>0</v>
      </c>
      <c r="BE552" s="81" t="s">
        <v>564</v>
      </c>
      <c r="BF552" s="82"/>
      <c r="BG552" s="81">
        <v>0</v>
      </c>
      <c r="BH552" s="81">
        <v>0</v>
      </c>
      <c r="BI552" s="81">
        <v>4.6210000000000004</v>
      </c>
      <c r="BJ552" s="81">
        <v>0</v>
      </c>
      <c r="BK552" s="81">
        <v>0</v>
      </c>
      <c r="BL552" s="81">
        <v>0</v>
      </c>
      <c r="BM552" s="82"/>
      <c r="BN552" s="81">
        <v>0</v>
      </c>
      <c r="BO552" s="81">
        <v>0</v>
      </c>
      <c r="BP552" s="81">
        <v>1</v>
      </c>
      <c r="BQ552" s="81">
        <v>0</v>
      </c>
      <c r="BR552" s="81">
        <v>0</v>
      </c>
      <c r="BS552" s="81">
        <v>0</v>
      </c>
      <c r="BT552"/>
      <c r="BU552" s="80">
        <v>4.6210000000000004</v>
      </c>
      <c r="BV552" s="80">
        <v>0</v>
      </c>
      <c r="BW552" s="80">
        <v>0</v>
      </c>
      <c r="BX552" s="80">
        <v>0</v>
      </c>
      <c r="BY552" s="80">
        <v>0</v>
      </c>
      <c r="BZ552" s="80">
        <v>0</v>
      </c>
      <c r="CA552" s="80">
        <v>0</v>
      </c>
      <c r="CB552" s="80">
        <v>0</v>
      </c>
      <c r="CC552" s="80">
        <v>0</v>
      </c>
    </row>
    <row r="553" spans="1:81">
      <c r="A553" s="80" t="s">
        <v>2376</v>
      </c>
      <c r="B553" s="80">
        <v>438</v>
      </c>
      <c r="C553" s="80">
        <v>13</v>
      </c>
      <c r="D553" s="80">
        <v>26</v>
      </c>
      <c r="E553" s="80">
        <v>2016</v>
      </c>
      <c r="F553" s="80" t="s">
        <v>92</v>
      </c>
      <c r="G553" s="80" t="s">
        <v>2363</v>
      </c>
      <c r="H553" s="80" t="s">
        <v>2364</v>
      </c>
      <c r="I553" s="177"/>
      <c r="J553" s="81">
        <v>56.808527836590883</v>
      </c>
      <c r="K553" s="81">
        <v>1.417755908231678</v>
      </c>
      <c r="L553" s="81">
        <v>1.4814920010127628</v>
      </c>
      <c r="M553" s="81">
        <v>20.247319238872254</v>
      </c>
      <c r="N553" s="81">
        <v>29.080973091597343</v>
      </c>
      <c r="O553" s="81">
        <v>27.146857300051376</v>
      </c>
      <c r="P553" s="81">
        <v>24.76490569790748</v>
      </c>
      <c r="Q553" s="81">
        <v>1.6631723598147041</v>
      </c>
      <c r="R553" s="81">
        <v>0</v>
      </c>
      <c r="S553" s="81">
        <v>3.0824160079019269</v>
      </c>
      <c r="T553" s="82"/>
      <c r="U553" s="81">
        <v>2661678</v>
      </c>
      <c r="V553" s="81">
        <v>635</v>
      </c>
      <c r="W553" s="81">
        <v>36</v>
      </c>
      <c r="X553" s="81">
        <v>5062</v>
      </c>
      <c r="Y553" s="81">
        <v>11201</v>
      </c>
      <c r="Z553" s="81">
        <v>15966</v>
      </c>
      <c r="AA553" s="81">
        <v>5097</v>
      </c>
      <c r="AB553" s="81">
        <v>23547</v>
      </c>
      <c r="AC553" s="81">
        <v>0</v>
      </c>
      <c r="AD553" s="81">
        <v>3.0824160079019269</v>
      </c>
      <c r="AE553" s="82"/>
      <c r="AF553" s="81">
        <v>29754999.474883821</v>
      </c>
      <c r="AG553" s="81">
        <v>1177852.4440442789</v>
      </c>
      <c r="AH553" s="81">
        <v>218616.4870103845</v>
      </c>
      <c r="AI553" s="81">
        <v>32534114.558399979</v>
      </c>
      <c r="AJ553" s="81">
        <v>47151446.125158183</v>
      </c>
      <c r="AK553" s="81">
        <v>0</v>
      </c>
      <c r="AL553" s="81">
        <v>0</v>
      </c>
      <c r="AM553" s="81">
        <v>3229524.6500729448</v>
      </c>
      <c r="AN553" s="81">
        <v>0</v>
      </c>
      <c r="AO553" s="81">
        <v>0</v>
      </c>
      <c r="AP553" s="82"/>
      <c r="AQ553" s="81">
        <v>467</v>
      </c>
      <c r="AR553" s="81">
        <v>179</v>
      </c>
      <c r="AS553" s="81">
        <v>0</v>
      </c>
      <c r="AT553" s="81">
        <v>0</v>
      </c>
      <c r="AU553" s="81">
        <v>0</v>
      </c>
      <c r="AV553" s="81">
        <v>0</v>
      </c>
      <c r="AW553" s="81" t="s">
        <v>564</v>
      </c>
      <c r="AX553" s="82"/>
      <c r="AY553" s="81">
        <v>2241.5100000000002</v>
      </c>
      <c r="AZ553" s="81">
        <v>15748.96</v>
      </c>
      <c r="BA553" s="81">
        <v>0</v>
      </c>
      <c r="BB553" s="81">
        <v>0</v>
      </c>
      <c r="BC553" s="81">
        <v>0</v>
      </c>
      <c r="BD553" s="81">
        <v>0</v>
      </c>
      <c r="BE553" s="81" t="s">
        <v>564</v>
      </c>
      <c r="BF553" s="82"/>
      <c r="BG553" s="81">
        <v>0</v>
      </c>
      <c r="BH553" s="81">
        <v>0</v>
      </c>
      <c r="BI553" s="81">
        <v>4.0839999999999996</v>
      </c>
      <c r="BJ553" s="81">
        <v>0</v>
      </c>
      <c r="BK553" s="81">
        <v>0</v>
      </c>
      <c r="BL553" s="81">
        <v>0</v>
      </c>
      <c r="BM553" s="82"/>
      <c r="BN553" s="81">
        <v>0</v>
      </c>
      <c r="BO553" s="81">
        <v>0</v>
      </c>
      <c r="BP553" s="81">
        <v>1</v>
      </c>
      <c r="BQ553" s="81">
        <v>0</v>
      </c>
      <c r="BR553" s="81">
        <v>0</v>
      </c>
      <c r="BS553" s="81">
        <v>0</v>
      </c>
      <c r="BT553"/>
      <c r="BU553" s="80">
        <v>4.0839999999999996</v>
      </c>
      <c r="BV553" s="80">
        <v>0</v>
      </c>
      <c r="BW553" s="80">
        <v>0</v>
      </c>
      <c r="BX553" s="80">
        <v>0</v>
      </c>
      <c r="BY553" s="80">
        <v>0</v>
      </c>
      <c r="BZ553" s="80">
        <v>0</v>
      </c>
      <c r="CA553" s="80">
        <v>0</v>
      </c>
      <c r="CB553" s="80">
        <v>0</v>
      </c>
      <c r="CC553" s="80">
        <v>0</v>
      </c>
    </row>
    <row r="554" spans="1:81">
      <c r="A554" s="80" t="s">
        <v>2377</v>
      </c>
      <c r="B554" s="80">
        <v>439</v>
      </c>
      <c r="C554" s="80">
        <v>14</v>
      </c>
      <c r="D554" s="80">
        <v>26</v>
      </c>
      <c r="E554" s="80">
        <v>2017</v>
      </c>
      <c r="F554" s="80" t="s">
        <v>71</v>
      </c>
      <c r="G554" s="80" t="s">
        <v>2363</v>
      </c>
      <c r="H554" s="80" t="s">
        <v>2364</v>
      </c>
      <c r="I554" s="177"/>
      <c r="J554" s="81">
        <v>29.283444609182382</v>
      </c>
      <c r="K554" s="81">
        <v>1.4566370256344177</v>
      </c>
      <c r="L554" s="81">
        <v>1.4695279788634203</v>
      </c>
      <c r="M554" s="81">
        <v>18.851568267729778</v>
      </c>
      <c r="N554" s="81">
        <v>26.898656421799011</v>
      </c>
      <c r="O554" s="81">
        <v>26.660399051131275</v>
      </c>
      <c r="P554" s="81">
        <v>24.468018497237214</v>
      </c>
      <c r="Q554" s="81">
        <v>1.5877171159862435</v>
      </c>
      <c r="R554" s="81">
        <v>0</v>
      </c>
      <c r="S554" s="81">
        <v>3.4723020182177553</v>
      </c>
      <c r="T554" s="82"/>
      <c r="U554" s="81">
        <v>1475631</v>
      </c>
      <c r="V554" s="81">
        <v>635</v>
      </c>
      <c r="W554" s="81">
        <v>36</v>
      </c>
      <c r="X554" s="81">
        <v>5062</v>
      </c>
      <c r="Y554" s="81">
        <v>11194</v>
      </c>
      <c r="Z554" s="81">
        <v>15940</v>
      </c>
      <c r="AA554" s="81">
        <v>5068</v>
      </c>
      <c r="AB554" s="81">
        <v>23246</v>
      </c>
      <c r="AC554" s="81">
        <v>0</v>
      </c>
      <c r="AD554" s="81">
        <v>3.4723020182177549</v>
      </c>
      <c r="AE554" s="82"/>
      <c r="AF554" s="81">
        <v>15709530.463369209</v>
      </c>
      <c r="AG554" s="81">
        <v>1192390.090883319</v>
      </c>
      <c r="AH554" s="81">
        <v>293364.11579595623</v>
      </c>
      <c r="AI554" s="81">
        <v>30912148.745943978</v>
      </c>
      <c r="AJ554" s="81">
        <v>46914945.385812849</v>
      </c>
      <c r="AK554" s="81">
        <v>0</v>
      </c>
      <c r="AL554" s="81">
        <v>0</v>
      </c>
      <c r="AM554" s="81">
        <v>3193230.5430500251</v>
      </c>
      <c r="AN554" s="81">
        <v>0</v>
      </c>
      <c r="AO554" s="81">
        <v>0</v>
      </c>
      <c r="AP554" s="82"/>
      <c r="AQ554" s="81">
        <v>483</v>
      </c>
      <c r="AR554" s="81">
        <v>182</v>
      </c>
      <c r="AS554" s="81">
        <v>0</v>
      </c>
      <c r="AT554" s="81">
        <v>0</v>
      </c>
      <c r="AU554" s="81">
        <v>0</v>
      </c>
      <c r="AV554" s="81">
        <v>0</v>
      </c>
      <c r="AW554" s="81" t="s">
        <v>564</v>
      </c>
      <c r="AX554" s="82"/>
      <c r="AY554" s="81">
        <v>2334.0100000000002</v>
      </c>
      <c r="AZ554" s="81">
        <v>15805.96</v>
      </c>
      <c r="BA554" s="81">
        <v>0</v>
      </c>
      <c r="BB554" s="81">
        <v>0</v>
      </c>
      <c r="BC554" s="81">
        <v>0</v>
      </c>
      <c r="BD554" s="81">
        <v>0</v>
      </c>
      <c r="BE554" s="81" t="s">
        <v>564</v>
      </c>
      <c r="BF554" s="82"/>
      <c r="BG554" s="81">
        <v>0</v>
      </c>
      <c r="BH554" s="81">
        <v>0</v>
      </c>
      <c r="BI554" s="81">
        <v>4.0209999999999999</v>
      </c>
      <c r="BJ554" s="81">
        <v>0</v>
      </c>
      <c r="BK554" s="81">
        <v>0</v>
      </c>
      <c r="BL554" s="81">
        <v>0</v>
      </c>
      <c r="BM554" s="82"/>
      <c r="BN554" s="81">
        <v>0</v>
      </c>
      <c r="BO554" s="81">
        <v>0</v>
      </c>
      <c r="BP554" s="81">
        <v>1</v>
      </c>
      <c r="BQ554" s="81">
        <v>0</v>
      </c>
      <c r="BR554" s="81">
        <v>0</v>
      </c>
      <c r="BS554" s="81">
        <v>0</v>
      </c>
      <c r="BT554"/>
      <c r="BU554" s="80">
        <v>4.0209999999999999</v>
      </c>
      <c r="BV554" s="80">
        <v>0</v>
      </c>
      <c r="BW554" s="80">
        <v>0</v>
      </c>
      <c r="BX554" s="80">
        <v>0</v>
      </c>
      <c r="BY554" s="80">
        <v>0</v>
      </c>
      <c r="BZ554" s="80">
        <v>0</v>
      </c>
      <c r="CA554" s="80">
        <v>0</v>
      </c>
      <c r="CB554" s="80">
        <v>0</v>
      </c>
      <c r="CC554" s="80">
        <v>0</v>
      </c>
    </row>
    <row r="555" spans="1:81">
      <c r="A555" s="80" t="s">
        <v>2378</v>
      </c>
      <c r="B555" s="80">
        <v>440</v>
      </c>
      <c r="C555" s="80">
        <v>15</v>
      </c>
      <c r="D555" s="80">
        <v>26</v>
      </c>
      <c r="E555" s="80">
        <v>2018</v>
      </c>
      <c r="F555" s="80" t="s">
        <v>93</v>
      </c>
      <c r="G555" s="80" t="s">
        <v>2363</v>
      </c>
      <c r="H555" s="80" t="s">
        <v>2364</v>
      </c>
      <c r="I555" s="177"/>
      <c r="J555" s="81">
        <v>38.295827408404769</v>
      </c>
      <c r="K555" s="81">
        <v>1.2292552078633938</v>
      </c>
      <c r="L555" s="81">
        <v>1.3271493770704992</v>
      </c>
      <c r="M555" s="81">
        <v>17.199973378885886</v>
      </c>
      <c r="N555" s="81">
        <v>18.657202997622761</v>
      </c>
      <c r="O555" s="81">
        <v>25.97734363103061</v>
      </c>
      <c r="P555" s="81">
        <v>24.11930055975791</v>
      </c>
      <c r="Q555" s="81">
        <v>1.458490539982364</v>
      </c>
      <c r="R555" s="81">
        <v>0</v>
      </c>
      <c r="S555" s="81">
        <v>2.9368081613672703</v>
      </c>
      <c r="T555" s="82"/>
      <c r="U555" s="81">
        <v>2129619</v>
      </c>
      <c r="V555" s="81">
        <v>635</v>
      </c>
      <c r="W555" s="81">
        <v>36</v>
      </c>
      <c r="X555" s="81">
        <v>5062</v>
      </c>
      <c r="Y555" s="81">
        <v>11232</v>
      </c>
      <c r="Z555" s="81">
        <v>15829</v>
      </c>
      <c r="AA555" s="81">
        <v>5046</v>
      </c>
      <c r="AB555" s="81">
        <v>23012</v>
      </c>
      <c r="AC555" s="81">
        <v>0</v>
      </c>
      <c r="AD555" s="81">
        <v>2.9368081613672699</v>
      </c>
      <c r="AE555" s="82"/>
      <c r="AF555" s="81">
        <v>20804965.56061906</v>
      </c>
      <c r="AG555" s="81">
        <v>1078660.182530174</v>
      </c>
      <c r="AH555" s="81">
        <v>278619.75765168871</v>
      </c>
      <c r="AI555" s="81">
        <v>29690197.787800211</v>
      </c>
      <c r="AJ555" s="81">
        <v>39741151.679063</v>
      </c>
      <c r="AK555" s="81">
        <v>0</v>
      </c>
      <c r="AL555" s="81">
        <v>0</v>
      </c>
      <c r="AM555" s="81">
        <v>3167627.3596964641</v>
      </c>
      <c r="AN555" s="81">
        <v>0</v>
      </c>
      <c r="AO555" s="81">
        <v>0</v>
      </c>
      <c r="AP555" s="82"/>
      <c r="AQ555" s="81">
        <v>516</v>
      </c>
      <c r="AR555" s="81">
        <v>189</v>
      </c>
      <c r="AS555" s="81">
        <v>0</v>
      </c>
      <c r="AT555" s="81">
        <v>0</v>
      </c>
      <c r="AU555" s="81">
        <v>0</v>
      </c>
      <c r="AV555" s="81">
        <v>0</v>
      </c>
      <c r="AW555" s="81" t="s">
        <v>564</v>
      </c>
      <c r="AX555" s="82"/>
      <c r="AY555" s="81">
        <v>2526.9100000000012</v>
      </c>
      <c r="AZ555" s="81">
        <v>16025.86</v>
      </c>
      <c r="BA555" s="81">
        <v>0</v>
      </c>
      <c r="BB555" s="81">
        <v>0</v>
      </c>
      <c r="BC555" s="81">
        <v>0</v>
      </c>
      <c r="BD555" s="81">
        <v>0</v>
      </c>
      <c r="BE555" s="81" t="s">
        <v>564</v>
      </c>
      <c r="BF555" s="82"/>
      <c r="BG555" s="81">
        <v>0</v>
      </c>
      <c r="BH555" s="81">
        <v>0</v>
      </c>
      <c r="BI555" s="81">
        <v>4.8289999999999997</v>
      </c>
      <c r="BJ555" s="81">
        <v>0</v>
      </c>
      <c r="BK555" s="81">
        <v>0</v>
      </c>
      <c r="BL555" s="81">
        <v>0</v>
      </c>
      <c r="BM555" s="82"/>
      <c r="BN555" s="81">
        <v>0</v>
      </c>
      <c r="BO555" s="81">
        <v>0</v>
      </c>
      <c r="BP555" s="81">
        <v>1</v>
      </c>
      <c r="BQ555" s="81">
        <v>0</v>
      </c>
      <c r="BR555" s="81">
        <v>0</v>
      </c>
      <c r="BS555" s="81">
        <v>0</v>
      </c>
      <c r="BT555"/>
      <c r="BU555" s="80">
        <v>4.8289999999999997</v>
      </c>
      <c r="BV555" s="80">
        <v>0</v>
      </c>
      <c r="BW555" s="80">
        <v>0</v>
      </c>
      <c r="BX555" s="80">
        <v>0</v>
      </c>
      <c r="BY555" s="80">
        <v>0</v>
      </c>
      <c r="BZ555" s="80">
        <v>0</v>
      </c>
      <c r="CA555" s="80">
        <v>0</v>
      </c>
      <c r="CB555" s="80">
        <v>0</v>
      </c>
      <c r="CC555" s="80">
        <v>0</v>
      </c>
    </row>
    <row r="556" spans="1:81">
      <c r="A556" s="80" t="s">
        <v>2379</v>
      </c>
      <c r="B556" s="80">
        <v>441</v>
      </c>
      <c r="C556" s="80">
        <v>16</v>
      </c>
      <c r="D556" s="80">
        <v>26</v>
      </c>
      <c r="E556" s="80">
        <v>2019</v>
      </c>
      <c r="F556" s="80" t="s">
        <v>73</v>
      </c>
      <c r="G556" s="80" t="s">
        <v>2363</v>
      </c>
      <c r="H556" s="80" t="s">
        <v>2364</v>
      </c>
      <c r="I556" s="177"/>
      <c r="J556" s="81">
        <v>36.540676462391055</v>
      </c>
      <c r="K556" s="81">
        <v>1.168014288533735</v>
      </c>
      <c r="L556" s="81">
        <v>1.3496081129909479</v>
      </c>
      <c r="M556" s="81">
        <v>18.062621389278192</v>
      </c>
      <c r="N556" s="81">
        <v>18.298271679023749</v>
      </c>
      <c r="O556" s="81">
        <v>25.222478755458162</v>
      </c>
      <c r="P556" s="81">
        <v>24.079648730218796</v>
      </c>
      <c r="Q556" s="81">
        <v>1.3971487125966437</v>
      </c>
      <c r="R556" s="81">
        <v>0</v>
      </c>
      <c r="S556" s="81">
        <v>2.0720943324231533</v>
      </c>
      <c r="T556" s="82"/>
      <c r="U556" s="81">
        <v>2027761</v>
      </c>
      <c r="V556" s="81">
        <v>635</v>
      </c>
      <c r="W556" s="81">
        <v>36</v>
      </c>
      <c r="X556" s="81">
        <v>5062</v>
      </c>
      <c r="Y556" s="81">
        <v>11224</v>
      </c>
      <c r="Z556" s="81">
        <v>15791</v>
      </c>
      <c r="AA556" s="81">
        <v>5000</v>
      </c>
      <c r="AB556" s="81">
        <v>22641</v>
      </c>
      <c r="AC556" s="81">
        <v>0</v>
      </c>
      <c r="AD556" s="81">
        <v>2.0720943324231529</v>
      </c>
      <c r="AE556" s="82"/>
      <c r="AF556" s="81">
        <v>20276739.45640339</v>
      </c>
      <c r="AG556" s="81">
        <v>1045351.374722213</v>
      </c>
      <c r="AH556" s="81">
        <v>296087.10479194729</v>
      </c>
      <c r="AI556" s="81">
        <v>30355797.38757069</v>
      </c>
      <c r="AJ556" s="81">
        <v>36386938.913531974</v>
      </c>
      <c r="AK556" s="81">
        <v>0</v>
      </c>
      <c r="AL556" s="81">
        <v>0</v>
      </c>
      <c r="AM556" s="81">
        <v>3083533.7586432537</v>
      </c>
      <c r="AN556" s="81">
        <v>0</v>
      </c>
      <c r="AO556" s="81">
        <v>0</v>
      </c>
      <c r="AP556" s="82"/>
      <c r="AQ556" s="81">
        <v>549</v>
      </c>
      <c r="AR556" s="81">
        <v>192</v>
      </c>
      <c r="AS556" s="81">
        <v>0</v>
      </c>
      <c r="AT556" s="81">
        <v>0</v>
      </c>
      <c r="AU556" s="81">
        <v>0</v>
      </c>
      <c r="AV556" s="81">
        <v>0</v>
      </c>
      <c r="AW556" s="81" t="s">
        <v>564</v>
      </c>
      <c r="AX556" s="82"/>
      <c r="AY556" s="81">
        <v>2724.5900000000011</v>
      </c>
      <c r="AZ556" s="81">
        <v>16817.86</v>
      </c>
      <c r="BA556" s="81">
        <v>0</v>
      </c>
      <c r="BB556" s="81">
        <v>0</v>
      </c>
      <c r="BC556" s="81">
        <v>0</v>
      </c>
      <c r="BD556" s="81">
        <v>0</v>
      </c>
      <c r="BE556" s="81" t="s">
        <v>564</v>
      </c>
      <c r="BF556" s="82"/>
      <c r="BG556" s="81">
        <v>0</v>
      </c>
      <c r="BH556" s="81">
        <v>0</v>
      </c>
      <c r="BI556" s="81">
        <v>4.8</v>
      </c>
      <c r="BJ556" s="81">
        <v>0</v>
      </c>
      <c r="BK556" s="81">
        <v>0</v>
      </c>
      <c r="BL556" s="81">
        <v>0</v>
      </c>
      <c r="BM556" s="82"/>
      <c r="BN556" s="81">
        <v>0</v>
      </c>
      <c r="BO556" s="81">
        <v>0</v>
      </c>
      <c r="BP556" s="81">
        <v>1</v>
      </c>
      <c r="BQ556" s="81">
        <v>0</v>
      </c>
      <c r="BR556" s="81">
        <v>0</v>
      </c>
      <c r="BS556" s="81">
        <v>0</v>
      </c>
      <c r="BT556"/>
      <c r="BU556" s="80">
        <v>4.8</v>
      </c>
      <c r="BV556" s="80">
        <v>0</v>
      </c>
      <c r="BW556" s="80">
        <v>0</v>
      </c>
      <c r="BX556" s="80">
        <v>0</v>
      </c>
      <c r="BY556" s="80">
        <v>0</v>
      </c>
      <c r="BZ556" s="80">
        <v>0</v>
      </c>
      <c r="CA556" s="80">
        <v>0</v>
      </c>
      <c r="CB556" s="80">
        <v>0</v>
      </c>
      <c r="CC556" s="80">
        <v>0</v>
      </c>
    </row>
    <row r="557" spans="1:81">
      <c r="A557" s="80" t="s">
        <v>2380</v>
      </c>
      <c r="B557" s="80">
        <v>442</v>
      </c>
      <c r="C557" s="80">
        <v>17</v>
      </c>
      <c r="D557" s="80">
        <v>26</v>
      </c>
      <c r="E557" s="80">
        <v>2020</v>
      </c>
      <c r="F557" s="80" t="s">
        <v>218</v>
      </c>
      <c r="G557" s="80" t="s">
        <v>2363</v>
      </c>
      <c r="H557" s="80" t="s">
        <v>2364</v>
      </c>
      <c r="I557" s="177"/>
      <c r="J557" s="81">
        <v>22.944316582902541</v>
      </c>
      <c r="K557" s="81">
        <v>1.0403664620068966</v>
      </c>
      <c r="L557" s="81">
        <v>0.53866325380590618</v>
      </c>
      <c r="M557" s="81">
        <v>15.875657427395868</v>
      </c>
      <c r="N557" s="81">
        <v>21.149461507342718</v>
      </c>
      <c r="O557" s="81">
        <v>22.067672863369307</v>
      </c>
      <c r="P557" s="81">
        <v>22.322503233269092</v>
      </c>
      <c r="Q557" s="81">
        <v>1.3182985783850438</v>
      </c>
      <c r="R557" s="81">
        <v>0</v>
      </c>
      <c r="S557" s="81">
        <v>2.5081302491412001</v>
      </c>
      <c r="T557" s="82"/>
      <c r="U557" s="81">
        <v>1295242</v>
      </c>
      <c r="V557" s="81">
        <v>559</v>
      </c>
      <c r="W557" s="81">
        <v>19</v>
      </c>
      <c r="X557" s="81">
        <v>4685</v>
      </c>
      <c r="Y557" s="81">
        <v>11184</v>
      </c>
      <c r="Z557" s="81">
        <v>15769</v>
      </c>
      <c r="AA557" s="81">
        <v>5036</v>
      </c>
      <c r="AB557" s="81">
        <v>22358</v>
      </c>
      <c r="AC557" s="81">
        <v>0</v>
      </c>
      <c r="AD557" s="81">
        <v>2.5081302491412001</v>
      </c>
      <c r="AE557" s="82"/>
      <c r="AF557" s="81">
        <v>13170199.794080051</v>
      </c>
      <c r="AG557" s="81">
        <v>840093.52139156824</v>
      </c>
      <c r="AH557" s="81">
        <v>122574.14776735536</v>
      </c>
      <c r="AI557" s="81">
        <v>26438159.134477936</v>
      </c>
      <c r="AJ557" s="81">
        <v>40913203.404079489</v>
      </c>
      <c r="AK557" s="81"/>
      <c r="AL557" s="81"/>
      <c r="AM557" s="81">
        <v>2917967.4025609437</v>
      </c>
      <c r="AN557" s="81"/>
      <c r="AO557" s="81"/>
      <c r="AP557" s="82"/>
      <c r="AQ557" s="81">
        <v>574</v>
      </c>
      <c r="AR557" s="81">
        <v>196</v>
      </c>
      <c r="AS557" s="81">
        <v>0</v>
      </c>
      <c r="AT557" s="81">
        <v>0</v>
      </c>
      <c r="AU557" s="81">
        <v>0</v>
      </c>
      <c r="AV557" s="81">
        <v>0</v>
      </c>
      <c r="AW557" s="81">
        <v>0</v>
      </c>
      <c r="AX557" s="82"/>
      <c r="AY557" s="81">
        <v>2884.3700000000008</v>
      </c>
      <c r="AZ557" s="81">
        <v>20410.86</v>
      </c>
      <c r="BA557" s="81">
        <v>0</v>
      </c>
      <c r="BB557" s="81">
        <v>0</v>
      </c>
      <c r="BC557" s="81">
        <v>0</v>
      </c>
      <c r="BD557" s="81">
        <v>0</v>
      </c>
      <c r="BE557" s="81">
        <v>0</v>
      </c>
      <c r="BF557" s="82"/>
      <c r="BG557" s="81">
        <v>0</v>
      </c>
      <c r="BH557" s="81">
        <v>0</v>
      </c>
      <c r="BI557" s="81">
        <v>3.5880000000000001</v>
      </c>
      <c r="BJ557" s="81">
        <v>0</v>
      </c>
      <c r="BK557" s="81">
        <v>0</v>
      </c>
      <c r="BL557" s="81">
        <v>0</v>
      </c>
      <c r="BM557" s="82"/>
      <c r="BN557" s="81">
        <v>0</v>
      </c>
      <c r="BO557" s="81">
        <v>0</v>
      </c>
      <c r="BP557" s="81">
        <v>1</v>
      </c>
      <c r="BQ557" s="81">
        <v>0</v>
      </c>
      <c r="BR557" s="81">
        <v>0</v>
      </c>
      <c r="BS557" s="81">
        <v>0</v>
      </c>
      <c r="BT557"/>
      <c r="BU557" s="80">
        <v>3.5880000000000001</v>
      </c>
      <c r="BV557" s="80">
        <v>0</v>
      </c>
      <c r="BW557" s="80">
        <v>0</v>
      </c>
      <c r="BX557" s="80">
        <v>0</v>
      </c>
      <c r="BY557" s="80">
        <v>0</v>
      </c>
      <c r="BZ557" s="80">
        <v>0</v>
      </c>
      <c r="CA557" s="80">
        <v>0</v>
      </c>
      <c r="CB557" s="80">
        <v>0</v>
      </c>
      <c r="CC557" s="80">
        <v>0</v>
      </c>
    </row>
    <row r="558" spans="1:81">
      <c r="A558" s="80" t="s">
        <v>2381</v>
      </c>
      <c r="B558" s="80">
        <v>442</v>
      </c>
      <c r="C558" s="80">
        <v>18</v>
      </c>
      <c r="D558" s="80">
        <v>26</v>
      </c>
      <c r="E558" s="80">
        <v>2021</v>
      </c>
      <c r="F558" s="80" t="s">
        <v>75</v>
      </c>
      <c r="G558" s="174" t="s">
        <v>2363</v>
      </c>
      <c r="H558" s="80" t="s">
        <v>2364</v>
      </c>
      <c r="I558" s="177"/>
      <c r="J558" s="81">
        <v>30.495303747356921</v>
      </c>
      <c r="K558" s="81">
        <v>1.1244783774055831</v>
      </c>
      <c r="L558" s="81">
        <v>0.48946229609046649</v>
      </c>
      <c r="M558" s="81">
        <v>14.532051406083331</v>
      </c>
      <c r="N558" s="81">
        <v>18.927882963264409</v>
      </c>
      <c r="O558" s="81">
        <v>21.246637122110702</v>
      </c>
      <c r="P558" s="81">
        <v>22.885544775815401</v>
      </c>
      <c r="Q558" s="81">
        <v>1.3066706729487296</v>
      </c>
      <c r="R558" s="81">
        <v>0</v>
      </c>
      <c r="S558" s="81">
        <v>2.3614367537807972</v>
      </c>
      <c r="T558" s="82"/>
      <c r="U558" s="81">
        <v>1876817</v>
      </c>
      <c r="V558" s="81">
        <v>559</v>
      </c>
      <c r="W558" s="81">
        <v>19</v>
      </c>
      <c r="X558" s="81">
        <v>4685</v>
      </c>
      <c r="Y558" s="81">
        <v>11075</v>
      </c>
      <c r="Z558" s="81">
        <v>15633</v>
      </c>
      <c r="AA558" s="81">
        <v>5035</v>
      </c>
      <c r="AB558" s="81">
        <v>21898</v>
      </c>
      <c r="AC558" s="81">
        <v>0</v>
      </c>
      <c r="AD558" s="81">
        <v>2.3614367537807972</v>
      </c>
      <c r="AE558" s="82"/>
      <c r="AF558" s="81">
        <v>18202346.854736641</v>
      </c>
      <c r="AG558" s="81">
        <v>936732.16523056815</v>
      </c>
      <c r="AH558" s="81">
        <v>109704.40114422693</v>
      </c>
      <c r="AI558" s="81">
        <v>27949863.648462433</v>
      </c>
      <c r="AJ558" s="81">
        <v>42240286.673263088</v>
      </c>
      <c r="AK558" s="81">
        <v>0</v>
      </c>
      <c r="AL558" s="81">
        <v>0</v>
      </c>
      <c r="AM558" s="81">
        <v>2874416.615215268</v>
      </c>
      <c r="AN558" s="81">
        <v>0</v>
      </c>
      <c r="AO558" s="81">
        <v>0</v>
      </c>
      <c r="AP558" s="82"/>
      <c r="AQ558" s="81">
        <v>600</v>
      </c>
      <c r="AR558" s="81">
        <v>197</v>
      </c>
      <c r="AS558" s="81">
        <v>0</v>
      </c>
      <c r="AT558" s="81">
        <v>0</v>
      </c>
      <c r="AU558" s="81">
        <v>0</v>
      </c>
      <c r="AV558" s="81">
        <v>0</v>
      </c>
      <c r="AW558" s="81"/>
      <c r="AX558" s="82"/>
      <c r="AY558" s="81">
        <v>3052.5600000000009</v>
      </c>
      <c r="AZ558" s="81">
        <v>20460.36</v>
      </c>
      <c r="BA558" s="81">
        <v>0</v>
      </c>
      <c r="BB558" s="81">
        <v>0</v>
      </c>
      <c r="BC558" s="81">
        <v>0</v>
      </c>
      <c r="BD558" s="81">
        <v>0</v>
      </c>
      <c r="BE558" s="81"/>
      <c r="BF558" s="82"/>
      <c r="BG558" s="81"/>
      <c r="BH558" s="81"/>
      <c r="BI558" s="81"/>
      <c r="BJ558" s="81"/>
      <c r="BK558" s="81"/>
      <c r="BL558" s="81"/>
      <c r="BM558" s="82"/>
      <c r="BN558" s="81"/>
      <c r="BO558" s="81"/>
      <c r="BP558" s="81"/>
      <c r="BQ558" s="81"/>
      <c r="BR558" s="81"/>
      <c r="BS558" s="81"/>
      <c r="BT558"/>
      <c r="BU558" s="80"/>
      <c r="BV558" s="80"/>
      <c r="BW558" s="80"/>
      <c r="BX558" s="80"/>
      <c r="BY558" s="80"/>
      <c r="BZ558" s="80"/>
      <c r="CA558" s="80"/>
      <c r="CB558" s="80"/>
      <c r="CC558" s="80"/>
    </row>
    <row r="559" spans="1:81">
      <c r="A559" s="80" t="s">
        <v>2382</v>
      </c>
      <c r="B559" s="80">
        <v>442</v>
      </c>
      <c r="C559" s="80">
        <v>19</v>
      </c>
      <c r="D559" s="80">
        <v>26</v>
      </c>
      <c r="E559" s="80">
        <v>2022</v>
      </c>
      <c r="F559" s="80" t="s">
        <v>568</v>
      </c>
      <c r="G559" s="174" t="s">
        <v>2363</v>
      </c>
      <c r="H559" s="80" t="s">
        <v>2364</v>
      </c>
      <c r="I559" s="177"/>
      <c r="J559" s="81"/>
      <c r="K559" s="81"/>
      <c r="L559" s="81"/>
      <c r="M559" s="81"/>
      <c r="N559" s="81"/>
      <c r="O559" s="81"/>
      <c r="P559" s="81"/>
      <c r="Q559" s="81"/>
      <c r="R559" s="81"/>
      <c r="S559" s="81"/>
      <c r="T559" s="82"/>
      <c r="U559" s="81"/>
      <c r="V559" s="81"/>
      <c r="W559" s="81"/>
      <c r="X559" s="81"/>
      <c r="Y559" s="81"/>
      <c r="Z559" s="81"/>
      <c r="AA559" s="81"/>
      <c r="AB559" s="81"/>
      <c r="AC559" s="81"/>
      <c r="AD559" s="81"/>
      <c r="AE559" s="82"/>
      <c r="AF559" s="81"/>
      <c r="AG559" s="81"/>
      <c r="AH559" s="81"/>
      <c r="AI559" s="81"/>
      <c r="AJ559" s="81"/>
      <c r="AK559" s="81"/>
      <c r="AL559" s="81"/>
      <c r="AM559" s="81"/>
      <c r="AN559" s="81"/>
      <c r="AO559" s="81"/>
      <c r="AP559" s="82"/>
      <c r="AQ559" s="81">
        <v>634</v>
      </c>
      <c r="AR559" s="81">
        <v>197</v>
      </c>
      <c r="AS559" s="81">
        <v>0</v>
      </c>
      <c r="AT559" s="81">
        <v>0</v>
      </c>
      <c r="AU559" s="81">
        <v>0</v>
      </c>
      <c r="AV559" s="81">
        <v>0</v>
      </c>
      <c r="AW559" s="81"/>
      <c r="AX559" s="82"/>
      <c r="AY559" s="81">
        <v>3262.1800000000012</v>
      </c>
      <c r="AZ559" s="81">
        <v>20498.86</v>
      </c>
      <c r="BA559" s="81">
        <v>0</v>
      </c>
      <c r="BB559" s="81">
        <v>0</v>
      </c>
      <c r="BC559" s="81">
        <v>0</v>
      </c>
      <c r="BD559" s="81">
        <v>0</v>
      </c>
      <c r="BE559" s="81"/>
      <c r="BF559" s="82"/>
      <c r="BG559" s="81"/>
      <c r="BH559" s="81"/>
      <c r="BI559" s="81"/>
      <c r="BJ559" s="81"/>
      <c r="BK559" s="81"/>
      <c r="BL559" s="81"/>
      <c r="BM559" s="82"/>
      <c r="BN559" s="81"/>
      <c r="BO559" s="81"/>
      <c r="BP559" s="81"/>
      <c r="BQ559" s="81"/>
      <c r="BR559" s="81"/>
      <c r="BS559" s="81"/>
      <c r="BT559"/>
      <c r="BU559" s="80"/>
      <c r="BV559" s="80"/>
      <c r="BW559" s="80"/>
      <c r="BX559" s="80"/>
      <c r="BY559" s="80"/>
      <c r="BZ559" s="80"/>
      <c r="CA559" s="80"/>
      <c r="CB559" s="80"/>
      <c r="CC559" s="80"/>
    </row>
    <row r="560" spans="1:81">
      <c r="A560" s="80" t="s">
        <v>2475</v>
      </c>
      <c r="B560" s="80">
        <v>511</v>
      </c>
      <c r="C560" s="80">
        <v>1</v>
      </c>
      <c r="D560" s="80">
        <v>31</v>
      </c>
      <c r="E560" s="80">
        <v>1990</v>
      </c>
      <c r="F560" s="80" t="s">
        <v>562</v>
      </c>
      <c r="G560" s="80" t="s">
        <v>2476</v>
      </c>
      <c r="H560" s="80" t="s">
        <v>2477</v>
      </c>
      <c r="I560" s="177"/>
      <c r="J560" s="81">
        <v>50384.887450804941</v>
      </c>
      <c r="K560" s="81">
        <v>546.78874664673685</v>
      </c>
      <c r="L560" s="81">
        <v>594.33487684331101</v>
      </c>
      <c r="M560" s="81">
        <v>4197.6736033838133</v>
      </c>
      <c r="N560" s="81">
        <v>4030.3552095680884</v>
      </c>
      <c r="O560" s="81">
        <v>3973.9594688634675</v>
      </c>
      <c r="P560" s="81">
        <v>3179.850595528967</v>
      </c>
      <c r="Q560" s="81">
        <v>342.15463245616047</v>
      </c>
      <c r="R560" s="81">
        <v>458.06771088505559</v>
      </c>
      <c r="S560" s="81">
        <v>365.2053699999999</v>
      </c>
      <c r="T560" s="82"/>
      <c r="U560" s="81">
        <v>1218716142</v>
      </c>
      <c r="V560" s="81">
        <v>185767</v>
      </c>
      <c r="W560" s="81">
        <v>5748</v>
      </c>
      <c r="X560" s="81">
        <v>1414127</v>
      </c>
      <c r="Y560" s="81">
        <v>1813903</v>
      </c>
      <c r="Z560" s="81">
        <v>1634536</v>
      </c>
      <c r="AA560" s="81">
        <v>772103</v>
      </c>
      <c r="AB560" s="81">
        <v>5555429</v>
      </c>
      <c r="AC560" s="81">
        <v>79338152</v>
      </c>
      <c r="AD560" s="81">
        <v>365.2053699999999</v>
      </c>
      <c r="AE560" s="82"/>
      <c r="AF560" s="81" t="s">
        <v>564</v>
      </c>
      <c r="AG560" s="81" t="s">
        <v>564</v>
      </c>
      <c r="AH560" s="81" t="s">
        <v>564</v>
      </c>
      <c r="AI560" s="81" t="s">
        <v>564</v>
      </c>
      <c r="AJ560" s="81" t="s">
        <v>564</v>
      </c>
      <c r="AK560" s="81" t="s">
        <v>564</v>
      </c>
      <c r="AL560" s="81" t="s">
        <v>564</v>
      </c>
      <c r="AM560" s="81" t="s">
        <v>564</v>
      </c>
      <c r="AN560" s="81" t="s">
        <v>564</v>
      </c>
      <c r="AO560" s="81" t="s">
        <v>564</v>
      </c>
      <c r="AP560" s="82"/>
      <c r="AQ560" s="81" t="s">
        <v>564</v>
      </c>
      <c r="AR560" s="81" t="s">
        <v>564</v>
      </c>
      <c r="AS560" s="81" t="s">
        <v>564</v>
      </c>
      <c r="AT560" s="81" t="s">
        <v>564</v>
      </c>
      <c r="AU560" s="81" t="s">
        <v>564</v>
      </c>
      <c r="AV560" s="81" t="s">
        <v>564</v>
      </c>
      <c r="AW560" s="81" t="s">
        <v>564</v>
      </c>
      <c r="AX560" s="82"/>
      <c r="AY560" s="81" t="s">
        <v>564</v>
      </c>
      <c r="AZ560" s="81" t="s">
        <v>564</v>
      </c>
      <c r="BA560" s="81" t="s">
        <v>564</v>
      </c>
      <c r="BB560" s="81" t="s">
        <v>564</v>
      </c>
      <c r="BC560" s="81" t="s">
        <v>564</v>
      </c>
      <c r="BD560" s="81" t="s">
        <v>564</v>
      </c>
      <c r="BE560" s="81" t="s">
        <v>564</v>
      </c>
      <c r="BF560" s="82"/>
      <c r="BG560" s="81" t="s">
        <v>564</v>
      </c>
      <c r="BH560" s="81" t="s">
        <v>564</v>
      </c>
      <c r="BI560" s="81" t="s">
        <v>564</v>
      </c>
      <c r="BJ560" s="81" t="s">
        <v>564</v>
      </c>
      <c r="BK560" s="81" t="s">
        <v>564</v>
      </c>
      <c r="BL560" s="81" t="s">
        <v>564</v>
      </c>
      <c r="BM560" s="82"/>
      <c r="BN560" s="81" t="s">
        <v>564</v>
      </c>
      <c r="BO560" s="81" t="s">
        <v>564</v>
      </c>
      <c r="BP560" s="81" t="s">
        <v>564</v>
      </c>
      <c r="BQ560" s="81" t="s">
        <v>564</v>
      </c>
      <c r="BR560" s="81" t="s">
        <v>564</v>
      </c>
      <c r="BS560" s="81" t="s">
        <v>564</v>
      </c>
      <c r="BT560"/>
      <c r="BU560" s="80"/>
      <c r="BV560" s="80"/>
      <c r="BW560" s="80"/>
      <c r="BX560" s="80"/>
      <c r="BY560" s="80"/>
      <c r="BZ560" s="80"/>
      <c r="CA560" s="80"/>
      <c r="CB560" s="80"/>
      <c r="CC560" s="80"/>
    </row>
    <row r="561" spans="1:81">
      <c r="A561" s="80" t="s">
        <v>2478</v>
      </c>
      <c r="B561" s="80">
        <v>512</v>
      </c>
      <c r="C561" s="80">
        <v>2</v>
      </c>
      <c r="D561" s="80">
        <v>31</v>
      </c>
      <c r="E561" s="80">
        <v>2005</v>
      </c>
      <c r="F561" s="80" t="s">
        <v>565</v>
      </c>
      <c r="G561" s="80" t="s">
        <v>2476</v>
      </c>
      <c r="H561" s="80" t="s">
        <v>2477</v>
      </c>
      <c r="I561" s="177"/>
      <c r="J561" s="81">
        <v>47716.415187490093</v>
      </c>
      <c r="K561" s="81">
        <v>351.59162540360188</v>
      </c>
      <c r="L561" s="81">
        <v>653.03339060606515</v>
      </c>
      <c r="M561" s="81">
        <v>7547.9993323928229</v>
      </c>
      <c r="N561" s="81">
        <v>6341.5534050960741</v>
      </c>
      <c r="O561" s="81">
        <v>5577.2653840769226</v>
      </c>
      <c r="P561" s="81">
        <v>3483.0685781953471</v>
      </c>
      <c r="Q561" s="81">
        <v>355.58960140297165</v>
      </c>
      <c r="R561" s="81">
        <v>496.24581401755768</v>
      </c>
      <c r="S561" s="81">
        <v>764.73368501480002</v>
      </c>
      <c r="T561" s="82"/>
      <c r="U561" s="81">
        <v>1211273652</v>
      </c>
      <c r="V561" s="81">
        <v>148608</v>
      </c>
      <c r="W561" s="81">
        <v>6962</v>
      </c>
      <c r="X561" s="81">
        <v>1412854</v>
      </c>
      <c r="Y561" s="81">
        <v>2415289</v>
      </c>
      <c r="Z561" s="81">
        <v>2654589</v>
      </c>
      <c r="AA561" s="81">
        <v>692643</v>
      </c>
      <c r="AB561" s="81">
        <v>6035658</v>
      </c>
      <c r="AC561" s="81">
        <v>87750797</v>
      </c>
      <c r="AD561" s="81">
        <v>764.73368501480002</v>
      </c>
      <c r="AE561" s="82"/>
      <c r="AF561" s="81" t="s">
        <v>564</v>
      </c>
      <c r="AG561" s="81" t="s">
        <v>564</v>
      </c>
      <c r="AH561" s="81" t="s">
        <v>564</v>
      </c>
      <c r="AI561" s="81" t="s">
        <v>564</v>
      </c>
      <c r="AJ561" s="81" t="s">
        <v>564</v>
      </c>
      <c r="AK561" s="81" t="s">
        <v>564</v>
      </c>
      <c r="AL561" s="81" t="s">
        <v>564</v>
      </c>
      <c r="AM561" s="81" t="s">
        <v>564</v>
      </c>
      <c r="AN561" s="81" t="s">
        <v>564</v>
      </c>
      <c r="AO561" s="81" t="s">
        <v>564</v>
      </c>
      <c r="AP561" s="82"/>
      <c r="AQ561" s="81" t="s">
        <v>564</v>
      </c>
      <c r="AR561" s="81" t="s">
        <v>564</v>
      </c>
      <c r="AS561" s="81" t="s">
        <v>564</v>
      </c>
      <c r="AT561" s="81" t="s">
        <v>564</v>
      </c>
      <c r="AU561" s="81" t="s">
        <v>564</v>
      </c>
      <c r="AV561" s="81" t="s">
        <v>564</v>
      </c>
      <c r="AW561" s="81" t="s">
        <v>564</v>
      </c>
      <c r="AX561" s="82"/>
      <c r="AY561" s="81" t="s">
        <v>564</v>
      </c>
      <c r="AZ561" s="81" t="s">
        <v>564</v>
      </c>
      <c r="BA561" s="81" t="s">
        <v>564</v>
      </c>
      <c r="BB561" s="81" t="s">
        <v>564</v>
      </c>
      <c r="BC561" s="81" t="s">
        <v>564</v>
      </c>
      <c r="BD561" s="81" t="s">
        <v>564</v>
      </c>
      <c r="BE561" s="81" t="s">
        <v>564</v>
      </c>
      <c r="BF561" s="82"/>
      <c r="BG561" s="81" t="s">
        <v>564</v>
      </c>
      <c r="BH561" s="81" t="s">
        <v>564</v>
      </c>
      <c r="BI561" s="81" t="s">
        <v>564</v>
      </c>
      <c r="BJ561" s="81" t="s">
        <v>564</v>
      </c>
      <c r="BK561" s="81" t="s">
        <v>564</v>
      </c>
      <c r="BL561" s="81" t="s">
        <v>564</v>
      </c>
      <c r="BM561" s="82"/>
      <c r="BN561" s="81" t="s">
        <v>564</v>
      </c>
      <c r="BO561" s="81" t="s">
        <v>564</v>
      </c>
      <c r="BP561" s="81" t="s">
        <v>564</v>
      </c>
      <c r="BQ561" s="81" t="s">
        <v>564</v>
      </c>
      <c r="BR561" s="81" t="s">
        <v>564</v>
      </c>
      <c r="BS561" s="81" t="s">
        <v>564</v>
      </c>
      <c r="BT561"/>
      <c r="BU561" s="80"/>
      <c r="BV561" s="80"/>
      <c r="BW561" s="80"/>
      <c r="BX561" s="80"/>
      <c r="BY561" s="80"/>
      <c r="BZ561" s="80"/>
      <c r="CA561" s="80"/>
      <c r="CB561" s="80"/>
      <c r="CC561" s="80"/>
    </row>
    <row r="562" spans="1:81">
      <c r="A562" s="80" t="s">
        <v>2479</v>
      </c>
      <c r="B562" s="80">
        <v>513</v>
      </c>
      <c r="C562" s="80">
        <v>3</v>
      </c>
      <c r="D562" s="80">
        <v>31</v>
      </c>
      <c r="E562" s="80">
        <v>2006</v>
      </c>
      <c r="F562" s="80" t="s">
        <v>566</v>
      </c>
      <c r="G562" s="80" t="s">
        <v>2476</v>
      </c>
      <c r="H562" s="80" t="s">
        <v>2477</v>
      </c>
      <c r="I562" s="177"/>
      <c r="J562" s="81" t="s">
        <v>564</v>
      </c>
      <c r="K562" s="81" t="s">
        <v>564</v>
      </c>
      <c r="L562" s="81" t="s">
        <v>564</v>
      </c>
      <c r="M562" s="81" t="s">
        <v>564</v>
      </c>
      <c r="N562" s="81" t="s">
        <v>564</v>
      </c>
      <c r="O562" s="81" t="s">
        <v>564</v>
      </c>
      <c r="P562" s="81" t="s">
        <v>564</v>
      </c>
      <c r="Q562" s="81" t="s">
        <v>564</v>
      </c>
      <c r="R562" s="81" t="s">
        <v>564</v>
      </c>
      <c r="S562" s="81" t="s">
        <v>564</v>
      </c>
      <c r="T562" s="82"/>
      <c r="U562" s="81" t="s">
        <v>564</v>
      </c>
      <c r="V562" s="81" t="s">
        <v>564</v>
      </c>
      <c r="W562" s="81" t="s">
        <v>564</v>
      </c>
      <c r="X562" s="81" t="s">
        <v>564</v>
      </c>
      <c r="Y562" s="81" t="s">
        <v>564</v>
      </c>
      <c r="Z562" s="81" t="s">
        <v>564</v>
      </c>
      <c r="AA562" s="81" t="s">
        <v>564</v>
      </c>
      <c r="AB562" s="81" t="s">
        <v>564</v>
      </c>
      <c r="AC562" s="81" t="s">
        <v>564</v>
      </c>
      <c r="AD562" s="81" t="s">
        <v>564</v>
      </c>
      <c r="AE562" s="82"/>
      <c r="AF562" s="81" t="s">
        <v>564</v>
      </c>
      <c r="AG562" s="81" t="s">
        <v>564</v>
      </c>
      <c r="AH562" s="81" t="s">
        <v>564</v>
      </c>
      <c r="AI562" s="81" t="s">
        <v>564</v>
      </c>
      <c r="AJ562" s="81" t="s">
        <v>564</v>
      </c>
      <c r="AK562" s="81" t="s">
        <v>564</v>
      </c>
      <c r="AL562" s="81" t="s">
        <v>564</v>
      </c>
      <c r="AM562" s="81" t="s">
        <v>564</v>
      </c>
      <c r="AN562" s="81" t="s">
        <v>564</v>
      </c>
      <c r="AO562" s="81" t="s">
        <v>564</v>
      </c>
      <c r="AP562" s="82"/>
      <c r="AQ562" s="81" t="s">
        <v>564</v>
      </c>
      <c r="AR562" s="81" t="s">
        <v>564</v>
      </c>
      <c r="AS562" s="81" t="s">
        <v>564</v>
      </c>
      <c r="AT562" s="81" t="s">
        <v>564</v>
      </c>
      <c r="AU562" s="81" t="s">
        <v>564</v>
      </c>
      <c r="AV562" s="81" t="s">
        <v>564</v>
      </c>
      <c r="AW562" s="81" t="s">
        <v>564</v>
      </c>
      <c r="AX562" s="82"/>
      <c r="AY562" s="81" t="s">
        <v>564</v>
      </c>
      <c r="AZ562" s="81" t="s">
        <v>564</v>
      </c>
      <c r="BA562" s="81" t="s">
        <v>564</v>
      </c>
      <c r="BB562" s="81" t="s">
        <v>564</v>
      </c>
      <c r="BC562" s="81" t="s">
        <v>564</v>
      </c>
      <c r="BD562" s="81" t="s">
        <v>564</v>
      </c>
      <c r="BE562" s="81" t="s">
        <v>564</v>
      </c>
      <c r="BF562" s="82"/>
      <c r="BG562" s="81" t="s">
        <v>564</v>
      </c>
      <c r="BH562" s="81" t="s">
        <v>564</v>
      </c>
      <c r="BI562" s="81" t="s">
        <v>564</v>
      </c>
      <c r="BJ562" s="81" t="s">
        <v>564</v>
      </c>
      <c r="BK562" s="81" t="s">
        <v>564</v>
      </c>
      <c r="BL562" s="81" t="s">
        <v>564</v>
      </c>
      <c r="BM562" s="82"/>
      <c r="BN562" s="81" t="s">
        <v>564</v>
      </c>
      <c r="BO562" s="81" t="s">
        <v>564</v>
      </c>
      <c r="BP562" s="81" t="s">
        <v>564</v>
      </c>
      <c r="BQ562" s="81" t="s">
        <v>564</v>
      </c>
      <c r="BR562" s="81" t="s">
        <v>564</v>
      </c>
      <c r="BS562" s="81" t="s">
        <v>564</v>
      </c>
      <c r="BT562"/>
      <c r="BU562" s="80"/>
      <c r="BV562" s="80"/>
      <c r="BW562" s="80"/>
      <c r="BX562" s="80"/>
      <c r="BY562" s="80"/>
      <c r="BZ562" s="80"/>
      <c r="CA562" s="80"/>
      <c r="CB562" s="80"/>
      <c r="CC562" s="80"/>
    </row>
    <row r="563" spans="1:81">
      <c r="A563" s="80" t="s">
        <v>2480</v>
      </c>
      <c r="B563" s="80">
        <v>514</v>
      </c>
      <c r="C563" s="80">
        <v>4</v>
      </c>
      <c r="D563" s="80">
        <v>31</v>
      </c>
      <c r="E563" s="80">
        <v>2007</v>
      </c>
      <c r="F563" s="80" t="s">
        <v>567</v>
      </c>
      <c r="G563" s="80" t="s">
        <v>2476</v>
      </c>
      <c r="H563" s="80" t="s">
        <v>2477</v>
      </c>
      <c r="I563" s="177"/>
      <c r="J563" s="81">
        <v>50201.939311982242</v>
      </c>
      <c r="K563" s="81">
        <v>353.03724110772123</v>
      </c>
      <c r="L563" s="81">
        <v>635.12533051951084</v>
      </c>
      <c r="M563" s="81">
        <v>7322.2046191834088</v>
      </c>
      <c r="N563" s="81">
        <v>7827.3381643272232</v>
      </c>
      <c r="O563" s="81">
        <v>5436.3892597541444</v>
      </c>
      <c r="P563" s="81">
        <v>3516.4747467311095</v>
      </c>
      <c r="Q563" s="81">
        <v>378.87514688846431</v>
      </c>
      <c r="R563" s="81">
        <v>480.94957711115347</v>
      </c>
      <c r="S563" s="81">
        <v>782.19395946936606</v>
      </c>
      <c r="T563" s="82"/>
      <c r="U563" s="81">
        <v>1431841181</v>
      </c>
      <c r="V563" s="81">
        <v>145533</v>
      </c>
      <c r="W563" s="81">
        <v>7794</v>
      </c>
      <c r="X563" s="81">
        <v>1641136</v>
      </c>
      <c r="Y563" s="81">
        <v>2498476</v>
      </c>
      <c r="Z563" s="81">
        <v>2689878</v>
      </c>
      <c r="AA563" s="81">
        <v>688627</v>
      </c>
      <c r="AB563" s="81">
        <v>6090799</v>
      </c>
      <c r="AC563" s="81">
        <v>87486162</v>
      </c>
      <c r="AD563" s="81">
        <v>782.19395946936584</v>
      </c>
      <c r="AE563" s="82"/>
      <c r="AF563" s="81" t="s">
        <v>564</v>
      </c>
      <c r="AG563" s="81" t="s">
        <v>564</v>
      </c>
      <c r="AH563" s="81" t="s">
        <v>564</v>
      </c>
      <c r="AI563" s="81" t="s">
        <v>564</v>
      </c>
      <c r="AJ563" s="81" t="s">
        <v>564</v>
      </c>
      <c r="AK563" s="81" t="s">
        <v>564</v>
      </c>
      <c r="AL563" s="81" t="s">
        <v>564</v>
      </c>
      <c r="AM563" s="81" t="s">
        <v>564</v>
      </c>
      <c r="AN563" s="81" t="s">
        <v>564</v>
      </c>
      <c r="AO563" s="81" t="s">
        <v>564</v>
      </c>
      <c r="AP563" s="82"/>
      <c r="AQ563" s="81" t="s">
        <v>564</v>
      </c>
      <c r="AR563" s="81" t="s">
        <v>564</v>
      </c>
      <c r="AS563" s="81" t="s">
        <v>564</v>
      </c>
      <c r="AT563" s="81" t="s">
        <v>564</v>
      </c>
      <c r="AU563" s="81" t="s">
        <v>564</v>
      </c>
      <c r="AV563" s="81" t="s">
        <v>564</v>
      </c>
      <c r="AW563" s="81" t="s">
        <v>564</v>
      </c>
      <c r="AX563" s="82"/>
      <c r="AY563" s="81" t="s">
        <v>564</v>
      </c>
      <c r="AZ563" s="81" t="s">
        <v>564</v>
      </c>
      <c r="BA563" s="81" t="s">
        <v>564</v>
      </c>
      <c r="BB563" s="81" t="s">
        <v>564</v>
      </c>
      <c r="BC563" s="81" t="s">
        <v>564</v>
      </c>
      <c r="BD563" s="81" t="s">
        <v>564</v>
      </c>
      <c r="BE563" s="81" t="s">
        <v>564</v>
      </c>
      <c r="BF563" s="82"/>
      <c r="BG563" s="81" t="s">
        <v>564</v>
      </c>
      <c r="BH563" s="81" t="s">
        <v>564</v>
      </c>
      <c r="BI563" s="81" t="s">
        <v>564</v>
      </c>
      <c r="BJ563" s="81" t="s">
        <v>564</v>
      </c>
      <c r="BK563" s="81" t="s">
        <v>564</v>
      </c>
      <c r="BL563" s="81" t="s">
        <v>564</v>
      </c>
      <c r="BM563" s="82"/>
      <c r="BN563" s="81" t="s">
        <v>564</v>
      </c>
      <c r="BO563" s="81" t="s">
        <v>564</v>
      </c>
      <c r="BP563" s="81" t="s">
        <v>564</v>
      </c>
      <c r="BQ563" s="81" t="s">
        <v>564</v>
      </c>
      <c r="BR563" s="81" t="s">
        <v>564</v>
      </c>
      <c r="BS563" s="81" t="s">
        <v>564</v>
      </c>
      <c r="BT563"/>
      <c r="BU563" s="80"/>
      <c r="BV563" s="80"/>
      <c r="BW563" s="80"/>
      <c r="BX563" s="80"/>
      <c r="BY563" s="80"/>
      <c r="BZ563" s="80"/>
      <c r="CA563" s="80"/>
      <c r="CB563" s="80"/>
      <c r="CC563" s="80"/>
    </row>
    <row r="564" spans="1:81">
      <c r="A564" s="80" t="s">
        <v>2481</v>
      </c>
      <c r="B564" s="80">
        <v>515</v>
      </c>
      <c r="C564" s="80">
        <v>5</v>
      </c>
      <c r="D564" s="80">
        <v>31</v>
      </c>
      <c r="E564" s="80">
        <v>2008</v>
      </c>
      <c r="F564" s="80" t="s">
        <v>84</v>
      </c>
      <c r="G564" s="80" t="s">
        <v>2476</v>
      </c>
      <c r="H564" s="80" t="s">
        <v>2477</v>
      </c>
      <c r="I564" s="177"/>
      <c r="J564" s="81">
        <v>46932.675255822855</v>
      </c>
      <c r="K564" s="81">
        <v>277.81746092047223</v>
      </c>
      <c r="L564" s="81">
        <v>557.30879083699188</v>
      </c>
      <c r="M564" s="81">
        <v>8265.9371524164126</v>
      </c>
      <c r="N564" s="81">
        <v>7543.7093142612066</v>
      </c>
      <c r="O564" s="81">
        <v>5274.7104991923807</v>
      </c>
      <c r="P564" s="81">
        <v>3445.3779355804577</v>
      </c>
      <c r="Q564" s="81">
        <v>374.80964352038393</v>
      </c>
      <c r="R564" s="81">
        <v>358.51715647222807</v>
      </c>
      <c r="S564" s="81">
        <v>768.63566949473784</v>
      </c>
      <c r="T564" s="82"/>
      <c r="U564" s="81">
        <v>1546373461</v>
      </c>
      <c r="V564" s="81">
        <v>145533</v>
      </c>
      <c r="W564" s="81">
        <v>7794</v>
      </c>
      <c r="X564" s="81">
        <v>1641136</v>
      </c>
      <c r="Y564" s="81">
        <v>2540337</v>
      </c>
      <c r="Z564" s="81">
        <v>2701483</v>
      </c>
      <c r="AA564" s="81">
        <v>675474</v>
      </c>
      <c r="AB564" s="81">
        <v>6124453</v>
      </c>
      <c r="AC564" s="81">
        <v>67718958</v>
      </c>
      <c r="AD564" s="81">
        <v>768.63566949473818</v>
      </c>
      <c r="AE564" s="82"/>
      <c r="AF564" s="81" t="s">
        <v>564</v>
      </c>
      <c r="AG564" s="81" t="s">
        <v>564</v>
      </c>
      <c r="AH564" s="81" t="s">
        <v>564</v>
      </c>
      <c r="AI564" s="81" t="s">
        <v>564</v>
      </c>
      <c r="AJ564" s="81" t="s">
        <v>564</v>
      </c>
      <c r="AK564" s="81" t="s">
        <v>564</v>
      </c>
      <c r="AL564" s="81" t="s">
        <v>564</v>
      </c>
      <c r="AM564" s="81" t="s">
        <v>564</v>
      </c>
      <c r="AN564" s="81" t="s">
        <v>564</v>
      </c>
      <c r="AO564" s="81" t="s">
        <v>564</v>
      </c>
      <c r="AP564" s="82"/>
      <c r="AQ564" s="81" t="s">
        <v>564</v>
      </c>
      <c r="AR564" s="81" t="s">
        <v>564</v>
      </c>
      <c r="AS564" s="81" t="s">
        <v>564</v>
      </c>
      <c r="AT564" s="81" t="s">
        <v>564</v>
      </c>
      <c r="AU564" s="81" t="s">
        <v>564</v>
      </c>
      <c r="AV564" s="81" t="s">
        <v>564</v>
      </c>
      <c r="AW564" s="81" t="s">
        <v>564</v>
      </c>
      <c r="AX564" s="82"/>
      <c r="AY564" s="81" t="s">
        <v>564</v>
      </c>
      <c r="AZ564" s="81" t="s">
        <v>564</v>
      </c>
      <c r="BA564" s="81" t="s">
        <v>564</v>
      </c>
      <c r="BB564" s="81" t="s">
        <v>564</v>
      </c>
      <c r="BC564" s="81" t="s">
        <v>564</v>
      </c>
      <c r="BD564" s="81" t="s">
        <v>564</v>
      </c>
      <c r="BE564" s="81" t="s">
        <v>564</v>
      </c>
      <c r="BF564" s="82"/>
      <c r="BG564" s="81" t="s">
        <v>564</v>
      </c>
      <c r="BH564" s="81" t="s">
        <v>564</v>
      </c>
      <c r="BI564" s="81" t="s">
        <v>564</v>
      </c>
      <c r="BJ564" s="81" t="s">
        <v>564</v>
      </c>
      <c r="BK564" s="81" t="s">
        <v>564</v>
      </c>
      <c r="BL564" s="81" t="s">
        <v>564</v>
      </c>
      <c r="BM564" s="82"/>
      <c r="BN564" s="81" t="s">
        <v>564</v>
      </c>
      <c r="BO564" s="81" t="s">
        <v>564</v>
      </c>
      <c r="BP564" s="81" t="s">
        <v>564</v>
      </c>
      <c r="BQ564" s="81" t="s">
        <v>564</v>
      </c>
      <c r="BR564" s="81" t="s">
        <v>564</v>
      </c>
      <c r="BS564" s="81" t="s">
        <v>564</v>
      </c>
      <c r="BT564"/>
      <c r="BU564" s="80"/>
      <c r="BV564" s="80"/>
      <c r="BW564" s="80"/>
      <c r="BX564" s="80"/>
      <c r="BY564" s="80"/>
      <c r="BZ564" s="80"/>
      <c r="CA564" s="80"/>
      <c r="CB564" s="80"/>
      <c r="CC564" s="80"/>
    </row>
    <row r="565" spans="1:81">
      <c r="A565" s="80" t="s">
        <v>2482</v>
      </c>
      <c r="B565" s="80">
        <v>516</v>
      </c>
      <c r="C565" s="80">
        <v>6</v>
      </c>
      <c r="D565" s="80">
        <v>31</v>
      </c>
      <c r="E565" s="80">
        <v>2009</v>
      </c>
      <c r="F565" s="80" t="s">
        <v>85</v>
      </c>
      <c r="G565" s="80" t="s">
        <v>2476</v>
      </c>
      <c r="H565" s="80" t="s">
        <v>2477</v>
      </c>
      <c r="I565" s="177"/>
      <c r="J565" s="81">
        <v>43362.010240343152</v>
      </c>
      <c r="K565" s="81">
        <v>254.70478394750899</v>
      </c>
      <c r="L565" s="81">
        <v>640.52325733126258</v>
      </c>
      <c r="M565" s="81">
        <v>8210.3951209834759</v>
      </c>
      <c r="N565" s="81">
        <v>7042.2088381513286</v>
      </c>
      <c r="O565" s="81">
        <v>5368.3855234025696</v>
      </c>
      <c r="P565" s="81">
        <v>3310.095278427395</v>
      </c>
      <c r="Q565" s="81">
        <v>358.52232065337842</v>
      </c>
      <c r="R565" s="81">
        <v>416.92041379618416</v>
      </c>
      <c r="S565" s="81">
        <v>679.63223487228424</v>
      </c>
      <c r="T565" s="82"/>
      <c r="U565" s="81">
        <v>1234584495</v>
      </c>
      <c r="V565" s="81">
        <v>171499</v>
      </c>
      <c r="W565" s="81">
        <v>11552</v>
      </c>
      <c r="X565" s="81">
        <v>1855391</v>
      </c>
      <c r="Y565" s="81">
        <v>2573718</v>
      </c>
      <c r="Z565" s="81">
        <v>2713850</v>
      </c>
      <c r="AA565" s="81">
        <v>666222</v>
      </c>
      <c r="AB565" s="81">
        <v>6149799</v>
      </c>
      <c r="AC565" s="81">
        <v>76827454</v>
      </c>
      <c r="AD565" s="81">
        <v>679.63223487228413</v>
      </c>
      <c r="AE565" s="82"/>
      <c r="AF565" s="81" t="s">
        <v>564</v>
      </c>
      <c r="AG565" s="81" t="s">
        <v>564</v>
      </c>
      <c r="AH565" s="81" t="s">
        <v>564</v>
      </c>
      <c r="AI565" s="81" t="s">
        <v>564</v>
      </c>
      <c r="AJ565" s="81" t="s">
        <v>564</v>
      </c>
      <c r="AK565" s="81" t="s">
        <v>564</v>
      </c>
      <c r="AL565" s="81" t="s">
        <v>564</v>
      </c>
      <c r="AM565" s="81" t="s">
        <v>564</v>
      </c>
      <c r="AN565" s="81" t="s">
        <v>564</v>
      </c>
      <c r="AO565" s="81" t="s">
        <v>564</v>
      </c>
      <c r="AP565" s="82"/>
      <c r="AQ565" s="81" t="s">
        <v>564</v>
      </c>
      <c r="AR565" s="81" t="s">
        <v>564</v>
      </c>
      <c r="AS565" s="81" t="s">
        <v>564</v>
      </c>
      <c r="AT565" s="81" t="s">
        <v>564</v>
      </c>
      <c r="AU565" s="81" t="s">
        <v>564</v>
      </c>
      <c r="AV565" s="81" t="s">
        <v>564</v>
      </c>
      <c r="AW565" s="81" t="s">
        <v>564</v>
      </c>
      <c r="AX565" s="82"/>
      <c r="AY565" s="81" t="s">
        <v>564</v>
      </c>
      <c r="AZ565" s="81" t="s">
        <v>564</v>
      </c>
      <c r="BA565" s="81" t="s">
        <v>564</v>
      </c>
      <c r="BB565" s="81" t="s">
        <v>564</v>
      </c>
      <c r="BC565" s="81" t="s">
        <v>564</v>
      </c>
      <c r="BD565" s="81" t="s">
        <v>564</v>
      </c>
      <c r="BE565" s="81" t="s">
        <v>564</v>
      </c>
      <c r="BF565" s="82"/>
      <c r="BG565" s="81">
        <v>12.15</v>
      </c>
      <c r="BH565" s="81">
        <v>27.359000000000002</v>
      </c>
      <c r="BI565" s="81">
        <v>38768.205729999994</v>
      </c>
      <c r="BJ565" s="81">
        <v>6899.235999999999</v>
      </c>
      <c r="BK565" s="81">
        <v>2577.1466119999995</v>
      </c>
      <c r="BL565" s="81">
        <v>2.5190000000000001</v>
      </c>
      <c r="BM565" s="82"/>
      <c r="BN565" s="81">
        <v>3</v>
      </c>
      <c r="BO565" s="81">
        <v>4</v>
      </c>
      <c r="BP565" s="81">
        <v>317</v>
      </c>
      <c r="BQ565" s="81">
        <v>27</v>
      </c>
      <c r="BR565" s="81">
        <v>271</v>
      </c>
      <c r="BS565" s="81">
        <v>1</v>
      </c>
      <c r="BT565"/>
      <c r="BU565" s="80"/>
      <c r="BV565" s="80"/>
      <c r="BW565" s="80"/>
      <c r="BX565" s="80"/>
      <c r="BY565" s="80"/>
      <c r="BZ565" s="80"/>
      <c r="CA565" s="80"/>
      <c r="CB565" s="80"/>
      <c r="CC565" s="80"/>
    </row>
    <row r="566" spans="1:81">
      <c r="A566" s="80" t="s">
        <v>2483</v>
      </c>
      <c r="B566" s="80">
        <v>517</v>
      </c>
      <c r="C566" s="80">
        <v>7</v>
      </c>
      <c r="D566" s="80">
        <v>31</v>
      </c>
      <c r="E566" s="80">
        <v>2010</v>
      </c>
      <c r="F566" s="80" t="s">
        <v>86</v>
      </c>
      <c r="G566" s="80" t="s">
        <v>2476</v>
      </c>
      <c r="H566" s="80" t="s">
        <v>2477</v>
      </c>
      <c r="I566" s="177"/>
      <c r="J566" s="81">
        <v>47918.397460108987</v>
      </c>
      <c r="K566" s="81">
        <v>271.44531293448756</v>
      </c>
      <c r="L566" s="81">
        <v>606.41966330081493</v>
      </c>
      <c r="M566" s="81">
        <v>8195.6427858908828</v>
      </c>
      <c r="N566" s="81">
        <v>7266.922449714194</v>
      </c>
      <c r="O566" s="81">
        <v>5369.1500505761851</v>
      </c>
      <c r="P566" s="81">
        <v>3370.3318426131718</v>
      </c>
      <c r="Q566" s="81">
        <v>374.89912134244639</v>
      </c>
      <c r="R566" s="81">
        <v>443.92638514711723</v>
      </c>
      <c r="S566" s="81">
        <v>728.43288245903648</v>
      </c>
      <c r="T566" s="82"/>
      <c r="U566" s="81">
        <v>1238052899</v>
      </c>
      <c r="V566" s="81">
        <v>171499</v>
      </c>
      <c r="W566" s="81">
        <v>11552</v>
      </c>
      <c r="X566" s="81">
        <v>1855391</v>
      </c>
      <c r="Y566" s="81">
        <v>2599887</v>
      </c>
      <c r="Z566" s="81">
        <v>2726849</v>
      </c>
      <c r="AA566" s="81">
        <v>661405</v>
      </c>
      <c r="AB566" s="81">
        <v>6161921</v>
      </c>
      <c r="AC566" s="81">
        <v>77522228</v>
      </c>
      <c r="AD566" s="81">
        <v>728.43288245903636</v>
      </c>
      <c r="AE566" s="82"/>
      <c r="AF566" s="81" t="s">
        <v>564</v>
      </c>
      <c r="AG566" s="81" t="s">
        <v>564</v>
      </c>
      <c r="AH566" s="81" t="s">
        <v>564</v>
      </c>
      <c r="AI566" s="81" t="s">
        <v>564</v>
      </c>
      <c r="AJ566" s="81" t="s">
        <v>564</v>
      </c>
      <c r="AK566" s="81" t="s">
        <v>564</v>
      </c>
      <c r="AL566" s="81" t="s">
        <v>564</v>
      </c>
      <c r="AM566" s="81" t="s">
        <v>564</v>
      </c>
      <c r="AN566" s="81" t="s">
        <v>564</v>
      </c>
      <c r="AO566" s="81" t="s">
        <v>564</v>
      </c>
      <c r="AP566" s="82"/>
      <c r="AQ566" s="81" t="s">
        <v>564</v>
      </c>
      <c r="AR566" s="81" t="s">
        <v>564</v>
      </c>
      <c r="AS566" s="81" t="s">
        <v>564</v>
      </c>
      <c r="AT566" s="81" t="s">
        <v>564</v>
      </c>
      <c r="AU566" s="81" t="s">
        <v>564</v>
      </c>
      <c r="AV566" s="81" t="s">
        <v>564</v>
      </c>
      <c r="AW566" s="81" t="s">
        <v>564</v>
      </c>
      <c r="AX566" s="82"/>
      <c r="AY566" s="81" t="s">
        <v>564</v>
      </c>
      <c r="AZ566" s="81" t="s">
        <v>564</v>
      </c>
      <c r="BA566" s="81" t="s">
        <v>564</v>
      </c>
      <c r="BB566" s="81" t="s">
        <v>564</v>
      </c>
      <c r="BC566" s="81" t="s">
        <v>564</v>
      </c>
      <c r="BD566" s="81" t="s">
        <v>564</v>
      </c>
      <c r="BE566" s="81" t="s">
        <v>564</v>
      </c>
      <c r="BF566" s="82"/>
      <c r="BG566" s="81">
        <v>17.4954</v>
      </c>
      <c r="BH566" s="81">
        <v>27.484000000000002</v>
      </c>
      <c r="BI566" s="81">
        <v>43852.257400000002</v>
      </c>
      <c r="BJ566" s="81">
        <v>7188.4780000000001</v>
      </c>
      <c r="BK566" s="81">
        <v>2672.7008899999996</v>
      </c>
      <c r="BL566" s="81">
        <v>2.7269999999999999</v>
      </c>
      <c r="BM566" s="82"/>
      <c r="BN566" s="81">
        <v>5</v>
      </c>
      <c r="BO566" s="81">
        <v>4</v>
      </c>
      <c r="BP566" s="81">
        <v>334</v>
      </c>
      <c r="BQ566" s="81">
        <v>27</v>
      </c>
      <c r="BR566" s="81">
        <v>282</v>
      </c>
      <c r="BS566" s="81">
        <v>1</v>
      </c>
      <c r="BT566"/>
      <c r="BU566" s="80">
        <v>50482.698799999998</v>
      </c>
      <c r="BV566" s="80">
        <v>2392.9398900000001</v>
      </c>
      <c r="BW566" s="80">
        <v>425.58100000000002</v>
      </c>
      <c r="BX566" s="80">
        <v>41.110999999999997</v>
      </c>
      <c r="BY566" s="80">
        <v>254.76599999999999</v>
      </c>
      <c r="BZ566" s="80">
        <v>59.616</v>
      </c>
      <c r="CA566" s="80">
        <v>5.1020000000000003</v>
      </c>
      <c r="CB566" s="80">
        <v>99.328000000000003</v>
      </c>
      <c r="CC566" s="80">
        <v>0</v>
      </c>
    </row>
    <row r="567" spans="1:81">
      <c r="A567" s="80" t="s">
        <v>2484</v>
      </c>
      <c r="B567" s="80">
        <v>518</v>
      </c>
      <c r="C567" s="80">
        <v>8</v>
      </c>
      <c r="D567" s="80">
        <v>31</v>
      </c>
      <c r="E567" s="80">
        <v>2011</v>
      </c>
      <c r="F567" s="80" t="s">
        <v>87</v>
      </c>
      <c r="G567" s="80" t="s">
        <v>2476</v>
      </c>
      <c r="H567" s="80" t="s">
        <v>2477</v>
      </c>
      <c r="I567" s="177"/>
      <c r="J567" s="81">
        <v>43944.463123897105</v>
      </c>
      <c r="K567" s="81">
        <v>428.5025758831415</v>
      </c>
      <c r="L567" s="81">
        <v>591.22390022642628</v>
      </c>
      <c r="M567" s="81">
        <v>9495.0594718681496</v>
      </c>
      <c r="N567" s="81">
        <v>7685.6309507005735</v>
      </c>
      <c r="O567" s="81">
        <v>5308.2339286771485</v>
      </c>
      <c r="P567" s="81">
        <v>3276.2994729478505</v>
      </c>
      <c r="Q567" s="81">
        <v>431.42954742237117</v>
      </c>
      <c r="R567" s="81">
        <v>426.89189455979852</v>
      </c>
      <c r="S567" s="81">
        <v>699.83120229027702</v>
      </c>
      <c r="T567" s="82"/>
      <c r="U567" s="81">
        <v>1188671804</v>
      </c>
      <c r="V567" s="81">
        <v>171499</v>
      </c>
      <c r="W567" s="81">
        <v>11552</v>
      </c>
      <c r="X567" s="81">
        <v>1855391</v>
      </c>
      <c r="Y567" s="81">
        <v>2616794</v>
      </c>
      <c r="Z567" s="81">
        <v>2754480</v>
      </c>
      <c r="AA567" s="81">
        <v>662085</v>
      </c>
      <c r="AB567" s="81">
        <v>6147619</v>
      </c>
      <c r="AC567" s="81">
        <v>74424227</v>
      </c>
      <c r="AD567" s="81">
        <v>699.83120229027679</v>
      </c>
      <c r="AE567" s="82"/>
      <c r="AF567" s="81" t="s">
        <v>564</v>
      </c>
      <c r="AG567" s="81" t="s">
        <v>564</v>
      </c>
      <c r="AH567" s="81" t="s">
        <v>564</v>
      </c>
      <c r="AI567" s="81" t="s">
        <v>564</v>
      </c>
      <c r="AJ567" s="81" t="s">
        <v>564</v>
      </c>
      <c r="AK567" s="81" t="s">
        <v>564</v>
      </c>
      <c r="AL567" s="81" t="s">
        <v>564</v>
      </c>
      <c r="AM567" s="81" t="s">
        <v>564</v>
      </c>
      <c r="AN567" s="81" t="s">
        <v>564</v>
      </c>
      <c r="AO567" s="81" t="s">
        <v>564</v>
      </c>
      <c r="AP567" s="82"/>
      <c r="AQ567" s="81" t="s">
        <v>564</v>
      </c>
      <c r="AR567" s="81" t="s">
        <v>564</v>
      </c>
      <c r="AS567" s="81" t="s">
        <v>564</v>
      </c>
      <c r="AT567" s="81" t="s">
        <v>564</v>
      </c>
      <c r="AU567" s="81" t="s">
        <v>564</v>
      </c>
      <c r="AV567" s="81" t="s">
        <v>564</v>
      </c>
      <c r="AW567" s="81" t="s">
        <v>564</v>
      </c>
      <c r="AX567" s="82"/>
      <c r="AY567" s="81" t="s">
        <v>564</v>
      </c>
      <c r="AZ567" s="81" t="s">
        <v>564</v>
      </c>
      <c r="BA567" s="81" t="s">
        <v>564</v>
      </c>
      <c r="BB567" s="81" t="s">
        <v>564</v>
      </c>
      <c r="BC567" s="81" t="s">
        <v>564</v>
      </c>
      <c r="BD567" s="81" t="s">
        <v>564</v>
      </c>
      <c r="BE567" s="81" t="s">
        <v>564</v>
      </c>
      <c r="BF567" s="82"/>
      <c r="BG567" s="81">
        <v>15.686999999999999</v>
      </c>
      <c r="BH567" s="81">
        <v>26.017999999999997</v>
      </c>
      <c r="BI567" s="81">
        <v>39699.875</v>
      </c>
      <c r="BJ567" s="81">
        <v>6280.0590000000002</v>
      </c>
      <c r="BK567" s="81">
        <v>2173.7340000000004</v>
      </c>
      <c r="BL567" s="81">
        <v>2.5539999999999998</v>
      </c>
      <c r="BM567" s="82"/>
      <c r="BN567" s="81">
        <v>5</v>
      </c>
      <c r="BO567" s="81">
        <v>4</v>
      </c>
      <c r="BP567" s="81">
        <v>337</v>
      </c>
      <c r="BQ567" s="81">
        <v>26</v>
      </c>
      <c r="BR567" s="81">
        <v>266</v>
      </c>
      <c r="BS567" s="81">
        <v>1</v>
      </c>
      <c r="BT567"/>
      <c r="BU567" s="80">
        <v>45375.142999999996</v>
      </c>
      <c r="BV567" s="80">
        <v>2009.152</v>
      </c>
      <c r="BW567" s="80">
        <v>410.71899999999999</v>
      </c>
      <c r="BX567" s="80">
        <v>36.753</v>
      </c>
      <c r="BY567" s="80">
        <v>237.60400000000001</v>
      </c>
      <c r="BZ567" s="80">
        <v>26.619</v>
      </c>
      <c r="CA567" s="80">
        <v>35.116</v>
      </c>
      <c r="CB567" s="80">
        <v>66.820999999999998</v>
      </c>
      <c r="CC567" s="80">
        <v>0</v>
      </c>
    </row>
    <row r="568" spans="1:81">
      <c r="A568" s="80" t="s">
        <v>2485</v>
      </c>
      <c r="B568" s="80">
        <v>519</v>
      </c>
      <c r="C568" s="80">
        <v>9</v>
      </c>
      <c r="D568" s="80">
        <v>31</v>
      </c>
      <c r="E568" s="80">
        <v>2012</v>
      </c>
      <c r="F568" s="80" t="s">
        <v>88</v>
      </c>
      <c r="G568" s="80" t="s">
        <v>2476</v>
      </c>
      <c r="H568" s="80" t="s">
        <v>2477</v>
      </c>
      <c r="I568" s="177"/>
      <c r="J568" s="81">
        <v>45580.192502742895</v>
      </c>
      <c r="K568" s="81">
        <v>425.14915814245285</v>
      </c>
      <c r="L568" s="81">
        <v>593.5833225409126</v>
      </c>
      <c r="M568" s="81">
        <v>10610.755631983793</v>
      </c>
      <c r="N568" s="81">
        <v>8666.2703710945843</v>
      </c>
      <c r="O568" s="81">
        <v>5320.8252453116447</v>
      </c>
      <c r="P568" s="81">
        <v>3292.93978964392</v>
      </c>
      <c r="Q568" s="81">
        <v>475.81636359923232</v>
      </c>
      <c r="R568" s="81">
        <v>451.57189543455644</v>
      </c>
      <c r="S568" s="81">
        <v>742.47402816514591</v>
      </c>
      <c r="T568" s="82"/>
      <c r="U568" s="81">
        <v>1238848267</v>
      </c>
      <c r="V568" s="81">
        <v>171499</v>
      </c>
      <c r="W568" s="81">
        <v>11552</v>
      </c>
      <c r="X568" s="81">
        <v>1855391</v>
      </c>
      <c r="Y568" s="81">
        <v>2684067</v>
      </c>
      <c r="Z568" s="81">
        <v>2782913</v>
      </c>
      <c r="AA568" s="81">
        <v>661683</v>
      </c>
      <c r="AB568" s="81">
        <v>6240455</v>
      </c>
      <c r="AC568" s="81">
        <v>76687841</v>
      </c>
      <c r="AD568" s="81">
        <v>742.47402816514602</v>
      </c>
      <c r="AE568" s="82"/>
      <c r="AF568" s="81" t="s">
        <v>564</v>
      </c>
      <c r="AG568" s="81" t="s">
        <v>564</v>
      </c>
      <c r="AH568" s="81" t="s">
        <v>564</v>
      </c>
      <c r="AI568" s="81" t="s">
        <v>564</v>
      </c>
      <c r="AJ568" s="81" t="s">
        <v>564</v>
      </c>
      <c r="AK568" s="81" t="s">
        <v>564</v>
      </c>
      <c r="AL568" s="81" t="s">
        <v>564</v>
      </c>
      <c r="AM568" s="81" t="s">
        <v>564</v>
      </c>
      <c r="AN568" s="81" t="s">
        <v>564</v>
      </c>
      <c r="AO568" s="81" t="s">
        <v>564</v>
      </c>
      <c r="AP568" s="82"/>
      <c r="AQ568" s="81" t="s">
        <v>564</v>
      </c>
      <c r="AR568" s="81" t="s">
        <v>564</v>
      </c>
      <c r="AS568" s="81" t="s">
        <v>564</v>
      </c>
      <c r="AT568" s="81" t="s">
        <v>564</v>
      </c>
      <c r="AU568" s="81" t="s">
        <v>564</v>
      </c>
      <c r="AV568" s="81" t="s">
        <v>564</v>
      </c>
      <c r="AW568" s="81" t="s">
        <v>564</v>
      </c>
      <c r="AX568" s="82"/>
      <c r="AY568" s="81" t="s">
        <v>564</v>
      </c>
      <c r="AZ568" s="81" t="s">
        <v>564</v>
      </c>
      <c r="BA568" s="81" t="s">
        <v>564</v>
      </c>
      <c r="BB568" s="81" t="s">
        <v>564</v>
      </c>
      <c r="BC568" s="81" t="s">
        <v>564</v>
      </c>
      <c r="BD568" s="81" t="s">
        <v>564</v>
      </c>
      <c r="BE568" s="81" t="s">
        <v>564</v>
      </c>
      <c r="BF568" s="82"/>
      <c r="BG568" s="81">
        <v>20.638000000000002</v>
      </c>
      <c r="BH568" s="81">
        <v>30.542000000000002</v>
      </c>
      <c r="BI568" s="81">
        <v>41265.190999999999</v>
      </c>
      <c r="BJ568" s="81">
        <v>6345.1580000000004</v>
      </c>
      <c r="BK568" s="81">
        <v>2720.6509999999998</v>
      </c>
      <c r="BL568" s="81">
        <v>0</v>
      </c>
      <c r="BM568" s="82"/>
      <c r="BN568" s="81">
        <v>5</v>
      </c>
      <c r="BO568" s="81">
        <v>4</v>
      </c>
      <c r="BP568" s="81">
        <v>351</v>
      </c>
      <c r="BQ568" s="81">
        <v>27</v>
      </c>
      <c r="BR568" s="81">
        <v>290</v>
      </c>
      <c r="BS568" s="81">
        <v>0</v>
      </c>
      <c r="BT568"/>
      <c r="BU568" s="80">
        <v>47452.885000000002</v>
      </c>
      <c r="BV568" s="80">
        <v>2154.7950000000001</v>
      </c>
      <c r="BW568" s="80">
        <v>407.67099999999999</v>
      </c>
      <c r="BX568" s="80">
        <v>43.768000000000001</v>
      </c>
      <c r="BY568" s="80">
        <v>219.667</v>
      </c>
      <c r="BZ568" s="80">
        <v>32</v>
      </c>
      <c r="CA568" s="80">
        <v>30.364999999999998</v>
      </c>
      <c r="CB568" s="80">
        <v>41.029000000000003</v>
      </c>
      <c r="CC568" s="80">
        <v>0</v>
      </c>
    </row>
    <row r="569" spans="1:81">
      <c r="A569" s="80" t="s">
        <v>2486</v>
      </c>
      <c r="B569" s="80">
        <v>520</v>
      </c>
      <c r="C569" s="80">
        <v>10</v>
      </c>
      <c r="D569" s="80">
        <v>31</v>
      </c>
      <c r="E569" s="80">
        <v>2013</v>
      </c>
      <c r="F569" s="80" t="s">
        <v>89</v>
      </c>
      <c r="G569" s="80" t="s">
        <v>2476</v>
      </c>
      <c r="H569" s="80" t="s">
        <v>2477</v>
      </c>
      <c r="I569" s="177"/>
      <c r="J569" s="81">
        <v>49113.749436727972</v>
      </c>
      <c r="K569" s="81">
        <v>378.92995093416044</v>
      </c>
      <c r="L569" s="81">
        <v>593.73405482565124</v>
      </c>
      <c r="M569" s="81">
        <v>10520.421872490568</v>
      </c>
      <c r="N569" s="81">
        <v>9175.8326335447582</v>
      </c>
      <c r="O569" s="81">
        <v>5151.6136643492073</v>
      </c>
      <c r="P569" s="81">
        <v>3307.1555542470755</v>
      </c>
      <c r="Q569" s="81">
        <v>483.31080539125094</v>
      </c>
      <c r="R569" s="81">
        <v>441.49634440429372</v>
      </c>
      <c r="S569" s="81">
        <v>697.04892065078866</v>
      </c>
      <c r="T569" s="82"/>
      <c r="U569" s="81">
        <v>1300329740</v>
      </c>
      <c r="V569" s="81">
        <v>171499</v>
      </c>
      <c r="W569" s="81">
        <v>11552</v>
      </c>
      <c r="X569" s="81">
        <v>1855391</v>
      </c>
      <c r="Y569" s="81">
        <v>2704016</v>
      </c>
      <c r="Z569" s="81">
        <v>2814712</v>
      </c>
      <c r="AA569" s="81">
        <v>662045</v>
      </c>
      <c r="AB569" s="81">
        <v>6247860</v>
      </c>
      <c r="AC569" s="81">
        <v>73187648</v>
      </c>
      <c r="AD569" s="81">
        <v>697.04892065078866</v>
      </c>
      <c r="AE569" s="82"/>
      <c r="AF569" s="81" t="s">
        <v>564</v>
      </c>
      <c r="AG569" s="81" t="s">
        <v>564</v>
      </c>
      <c r="AH569" s="81" t="s">
        <v>564</v>
      </c>
      <c r="AI569" s="81" t="s">
        <v>564</v>
      </c>
      <c r="AJ569" s="81" t="s">
        <v>564</v>
      </c>
      <c r="AK569" s="81" t="s">
        <v>564</v>
      </c>
      <c r="AL569" s="81" t="s">
        <v>564</v>
      </c>
      <c r="AM569" s="81" t="s">
        <v>564</v>
      </c>
      <c r="AN569" s="81" t="s">
        <v>564</v>
      </c>
      <c r="AO569" s="81" t="s">
        <v>564</v>
      </c>
      <c r="AP569" s="82"/>
      <c r="AQ569" s="81" t="s">
        <v>564</v>
      </c>
      <c r="AR569" s="81" t="s">
        <v>564</v>
      </c>
      <c r="AS569" s="81" t="s">
        <v>564</v>
      </c>
      <c r="AT569" s="81" t="s">
        <v>564</v>
      </c>
      <c r="AU569" s="81" t="s">
        <v>564</v>
      </c>
      <c r="AV569" s="81" t="s">
        <v>564</v>
      </c>
      <c r="AW569" s="81" t="s">
        <v>564</v>
      </c>
      <c r="AX569" s="82"/>
      <c r="AY569" s="81" t="s">
        <v>564</v>
      </c>
      <c r="AZ569" s="81" t="s">
        <v>564</v>
      </c>
      <c r="BA569" s="81" t="s">
        <v>564</v>
      </c>
      <c r="BB569" s="81" t="s">
        <v>564</v>
      </c>
      <c r="BC569" s="81" t="s">
        <v>564</v>
      </c>
      <c r="BD569" s="81" t="s">
        <v>564</v>
      </c>
      <c r="BE569" s="81" t="s">
        <v>564</v>
      </c>
      <c r="BF569" s="82"/>
      <c r="BG569" s="81">
        <v>23.021999999999998</v>
      </c>
      <c r="BH569" s="81">
        <v>30.974</v>
      </c>
      <c r="BI569" s="81">
        <v>44222.076000000001</v>
      </c>
      <c r="BJ569" s="81">
        <v>6249.0379999999996</v>
      </c>
      <c r="BK569" s="81">
        <v>2849.0185019999999</v>
      </c>
      <c r="BL569" s="81">
        <v>0</v>
      </c>
      <c r="BM569" s="82"/>
      <c r="BN569" s="81">
        <v>5</v>
      </c>
      <c r="BO569" s="81">
        <v>4</v>
      </c>
      <c r="BP569" s="81">
        <v>344</v>
      </c>
      <c r="BQ569" s="81">
        <v>27</v>
      </c>
      <c r="BR569" s="81">
        <v>282</v>
      </c>
      <c r="BS569" s="81">
        <v>0</v>
      </c>
      <c r="BT569"/>
      <c r="BU569" s="80">
        <v>50279.875999999997</v>
      </c>
      <c r="BV569" s="80">
        <v>2334.4789999999998</v>
      </c>
      <c r="BW569" s="80">
        <v>382.178</v>
      </c>
      <c r="BX569" s="80">
        <v>42.552723</v>
      </c>
      <c r="BY569" s="80">
        <v>241.50577899999999</v>
      </c>
      <c r="BZ569" s="80">
        <v>37.343000000000004</v>
      </c>
      <c r="CA569" s="80">
        <v>9.8000000000000007</v>
      </c>
      <c r="CB569" s="80">
        <v>46.393999999999998</v>
      </c>
      <c r="CC569" s="80">
        <v>0</v>
      </c>
    </row>
    <row r="570" spans="1:81">
      <c r="A570" s="80" t="s">
        <v>2487</v>
      </c>
      <c r="B570" s="80">
        <v>521</v>
      </c>
      <c r="C570" s="80">
        <v>11</v>
      </c>
      <c r="D570" s="80">
        <v>31</v>
      </c>
      <c r="E570" s="80">
        <v>2014</v>
      </c>
      <c r="F570" s="80" t="s">
        <v>90</v>
      </c>
      <c r="G570" s="80" t="s">
        <v>2476</v>
      </c>
      <c r="H570" s="80" t="s">
        <v>2477</v>
      </c>
      <c r="I570" s="177"/>
      <c r="J570" s="81">
        <v>47603.087887397276</v>
      </c>
      <c r="K570" s="81">
        <v>360.22649955336504</v>
      </c>
      <c r="L570" s="81">
        <v>632.32100614440742</v>
      </c>
      <c r="M570" s="81">
        <v>9773.6204262621013</v>
      </c>
      <c r="N570" s="81">
        <v>7637.7589373891151</v>
      </c>
      <c r="O570" s="81">
        <v>4928.4566784786803</v>
      </c>
      <c r="P570" s="81">
        <v>3333.5303482755185</v>
      </c>
      <c r="Q570" s="81">
        <v>464.17847034735206</v>
      </c>
      <c r="R570" s="81">
        <v>448.83397839915909</v>
      </c>
      <c r="S570" s="81">
        <v>705.92509553373645</v>
      </c>
      <c r="T570" s="82"/>
      <c r="U570" s="81">
        <v>1387432982</v>
      </c>
      <c r="V570" s="81">
        <v>150664</v>
      </c>
      <c r="W570" s="81">
        <v>11034</v>
      </c>
      <c r="X570" s="81">
        <v>1874275</v>
      </c>
      <c r="Y570" s="81">
        <v>2735874</v>
      </c>
      <c r="Z570" s="81">
        <v>2836071</v>
      </c>
      <c r="AA570" s="81">
        <v>663872</v>
      </c>
      <c r="AB570" s="81">
        <v>6254106</v>
      </c>
      <c r="AC570" s="81">
        <v>74637975</v>
      </c>
      <c r="AD570" s="81">
        <v>705.92509553373668</v>
      </c>
      <c r="AE570" s="82"/>
      <c r="AF570" s="81">
        <v>14973267131.258183</v>
      </c>
      <c r="AG570" s="81">
        <v>347182966.76601022</v>
      </c>
      <c r="AH570" s="81">
        <v>157173029.17053834</v>
      </c>
      <c r="AI570" s="81">
        <v>13588839685.31905</v>
      </c>
      <c r="AJ570" s="81">
        <v>10514852775.984917</v>
      </c>
      <c r="AK570" s="81">
        <v>0</v>
      </c>
      <c r="AL570" s="81">
        <v>0</v>
      </c>
      <c r="AM570" s="81">
        <v>858595297.34961224</v>
      </c>
      <c r="AN570" s="81">
        <v>0</v>
      </c>
      <c r="AO570" s="81">
        <v>0</v>
      </c>
      <c r="AP570" s="82"/>
      <c r="AQ570" s="81">
        <v>72585</v>
      </c>
      <c r="AR570" s="81">
        <v>10264</v>
      </c>
      <c r="AS570" s="81">
        <v>18</v>
      </c>
      <c r="AT570" s="81">
        <v>4</v>
      </c>
      <c r="AU570" s="81">
        <v>0</v>
      </c>
      <c r="AV570" s="81">
        <v>11</v>
      </c>
      <c r="AW570" s="81" t="s">
        <v>564</v>
      </c>
      <c r="AX570" s="82"/>
      <c r="AY570" s="81">
        <v>277954.90000000002</v>
      </c>
      <c r="AZ570" s="81">
        <v>693982.3</v>
      </c>
      <c r="BA570" s="81">
        <v>66963</v>
      </c>
      <c r="BB570" s="81">
        <v>980</v>
      </c>
      <c r="BC570" s="81">
        <v>0</v>
      </c>
      <c r="BD570" s="81">
        <v>56488.3</v>
      </c>
      <c r="BE570" s="81" t="s">
        <v>564</v>
      </c>
      <c r="BF570" s="82"/>
      <c r="BG570" s="81">
        <v>21.643999999999998</v>
      </c>
      <c r="BH570" s="81">
        <v>34.097999999999999</v>
      </c>
      <c r="BI570" s="81">
        <v>43814.904000000002</v>
      </c>
      <c r="BJ570" s="81">
        <v>7325.2569999999996</v>
      </c>
      <c r="BK570" s="81">
        <v>2921.4659999999999</v>
      </c>
      <c r="BL570" s="81">
        <v>0</v>
      </c>
      <c r="BM570" s="82"/>
      <c r="BN570" s="81">
        <v>5</v>
      </c>
      <c r="BO570" s="81">
        <v>4</v>
      </c>
      <c r="BP570" s="81">
        <v>344</v>
      </c>
      <c r="BQ570" s="81">
        <v>28</v>
      </c>
      <c r="BR570" s="81">
        <v>295</v>
      </c>
      <c r="BS570" s="81">
        <v>0</v>
      </c>
      <c r="BT570"/>
      <c r="BU570" s="80">
        <v>51069.317999999999</v>
      </c>
      <c r="BV570" s="80">
        <v>2221.721</v>
      </c>
      <c r="BW570" s="80">
        <v>410.82299999999998</v>
      </c>
      <c r="BX570" s="80">
        <v>99.861999999999995</v>
      </c>
      <c r="BY570" s="80">
        <v>241.99199999999999</v>
      </c>
      <c r="BZ570" s="80">
        <v>31.03</v>
      </c>
      <c r="CA570" s="80">
        <v>0</v>
      </c>
      <c r="CB570" s="80">
        <v>42.622999999999998</v>
      </c>
      <c r="CC570" s="80">
        <v>0</v>
      </c>
    </row>
    <row r="571" spans="1:81">
      <c r="A571" s="80" t="s">
        <v>2488</v>
      </c>
      <c r="B571" s="80">
        <v>522</v>
      </c>
      <c r="C571" s="80">
        <v>12</v>
      </c>
      <c r="D571" s="80">
        <v>31</v>
      </c>
      <c r="E571" s="80">
        <v>2015</v>
      </c>
      <c r="F571" s="80" t="s">
        <v>91</v>
      </c>
      <c r="G571" s="80" t="s">
        <v>2476</v>
      </c>
      <c r="H571" s="80" t="s">
        <v>2477</v>
      </c>
      <c r="I571" s="177"/>
      <c r="J571" s="81">
        <v>43964.597108582573</v>
      </c>
      <c r="K571" s="81">
        <v>357.73485118917682</v>
      </c>
      <c r="L571" s="81">
        <v>664.20084414439987</v>
      </c>
      <c r="M571" s="81">
        <v>9929.6470802058466</v>
      </c>
      <c r="N571" s="81">
        <v>7195.2859271171737</v>
      </c>
      <c r="O571" s="81">
        <v>4913.0573970034793</v>
      </c>
      <c r="P571" s="81">
        <v>3330.7761593058754</v>
      </c>
      <c r="Q571" s="81">
        <v>455.26452889224544</v>
      </c>
      <c r="R571" s="81">
        <v>429.50410192289633</v>
      </c>
      <c r="S571" s="81">
        <v>730.60735378092966</v>
      </c>
      <c r="T571" s="82"/>
      <c r="U571" s="81">
        <v>1266882431</v>
      </c>
      <c r="V571" s="81">
        <v>150664</v>
      </c>
      <c r="W571" s="81">
        <v>11034</v>
      </c>
      <c r="X571" s="81">
        <v>1874275</v>
      </c>
      <c r="Y571" s="81">
        <v>2773070</v>
      </c>
      <c r="Z571" s="81">
        <v>2854449</v>
      </c>
      <c r="AA571" s="81">
        <v>662802</v>
      </c>
      <c r="AB571" s="81">
        <v>6265899</v>
      </c>
      <c r="AC571" s="81">
        <v>73575253</v>
      </c>
      <c r="AD571" s="81">
        <v>730.6073537809292</v>
      </c>
      <c r="AE571" s="82"/>
      <c r="AF571" s="81">
        <v>13606317802.405779</v>
      </c>
      <c r="AG571" s="81">
        <v>307846796.78004247</v>
      </c>
      <c r="AH571" s="81">
        <v>138799842.49942389</v>
      </c>
      <c r="AI571" s="81">
        <v>14088425786.788963</v>
      </c>
      <c r="AJ571" s="81">
        <v>9656313704.0429153</v>
      </c>
      <c r="AK571" s="81">
        <v>0</v>
      </c>
      <c r="AL571" s="81">
        <v>0</v>
      </c>
      <c r="AM571" s="81">
        <v>858715173.49227214</v>
      </c>
      <c r="AN571" s="81">
        <v>0</v>
      </c>
      <c r="AO571" s="81">
        <v>0</v>
      </c>
      <c r="AP571" s="82"/>
      <c r="AQ571" s="81">
        <v>81015</v>
      </c>
      <c r="AR571" s="81">
        <v>16638</v>
      </c>
      <c r="AS571" s="81">
        <v>18</v>
      </c>
      <c r="AT571" s="81">
        <v>4</v>
      </c>
      <c r="AU571" s="81">
        <v>0</v>
      </c>
      <c r="AV571" s="81">
        <v>11</v>
      </c>
      <c r="AW571" s="81" t="s">
        <v>564</v>
      </c>
      <c r="AX571" s="82"/>
      <c r="AY571" s="81">
        <v>315689.89999999991</v>
      </c>
      <c r="AZ571" s="81">
        <v>1195496.1000000001</v>
      </c>
      <c r="BA571" s="81">
        <v>66963</v>
      </c>
      <c r="BB571" s="81">
        <v>980</v>
      </c>
      <c r="BC571" s="81">
        <v>0</v>
      </c>
      <c r="BD571" s="81">
        <v>56488.3</v>
      </c>
      <c r="BE571" s="81" t="s">
        <v>564</v>
      </c>
      <c r="BF571" s="82"/>
      <c r="BG571" s="81">
        <v>20.632000000000001</v>
      </c>
      <c r="BH571" s="81">
        <v>34.771999999999998</v>
      </c>
      <c r="BI571" s="81">
        <v>40630.673000000003</v>
      </c>
      <c r="BJ571" s="81">
        <v>5997.6769999999997</v>
      </c>
      <c r="BK571" s="81">
        <v>3062.2596900000003</v>
      </c>
      <c r="BL571" s="81">
        <v>0</v>
      </c>
      <c r="BM571" s="82"/>
      <c r="BN571" s="81">
        <v>5</v>
      </c>
      <c r="BO571" s="81">
        <v>4</v>
      </c>
      <c r="BP571" s="81">
        <v>342</v>
      </c>
      <c r="BQ571" s="81">
        <v>30</v>
      </c>
      <c r="BR571" s="81">
        <v>301</v>
      </c>
      <c r="BS571" s="81">
        <v>0</v>
      </c>
      <c r="BT571"/>
      <c r="BU571" s="80">
        <v>46574.142999999996</v>
      </c>
      <c r="BV571" s="80">
        <v>2321.7920899999999</v>
      </c>
      <c r="BW571" s="80">
        <v>362.14499999999998</v>
      </c>
      <c r="BX571" s="80">
        <v>139.851</v>
      </c>
      <c r="BY571" s="80">
        <v>249.0496</v>
      </c>
      <c r="BZ571" s="80">
        <v>42.061</v>
      </c>
      <c r="CA571" s="80">
        <v>6.4850000000000003</v>
      </c>
      <c r="CB571" s="80">
        <v>50.487000000000002</v>
      </c>
      <c r="CC571" s="80">
        <v>0</v>
      </c>
    </row>
    <row r="572" spans="1:81">
      <c r="A572" s="80" t="s">
        <v>2489</v>
      </c>
      <c r="B572" s="80">
        <v>523</v>
      </c>
      <c r="C572" s="80">
        <v>13</v>
      </c>
      <c r="D572" s="80">
        <v>31</v>
      </c>
      <c r="E572" s="80">
        <v>2016</v>
      </c>
      <c r="F572" s="80" t="s">
        <v>92</v>
      </c>
      <c r="G572" s="80" t="s">
        <v>2476</v>
      </c>
      <c r="H572" s="80" t="s">
        <v>2477</v>
      </c>
      <c r="I572" s="177"/>
      <c r="J572" s="81">
        <v>41881.124193220261</v>
      </c>
      <c r="K572" s="81">
        <v>344.7508863063822</v>
      </c>
      <c r="L572" s="81">
        <v>772.58280668986345</v>
      </c>
      <c r="M572" s="81">
        <v>8539.7391525754701</v>
      </c>
      <c r="N572" s="81">
        <v>7645.980139990731</v>
      </c>
      <c r="O572" s="81">
        <v>4891.7307226582316</v>
      </c>
      <c r="P572" s="81">
        <v>3277.8541545411854</v>
      </c>
      <c r="Q572" s="81">
        <v>443.82355147052266</v>
      </c>
      <c r="R572" s="81">
        <v>436.03962478601824</v>
      </c>
      <c r="S572" s="81">
        <v>725.13887980230015</v>
      </c>
      <c r="T572" s="82"/>
      <c r="U572" s="81">
        <v>1140197595</v>
      </c>
      <c r="V572" s="81">
        <v>150664</v>
      </c>
      <c r="W572" s="81">
        <v>11034</v>
      </c>
      <c r="X572" s="81">
        <v>1874275</v>
      </c>
      <c r="Y572" s="81">
        <v>2811702</v>
      </c>
      <c r="Z572" s="81">
        <v>2876995</v>
      </c>
      <c r="AA572" s="81">
        <v>674633</v>
      </c>
      <c r="AB572" s="81">
        <v>6283602</v>
      </c>
      <c r="AC572" s="81">
        <v>74471275.766105443</v>
      </c>
      <c r="AD572" s="81">
        <v>725.13887980230015</v>
      </c>
      <c r="AE572" s="82"/>
      <c r="AF572" s="81">
        <v>13451019482.473419</v>
      </c>
      <c r="AG572" s="81">
        <v>293329417.34335548</v>
      </c>
      <c r="AH572" s="81">
        <v>127810477.7865817</v>
      </c>
      <c r="AI572" s="81">
        <v>13110035342.311211</v>
      </c>
      <c r="AJ572" s="81">
        <v>10406615952.370001</v>
      </c>
      <c r="AK572" s="81"/>
      <c r="AL572" s="81"/>
      <c r="AM572" s="81">
        <v>861810317.67306495</v>
      </c>
      <c r="AN572" s="81"/>
      <c r="AO572" s="81"/>
      <c r="AP572" s="82"/>
      <c r="AQ572" s="81">
        <v>88529</v>
      </c>
      <c r="AR572" s="81">
        <v>20705</v>
      </c>
      <c r="AS572" s="81">
        <v>21</v>
      </c>
      <c r="AT572" s="81">
        <v>4</v>
      </c>
      <c r="AU572" s="81">
        <v>0</v>
      </c>
      <c r="AV572" s="81">
        <v>12</v>
      </c>
      <c r="AW572" s="81" t="s">
        <v>564</v>
      </c>
      <c r="AX572" s="82"/>
      <c r="AY572" s="81">
        <v>350860.9</v>
      </c>
      <c r="AZ572" s="81">
        <v>1488140.4</v>
      </c>
      <c r="BA572" s="81">
        <v>67011.5</v>
      </c>
      <c r="BB572" s="81">
        <v>980</v>
      </c>
      <c r="BC572" s="81">
        <v>0</v>
      </c>
      <c r="BD572" s="81">
        <v>56788.3</v>
      </c>
      <c r="BE572" s="81" t="s">
        <v>564</v>
      </c>
      <c r="BF572" s="82"/>
      <c r="BG572" s="81">
        <v>21.396999999999998</v>
      </c>
      <c r="BH572" s="81">
        <v>39.010999999999996</v>
      </c>
      <c r="BI572" s="81">
        <v>38064.983</v>
      </c>
      <c r="BJ572" s="81">
        <v>6391.0280000000002</v>
      </c>
      <c r="BK572" s="81">
        <v>3143.6790000000001</v>
      </c>
      <c r="BL572" s="81">
        <v>0</v>
      </c>
      <c r="BM572" s="82"/>
      <c r="BN572" s="81">
        <v>5</v>
      </c>
      <c r="BO572" s="81">
        <v>4</v>
      </c>
      <c r="BP572" s="81">
        <v>351</v>
      </c>
      <c r="BQ572" s="81">
        <v>27</v>
      </c>
      <c r="BR572" s="81">
        <v>305</v>
      </c>
      <c r="BS572" s="81">
        <v>0</v>
      </c>
      <c r="BT572"/>
      <c r="BU572" s="80">
        <v>44561.743999999999</v>
      </c>
      <c r="BV572" s="80">
        <v>2288.395</v>
      </c>
      <c r="BW572" s="80">
        <v>380.06299999999999</v>
      </c>
      <c r="BX572" s="80">
        <v>100.61499999999999</v>
      </c>
      <c r="BY572" s="80">
        <v>225.30699999999999</v>
      </c>
      <c r="BZ572" s="80">
        <v>49.234000000000002</v>
      </c>
      <c r="CA572" s="80">
        <v>5.6790000000000003</v>
      </c>
      <c r="CB572" s="80">
        <v>49.061</v>
      </c>
      <c r="CC572" s="80">
        <v>0</v>
      </c>
    </row>
    <row r="573" spans="1:81">
      <c r="A573" s="80" t="s">
        <v>2490</v>
      </c>
      <c r="B573" s="80">
        <v>524</v>
      </c>
      <c r="C573" s="80">
        <v>14</v>
      </c>
      <c r="D573" s="80">
        <v>31</v>
      </c>
      <c r="E573" s="80">
        <v>2017</v>
      </c>
      <c r="F573" s="80" t="s">
        <v>71</v>
      </c>
      <c r="G573" s="80" t="s">
        <v>2476</v>
      </c>
      <c r="H573" s="80" t="s">
        <v>2477</v>
      </c>
      <c r="I573" s="177"/>
      <c r="J573" s="81">
        <v>41809.921218359428</v>
      </c>
      <c r="K573" s="81">
        <v>345.08620715627922</v>
      </c>
      <c r="L573" s="81">
        <v>708.66706386298165</v>
      </c>
      <c r="M573" s="81">
        <v>8664.5500797114237</v>
      </c>
      <c r="N573" s="81">
        <v>8579.1384162625891</v>
      </c>
      <c r="O573" s="81">
        <v>4845.624535268641</v>
      </c>
      <c r="P573" s="81">
        <v>3266.2294163105589</v>
      </c>
      <c r="Q573" s="81">
        <v>430.22530378819675</v>
      </c>
      <c r="R573" s="81">
        <v>423.63846232269503</v>
      </c>
      <c r="S573" s="81">
        <v>741.5987107482033</v>
      </c>
      <c r="T573" s="82"/>
      <c r="U573" s="81">
        <v>1212626962</v>
      </c>
      <c r="V573" s="81">
        <v>150664</v>
      </c>
      <c r="W573" s="81">
        <v>11034</v>
      </c>
      <c r="X573" s="81">
        <v>1874275</v>
      </c>
      <c r="Y573" s="81">
        <v>2851491</v>
      </c>
      <c r="Z573" s="81">
        <v>2897153</v>
      </c>
      <c r="AA573" s="81">
        <v>676526</v>
      </c>
      <c r="AB573" s="81">
        <v>6298992</v>
      </c>
      <c r="AC573" s="81">
        <v>73788918.999999985</v>
      </c>
      <c r="AD573" s="81">
        <v>741.5987107482033</v>
      </c>
      <c r="AE573" s="82"/>
      <c r="AF573" s="81">
        <v>13412649041.51079</v>
      </c>
      <c r="AG573" s="81">
        <v>296411212.00285047</v>
      </c>
      <c r="AH573" s="81">
        <v>157158880.98037449</v>
      </c>
      <c r="AI573" s="81">
        <v>13943527094.202591</v>
      </c>
      <c r="AJ573" s="81">
        <v>11933263376.409719</v>
      </c>
      <c r="AK573" s="81"/>
      <c r="AL573" s="81"/>
      <c r="AM573" s="81">
        <v>865272891.88797033</v>
      </c>
      <c r="AN573" s="81"/>
      <c r="AO573" s="81"/>
      <c r="AP573" s="82"/>
      <c r="AQ573" s="81">
        <v>95136</v>
      </c>
      <c r="AR573" s="81">
        <v>23682</v>
      </c>
      <c r="AS573" s="81">
        <v>27</v>
      </c>
      <c r="AT573" s="81">
        <v>4</v>
      </c>
      <c r="AU573" s="81">
        <v>0</v>
      </c>
      <c r="AV573" s="81">
        <v>13</v>
      </c>
      <c r="AW573" s="81" t="s">
        <v>564</v>
      </c>
      <c r="AX573" s="82"/>
      <c r="AY573" s="81">
        <v>382682.29999999981</v>
      </c>
      <c r="AZ573" s="81">
        <v>1727704.9000000011</v>
      </c>
      <c r="BA573" s="81">
        <v>67118.5</v>
      </c>
      <c r="BB573" s="81">
        <v>980</v>
      </c>
      <c r="BC573" s="81">
        <v>0</v>
      </c>
      <c r="BD573" s="81">
        <v>60604.3</v>
      </c>
      <c r="BE573" s="81" t="s">
        <v>564</v>
      </c>
      <c r="BF573" s="82"/>
      <c r="BG573" s="81">
        <v>21.536000000000001</v>
      </c>
      <c r="BH573" s="81">
        <v>36.5</v>
      </c>
      <c r="BI573" s="81">
        <v>37506.659</v>
      </c>
      <c r="BJ573" s="81">
        <v>6743.7380000000003</v>
      </c>
      <c r="BK573" s="81">
        <v>3035.0839999999998</v>
      </c>
      <c r="BL573" s="81">
        <v>0</v>
      </c>
      <c r="BM573" s="82"/>
      <c r="BN573" s="81">
        <v>5</v>
      </c>
      <c r="BO573" s="81">
        <v>4</v>
      </c>
      <c r="BP573" s="81">
        <v>336</v>
      </c>
      <c r="BQ573" s="81">
        <v>26</v>
      </c>
      <c r="BR573" s="81">
        <v>289</v>
      </c>
      <c r="BS573" s="81">
        <v>0</v>
      </c>
      <c r="BT573"/>
      <c r="BU573" s="80">
        <v>44119.483999999997</v>
      </c>
      <c r="BV573" s="80">
        <v>2296.1370000000002</v>
      </c>
      <c r="BW573" s="80">
        <v>459.03699999999998</v>
      </c>
      <c r="BX573" s="80">
        <v>43.228999999999999</v>
      </c>
      <c r="BY573" s="80">
        <v>208.77600000000001</v>
      </c>
      <c r="BZ573" s="80">
        <v>71.941999999999993</v>
      </c>
      <c r="CA573" s="80">
        <v>0</v>
      </c>
      <c r="CB573" s="80">
        <v>144.91200000000001</v>
      </c>
      <c r="CC573" s="80">
        <v>0</v>
      </c>
    </row>
    <row r="574" spans="1:81">
      <c r="A574" s="80" t="s">
        <v>2491</v>
      </c>
      <c r="B574" s="80">
        <v>525</v>
      </c>
      <c r="C574" s="80">
        <v>15</v>
      </c>
      <c r="D574" s="80">
        <v>31</v>
      </c>
      <c r="E574" s="80">
        <v>2018</v>
      </c>
      <c r="F574" s="80" t="s">
        <v>93</v>
      </c>
      <c r="G574" s="80" t="s">
        <v>2476</v>
      </c>
      <c r="H574" s="80" t="s">
        <v>2477</v>
      </c>
      <c r="I574" s="177"/>
      <c r="J574" s="81">
        <v>40848.600156321096</v>
      </c>
      <c r="K574" s="81">
        <v>325.8498613408251</v>
      </c>
      <c r="L574" s="81">
        <v>662.74239864830804</v>
      </c>
      <c r="M574" s="81">
        <v>8840.0675952271831</v>
      </c>
      <c r="N574" s="81">
        <v>7282.5309989621564</v>
      </c>
      <c r="O574" s="81">
        <v>4776.2732723959371</v>
      </c>
      <c r="P574" s="81">
        <v>3249.4758748387444</v>
      </c>
      <c r="Q574" s="81">
        <v>400.00047414528512</v>
      </c>
      <c r="R574" s="81">
        <v>428.17444810989986</v>
      </c>
      <c r="S574" s="81">
        <v>774.26620898403121</v>
      </c>
      <c r="T574" s="82"/>
      <c r="U574" s="81">
        <v>1314316661</v>
      </c>
      <c r="V574" s="81">
        <v>150664</v>
      </c>
      <c r="W574" s="81">
        <v>11034</v>
      </c>
      <c r="X574" s="81">
        <v>1874275</v>
      </c>
      <c r="Y574" s="81">
        <v>2890519</v>
      </c>
      <c r="Z574" s="81">
        <v>2910368</v>
      </c>
      <c r="AA574" s="81">
        <v>679823</v>
      </c>
      <c r="AB574" s="81">
        <v>6311190</v>
      </c>
      <c r="AC574" s="81">
        <v>74286707</v>
      </c>
      <c r="AD574" s="81">
        <v>774.26620898403121</v>
      </c>
      <c r="AE574" s="82"/>
      <c r="AF574" s="81">
        <v>13530560577.689171</v>
      </c>
      <c r="AG574" s="81">
        <v>270278600.7794311</v>
      </c>
      <c r="AH574" s="81">
        <v>148419510.42541641</v>
      </c>
      <c r="AI574" s="81">
        <v>13906633243.90263</v>
      </c>
      <c r="AJ574" s="81">
        <v>10662611298.018641</v>
      </c>
      <c r="AK574" s="81"/>
      <c r="AL574" s="81"/>
      <c r="AM574" s="81">
        <v>868742313.41225088</v>
      </c>
      <c r="AN574" s="81"/>
      <c r="AO574" s="81"/>
      <c r="AP574" s="82"/>
      <c r="AQ574" s="81">
        <v>102084</v>
      </c>
      <c r="AR574" s="81">
        <v>26511</v>
      </c>
      <c r="AS574" s="81">
        <v>31</v>
      </c>
      <c r="AT574" s="81">
        <v>4</v>
      </c>
      <c r="AU574" s="81">
        <v>0</v>
      </c>
      <c r="AV574" s="81">
        <v>13</v>
      </c>
      <c r="AW574" s="81" t="s">
        <v>564</v>
      </c>
      <c r="AX574" s="82"/>
      <c r="AY574" s="81">
        <v>416725.3</v>
      </c>
      <c r="AZ574" s="81">
        <v>1982293.7</v>
      </c>
      <c r="BA574" s="81">
        <v>69578</v>
      </c>
      <c r="BB574" s="81">
        <v>980</v>
      </c>
      <c r="BC574" s="81">
        <v>0</v>
      </c>
      <c r="BD574" s="81">
        <v>60604.3</v>
      </c>
      <c r="BE574" s="81" t="s">
        <v>564</v>
      </c>
      <c r="BF574" s="82"/>
      <c r="BG574" s="81">
        <v>20.196999999999999</v>
      </c>
      <c r="BH574" s="81">
        <v>37.473999999999997</v>
      </c>
      <c r="BI574" s="81">
        <v>37300.392999999996</v>
      </c>
      <c r="BJ574" s="81">
        <v>6855.2443700000003</v>
      </c>
      <c r="BK574" s="81">
        <v>3068.44</v>
      </c>
      <c r="BL574" s="81">
        <v>0</v>
      </c>
      <c r="BM574" s="82"/>
      <c r="BN574" s="81">
        <v>5</v>
      </c>
      <c r="BO574" s="81">
        <v>4</v>
      </c>
      <c r="BP574" s="81">
        <v>338</v>
      </c>
      <c r="BQ574" s="81">
        <v>27</v>
      </c>
      <c r="BR574" s="81">
        <v>281</v>
      </c>
      <c r="BS574" s="81">
        <v>0</v>
      </c>
      <c r="BT574"/>
      <c r="BU574" s="80">
        <v>44124.178999999996</v>
      </c>
      <c r="BV574" s="80">
        <v>2333.768</v>
      </c>
      <c r="BW574" s="80">
        <v>384.16</v>
      </c>
      <c r="BX574" s="80">
        <v>98.924000000000007</v>
      </c>
      <c r="BY574" s="80">
        <v>181.244</v>
      </c>
      <c r="BZ574" s="80">
        <v>55.328000000000003</v>
      </c>
      <c r="CA574" s="80">
        <v>4.49</v>
      </c>
      <c r="CB574" s="80">
        <v>99.655370000000005</v>
      </c>
      <c r="CC574" s="80">
        <v>0</v>
      </c>
    </row>
    <row r="575" spans="1:81">
      <c r="A575" s="80" t="s">
        <v>2492</v>
      </c>
      <c r="B575" s="80">
        <v>526</v>
      </c>
      <c r="C575" s="80">
        <v>16</v>
      </c>
      <c r="D575" s="80">
        <v>31</v>
      </c>
      <c r="E575" s="80">
        <v>2019</v>
      </c>
      <c r="F575" s="80" t="s">
        <v>73</v>
      </c>
      <c r="G575" s="80" t="s">
        <v>2476</v>
      </c>
      <c r="H575" s="80" t="s">
        <v>2477</v>
      </c>
      <c r="I575" s="177"/>
      <c r="J575" s="81">
        <v>38754.608926732602</v>
      </c>
      <c r="K575" s="81">
        <v>296.94263695983449</v>
      </c>
      <c r="L575" s="81">
        <v>668.25116696367695</v>
      </c>
      <c r="M575" s="81">
        <v>8069.7824797372559</v>
      </c>
      <c r="N575" s="81">
        <v>7015.8900725829626</v>
      </c>
      <c r="O575" s="81">
        <v>4661.2741203877003</v>
      </c>
      <c r="P575" s="81">
        <v>3239.6470445851619</v>
      </c>
      <c r="Q575" s="81">
        <v>389.9854826953013</v>
      </c>
      <c r="R575" s="81">
        <v>402.68346436148204</v>
      </c>
      <c r="S575" s="81">
        <v>773.34113865840527</v>
      </c>
      <c r="T575" s="82"/>
      <c r="U575" s="81">
        <v>1251831564</v>
      </c>
      <c r="V575" s="81">
        <v>150664</v>
      </c>
      <c r="W575" s="81">
        <v>11034</v>
      </c>
      <c r="X575" s="81">
        <v>1874275</v>
      </c>
      <c r="Y575" s="81">
        <v>2927908</v>
      </c>
      <c r="Z575" s="81">
        <v>2918277</v>
      </c>
      <c r="AA575" s="81">
        <v>672694</v>
      </c>
      <c r="AB575" s="81">
        <v>6319772</v>
      </c>
      <c r="AC575" s="81">
        <v>71008405.000000015</v>
      </c>
      <c r="AD575" s="81">
        <v>773.34113865840527</v>
      </c>
      <c r="AE575" s="82"/>
      <c r="AF575" s="81">
        <v>12990998302.337629</v>
      </c>
      <c r="AG575" s="81">
        <v>261049100.82760397</v>
      </c>
      <c r="AH575" s="81">
        <v>154672285.04402807</v>
      </c>
      <c r="AI575" s="81">
        <v>13210489317.775579</v>
      </c>
      <c r="AJ575" s="81">
        <v>10202424142.183599</v>
      </c>
      <c r="AK575" s="81">
        <v>0</v>
      </c>
      <c r="AL575" s="81">
        <v>0</v>
      </c>
      <c r="AM575" s="81">
        <v>860705371.18185556</v>
      </c>
      <c r="AN575" s="81">
        <v>0</v>
      </c>
      <c r="AO575" s="81">
        <v>0</v>
      </c>
      <c r="AP575" s="82"/>
      <c r="AQ575" s="81">
        <v>109463</v>
      </c>
      <c r="AR575" s="81">
        <v>28776</v>
      </c>
      <c r="AS575" s="81">
        <v>32</v>
      </c>
      <c r="AT575" s="81">
        <v>5</v>
      </c>
      <c r="AU575" s="81">
        <v>0</v>
      </c>
      <c r="AV575" s="81">
        <v>15</v>
      </c>
      <c r="AW575" s="81" t="s">
        <v>564</v>
      </c>
      <c r="AX575" s="82"/>
      <c r="AY575" s="81">
        <v>452998.20000000013</v>
      </c>
      <c r="AZ575" s="81">
        <v>2240186.5</v>
      </c>
      <c r="BA575" s="81">
        <v>69596.800000000003</v>
      </c>
      <c r="BB575" s="81">
        <v>999.9</v>
      </c>
      <c r="BC575" s="81">
        <v>0</v>
      </c>
      <c r="BD575" s="81">
        <v>68604.989000000001</v>
      </c>
      <c r="BE575" s="81" t="s">
        <v>564</v>
      </c>
      <c r="BF575" s="82"/>
      <c r="BG575" s="81">
        <v>7.2709999999999999</v>
      </c>
      <c r="BH575" s="81">
        <v>20.597000000000001</v>
      </c>
      <c r="BI575" s="81">
        <v>33804.681360000002</v>
      </c>
      <c r="BJ575" s="81">
        <v>7584.8119999999999</v>
      </c>
      <c r="BK575" s="81">
        <v>3259.4387120000001</v>
      </c>
      <c r="BL575" s="81">
        <v>0</v>
      </c>
      <c r="BM575" s="82"/>
      <c r="BN575" s="81">
        <v>2</v>
      </c>
      <c r="BO575" s="81">
        <v>5</v>
      </c>
      <c r="BP575" s="81">
        <v>330</v>
      </c>
      <c r="BQ575" s="81">
        <v>28</v>
      </c>
      <c r="BR575" s="81">
        <v>288</v>
      </c>
      <c r="BS575" s="81">
        <v>0</v>
      </c>
      <c r="BT575"/>
      <c r="BU575" s="80">
        <v>42185.197999999997</v>
      </c>
      <c r="BV575" s="80">
        <v>1856.962712</v>
      </c>
      <c r="BW575" s="80">
        <v>296.29300000000001</v>
      </c>
      <c r="BX575" s="80">
        <v>59.647820000000003</v>
      </c>
      <c r="BY575" s="80">
        <v>171.30054000000001</v>
      </c>
      <c r="BZ575" s="80">
        <v>35.561</v>
      </c>
      <c r="CA575" s="80">
        <v>0</v>
      </c>
      <c r="CB575" s="80">
        <v>71.837000000000003</v>
      </c>
      <c r="CC575" s="80">
        <v>0</v>
      </c>
    </row>
    <row r="576" spans="1:81">
      <c r="A576" s="80" t="s">
        <v>2493</v>
      </c>
      <c r="B576" s="80">
        <v>527</v>
      </c>
      <c r="C576" s="80">
        <v>17</v>
      </c>
      <c r="D576" s="80">
        <v>31</v>
      </c>
      <c r="E576" s="80">
        <v>2020</v>
      </c>
      <c r="F576" s="80" t="s">
        <v>218</v>
      </c>
      <c r="G576" s="80" t="s">
        <v>2476</v>
      </c>
      <c r="H576" s="80" t="s">
        <v>2477</v>
      </c>
      <c r="I576" s="177"/>
      <c r="J576" s="81">
        <v>34758.761738023655</v>
      </c>
      <c r="K576" s="81">
        <v>309.20471413901709</v>
      </c>
      <c r="L576" s="81">
        <v>775.27549347302818</v>
      </c>
      <c r="M576" s="81">
        <v>7938.2548657061061</v>
      </c>
      <c r="N576" s="81">
        <v>6943.3971130802847</v>
      </c>
      <c r="O576" s="81">
        <v>4102.9190274010007</v>
      </c>
      <c r="P576" s="81">
        <v>3056.7999761173619</v>
      </c>
      <c r="Q576" s="81">
        <v>372.81805735643002</v>
      </c>
      <c r="R576" s="81">
        <v>391.64950164719983</v>
      </c>
      <c r="S576" s="81">
        <v>776.23723604706288</v>
      </c>
      <c r="T576" s="82"/>
      <c r="U576" s="81">
        <v>1192643062</v>
      </c>
      <c r="V576" s="81">
        <v>147246</v>
      </c>
      <c r="W576" s="81">
        <v>13605</v>
      </c>
      <c r="X576" s="81">
        <v>1934632</v>
      </c>
      <c r="Y576" s="81">
        <v>2964119</v>
      </c>
      <c r="Z576" s="81">
        <v>2931842</v>
      </c>
      <c r="AA576" s="81">
        <v>689620</v>
      </c>
      <c r="AB576" s="81">
        <v>6322897</v>
      </c>
      <c r="AC576" s="81">
        <v>69422992.999999985</v>
      </c>
      <c r="AD576" s="81">
        <v>776.23723604706288</v>
      </c>
      <c r="AE576" s="82"/>
      <c r="AF576" s="81">
        <v>12112193263.318901</v>
      </c>
      <c r="AG576" s="81">
        <v>248596026.59446499</v>
      </c>
      <c r="AH576" s="81">
        <v>189845831.9002811</v>
      </c>
      <c r="AI576" s="81">
        <v>13290169834.35038</v>
      </c>
      <c r="AJ576" s="81">
        <v>10129946761.569319</v>
      </c>
      <c r="AK576" s="81">
        <v>0</v>
      </c>
      <c r="AL576" s="81">
        <v>0</v>
      </c>
      <c r="AM576" s="81">
        <v>825208307.35085309</v>
      </c>
      <c r="AN576" s="81">
        <v>0</v>
      </c>
      <c r="AO576" s="81">
        <v>0</v>
      </c>
      <c r="AP576" s="82"/>
      <c r="AQ576" s="81">
        <v>116910</v>
      </c>
      <c r="AR576" s="81">
        <v>30471</v>
      </c>
      <c r="AS576" s="81">
        <v>31</v>
      </c>
      <c r="AT576" s="81">
        <v>5</v>
      </c>
      <c r="AU576" s="81">
        <v>0</v>
      </c>
      <c r="AV576" s="81">
        <v>18</v>
      </c>
      <c r="AW576" s="81">
        <v>30</v>
      </c>
      <c r="AX576" s="82"/>
      <c r="AY576" s="81">
        <v>490841.90000000008</v>
      </c>
      <c r="AZ576" s="81">
        <v>2424148.1</v>
      </c>
      <c r="BA576" s="81">
        <v>69577.3</v>
      </c>
      <c r="BB576" s="81">
        <v>999.9</v>
      </c>
      <c r="BC576" s="81">
        <v>0</v>
      </c>
      <c r="BD576" s="81">
        <v>123598.961</v>
      </c>
      <c r="BE576" s="81">
        <v>67177.3</v>
      </c>
      <c r="BF576" s="82"/>
      <c r="BG576" s="81">
        <v>15.414</v>
      </c>
      <c r="BH576" s="81">
        <v>36.762</v>
      </c>
      <c r="BI576" s="81">
        <v>31588.46456</v>
      </c>
      <c r="BJ576" s="81">
        <v>6367.6409999999996</v>
      </c>
      <c r="BK576" s="81">
        <v>2828.7580000000003</v>
      </c>
      <c r="BL576" s="81">
        <v>0</v>
      </c>
      <c r="BM576" s="82"/>
      <c r="BN576" s="81">
        <v>5</v>
      </c>
      <c r="BO576" s="81">
        <v>4</v>
      </c>
      <c r="BP576" s="81">
        <v>340</v>
      </c>
      <c r="BQ576" s="81">
        <v>25</v>
      </c>
      <c r="BR576" s="81">
        <v>280</v>
      </c>
      <c r="BS576" s="81">
        <v>0</v>
      </c>
      <c r="BT576"/>
      <c r="BU576" s="80">
        <v>38292.248</v>
      </c>
      <c r="BV576" s="80">
        <v>1730.5609999999999</v>
      </c>
      <c r="BW576" s="80">
        <v>289.02499999999998</v>
      </c>
      <c r="BX576" s="80">
        <v>67.761259999999993</v>
      </c>
      <c r="BY576" s="80">
        <v>215.16929999999999</v>
      </c>
      <c r="BZ576" s="80">
        <v>157.37700000000001</v>
      </c>
      <c r="CA576" s="80">
        <v>4.8630000000000004</v>
      </c>
      <c r="CB576" s="80">
        <v>80.034999999999997</v>
      </c>
      <c r="CC576" s="80">
        <v>0</v>
      </c>
    </row>
    <row r="577" spans="1:81">
      <c r="A577" s="80" t="s">
        <v>2494</v>
      </c>
      <c r="B577" s="80">
        <v>527</v>
      </c>
      <c r="C577" s="80">
        <v>18</v>
      </c>
      <c r="D577" s="80">
        <v>31</v>
      </c>
      <c r="E577" s="80">
        <v>2021</v>
      </c>
      <c r="F577" s="80" t="s">
        <v>75</v>
      </c>
      <c r="G577" s="174" t="s">
        <v>2476</v>
      </c>
      <c r="H577" s="80" t="s">
        <v>2477</v>
      </c>
      <c r="I577" s="177"/>
      <c r="J577" s="81">
        <v>39386.34165899855</v>
      </c>
      <c r="K577" s="81">
        <v>336.43983535306648</v>
      </c>
      <c r="L577" s="81">
        <v>720.24891262332949</v>
      </c>
      <c r="M577" s="81">
        <v>8711.1694506110125</v>
      </c>
      <c r="N577" s="81">
        <v>6736.1776105909557</v>
      </c>
      <c r="O577" s="81">
        <v>3994.1462474624773</v>
      </c>
      <c r="P577" s="81">
        <v>3150.3281881794096</v>
      </c>
      <c r="Q577" s="81">
        <v>376.57481428191215</v>
      </c>
      <c r="R577" s="81">
        <v>408.75150342630235</v>
      </c>
      <c r="S577" s="81">
        <v>738.65963300716294</v>
      </c>
      <c r="T577" s="82"/>
      <c r="U577" s="81">
        <v>1309678874</v>
      </c>
      <c r="V577" s="81">
        <v>147246</v>
      </c>
      <c r="W577" s="81">
        <v>13605</v>
      </c>
      <c r="X577" s="81">
        <v>1934632</v>
      </c>
      <c r="Y577" s="81">
        <v>2986528</v>
      </c>
      <c r="Z577" s="81">
        <v>2938841</v>
      </c>
      <c r="AA577" s="81">
        <v>693097</v>
      </c>
      <c r="AB577" s="81">
        <v>6310875</v>
      </c>
      <c r="AC577" s="81">
        <v>70227482.999999985</v>
      </c>
      <c r="AD577" s="81">
        <v>738.65963300716294</v>
      </c>
      <c r="AE577" s="82"/>
      <c r="AF577" s="81">
        <v>13094534753.52319</v>
      </c>
      <c r="AG577" s="81">
        <v>269762944.47443163</v>
      </c>
      <c r="AH577" s="81">
        <v>154807157.220433</v>
      </c>
      <c r="AI577" s="81">
        <v>14457740680.60561</v>
      </c>
      <c r="AJ577" s="81">
        <v>9786918148.9580746</v>
      </c>
      <c r="AK577" s="81">
        <v>0</v>
      </c>
      <c r="AL577" s="81">
        <v>0</v>
      </c>
      <c r="AM577" s="81">
        <v>828389987.96906865</v>
      </c>
      <c r="AN577" s="81">
        <v>0</v>
      </c>
      <c r="AO577" s="81">
        <v>0</v>
      </c>
      <c r="AP577" s="82"/>
      <c r="AQ577" s="81">
        <v>131981</v>
      </c>
      <c r="AR577" s="81">
        <v>31763</v>
      </c>
      <c r="AS577" s="81">
        <v>30</v>
      </c>
      <c r="AT577" s="81">
        <v>5</v>
      </c>
      <c r="AU577" s="81">
        <v>0</v>
      </c>
      <c r="AV577" s="81">
        <v>19</v>
      </c>
      <c r="AW577" s="81"/>
      <c r="AX577" s="82"/>
      <c r="AY577" s="81">
        <v>559412.10000002466</v>
      </c>
      <c r="AZ577" s="81">
        <v>2536460.6000000439</v>
      </c>
      <c r="BA577" s="81">
        <v>65327.3</v>
      </c>
      <c r="BB577" s="81">
        <v>999.9</v>
      </c>
      <c r="BC577" s="81">
        <v>0</v>
      </c>
      <c r="BD577" s="81">
        <v>126189.341</v>
      </c>
      <c r="BE577" s="81"/>
      <c r="BF577" s="82"/>
      <c r="BG577" s="81"/>
      <c r="BH577" s="81"/>
      <c r="BI577" s="81"/>
      <c r="BJ577" s="81"/>
      <c r="BK577" s="81"/>
      <c r="BL577" s="81"/>
      <c r="BM577" s="82"/>
      <c r="BN577" s="81"/>
      <c r="BO577" s="81"/>
      <c r="BP577" s="81"/>
      <c r="BQ577" s="81"/>
      <c r="BR577" s="81"/>
      <c r="BS577" s="81"/>
      <c r="BT577"/>
      <c r="BU577" s="80"/>
      <c r="BV577" s="80"/>
      <c r="BW577" s="80"/>
      <c r="BX577" s="80"/>
      <c r="BY577" s="80"/>
      <c r="BZ577" s="80"/>
      <c r="CA577" s="80"/>
      <c r="CB577" s="80"/>
      <c r="CC577" s="80"/>
    </row>
    <row r="578" spans="1:81">
      <c r="A578" s="80" t="s">
        <v>2495</v>
      </c>
      <c r="B578" s="80">
        <v>527</v>
      </c>
      <c r="C578" s="80">
        <v>19</v>
      </c>
      <c r="D578" s="80">
        <v>31</v>
      </c>
      <c r="E578" s="80">
        <v>2022</v>
      </c>
      <c r="F578" s="80" t="s">
        <v>568</v>
      </c>
      <c r="G578" s="174" t="s">
        <v>2476</v>
      </c>
      <c r="H578" s="80" t="s">
        <v>2477</v>
      </c>
      <c r="I578" s="177"/>
      <c r="J578" s="81"/>
      <c r="K578" s="81"/>
      <c r="L578" s="81"/>
      <c r="M578" s="81"/>
      <c r="N578" s="81"/>
      <c r="O578" s="81"/>
      <c r="P578" s="81"/>
      <c r="Q578" s="81"/>
      <c r="R578" s="81"/>
      <c r="S578" s="81"/>
      <c r="T578" s="82"/>
      <c r="U578" s="81"/>
      <c r="V578" s="81"/>
      <c r="W578" s="81"/>
      <c r="X578" s="81"/>
      <c r="Y578" s="81"/>
      <c r="Z578" s="81"/>
      <c r="AA578" s="81"/>
      <c r="AB578" s="81"/>
      <c r="AC578" s="81"/>
      <c r="AD578" s="81"/>
      <c r="AE578" s="82"/>
      <c r="AF578" s="81"/>
      <c r="AG578" s="81"/>
      <c r="AH578" s="81"/>
      <c r="AI578" s="81"/>
      <c r="AJ578" s="81"/>
      <c r="AK578" s="81"/>
      <c r="AL578" s="81"/>
      <c r="AM578" s="81"/>
      <c r="AN578" s="81"/>
      <c r="AO578" s="81"/>
      <c r="AP578" s="82"/>
      <c r="AQ578" s="81">
        <v>141662</v>
      </c>
      <c r="AR578" s="81">
        <v>32603</v>
      </c>
      <c r="AS578" s="81">
        <v>30</v>
      </c>
      <c r="AT578" s="81">
        <v>5</v>
      </c>
      <c r="AU578" s="81">
        <v>0</v>
      </c>
      <c r="AV578" s="81">
        <v>20</v>
      </c>
      <c r="AW578" s="81"/>
      <c r="AX578" s="82"/>
      <c r="AY578" s="81">
        <v>610247.70000006526</v>
      </c>
      <c r="AZ578" s="81">
        <v>2706562.6000000634</v>
      </c>
      <c r="BA578" s="81">
        <v>65327.3</v>
      </c>
      <c r="BB578" s="81">
        <v>999.9</v>
      </c>
      <c r="BC578" s="81">
        <v>0</v>
      </c>
      <c r="BD578" s="81">
        <v>127359.34099999999</v>
      </c>
      <c r="BE578" s="81"/>
      <c r="BF578" s="82"/>
      <c r="BG578" s="81"/>
      <c r="BH578" s="81"/>
      <c r="BI578" s="81"/>
      <c r="BJ578" s="81"/>
      <c r="BK578" s="81"/>
      <c r="BL578" s="81"/>
      <c r="BM578" s="82"/>
      <c r="BN578" s="81"/>
      <c r="BO578" s="81"/>
      <c r="BP578" s="81"/>
      <c r="BQ578" s="81"/>
      <c r="BR578" s="81"/>
      <c r="BS578" s="81"/>
      <c r="BT578"/>
      <c r="BU578" s="80"/>
      <c r="BV578" s="80"/>
      <c r="BW578" s="80"/>
      <c r="BX578" s="80"/>
      <c r="BY578" s="80"/>
      <c r="BZ578" s="80"/>
      <c r="CA578" s="80"/>
      <c r="CB578" s="80"/>
      <c r="CC578" s="80"/>
    </row>
    <row r="579" spans="1:81">
      <c r="A579" s="80" t="s">
        <v>569</v>
      </c>
      <c r="B579" s="80">
        <v>528</v>
      </c>
      <c r="C579" s="80">
        <v>1</v>
      </c>
      <c r="D579" s="80">
        <v>32</v>
      </c>
      <c r="E579" s="80">
        <v>1990</v>
      </c>
      <c r="F579" s="80" t="s">
        <v>562</v>
      </c>
      <c r="G579" s="80" t="s">
        <v>570</v>
      </c>
      <c r="H579" s="80" t="s">
        <v>231</v>
      </c>
      <c r="I579" s="177"/>
      <c r="J579" s="81">
        <v>560498.77449761122</v>
      </c>
      <c r="K579" s="81">
        <v>17686.670927606454</v>
      </c>
      <c r="L579" s="81">
        <v>23608.059976262426</v>
      </c>
      <c r="M579" s="81">
        <v>108225.12995288827</v>
      </c>
      <c r="N579" s="81">
        <v>118940.99297005414</v>
      </c>
      <c r="O579" s="81">
        <v>88359.778126812249</v>
      </c>
      <c r="P579" s="81">
        <v>91993.07035666694</v>
      </c>
      <c r="Q579" s="81">
        <v>7613.1174410404801</v>
      </c>
      <c r="R579" s="81">
        <v>13300.086640956535</v>
      </c>
      <c r="S579" s="81">
        <v>8689.8260000000009</v>
      </c>
      <c r="T579" s="82"/>
      <c r="U579" s="81">
        <v>32332368532</v>
      </c>
      <c r="V579" s="81">
        <v>5358888</v>
      </c>
      <c r="W579" s="81">
        <v>259058</v>
      </c>
      <c r="X579" s="81">
        <v>40289007</v>
      </c>
      <c r="Y579" s="81">
        <v>41035777</v>
      </c>
      <c r="Z579" s="81">
        <v>36343410</v>
      </c>
      <c r="AA579" s="81">
        <v>22336938</v>
      </c>
      <c r="AB579" s="81">
        <v>123611167</v>
      </c>
      <c r="AC579" s="81">
        <v>2303598945</v>
      </c>
      <c r="AD579" s="81">
        <v>8689.8259999999882</v>
      </c>
      <c r="AE579" s="82"/>
      <c r="AF579" s="81" t="s">
        <v>564</v>
      </c>
      <c r="AG579" s="81" t="s">
        <v>564</v>
      </c>
      <c r="AH579" s="81" t="s">
        <v>564</v>
      </c>
      <c r="AI579" s="81" t="s">
        <v>564</v>
      </c>
      <c r="AJ579" s="81" t="s">
        <v>564</v>
      </c>
      <c r="AK579" s="81" t="s">
        <v>564</v>
      </c>
      <c r="AL579" s="81" t="s">
        <v>564</v>
      </c>
      <c r="AM579" s="81" t="s">
        <v>564</v>
      </c>
      <c r="AN579" s="81" t="s">
        <v>564</v>
      </c>
      <c r="AO579" s="81" t="s">
        <v>564</v>
      </c>
      <c r="AP579" s="82"/>
      <c r="AQ579" s="81" t="s">
        <v>564</v>
      </c>
      <c r="AR579" s="81" t="s">
        <v>564</v>
      </c>
      <c r="AS579" s="81" t="s">
        <v>564</v>
      </c>
      <c r="AT579" s="81" t="s">
        <v>564</v>
      </c>
      <c r="AU579" s="81" t="s">
        <v>564</v>
      </c>
      <c r="AV579" s="81" t="s">
        <v>564</v>
      </c>
      <c r="AW579" s="81" t="s">
        <v>564</v>
      </c>
      <c r="AX579" s="82"/>
      <c r="AY579" s="81" t="s">
        <v>564</v>
      </c>
      <c r="AZ579" s="81" t="s">
        <v>564</v>
      </c>
      <c r="BA579" s="81" t="s">
        <v>564</v>
      </c>
      <c r="BB579" s="81" t="s">
        <v>564</v>
      </c>
      <c r="BC579" s="81" t="s">
        <v>564</v>
      </c>
      <c r="BD579" s="81" t="s">
        <v>564</v>
      </c>
      <c r="BE579" s="81" t="s">
        <v>564</v>
      </c>
      <c r="BF579" s="82"/>
      <c r="BG579" s="81" t="s">
        <v>564</v>
      </c>
      <c r="BH579" s="81" t="s">
        <v>564</v>
      </c>
      <c r="BI579" s="81" t="s">
        <v>564</v>
      </c>
      <c r="BJ579" s="81" t="s">
        <v>564</v>
      </c>
      <c r="BK579" s="81" t="s">
        <v>564</v>
      </c>
      <c r="BL579" s="81" t="s">
        <v>564</v>
      </c>
      <c r="BM579" s="82"/>
      <c r="BN579" s="81" t="s">
        <v>564</v>
      </c>
      <c r="BO579" s="81" t="s">
        <v>564</v>
      </c>
      <c r="BP579" s="81" t="s">
        <v>564</v>
      </c>
      <c r="BQ579" s="81" t="s">
        <v>564</v>
      </c>
      <c r="BR579" s="81" t="s">
        <v>564</v>
      </c>
      <c r="BS579" s="81" t="s">
        <v>564</v>
      </c>
      <c r="BT579"/>
      <c r="BU579" s="80"/>
      <c r="BV579" s="80"/>
      <c r="BW579" s="80"/>
      <c r="BX579" s="80"/>
      <c r="BY579" s="80"/>
      <c r="BZ579" s="80"/>
      <c r="CA579" s="80"/>
      <c r="CB579" s="80"/>
      <c r="CC579" s="80"/>
    </row>
    <row r="580" spans="1:81">
      <c r="A580" s="80" t="s">
        <v>571</v>
      </c>
      <c r="B580" s="80">
        <v>529</v>
      </c>
      <c r="C580" s="80">
        <v>2</v>
      </c>
      <c r="D580" s="80">
        <v>32</v>
      </c>
      <c r="E580" s="80">
        <v>2005</v>
      </c>
      <c r="F580" s="80" t="s">
        <v>565</v>
      </c>
      <c r="G580" s="80" t="s">
        <v>570</v>
      </c>
      <c r="H580" s="80" t="s">
        <v>231</v>
      </c>
      <c r="I580" s="177"/>
      <c r="J580" s="81">
        <v>497454.99475560669</v>
      </c>
      <c r="K580" s="81">
        <v>11434.562817679916</v>
      </c>
      <c r="L580" s="81">
        <v>21307.895834230312</v>
      </c>
      <c r="M580" s="81">
        <v>192271.50204111307</v>
      </c>
      <c r="N580" s="81">
        <v>177786.16283027973</v>
      </c>
      <c r="O580" s="81">
        <v>123290.18727250834</v>
      </c>
      <c r="P580" s="81">
        <v>90301.249384803945</v>
      </c>
      <c r="Q580" s="81">
        <v>7485.4217545120355</v>
      </c>
      <c r="R580" s="81">
        <v>12573.665761286809</v>
      </c>
      <c r="S580" s="81">
        <v>13998.764157540036</v>
      </c>
      <c r="T580" s="82"/>
      <c r="U580" s="81">
        <v>29577259928</v>
      </c>
      <c r="V580" s="81">
        <v>4419854</v>
      </c>
      <c r="W580" s="81">
        <v>222216</v>
      </c>
      <c r="X580" s="81">
        <v>37471528</v>
      </c>
      <c r="Y580" s="81">
        <v>51102005</v>
      </c>
      <c r="Z580" s="81">
        <v>58681944</v>
      </c>
      <c r="AA580" s="81">
        <v>17957306</v>
      </c>
      <c r="AB580" s="81">
        <v>127055025</v>
      </c>
      <c r="AC580" s="81">
        <v>2223392441.0000005</v>
      </c>
      <c r="AD580" s="81">
        <v>13998.764157540041</v>
      </c>
      <c r="AE580" s="82"/>
      <c r="AF580" s="81" t="s">
        <v>564</v>
      </c>
      <c r="AG580" s="81" t="s">
        <v>564</v>
      </c>
      <c r="AH580" s="81" t="s">
        <v>564</v>
      </c>
      <c r="AI580" s="81" t="s">
        <v>564</v>
      </c>
      <c r="AJ580" s="81" t="s">
        <v>564</v>
      </c>
      <c r="AK580" s="81" t="s">
        <v>564</v>
      </c>
      <c r="AL580" s="81" t="s">
        <v>564</v>
      </c>
      <c r="AM580" s="81" t="s">
        <v>564</v>
      </c>
      <c r="AN580" s="81" t="s">
        <v>564</v>
      </c>
      <c r="AO580" s="81" t="s">
        <v>564</v>
      </c>
      <c r="AP580" s="82"/>
      <c r="AQ580" s="81" t="s">
        <v>564</v>
      </c>
      <c r="AR580" s="81" t="s">
        <v>564</v>
      </c>
      <c r="AS580" s="81" t="s">
        <v>564</v>
      </c>
      <c r="AT580" s="81" t="s">
        <v>564</v>
      </c>
      <c r="AU580" s="81" t="s">
        <v>564</v>
      </c>
      <c r="AV580" s="81" t="s">
        <v>564</v>
      </c>
      <c r="AW580" s="81" t="s">
        <v>564</v>
      </c>
      <c r="AX580" s="82"/>
      <c r="AY580" s="81" t="s">
        <v>564</v>
      </c>
      <c r="AZ580" s="81" t="s">
        <v>564</v>
      </c>
      <c r="BA580" s="81" t="s">
        <v>564</v>
      </c>
      <c r="BB580" s="81" t="s">
        <v>564</v>
      </c>
      <c r="BC580" s="81" t="s">
        <v>564</v>
      </c>
      <c r="BD580" s="81" t="s">
        <v>564</v>
      </c>
      <c r="BE580" s="81" t="s">
        <v>564</v>
      </c>
      <c r="BF580" s="82"/>
      <c r="BG580" s="81" t="s">
        <v>564</v>
      </c>
      <c r="BH580" s="81" t="s">
        <v>564</v>
      </c>
      <c r="BI580" s="81" t="s">
        <v>564</v>
      </c>
      <c r="BJ580" s="81" t="s">
        <v>564</v>
      </c>
      <c r="BK580" s="81" t="s">
        <v>564</v>
      </c>
      <c r="BL580" s="81" t="s">
        <v>564</v>
      </c>
      <c r="BM580" s="82"/>
      <c r="BN580" s="81" t="s">
        <v>564</v>
      </c>
      <c r="BO580" s="81" t="s">
        <v>564</v>
      </c>
      <c r="BP580" s="81" t="s">
        <v>564</v>
      </c>
      <c r="BQ580" s="81" t="s">
        <v>564</v>
      </c>
      <c r="BR580" s="81" t="s">
        <v>564</v>
      </c>
      <c r="BS580" s="81" t="s">
        <v>564</v>
      </c>
      <c r="BT580"/>
      <c r="BU580" s="80"/>
      <c r="BV580" s="80"/>
      <c r="BW580" s="80"/>
      <c r="BX580" s="80"/>
      <c r="BY580" s="80"/>
      <c r="BZ580" s="80"/>
      <c r="CA580" s="80"/>
      <c r="CB580" s="80"/>
      <c r="CC580" s="80"/>
    </row>
    <row r="581" spans="1:81">
      <c r="A581" s="80" t="s">
        <v>572</v>
      </c>
      <c r="B581" s="80">
        <v>530</v>
      </c>
      <c r="C581" s="80">
        <v>3</v>
      </c>
      <c r="D581" s="80">
        <v>32</v>
      </c>
      <c r="E581" s="80">
        <v>2006</v>
      </c>
      <c r="F581" s="80" t="s">
        <v>566</v>
      </c>
      <c r="G581" s="80" t="s">
        <v>570</v>
      </c>
      <c r="H581" s="80" t="s">
        <v>231</v>
      </c>
      <c r="I581" s="177"/>
      <c r="J581" s="81" t="s">
        <v>564</v>
      </c>
      <c r="K581" s="81" t="s">
        <v>564</v>
      </c>
      <c r="L581" s="81" t="s">
        <v>564</v>
      </c>
      <c r="M581" s="81" t="s">
        <v>564</v>
      </c>
      <c r="N581" s="81" t="s">
        <v>564</v>
      </c>
      <c r="O581" s="81" t="s">
        <v>564</v>
      </c>
      <c r="P581" s="81" t="s">
        <v>564</v>
      </c>
      <c r="Q581" s="81" t="s">
        <v>564</v>
      </c>
      <c r="R581" s="81" t="s">
        <v>564</v>
      </c>
      <c r="S581" s="81" t="s">
        <v>564</v>
      </c>
      <c r="T581" s="82"/>
      <c r="U581" s="81" t="s">
        <v>564</v>
      </c>
      <c r="V581" s="81" t="s">
        <v>564</v>
      </c>
      <c r="W581" s="81" t="s">
        <v>564</v>
      </c>
      <c r="X581" s="81" t="s">
        <v>564</v>
      </c>
      <c r="Y581" s="81" t="s">
        <v>564</v>
      </c>
      <c r="Z581" s="81" t="s">
        <v>564</v>
      </c>
      <c r="AA581" s="81" t="s">
        <v>564</v>
      </c>
      <c r="AB581" s="81" t="s">
        <v>564</v>
      </c>
      <c r="AC581" s="81" t="s">
        <v>564</v>
      </c>
      <c r="AD581" s="81" t="s">
        <v>564</v>
      </c>
      <c r="AE581" s="82"/>
      <c r="AF581" s="81" t="s">
        <v>564</v>
      </c>
      <c r="AG581" s="81" t="s">
        <v>564</v>
      </c>
      <c r="AH581" s="81" t="s">
        <v>564</v>
      </c>
      <c r="AI581" s="81" t="s">
        <v>564</v>
      </c>
      <c r="AJ581" s="81" t="s">
        <v>564</v>
      </c>
      <c r="AK581" s="81" t="s">
        <v>564</v>
      </c>
      <c r="AL581" s="81" t="s">
        <v>564</v>
      </c>
      <c r="AM581" s="81" t="s">
        <v>564</v>
      </c>
      <c r="AN581" s="81" t="s">
        <v>564</v>
      </c>
      <c r="AO581" s="81" t="s">
        <v>564</v>
      </c>
      <c r="AP581" s="82"/>
      <c r="AQ581" s="81" t="s">
        <v>564</v>
      </c>
      <c r="AR581" s="81" t="s">
        <v>564</v>
      </c>
      <c r="AS581" s="81" t="s">
        <v>564</v>
      </c>
      <c r="AT581" s="81" t="s">
        <v>564</v>
      </c>
      <c r="AU581" s="81" t="s">
        <v>564</v>
      </c>
      <c r="AV581" s="81" t="s">
        <v>564</v>
      </c>
      <c r="AW581" s="81" t="s">
        <v>564</v>
      </c>
      <c r="AX581" s="82"/>
      <c r="AY581" s="81" t="s">
        <v>564</v>
      </c>
      <c r="AZ581" s="81" t="s">
        <v>564</v>
      </c>
      <c r="BA581" s="81" t="s">
        <v>564</v>
      </c>
      <c r="BB581" s="81" t="s">
        <v>564</v>
      </c>
      <c r="BC581" s="81" t="s">
        <v>564</v>
      </c>
      <c r="BD581" s="81" t="s">
        <v>564</v>
      </c>
      <c r="BE581" s="81" t="s">
        <v>564</v>
      </c>
      <c r="BF581" s="82"/>
      <c r="BG581" s="81" t="s">
        <v>564</v>
      </c>
      <c r="BH581" s="81" t="s">
        <v>564</v>
      </c>
      <c r="BI581" s="81" t="s">
        <v>564</v>
      </c>
      <c r="BJ581" s="81" t="s">
        <v>564</v>
      </c>
      <c r="BK581" s="81" t="s">
        <v>564</v>
      </c>
      <c r="BL581" s="81" t="s">
        <v>564</v>
      </c>
      <c r="BM581" s="82"/>
      <c r="BN581" s="81" t="s">
        <v>564</v>
      </c>
      <c r="BO581" s="81" t="s">
        <v>564</v>
      </c>
      <c r="BP581" s="81" t="s">
        <v>564</v>
      </c>
      <c r="BQ581" s="81" t="s">
        <v>564</v>
      </c>
      <c r="BR581" s="81" t="s">
        <v>564</v>
      </c>
      <c r="BS581" s="81" t="s">
        <v>564</v>
      </c>
      <c r="BT581"/>
      <c r="BU581" s="80"/>
      <c r="BV581" s="80"/>
      <c r="BW581" s="80"/>
      <c r="BX581" s="80"/>
      <c r="BY581" s="80"/>
      <c r="BZ581" s="80"/>
      <c r="CA581" s="80"/>
      <c r="CB581" s="80"/>
      <c r="CC581" s="80"/>
    </row>
    <row r="582" spans="1:81">
      <c r="A582" s="80" t="s">
        <v>573</v>
      </c>
      <c r="B582" s="80">
        <v>531</v>
      </c>
      <c r="C582" s="80">
        <v>4</v>
      </c>
      <c r="D582" s="80">
        <v>32</v>
      </c>
      <c r="E582" s="80">
        <v>2007</v>
      </c>
      <c r="F582" s="80" t="s">
        <v>567</v>
      </c>
      <c r="G582" s="80" t="s">
        <v>570</v>
      </c>
      <c r="H582" s="80" t="s">
        <v>231</v>
      </c>
      <c r="I582" s="177"/>
      <c r="J582" s="81">
        <v>510141.10563013481</v>
      </c>
      <c r="K582" s="81">
        <v>10716.907263953197</v>
      </c>
      <c r="L582" s="81">
        <v>20474.027847563069</v>
      </c>
      <c r="M582" s="81">
        <v>195032.51944660017</v>
      </c>
      <c r="N582" s="81">
        <v>185161.3239475085</v>
      </c>
      <c r="O582" s="81">
        <v>119618.05189668149</v>
      </c>
      <c r="P582" s="81">
        <v>89215.492093831403</v>
      </c>
      <c r="Q582" s="81">
        <v>7904.0889141647503</v>
      </c>
      <c r="R582" s="81">
        <v>11787.24418367195</v>
      </c>
      <c r="S582" s="81">
        <v>13511.733612556787</v>
      </c>
      <c r="T582" s="82"/>
      <c r="U582" s="81">
        <v>33673286668</v>
      </c>
      <c r="V582" s="81">
        <v>4177414</v>
      </c>
      <c r="W582" s="81">
        <v>248459</v>
      </c>
      <c r="X582" s="81">
        <v>44272963</v>
      </c>
      <c r="Y582" s="81">
        <v>52324877</v>
      </c>
      <c r="Z582" s="81">
        <v>59185969</v>
      </c>
      <c r="AA582" s="81">
        <v>17470962</v>
      </c>
      <c r="AB582" s="81">
        <v>127066178</v>
      </c>
      <c r="AC582" s="81">
        <v>2144134859.9999998</v>
      </c>
      <c r="AD582" s="81">
        <v>13511.733612556769</v>
      </c>
      <c r="AE582" s="82"/>
      <c r="AF582" s="81" t="s">
        <v>564</v>
      </c>
      <c r="AG582" s="81" t="s">
        <v>564</v>
      </c>
      <c r="AH582" s="81" t="s">
        <v>564</v>
      </c>
      <c r="AI582" s="81" t="s">
        <v>564</v>
      </c>
      <c r="AJ582" s="81" t="s">
        <v>564</v>
      </c>
      <c r="AK582" s="81" t="s">
        <v>564</v>
      </c>
      <c r="AL582" s="81" t="s">
        <v>564</v>
      </c>
      <c r="AM582" s="81" t="s">
        <v>564</v>
      </c>
      <c r="AN582" s="81" t="s">
        <v>564</v>
      </c>
      <c r="AO582" s="81" t="s">
        <v>564</v>
      </c>
      <c r="AP582" s="82"/>
      <c r="AQ582" s="81" t="s">
        <v>564</v>
      </c>
      <c r="AR582" s="81" t="s">
        <v>564</v>
      </c>
      <c r="AS582" s="81" t="s">
        <v>564</v>
      </c>
      <c r="AT582" s="81" t="s">
        <v>564</v>
      </c>
      <c r="AU582" s="81" t="s">
        <v>564</v>
      </c>
      <c r="AV582" s="81" t="s">
        <v>564</v>
      </c>
      <c r="AW582" s="81" t="s">
        <v>564</v>
      </c>
      <c r="AX582" s="82"/>
      <c r="AY582" s="81" t="s">
        <v>564</v>
      </c>
      <c r="AZ582" s="81" t="s">
        <v>564</v>
      </c>
      <c r="BA582" s="81" t="s">
        <v>564</v>
      </c>
      <c r="BB582" s="81" t="s">
        <v>564</v>
      </c>
      <c r="BC582" s="81" t="s">
        <v>564</v>
      </c>
      <c r="BD582" s="81" t="s">
        <v>564</v>
      </c>
      <c r="BE582" s="81" t="s">
        <v>564</v>
      </c>
      <c r="BF582" s="82"/>
      <c r="BG582" s="81" t="s">
        <v>564</v>
      </c>
      <c r="BH582" s="81" t="s">
        <v>564</v>
      </c>
      <c r="BI582" s="81" t="s">
        <v>564</v>
      </c>
      <c r="BJ582" s="81" t="s">
        <v>564</v>
      </c>
      <c r="BK582" s="81" t="s">
        <v>564</v>
      </c>
      <c r="BL582" s="81" t="s">
        <v>564</v>
      </c>
      <c r="BM582" s="82"/>
      <c r="BN582" s="81" t="s">
        <v>564</v>
      </c>
      <c r="BO582" s="81" t="s">
        <v>564</v>
      </c>
      <c r="BP582" s="81" t="s">
        <v>564</v>
      </c>
      <c r="BQ582" s="81" t="s">
        <v>564</v>
      </c>
      <c r="BR582" s="81" t="s">
        <v>564</v>
      </c>
      <c r="BS582" s="81" t="s">
        <v>564</v>
      </c>
      <c r="BT582"/>
      <c r="BU582" s="80"/>
      <c r="BV582" s="80"/>
      <c r="BW582" s="80"/>
      <c r="BX582" s="80"/>
      <c r="BY582" s="80"/>
      <c r="BZ582" s="80"/>
      <c r="CA582" s="80"/>
      <c r="CB582" s="80"/>
      <c r="CC582" s="80"/>
    </row>
    <row r="583" spans="1:81">
      <c r="A583" s="80" t="s">
        <v>574</v>
      </c>
      <c r="B583" s="80">
        <v>532</v>
      </c>
      <c r="C583" s="80">
        <v>5</v>
      </c>
      <c r="D583" s="80">
        <v>32</v>
      </c>
      <c r="E583" s="80">
        <v>2008</v>
      </c>
      <c r="F583" s="80" t="s">
        <v>84</v>
      </c>
      <c r="G583" s="80" t="s">
        <v>570</v>
      </c>
      <c r="H583" s="80" t="s">
        <v>231</v>
      </c>
      <c r="I583" s="177"/>
      <c r="J583" s="81">
        <v>468718.46217654011</v>
      </c>
      <c r="K583" s="81">
        <v>8321.4920710124134</v>
      </c>
      <c r="L583" s="81">
        <v>17802.461086598356</v>
      </c>
      <c r="M583" s="81">
        <v>204514.15688414144</v>
      </c>
      <c r="N583" s="81">
        <v>180096.32774145075</v>
      </c>
      <c r="O583" s="81">
        <v>115869.7372387705</v>
      </c>
      <c r="P583" s="81">
        <v>86791.706943719459</v>
      </c>
      <c r="Q583" s="81">
        <v>7776.9196449317287</v>
      </c>
      <c r="R583" s="81">
        <v>10940.049474602856</v>
      </c>
      <c r="S583" s="81">
        <v>13474.890319148362</v>
      </c>
      <c r="T583" s="82"/>
      <c r="U583" s="81">
        <v>33554236019</v>
      </c>
      <c r="V583" s="81">
        <v>4177414</v>
      </c>
      <c r="W583" s="81">
        <v>248459</v>
      </c>
      <c r="X583" s="81">
        <v>44219023</v>
      </c>
      <c r="Y583" s="81">
        <v>52877802</v>
      </c>
      <c r="Z583" s="81">
        <v>59343565</v>
      </c>
      <c r="AA583" s="81">
        <v>17015707</v>
      </c>
      <c r="AB583" s="81">
        <v>127076183</v>
      </c>
      <c r="AC583" s="81">
        <v>2066424820.9999995</v>
      </c>
      <c r="AD583" s="81">
        <v>13474.890319148362</v>
      </c>
      <c r="AE583" s="82"/>
      <c r="AF583" s="81" t="s">
        <v>564</v>
      </c>
      <c r="AG583" s="81" t="s">
        <v>564</v>
      </c>
      <c r="AH583" s="81" t="s">
        <v>564</v>
      </c>
      <c r="AI583" s="81" t="s">
        <v>564</v>
      </c>
      <c r="AJ583" s="81" t="s">
        <v>564</v>
      </c>
      <c r="AK583" s="81" t="s">
        <v>564</v>
      </c>
      <c r="AL583" s="81" t="s">
        <v>564</v>
      </c>
      <c r="AM583" s="81" t="s">
        <v>564</v>
      </c>
      <c r="AN583" s="81" t="s">
        <v>564</v>
      </c>
      <c r="AO583" s="81" t="s">
        <v>564</v>
      </c>
      <c r="AP583" s="82"/>
      <c r="AQ583" s="81" t="s">
        <v>564</v>
      </c>
      <c r="AR583" s="81" t="s">
        <v>564</v>
      </c>
      <c r="AS583" s="81" t="s">
        <v>564</v>
      </c>
      <c r="AT583" s="81" t="s">
        <v>564</v>
      </c>
      <c r="AU583" s="81" t="s">
        <v>564</v>
      </c>
      <c r="AV583" s="81" t="s">
        <v>564</v>
      </c>
      <c r="AW583" s="81" t="s">
        <v>564</v>
      </c>
      <c r="AX583" s="82"/>
      <c r="AY583" s="81" t="s">
        <v>564</v>
      </c>
      <c r="AZ583" s="81" t="s">
        <v>564</v>
      </c>
      <c r="BA583" s="81" t="s">
        <v>564</v>
      </c>
      <c r="BB583" s="81" t="s">
        <v>564</v>
      </c>
      <c r="BC583" s="81" t="s">
        <v>564</v>
      </c>
      <c r="BD583" s="81" t="s">
        <v>564</v>
      </c>
      <c r="BE583" s="81" t="s">
        <v>564</v>
      </c>
      <c r="BF583" s="82"/>
      <c r="BG583" s="81" t="s">
        <v>564</v>
      </c>
      <c r="BH583" s="81" t="s">
        <v>564</v>
      </c>
      <c r="BI583" s="81" t="s">
        <v>564</v>
      </c>
      <c r="BJ583" s="81" t="s">
        <v>564</v>
      </c>
      <c r="BK583" s="81" t="s">
        <v>564</v>
      </c>
      <c r="BL583" s="81" t="s">
        <v>564</v>
      </c>
      <c r="BM583" s="82"/>
      <c r="BN583" s="81" t="s">
        <v>564</v>
      </c>
      <c r="BO583" s="81" t="s">
        <v>564</v>
      </c>
      <c r="BP583" s="81" t="s">
        <v>564</v>
      </c>
      <c r="BQ583" s="81" t="s">
        <v>564</v>
      </c>
      <c r="BR583" s="81" t="s">
        <v>564</v>
      </c>
      <c r="BS583" s="81" t="s">
        <v>564</v>
      </c>
      <c r="BT583"/>
      <c r="BU583" s="80"/>
      <c r="BV583" s="80"/>
      <c r="BW583" s="80"/>
      <c r="BX583" s="80"/>
      <c r="BY583" s="80"/>
      <c r="BZ583" s="80"/>
      <c r="CA583" s="80"/>
      <c r="CB583" s="80"/>
      <c r="CC583" s="80"/>
    </row>
    <row r="584" spans="1:81">
      <c r="A584" s="80" t="s">
        <v>575</v>
      </c>
      <c r="B584" s="80">
        <v>533</v>
      </c>
      <c r="C584" s="80">
        <v>6</v>
      </c>
      <c r="D584" s="80">
        <v>32</v>
      </c>
      <c r="E584" s="80">
        <v>2009</v>
      </c>
      <c r="F584" s="80" t="s">
        <v>85</v>
      </c>
      <c r="G584" s="80" t="s">
        <v>570</v>
      </c>
      <c r="H584" s="80" t="s">
        <v>231</v>
      </c>
      <c r="I584" s="177"/>
      <c r="J584" s="81">
        <v>431786.71605679882</v>
      </c>
      <c r="K584" s="81">
        <v>7968.3689395562369</v>
      </c>
      <c r="L584" s="81">
        <v>20503.676926268694</v>
      </c>
      <c r="M584" s="81">
        <v>198960.01581586507</v>
      </c>
      <c r="N584" s="81">
        <v>165457.46015707921</v>
      </c>
      <c r="O584" s="81">
        <v>117858.75451516878</v>
      </c>
      <c r="P584" s="81">
        <v>82854.548339475034</v>
      </c>
      <c r="Q584" s="81">
        <v>7407.2467774072065</v>
      </c>
      <c r="R584" s="81">
        <v>10111.146699058607</v>
      </c>
      <c r="S584" s="81">
        <v>12729.977271884751</v>
      </c>
      <c r="T584" s="82"/>
      <c r="U584" s="81">
        <v>26523305760</v>
      </c>
      <c r="V584" s="81">
        <v>4351013</v>
      </c>
      <c r="W584" s="81">
        <v>387662</v>
      </c>
      <c r="X584" s="81">
        <v>48274270</v>
      </c>
      <c r="Y584" s="81">
        <v>53362801</v>
      </c>
      <c r="Z584" s="81">
        <v>59580479</v>
      </c>
      <c r="AA584" s="81">
        <v>16676113</v>
      </c>
      <c r="AB584" s="81">
        <v>127057860</v>
      </c>
      <c r="AC584" s="81">
        <v>1863218091.9999993</v>
      </c>
      <c r="AD584" s="81">
        <v>12729.977271884767</v>
      </c>
      <c r="AE584" s="82"/>
      <c r="AF584" s="81" t="s">
        <v>564</v>
      </c>
      <c r="AG584" s="81" t="s">
        <v>564</v>
      </c>
      <c r="AH584" s="81" t="s">
        <v>564</v>
      </c>
      <c r="AI584" s="81" t="s">
        <v>564</v>
      </c>
      <c r="AJ584" s="81" t="s">
        <v>564</v>
      </c>
      <c r="AK584" s="81" t="s">
        <v>564</v>
      </c>
      <c r="AL584" s="81" t="s">
        <v>564</v>
      </c>
      <c r="AM584" s="81" t="s">
        <v>564</v>
      </c>
      <c r="AN584" s="81" t="s">
        <v>564</v>
      </c>
      <c r="AO584" s="81" t="s">
        <v>564</v>
      </c>
      <c r="AP584" s="82"/>
      <c r="AQ584" s="81" t="s">
        <v>564</v>
      </c>
      <c r="AR584" s="81" t="s">
        <v>564</v>
      </c>
      <c r="AS584" s="81" t="s">
        <v>564</v>
      </c>
      <c r="AT584" s="81" t="s">
        <v>564</v>
      </c>
      <c r="AU584" s="81" t="s">
        <v>564</v>
      </c>
      <c r="AV584" s="81" t="s">
        <v>564</v>
      </c>
      <c r="AW584" s="81" t="s">
        <v>564</v>
      </c>
      <c r="AX584" s="82"/>
      <c r="AY584" s="81" t="s">
        <v>564</v>
      </c>
      <c r="AZ584" s="81" t="s">
        <v>564</v>
      </c>
      <c r="BA584" s="81" t="s">
        <v>564</v>
      </c>
      <c r="BB584" s="81" t="s">
        <v>564</v>
      </c>
      <c r="BC584" s="81" t="s">
        <v>564</v>
      </c>
      <c r="BD584" s="81" t="s">
        <v>564</v>
      </c>
      <c r="BE584" s="81" t="s">
        <v>564</v>
      </c>
      <c r="BF584" s="82"/>
      <c r="BG584" s="81">
        <v>394.93000000000006</v>
      </c>
      <c r="BH584" s="81">
        <v>1046.1120000000001</v>
      </c>
      <c r="BI584" s="81">
        <v>424051.77839099988</v>
      </c>
      <c r="BJ584" s="81">
        <v>44147.894000000008</v>
      </c>
      <c r="BK584" s="81">
        <v>46185.553744000004</v>
      </c>
      <c r="BL584" s="81">
        <v>96.703000000000003</v>
      </c>
      <c r="BM584" s="82"/>
      <c r="BN584" s="81">
        <v>57</v>
      </c>
      <c r="BO584" s="81">
        <v>66</v>
      </c>
      <c r="BP584" s="81">
        <v>8271</v>
      </c>
      <c r="BQ584" s="81">
        <v>399</v>
      </c>
      <c r="BR584" s="81">
        <v>5241</v>
      </c>
      <c r="BS584" s="81">
        <v>14</v>
      </c>
      <c r="BT584"/>
      <c r="BU584" s="80"/>
      <c r="BV584" s="80"/>
      <c r="BW584" s="80"/>
      <c r="BX584" s="80"/>
      <c r="BY584" s="80"/>
      <c r="BZ584" s="80"/>
      <c r="CA584" s="80"/>
      <c r="CB584" s="80"/>
      <c r="CC584" s="80"/>
    </row>
    <row r="585" spans="1:81">
      <c r="A585" s="80" t="s">
        <v>576</v>
      </c>
      <c r="B585" s="80">
        <v>534</v>
      </c>
      <c r="C585" s="80">
        <v>7</v>
      </c>
      <c r="D585" s="80">
        <v>32</v>
      </c>
      <c r="E585" s="80">
        <v>2010</v>
      </c>
      <c r="F585" s="80" t="s">
        <v>86</v>
      </c>
      <c r="G585" s="80" t="s">
        <v>570</v>
      </c>
      <c r="H585" s="80" t="s">
        <v>231</v>
      </c>
      <c r="I585" s="177"/>
      <c r="J585" s="81">
        <v>459197.35086201824</v>
      </c>
      <c r="K585" s="81">
        <v>8371.8080884204537</v>
      </c>
      <c r="L585" s="81">
        <v>19208.567116102971</v>
      </c>
      <c r="M585" s="81">
        <v>204396.81214527236</v>
      </c>
      <c r="N585" s="81">
        <v>178814.61144903762</v>
      </c>
      <c r="O585" s="81">
        <v>117798.80347951643</v>
      </c>
      <c r="P585" s="81">
        <v>83645.689123865377</v>
      </c>
      <c r="Q585" s="81">
        <v>7722.1819115803482</v>
      </c>
      <c r="R585" s="81">
        <v>10418.586688285232</v>
      </c>
      <c r="S585" s="81">
        <v>13171.577277810215</v>
      </c>
      <c r="T585" s="82"/>
      <c r="U585" s="81">
        <v>28906415826</v>
      </c>
      <c r="V585" s="81">
        <v>4351013</v>
      </c>
      <c r="W585" s="81">
        <v>387662</v>
      </c>
      <c r="X585" s="81">
        <v>48274270</v>
      </c>
      <c r="Y585" s="81">
        <v>53783435</v>
      </c>
      <c r="Z585" s="81">
        <v>59826890</v>
      </c>
      <c r="AA585" s="81">
        <v>16414905</v>
      </c>
      <c r="AB585" s="81">
        <v>126923410</v>
      </c>
      <c r="AC585" s="81">
        <v>1819382852</v>
      </c>
      <c r="AD585" s="81">
        <v>13171.577277810211</v>
      </c>
      <c r="AE585" s="82"/>
      <c r="AF585" s="81" t="s">
        <v>564</v>
      </c>
      <c r="AG585" s="81" t="s">
        <v>564</v>
      </c>
      <c r="AH585" s="81" t="s">
        <v>564</v>
      </c>
      <c r="AI585" s="81" t="s">
        <v>564</v>
      </c>
      <c r="AJ585" s="81" t="s">
        <v>564</v>
      </c>
      <c r="AK585" s="81" t="s">
        <v>564</v>
      </c>
      <c r="AL585" s="81" t="s">
        <v>564</v>
      </c>
      <c r="AM585" s="81" t="s">
        <v>564</v>
      </c>
      <c r="AN585" s="81" t="s">
        <v>564</v>
      </c>
      <c r="AO585" s="81" t="s">
        <v>564</v>
      </c>
      <c r="AP585" s="82"/>
      <c r="AQ585" s="81" t="s">
        <v>564</v>
      </c>
      <c r="AR585" s="81" t="s">
        <v>564</v>
      </c>
      <c r="AS585" s="81" t="s">
        <v>564</v>
      </c>
      <c r="AT585" s="81" t="s">
        <v>564</v>
      </c>
      <c r="AU585" s="81" t="s">
        <v>564</v>
      </c>
      <c r="AV585" s="81" t="s">
        <v>564</v>
      </c>
      <c r="AW585" s="81" t="s">
        <v>564</v>
      </c>
      <c r="AX585" s="82"/>
      <c r="AY585" s="81" t="s">
        <v>564</v>
      </c>
      <c r="AZ585" s="81" t="s">
        <v>564</v>
      </c>
      <c r="BA585" s="81" t="s">
        <v>564</v>
      </c>
      <c r="BB585" s="81" t="s">
        <v>564</v>
      </c>
      <c r="BC585" s="81" t="s">
        <v>564</v>
      </c>
      <c r="BD585" s="81" t="s">
        <v>564</v>
      </c>
      <c r="BE585" s="81" t="s">
        <v>564</v>
      </c>
      <c r="BF585" s="82"/>
      <c r="BG585" s="81">
        <v>457.63923799999998</v>
      </c>
      <c r="BH585" s="81">
        <v>1034.5919999999999</v>
      </c>
      <c r="BI585" s="81">
        <v>452226.03671999997</v>
      </c>
      <c r="BJ585" s="81">
        <v>53770.858</v>
      </c>
      <c r="BK585" s="81">
        <v>46881.992879999998</v>
      </c>
      <c r="BL585" s="81">
        <v>59.548000000000002</v>
      </c>
      <c r="BM585" s="82"/>
      <c r="BN585" s="81">
        <v>63</v>
      </c>
      <c r="BO585" s="81">
        <v>69</v>
      </c>
      <c r="BP585" s="81">
        <v>8535</v>
      </c>
      <c r="BQ585" s="81">
        <v>410</v>
      </c>
      <c r="BR585" s="81">
        <v>5429</v>
      </c>
      <c r="BS585" s="81">
        <v>12</v>
      </c>
      <c r="BT585"/>
      <c r="BU585" s="80">
        <v>486021.23094799998</v>
      </c>
      <c r="BV585" s="80">
        <v>50537.96989</v>
      </c>
      <c r="BW585" s="80">
        <v>7400.2280000000001</v>
      </c>
      <c r="BX585" s="80">
        <v>755.72500000000002</v>
      </c>
      <c r="BY585" s="80">
        <v>5982.4250000000002</v>
      </c>
      <c r="BZ585" s="80">
        <v>475.81900000000002</v>
      </c>
      <c r="CA585" s="80">
        <v>2110.0059999999999</v>
      </c>
      <c r="CB585" s="80">
        <v>1147.2629999999999</v>
      </c>
      <c r="CC585" s="80">
        <v>0</v>
      </c>
    </row>
    <row r="586" spans="1:81">
      <c r="A586" s="80" t="s">
        <v>577</v>
      </c>
      <c r="B586" s="80">
        <v>535</v>
      </c>
      <c r="C586" s="80">
        <v>8</v>
      </c>
      <c r="D586" s="80">
        <v>32</v>
      </c>
      <c r="E586" s="80">
        <v>2011</v>
      </c>
      <c r="F586" s="80" t="s">
        <v>87</v>
      </c>
      <c r="G586" s="80" t="s">
        <v>570</v>
      </c>
      <c r="H586" s="80" t="s">
        <v>231</v>
      </c>
      <c r="I586" s="177"/>
      <c r="J586" s="81">
        <v>471266.53574616922</v>
      </c>
      <c r="K586" s="81">
        <v>11519.967736590061</v>
      </c>
      <c r="L586" s="81">
        <v>18468.506515506775</v>
      </c>
      <c r="M586" s="81">
        <v>243372.87054016252</v>
      </c>
      <c r="N586" s="81">
        <v>201396.89042874763</v>
      </c>
      <c r="O586" s="81">
        <v>116462.05074599691</v>
      </c>
      <c r="P586" s="81">
        <v>80673.910599927694</v>
      </c>
      <c r="Q586" s="81">
        <v>8888.7632290405381</v>
      </c>
      <c r="R586" s="81">
        <v>10151.093106261293</v>
      </c>
      <c r="S586" s="81">
        <v>13353.527692575199</v>
      </c>
      <c r="T586" s="82"/>
      <c r="U586" s="81">
        <v>28492162565</v>
      </c>
      <c r="V586" s="81">
        <v>4351013</v>
      </c>
      <c r="W586" s="81">
        <v>387662</v>
      </c>
      <c r="X586" s="81">
        <v>48274270</v>
      </c>
      <c r="Y586" s="81">
        <v>54171475</v>
      </c>
      <c r="Z586" s="81">
        <v>60432979</v>
      </c>
      <c r="AA586" s="81">
        <v>16302840</v>
      </c>
      <c r="AB586" s="81">
        <v>126659683</v>
      </c>
      <c r="AC586" s="81">
        <v>1769739054.000001</v>
      </c>
      <c r="AD586" s="81">
        <v>13353.527692575197</v>
      </c>
      <c r="AE586" s="82"/>
      <c r="AF586" s="81" t="s">
        <v>564</v>
      </c>
      <c r="AG586" s="81" t="s">
        <v>564</v>
      </c>
      <c r="AH586" s="81" t="s">
        <v>564</v>
      </c>
      <c r="AI586" s="81" t="s">
        <v>564</v>
      </c>
      <c r="AJ586" s="81" t="s">
        <v>564</v>
      </c>
      <c r="AK586" s="81" t="s">
        <v>564</v>
      </c>
      <c r="AL586" s="81" t="s">
        <v>564</v>
      </c>
      <c r="AM586" s="81" t="s">
        <v>564</v>
      </c>
      <c r="AN586" s="81" t="s">
        <v>564</v>
      </c>
      <c r="AO586" s="81" t="s">
        <v>564</v>
      </c>
      <c r="AP586" s="82"/>
      <c r="AQ586" s="81" t="s">
        <v>564</v>
      </c>
      <c r="AR586" s="81" t="s">
        <v>564</v>
      </c>
      <c r="AS586" s="81" t="s">
        <v>564</v>
      </c>
      <c r="AT586" s="81" t="s">
        <v>564</v>
      </c>
      <c r="AU586" s="81" t="s">
        <v>564</v>
      </c>
      <c r="AV586" s="81" t="s">
        <v>564</v>
      </c>
      <c r="AW586" s="81" t="s">
        <v>564</v>
      </c>
      <c r="AX586" s="82"/>
      <c r="AY586" s="81" t="s">
        <v>564</v>
      </c>
      <c r="AZ586" s="81" t="s">
        <v>564</v>
      </c>
      <c r="BA586" s="81" t="s">
        <v>564</v>
      </c>
      <c r="BB586" s="81" t="s">
        <v>564</v>
      </c>
      <c r="BC586" s="81" t="s">
        <v>564</v>
      </c>
      <c r="BD586" s="81" t="s">
        <v>564</v>
      </c>
      <c r="BE586" s="81" t="s">
        <v>564</v>
      </c>
      <c r="BF586" s="82"/>
      <c r="BG586" s="81">
        <v>400.46500000000003</v>
      </c>
      <c r="BH586" s="81">
        <v>1021.442</v>
      </c>
      <c r="BI586" s="81">
        <v>439177.24800000002</v>
      </c>
      <c r="BJ586" s="81">
        <v>56928.669000000002</v>
      </c>
      <c r="BK586" s="81">
        <v>44082.515194999993</v>
      </c>
      <c r="BL586" s="81">
        <v>57.054000000000002</v>
      </c>
      <c r="BM586" s="82"/>
      <c r="BN586" s="81">
        <v>60</v>
      </c>
      <c r="BO586" s="81">
        <v>71</v>
      </c>
      <c r="BP586" s="81">
        <v>8642</v>
      </c>
      <c r="BQ586" s="81">
        <v>417</v>
      </c>
      <c r="BR586" s="81">
        <v>5407</v>
      </c>
      <c r="BS586" s="81">
        <v>13</v>
      </c>
      <c r="BT586"/>
      <c r="BU586" s="80">
        <v>473894.58519499999</v>
      </c>
      <c r="BV586" s="80">
        <v>50063.811000000002</v>
      </c>
      <c r="BW586" s="80">
        <v>7747.2039999999997</v>
      </c>
      <c r="BX586" s="80">
        <v>711.50099999999998</v>
      </c>
      <c r="BY586" s="80">
        <v>5981.5209999999997</v>
      </c>
      <c r="BZ586" s="80">
        <v>503.37200000000001</v>
      </c>
      <c r="CA586" s="80">
        <v>1760.827</v>
      </c>
      <c r="CB586" s="80">
        <v>1004.572</v>
      </c>
      <c r="CC586" s="80">
        <v>0</v>
      </c>
    </row>
    <row r="587" spans="1:81">
      <c r="A587" s="80" t="s">
        <v>578</v>
      </c>
      <c r="B587" s="80">
        <v>536</v>
      </c>
      <c r="C587" s="80">
        <v>9</v>
      </c>
      <c r="D587" s="80">
        <v>32</v>
      </c>
      <c r="E587" s="80">
        <v>2012</v>
      </c>
      <c r="F587" s="80" t="s">
        <v>88</v>
      </c>
      <c r="G587" s="80" t="s">
        <v>570</v>
      </c>
      <c r="H587" s="80" t="s">
        <v>231</v>
      </c>
      <c r="I587" s="177"/>
      <c r="J587" s="81">
        <v>485334.16772525187</v>
      </c>
      <c r="K587" s="81">
        <v>11156.316100904143</v>
      </c>
      <c r="L587" s="81">
        <v>18442.517157924387</v>
      </c>
      <c r="M587" s="81">
        <v>258877.43567981894</v>
      </c>
      <c r="N587" s="81">
        <v>218265.03409309176</v>
      </c>
      <c r="O587" s="81">
        <v>116788.12893559226</v>
      </c>
      <c r="P587" s="81">
        <v>80358.93720300158</v>
      </c>
      <c r="Q587" s="81">
        <v>9788.1311998737037</v>
      </c>
      <c r="R587" s="81">
        <v>10512.361288423279</v>
      </c>
      <c r="S587" s="81">
        <v>13636.523260636375</v>
      </c>
      <c r="T587" s="82"/>
      <c r="U587" s="81">
        <v>28868548869</v>
      </c>
      <c r="V587" s="81">
        <v>4351013</v>
      </c>
      <c r="W587" s="81">
        <v>387662</v>
      </c>
      <c r="X587" s="81">
        <v>48274270</v>
      </c>
      <c r="Y587" s="81">
        <v>55577563</v>
      </c>
      <c r="Z587" s="81">
        <v>61082856</v>
      </c>
      <c r="AA587" s="81">
        <v>16147317</v>
      </c>
      <c r="AB587" s="81">
        <v>128373879</v>
      </c>
      <c r="AC587" s="81">
        <v>1785253465.0000002</v>
      </c>
      <c r="AD587" s="81">
        <v>13636.523260636366</v>
      </c>
      <c r="AE587" s="82"/>
      <c r="AF587" s="81" t="s">
        <v>564</v>
      </c>
      <c r="AG587" s="81" t="s">
        <v>564</v>
      </c>
      <c r="AH587" s="81" t="s">
        <v>564</v>
      </c>
      <c r="AI587" s="81" t="s">
        <v>564</v>
      </c>
      <c r="AJ587" s="81" t="s">
        <v>564</v>
      </c>
      <c r="AK587" s="81" t="s">
        <v>564</v>
      </c>
      <c r="AL587" s="81" t="s">
        <v>564</v>
      </c>
      <c r="AM587" s="81" t="s">
        <v>564</v>
      </c>
      <c r="AN587" s="81" t="s">
        <v>564</v>
      </c>
      <c r="AO587" s="81" t="s">
        <v>564</v>
      </c>
      <c r="AP587" s="82"/>
      <c r="AQ587" s="81" t="s">
        <v>564</v>
      </c>
      <c r="AR587" s="81" t="s">
        <v>564</v>
      </c>
      <c r="AS587" s="81" t="s">
        <v>564</v>
      </c>
      <c r="AT587" s="81" t="s">
        <v>564</v>
      </c>
      <c r="AU587" s="81" t="s">
        <v>564</v>
      </c>
      <c r="AV587" s="81" t="s">
        <v>564</v>
      </c>
      <c r="AW587" s="81" t="s">
        <v>564</v>
      </c>
      <c r="AX587" s="82"/>
      <c r="AY587" s="81" t="s">
        <v>564</v>
      </c>
      <c r="AZ587" s="81" t="s">
        <v>564</v>
      </c>
      <c r="BA587" s="81" t="s">
        <v>564</v>
      </c>
      <c r="BB587" s="81" t="s">
        <v>564</v>
      </c>
      <c r="BC587" s="81" t="s">
        <v>564</v>
      </c>
      <c r="BD587" s="81" t="s">
        <v>564</v>
      </c>
      <c r="BE587" s="81" t="s">
        <v>564</v>
      </c>
      <c r="BF587" s="82"/>
      <c r="BG587" s="81">
        <v>470</v>
      </c>
      <c r="BH587" s="81">
        <v>1146.82</v>
      </c>
      <c r="BI587" s="81">
        <v>441147.24810000003</v>
      </c>
      <c r="BJ587" s="81">
        <v>59348.565999999999</v>
      </c>
      <c r="BK587" s="81">
        <v>48993.818779999994</v>
      </c>
      <c r="BL587" s="81">
        <v>60.540999999999997</v>
      </c>
      <c r="BM587" s="82"/>
      <c r="BN587" s="81">
        <v>64</v>
      </c>
      <c r="BO587" s="81">
        <v>69</v>
      </c>
      <c r="BP587" s="81">
        <v>8822</v>
      </c>
      <c r="BQ587" s="81">
        <v>427</v>
      </c>
      <c r="BR587" s="81">
        <v>5631</v>
      </c>
      <c r="BS587" s="81">
        <v>11</v>
      </c>
      <c r="BT587"/>
      <c r="BU587" s="80">
        <v>485441.22788000002</v>
      </c>
      <c r="BV587" s="80">
        <v>49524.542000000001</v>
      </c>
      <c r="BW587" s="80">
        <v>7147.0330000000004</v>
      </c>
      <c r="BX587" s="80">
        <v>684.84799999999996</v>
      </c>
      <c r="BY587" s="80">
        <v>5615.9750000000004</v>
      </c>
      <c r="BZ587" s="80">
        <v>442.19299999999998</v>
      </c>
      <c r="CA587" s="80">
        <v>1541.7139999999999</v>
      </c>
      <c r="CB587" s="80">
        <v>769.46100000000001</v>
      </c>
      <c r="CC587" s="80">
        <v>0</v>
      </c>
    </row>
    <row r="588" spans="1:81">
      <c r="A588" s="80" t="s">
        <v>579</v>
      </c>
      <c r="B588" s="80">
        <v>537</v>
      </c>
      <c r="C588" s="80">
        <v>10</v>
      </c>
      <c r="D588" s="80">
        <v>32</v>
      </c>
      <c r="E588" s="80">
        <v>2013</v>
      </c>
      <c r="F588" s="80" t="s">
        <v>89</v>
      </c>
      <c r="G588" s="80" t="s">
        <v>570</v>
      </c>
      <c r="H588" s="80" t="s">
        <v>231</v>
      </c>
      <c r="I588" s="177"/>
      <c r="J588" s="81">
        <v>500139.77474273421</v>
      </c>
      <c r="K588" s="81">
        <v>9531.521973432813</v>
      </c>
      <c r="L588" s="81">
        <v>16931.625651937196</v>
      </c>
      <c r="M588" s="81">
        <v>258160.08335059028</v>
      </c>
      <c r="N588" s="81">
        <v>217774.356376084</v>
      </c>
      <c r="O588" s="81">
        <v>113146.37403847263</v>
      </c>
      <c r="P588" s="81">
        <v>80279.580708250709</v>
      </c>
      <c r="Q588" s="81">
        <v>9935.478628823621</v>
      </c>
      <c r="R588" s="81">
        <v>10733.383106115865</v>
      </c>
      <c r="S588" s="81">
        <v>13544.356595702548</v>
      </c>
      <c r="T588" s="82"/>
      <c r="U588" s="81">
        <v>29204987702</v>
      </c>
      <c r="V588" s="81">
        <v>4351013</v>
      </c>
      <c r="W588" s="81">
        <v>387662</v>
      </c>
      <c r="X588" s="81">
        <v>48274270</v>
      </c>
      <c r="Y588" s="81">
        <v>55952258</v>
      </c>
      <c r="Z588" s="81">
        <v>61820330</v>
      </c>
      <c r="AA588" s="81">
        <v>16070818</v>
      </c>
      <c r="AB588" s="81">
        <v>128438013</v>
      </c>
      <c r="AC588" s="81">
        <v>1779292342.0000005</v>
      </c>
      <c r="AD588" s="81">
        <v>13544.356595702564</v>
      </c>
      <c r="AE588" s="82"/>
      <c r="AF588" s="81" t="s">
        <v>564</v>
      </c>
      <c r="AG588" s="81" t="s">
        <v>564</v>
      </c>
      <c r="AH588" s="81" t="s">
        <v>564</v>
      </c>
      <c r="AI588" s="81" t="s">
        <v>564</v>
      </c>
      <c r="AJ588" s="81" t="s">
        <v>564</v>
      </c>
      <c r="AK588" s="81" t="s">
        <v>564</v>
      </c>
      <c r="AL588" s="81" t="s">
        <v>564</v>
      </c>
      <c r="AM588" s="81" t="s">
        <v>564</v>
      </c>
      <c r="AN588" s="81" t="s">
        <v>564</v>
      </c>
      <c r="AO588" s="81" t="s">
        <v>564</v>
      </c>
      <c r="AP588" s="82"/>
      <c r="AQ588" s="81" t="s">
        <v>564</v>
      </c>
      <c r="AR588" s="81" t="s">
        <v>564</v>
      </c>
      <c r="AS588" s="81" t="s">
        <v>564</v>
      </c>
      <c r="AT588" s="81" t="s">
        <v>564</v>
      </c>
      <c r="AU588" s="81" t="s">
        <v>564</v>
      </c>
      <c r="AV588" s="81" t="s">
        <v>564</v>
      </c>
      <c r="AW588" s="81" t="s">
        <v>564</v>
      </c>
      <c r="AX588" s="82"/>
      <c r="AY588" s="81" t="s">
        <v>564</v>
      </c>
      <c r="AZ588" s="81" t="s">
        <v>564</v>
      </c>
      <c r="BA588" s="81" t="s">
        <v>564</v>
      </c>
      <c r="BB588" s="81" t="s">
        <v>564</v>
      </c>
      <c r="BC588" s="81" t="s">
        <v>564</v>
      </c>
      <c r="BD588" s="81" t="s">
        <v>564</v>
      </c>
      <c r="BE588" s="81" t="s">
        <v>564</v>
      </c>
      <c r="BF588" s="82"/>
      <c r="BG588" s="81">
        <v>523.24</v>
      </c>
      <c r="BH588" s="81">
        <v>1206.184</v>
      </c>
      <c r="BI588" s="81">
        <v>467798.69410000002</v>
      </c>
      <c r="BJ588" s="81">
        <v>60700.326999999997</v>
      </c>
      <c r="BK588" s="81">
        <v>52790.240845000008</v>
      </c>
      <c r="BL588" s="81">
        <v>54.908999999999999</v>
      </c>
      <c r="BM588" s="82"/>
      <c r="BN588" s="81">
        <v>69</v>
      </c>
      <c r="BO588" s="81">
        <v>71</v>
      </c>
      <c r="BP588" s="81">
        <v>8870</v>
      </c>
      <c r="BQ588" s="81">
        <v>419</v>
      </c>
      <c r="BR588" s="81">
        <v>5538</v>
      </c>
      <c r="BS588" s="81">
        <v>9</v>
      </c>
      <c r="BT588"/>
      <c r="BU588" s="80">
        <v>511647.06744299998</v>
      </c>
      <c r="BV588" s="80">
        <v>54003.133000000002</v>
      </c>
      <c r="BW588" s="80">
        <v>8225.3019999999997</v>
      </c>
      <c r="BX588" s="80">
        <v>595.341723</v>
      </c>
      <c r="BY588" s="80">
        <v>6054.1367790000004</v>
      </c>
      <c r="BZ588" s="80">
        <v>356.77699999999999</v>
      </c>
      <c r="CA588" s="80">
        <v>1421.35</v>
      </c>
      <c r="CB588" s="80">
        <v>770.48699999999997</v>
      </c>
      <c r="CC588" s="80">
        <v>0</v>
      </c>
    </row>
    <row r="589" spans="1:81">
      <c r="A589" s="80" t="s">
        <v>580</v>
      </c>
      <c r="B589" s="80">
        <v>538</v>
      </c>
      <c r="C589" s="80">
        <v>11</v>
      </c>
      <c r="D589" s="80">
        <v>32</v>
      </c>
      <c r="E589" s="80">
        <v>2014</v>
      </c>
      <c r="F589" s="80" t="s">
        <v>90</v>
      </c>
      <c r="G589" s="80" t="s">
        <v>570</v>
      </c>
      <c r="H589" s="80" t="s">
        <v>231</v>
      </c>
      <c r="I589" s="177"/>
      <c r="J589" s="81">
        <v>483211.17982189794</v>
      </c>
      <c r="K589" s="81">
        <v>9429.3565082169425</v>
      </c>
      <c r="L589" s="81">
        <v>16613.203983033836</v>
      </c>
      <c r="M589" s="81">
        <v>248307.59461972697</v>
      </c>
      <c r="N589" s="81">
        <v>204996.73438372725</v>
      </c>
      <c r="O589" s="81">
        <v>108271.69764466086</v>
      </c>
      <c r="P589" s="81">
        <v>80258.055213895539</v>
      </c>
      <c r="Q589" s="81">
        <v>9516.9433867863372</v>
      </c>
      <c r="R589" s="81">
        <v>10671.553903948898</v>
      </c>
      <c r="S589" s="81">
        <v>13573.369553989622</v>
      </c>
      <c r="T589" s="82"/>
      <c r="U589" s="81">
        <v>30509651106</v>
      </c>
      <c r="V589" s="81">
        <v>3811417</v>
      </c>
      <c r="W589" s="81">
        <v>363959</v>
      </c>
      <c r="X589" s="81">
        <v>48403405</v>
      </c>
      <c r="Y589" s="81">
        <v>56412140</v>
      </c>
      <c r="Z589" s="81">
        <v>62304742</v>
      </c>
      <c r="AA589" s="81">
        <v>15983378</v>
      </c>
      <c r="AB589" s="81">
        <v>128226483</v>
      </c>
      <c r="AC589" s="81">
        <v>1774605337.0000002</v>
      </c>
      <c r="AD589" s="81">
        <v>13573.369553989616</v>
      </c>
      <c r="AE589" s="82"/>
      <c r="AF589" s="81">
        <v>276263305858.57739</v>
      </c>
      <c r="AG589" s="81">
        <v>7828097782.97544</v>
      </c>
      <c r="AH589" s="81">
        <v>3396948902.4066801</v>
      </c>
      <c r="AI589" s="81">
        <v>311188279839.02057</v>
      </c>
      <c r="AJ589" s="81">
        <v>264004265077.85965</v>
      </c>
      <c r="AK589" s="81">
        <v>0</v>
      </c>
      <c r="AL589" s="81">
        <v>0</v>
      </c>
      <c r="AM589" s="81">
        <v>17603579999.999989</v>
      </c>
      <c r="AN589" s="81">
        <v>0</v>
      </c>
      <c r="AO589" s="81">
        <v>0</v>
      </c>
      <c r="AP589" s="82"/>
      <c r="AQ589" s="81">
        <v>1790445</v>
      </c>
      <c r="AR589" s="81">
        <v>284290</v>
      </c>
      <c r="AS589" s="81">
        <v>376</v>
      </c>
      <c r="AT589" s="81">
        <v>277</v>
      </c>
      <c r="AU589" s="81">
        <v>12</v>
      </c>
      <c r="AV589" s="81">
        <v>330</v>
      </c>
      <c r="AW589" s="81" t="s">
        <v>564</v>
      </c>
      <c r="AX589" s="82"/>
      <c r="AY589" s="81">
        <v>7354674.7150000054</v>
      </c>
      <c r="AZ589" s="81">
        <v>15251911.43900004</v>
      </c>
      <c r="BA589" s="81">
        <v>2860474.5000000005</v>
      </c>
      <c r="BB589" s="81">
        <v>297407.10000000003</v>
      </c>
      <c r="BC589" s="81">
        <v>5779.1</v>
      </c>
      <c r="BD589" s="81">
        <v>1356587.9000000001</v>
      </c>
      <c r="BE589" s="81" t="s">
        <v>564</v>
      </c>
      <c r="BF589" s="82"/>
      <c r="BG589" s="81">
        <v>518.57499999999993</v>
      </c>
      <c r="BH589" s="81">
        <v>1205.5929999999998</v>
      </c>
      <c r="BI589" s="81">
        <v>469481.46480000002</v>
      </c>
      <c r="BJ589" s="81">
        <v>58585.161999999997</v>
      </c>
      <c r="BK589" s="81">
        <v>52526.301769999998</v>
      </c>
      <c r="BL589" s="81">
        <v>47.854999999999997</v>
      </c>
      <c r="BM589" s="82"/>
      <c r="BN589" s="81">
        <v>72</v>
      </c>
      <c r="BO589" s="81">
        <v>73</v>
      </c>
      <c r="BP589" s="81">
        <v>8921</v>
      </c>
      <c r="BQ589" s="81">
        <v>417</v>
      </c>
      <c r="BR589" s="81">
        <v>5535</v>
      </c>
      <c r="BS589" s="81">
        <v>9</v>
      </c>
      <c r="BT589"/>
      <c r="BU589" s="80">
        <v>511763.20600000001</v>
      </c>
      <c r="BV589" s="80">
        <v>52807.8963</v>
      </c>
      <c r="BW589" s="80">
        <v>8446.4439999999995</v>
      </c>
      <c r="BX589" s="80">
        <v>721.95257000000004</v>
      </c>
      <c r="BY589" s="80">
        <v>6100.6687000000002</v>
      </c>
      <c r="BZ589" s="80">
        <v>344.27</v>
      </c>
      <c r="CA589" s="80">
        <v>1439.9469999999999</v>
      </c>
      <c r="CB589" s="80">
        <v>740.56700000000001</v>
      </c>
      <c r="CC589" s="80">
        <v>0</v>
      </c>
    </row>
    <row r="590" spans="1:81">
      <c r="A590" s="80" t="s">
        <v>581</v>
      </c>
      <c r="B590" s="80">
        <v>539</v>
      </c>
      <c r="C590" s="80">
        <v>12</v>
      </c>
      <c r="D590" s="80">
        <v>32</v>
      </c>
      <c r="E590" s="80">
        <v>2015</v>
      </c>
      <c r="F590" s="80" t="s">
        <v>91</v>
      </c>
      <c r="G590" s="80" t="s">
        <v>570</v>
      </c>
      <c r="H590" s="80" t="s">
        <v>231</v>
      </c>
      <c r="I590" s="177"/>
      <c r="J590" s="81">
        <v>461192.86867551698</v>
      </c>
      <c r="K590" s="81">
        <v>9185.8647981507893</v>
      </c>
      <c r="L590" s="81">
        <v>17920.26729582499</v>
      </c>
      <c r="M590" s="81">
        <v>243903.12038561149</v>
      </c>
      <c r="N590" s="81">
        <v>191589.15019122322</v>
      </c>
      <c r="O590" s="81">
        <v>107816.7239103952</v>
      </c>
      <c r="P590" s="81">
        <v>79813.849726661254</v>
      </c>
      <c r="Q590" s="81">
        <v>9304.9701595780443</v>
      </c>
      <c r="R590" s="81">
        <v>10394.420505429352</v>
      </c>
      <c r="S590" s="81">
        <v>13721.40405817023</v>
      </c>
      <c r="T590" s="82"/>
      <c r="U590" s="81">
        <v>31302058039</v>
      </c>
      <c r="V590" s="81">
        <v>3811417</v>
      </c>
      <c r="W590" s="81">
        <v>363959</v>
      </c>
      <c r="X590" s="81">
        <v>48403405</v>
      </c>
      <c r="Y590" s="81">
        <v>56950757</v>
      </c>
      <c r="Z590" s="81">
        <v>62640697</v>
      </c>
      <c r="AA590" s="81">
        <v>15882418</v>
      </c>
      <c r="AB590" s="81">
        <v>128066211</v>
      </c>
      <c r="AC590" s="81">
        <v>1780593282.0000005</v>
      </c>
      <c r="AD590" s="81">
        <v>13721.404058170223</v>
      </c>
      <c r="AE590" s="82"/>
      <c r="AF590" s="81">
        <v>265487738976.42957</v>
      </c>
      <c r="AG590" s="81">
        <v>7103235125.6684437</v>
      </c>
      <c r="AH590" s="81">
        <v>3098986745.8917403</v>
      </c>
      <c r="AI590" s="81">
        <v>309927467581.16797</v>
      </c>
      <c r="AJ590" s="81">
        <v>255728311979.53412</v>
      </c>
      <c r="AK590" s="81">
        <v>0</v>
      </c>
      <c r="AL590" s="81">
        <v>0</v>
      </c>
      <c r="AM590" s="81">
        <v>17550936999.999985</v>
      </c>
      <c r="AN590" s="81">
        <v>0</v>
      </c>
      <c r="AO590" s="81">
        <v>0</v>
      </c>
      <c r="AP590" s="82"/>
      <c r="AQ590" s="81">
        <v>1969629</v>
      </c>
      <c r="AR590" s="81">
        <v>401005</v>
      </c>
      <c r="AS590" s="81">
        <v>435</v>
      </c>
      <c r="AT590" s="81">
        <v>364</v>
      </c>
      <c r="AU590" s="81">
        <v>22</v>
      </c>
      <c r="AV590" s="81">
        <v>385</v>
      </c>
      <c r="AW590" s="81" t="s">
        <v>564</v>
      </c>
      <c r="AX590" s="82"/>
      <c r="AY590" s="81">
        <v>8224073.5209999969</v>
      </c>
      <c r="AZ590" s="81">
        <v>23556937.694999985</v>
      </c>
      <c r="BA590" s="81">
        <v>3008004.2</v>
      </c>
      <c r="BB590" s="81">
        <v>368494.00000000017</v>
      </c>
      <c r="BC590" s="81">
        <v>10796.2</v>
      </c>
      <c r="BD590" s="81">
        <v>1645789.7000000002</v>
      </c>
      <c r="BE590" s="81" t="s">
        <v>564</v>
      </c>
      <c r="BF590" s="82"/>
      <c r="BG590" s="81">
        <v>490.94499999999999</v>
      </c>
      <c r="BH590" s="81">
        <v>1190.8440000000001</v>
      </c>
      <c r="BI590" s="81">
        <v>454050.33750000002</v>
      </c>
      <c r="BJ590" s="81">
        <v>57029.561999999998</v>
      </c>
      <c r="BK590" s="81">
        <v>52411.02549</v>
      </c>
      <c r="BL590" s="81">
        <v>47.841000000000001</v>
      </c>
      <c r="BM590" s="82"/>
      <c r="BN590" s="81">
        <v>66</v>
      </c>
      <c r="BO590" s="81">
        <v>70</v>
      </c>
      <c r="BP590" s="81">
        <v>8873</v>
      </c>
      <c r="BQ590" s="81">
        <v>422</v>
      </c>
      <c r="BR590" s="81">
        <v>5490</v>
      </c>
      <c r="BS590" s="81">
        <v>9</v>
      </c>
      <c r="BT590"/>
      <c r="BU590" s="80">
        <v>494511.12329999998</v>
      </c>
      <c r="BV590" s="80">
        <v>51814.110090000002</v>
      </c>
      <c r="BW590" s="80">
        <v>8617.52</v>
      </c>
      <c r="BX590" s="80">
        <v>775.23199999999997</v>
      </c>
      <c r="BY590" s="80">
        <v>5746.2726000000002</v>
      </c>
      <c r="BZ590" s="80">
        <v>503.83100000000002</v>
      </c>
      <c r="CA590" s="80">
        <v>1733.5429999999999</v>
      </c>
      <c r="CB590" s="80">
        <v>912.89599999999996</v>
      </c>
      <c r="CC590" s="80">
        <v>606.02700000000004</v>
      </c>
    </row>
    <row r="591" spans="1:81">
      <c r="A591" s="80" t="s">
        <v>582</v>
      </c>
      <c r="B591" s="80">
        <v>540</v>
      </c>
      <c r="C591" s="80">
        <v>13</v>
      </c>
      <c r="D591" s="80">
        <v>32</v>
      </c>
      <c r="E591" s="80">
        <v>2016</v>
      </c>
      <c r="F591" s="80" t="s">
        <v>92</v>
      </c>
      <c r="G591" s="80" t="s">
        <v>570</v>
      </c>
      <c r="H591" s="80" t="s">
        <v>231</v>
      </c>
      <c r="I591" s="177"/>
      <c r="J591" s="81">
        <v>452081.44621294813</v>
      </c>
      <c r="K591" s="81">
        <v>8978.0308347387108</v>
      </c>
      <c r="L591" s="81">
        <v>18729.088816394138</v>
      </c>
      <c r="M591" s="81">
        <v>205650.60100130245</v>
      </c>
      <c r="N591" s="81">
        <v>186770.76009518339</v>
      </c>
      <c r="O591" s="81">
        <v>107252.08470923202</v>
      </c>
      <c r="P591" s="81">
        <v>78459.730144925721</v>
      </c>
      <c r="Q591" s="81">
        <v>9034.3368607314023</v>
      </c>
      <c r="R591" s="81">
        <v>10451.288003775966</v>
      </c>
      <c r="S591" s="81">
        <v>14293.685577730321</v>
      </c>
      <c r="T591" s="82"/>
      <c r="U591" s="81">
        <v>30194582557</v>
      </c>
      <c r="V591" s="81">
        <v>3811417</v>
      </c>
      <c r="W591" s="81">
        <v>363959</v>
      </c>
      <c r="X591" s="81">
        <v>48403405</v>
      </c>
      <c r="Y591" s="81">
        <v>57477037</v>
      </c>
      <c r="Z591" s="81">
        <v>63078638</v>
      </c>
      <c r="AA591" s="81">
        <v>16148224</v>
      </c>
      <c r="AB591" s="81">
        <v>127907086</v>
      </c>
      <c r="AC591" s="81">
        <v>1784977114.0000019</v>
      </c>
      <c r="AD591" s="81">
        <v>14293.68557773031</v>
      </c>
      <c r="AE591" s="82"/>
      <c r="AF591" s="81">
        <v>263301068675.06049</v>
      </c>
      <c r="AG591" s="81">
        <v>6765707499.1563005</v>
      </c>
      <c r="AH591" s="81">
        <v>2941453637.0113392</v>
      </c>
      <c r="AI591" s="81">
        <v>302521923024.18152</v>
      </c>
      <c r="AJ591" s="81">
        <v>251752841021.5416</v>
      </c>
      <c r="AK591" s="81"/>
      <c r="AL591" s="81"/>
      <c r="AM591" s="81">
        <v>17542747999.999989</v>
      </c>
      <c r="AN591" s="81"/>
      <c r="AO591" s="81"/>
      <c r="AP591" s="82"/>
      <c r="AQ591" s="81">
        <v>2130913</v>
      </c>
      <c r="AR591" s="81">
        <v>473703</v>
      </c>
      <c r="AS591" s="81">
        <v>588</v>
      </c>
      <c r="AT591" s="81">
        <v>464</v>
      </c>
      <c r="AU591" s="81">
        <v>30</v>
      </c>
      <c r="AV591" s="81">
        <v>448</v>
      </c>
      <c r="AW591" s="81" t="s">
        <v>564</v>
      </c>
      <c r="AX591" s="82"/>
      <c r="AY591" s="81">
        <v>9024727.0239999853</v>
      </c>
      <c r="AZ591" s="81">
        <v>28996445.434999999</v>
      </c>
      <c r="BA591" s="81">
        <v>3313194.5</v>
      </c>
      <c r="BB591" s="81">
        <v>447549.30000000022</v>
      </c>
      <c r="BC591" s="81">
        <v>15587.5</v>
      </c>
      <c r="BD591" s="81">
        <v>1973949.5</v>
      </c>
      <c r="BE591" s="81" t="s">
        <v>564</v>
      </c>
      <c r="BF591" s="82"/>
      <c r="BG591" s="81">
        <v>529.88699999999994</v>
      </c>
      <c r="BH591" s="81">
        <v>1349.7439999999999</v>
      </c>
      <c r="BI591" s="81">
        <v>448170.04509099998</v>
      </c>
      <c r="BJ591" s="81">
        <v>53762.093000000001</v>
      </c>
      <c r="BK591" s="81">
        <v>52399.905017279991</v>
      </c>
      <c r="BL591" s="81">
        <v>43.271999999999998</v>
      </c>
      <c r="BM591" s="82"/>
      <c r="BN591" s="81">
        <v>70</v>
      </c>
      <c r="BO591" s="81">
        <v>74</v>
      </c>
      <c r="BP591" s="81">
        <v>9018</v>
      </c>
      <c r="BQ591" s="81">
        <v>413</v>
      </c>
      <c r="BR591" s="81">
        <v>5620</v>
      </c>
      <c r="BS591" s="81">
        <v>8</v>
      </c>
      <c r="BT591"/>
      <c r="BU591" s="80">
        <v>484378.36024827999</v>
      </c>
      <c r="BV591" s="80">
        <v>52535.332600000002</v>
      </c>
      <c r="BW591" s="80">
        <v>9304.4830000000002</v>
      </c>
      <c r="BX591" s="80">
        <v>872.41134499999998</v>
      </c>
      <c r="BY591" s="80">
        <v>5379.0773150000005</v>
      </c>
      <c r="BZ591" s="80">
        <v>557.62059999999997</v>
      </c>
      <c r="CA591" s="80">
        <v>1728.944</v>
      </c>
      <c r="CB591" s="80">
        <v>930.46799999999996</v>
      </c>
      <c r="CC591" s="80">
        <v>568.24900000000002</v>
      </c>
    </row>
    <row r="592" spans="1:81">
      <c r="A592" s="80" t="s">
        <v>583</v>
      </c>
      <c r="B592" s="80">
        <v>541</v>
      </c>
      <c r="C592" s="80">
        <v>14</v>
      </c>
      <c r="D592" s="80">
        <v>32</v>
      </c>
      <c r="E592" s="80">
        <v>2017</v>
      </c>
      <c r="F592" s="80" t="s">
        <v>71</v>
      </c>
      <c r="G592" s="80" t="s">
        <v>570</v>
      </c>
      <c r="H592" s="80" t="s">
        <v>231</v>
      </c>
      <c r="I592" s="177"/>
      <c r="J592" s="81">
        <v>443203.43302234291</v>
      </c>
      <c r="K592" s="81">
        <v>9089.1883397251058</v>
      </c>
      <c r="L592" s="81">
        <v>17338.394197549758</v>
      </c>
      <c r="M592" s="81">
        <v>195795.83042845147</v>
      </c>
      <c r="N592" s="81">
        <v>189336.18760735981</v>
      </c>
      <c r="O592" s="81">
        <v>106087.59679184598</v>
      </c>
      <c r="P592" s="81">
        <v>77705.396029925847</v>
      </c>
      <c r="Q592" s="81">
        <v>8722.4899316006304</v>
      </c>
      <c r="R592" s="81">
        <v>10328.796733797864</v>
      </c>
      <c r="S592" s="81">
        <v>14621.028668487414</v>
      </c>
      <c r="T592" s="82"/>
      <c r="U592" s="81">
        <v>31906603692</v>
      </c>
      <c r="V592" s="81">
        <v>3811417</v>
      </c>
      <c r="W592" s="81">
        <v>363959</v>
      </c>
      <c r="X592" s="81">
        <v>48403405</v>
      </c>
      <c r="Y592" s="81">
        <v>58007536</v>
      </c>
      <c r="Z592" s="81">
        <v>63428769</v>
      </c>
      <c r="AA592" s="81">
        <v>16094926</v>
      </c>
      <c r="AB592" s="81">
        <v>127707259</v>
      </c>
      <c r="AC592" s="81">
        <v>1799059370.999999</v>
      </c>
      <c r="AD592" s="81">
        <v>14621.02866848739</v>
      </c>
      <c r="AE592" s="82"/>
      <c r="AF592" s="81">
        <v>268374520053.62589</v>
      </c>
      <c r="AG592" s="81">
        <v>6963330396.5216665</v>
      </c>
      <c r="AH592" s="81">
        <v>3201577887.689908</v>
      </c>
      <c r="AI592" s="81">
        <v>303915782782.58392</v>
      </c>
      <c r="AJ592" s="81">
        <v>262124173331.56451</v>
      </c>
      <c r="AK592" s="81"/>
      <c r="AL592" s="81"/>
      <c r="AM592" s="81">
        <v>17542748000.000019</v>
      </c>
      <c r="AN592" s="81"/>
      <c r="AO592" s="81"/>
      <c r="AP592" s="82"/>
      <c r="AQ592" s="81">
        <v>2263953</v>
      </c>
      <c r="AR592" s="81">
        <v>527157</v>
      </c>
      <c r="AS592" s="81">
        <v>910</v>
      </c>
      <c r="AT592" s="81">
        <v>550</v>
      </c>
      <c r="AU592" s="81">
        <v>52</v>
      </c>
      <c r="AV592" s="81">
        <v>518</v>
      </c>
      <c r="AW592" s="81" t="s">
        <v>564</v>
      </c>
      <c r="AX592" s="82"/>
      <c r="AY592" s="81">
        <v>9691820.2479999661</v>
      </c>
      <c r="AZ592" s="81">
        <v>33768918.31499996</v>
      </c>
      <c r="BA592" s="81">
        <v>3487930.100000001</v>
      </c>
      <c r="BB592" s="81">
        <v>522160.20000000019</v>
      </c>
      <c r="BC592" s="81">
        <v>22086.7</v>
      </c>
      <c r="BD592" s="81">
        <v>2362183.0159999989</v>
      </c>
      <c r="BE592" s="81" t="s">
        <v>564</v>
      </c>
      <c r="BF592" s="82"/>
      <c r="BG592" s="81">
        <v>747.88389000000006</v>
      </c>
      <c r="BH592" s="81">
        <v>1278.7150000000001</v>
      </c>
      <c r="BI592" s="81">
        <v>452807.61245999997</v>
      </c>
      <c r="BJ592" s="81">
        <v>58082.552000000003</v>
      </c>
      <c r="BK592" s="81">
        <v>53404.980649999998</v>
      </c>
      <c r="BL592" s="81">
        <v>44.628</v>
      </c>
      <c r="BM592" s="82"/>
      <c r="BN592" s="81">
        <v>81</v>
      </c>
      <c r="BO592" s="81">
        <v>70</v>
      </c>
      <c r="BP592" s="81">
        <v>9037</v>
      </c>
      <c r="BQ592" s="81">
        <v>423</v>
      </c>
      <c r="BR592" s="81">
        <v>5577</v>
      </c>
      <c r="BS592" s="81">
        <v>8</v>
      </c>
      <c r="BT592"/>
      <c r="BU592" s="80">
        <v>490414.40600000002</v>
      </c>
      <c r="BV592" s="80">
        <v>54849.623469999999</v>
      </c>
      <c r="BW592" s="80">
        <v>9799.7819999999992</v>
      </c>
      <c r="BX592" s="80">
        <v>967.96029999999996</v>
      </c>
      <c r="BY592" s="80">
        <v>6391.0292300000001</v>
      </c>
      <c r="BZ592" s="80">
        <v>557.65899999999999</v>
      </c>
      <c r="CA592" s="80">
        <v>1835.749</v>
      </c>
      <c r="CB592" s="80">
        <v>1150.5170000000001</v>
      </c>
      <c r="CC592" s="80">
        <v>399.64600000000002</v>
      </c>
    </row>
    <row r="593" spans="1:81">
      <c r="A593" s="80" t="s">
        <v>584</v>
      </c>
      <c r="B593" s="80">
        <v>542</v>
      </c>
      <c r="C593" s="80">
        <v>15</v>
      </c>
      <c r="D593" s="80">
        <v>32</v>
      </c>
      <c r="E593" s="80">
        <v>2018</v>
      </c>
      <c r="F593" s="80" t="s">
        <v>93</v>
      </c>
      <c r="G593" s="80" t="s">
        <v>570</v>
      </c>
      <c r="H593" s="80" t="s">
        <v>231</v>
      </c>
      <c r="I593" s="177"/>
      <c r="J593" s="81">
        <v>432605.41114862816</v>
      </c>
      <c r="K593" s="81">
        <v>8373.1378439901673</v>
      </c>
      <c r="L593" s="81">
        <v>15694.825792123236</v>
      </c>
      <c r="M593" s="81">
        <v>190542.71925733736</v>
      </c>
      <c r="N593" s="81">
        <v>168696.88389874177</v>
      </c>
      <c r="O593" s="81">
        <v>104438.11168825446</v>
      </c>
      <c r="P593" s="81">
        <v>77001.497981869368</v>
      </c>
      <c r="Q593" s="81">
        <v>8077.317530729465</v>
      </c>
      <c r="R593" s="81">
        <v>10311.592495130208</v>
      </c>
      <c r="S593" s="81">
        <v>15186.179032553131</v>
      </c>
      <c r="T593" s="82"/>
      <c r="U593" s="81">
        <v>33185687806</v>
      </c>
      <c r="V593" s="81">
        <v>3810256</v>
      </c>
      <c r="W593" s="81">
        <v>363959</v>
      </c>
      <c r="X593" s="81">
        <v>48393814</v>
      </c>
      <c r="Y593" s="81">
        <v>58527117</v>
      </c>
      <c r="Z593" s="81">
        <v>63638180</v>
      </c>
      <c r="AA593" s="81">
        <v>16109487</v>
      </c>
      <c r="AB593" s="81">
        <v>127443563</v>
      </c>
      <c r="AC593" s="81">
        <v>1789023735</v>
      </c>
      <c r="AD593" s="81">
        <v>15186.17903255314</v>
      </c>
      <c r="AE593" s="82"/>
      <c r="AF593" s="81">
        <v>271065845667.50519</v>
      </c>
      <c r="AG593" s="81">
        <v>6248666306.631835</v>
      </c>
      <c r="AH593" s="81">
        <v>2961809357.2738228</v>
      </c>
      <c r="AI593" s="81">
        <v>296733412557.49689</v>
      </c>
      <c r="AJ593" s="81">
        <v>250409842669.81561</v>
      </c>
      <c r="AK593" s="81"/>
      <c r="AL593" s="81"/>
      <c r="AM593" s="81">
        <v>17542747999.999981</v>
      </c>
      <c r="AN593" s="81"/>
      <c r="AO593" s="81"/>
      <c r="AP593" s="82"/>
      <c r="AQ593" s="81">
        <v>2410611</v>
      </c>
      <c r="AR593" s="81">
        <v>581994</v>
      </c>
      <c r="AS593" s="81">
        <v>1422</v>
      </c>
      <c r="AT593" s="81">
        <v>637</v>
      </c>
      <c r="AU593" s="81">
        <v>63</v>
      </c>
      <c r="AV593" s="81">
        <v>580</v>
      </c>
      <c r="AW593" s="81" t="s">
        <v>564</v>
      </c>
      <c r="AX593" s="82"/>
      <c r="AY593" s="81">
        <v>10430208.51500001</v>
      </c>
      <c r="AZ593" s="81">
        <v>38668369.965000048</v>
      </c>
      <c r="BA593" s="81">
        <v>3652971.100000001</v>
      </c>
      <c r="BB593" s="81">
        <v>571813.80000000005</v>
      </c>
      <c r="BC593" s="81">
        <v>31306</v>
      </c>
      <c r="BD593" s="81">
        <v>2900321.8280000002</v>
      </c>
      <c r="BE593" s="81" t="s">
        <v>564</v>
      </c>
      <c r="BF593" s="82"/>
      <c r="BG593" s="81">
        <v>742.54511000000002</v>
      </c>
      <c r="BH593" s="81">
        <v>1229.258</v>
      </c>
      <c r="BI593" s="81">
        <v>443009.45856</v>
      </c>
      <c r="BJ593" s="81">
        <v>56050.805370000002</v>
      </c>
      <c r="BK593" s="81">
        <v>51999.844974000007</v>
      </c>
      <c r="BL593" s="81">
        <v>26.123999999999999</v>
      </c>
      <c r="BM593" s="82"/>
      <c r="BN593" s="81">
        <v>83</v>
      </c>
      <c r="BO593" s="81">
        <v>69</v>
      </c>
      <c r="BP593" s="81">
        <v>8980</v>
      </c>
      <c r="BQ593" s="81">
        <v>421</v>
      </c>
      <c r="BR593" s="81">
        <v>5496</v>
      </c>
      <c r="BS593" s="81">
        <v>6</v>
      </c>
      <c r="BT593"/>
      <c r="BU593" s="80">
        <v>478004.47600000002</v>
      </c>
      <c r="BV593" s="80">
        <v>54497.770429999997</v>
      </c>
      <c r="BW593" s="80">
        <v>10089.032999999999</v>
      </c>
      <c r="BX593" s="80">
        <v>934.29715399999998</v>
      </c>
      <c r="BY593" s="80">
        <v>6121.3500599999998</v>
      </c>
      <c r="BZ593" s="80">
        <v>561.70299999999997</v>
      </c>
      <c r="CA593" s="80">
        <v>1701.1020000000001</v>
      </c>
      <c r="CB593" s="80">
        <v>878.65936999999997</v>
      </c>
      <c r="CC593" s="80">
        <v>269.64499999999998</v>
      </c>
    </row>
    <row r="594" spans="1:81">
      <c r="A594" s="80" t="s">
        <v>585</v>
      </c>
      <c r="B594" s="80">
        <v>543</v>
      </c>
      <c r="C594" s="80">
        <v>16</v>
      </c>
      <c r="D594" s="80">
        <v>32</v>
      </c>
      <c r="E594" s="80">
        <v>2019</v>
      </c>
      <c r="F594" s="80" t="s">
        <v>73</v>
      </c>
      <c r="G594" s="80" t="s">
        <v>570</v>
      </c>
      <c r="H594" s="80" t="s">
        <v>231</v>
      </c>
      <c r="I594" s="177"/>
      <c r="J594" s="81">
        <v>410489.84785631136</v>
      </c>
      <c r="K594" s="81">
        <v>7725.9414400444484</v>
      </c>
      <c r="L594" s="81">
        <v>15817.157086460216</v>
      </c>
      <c r="M594" s="81">
        <v>182301.88463346442</v>
      </c>
      <c r="N594" s="81">
        <v>159936.41787962781</v>
      </c>
      <c r="O594" s="81">
        <v>101743.58196254379</v>
      </c>
      <c r="P594" s="81">
        <v>75873.581345222832</v>
      </c>
      <c r="Q594" s="81">
        <v>7845.5341693396767</v>
      </c>
      <c r="R594" s="81">
        <v>10195.200313239367</v>
      </c>
      <c r="S594" s="81">
        <v>15314.32091677057</v>
      </c>
      <c r="T594" s="82"/>
      <c r="U594" s="81">
        <v>32242574811</v>
      </c>
      <c r="V594" s="81">
        <v>3811417</v>
      </c>
      <c r="W594" s="81">
        <v>363959</v>
      </c>
      <c r="X594" s="81">
        <v>48403405</v>
      </c>
      <c r="Y594" s="81">
        <v>59071519</v>
      </c>
      <c r="Z594" s="81">
        <v>63698454</v>
      </c>
      <c r="AA594" s="81">
        <v>15754711</v>
      </c>
      <c r="AB594" s="81">
        <v>127138033</v>
      </c>
      <c r="AC594" s="81">
        <v>1797801442</v>
      </c>
      <c r="AD594" s="81">
        <v>15314.32091677057</v>
      </c>
      <c r="AE594" s="82"/>
      <c r="AF594" s="81">
        <v>262045458988.87418</v>
      </c>
      <c r="AG594" s="81">
        <v>6044744474.4105082</v>
      </c>
      <c r="AH594" s="81">
        <v>3199339520.4500785</v>
      </c>
      <c r="AI594" s="81">
        <v>297831561002.20807</v>
      </c>
      <c r="AJ594" s="81">
        <v>239295556443.58334</v>
      </c>
      <c r="AK594" s="81">
        <v>0</v>
      </c>
      <c r="AL594" s="81">
        <v>0</v>
      </c>
      <c r="AM594" s="81">
        <v>17315242999.999996</v>
      </c>
      <c r="AN594" s="81">
        <v>0</v>
      </c>
      <c r="AO594" s="81">
        <v>0</v>
      </c>
      <c r="AP594" s="82"/>
      <c r="AQ594" s="81">
        <v>2565049</v>
      </c>
      <c r="AR594" s="81">
        <v>631198</v>
      </c>
      <c r="AS594" s="81">
        <v>1749</v>
      </c>
      <c r="AT594" s="81">
        <v>730</v>
      </c>
      <c r="AU594" s="81">
        <v>69</v>
      </c>
      <c r="AV594" s="81">
        <v>641</v>
      </c>
      <c r="AW594" s="81" t="s">
        <v>564</v>
      </c>
      <c r="AX594" s="82"/>
      <c r="AY594" s="81">
        <v>11211975.82400002</v>
      </c>
      <c r="AZ594" s="81">
        <v>43540695.856999993</v>
      </c>
      <c r="BA594" s="81">
        <v>4111092.6199999992</v>
      </c>
      <c r="BB594" s="81">
        <v>721925.2</v>
      </c>
      <c r="BC594" s="81">
        <v>78832.100000000006</v>
      </c>
      <c r="BD594" s="81">
        <v>3496812.01</v>
      </c>
      <c r="BE594" s="81" t="s">
        <v>564</v>
      </c>
      <c r="BF594" s="82"/>
      <c r="BG594" s="81">
        <v>646.28200000000004</v>
      </c>
      <c r="BH594" s="81">
        <v>1826.405</v>
      </c>
      <c r="BI594" s="81">
        <v>408920.36383709998</v>
      </c>
      <c r="BJ594" s="81">
        <v>56655.398000000001</v>
      </c>
      <c r="BK594" s="81">
        <v>56051.090105900003</v>
      </c>
      <c r="BL594" s="81">
        <v>33.218000000000004</v>
      </c>
      <c r="BM594" s="82"/>
      <c r="BN594" s="81">
        <v>71</v>
      </c>
      <c r="BO594" s="81">
        <v>116</v>
      </c>
      <c r="BP594" s="81">
        <v>8922</v>
      </c>
      <c r="BQ594" s="81">
        <v>440</v>
      </c>
      <c r="BR594" s="81">
        <v>5464</v>
      </c>
      <c r="BS594" s="81">
        <v>7</v>
      </c>
      <c r="BT594"/>
      <c r="BU594" s="80">
        <v>457491.70993710001</v>
      </c>
      <c r="BV594" s="80">
        <v>49861.488925899997</v>
      </c>
      <c r="BW594" s="80">
        <v>8513.2109999999993</v>
      </c>
      <c r="BX594" s="80">
        <v>894.75315000000001</v>
      </c>
      <c r="BY594" s="80">
        <v>4857.9919300000001</v>
      </c>
      <c r="BZ594" s="80">
        <v>511.95699999999999</v>
      </c>
      <c r="CA594" s="80">
        <v>1328.8720000000001</v>
      </c>
      <c r="CB594" s="80">
        <v>460.50099999999998</v>
      </c>
      <c r="CC594" s="80">
        <v>212.27199999999999</v>
      </c>
    </row>
    <row r="595" spans="1:81">
      <c r="A595" s="80" t="s">
        <v>586</v>
      </c>
      <c r="B595" s="80">
        <v>544</v>
      </c>
      <c r="C595" s="80">
        <v>17</v>
      </c>
      <c r="D595" s="80">
        <v>32</v>
      </c>
      <c r="E595" s="80">
        <v>2020</v>
      </c>
      <c r="F595" s="80" t="s">
        <v>218</v>
      </c>
      <c r="G595" s="80" t="s">
        <v>570</v>
      </c>
      <c r="H595" s="80" t="s">
        <v>231</v>
      </c>
      <c r="I595" s="177"/>
      <c r="J595" s="81">
        <v>373277.2132129966</v>
      </c>
      <c r="K595" s="81">
        <v>8209.6887450953982</v>
      </c>
      <c r="L595" s="81">
        <v>18691.381689177528</v>
      </c>
      <c r="M595" s="81">
        <v>171036.63155492826</v>
      </c>
      <c r="N595" s="81">
        <v>162920.11448390366</v>
      </c>
      <c r="O595" s="81">
        <v>89347.327716885557</v>
      </c>
      <c r="P595" s="81">
        <v>71549.070510854945</v>
      </c>
      <c r="Q595" s="81">
        <v>7467.9358534588282</v>
      </c>
      <c r="R595" s="81">
        <v>9755.94833395571</v>
      </c>
      <c r="S595" s="81">
        <v>14967.127198503498</v>
      </c>
      <c r="T595" s="82"/>
      <c r="U595" s="81">
        <v>30200327316</v>
      </c>
      <c r="V595" s="81">
        <v>3757144</v>
      </c>
      <c r="W595" s="81">
        <v>461376</v>
      </c>
      <c r="X595" s="81">
        <v>49392647</v>
      </c>
      <c r="Y595" s="81">
        <v>59497356</v>
      </c>
      <c r="Z595" s="81">
        <v>63845337</v>
      </c>
      <c r="AA595" s="81">
        <v>16141609</v>
      </c>
      <c r="AB595" s="81">
        <v>126654244</v>
      </c>
      <c r="AC595" s="81">
        <v>1729319532</v>
      </c>
      <c r="AD595" s="81">
        <v>14967.127198503498</v>
      </c>
      <c r="AE595" s="82"/>
      <c r="AF595" s="81">
        <v>250480565613.66467</v>
      </c>
      <c r="AG595" s="81">
        <v>6058774087.7742491</v>
      </c>
      <c r="AH595" s="81">
        <v>3899008357.6912184</v>
      </c>
      <c r="AI595" s="81">
        <v>280644001122.71368</v>
      </c>
      <c r="AJ595" s="81">
        <v>249482886068.29388</v>
      </c>
      <c r="AK595" s="81">
        <v>0</v>
      </c>
      <c r="AL595" s="81">
        <v>0</v>
      </c>
      <c r="AM595" s="81">
        <v>16529786000.000002</v>
      </c>
      <c r="AN595" s="81">
        <v>0</v>
      </c>
      <c r="AO595" s="81">
        <v>0</v>
      </c>
      <c r="AP595" s="82"/>
      <c r="AQ595" s="81">
        <v>2709958</v>
      </c>
      <c r="AR595" s="81">
        <v>664712</v>
      </c>
      <c r="AS595" s="81">
        <v>2002</v>
      </c>
      <c r="AT595" s="81">
        <v>855</v>
      </c>
      <c r="AU595" s="81">
        <v>77</v>
      </c>
      <c r="AV595" s="81">
        <v>699</v>
      </c>
      <c r="AW595" s="81">
        <v>2000</v>
      </c>
      <c r="AX595" s="82"/>
      <c r="AY595" s="81">
        <v>11989214.03300002</v>
      </c>
      <c r="AZ595" s="81">
        <v>48526986.555000022</v>
      </c>
      <c r="BA595" s="81">
        <v>4489058.9199999981</v>
      </c>
      <c r="BB595" s="81">
        <v>929680.49999999977</v>
      </c>
      <c r="BC595" s="81">
        <v>92321.9</v>
      </c>
      <c r="BD595" s="81">
        <v>4071191.807</v>
      </c>
      <c r="BE595" s="81">
        <v>4484668.9199999981</v>
      </c>
      <c r="BF595" s="82"/>
      <c r="BG595" s="81">
        <v>540.06449999999995</v>
      </c>
      <c r="BH595" s="81">
        <v>1159.2090000000001</v>
      </c>
      <c r="BI595" s="81">
        <v>369490.00946999999</v>
      </c>
      <c r="BJ595" s="81">
        <v>50358.055999999997</v>
      </c>
      <c r="BK595" s="81">
        <v>45919.403030000001</v>
      </c>
      <c r="BL595" s="81">
        <v>29.585999999999999</v>
      </c>
      <c r="BM595" s="82"/>
      <c r="BN595" s="81">
        <v>79</v>
      </c>
      <c r="BO595" s="81">
        <v>63</v>
      </c>
      <c r="BP595" s="81">
        <v>8879</v>
      </c>
      <c r="BQ595" s="81">
        <v>425</v>
      </c>
      <c r="BR595" s="81">
        <v>5324</v>
      </c>
      <c r="BS595" s="81">
        <v>6</v>
      </c>
      <c r="BT595"/>
      <c r="BU595" s="80">
        <v>407150.50383</v>
      </c>
      <c r="BV595" s="80">
        <v>43462.709600000002</v>
      </c>
      <c r="BW595" s="80">
        <v>8426.4809999999998</v>
      </c>
      <c r="BX595" s="80">
        <v>850.10712999999998</v>
      </c>
      <c r="BY595" s="80">
        <v>4912.8711700000003</v>
      </c>
      <c r="BZ595" s="80">
        <v>478.322</v>
      </c>
      <c r="CA595" s="80">
        <v>1521.0630000000001</v>
      </c>
      <c r="CB595" s="80">
        <v>437.84899999999999</v>
      </c>
      <c r="CC595" s="80">
        <v>256.71499999999997</v>
      </c>
    </row>
    <row r="596" spans="1:81">
      <c r="A596" s="80" t="s">
        <v>587</v>
      </c>
      <c r="B596" s="80">
        <v>544</v>
      </c>
      <c r="C596" s="80">
        <v>18</v>
      </c>
      <c r="D596" s="80">
        <v>32</v>
      </c>
      <c r="E596" s="80">
        <v>2021</v>
      </c>
      <c r="F596" s="80" t="s">
        <v>75</v>
      </c>
      <c r="G596" s="174" t="s">
        <v>570</v>
      </c>
      <c r="H596" s="80" t="s">
        <v>231</v>
      </c>
      <c r="I596" s="177"/>
      <c r="J596" s="81">
        <v>391648.40784204798</v>
      </c>
      <c r="K596" s="81">
        <v>8809.6026491577213</v>
      </c>
      <c r="L596" s="81">
        <v>17273.597625382667</v>
      </c>
      <c r="M596" s="81">
        <v>181639.36316064702</v>
      </c>
      <c r="N596" s="81">
        <v>152904.52174469456</v>
      </c>
      <c r="O596" s="81">
        <v>86784.779427854402</v>
      </c>
      <c r="P596" s="81">
        <v>73550.486494773621</v>
      </c>
      <c r="Q596" s="81">
        <v>7514.2157479843672</v>
      </c>
      <c r="R596" s="81">
        <v>10099.602154706188</v>
      </c>
      <c r="S596" s="81">
        <v>14792.938333926642</v>
      </c>
      <c r="T596" s="82"/>
      <c r="U596" s="81">
        <v>33022000570</v>
      </c>
      <c r="V596" s="81">
        <v>3757144</v>
      </c>
      <c r="W596" s="81">
        <v>461376</v>
      </c>
      <c r="X596" s="81">
        <v>49392647</v>
      </c>
      <c r="Y596" s="81">
        <v>59761065</v>
      </c>
      <c r="Z596" s="81">
        <v>63855115</v>
      </c>
      <c r="AA596" s="81">
        <v>16181686</v>
      </c>
      <c r="AB596" s="81">
        <v>125927902</v>
      </c>
      <c r="AC596" s="81">
        <v>1735209859</v>
      </c>
      <c r="AD596" s="81">
        <v>14792.938333926642</v>
      </c>
      <c r="AE596" s="82"/>
      <c r="AF596" s="81">
        <v>255832412163.27487</v>
      </c>
      <c r="AG596" s="81">
        <v>6635734983.3485985</v>
      </c>
      <c r="AH596" s="81">
        <v>3532876838.3228197</v>
      </c>
      <c r="AI596" s="81">
        <v>306446039049.638</v>
      </c>
      <c r="AJ596" s="81">
        <v>235635637625.26334</v>
      </c>
      <c r="AK596" s="81">
        <v>0</v>
      </c>
      <c r="AL596" s="81">
        <v>0</v>
      </c>
      <c r="AM596" s="81">
        <v>16529786000.000004</v>
      </c>
      <c r="AN596" s="81">
        <v>0</v>
      </c>
      <c r="AO596" s="81">
        <v>0</v>
      </c>
      <c r="AP596" s="82"/>
      <c r="AQ596" s="81">
        <v>2970563</v>
      </c>
      <c r="AR596" s="81">
        <v>686097</v>
      </c>
      <c r="AS596" s="81">
        <v>2228</v>
      </c>
      <c r="AT596" s="81">
        <v>981</v>
      </c>
      <c r="AU596" s="81">
        <v>81</v>
      </c>
      <c r="AV596" s="81">
        <v>764</v>
      </c>
      <c r="AW596" s="81"/>
      <c r="AX596" s="82"/>
      <c r="AY596" s="81">
        <v>13256007.72100009</v>
      </c>
      <c r="AZ596" s="81">
        <v>52271473.049999617</v>
      </c>
      <c r="BA596" s="81">
        <v>4771143.92</v>
      </c>
      <c r="BB596" s="81">
        <v>1074197.8</v>
      </c>
      <c r="BC596" s="81">
        <v>93785.8</v>
      </c>
      <c r="BD596" s="81">
        <v>4734356.8629999999</v>
      </c>
      <c r="BE596" s="81"/>
      <c r="BF596" s="82"/>
      <c r="BG596" s="81"/>
      <c r="BH596" s="81"/>
      <c r="BI596" s="81"/>
      <c r="BJ596" s="81"/>
      <c r="BK596" s="81"/>
      <c r="BL596" s="81"/>
      <c r="BM596" s="82"/>
      <c r="BN596" s="81"/>
      <c r="BO596" s="81"/>
      <c r="BP596" s="81"/>
      <c r="BQ596" s="81"/>
      <c r="BR596" s="81"/>
      <c r="BS596" s="81"/>
      <c r="BT596"/>
      <c r="BU596" s="80"/>
      <c r="BV596" s="80"/>
      <c r="BW596" s="80"/>
      <c r="BX596" s="80"/>
      <c r="BY596" s="80"/>
      <c r="BZ596" s="80"/>
      <c r="CA596" s="80"/>
      <c r="CB596" s="80"/>
      <c r="CC596" s="80"/>
    </row>
    <row r="597" spans="1:81">
      <c r="A597" s="80" t="s">
        <v>588</v>
      </c>
      <c r="B597" s="80">
        <v>544</v>
      </c>
      <c r="C597" s="80">
        <v>19</v>
      </c>
      <c r="D597" s="80">
        <v>32</v>
      </c>
      <c r="E597" s="80">
        <v>2022</v>
      </c>
      <c r="F597" s="80" t="s">
        <v>568</v>
      </c>
      <c r="G597" s="174" t="s">
        <v>570</v>
      </c>
      <c r="H597" s="80" t="s">
        <v>231</v>
      </c>
      <c r="I597" s="177"/>
      <c r="J597" s="81"/>
      <c r="K597" s="81"/>
      <c r="L597" s="81"/>
      <c r="M597" s="81"/>
      <c r="N597" s="81"/>
      <c r="O597" s="81"/>
      <c r="P597" s="81"/>
      <c r="Q597" s="81"/>
      <c r="R597" s="81"/>
      <c r="S597" s="81"/>
      <c r="T597" s="82"/>
      <c r="U597" s="81"/>
      <c r="V597" s="81"/>
      <c r="W597" s="81"/>
      <c r="X597" s="81"/>
      <c r="Y597" s="81"/>
      <c r="Z597" s="81"/>
      <c r="AA597" s="81"/>
      <c r="AB597" s="81"/>
      <c r="AC597" s="81"/>
      <c r="AD597" s="81"/>
      <c r="AE597" s="82"/>
      <c r="AF597" s="81"/>
      <c r="AG597" s="81"/>
      <c r="AH597" s="81"/>
      <c r="AI597" s="81"/>
      <c r="AJ597" s="81"/>
      <c r="AK597" s="81"/>
      <c r="AL597" s="81"/>
      <c r="AM597" s="81"/>
      <c r="AN597" s="81"/>
      <c r="AO597" s="81"/>
      <c r="AP597" s="82"/>
      <c r="AQ597" s="81">
        <v>3160503</v>
      </c>
      <c r="AR597" s="81">
        <v>699768</v>
      </c>
      <c r="AS597" s="81">
        <v>2436</v>
      </c>
      <c r="AT597" s="81">
        <v>1061</v>
      </c>
      <c r="AU597" s="81">
        <v>83</v>
      </c>
      <c r="AV597" s="81">
        <v>818</v>
      </c>
      <c r="AW597" s="81"/>
      <c r="AX597" s="82"/>
      <c r="AY597" s="81">
        <v>14317051.34900032</v>
      </c>
      <c r="AZ597" s="81">
        <v>55807567.989999704</v>
      </c>
      <c r="BA597" s="81">
        <v>5058048.12</v>
      </c>
      <c r="BB597" s="81">
        <v>1370611.9</v>
      </c>
      <c r="BC597" s="81">
        <v>96361.8</v>
      </c>
      <c r="BD597" s="81">
        <v>5969329.4399999976</v>
      </c>
      <c r="BE597" s="81"/>
      <c r="BF597" s="82"/>
      <c r="BG597" s="81"/>
      <c r="BH597" s="81"/>
      <c r="BI597" s="81"/>
      <c r="BJ597" s="81"/>
      <c r="BK597" s="81"/>
      <c r="BL597" s="81"/>
      <c r="BM597" s="82"/>
      <c r="BN597" s="81"/>
      <c r="BO597" s="81"/>
      <c r="BP597" s="81"/>
      <c r="BQ597" s="81"/>
      <c r="BR597" s="81"/>
      <c r="BS597" s="81"/>
      <c r="BT597"/>
      <c r="BU597" s="80"/>
      <c r="BV597" s="80"/>
      <c r="BW597" s="80"/>
      <c r="BX597" s="80"/>
      <c r="BY597" s="80"/>
      <c r="BZ597" s="80"/>
      <c r="CA597" s="80"/>
      <c r="CB597" s="80"/>
      <c r="CC597" s="80"/>
    </row>
    <row r="598" spans="1:81">
      <c r="A598" s="80"/>
      <c r="B598" s="80"/>
      <c r="C598" s="80"/>
      <c r="D598" s="80"/>
      <c r="E598" s="80"/>
      <c r="F598" s="80"/>
      <c r="G598" s="80"/>
      <c r="H598" s="80"/>
      <c r="I598" s="177"/>
      <c r="J598" s="81"/>
      <c r="K598" s="81"/>
      <c r="L598" s="81"/>
      <c r="M598" s="81"/>
      <c r="N598" s="81"/>
      <c r="O598" s="81"/>
      <c r="P598" s="81"/>
      <c r="Q598" s="81"/>
      <c r="R598" s="81"/>
      <c r="S598" s="81"/>
      <c r="T598" s="82"/>
      <c r="U598" s="81"/>
      <c r="V598" s="81"/>
      <c r="W598" s="81"/>
      <c r="X598" s="81"/>
      <c r="Y598" s="81"/>
      <c r="Z598" s="81"/>
      <c r="AA598" s="81"/>
      <c r="AB598" s="81"/>
      <c r="AC598" s="81"/>
      <c r="AD598" s="81"/>
      <c r="AE598" s="82"/>
      <c r="AF598" s="81"/>
      <c r="AG598" s="81"/>
      <c r="AH598" s="81"/>
      <c r="AI598" s="81"/>
      <c r="AJ598" s="81"/>
      <c r="AK598" s="81"/>
      <c r="AL598" s="81"/>
      <c r="AM598" s="81"/>
      <c r="AN598" s="81"/>
      <c r="AO598" s="81"/>
      <c r="AP598" s="82"/>
      <c r="AQ598" s="81"/>
      <c r="AR598" s="81"/>
      <c r="AS598" s="81"/>
      <c r="AT598" s="81"/>
      <c r="AU598" s="81"/>
      <c r="AV598" s="81"/>
      <c r="AW598" s="81"/>
      <c r="AX598" s="82"/>
      <c r="AY598" s="81"/>
      <c r="AZ598" s="81"/>
      <c r="BA598" s="81"/>
      <c r="BB598" s="81"/>
      <c r="BC598" s="81"/>
      <c r="BD598" s="81"/>
      <c r="BE598" s="81"/>
      <c r="BF598" s="82"/>
      <c r="BG598" s="81"/>
      <c r="BH598" s="81"/>
      <c r="BI598" s="81"/>
      <c r="BJ598" s="81"/>
      <c r="BK598" s="81"/>
      <c r="BL598" s="81"/>
      <c r="BM598" s="82"/>
      <c r="BN598" s="81"/>
      <c r="BO598" s="81"/>
      <c r="BP598" s="81"/>
      <c r="BQ598" s="81"/>
      <c r="BR598" s="81"/>
      <c r="BS598" s="81"/>
      <c r="BT598"/>
      <c r="BU598" s="80"/>
      <c r="BV598" s="80"/>
      <c r="BW598" s="80"/>
      <c r="BX598" s="80"/>
      <c r="BY598" s="80"/>
      <c r="BZ598" s="80"/>
      <c r="CA598" s="80"/>
      <c r="CB598" s="80"/>
      <c r="CC598" s="80"/>
    </row>
    <row r="599" spans="1:81">
      <c r="A599" s="80"/>
      <c r="B599" s="80"/>
      <c r="C599" s="80"/>
      <c r="D599" s="80"/>
      <c r="E599" s="80"/>
      <c r="F599" s="80"/>
      <c r="G599" s="80"/>
      <c r="H599" s="80"/>
      <c r="I599" s="177"/>
      <c r="J599" s="81"/>
      <c r="K599" s="81"/>
      <c r="L599" s="81"/>
      <c r="M599" s="81"/>
      <c r="N599" s="81"/>
      <c r="O599" s="81"/>
      <c r="P599" s="81"/>
      <c r="Q599" s="81"/>
      <c r="R599" s="81"/>
      <c r="S599" s="81"/>
      <c r="T599" s="82"/>
      <c r="U599" s="81"/>
      <c r="V599" s="81"/>
      <c r="W599" s="81"/>
      <c r="X599" s="81"/>
      <c r="Y599" s="81"/>
      <c r="Z599" s="81"/>
      <c r="AA599" s="81"/>
      <c r="AB599" s="81"/>
      <c r="AC599" s="81"/>
      <c r="AD599" s="81"/>
      <c r="AE599" s="82"/>
      <c r="AF599" s="81"/>
      <c r="AG599" s="81"/>
      <c r="AH599" s="81"/>
      <c r="AI599" s="81"/>
      <c r="AJ599" s="81"/>
      <c r="AK599" s="81"/>
      <c r="AL599" s="81"/>
      <c r="AM599" s="81"/>
      <c r="AN599" s="81"/>
      <c r="AO599" s="81"/>
      <c r="AP599" s="82"/>
      <c r="AQ599" s="81"/>
      <c r="AR599" s="81"/>
      <c r="AS599" s="81"/>
      <c r="AT599" s="81"/>
      <c r="AU599" s="81"/>
      <c r="AV599" s="81"/>
      <c r="AW599" s="81"/>
      <c r="AX599" s="82"/>
      <c r="AY599" s="81"/>
      <c r="AZ599" s="81"/>
      <c r="BA599" s="81"/>
      <c r="BB599" s="81"/>
      <c r="BC599" s="81"/>
      <c r="BD599" s="81"/>
      <c r="BE599" s="81"/>
      <c r="BF599" s="82"/>
      <c r="BG599" s="81"/>
      <c r="BH599" s="81"/>
      <c r="BI599" s="81"/>
      <c r="BJ599" s="81"/>
      <c r="BK599" s="81"/>
      <c r="BL599" s="81"/>
      <c r="BM599" s="82"/>
      <c r="BN599" s="81"/>
      <c r="BO599" s="81"/>
      <c r="BP599" s="81"/>
      <c r="BQ599" s="81"/>
      <c r="BR599" s="81"/>
      <c r="BS599" s="81"/>
      <c r="BT599"/>
      <c r="BU599" s="80"/>
      <c r="BV599" s="80"/>
      <c r="BW599" s="80"/>
      <c r="BX599" s="80"/>
      <c r="BY599" s="80"/>
      <c r="BZ599" s="80"/>
      <c r="CA599" s="80"/>
      <c r="CB599" s="80"/>
      <c r="CC599" s="80"/>
    </row>
    <row r="600" spans="1:81">
      <c r="A600" s="80"/>
      <c r="B600" s="80"/>
      <c r="C600" s="80"/>
      <c r="D600" s="80"/>
      <c r="E600" s="80"/>
      <c r="F600" s="80"/>
      <c r="G600" s="80"/>
      <c r="H600" s="80"/>
      <c r="I600" s="177"/>
      <c r="J600" s="81"/>
      <c r="K600" s="81"/>
      <c r="L600" s="81"/>
      <c r="M600" s="81"/>
      <c r="N600" s="81"/>
      <c r="O600" s="81"/>
      <c r="P600" s="81"/>
      <c r="Q600" s="81"/>
      <c r="R600" s="81"/>
      <c r="S600" s="81"/>
      <c r="T600" s="82"/>
      <c r="U600" s="81"/>
      <c r="V600" s="81"/>
      <c r="W600" s="81"/>
      <c r="X600" s="81"/>
      <c r="Y600" s="81"/>
      <c r="Z600" s="81"/>
      <c r="AA600" s="81"/>
      <c r="AB600" s="81"/>
      <c r="AC600" s="81"/>
      <c r="AD600" s="81"/>
      <c r="AE600" s="82"/>
      <c r="AF600" s="81"/>
      <c r="AG600" s="81"/>
      <c r="AH600" s="81"/>
      <c r="AI600" s="81"/>
      <c r="AJ600" s="81"/>
      <c r="AK600" s="81"/>
      <c r="AL600" s="81"/>
      <c r="AM600" s="81"/>
      <c r="AN600" s="81"/>
      <c r="AO600" s="81"/>
      <c r="AP600" s="82"/>
      <c r="AQ600" s="81"/>
      <c r="AR600" s="81"/>
      <c r="AS600" s="81"/>
      <c r="AT600" s="81"/>
      <c r="AU600" s="81"/>
      <c r="AV600" s="81"/>
      <c r="AW600" s="81"/>
      <c r="AX600" s="82"/>
      <c r="AY600" s="81"/>
      <c r="AZ600" s="81"/>
      <c r="BA600" s="81"/>
      <c r="BB600" s="81"/>
      <c r="BC600" s="81"/>
      <c r="BD600" s="81"/>
      <c r="BE600" s="81"/>
      <c r="BF600" s="82"/>
      <c r="BG600" s="81"/>
      <c r="BH600" s="81"/>
      <c r="BI600" s="81"/>
      <c r="BJ600" s="81"/>
      <c r="BK600" s="81"/>
      <c r="BL600" s="81"/>
      <c r="BM600" s="82"/>
      <c r="BN600" s="81"/>
      <c r="BO600" s="81"/>
      <c r="BP600" s="81"/>
      <c r="BQ600" s="81"/>
      <c r="BR600" s="81"/>
      <c r="BS600" s="81"/>
      <c r="BT600"/>
      <c r="BU600" s="80"/>
      <c r="BV600" s="80"/>
      <c r="BW600" s="80"/>
      <c r="BX600" s="80"/>
      <c r="BY600" s="80"/>
      <c r="BZ600" s="80"/>
      <c r="CA600" s="80"/>
      <c r="CB600" s="80"/>
      <c r="CC600" s="80"/>
    </row>
    <row r="601" spans="1:81">
      <c r="A601" s="80"/>
      <c r="B601" s="80"/>
      <c r="C601" s="80"/>
      <c r="D601" s="80"/>
      <c r="E601" s="80"/>
      <c r="F601" s="80"/>
      <c r="G601" s="80"/>
      <c r="H601" s="80"/>
      <c r="I601" s="177"/>
      <c r="J601" s="81"/>
      <c r="K601" s="81"/>
      <c r="L601" s="81"/>
      <c r="M601" s="81"/>
      <c r="N601" s="81"/>
      <c r="O601" s="81"/>
      <c r="P601" s="81"/>
      <c r="Q601" s="81"/>
      <c r="R601" s="81"/>
      <c r="S601" s="81"/>
      <c r="T601" s="82"/>
      <c r="U601" s="81"/>
      <c r="V601" s="81"/>
      <c r="W601" s="81"/>
      <c r="X601" s="81"/>
      <c r="Y601" s="81"/>
      <c r="Z601" s="81"/>
      <c r="AA601" s="81"/>
      <c r="AB601" s="81"/>
      <c r="AC601" s="81"/>
      <c r="AD601" s="81"/>
      <c r="AE601" s="82"/>
      <c r="AF601" s="81"/>
      <c r="AG601" s="81"/>
      <c r="AH601" s="81"/>
      <c r="AI601" s="81"/>
      <c r="AJ601" s="81"/>
      <c r="AK601" s="81"/>
      <c r="AL601" s="81"/>
      <c r="AM601" s="81"/>
      <c r="AN601" s="81"/>
      <c r="AO601" s="81"/>
      <c r="AP601" s="82"/>
      <c r="AQ601" s="81"/>
      <c r="AR601" s="81"/>
      <c r="AS601" s="81"/>
      <c r="AT601" s="81"/>
      <c r="AU601" s="81"/>
      <c r="AV601" s="81"/>
      <c r="AW601" s="81"/>
      <c r="AX601" s="82"/>
      <c r="AY601" s="81"/>
      <c r="AZ601" s="81"/>
      <c r="BA601" s="81"/>
      <c r="BB601" s="81"/>
      <c r="BC601" s="81"/>
      <c r="BD601" s="81"/>
      <c r="BE601" s="81"/>
      <c r="BF601" s="82"/>
      <c r="BG601" s="81"/>
      <c r="BH601" s="81"/>
      <c r="BI601" s="81"/>
      <c r="BJ601" s="81"/>
      <c r="BK601" s="81"/>
      <c r="BL601" s="81"/>
      <c r="BM601" s="82"/>
      <c r="BN601" s="81"/>
      <c r="BO601" s="81"/>
      <c r="BP601" s="81"/>
      <c r="BQ601" s="81"/>
      <c r="BR601" s="81"/>
      <c r="BS601" s="81"/>
      <c r="BT601"/>
      <c r="BU601" s="80"/>
      <c r="BV601" s="80"/>
      <c r="BW601" s="80"/>
      <c r="BX601" s="80"/>
      <c r="BY601" s="80"/>
      <c r="BZ601" s="80"/>
      <c r="CA601" s="80"/>
      <c r="CB601" s="80"/>
      <c r="CC601" s="80"/>
    </row>
    <row r="602" spans="1:81">
      <c r="A602" s="80"/>
      <c r="B602" s="80"/>
      <c r="C602" s="80"/>
      <c r="D602" s="80"/>
      <c r="E602" s="80"/>
      <c r="F602" s="80"/>
      <c r="G602" s="80"/>
      <c r="H602" s="80"/>
      <c r="I602" s="177"/>
      <c r="J602" s="81"/>
      <c r="K602" s="81"/>
      <c r="L602" s="81"/>
      <c r="M602" s="81"/>
      <c r="N602" s="81"/>
      <c r="O602" s="81"/>
      <c r="P602" s="81"/>
      <c r="Q602" s="81"/>
      <c r="R602" s="81"/>
      <c r="S602" s="81"/>
      <c r="T602" s="82"/>
      <c r="U602" s="81"/>
      <c r="V602" s="81"/>
      <c r="W602" s="81"/>
      <c r="X602" s="81"/>
      <c r="Y602" s="81"/>
      <c r="Z602" s="81"/>
      <c r="AA602" s="81"/>
      <c r="AB602" s="81"/>
      <c r="AC602" s="81"/>
      <c r="AD602" s="81"/>
      <c r="AE602" s="82"/>
      <c r="AF602" s="81"/>
      <c r="AG602" s="81"/>
      <c r="AH602" s="81"/>
      <c r="AI602" s="81"/>
      <c r="AJ602" s="81"/>
      <c r="AK602" s="81"/>
      <c r="AL602" s="81"/>
      <c r="AM602" s="81"/>
      <c r="AN602" s="81"/>
      <c r="AO602" s="81"/>
      <c r="AP602" s="82"/>
      <c r="AQ602" s="81"/>
      <c r="AR602" s="81"/>
      <c r="AS602" s="81"/>
      <c r="AT602" s="81"/>
      <c r="AU602" s="81"/>
      <c r="AV602" s="81"/>
      <c r="AW602" s="81"/>
      <c r="AX602" s="82"/>
      <c r="AY602" s="81"/>
      <c r="AZ602" s="81"/>
      <c r="BA602" s="81"/>
      <c r="BB602" s="81"/>
      <c r="BC602" s="81"/>
      <c r="BD602" s="81"/>
      <c r="BE602" s="81"/>
      <c r="BF602" s="82"/>
      <c r="BG602" s="81"/>
      <c r="BH602" s="81"/>
      <c r="BI602" s="81"/>
      <c r="BJ602" s="81"/>
      <c r="BK602" s="81"/>
      <c r="BL602" s="81"/>
      <c r="BM602" s="82"/>
      <c r="BN602" s="81"/>
      <c r="BO602" s="81"/>
      <c r="BP602" s="81"/>
      <c r="BQ602" s="81"/>
      <c r="BR602" s="81"/>
      <c r="BS602" s="81"/>
      <c r="BT602"/>
      <c r="BU602" s="80"/>
      <c r="BV602" s="80"/>
      <c r="BW602" s="80"/>
      <c r="BX602" s="80"/>
      <c r="BY602" s="80"/>
      <c r="BZ602" s="80"/>
      <c r="CA602" s="80"/>
      <c r="CB602" s="80"/>
      <c r="CC602" s="80"/>
    </row>
    <row r="603" spans="1:81">
      <c r="A603" s="80"/>
      <c r="B603" s="80"/>
      <c r="C603" s="80"/>
      <c r="D603" s="80"/>
      <c r="E603" s="80"/>
      <c r="F603" s="80"/>
      <c r="G603" s="80"/>
      <c r="H603" s="80"/>
      <c r="I603" s="177"/>
      <c r="J603" s="81"/>
      <c r="K603" s="81"/>
      <c r="L603" s="81"/>
      <c r="M603" s="81"/>
      <c r="N603" s="81"/>
      <c r="O603" s="81"/>
      <c r="P603" s="81"/>
      <c r="Q603" s="81"/>
      <c r="R603" s="81"/>
      <c r="S603" s="81"/>
      <c r="T603" s="82"/>
      <c r="U603" s="81"/>
      <c r="V603" s="81"/>
      <c r="W603" s="81"/>
      <c r="X603" s="81"/>
      <c r="Y603" s="81"/>
      <c r="Z603" s="81"/>
      <c r="AA603" s="81"/>
      <c r="AB603" s="81"/>
      <c r="AC603" s="81"/>
      <c r="AD603" s="81"/>
      <c r="AE603" s="82"/>
      <c r="AF603" s="81"/>
      <c r="AG603" s="81"/>
      <c r="AH603" s="81"/>
      <c r="AI603" s="81"/>
      <c r="AJ603" s="81"/>
      <c r="AK603" s="81"/>
      <c r="AL603" s="81"/>
      <c r="AM603" s="81"/>
      <c r="AN603" s="81"/>
      <c r="AO603" s="81"/>
      <c r="AP603" s="82"/>
      <c r="AQ603" s="81"/>
      <c r="AR603" s="81"/>
      <c r="AS603" s="81"/>
      <c r="AT603" s="81"/>
      <c r="AU603" s="81"/>
      <c r="AV603" s="81"/>
      <c r="AW603" s="81"/>
      <c r="AX603" s="82"/>
      <c r="AY603" s="81"/>
      <c r="AZ603" s="81"/>
      <c r="BA603" s="81"/>
      <c r="BB603" s="81"/>
      <c r="BC603" s="81"/>
      <c r="BD603" s="81"/>
      <c r="BE603" s="81"/>
      <c r="BF603" s="82"/>
      <c r="BG603" s="81"/>
      <c r="BH603" s="81"/>
      <c r="BI603" s="81"/>
      <c r="BJ603" s="81"/>
      <c r="BK603" s="81"/>
      <c r="BL603" s="81"/>
      <c r="BM603" s="82"/>
      <c r="BN603" s="81"/>
      <c r="BO603" s="81"/>
      <c r="BP603" s="81"/>
      <c r="BQ603" s="81"/>
      <c r="BR603" s="81"/>
      <c r="BS603" s="81"/>
      <c r="BT603"/>
      <c r="BU603" s="80"/>
      <c r="BV603" s="80"/>
      <c r="BW603" s="80"/>
      <c r="BX603" s="80"/>
      <c r="BY603" s="80"/>
      <c r="BZ603" s="80"/>
      <c r="CA603" s="80"/>
      <c r="CB603" s="80"/>
      <c r="CC603" s="80"/>
    </row>
    <row r="604" spans="1:81">
      <c r="A604" s="80"/>
      <c r="B604" s="80"/>
      <c r="C604" s="80"/>
      <c r="D604" s="80"/>
      <c r="E604" s="80"/>
      <c r="F604" s="80"/>
      <c r="G604" s="80"/>
      <c r="H604" s="80"/>
      <c r="I604" s="177"/>
      <c r="J604" s="81"/>
      <c r="K604" s="81"/>
      <c r="L604" s="81"/>
      <c r="M604" s="81"/>
      <c r="N604" s="81"/>
      <c r="O604" s="81"/>
      <c r="P604" s="81"/>
      <c r="Q604" s="81"/>
      <c r="R604" s="81"/>
      <c r="S604" s="81"/>
      <c r="T604" s="82"/>
      <c r="U604" s="81"/>
      <c r="V604" s="81"/>
      <c r="W604" s="81"/>
      <c r="X604" s="81"/>
      <c r="Y604" s="81"/>
      <c r="Z604" s="81"/>
      <c r="AA604" s="81"/>
      <c r="AB604" s="81"/>
      <c r="AC604" s="81"/>
      <c r="AD604" s="81"/>
      <c r="AE604" s="82"/>
      <c r="AF604" s="81"/>
      <c r="AG604" s="81"/>
      <c r="AH604" s="81"/>
      <c r="AI604" s="81"/>
      <c r="AJ604" s="81"/>
      <c r="AK604" s="81"/>
      <c r="AL604" s="81"/>
      <c r="AM604" s="81"/>
      <c r="AN604" s="81"/>
      <c r="AO604" s="81"/>
      <c r="AP604" s="82"/>
      <c r="AQ604" s="81"/>
      <c r="AR604" s="81"/>
      <c r="AS604" s="81"/>
      <c r="AT604" s="81"/>
      <c r="AU604" s="81"/>
      <c r="AV604" s="81"/>
      <c r="AW604" s="81"/>
      <c r="AX604" s="82"/>
      <c r="AY604" s="81"/>
      <c r="AZ604" s="81"/>
      <c r="BA604" s="81"/>
      <c r="BB604" s="81"/>
      <c r="BC604" s="81"/>
      <c r="BD604" s="81"/>
      <c r="BE604" s="81"/>
      <c r="BF604" s="82"/>
      <c r="BG604" s="81"/>
      <c r="BH604" s="81"/>
      <c r="BI604" s="81"/>
      <c r="BJ604" s="81"/>
      <c r="BK604" s="81"/>
      <c r="BL604" s="81"/>
      <c r="BM604" s="82"/>
      <c r="BN604" s="81"/>
      <c r="BO604" s="81"/>
      <c r="BP604" s="81"/>
      <c r="BQ604" s="81"/>
      <c r="BR604" s="81"/>
      <c r="BS604" s="81"/>
      <c r="BT604"/>
      <c r="BU604" s="80"/>
      <c r="BV604" s="80"/>
      <c r="BW604" s="80"/>
      <c r="BX604" s="80"/>
      <c r="BY604" s="80"/>
      <c r="BZ604" s="80"/>
      <c r="CA604" s="80"/>
      <c r="CB604" s="80"/>
      <c r="CC604" s="80"/>
    </row>
    <row r="605" spans="1:81">
      <c r="A605" s="80"/>
      <c r="B605" s="80"/>
      <c r="C605" s="80"/>
      <c r="D605" s="80"/>
      <c r="E605" s="80"/>
      <c r="F605" s="80"/>
      <c r="G605" s="80"/>
      <c r="H605" s="80"/>
      <c r="I605" s="177"/>
      <c r="J605" s="81"/>
      <c r="K605" s="81"/>
      <c r="L605" s="81"/>
      <c r="M605" s="81"/>
      <c r="N605" s="81"/>
      <c r="O605" s="81"/>
      <c r="P605" s="81"/>
      <c r="Q605" s="81"/>
      <c r="R605" s="81"/>
      <c r="S605" s="81"/>
      <c r="T605" s="82"/>
      <c r="U605" s="81"/>
      <c r="V605" s="81"/>
      <c r="W605" s="81"/>
      <c r="X605" s="81"/>
      <c r="Y605" s="81"/>
      <c r="Z605" s="81"/>
      <c r="AA605" s="81"/>
      <c r="AB605" s="81"/>
      <c r="AC605" s="81"/>
      <c r="AD605" s="81"/>
      <c r="AE605" s="82"/>
      <c r="AF605" s="81"/>
      <c r="AG605" s="81"/>
      <c r="AH605" s="81"/>
      <c r="AI605" s="81"/>
      <c r="AJ605" s="81"/>
      <c r="AK605" s="81"/>
      <c r="AL605" s="81"/>
      <c r="AM605" s="81"/>
      <c r="AN605" s="81"/>
      <c r="AO605" s="81"/>
      <c r="AP605" s="82"/>
      <c r="AQ605" s="81"/>
      <c r="AR605" s="81"/>
      <c r="AS605" s="81"/>
      <c r="AT605" s="81"/>
      <c r="AU605" s="81"/>
      <c r="AV605" s="81"/>
      <c r="AW605" s="81"/>
      <c r="AX605" s="82"/>
      <c r="AY605" s="81"/>
      <c r="AZ605" s="81"/>
      <c r="BA605" s="81"/>
      <c r="BB605" s="81"/>
      <c r="BC605" s="81"/>
      <c r="BD605" s="81"/>
      <c r="BE605" s="81"/>
      <c r="BF605" s="82"/>
      <c r="BG605" s="81"/>
      <c r="BH605" s="81"/>
      <c r="BI605" s="81"/>
      <c r="BJ605" s="81"/>
      <c r="BK605" s="81"/>
      <c r="BL605" s="81"/>
      <c r="BM605" s="82"/>
      <c r="BN605" s="81"/>
      <c r="BO605" s="81"/>
      <c r="BP605" s="81"/>
      <c r="BQ605" s="81"/>
      <c r="BR605" s="81"/>
      <c r="BS605" s="81"/>
      <c r="BT605"/>
      <c r="BU605" s="80"/>
      <c r="BV605" s="80"/>
      <c r="BW605" s="80"/>
      <c r="BX605" s="80"/>
      <c r="BY605" s="80"/>
      <c r="BZ605" s="80"/>
      <c r="CA605" s="80"/>
      <c r="CB605" s="80"/>
      <c r="CC605" s="80"/>
    </row>
    <row r="606" spans="1:81">
      <c r="A606" s="80"/>
      <c r="B606" s="80"/>
      <c r="C606" s="80"/>
      <c r="D606" s="80"/>
      <c r="E606" s="80"/>
      <c r="F606" s="80"/>
      <c r="G606" s="80"/>
      <c r="H606" s="80"/>
      <c r="I606" s="177"/>
      <c r="J606" s="81"/>
      <c r="K606" s="81"/>
      <c r="L606" s="81"/>
      <c r="M606" s="81"/>
      <c r="N606" s="81"/>
      <c r="O606" s="81"/>
      <c r="P606" s="81"/>
      <c r="Q606" s="81"/>
      <c r="R606" s="81"/>
      <c r="S606" s="81"/>
      <c r="T606" s="82"/>
      <c r="U606" s="81"/>
      <c r="V606" s="81"/>
      <c r="W606" s="81"/>
      <c r="X606" s="81"/>
      <c r="Y606" s="81"/>
      <c r="Z606" s="81"/>
      <c r="AA606" s="81"/>
      <c r="AB606" s="81"/>
      <c r="AC606" s="81"/>
      <c r="AD606" s="81"/>
      <c r="AE606" s="82"/>
      <c r="AF606" s="81"/>
      <c r="AG606" s="81"/>
      <c r="AH606" s="81"/>
      <c r="AI606" s="81"/>
      <c r="AJ606" s="81"/>
      <c r="AK606" s="81"/>
      <c r="AL606" s="81"/>
      <c r="AM606" s="81"/>
      <c r="AN606" s="81"/>
      <c r="AO606" s="81"/>
      <c r="AP606" s="82"/>
      <c r="AQ606" s="81"/>
      <c r="AR606" s="81"/>
      <c r="AS606" s="81"/>
      <c r="AT606" s="81"/>
      <c r="AU606" s="81"/>
      <c r="AV606" s="81"/>
      <c r="AW606" s="81"/>
      <c r="AX606" s="82"/>
      <c r="AY606" s="81"/>
      <c r="AZ606" s="81"/>
      <c r="BA606" s="81"/>
      <c r="BB606" s="81"/>
      <c r="BC606" s="81"/>
      <c r="BD606" s="81"/>
      <c r="BE606" s="81"/>
      <c r="BF606" s="82"/>
      <c r="BG606" s="81"/>
      <c r="BH606" s="81"/>
      <c r="BI606" s="81"/>
      <c r="BJ606" s="81"/>
      <c r="BK606" s="81"/>
      <c r="BL606" s="81"/>
      <c r="BM606" s="82"/>
      <c r="BN606" s="81"/>
      <c r="BO606" s="81"/>
      <c r="BP606" s="81"/>
      <c r="BQ606" s="81"/>
      <c r="BR606" s="81"/>
      <c r="BS606" s="81"/>
      <c r="BT606"/>
      <c r="BU606" s="80"/>
      <c r="BV606" s="80"/>
      <c r="BW606" s="80"/>
      <c r="BX606" s="80"/>
      <c r="BY606" s="80"/>
      <c r="BZ606" s="80"/>
      <c r="CA606" s="80"/>
      <c r="CB606" s="80"/>
      <c r="CC606" s="80"/>
    </row>
    <row r="607" spans="1:81">
      <c r="A607" s="80"/>
      <c r="B607" s="80"/>
      <c r="C607" s="80"/>
      <c r="D607" s="80"/>
      <c r="E607" s="80"/>
      <c r="F607" s="80"/>
      <c r="G607" s="80"/>
      <c r="H607" s="80"/>
      <c r="I607" s="177"/>
      <c r="J607" s="81"/>
      <c r="K607" s="81"/>
      <c r="L607" s="81"/>
      <c r="M607" s="81"/>
      <c r="N607" s="81"/>
      <c r="O607" s="81"/>
      <c r="P607" s="81"/>
      <c r="Q607" s="81"/>
      <c r="R607" s="81"/>
      <c r="S607" s="81"/>
      <c r="T607" s="82"/>
      <c r="U607" s="81"/>
      <c r="V607" s="81"/>
      <c r="W607" s="81"/>
      <c r="X607" s="81"/>
      <c r="Y607" s="81"/>
      <c r="Z607" s="81"/>
      <c r="AA607" s="81"/>
      <c r="AB607" s="81"/>
      <c r="AC607" s="81"/>
      <c r="AD607" s="81"/>
      <c r="AE607" s="82"/>
      <c r="AF607" s="81"/>
      <c r="AG607" s="81"/>
      <c r="AH607" s="81"/>
      <c r="AI607" s="81"/>
      <c r="AJ607" s="81"/>
      <c r="AK607" s="81"/>
      <c r="AL607" s="81"/>
      <c r="AM607" s="81"/>
      <c r="AN607" s="81"/>
      <c r="AO607" s="81"/>
      <c r="AP607" s="82"/>
      <c r="AQ607" s="81"/>
      <c r="AR607" s="81"/>
      <c r="AS607" s="81"/>
      <c r="AT607" s="81"/>
      <c r="AU607" s="81"/>
      <c r="AV607" s="81"/>
      <c r="AW607" s="81"/>
      <c r="AX607" s="82"/>
      <c r="AY607" s="81"/>
      <c r="AZ607" s="81"/>
      <c r="BA607" s="81"/>
      <c r="BB607" s="81"/>
      <c r="BC607" s="81"/>
      <c r="BD607" s="81"/>
      <c r="BE607" s="81"/>
      <c r="BF607" s="82"/>
      <c r="BG607" s="81"/>
      <c r="BH607" s="81"/>
      <c r="BI607" s="81"/>
      <c r="BJ607" s="81"/>
      <c r="BK607" s="81"/>
      <c r="BL607" s="81"/>
      <c r="BM607" s="82"/>
      <c r="BN607" s="81"/>
      <c r="BO607" s="81"/>
      <c r="BP607" s="81"/>
      <c r="BQ607" s="81"/>
      <c r="BR607" s="81"/>
      <c r="BS607" s="81"/>
      <c r="BT607"/>
      <c r="BU607" s="80"/>
      <c r="BV607" s="80"/>
      <c r="BW607" s="80"/>
      <c r="BX607" s="80"/>
      <c r="BY607" s="80"/>
      <c r="BZ607" s="80"/>
      <c r="CA607" s="80"/>
      <c r="CB607" s="80"/>
      <c r="CC607" s="80"/>
    </row>
    <row r="608" spans="1:81">
      <c r="A608" s="80"/>
      <c r="B608" s="80"/>
      <c r="C608" s="80"/>
      <c r="D608" s="80"/>
      <c r="E608" s="80"/>
      <c r="F608" s="80"/>
      <c r="G608" s="80"/>
      <c r="H608" s="80"/>
      <c r="I608" s="177"/>
      <c r="J608" s="81"/>
      <c r="K608" s="81"/>
      <c r="L608" s="81"/>
      <c r="M608" s="81"/>
      <c r="N608" s="81"/>
      <c r="O608" s="81"/>
      <c r="P608" s="81"/>
      <c r="Q608" s="81"/>
      <c r="R608" s="81"/>
      <c r="S608" s="81"/>
      <c r="T608" s="82"/>
      <c r="U608" s="81"/>
      <c r="V608" s="81"/>
      <c r="W608" s="81"/>
      <c r="X608" s="81"/>
      <c r="Y608" s="81"/>
      <c r="Z608" s="81"/>
      <c r="AA608" s="81"/>
      <c r="AB608" s="81"/>
      <c r="AC608" s="81"/>
      <c r="AD608" s="81"/>
      <c r="AE608" s="82"/>
      <c r="AF608" s="81"/>
      <c r="AG608" s="81"/>
      <c r="AH608" s="81"/>
      <c r="AI608" s="81"/>
      <c r="AJ608" s="81"/>
      <c r="AK608" s="81"/>
      <c r="AL608" s="81"/>
      <c r="AM608" s="81"/>
      <c r="AN608" s="81"/>
      <c r="AO608" s="81"/>
      <c r="AP608" s="82"/>
      <c r="AQ608" s="81"/>
      <c r="AR608" s="81"/>
      <c r="AS608" s="81"/>
      <c r="AT608" s="81"/>
      <c r="AU608" s="81"/>
      <c r="AV608" s="81"/>
      <c r="AW608" s="81"/>
      <c r="AX608" s="82"/>
      <c r="AY608" s="81"/>
      <c r="AZ608" s="81"/>
      <c r="BA608" s="81"/>
      <c r="BB608" s="81"/>
      <c r="BC608" s="81"/>
      <c r="BD608" s="81"/>
      <c r="BE608" s="81"/>
      <c r="BF608" s="82"/>
      <c r="BG608" s="81"/>
      <c r="BH608" s="81"/>
      <c r="BI608" s="81"/>
      <c r="BJ608" s="81"/>
      <c r="BK608" s="81"/>
      <c r="BL608" s="81"/>
      <c r="BM608" s="82"/>
      <c r="BN608" s="81"/>
      <c r="BO608" s="81"/>
      <c r="BP608" s="81"/>
      <c r="BQ608" s="81"/>
      <c r="BR608" s="81"/>
      <c r="BS608" s="81"/>
      <c r="BT608"/>
      <c r="BU608" s="80"/>
      <c r="BV608" s="80"/>
      <c r="BW608" s="80"/>
      <c r="BX608" s="80"/>
      <c r="BY608" s="80"/>
      <c r="BZ608" s="80"/>
      <c r="CA608" s="80"/>
      <c r="CB608" s="80"/>
      <c r="CC608" s="80"/>
    </row>
    <row r="609" spans="1:81">
      <c r="A609" s="80"/>
      <c r="B609" s="80"/>
      <c r="C609" s="80"/>
      <c r="D609" s="80"/>
      <c r="E609" s="80"/>
      <c r="F609" s="80"/>
      <c r="G609" s="80"/>
      <c r="H609" s="80"/>
      <c r="I609" s="177"/>
      <c r="J609" s="81"/>
      <c r="K609" s="81"/>
      <c r="L609" s="81"/>
      <c r="M609" s="81"/>
      <c r="N609" s="81"/>
      <c r="O609" s="81"/>
      <c r="P609" s="81"/>
      <c r="Q609" s="81"/>
      <c r="R609" s="81"/>
      <c r="S609" s="81"/>
      <c r="T609" s="82"/>
      <c r="U609" s="81"/>
      <c r="V609" s="81"/>
      <c r="W609" s="81"/>
      <c r="X609" s="81"/>
      <c r="Y609" s="81"/>
      <c r="Z609" s="81"/>
      <c r="AA609" s="81"/>
      <c r="AB609" s="81"/>
      <c r="AC609" s="81"/>
      <c r="AD609" s="81"/>
      <c r="AE609" s="82"/>
      <c r="AF609" s="81"/>
      <c r="AG609" s="81"/>
      <c r="AH609" s="81"/>
      <c r="AI609" s="81"/>
      <c r="AJ609" s="81"/>
      <c r="AK609" s="81"/>
      <c r="AL609" s="81"/>
      <c r="AM609" s="81"/>
      <c r="AN609" s="81"/>
      <c r="AO609" s="81"/>
      <c r="AP609" s="82"/>
      <c r="AQ609" s="81"/>
      <c r="AR609" s="81"/>
      <c r="AS609" s="81"/>
      <c r="AT609" s="81"/>
      <c r="AU609" s="81"/>
      <c r="AV609" s="81"/>
      <c r="AW609" s="81"/>
      <c r="AX609" s="82"/>
      <c r="AY609" s="81"/>
      <c r="AZ609" s="81"/>
      <c r="BA609" s="81"/>
      <c r="BB609" s="81"/>
      <c r="BC609" s="81"/>
      <c r="BD609" s="81"/>
      <c r="BE609" s="81"/>
      <c r="BF609" s="82"/>
      <c r="BG609" s="81"/>
      <c r="BH609" s="81"/>
      <c r="BI609" s="81"/>
      <c r="BJ609" s="81"/>
      <c r="BK609" s="81"/>
      <c r="BL609" s="81"/>
      <c r="BM609" s="82"/>
      <c r="BN609" s="81"/>
      <c r="BO609" s="81"/>
      <c r="BP609" s="81"/>
      <c r="BQ609" s="81"/>
      <c r="BR609" s="81"/>
      <c r="BS609" s="81"/>
      <c r="BT609"/>
      <c r="BU609" s="80"/>
      <c r="BV609" s="80"/>
      <c r="BW609" s="80"/>
      <c r="BX609" s="80"/>
      <c r="BY609" s="80"/>
      <c r="BZ609" s="80"/>
      <c r="CA609" s="80"/>
      <c r="CB609" s="80"/>
      <c r="CC609" s="80"/>
    </row>
    <row r="610" spans="1:81">
      <c r="A610" s="80"/>
      <c r="B610" s="80"/>
      <c r="C610" s="80"/>
      <c r="D610" s="80"/>
      <c r="E610" s="80"/>
      <c r="F610" s="80"/>
      <c r="G610" s="80"/>
      <c r="H610" s="80"/>
      <c r="I610" s="177"/>
      <c r="J610" s="81"/>
      <c r="K610" s="81"/>
      <c r="L610" s="81"/>
      <c r="M610" s="81"/>
      <c r="N610" s="81"/>
      <c r="O610" s="81"/>
      <c r="P610" s="81"/>
      <c r="Q610" s="81"/>
      <c r="R610" s="81"/>
      <c r="S610" s="81"/>
      <c r="T610" s="82"/>
      <c r="U610" s="81"/>
      <c r="V610" s="81"/>
      <c r="W610" s="81"/>
      <c r="X610" s="81"/>
      <c r="Y610" s="81"/>
      <c r="Z610" s="81"/>
      <c r="AA610" s="81"/>
      <c r="AB610" s="81"/>
      <c r="AC610" s="81"/>
      <c r="AD610" s="81"/>
      <c r="AE610" s="82"/>
      <c r="AF610" s="81"/>
      <c r="AG610" s="81"/>
      <c r="AH610" s="81"/>
      <c r="AI610" s="81"/>
      <c r="AJ610" s="81"/>
      <c r="AK610" s="81"/>
      <c r="AL610" s="81"/>
      <c r="AM610" s="81"/>
      <c r="AN610" s="81"/>
      <c r="AO610" s="81"/>
      <c r="AP610" s="82"/>
      <c r="AQ610" s="81"/>
      <c r="AR610" s="81"/>
      <c r="AS610" s="81"/>
      <c r="AT610" s="81"/>
      <c r="AU610" s="81"/>
      <c r="AV610" s="81"/>
      <c r="AW610" s="81"/>
      <c r="AX610" s="82"/>
      <c r="AY610" s="81"/>
      <c r="AZ610" s="81"/>
      <c r="BA610" s="81"/>
      <c r="BB610" s="81"/>
      <c r="BC610" s="81"/>
      <c r="BD610" s="81"/>
      <c r="BE610" s="81"/>
      <c r="BF610" s="82"/>
      <c r="BG610" s="81"/>
      <c r="BH610" s="81"/>
      <c r="BI610" s="81"/>
      <c r="BJ610" s="81"/>
      <c r="BK610" s="81"/>
      <c r="BL610" s="81"/>
      <c r="BM610" s="82"/>
      <c r="BN610" s="81"/>
      <c r="BO610" s="81"/>
      <c r="BP610" s="81"/>
      <c r="BQ610" s="81"/>
      <c r="BR610" s="81"/>
      <c r="BS610" s="81"/>
      <c r="BT610"/>
      <c r="BU610" s="80"/>
      <c r="BV610" s="80"/>
      <c r="BW610" s="80"/>
      <c r="BX610" s="80"/>
      <c r="BY610" s="80"/>
      <c r="BZ610" s="80"/>
      <c r="CA610" s="80"/>
      <c r="CB610" s="80"/>
      <c r="CC610" s="80"/>
    </row>
    <row r="611" spans="1:81">
      <c r="A611" s="80"/>
      <c r="B611" s="80"/>
      <c r="C611" s="80"/>
      <c r="D611" s="80"/>
      <c r="E611" s="80"/>
      <c r="F611" s="80"/>
      <c r="G611" s="80"/>
      <c r="H611" s="80"/>
      <c r="I611" s="177"/>
      <c r="J611" s="81"/>
      <c r="K611" s="81"/>
      <c r="L611" s="81"/>
      <c r="M611" s="81"/>
      <c r="N611" s="81"/>
      <c r="O611" s="81"/>
      <c r="P611" s="81"/>
      <c r="Q611" s="81"/>
      <c r="R611" s="81"/>
      <c r="S611" s="81"/>
      <c r="T611" s="82"/>
      <c r="U611" s="81"/>
      <c r="V611" s="81"/>
      <c r="W611" s="81"/>
      <c r="X611" s="81"/>
      <c r="Y611" s="81"/>
      <c r="Z611" s="81"/>
      <c r="AA611" s="81"/>
      <c r="AB611" s="81"/>
      <c r="AC611" s="81"/>
      <c r="AD611" s="81"/>
      <c r="AE611" s="82"/>
      <c r="AF611" s="81"/>
      <c r="AG611" s="81"/>
      <c r="AH611" s="81"/>
      <c r="AI611" s="81"/>
      <c r="AJ611" s="81"/>
      <c r="AK611" s="81"/>
      <c r="AL611" s="81"/>
      <c r="AM611" s="81"/>
      <c r="AN611" s="81"/>
      <c r="AO611" s="81"/>
      <c r="AP611" s="82"/>
      <c r="AQ611" s="81"/>
      <c r="AR611" s="81"/>
      <c r="AS611" s="81"/>
      <c r="AT611" s="81"/>
      <c r="AU611" s="81"/>
      <c r="AV611" s="81"/>
      <c r="AW611" s="81"/>
      <c r="AX611" s="82"/>
      <c r="AY611" s="81"/>
      <c r="AZ611" s="81"/>
      <c r="BA611" s="81"/>
      <c r="BB611" s="81"/>
      <c r="BC611" s="81"/>
      <c r="BD611" s="81"/>
      <c r="BE611" s="81"/>
      <c r="BF611" s="82"/>
      <c r="BG611" s="81"/>
      <c r="BH611" s="81"/>
      <c r="BI611" s="81"/>
      <c r="BJ611" s="81"/>
      <c r="BK611" s="81"/>
      <c r="BL611" s="81"/>
      <c r="BM611" s="82"/>
      <c r="BN611" s="81"/>
      <c r="BO611" s="81"/>
      <c r="BP611" s="81"/>
      <c r="BQ611" s="81"/>
      <c r="BR611" s="81"/>
      <c r="BS611" s="81"/>
      <c r="BT611"/>
      <c r="BU611" s="80"/>
      <c r="BV611" s="80"/>
      <c r="BW611" s="80"/>
      <c r="BX611" s="80"/>
      <c r="BY611" s="80"/>
      <c r="BZ611" s="80"/>
      <c r="CA611" s="80"/>
      <c r="CB611" s="80"/>
      <c r="CC611" s="80"/>
    </row>
    <row r="612" spans="1:81">
      <c r="A612" s="80"/>
      <c r="B612" s="80"/>
      <c r="C612" s="80"/>
      <c r="D612" s="80"/>
      <c r="E612" s="80"/>
      <c r="F612" s="80"/>
      <c r="G612" s="80"/>
      <c r="H612" s="80"/>
      <c r="I612" s="177"/>
      <c r="J612" s="81"/>
      <c r="K612" s="81"/>
      <c r="L612" s="81"/>
      <c r="M612" s="81"/>
      <c r="N612" s="81"/>
      <c r="O612" s="81"/>
      <c r="P612" s="81"/>
      <c r="Q612" s="81"/>
      <c r="R612" s="81"/>
      <c r="S612" s="81"/>
      <c r="T612" s="82"/>
      <c r="U612" s="81"/>
      <c r="V612" s="81"/>
      <c r="W612" s="81"/>
      <c r="X612" s="81"/>
      <c r="Y612" s="81"/>
      <c r="Z612" s="81"/>
      <c r="AA612" s="81"/>
      <c r="AB612" s="81"/>
      <c r="AC612" s="81"/>
      <c r="AD612" s="81"/>
      <c r="AE612" s="82"/>
      <c r="AF612" s="81"/>
      <c r="AG612" s="81"/>
      <c r="AH612" s="81"/>
      <c r="AI612" s="81"/>
      <c r="AJ612" s="81"/>
      <c r="AK612" s="81"/>
      <c r="AL612" s="81"/>
      <c r="AM612" s="81"/>
      <c r="AN612" s="81"/>
      <c r="AO612" s="81"/>
      <c r="AP612" s="82"/>
      <c r="AQ612" s="81"/>
      <c r="AR612" s="81"/>
      <c r="AS612" s="81"/>
      <c r="AT612" s="81"/>
      <c r="AU612" s="81"/>
      <c r="AV612" s="81"/>
      <c r="AW612" s="81"/>
      <c r="AX612" s="82"/>
      <c r="AY612" s="81"/>
      <c r="AZ612" s="81"/>
      <c r="BA612" s="81"/>
      <c r="BB612" s="81"/>
      <c r="BC612" s="81"/>
      <c r="BD612" s="81"/>
      <c r="BE612" s="81"/>
      <c r="BF612" s="82"/>
      <c r="BG612" s="81"/>
      <c r="BH612" s="81"/>
      <c r="BI612" s="81"/>
      <c r="BJ612" s="81"/>
      <c r="BK612" s="81"/>
      <c r="BL612" s="81"/>
      <c r="BM612" s="82"/>
      <c r="BN612" s="81"/>
      <c r="BO612" s="81"/>
      <c r="BP612" s="81"/>
      <c r="BQ612" s="81"/>
      <c r="BR612" s="81"/>
      <c r="BS612" s="81"/>
      <c r="BT612"/>
      <c r="BU612" s="80"/>
      <c r="BV612" s="80"/>
      <c r="BW612" s="80"/>
      <c r="BX612" s="80"/>
      <c r="BY612" s="80"/>
      <c r="BZ612" s="80"/>
      <c r="CA612" s="80"/>
      <c r="CB612" s="80"/>
      <c r="CC612" s="80"/>
    </row>
    <row r="613" spans="1:81">
      <c r="A613" s="80"/>
      <c r="B613" s="80"/>
      <c r="C613" s="80"/>
      <c r="D613" s="80"/>
      <c r="E613" s="80"/>
      <c r="F613" s="80"/>
      <c r="G613" s="80"/>
      <c r="H613" s="80"/>
      <c r="I613" s="177"/>
      <c r="J613" s="81"/>
      <c r="K613" s="81"/>
      <c r="L613" s="81"/>
      <c r="M613" s="81"/>
      <c r="N613" s="81"/>
      <c r="O613" s="81"/>
      <c r="P613" s="81"/>
      <c r="Q613" s="81"/>
      <c r="R613" s="81"/>
      <c r="S613" s="81"/>
      <c r="T613" s="82"/>
      <c r="U613" s="81"/>
      <c r="V613" s="81"/>
      <c r="W613" s="81"/>
      <c r="X613" s="81"/>
      <c r="Y613" s="81"/>
      <c r="Z613" s="81"/>
      <c r="AA613" s="81"/>
      <c r="AB613" s="81"/>
      <c r="AC613" s="81"/>
      <c r="AD613" s="81"/>
      <c r="AE613" s="82"/>
      <c r="AF613" s="81"/>
      <c r="AG613" s="81"/>
      <c r="AH613" s="81"/>
      <c r="AI613" s="81"/>
      <c r="AJ613" s="81"/>
      <c r="AK613" s="81"/>
      <c r="AL613" s="81"/>
      <c r="AM613" s="81"/>
      <c r="AN613" s="81"/>
      <c r="AO613" s="81"/>
      <c r="AP613" s="82"/>
      <c r="AQ613" s="81"/>
      <c r="AR613" s="81"/>
      <c r="AS613" s="81"/>
      <c r="AT613" s="81"/>
      <c r="AU613" s="81"/>
      <c r="AV613" s="81"/>
      <c r="AW613" s="81"/>
      <c r="AX613" s="82"/>
      <c r="AY613" s="81"/>
      <c r="AZ613" s="81"/>
      <c r="BA613" s="81"/>
      <c r="BB613" s="81"/>
      <c r="BC613" s="81"/>
      <c r="BD613" s="81"/>
      <c r="BE613" s="81"/>
      <c r="BF613" s="82"/>
      <c r="BG613" s="81"/>
      <c r="BH613" s="81"/>
      <c r="BI613" s="81"/>
      <c r="BJ613" s="81"/>
      <c r="BK613" s="81"/>
      <c r="BL613" s="81"/>
      <c r="BM613" s="82"/>
      <c r="BN613" s="81"/>
      <c r="BO613" s="81"/>
      <c r="BP613" s="81"/>
      <c r="BQ613" s="81"/>
      <c r="BR613" s="81"/>
      <c r="BS613" s="81"/>
      <c r="BT613"/>
      <c r="BU613" s="80"/>
      <c r="BV613" s="80"/>
      <c r="BW613" s="80"/>
      <c r="BX613" s="80"/>
      <c r="BY613" s="80"/>
      <c r="BZ613" s="80"/>
      <c r="CA613" s="80"/>
      <c r="CB613" s="80"/>
      <c r="CC613" s="80"/>
    </row>
    <row r="614" spans="1:81">
      <c r="A614" s="80"/>
      <c r="B614" s="80"/>
      <c r="C614" s="80"/>
      <c r="D614" s="80"/>
      <c r="E614" s="80"/>
      <c r="F614" s="80"/>
      <c r="G614" s="80"/>
      <c r="H614" s="80"/>
      <c r="I614" s="177"/>
      <c r="J614" s="81"/>
      <c r="K614" s="81"/>
      <c r="L614" s="81"/>
      <c r="M614" s="81"/>
      <c r="N614" s="81"/>
      <c r="O614" s="81"/>
      <c r="P614" s="81"/>
      <c r="Q614" s="81"/>
      <c r="R614" s="81"/>
      <c r="S614" s="81"/>
      <c r="T614" s="82"/>
      <c r="U614" s="81"/>
      <c r="V614" s="81"/>
      <c r="W614" s="81"/>
      <c r="X614" s="81"/>
      <c r="Y614" s="81"/>
      <c r="Z614" s="81"/>
      <c r="AA614" s="81"/>
      <c r="AB614" s="81"/>
      <c r="AC614" s="81"/>
      <c r="AD614" s="81"/>
      <c r="AE614" s="82"/>
      <c r="AF614" s="81"/>
      <c r="AG614" s="81"/>
      <c r="AH614" s="81"/>
      <c r="AI614" s="81"/>
      <c r="AJ614" s="81"/>
      <c r="AK614" s="81"/>
      <c r="AL614" s="81"/>
      <c r="AM614" s="81"/>
      <c r="AN614" s="81"/>
      <c r="AO614" s="81"/>
      <c r="AP614" s="82"/>
      <c r="AQ614" s="81"/>
      <c r="AR614" s="81"/>
      <c r="AS614" s="81"/>
      <c r="AT614" s="81"/>
      <c r="AU614" s="81"/>
      <c r="AV614" s="81"/>
      <c r="AW614" s="81"/>
      <c r="AX614" s="82"/>
      <c r="AY614" s="81"/>
      <c r="AZ614" s="81"/>
      <c r="BA614" s="81"/>
      <c r="BB614" s="81"/>
      <c r="BC614" s="81"/>
      <c r="BD614" s="81"/>
      <c r="BE614" s="81"/>
      <c r="BF614" s="82"/>
      <c r="BG614" s="81"/>
      <c r="BH614" s="81"/>
      <c r="BI614" s="81"/>
      <c r="BJ614" s="81"/>
      <c r="BK614" s="81"/>
      <c r="BL614" s="81"/>
      <c r="BM614" s="82"/>
      <c r="BN614" s="81"/>
      <c r="BO614" s="81"/>
      <c r="BP614" s="81"/>
      <c r="BQ614" s="81"/>
      <c r="BR614" s="81"/>
      <c r="BS614" s="81"/>
      <c r="BT614"/>
      <c r="BU614" s="80"/>
      <c r="BV614" s="80"/>
      <c r="BW614" s="80"/>
      <c r="BX614" s="80"/>
      <c r="BY614" s="80"/>
      <c r="BZ614" s="80"/>
      <c r="CA614" s="80"/>
      <c r="CB614" s="80"/>
      <c r="CC614" s="80"/>
    </row>
    <row r="615" spans="1:81">
      <c r="A615" s="80"/>
      <c r="B615" s="80"/>
      <c r="C615" s="80"/>
      <c r="D615" s="80"/>
      <c r="E615" s="80"/>
      <c r="F615" s="80"/>
      <c r="G615" s="174"/>
      <c r="H615" s="80"/>
      <c r="I615" s="177"/>
      <c r="J615" s="81"/>
      <c r="K615" s="81"/>
      <c r="L615" s="81"/>
      <c r="M615" s="81"/>
      <c r="N615" s="81"/>
      <c r="O615" s="81"/>
      <c r="P615" s="81"/>
      <c r="Q615" s="81"/>
      <c r="R615" s="81"/>
      <c r="S615" s="81"/>
      <c r="T615" s="82"/>
      <c r="U615" s="81"/>
      <c r="V615" s="81"/>
      <c r="W615" s="81"/>
      <c r="X615" s="81"/>
      <c r="Y615" s="81"/>
      <c r="Z615" s="81"/>
      <c r="AA615" s="81"/>
      <c r="AB615" s="81"/>
      <c r="AC615" s="81"/>
      <c r="AD615" s="81"/>
      <c r="AE615" s="82"/>
      <c r="AF615" s="81"/>
      <c r="AG615" s="81"/>
      <c r="AH615" s="81"/>
      <c r="AI615" s="81"/>
      <c r="AJ615" s="81"/>
      <c r="AK615" s="81"/>
      <c r="AL615" s="81"/>
      <c r="AM615" s="81"/>
      <c r="AN615" s="81"/>
      <c r="AO615" s="81"/>
      <c r="AP615" s="82"/>
      <c r="AQ615" s="81"/>
      <c r="AR615" s="81"/>
      <c r="AS615" s="81"/>
      <c r="AT615" s="81"/>
      <c r="AU615" s="81"/>
      <c r="AV615" s="81"/>
      <c r="AW615" s="81"/>
      <c r="AX615" s="82"/>
      <c r="AY615" s="81"/>
      <c r="AZ615" s="81"/>
      <c r="BA615" s="81"/>
      <c r="BB615" s="81"/>
      <c r="BC615" s="81"/>
      <c r="BD615" s="81"/>
      <c r="BE615" s="81"/>
      <c r="BF615" s="82"/>
      <c r="BG615" s="81"/>
      <c r="BH615" s="81"/>
      <c r="BI615" s="81"/>
      <c r="BJ615" s="81"/>
      <c r="BK615" s="81"/>
      <c r="BL615" s="81"/>
      <c r="BM615" s="82"/>
      <c r="BN615" s="81"/>
      <c r="BO615" s="81"/>
      <c r="BP615" s="81"/>
      <c r="BQ615" s="81"/>
      <c r="BR615" s="81"/>
      <c r="BS615" s="81"/>
      <c r="BT615"/>
      <c r="BU615" s="80"/>
      <c r="BV615" s="80"/>
      <c r="BW615" s="80"/>
      <c r="BX615" s="80"/>
      <c r="BY615" s="80"/>
      <c r="BZ615" s="80"/>
      <c r="CA615" s="80"/>
      <c r="CB615" s="80"/>
      <c r="CC615" s="80"/>
    </row>
    <row r="616" spans="1:81">
      <c r="A616" s="80"/>
      <c r="B616" s="80"/>
      <c r="C616" s="80"/>
      <c r="D616" s="80"/>
      <c r="E616" s="80"/>
      <c r="F616" s="80"/>
      <c r="G616" s="174"/>
      <c r="H616" s="80"/>
      <c r="I616" s="177"/>
      <c r="J616" s="81"/>
      <c r="K616" s="81"/>
      <c r="L616" s="81"/>
      <c r="M616" s="81"/>
      <c r="N616" s="81"/>
      <c r="O616" s="81"/>
      <c r="P616" s="81"/>
      <c r="Q616" s="81"/>
      <c r="R616" s="81"/>
      <c r="S616" s="81"/>
      <c r="T616" s="82"/>
      <c r="U616" s="81"/>
      <c r="V616" s="81"/>
      <c r="W616" s="81"/>
      <c r="X616" s="81"/>
      <c r="Y616" s="81"/>
      <c r="Z616" s="81"/>
      <c r="AA616" s="81"/>
      <c r="AB616" s="81"/>
      <c r="AC616" s="81"/>
      <c r="AD616" s="81"/>
      <c r="AE616" s="82"/>
      <c r="AF616" s="81"/>
      <c r="AG616" s="81"/>
      <c r="AH616" s="81"/>
      <c r="AI616" s="81"/>
      <c r="AJ616" s="81"/>
      <c r="AK616" s="81"/>
      <c r="AL616" s="81"/>
      <c r="AM616" s="81"/>
      <c r="AN616" s="81"/>
      <c r="AO616" s="81"/>
      <c r="AP616" s="82"/>
      <c r="AQ616" s="81"/>
      <c r="AR616" s="81"/>
      <c r="AS616" s="81"/>
      <c r="AT616" s="81"/>
      <c r="AU616" s="81"/>
      <c r="AV616" s="81"/>
      <c r="AW616" s="81"/>
      <c r="AX616" s="82"/>
      <c r="AY616" s="81"/>
      <c r="AZ616" s="81"/>
      <c r="BA616" s="81"/>
      <c r="BB616" s="81"/>
      <c r="BC616" s="81"/>
      <c r="BD616" s="81"/>
      <c r="BE616" s="81"/>
      <c r="BF616" s="82"/>
      <c r="BG616" s="81"/>
      <c r="BH616" s="81"/>
      <c r="BI616" s="81"/>
      <c r="BJ616" s="81"/>
      <c r="BK616" s="81"/>
      <c r="BL616" s="81"/>
      <c r="BM616" s="82"/>
      <c r="BN616" s="81"/>
      <c r="BO616" s="81"/>
      <c r="BP616" s="81"/>
      <c r="BQ616" s="81"/>
      <c r="BR616" s="81"/>
      <c r="BS616" s="81"/>
      <c r="BT616"/>
      <c r="BU616" s="80"/>
      <c r="BV616" s="80"/>
      <c r="BW616" s="80"/>
      <c r="BX616" s="80"/>
      <c r="BY616" s="80"/>
      <c r="BZ616" s="80"/>
      <c r="CA616" s="80"/>
      <c r="CB616" s="80"/>
      <c r="CC616" s="80"/>
    </row>
    <row r="617" spans="1:81">
      <c r="A617" s="80"/>
      <c r="B617" s="80"/>
      <c r="C617" s="80"/>
      <c r="D617" s="80"/>
      <c r="E617" s="80"/>
      <c r="F617" s="80"/>
      <c r="G617" s="80"/>
      <c r="H617" s="80"/>
      <c r="I617" s="177"/>
      <c r="J617" s="81"/>
      <c r="K617" s="81"/>
      <c r="L617" s="81"/>
      <c r="M617" s="81"/>
      <c r="N617" s="81"/>
      <c r="O617" s="81"/>
      <c r="P617" s="81"/>
      <c r="Q617" s="81"/>
      <c r="R617" s="81"/>
      <c r="S617" s="81"/>
      <c r="T617" s="82"/>
      <c r="U617" s="81"/>
      <c r="V617" s="81"/>
      <c r="W617" s="81"/>
      <c r="X617" s="81"/>
      <c r="Y617" s="81"/>
      <c r="Z617" s="81"/>
      <c r="AA617" s="81"/>
      <c r="AB617" s="81"/>
      <c r="AC617" s="81"/>
      <c r="AD617" s="81"/>
      <c r="AE617" s="82"/>
      <c r="AF617" s="81"/>
      <c r="AG617" s="81"/>
      <c r="AH617" s="81"/>
      <c r="AI617" s="81"/>
      <c r="AJ617" s="81"/>
      <c r="AK617" s="81"/>
      <c r="AL617" s="81"/>
      <c r="AM617" s="81"/>
      <c r="AN617" s="81"/>
      <c r="AO617" s="81"/>
      <c r="AP617" s="82"/>
      <c r="AQ617" s="81"/>
      <c r="AR617" s="81"/>
      <c r="AS617" s="81"/>
      <c r="AT617" s="81"/>
      <c r="AU617" s="81"/>
      <c r="AV617" s="81"/>
      <c r="AW617" s="81"/>
      <c r="AX617" s="82"/>
      <c r="AY617" s="81"/>
      <c r="AZ617" s="81"/>
      <c r="BA617" s="81"/>
      <c r="BB617" s="81"/>
      <c r="BC617" s="81"/>
      <c r="BD617" s="81"/>
      <c r="BE617" s="81"/>
      <c r="BF617" s="82"/>
      <c r="BG617" s="81"/>
      <c r="BH617" s="81"/>
      <c r="BI617" s="81"/>
      <c r="BJ617" s="81"/>
      <c r="BK617" s="81"/>
      <c r="BL617" s="81"/>
      <c r="BM617" s="82"/>
      <c r="BN617" s="81"/>
      <c r="BO617" s="81"/>
      <c r="BP617" s="81"/>
      <c r="BQ617" s="81"/>
      <c r="BR617" s="81"/>
      <c r="BS617" s="81"/>
      <c r="BT617"/>
      <c r="BU617" s="80"/>
      <c r="BV617" s="80"/>
      <c r="BW617" s="80"/>
      <c r="BX617" s="80"/>
      <c r="BY617" s="80"/>
      <c r="BZ617" s="80"/>
      <c r="CA617" s="80"/>
      <c r="CB617" s="80"/>
      <c r="CC617" s="80"/>
    </row>
    <row r="618" spans="1:81">
      <c r="A618" s="80"/>
      <c r="B618" s="80"/>
      <c r="C618" s="80"/>
      <c r="D618" s="80"/>
      <c r="E618" s="80"/>
      <c r="F618" s="80"/>
      <c r="G618" s="80"/>
      <c r="H618" s="80"/>
      <c r="I618" s="177"/>
      <c r="J618" s="81"/>
      <c r="K618" s="81"/>
      <c r="L618" s="81"/>
      <c r="M618" s="81"/>
      <c r="N618" s="81"/>
      <c r="O618" s="81"/>
      <c r="P618" s="81"/>
      <c r="Q618" s="81"/>
      <c r="R618" s="81"/>
      <c r="S618" s="81"/>
      <c r="T618" s="82"/>
      <c r="U618" s="81"/>
      <c r="V618" s="81"/>
      <c r="W618" s="81"/>
      <c r="X618" s="81"/>
      <c r="Y618" s="81"/>
      <c r="Z618" s="81"/>
      <c r="AA618" s="81"/>
      <c r="AB618" s="81"/>
      <c r="AC618" s="81"/>
      <c r="AD618" s="81"/>
      <c r="AE618" s="82"/>
      <c r="AF618" s="81"/>
      <c r="AG618" s="81"/>
      <c r="AH618" s="81"/>
      <c r="AI618" s="81"/>
      <c r="AJ618" s="81"/>
      <c r="AK618" s="81"/>
      <c r="AL618" s="81"/>
      <c r="AM618" s="81"/>
      <c r="AN618" s="81"/>
      <c r="AO618" s="81"/>
      <c r="AP618" s="82"/>
      <c r="AQ618" s="81"/>
      <c r="AR618" s="81"/>
      <c r="AS618" s="81"/>
      <c r="AT618" s="81"/>
      <c r="AU618" s="81"/>
      <c r="AV618" s="81"/>
      <c r="AW618" s="81"/>
      <c r="AX618" s="82"/>
      <c r="AY618" s="81"/>
      <c r="AZ618" s="81"/>
      <c r="BA618" s="81"/>
      <c r="BB618" s="81"/>
      <c r="BC618" s="81"/>
      <c r="BD618" s="81"/>
      <c r="BE618" s="81"/>
      <c r="BF618" s="82"/>
      <c r="BG618" s="81"/>
      <c r="BH618" s="81"/>
      <c r="BI618" s="81"/>
      <c r="BJ618" s="81"/>
      <c r="BK618" s="81"/>
      <c r="BL618" s="81"/>
      <c r="BM618" s="82"/>
      <c r="BN618" s="81"/>
      <c r="BO618" s="81"/>
      <c r="BP618" s="81"/>
      <c r="BQ618" s="81"/>
      <c r="BR618" s="81"/>
      <c r="BS618" s="81"/>
      <c r="BT618"/>
      <c r="BU618" s="80"/>
      <c r="BV618" s="80"/>
      <c r="BW618" s="80"/>
      <c r="BX618" s="80"/>
      <c r="BY618" s="80"/>
      <c r="BZ618" s="80"/>
      <c r="CA618" s="80"/>
      <c r="CB618" s="80"/>
      <c r="CC618" s="80"/>
    </row>
    <row r="619" spans="1:81">
      <c r="A619" s="80"/>
      <c r="B619" s="80"/>
      <c r="C619" s="80"/>
      <c r="D619" s="80"/>
      <c r="E619" s="80"/>
      <c r="F619" s="80"/>
      <c r="G619" s="80"/>
      <c r="H619" s="80"/>
      <c r="I619" s="177"/>
      <c r="J619" s="81"/>
      <c r="K619" s="81"/>
      <c r="L619" s="81"/>
      <c r="M619" s="81"/>
      <c r="N619" s="81"/>
      <c r="O619" s="81"/>
      <c r="P619" s="81"/>
      <c r="Q619" s="81"/>
      <c r="R619" s="81"/>
      <c r="S619" s="81"/>
      <c r="T619" s="82"/>
      <c r="U619" s="81"/>
      <c r="V619" s="81"/>
      <c r="W619" s="81"/>
      <c r="X619" s="81"/>
      <c r="Y619" s="81"/>
      <c r="Z619" s="81"/>
      <c r="AA619" s="81"/>
      <c r="AB619" s="81"/>
      <c r="AC619" s="81"/>
      <c r="AD619" s="81"/>
      <c r="AE619" s="82"/>
      <c r="AF619" s="81"/>
      <c r="AG619" s="81"/>
      <c r="AH619" s="81"/>
      <c r="AI619" s="81"/>
      <c r="AJ619" s="81"/>
      <c r="AK619" s="81"/>
      <c r="AL619" s="81"/>
      <c r="AM619" s="81"/>
      <c r="AN619" s="81"/>
      <c r="AO619" s="81"/>
      <c r="AP619" s="82"/>
      <c r="AQ619" s="81"/>
      <c r="AR619" s="81"/>
      <c r="AS619" s="81"/>
      <c r="AT619" s="81"/>
      <c r="AU619" s="81"/>
      <c r="AV619" s="81"/>
      <c r="AW619" s="81"/>
      <c r="AX619" s="82"/>
      <c r="AY619" s="81"/>
      <c r="AZ619" s="81"/>
      <c r="BA619" s="81"/>
      <c r="BB619" s="81"/>
      <c r="BC619" s="81"/>
      <c r="BD619" s="81"/>
      <c r="BE619" s="81"/>
      <c r="BF619" s="82"/>
      <c r="BG619" s="81"/>
      <c r="BH619" s="81"/>
      <c r="BI619" s="81"/>
      <c r="BJ619" s="81"/>
      <c r="BK619" s="81"/>
      <c r="BL619" s="81"/>
      <c r="BM619" s="82"/>
      <c r="BN619" s="81"/>
      <c r="BO619" s="81"/>
      <c r="BP619" s="81"/>
      <c r="BQ619" s="81"/>
      <c r="BR619" s="81"/>
      <c r="BS619" s="81"/>
      <c r="BT619"/>
      <c r="BU619" s="80"/>
      <c r="BV619" s="80"/>
      <c r="BW619" s="80"/>
      <c r="BX619" s="80"/>
      <c r="BY619" s="80"/>
      <c r="BZ619" s="80"/>
      <c r="CA619" s="80"/>
      <c r="CB619" s="80"/>
      <c r="CC619" s="80"/>
    </row>
    <row r="620" spans="1:81">
      <c r="A620" s="80"/>
      <c r="B620" s="80"/>
      <c r="C620" s="80"/>
      <c r="D620" s="80"/>
      <c r="E620" s="80"/>
      <c r="F620" s="80"/>
      <c r="G620" s="80"/>
      <c r="H620" s="80"/>
      <c r="I620" s="177"/>
      <c r="J620" s="81"/>
      <c r="K620" s="81"/>
      <c r="L620" s="81"/>
      <c r="M620" s="81"/>
      <c r="N620" s="81"/>
      <c r="O620" s="81"/>
      <c r="P620" s="81"/>
      <c r="Q620" s="81"/>
      <c r="R620" s="81"/>
      <c r="S620" s="81"/>
      <c r="T620" s="82"/>
      <c r="U620" s="81"/>
      <c r="V620" s="81"/>
      <c r="W620" s="81"/>
      <c r="X620" s="81"/>
      <c r="Y620" s="81"/>
      <c r="Z620" s="81"/>
      <c r="AA620" s="81"/>
      <c r="AB620" s="81"/>
      <c r="AC620" s="81"/>
      <c r="AD620" s="81"/>
      <c r="AE620" s="82"/>
      <c r="AF620" s="81"/>
      <c r="AG620" s="81"/>
      <c r="AH620" s="81"/>
      <c r="AI620" s="81"/>
      <c r="AJ620" s="81"/>
      <c r="AK620" s="81"/>
      <c r="AL620" s="81"/>
      <c r="AM620" s="81"/>
      <c r="AN620" s="81"/>
      <c r="AO620" s="81"/>
      <c r="AP620" s="82"/>
      <c r="AQ620" s="81"/>
      <c r="AR620" s="81"/>
      <c r="AS620" s="81"/>
      <c r="AT620" s="81"/>
      <c r="AU620" s="81"/>
      <c r="AV620" s="81"/>
      <c r="AW620" s="81"/>
      <c r="AX620" s="82"/>
      <c r="AY620" s="81"/>
      <c r="AZ620" s="81"/>
      <c r="BA620" s="81"/>
      <c r="BB620" s="81"/>
      <c r="BC620" s="81"/>
      <c r="BD620" s="81"/>
      <c r="BE620" s="81"/>
      <c r="BF620" s="82"/>
      <c r="BG620" s="81"/>
      <c r="BH620" s="81"/>
      <c r="BI620" s="81"/>
      <c r="BJ620" s="81"/>
      <c r="BK620" s="81"/>
      <c r="BL620" s="81"/>
      <c r="BM620" s="82"/>
      <c r="BN620" s="81"/>
      <c r="BO620" s="81"/>
      <c r="BP620" s="81"/>
      <c r="BQ620" s="81"/>
      <c r="BR620" s="81"/>
      <c r="BS620" s="81"/>
      <c r="BT620"/>
      <c r="BU620" s="80"/>
      <c r="BV620" s="80"/>
      <c r="BW620" s="80"/>
      <c r="BX620" s="80"/>
      <c r="BY620" s="80"/>
      <c r="BZ620" s="80"/>
      <c r="CA620" s="80"/>
      <c r="CB620" s="80"/>
      <c r="CC620" s="80"/>
    </row>
    <row r="621" spans="1:81">
      <c r="A621" s="80"/>
      <c r="B621" s="80"/>
      <c r="C621" s="80"/>
      <c r="D621" s="80"/>
      <c r="E621" s="80"/>
      <c r="F621" s="80"/>
      <c r="G621" s="80"/>
      <c r="H621" s="80"/>
      <c r="I621" s="177"/>
      <c r="J621" s="81"/>
      <c r="K621" s="81"/>
      <c r="L621" s="81"/>
      <c r="M621" s="81"/>
      <c r="N621" s="81"/>
      <c r="O621" s="81"/>
      <c r="P621" s="81"/>
      <c r="Q621" s="81"/>
      <c r="R621" s="81"/>
      <c r="S621" s="81"/>
      <c r="T621" s="82"/>
      <c r="U621" s="81"/>
      <c r="V621" s="81"/>
      <c r="W621" s="81"/>
      <c r="X621" s="81"/>
      <c r="Y621" s="81"/>
      <c r="Z621" s="81"/>
      <c r="AA621" s="81"/>
      <c r="AB621" s="81"/>
      <c r="AC621" s="81"/>
      <c r="AD621" s="81"/>
      <c r="AE621" s="82"/>
      <c r="AF621" s="81"/>
      <c r="AG621" s="81"/>
      <c r="AH621" s="81"/>
      <c r="AI621" s="81"/>
      <c r="AJ621" s="81"/>
      <c r="AK621" s="81"/>
      <c r="AL621" s="81"/>
      <c r="AM621" s="81"/>
      <c r="AN621" s="81"/>
      <c r="AO621" s="81"/>
      <c r="AP621" s="82"/>
      <c r="AQ621" s="81"/>
      <c r="AR621" s="81"/>
      <c r="AS621" s="81"/>
      <c r="AT621" s="81"/>
      <c r="AU621" s="81"/>
      <c r="AV621" s="81"/>
      <c r="AW621" s="81"/>
      <c r="AX621" s="82"/>
      <c r="AY621" s="81"/>
      <c r="AZ621" s="81"/>
      <c r="BA621" s="81"/>
      <c r="BB621" s="81"/>
      <c r="BC621" s="81"/>
      <c r="BD621" s="81"/>
      <c r="BE621" s="81"/>
      <c r="BF621" s="82"/>
      <c r="BG621" s="81"/>
      <c r="BH621" s="81"/>
      <c r="BI621" s="81"/>
      <c r="BJ621" s="81"/>
      <c r="BK621" s="81"/>
      <c r="BL621" s="81"/>
      <c r="BM621" s="82"/>
      <c r="BN621" s="81"/>
      <c r="BO621" s="81"/>
      <c r="BP621" s="81"/>
      <c r="BQ621" s="81"/>
      <c r="BR621" s="81"/>
      <c r="BS621" s="81"/>
      <c r="BT621"/>
      <c r="BU621" s="80"/>
      <c r="BV621" s="80"/>
      <c r="BW621" s="80"/>
      <c r="BX621" s="80"/>
      <c r="BY621" s="80"/>
      <c r="BZ621" s="80"/>
      <c r="CA621" s="80"/>
      <c r="CB621" s="80"/>
      <c r="CC621" s="80"/>
    </row>
    <row r="622" spans="1:81">
      <c r="A622" s="80"/>
      <c r="B622" s="80"/>
      <c r="C622" s="80"/>
      <c r="D622" s="80"/>
      <c r="E622" s="80"/>
      <c r="F622" s="80"/>
      <c r="G622" s="80"/>
      <c r="H622" s="80"/>
      <c r="I622" s="177"/>
      <c r="J622" s="81"/>
      <c r="K622" s="81"/>
      <c r="L622" s="81"/>
      <c r="M622" s="81"/>
      <c r="N622" s="81"/>
      <c r="O622" s="81"/>
      <c r="P622" s="81"/>
      <c r="Q622" s="81"/>
      <c r="R622" s="81"/>
      <c r="S622" s="81"/>
      <c r="T622" s="82"/>
      <c r="U622" s="81"/>
      <c r="V622" s="81"/>
      <c r="W622" s="81"/>
      <c r="X622" s="81"/>
      <c r="Y622" s="81"/>
      <c r="Z622" s="81"/>
      <c r="AA622" s="81"/>
      <c r="AB622" s="81"/>
      <c r="AC622" s="81"/>
      <c r="AD622" s="81"/>
      <c r="AE622" s="82"/>
      <c r="AF622" s="81"/>
      <c r="AG622" s="81"/>
      <c r="AH622" s="81"/>
      <c r="AI622" s="81"/>
      <c r="AJ622" s="81"/>
      <c r="AK622" s="81"/>
      <c r="AL622" s="81"/>
      <c r="AM622" s="81"/>
      <c r="AN622" s="81"/>
      <c r="AO622" s="81"/>
      <c r="AP622" s="82"/>
      <c r="AQ622" s="81"/>
      <c r="AR622" s="81"/>
      <c r="AS622" s="81"/>
      <c r="AT622" s="81"/>
      <c r="AU622" s="81"/>
      <c r="AV622" s="81"/>
      <c r="AW622" s="81"/>
      <c r="AX622" s="82"/>
      <c r="AY622" s="81"/>
      <c r="AZ622" s="81"/>
      <c r="BA622" s="81"/>
      <c r="BB622" s="81"/>
      <c r="BC622" s="81"/>
      <c r="BD622" s="81"/>
      <c r="BE622" s="81"/>
      <c r="BF622" s="82"/>
      <c r="BG622" s="81"/>
      <c r="BH622" s="81"/>
      <c r="BI622" s="81"/>
      <c r="BJ622" s="81"/>
      <c r="BK622" s="81"/>
      <c r="BL622" s="81"/>
      <c r="BM622" s="82"/>
      <c r="BN622" s="81"/>
      <c r="BO622" s="81"/>
      <c r="BP622" s="81"/>
      <c r="BQ622" s="81"/>
      <c r="BR622" s="81"/>
      <c r="BS622" s="81"/>
      <c r="BT622"/>
      <c r="BU622" s="80"/>
      <c r="BV622" s="80"/>
      <c r="BW622" s="80"/>
      <c r="BX622" s="80"/>
      <c r="BY622" s="80"/>
      <c r="BZ622" s="80"/>
      <c r="CA622" s="80"/>
      <c r="CB622" s="80"/>
      <c r="CC622" s="80"/>
    </row>
    <row r="623" spans="1:81">
      <c r="A623" s="80"/>
      <c r="B623" s="80"/>
      <c r="C623" s="80"/>
      <c r="D623" s="80"/>
      <c r="E623" s="80"/>
      <c r="F623" s="80"/>
      <c r="G623" s="80"/>
      <c r="H623" s="80"/>
      <c r="I623" s="177"/>
      <c r="J623" s="81"/>
      <c r="K623" s="81"/>
      <c r="L623" s="81"/>
      <c r="M623" s="81"/>
      <c r="N623" s="81"/>
      <c r="O623" s="81"/>
      <c r="P623" s="81"/>
      <c r="Q623" s="81"/>
      <c r="R623" s="81"/>
      <c r="S623" s="81"/>
      <c r="T623" s="82"/>
      <c r="U623" s="81"/>
      <c r="V623" s="81"/>
      <c r="W623" s="81"/>
      <c r="X623" s="81"/>
      <c r="Y623" s="81"/>
      <c r="Z623" s="81"/>
      <c r="AA623" s="81"/>
      <c r="AB623" s="81"/>
      <c r="AC623" s="81"/>
      <c r="AD623" s="81"/>
      <c r="AE623" s="82"/>
      <c r="AF623" s="81"/>
      <c r="AG623" s="81"/>
      <c r="AH623" s="81"/>
      <c r="AI623" s="81"/>
      <c r="AJ623" s="81"/>
      <c r="AK623" s="81"/>
      <c r="AL623" s="81"/>
      <c r="AM623" s="81"/>
      <c r="AN623" s="81"/>
      <c r="AO623" s="81"/>
      <c r="AP623" s="82"/>
      <c r="AQ623" s="81"/>
      <c r="AR623" s="81"/>
      <c r="AS623" s="81"/>
      <c r="AT623" s="81"/>
      <c r="AU623" s="81"/>
      <c r="AV623" s="81"/>
      <c r="AW623" s="81"/>
      <c r="AX623" s="82"/>
      <c r="AY623" s="81"/>
      <c r="AZ623" s="81"/>
      <c r="BA623" s="81"/>
      <c r="BB623" s="81"/>
      <c r="BC623" s="81"/>
      <c r="BD623" s="81"/>
      <c r="BE623" s="81"/>
      <c r="BF623" s="82"/>
      <c r="BG623" s="81"/>
      <c r="BH623" s="81"/>
      <c r="BI623" s="81"/>
      <c r="BJ623" s="81"/>
      <c r="BK623" s="81"/>
      <c r="BL623" s="81"/>
      <c r="BM623" s="82"/>
      <c r="BN623" s="81"/>
      <c r="BO623" s="81"/>
      <c r="BP623" s="81"/>
      <c r="BQ623" s="81"/>
      <c r="BR623" s="81"/>
      <c r="BS623" s="81"/>
      <c r="BT623"/>
      <c r="BU623" s="80"/>
      <c r="BV623" s="80"/>
      <c r="BW623" s="80"/>
      <c r="BX623" s="80"/>
      <c r="BY623" s="80"/>
      <c r="BZ623" s="80"/>
      <c r="CA623" s="80"/>
      <c r="CB623" s="80"/>
      <c r="CC623" s="80"/>
    </row>
    <row r="624" spans="1:81">
      <c r="A624" s="80"/>
      <c r="B624" s="80"/>
      <c r="C624" s="80"/>
      <c r="D624" s="80"/>
      <c r="E624" s="80"/>
      <c r="F624" s="80"/>
      <c r="G624" s="80"/>
      <c r="H624" s="80"/>
      <c r="I624" s="177"/>
      <c r="J624" s="81"/>
      <c r="K624" s="81"/>
      <c r="L624" s="81"/>
      <c r="M624" s="81"/>
      <c r="N624" s="81"/>
      <c r="O624" s="81"/>
      <c r="P624" s="81"/>
      <c r="Q624" s="81"/>
      <c r="R624" s="81"/>
      <c r="S624" s="81"/>
      <c r="T624" s="82"/>
      <c r="U624" s="81"/>
      <c r="V624" s="81"/>
      <c r="W624" s="81"/>
      <c r="X624" s="81"/>
      <c r="Y624" s="81"/>
      <c r="Z624" s="81"/>
      <c r="AA624" s="81"/>
      <c r="AB624" s="81"/>
      <c r="AC624" s="81"/>
      <c r="AD624" s="81"/>
      <c r="AE624" s="82"/>
      <c r="AF624" s="81"/>
      <c r="AG624" s="81"/>
      <c r="AH624" s="81"/>
      <c r="AI624" s="81"/>
      <c r="AJ624" s="81"/>
      <c r="AK624" s="81"/>
      <c r="AL624" s="81"/>
      <c r="AM624" s="81"/>
      <c r="AN624" s="81"/>
      <c r="AO624" s="81"/>
      <c r="AP624" s="82"/>
      <c r="AQ624" s="81"/>
      <c r="AR624" s="81"/>
      <c r="AS624" s="81"/>
      <c r="AT624" s="81"/>
      <c r="AU624" s="81"/>
      <c r="AV624" s="81"/>
      <c r="AW624" s="81"/>
      <c r="AX624" s="82"/>
      <c r="AY624" s="81"/>
      <c r="AZ624" s="81"/>
      <c r="BA624" s="81"/>
      <c r="BB624" s="81"/>
      <c r="BC624" s="81"/>
      <c r="BD624" s="81"/>
      <c r="BE624" s="81"/>
      <c r="BF624" s="82"/>
      <c r="BG624" s="81"/>
      <c r="BH624" s="81"/>
      <c r="BI624" s="81"/>
      <c r="BJ624" s="81"/>
      <c r="BK624" s="81"/>
      <c r="BL624" s="81"/>
      <c r="BM624" s="82"/>
      <c r="BN624" s="81"/>
      <c r="BO624" s="81"/>
      <c r="BP624" s="81"/>
      <c r="BQ624" s="81"/>
      <c r="BR624" s="81"/>
      <c r="BS624" s="81"/>
      <c r="BT624"/>
      <c r="BU624" s="80"/>
      <c r="BV624" s="80"/>
      <c r="BW624" s="80"/>
      <c r="BX624" s="80"/>
      <c r="BY624" s="80"/>
      <c r="BZ624" s="80"/>
      <c r="CA624" s="80"/>
      <c r="CB624" s="80"/>
      <c r="CC624" s="80"/>
    </row>
    <row r="625" spans="1:81">
      <c r="A625" s="80"/>
      <c r="B625" s="80"/>
      <c r="C625" s="80"/>
      <c r="D625" s="80"/>
      <c r="E625" s="80"/>
      <c r="F625" s="80"/>
      <c r="G625" s="80"/>
      <c r="H625" s="80"/>
      <c r="I625" s="177"/>
      <c r="J625" s="81"/>
      <c r="K625" s="81"/>
      <c r="L625" s="81"/>
      <c r="M625" s="81"/>
      <c r="N625" s="81"/>
      <c r="O625" s="81"/>
      <c r="P625" s="81"/>
      <c r="Q625" s="81"/>
      <c r="R625" s="81"/>
      <c r="S625" s="81"/>
      <c r="T625" s="82"/>
      <c r="U625" s="81"/>
      <c r="V625" s="81"/>
      <c r="W625" s="81"/>
      <c r="X625" s="81"/>
      <c r="Y625" s="81"/>
      <c r="Z625" s="81"/>
      <c r="AA625" s="81"/>
      <c r="AB625" s="81"/>
      <c r="AC625" s="81"/>
      <c r="AD625" s="81"/>
      <c r="AE625" s="82"/>
      <c r="AF625" s="81"/>
      <c r="AG625" s="81"/>
      <c r="AH625" s="81"/>
      <c r="AI625" s="81"/>
      <c r="AJ625" s="81"/>
      <c r="AK625" s="81"/>
      <c r="AL625" s="81"/>
      <c r="AM625" s="81"/>
      <c r="AN625" s="81"/>
      <c r="AO625" s="81"/>
      <c r="AP625" s="82"/>
      <c r="AQ625" s="81"/>
      <c r="AR625" s="81"/>
      <c r="AS625" s="81"/>
      <c r="AT625" s="81"/>
      <c r="AU625" s="81"/>
      <c r="AV625" s="81"/>
      <c r="AW625" s="81"/>
      <c r="AX625" s="82"/>
      <c r="AY625" s="81"/>
      <c r="AZ625" s="81"/>
      <c r="BA625" s="81"/>
      <c r="BB625" s="81"/>
      <c r="BC625" s="81"/>
      <c r="BD625" s="81"/>
      <c r="BE625" s="81"/>
      <c r="BF625" s="82"/>
      <c r="BG625" s="81"/>
      <c r="BH625" s="81"/>
      <c r="BI625" s="81"/>
      <c r="BJ625" s="81"/>
      <c r="BK625" s="81"/>
      <c r="BL625" s="81"/>
      <c r="BM625" s="82"/>
      <c r="BN625" s="81"/>
      <c r="BO625" s="81"/>
      <c r="BP625" s="81"/>
      <c r="BQ625" s="81"/>
      <c r="BR625" s="81"/>
      <c r="BS625" s="81"/>
      <c r="BT625"/>
      <c r="BU625" s="80"/>
      <c r="BV625" s="80"/>
      <c r="BW625" s="80"/>
      <c r="BX625" s="80"/>
      <c r="BY625" s="80"/>
      <c r="BZ625" s="80"/>
      <c r="CA625" s="80"/>
      <c r="CB625" s="80"/>
      <c r="CC625" s="80"/>
    </row>
    <row r="626" spans="1:81">
      <c r="A626" s="80"/>
      <c r="B626" s="80"/>
      <c r="C626" s="80"/>
      <c r="D626" s="80"/>
      <c r="E626" s="80"/>
      <c r="F626" s="80"/>
      <c r="G626" s="80"/>
      <c r="H626" s="80"/>
      <c r="I626" s="177"/>
      <c r="J626" s="81"/>
      <c r="K626" s="81"/>
      <c r="L626" s="81"/>
      <c r="M626" s="81"/>
      <c r="N626" s="81"/>
      <c r="O626" s="81"/>
      <c r="P626" s="81"/>
      <c r="Q626" s="81"/>
      <c r="R626" s="81"/>
      <c r="S626" s="81"/>
      <c r="T626" s="82"/>
      <c r="U626" s="81"/>
      <c r="V626" s="81"/>
      <c r="W626" s="81"/>
      <c r="X626" s="81"/>
      <c r="Y626" s="81"/>
      <c r="Z626" s="81"/>
      <c r="AA626" s="81"/>
      <c r="AB626" s="81"/>
      <c r="AC626" s="81"/>
      <c r="AD626" s="81"/>
      <c r="AE626" s="82"/>
      <c r="AF626" s="81"/>
      <c r="AG626" s="81"/>
      <c r="AH626" s="81"/>
      <c r="AI626" s="81"/>
      <c r="AJ626" s="81"/>
      <c r="AK626" s="81"/>
      <c r="AL626" s="81"/>
      <c r="AM626" s="81"/>
      <c r="AN626" s="81"/>
      <c r="AO626" s="81"/>
      <c r="AP626" s="82"/>
      <c r="AQ626" s="81"/>
      <c r="AR626" s="81"/>
      <c r="AS626" s="81"/>
      <c r="AT626" s="81"/>
      <c r="AU626" s="81"/>
      <c r="AV626" s="81"/>
      <c r="AW626" s="81"/>
      <c r="AX626" s="82"/>
      <c r="AY626" s="81"/>
      <c r="AZ626" s="81"/>
      <c r="BA626" s="81"/>
      <c r="BB626" s="81"/>
      <c r="BC626" s="81"/>
      <c r="BD626" s="81"/>
      <c r="BE626" s="81"/>
      <c r="BF626" s="82"/>
      <c r="BG626" s="81"/>
      <c r="BH626" s="81"/>
      <c r="BI626" s="81"/>
      <c r="BJ626" s="81"/>
      <c r="BK626" s="81"/>
      <c r="BL626" s="81"/>
      <c r="BM626" s="82"/>
      <c r="BN626" s="81"/>
      <c r="BO626" s="81"/>
      <c r="BP626" s="81"/>
      <c r="BQ626" s="81"/>
      <c r="BR626" s="81"/>
      <c r="BS626" s="81"/>
      <c r="BT626"/>
      <c r="BU626" s="80"/>
      <c r="BV626" s="80"/>
      <c r="BW626" s="80"/>
      <c r="BX626" s="80"/>
      <c r="BY626" s="80"/>
      <c r="BZ626" s="80"/>
      <c r="CA626" s="80"/>
      <c r="CB626" s="80"/>
      <c r="CC626" s="80"/>
    </row>
    <row r="627" spans="1:81">
      <c r="A627" s="80"/>
      <c r="B627" s="80"/>
      <c r="C627" s="80"/>
      <c r="D627" s="80"/>
      <c r="E627" s="80"/>
      <c r="F627" s="80"/>
      <c r="G627" s="80"/>
      <c r="H627" s="80"/>
      <c r="I627" s="177"/>
      <c r="J627" s="81"/>
      <c r="K627" s="81"/>
      <c r="L627" s="81"/>
      <c r="M627" s="81"/>
      <c r="N627" s="81"/>
      <c r="O627" s="81"/>
      <c r="P627" s="81"/>
      <c r="Q627" s="81"/>
      <c r="R627" s="81"/>
      <c r="S627" s="81"/>
      <c r="T627" s="82"/>
      <c r="U627" s="81"/>
      <c r="V627" s="81"/>
      <c r="W627" s="81"/>
      <c r="X627" s="81"/>
      <c r="Y627" s="81"/>
      <c r="Z627" s="81"/>
      <c r="AA627" s="81"/>
      <c r="AB627" s="81"/>
      <c r="AC627" s="81"/>
      <c r="AD627" s="81"/>
      <c r="AE627" s="82"/>
      <c r="AF627" s="81"/>
      <c r="AG627" s="81"/>
      <c r="AH627" s="81"/>
      <c r="AI627" s="81"/>
      <c r="AJ627" s="81"/>
      <c r="AK627" s="81"/>
      <c r="AL627" s="81"/>
      <c r="AM627" s="81"/>
      <c r="AN627" s="81"/>
      <c r="AO627" s="81"/>
      <c r="AP627" s="82"/>
      <c r="AQ627" s="81"/>
      <c r="AR627" s="81"/>
      <c r="AS627" s="81"/>
      <c r="AT627" s="81"/>
      <c r="AU627" s="81"/>
      <c r="AV627" s="81"/>
      <c r="AW627" s="81"/>
      <c r="AX627" s="82"/>
      <c r="AY627" s="81"/>
      <c r="AZ627" s="81"/>
      <c r="BA627" s="81"/>
      <c r="BB627" s="81"/>
      <c r="BC627" s="81"/>
      <c r="BD627" s="81"/>
      <c r="BE627" s="81"/>
      <c r="BF627" s="82"/>
      <c r="BG627" s="81"/>
      <c r="BH627" s="81"/>
      <c r="BI627" s="81"/>
      <c r="BJ627" s="81"/>
      <c r="BK627" s="81"/>
      <c r="BL627" s="81"/>
      <c r="BM627" s="82"/>
      <c r="BN627" s="81"/>
      <c r="BO627" s="81"/>
      <c r="BP627" s="81"/>
      <c r="BQ627" s="81"/>
      <c r="BR627" s="81"/>
      <c r="BS627" s="81"/>
      <c r="BT627"/>
      <c r="BU627" s="80"/>
      <c r="BV627" s="80"/>
      <c r="BW627" s="80"/>
      <c r="BX627" s="80"/>
      <c r="BY627" s="80"/>
      <c r="BZ627" s="80"/>
      <c r="CA627" s="80"/>
      <c r="CB627" s="80"/>
      <c r="CC627" s="80"/>
    </row>
    <row r="628" spans="1:81">
      <c r="A628" s="80"/>
      <c r="B628" s="80"/>
      <c r="C628" s="80"/>
      <c r="D628" s="80"/>
      <c r="E628" s="80"/>
      <c r="F628" s="80"/>
      <c r="G628" s="80"/>
      <c r="H628" s="80"/>
      <c r="I628" s="177"/>
      <c r="J628" s="81"/>
      <c r="K628" s="81"/>
      <c r="L628" s="81"/>
      <c r="M628" s="81"/>
      <c r="N628" s="81"/>
      <c r="O628" s="81"/>
      <c r="P628" s="81"/>
      <c r="Q628" s="81"/>
      <c r="R628" s="81"/>
      <c r="S628" s="81"/>
      <c r="T628" s="82"/>
      <c r="U628" s="81"/>
      <c r="V628" s="81"/>
      <c r="W628" s="81"/>
      <c r="X628" s="81"/>
      <c r="Y628" s="81"/>
      <c r="Z628" s="81"/>
      <c r="AA628" s="81"/>
      <c r="AB628" s="81"/>
      <c r="AC628" s="81"/>
      <c r="AD628" s="81"/>
      <c r="AE628" s="82"/>
      <c r="AF628" s="81"/>
      <c r="AG628" s="81"/>
      <c r="AH628" s="81"/>
      <c r="AI628" s="81"/>
      <c r="AJ628" s="81"/>
      <c r="AK628" s="81"/>
      <c r="AL628" s="81"/>
      <c r="AM628" s="81"/>
      <c r="AN628" s="81"/>
      <c r="AO628" s="81"/>
      <c r="AP628" s="82"/>
      <c r="AQ628" s="81"/>
      <c r="AR628" s="81"/>
      <c r="AS628" s="81"/>
      <c r="AT628" s="81"/>
      <c r="AU628" s="81"/>
      <c r="AV628" s="81"/>
      <c r="AW628" s="81"/>
      <c r="AX628" s="82"/>
      <c r="AY628" s="81"/>
      <c r="AZ628" s="81"/>
      <c r="BA628" s="81"/>
      <c r="BB628" s="81"/>
      <c r="BC628" s="81"/>
      <c r="BD628" s="81"/>
      <c r="BE628" s="81"/>
      <c r="BF628" s="82"/>
      <c r="BG628" s="81"/>
      <c r="BH628" s="81"/>
      <c r="BI628" s="81"/>
      <c r="BJ628" s="81"/>
      <c r="BK628" s="81"/>
      <c r="BL628" s="81"/>
      <c r="BM628" s="82"/>
      <c r="BN628" s="81"/>
      <c r="BO628" s="81"/>
      <c r="BP628" s="81"/>
      <c r="BQ628" s="81"/>
      <c r="BR628" s="81"/>
      <c r="BS628" s="81"/>
      <c r="BT628"/>
      <c r="BU628" s="80"/>
      <c r="BV628" s="80"/>
      <c r="BW628" s="80"/>
      <c r="BX628" s="80"/>
      <c r="BY628" s="80"/>
      <c r="BZ628" s="80"/>
      <c r="CA628" s="80"/>
      <c r="CB628" s="80"/>
      <c r="CC628" s="80"/>
    </row>
    <row r="629" spans="1:81">
      <c r="A629" s="80"/>
      <c r="B629" s="80"/>
      <c r="C629" s="80"/>
      <c r="D629" s="80"/>
      <c r="E629" s="80"/>
      <c r="F629" s="80"/>
      <c r="G629" s="80"/>
      <c r="H629" s="80"/>
      <c r="I629" s="177"/>
      <c r="J629" s="81"/>
      <c r="K629" s="81"/>
      <c r="L629" s="81"/>
      <c r="M629" s="81"/>
      <c r="N629" s="81"/>
      <c r="O629" s="81"/>
      <c r="P629" s="81"/>
      <c r="Q629" s="81"/>
      <c r="R629" s="81"/>
      <c r="S629" s="81"/>
      <c r="T629" s="82"/>
      <c r="U629" s="81"/>
      <c r="V629" s="81"/>
      <c r="W629" s="81"/>
      <c r="X629" s="81"/>
      <c r="Y629" s="81"/>
      <c r="Z629" s="81"/>
      <c r="AA629" s="81"/>
      <c r="AB629" s="81"/>
      <c r="AC629" s="81"/>
      <c r="AD629" s="81"/>
      <c r="AE629" s="82"/>
      <c r="AF629" s="81"/>
      <c r="AG629" s="81"/>
      <c r="AH629" s="81"/>
      <c r="AI629" s="81"/>
      <c r="AJ629" s="81"/>
      <c r="AK629" s="81"/>
      <c r="AL629" s="81"/>
      <c r="AM629" s="81"/>
      <c r="AN629" s="81"/>
      <c r="AO629" s="81"/>
      <c r="AP629" s="82"/>
      <c r="AQ629" s="81"/>
      <c r="AR629" s="81"/>
      <c r="AS629" s="81"/>
      <c r="AT629" s="81"/>
      <c r="AU629" s="81"/>
      <c r="AV629" s="81"/>
      <c r="AW629" s="81"/>
      <c r="AX629" s="82"/>
      <c r="AY629" s="81"/>
      <c r="AZ629" s="81"/>
      <c r="BA629" s="81"/>
      <c r="BB629" s="81"/>
      <c r="BC629" s="81"/>
      <c r="BD629" s="81"/>
      <c r="BE629" s="81"/>
      <c r="BF629" s="82"/>
      <c r="BG629" s="81"/>
      <c r="BH629" s="81"/>
      <c r="BI629" s="81"/>
      <c r="BJ629" s="81"/>
      <c r="BK629" s="81"/>
      <c r="BL629" s="81"/>
      <c r="BM629" s="82"/>
      <c r="BN629" s="81"/>
      <c r="BO629" s="81"/>
      <c r="BP629" s="81"/>
      <c r="BQ629" s="81"/>
      <c r="BR629" s="81"/>
      <c r="BS629" s="81"/>
      <c r="BT629"/>
      <c r="BU629" s="80"/>
      <c r="BV629" s="80"/>
      <c r="BW629" s="80"/>
      <c r="BX629" s="80"/>
      <c r="BY629" s="80"/>
      <c r="BZ629" s="80"/>
      <c r="CA629" s="80"/>
      <c r="CB629" s="80"/>
      <c r="CC629" s="80"/>
    </row>
    <row r="630" spans="1:81">
      <c r="A630" s="80"/>
      <c r="B630" s="80"/>
      <c r="C630" s="80"/>
      <c r="D630" s="80"/>
      <c r="E630" s="80"/>
      <c r="F630" s="80"/>
      <c r="G630" s="80"/>
      <c r="H630" s="80"/>
      <c r="I630" s="177"/>
      <c r="J630" s="81"/>
      <c r="K630" s="81"/>
      <c r="L630" s="81"/>
      <c r="M630" s="81"/>
      <c r="N630" s="81"/>
      <c r="O630" s="81"/>
      <c r="P630" s="81"/>
      <c r="Q630" s="81"/>
      <c r="R630" s="81"/>
      <c r="S630" s="81"/>
      <c r="T630" s="82"/>
      <c r="U630" s="81"/>
      <c r="V630" s="81"/>
      <c r="W630" s="81"/>
      <c r="X630" s="81"/>
      <c r="Y630" s="81"/>
      <c r="Z630" s="81"/>
      <c r="AA630" s="81"/>
      <c r="AB630" s="81"/>
      <c r="AC630" s="81"/>
      <c r="AD630" s="81"/>
      <c r="AE630" s="82"/>
      <c r="AF630" s="81"/>
      <c r="AG630" s="81"/>
      <c r="AH630" s="81"/>
      <c r="AI630" s="81"/>
      <c r="AJ630" s="81"/>
      <c r="AK630" s="81"/>
      <c r="AL630" s="81"/>
      <c r="AM630" s="81"/>
      <c r="AN630" s="81"/>
      <c r="AO630" s="81"/>
      <c r="AP630" s="82"/>
      <c r="AQ630" s="81"/>
      <c r="AR630" s="81"/>
      <c r="AS630" s="81"/>
      <c r="AT630" s="81"/>
      <c r="AU630" s="81"/>
      <c r="AV630" s="81"/>
      <c r="AW630" s="81"/>
      <c r="AX630" s="82"/>
      <c r="AY630" s="81"/>
      <c r="AZ630" s="81"/>
      <c r="BA630" s="81"/>
      <c r="BB630" s="81"/>
      <c r="BC630" s="81"/>
      <c r="BD630" s="81"/>
      <c r="BE630" s="81"/>
      <c r="BF630" s="82"/>
      <c r="BG630" s="81"/>
      <c r="BH630" s="81"/>
      <c r="BI630" s="81"/>
      <c r="BJ630" s="81"/>
      <c r="BK630" s="81"/>
      <c r="BL630" s="81"/>
      <c r="BM630" s="82"/>
      <c r="BN630" s="81"/>
      <c r="BO630" s="81"/>
      <c r="BP630" s="81"/>
      <c r="BQ630" s="81"/>
      <c r="BR630" s="81"/>
      <c r="BS630" s="81"/>
      <c r="BT630"/>
      <c r="BU630" s="80"/>
      <c r="BV630" s="80"/>
      <c r="BW630" s="80"/>
      <c r="BX630" s="80"/>
      <c r="BY630" s="80"/>
      <c r="BZ630" s="80"/>
      <c r="CA630" s="80"/>
      <c r="CB630" s="80"/>
      <c r="CC630" s="80"/>
    </row>
    <row r="631" spans="1:81">
      <c r="A631" s="80"/>
      <c r="B631" s="80"/>
      <c r="C631" s="80"/>
      <c r="D631" s="80"/>
      <c r="E631" s="80"/>
      <c r="F631" s="80"/>
      <c r="G631" s="80"/>
      <c r="H631" s="80"/>
      <c r="I631" s="177"/>
      <c r="J631" s="81"/>
      <c r="K631" s="81"/>
      <c r="L631" s="81"/>
      <c r="M631" s="81"/>
      <c r="N631" s="81"/>
      <c r="O631" s="81"/>
      <c r="P631" s="81"/>
      <c r="Q631" s="81"/>
      <c r="R631" s="81"/>
      <c r="S631" s="81"/>
      <c r="T631" s="82"/>
      <c r="U631" s="81"/>
      <c r="V631" s="81"/>
      <c r="W631" s="81"/>
      <c r="X631" s="81"/>
      <c r="Y631" s="81"/>
      <c r="Z631" s="81"/>
      <c r="AA631" s="81"/>
      <c r="AB631" s="81"/>
      <c r="AC631" s="81"/>
      <c r="AD631" s="81"/>
      <c r="AE631" s="82"/>
      <c r="AF631" s="81"/>
      <c r="AG631" s="81"/>
      <c r="AH631" s="81"/>
      <c r="AI631" s="81"/>
      <c r="AJ631" s="81"/>
      <c r="AK631" s="81"/>
      <c r="AL631" s="81"/>
      <c r="AM631" s="81"/>
      <c r="AN631" s="81"/>
      <c r="AO631" s="81"/>
      <c r="AP631" s="82"/>
      <c r="AQ631" s="81"/>
      <c r="AR631" s="81"/>
      <c r="AS631" s="81"/>
      <c r="AT631" s="81"/>
      <c r="AU631" s="81"/>
      <c r="AV631" s="81"/>
      <c r="AW631" s="81"/>
      <c r="AX631" s="82"/>
      <c r="AY631" s="81"/>
      <c r="AZ631" s="81"/>
      <c r="BA631" s="81"/>
      <c r="BB631" s="81"/>
      <c r="BC631" s="81"/>
      <c r="BD631" s="81"/>
      <c r="BE631" s="81"/>
      <c r="BF631" s="82"/>
      <c r="BG631" s="81"/>
      <c r="BH631" s="81"/>
      <c r="BI631" s="81"/>
      <c r="BJ631" s="81"/>
      <c r="BK631" s="81"/>
      <c r="BL631" s="81"/>
      <c r="BM631" s="82"/>
      <c r="BN631" s="81"/>
      <c r="BO631" s="81"/>
      <c r="BP631" s="81"/>
      <c r="BQ631" s="81"/>
      <c r="BR631" s="81"/>
      <c r="BS631" s="81"/>
      <c r="BT631"/>
      <c r="BU631" s="80"/>
      <c r="BV631" s="80"/>
      <c r="BW631" s="80"/>
      <c r="BX631" s="80"/>
      <c r="BY631" s="80"/>
      <c r="BZ631" s="80"/>
      <c r="CA631" s="80"/>
      <c r="CB631" s="80"/>
      <c r="CC631" s="80"/>
    </row>
    <row r="632" spans="1:81">
      <c r="A632" s="80"/>
      <c r="B632" s="80"/>
      <c r="C632" s="80"/>
      <c r="D632" s="80"/>
      <c r="E632" s="80"/>
      <c r="F632" s="80"/>
      <c r="G632" s="80"/>
      <c r="H632" s="80"/>
      <c r="I632" s="177"/>
      <c r="J632" s="81"/>
      <c r="K632" s="81"/>
      <c r="L632" s="81"/>
      <c r="M632" s="81"/>
      <c r="N632" s="81"/>
      <c r="O632" s="81"/>
      <c r="P632" s="81"/>
      <c r="Q632" s="81"/>
      <c r="R632" s="81"/>
      <c r="S632" s="81"/>
      <c r="T632" s="82"/>
      <c r="U632" s="81"/>
      <c r="V632" s="81"/>
      <c r="W632" s="81"/>
      <c r="X632" s="81"/>
      <c r="Y632" s="81"/>
      <c r="Z632" s="81"/>
      <c r="AA632" s="81"/>
      <c r="AB632" s="81"/>
      <c r="AC632" s="81"/>
      <c r="AD632" s="81"/>
      <c r="AE632" s="82"/>
      <c r="AF632" s="81"/>
      <c r="AG632" s="81"/>
      <c r="AH632" s="81"/>
      <c r="AI632" s="81"/>
      <c r="AJ632" s="81"/>
      <c r="AK632" s="81"/>
      <c r="AL632" s="81"/>
      <c r="AM632" s="81"/>
      <c r="AN632" s="81"/>
      <c r="AO632" s="81"/>
      <c r="AP632" s="82"/>
      <c r="AQ632" s="81"/>
      <c r="AR632" s="81"/>
      <c r="AS632" s="81"/>
      <c r="AT632" s="81"/>
      <c r="AU632" s="81"/>
      <c r="AV632" s="81"/>
      <c r="AW632" s="81"/>
      <c r="AX632" s="82"/>
      <c r="AY632" s="81"/>
      <c r="AZ632" s="81"/>
      <c r="BA632" s="81"/>
      <c r="BB632" s="81"/>
      <c r="BC632" s="81"/>
      <c r="BD632" s="81"/>
      <c r="BE632" s="81"/>
      <c r="BF632" s="82"/>
      <c r="BG632" s="81"/>
      <c r="BH632" s="81"/>
      <c r="BI632" s="81"/>
      <c r="BJ632" s="81"/>
      <c r="BK632" s="81"/>
      <c r="BL632" s="81"/>
      <c r="BM632" s="82"/>
      <c r="BN632" s="81"/>
      <c r="BO632" s="81"/>
      <c r="BP632" s="81"/>
      <c r="BQ632" s="81"/>
      <c r="BR632" s="81"/>
      <c r="BS632" s="81"/>
      <c r="BT632"/>
      <c r="BU632" s="80"/>
      <c r="BV632" s="80"/>
      <c r="BW632" s="80"/>
      <c r="BX632" s="80"/>
      <c r="BY632" s="80"/>
      <c r="BZ632" s="80"/>
      <c r="CA632" s="80"/>
      <c r="CB632" s="80"/>
      <c r="CC632" s="80"/>
    </row>
    <row r="633" spans="1:81">
      <c r="A633" s="80"/>
      <c r="B633" s="80"/>
      <c r="C633" s="80"/>
      <c r="D633" s="80"/>
      <c r="E633" s="80"/>
      <c r="F633" s="80"/>
      <c r="G633" s="80"/>
      <c r="H633" s="80"/>
      <c r="I633" s="177"/>
      <c r="J633" s="81"/>
      <c r="K633" s="81"/>
      <c r="L633" s="81"/>
      <c r="M633" s="81"/>
      <c r="N633" s="81"/>
      <c r="O633" s="81"/>
      <c r="P633" s="81"/>
      <c r="Q633" s="81"/>
      <c r="R633" s="81"/>
      <c r="S633" s="81"/>
      <c r="T633" s="82"/>
      <c r="U633" s="81"/>
      <c r="V633" s="81"/>
      <c r="W633" s="81"/>
      <c r="X633" s="81"/>
      <c r="Y633" s="81"/>
      <c r="Z633" s="81"/>
      <c r="AA633" s="81"/>
      <c r="AB633" s="81"/>
      <c r="AC633" s="81"/>
      <c r="AD633" s="81"/>
      <c r="AE633" s="82"/>
      <c r="AF633" s="81"/>
      <c r="AG633" s="81"/>
      <c r="AH633" s="81"/>
      <c r="AI633" s="81"/>
      <c r="AJ633" s="81"/>
      <c r="AK633" s="81"/>
      <c r="AL633" s="81"/>
      <c r="AM633" s="81"/>
      <c r="AN633" s="81"/>
      <c r="AO633" s="81"/>
      <c r="AP633" s="82"/>
      <c r="AQ633" s="81"/>
      <c r="AR633" s="81"/>
      <c r="AS633" s="81"/>
      <c r="AT633" s="81"/>
      <c r="AU633" s="81"/>
      <c r="AV633" s="81"/>
      <c r="AW633" s="81"/>
      <c r="AX633" s="82"/>
      <c r="AY633" s="81"/>
      <c r="AZ633" s="81"/>
      <c r="BA633" s="81"/>
      <c r="BB633" s="81"/>
      <c r="BC633" s="81"/>
      <c r="BD633" s="81"/>
      <c r="BE633" s="81"/>
      <c r="BF633" s="82"/>
      <c r="BG633" s="81"/>
      <c r="BH633" s="81"/>
      <c r="BI633" s="81"/>
      <c r="BJ633" s="81"/>
      <c r="BK633" s="81"/>
      <c r="BL633" s="81"/>
      <c r="BM633" s="82"/>
      <c r="BN633" s="81"/>
      <c r="BO633" s="81"/>
      <c r="BP633" s="81"/>
      <c r="BQ633" s="81"/>
      <c r="BR633" s="81"/>
      <c r="BS633" s="81"/>
      <c r="BT633"/>
      <c r="BU633" s="80"/>
      <c r="BV633" s="80"/>
      <c r="BW633" s="80"/>
      <c r="BX633" s="80"/>
      <c r="BY633" s="80"/>
      <c r="BZ633" s="80"/>
      <c r="CA633" s="80"/>
      <c r="CB633" s="80"/>
      <c r="CC633" s="80"/>
    </row>
    <row r="634" spans="1:81">
      <c r="A634" s="80"/>
      <c r="B634" s="80"/>
      <c r="C634" s="80"/>
      <c r="D634" s="80"/>
      <c r="E634" s="80"/>
      <c r="F634" s="80"/>
      <c r="G634" s="174"/>
      <c r="H634" s="80"/>
      <c r="I634" s="177"/>
      <c r="J634" s="81"/>
      <c r="K634" s="81"/>
      <c r="L634" s="81"/>
      <c r="M634" s="81"/>
      <c r="N634" s="81"/>
      <c r="O634" s="81"/>
      <c r="P634" s="81"/>
      <c r="Q634" s="81"/>
      <c r="R634" s="81"/>
      <c r="S634" s="81"/>
      <c r="T634" s="82"/>
      <c r="U634" s="81"/>
      <c r="V634" s="81"/>
      <c r="W634" s="81"/>
      <c r="X634" s="81"/>
      <c r="Y634" s="81"/>
      <c r="Z634" s="81"/>
      <c r="AA634" s="81"/>
      <c r="AB634" s="81"/>
      <c r="AC634" s="81"/>
      <c r="AD634" s="81"/>
      <c r="AE634" s="82"/>
      <c r="AF634" s="81"/>
      <c r="AG634" s="81"/>
      <c r="AH634" s="81"/>
      <c r="AI634" s="81"/>
      <c r="AJ634" s="81"/>
      <c r="AK634" s="81"/>
      <c r="AL634" s="81"/>
      <c r="AM634" s="81"/>
      <c r="AN634" s="81"/>
      <c r="AO634" s="81"/>
      <c r="AP634" s="82"/>
      <c r="AQ634" s="81"/>
      <c r="AR634" s="81"/>
      <c r="AS634" s="81"/>
      <c r="AT634" s="81"/>
      <c r="AU634" s="81"/>
      <c r="AV634" s="81"/>
      <c r="AW634" s="81"/>
      <c r="AX634" s="82"/>
      <c r="AY634" s="81"/>
      <c r="AZ634" s="81"/>
      <c r="BA634" s="81"/>
      <c r="BB634" s="81"/>
      <c r="BC634" s="81"/>
      <c r="BD634" s="81"/>
      <c r="BE634" s="81"/>
      <c r="BF634" s="82"/>
      <c r="BG634" s="81"/>
      <c r="BH634" s="81"/>
      <c r="BI634" s="81"/>
      <c r="BJ634" s="81"/>
      <c r="BK634" s="81"/>
      <c r="BL634" s="81"/>
      <c r="BM634" s="82"/>
      <c r="BN634" s="81"/>
      <c r="BO634" s="81"/>
      <c r="BP634" s="81"/>
      <c r="BQ634" s="81"/>
      <c r="BR634" s="81"/>
      <c r="BS634" s="81"/>
      <c r="BT634"/>
      <c r="BU634" s="80"/>
      <c r="BV634" s="80"/>
      <c r="BW634" s="80"/>
      <c r="BX634" s="80"/>
      <c r="BY634" s="80"/>
      <c r="BZ634" s="80"/>
      <c r="CA634" s="80"/>
      <c r="CB634" s="80"/>
      <c r="CC634" s="80"/>
    </row>
    <row r="635" spans="1:81">
      <c r="A635" s="80"/>
      <c r="B635" s="80"/>
      <c r="C635" s="80"/>
      <c r="D635" s="80"/>
      <c r="E635" s="80"/>
      <c r="F635" s="80"/>
      <c r="G635" s="174"/>
      <c r="H635" s="80"/>
      <c r="I635" s="177"/>
      <c r="J635" s="81"/>
      <c r="K635" s="81"/>
      <c r="L635" s="81"/>
      <c r="M635" s="81"/>
      <c r="N635" s="81"/>
      <c r="O635" s="81"/>
      <c r="P635" s="81"/>
      <c r="Q635" s="81"/>
      <c r="R635" s="81"/>
      <c r="S635" s="81"/>
      <c r="T635" s="82"/>
      <c r="U635" s="81"/>
      <c r="V635" s="81"/>
      <c r="W635" s="81"/>
      <c r="X635" s="81"/>
      <c r="Y635" s="81"/>
      <c r="Z635" s="81"/>
      <c r="AA635" s="81"/>
      <c r="AB635" s="81"/>
      <c r="AC635" s="81"/>
      <c r="AD635" s="81"/>
      <c r="AE635" s="82"/>
      <c r="AF635" s="81"/>
      <c r="AG635" s="81"/>
      <c r="AH635" s="81"/>
      <c r="AI635" s="81"/>
      <c r="AJ635" s="81"/>
      <c r="AK635" s="81"/>
      <c r="AL635" s="81"/>
      <c r="AM635" s="81"/>
      <c r="AN635" s="81"/>
      <c r="AO635" s="81"/>
      <c r="AP635" s="82"/>
      <c r="AQ635" s="81"/>
      <c r="AR635" s="81"/>
      <c r="AS635" s="81"/>
      <c r="AT635" s="81"/>
      <c r="AU635" s="81"/>
      <c r="AV635" s="81"/>
      <c r="AW635" s="81"/>
      <c r="AX635" s="82"/>
      <c r="AY635" s="81"/>
      <c r="AZ635" s="81"/>
      <c r="BA635" s="81"/>
      <c r="BB635" s="81"/>
      <c r="BC635" s="81"/>
      <c r="BD635" s="81"/>
      <c r="BE635" s="81"/>
      <c r="BF635" s="82"/>
      <c r="BG635" s="81"/>
      <c r="BH635" s="81"/>
      <c r="BI635" s="81"/>
      <c r="BJ635" s="81"/>
      <c r="BK635" s="81"/>
      <c r="BL635" s="81"/>
      <c r="BM635" s="82"/>
      <c r="BN635" s="81"/>
      <c r="BO635" s="81"/>
      <c r="BP635" s="81"/>
      <c r="BQ635" s="81"/>
      <c r="BR635" s="81"/>
      <c r="BS635" s="81"/>
      <c r="BT635"/>
      <c r="BU635" s="80"/>
      <c r="BV635" s="80"/>
      <c r="BW635" s="80"/>
      <c r="BX635" s="80"/>
      <c r="BY635" s="80"/>
      <c r="BZ635" s="80"/>
      <c r="CA635" s="80"/>
      <c r="CB635" s="80"/>
      <c r="CC635" s="80"/>
    </row>
    <row r="636" spans="1:81">
      <c r="A636" s="80"/>
      <c r="B636" s="80"/>
      <c r="C636" s="80"/>
      <c r="D636" s="80"/>
      <c r="E636" s="80"/>
      <c r="F636" s="80"/>
      <c r="G636" s="80"/>
      <c r="H636" s="80"/>
      <c r="I636" s="177"/>
      <c r="J636" s="81"/>
      <c r="K636" s="81"/>
      <c r="L636" s="81"/>
      <c r="M636" s="81"/>
      <c r="N636" s="81"/>
      <c r="O636" s="81"/>
      <c r="P636" s="81"/>
      <c r="Q636" s="81"/>
      <c r="R636" s="81"/>
      <c r="S636" s="81"/>
      <c r="T636" s="82"/>
      <c r="U636" s="81"/>
      <c r="V636" s="81"/>
      <c r="W636" s="81"/>
      <c r="X636" s="81"/>
      <c r="Y636" s="81"/>
      <c r="Z636" s="81"/>
      <c r="AA636" s="81"/>
      <c r="AB636" s="81"/>
      <c r="AC636" s="81"/>
      <c r="AD636" s="81"/>
      <c r="AE636" s="82"/>
      <c r="AF636" s="81"/>
      <c r="AG636" s="81"/>
      <c r="AH636" s="81"/>
      <c r="AI636" s="81"/>
      <c r="AJ636" s="81"/>
      <c r="AK636" s="81"/>
      <c r="AL636" s="81"/>
      <c r="AM636" s="81"/>
      <c r="AN636" s="81"/>
      <c r="AO636" s="81"/>
      <c r="AP636" s="82"/>
      <c r="AQ636" s="81"/>
      <c r="AR636" s="81"/>
      <c r="AS636" s="81"/>
      <c r="AT636" s="81"/>
      <c r="AU636" s="81"/>
      <c r="AV636" s="81"/>
      <c r="AW636" s="81"/>
      <c r="AX636" s="82"/>
      <c r="AY636" s="81"/>
      <c r="AZ636" s="81"/>
      <c r="BA636" s="81"/>
      <c r="BB636" s="81"/>
      <c r="BC636" s="81"/>
      <c r="BD636" s="81"/>
      <c r="BE636" s="81"/>
      <c r="BF636" s="82"/>
      <c r="BG636" s="81"/>
      <c r="BH636" s="81"/>
      <c r="BI636" s="81"/>
      <c r="BJ636" s="81"/>
      <c r="BK636" s="81"/>
      <c r="BL636" s="81"/>
      <c r="BM636" s="82"/>
      <c r="BN636" s="81"/>
      <c r="BO636" s="81"/>
      <c r="BP636" s="81"/>
      <c r="BQ636" s="81"/>
      <c r="BR636" s="81"/>
      <c r="BS636" s="81"/>
      <c r="BT636"/>
      <c r="BU636" s="80"/>
      <c r="BV636" s="80"/>
      <c r="BW636" s="80"/>
      <c r="BX636" s="80"/>
      <c r="BY636" s="80"/>
      <c r="BZ636" s="80"/>
      <c r="CA636" s="80"/>
      <c r="CB636" s="80"/>
      <c r="CC636" s="80"/>
    </row>
    <row r="637" spans="1:81">
      <c r="A637" s="80"/>
      <c r="B637" s="80"/>
      <c r="C637" s="80"/>
      <c r="D637" s="80"/>
      <c r="E637" s="80"/>
      <c r="F637" s="80"/>
      <c r="G637" s="80"/>
      <c r="H637" s="80"/>
      <c r="I637" s="177"/>
      <c r="J637" s="81"/>
      <c r="K637" s="81"/>
      <c r="L637" s="81"/>
      <c r="M637" s="81"/>
      <c r="N637" s="81"/>
      <c r="O637" s="81"/>
      <c r="P637" s="81"/>
      <c r="Q637" s="81"/>
      <c r="R637" s="81"/>
      <c r="S637" s="81"/>
      <c r="T637" s="82"/>
      <c r="U637" s="81"/>
      <c r="V637" s="81"/>
      <c r="W637" s="81"/>
      <c r="X637" s="81"/>
      <c r="Y637" s="81"/>
      <c r="Z637" s="81"/>
      <c r="AA637" s="81"/>
      <c r="AB637" s="81"/>
      <c r="AC637" s="81"/>
      <c r="AD637" s="81"/>
      <c r="AE637" s="82"/>
      <c r="AF637" s="81"/>
      <c r="AG637" s="81"/>
      <c r="AH637" s="81"/>
      <c r="AI637" s="81"/>
      <c r="AJ637" s="81"/>
      <c r="AK637" s="81"/>
      <c r="AL637" s="81"/>
      <c r="AM637" s="81"/>
      <c r="AN637" s="81"/>
      <c r="AO637" s="81"/>
      <c r="AP637" s="82"/>
      <c r="AQ637" s="81"/>
      <c r="AR637" s="81"/>
      <c r="AS637" s="81"/>
      <c r="AT637" s="81"/>
      <c r="AU637" s="81"/>
      <c r="AV637" s="81"/>
      <c r="AW637" s="81"/>
      <c r="AX637" s="82"/>
      <c r="AY637" s="81"/>
      <c r="AZ637" s="81"/>
      <c r="BA637" s="81"/>
      <c r="BB637" s="81"/>
      <c r="BC637" s="81"/>
      <c r="BD637" s="81"/>
      <c r="BE637" s="81"/>
      <c r="BF637" s="82"/>
      <c r="BG637" s="81"/>
      <c r="BH637" s="81"/>
      <c r="BI637" s="81"/>
      <c r="BJ637" s="81"/>
      <c r="BK637" s="81"/>
      <c r="BL637" s="81"/>
      <c r="BM637" s="82"/>
      <c r="BN637" s="81"/>
      <c r="BO637" s="81"/>
      <c r="BP637" s="81"/>
      <c r="BQ637" s="81"/>
      <c r="BR637" s="81"/>
      <c r="BS637" s="81"/>
      <c r="BT637"/>
      <c r="BU637" s="80"/>
      <c r="BV637" s="80"/>
      <c r="BW637" s="80"/>
      <c r="BX637" s="80"/>
      <c r="BY637" s="80"/>
      <c r="BZ637" s="80"/>
      <c r="CA637" s="80"/>
      <c r="CB637" s="80"/>
      <c r="CC637" s="80"/>
    </row>
    <row r="638" spans="1:81">
      <c r="A638" s="80"/>
      <c r="B638" s="80"/>
      <c r="C638" s="80"/>
      <c r="D638" s="80"/>
      <c r="E638" s="80"/>
      <c r="F638" s="80"/>
      <c r="G638" s="80"/>
      <c r="H638" s="80"/>
      <c r="I638" s="177"/>
      <c r="J638" s="81"/>
      <c r="K638" s="81"/>
      <c r="L638" s="81"/>
      <c r="M638" s="81"/>
      <c r="N638" s="81"/>
      <c r="O638" s="81"/>
      <c r="P638" s="81"/>
      <c r="Q638" s="81"/>
      <c r="R638" s="81"/>
      <c r="S638" s="81"/>
      <c r="T638" s="82"/>
      <c r="U638" s="81"/>
      <c r="V638" s="81"/>
      <c r="W638" s="81"/>
      <c r="X638" s="81"/>
      <c r="Y638" s="81"/>
      <c r="Z638" s="81"/>
      <c r="AA638" s="81"/>
      <c r="AB638" s="81"/>
      <c r="AC638" s="81"/>
      <c r="AD638" s="81"/>
      <c r="AE638" s="82"/>
      <c r="AF638" s="81"/>
      <c r="AG638" s="81"/>
      <c r="AH638" s="81"/>
      <c r="AI638" s="81"/>
      <c r="AJ638" s="81"/>
      <c r="AK638" s="81"/>
      <c r="AL638" s="81"/>
      <c r="AM638" s="81"/>
      <c r="AN638" s="81"/>
      <c r="AO638" s="81"/>
      <c r="AP638" s="82"/>
      <c r="AQ638" s="81"/>
      <c r="AR638" s="81"/>
      <c r="AS638" s="81"/>
      <c r="AT638" s="81"/>
      <c r="AU638" s="81"/>
      <c r="AV638" s="81"/>
      <c r="AW638" s="81"/>
      <c r="AX638" s="82"/>
      <c r="AY638" s="81"/>
      <c r="AZ638" s="81"/>
      <c r="BA638" s="81"/>
      <c r="BB638" s="81"/>
      <c r="BC638" s="81"/>
      <c r="BD638" s="81"/>
      <c r="BE638" s="81"/>
      <c r="BF638" s="82"/>
      <c r="BG638" s="81"/>
      <c r="BH638" s="81"/>
      <c r="BI638" s="81"/>
      <c r="BJ638" s="81"/>
      <c r="BK638" s="81"/>
      <c r="BL638" s="81"/>
      <c r="BM638" s="82"/>
      <c r="BN638" s="81"/>
      <c r="BO638" s="81"/>
      <c r="BP638" s="81"/>
      <c r="BQ638" s="81"/>
      <c r="BR638" s="81"/>
      <c r="BS638" s="81"/>
      <c r="BT638"/>
      <c r="BU638" s="80"/>
      <c r="BV638" s="80"/>
      <c r="BW638" s="80"/>
      <c r="BX638" s="80"/>
      <c r="BY638" s="80"/>
      <c r="BZ638" s="80"/>
      <c r="CA638" s="80"/>
      <c r="CB638" s="80"/>
      <c r="CC638" s="80"/>
    </row>
    <row r="639" spans="1:81">
      <c r="A639" s="80"/>
      <c r="B639" s="80"/>
      <c r="C639" s="80"/>
      <c r="D639" s="80"/>
      <c r="E639" s="80"/>
      <c r="F639" s="80"/>
      <c r="G639" s="80"/>
      <c r="H639" s="80"/>
      <c r="I639" s="177"/>
      <c r="J639" s="81"/>
      <c r="K639" s="81"/>
      <c r="L639" s="81"/>
      <c r="M639" s="81"/>
      <c r="N639" s="81"/>
      <c r="O639" s="81"/>
      <c r="P639" s="81"/>
      <c r="Q639" s="81"/>
      <c r="R639" s="81"/>
      <c r="S639" s="81"/>
      <c r="T639" s="82"/>
      <c r="U639" s="81"/>
      <c r="V639" s="81"/>
      <c r="W639" s="81"/>
      <c r="X639" s="81"/>
      <c r="Y639" s="81"/>
      <c r="Z639" s="81"/>
      <c r="AA639" s="81"/>
      <c r="AB639" s="81"/>
      <c r="AC639" s="81"/>
      <c r="AD639" s="81"/>
      <c r="AE639" s="82"/>
      <c r="AF639" s="81"/>
      <c r="AG639" s="81"/>
      <c r="AH639" s="81"/>
      <c r="AI639" s="81"/>
      <c r="AJ639" s="81"/>
      <c r="AK639" s="81"/>
      <c r="AL639" s="81"/>
      <c r="AM639" s="81"/>
      <c r="AN639" s="81"/>
      <c r="AO639" s="81"/>
      <c r="AP639" s="82"/>
      <c r="AQ639" s="81"/>
      <c r="AR639" s="81"/>
      <c r="AS639" s="81"/>
      <c r="AT639" s="81"/>
      <c r="AU639" s="81"/>
      <c r="AV639" s="81"/>
      <c r="AW639" s="81"/>
      <c r="AX639" s="82"/>
      <c r="AY639" s="81"/>
      <c r="AZ639" s="81"/>
      <c r="BA639" s="81"/>
      <c r="BB639" s="81"/>
      <c r="BC639" s="81"/>
      <c r="BD639" s="81"/>
      <c r="BE639" s="81"/>
      <c r="BF639" s="82"/>
      <c r="BG639" s="81"/>
      <c r="BH639" s="81"/>
      <c r="BI639" s="81"/>
      <c r="BJ639" s="81"/>
      <c r="BK639" s="81"/>
      <c r="BL639" s="81"/>
      <c r="BM639" s="82"/>
      <c r="BN639" s="81"/>
      <c r="BO639" s="81"/>
      <c r="BP639" s="81"/>
      <c r="BQ639" s="81"/>
      <c r="BR639" s="81"/>
      <c r="BS639" s="81"/>
      <c r="BT639"/>
      <c r="BU639" s="80"/>
      <c r="BV639" s="80"/>
      <c r="BW639" s="80"/>
      <c r="BX639" s="80"/>
      <c r="BY639" s="80"/>
      <c r="BZ639" s="80"/>
      <c r="CA639" s="80"/>
      <c r="CB639" s="80"/>
      <c r="CC639" s="80"/>
    </row>
    <row r="640" spans="1:81">
      <c r="A640" s="80"/>
      <c r="B640" s="80"/>
      <c r="C640" s="80"/>
      <c r="D640" s="80"/>
      <c r="E640" s="80"/>
      <c r="F640" s="80"/>
      <c r="G640" s="80"/>
      <c r="H640" s="80"/>
      <c r="I640" s="177"/>
      <c r="J640" s="81"/>
      <c r="K640" s="81"/>
      <c r="L640" s="81"/>
      <c r="M640" s="81"/>
      <c r="N640" s="81"/>
      <c r="O640" s="81"/>
      <c r="P640" s="81"/>
      <c r="Q640" s="81"/>
      <c r="R640" s="81"/>
      <c r="S640" s="81"/>
      <c r="T640" s="82"/>
      <c r="U640" s="81"/>
      <c r="V640" s="81"/>
      <c r="W640" s="81"/>
      <c r="X640" s="81"/>
      <c r="Y640" s="81"/>
      <c r="Z640" s="81"/>
      <c r="AA640" s="81"/>
      <c r="AB640" s="81"/>
      <c r="AC640" s="81"/>
      <c r="AD640" s="81"/>
      <c r="AE640" s="82"/>
      <c r="AF640" s="81"/>
      <c r="AG640" s="81"/>
      <c r="AH640" s="81"/>
      <c r="AI640" s="81"/>
      <c r="AJ640" s="81"/>
      <c r="AK640" s="81"/>
      <c r="AL640" s="81"/>
      <c r="AM640" s="81"/>
      <c r="AN640" s="81"/>
      <c r="AO640" s="81"/>
      <c r="AP640" s="82"/>
      <c r="AQ640" s="81"/>
      <c r="AR640" s="81"/>
      <c r="AS640" s="81"/>
      <c r="AT640" s="81"/>
      <c r="AU640" s="81"/>
      <c r="AV640" s="81"/>
      <c r="AW640" s="81"/>
      <c r="AX640" s="82"/>
      <c r="AY640" s="81"/>
      <c r="AZ640" s="81"/>
      <c r="BA640" s="81"/>
      <c r="BB640" s="81"/>
      <c r="BC640" s="81"/>
      <c r="BD640" s="81"/>
      <c r="BE640" s="81"/>
      <c r="BF640" s="82"/>
      <c r="BG640" s="81"/>
      <c r="BH640" s="81"/>
      <c r="BI640" s="81"/>
      <c r="BJ640" s="81"/>
      <c r="BK640" s="81"/>
      <c r="BL640" s="81"/>
      <c r="BM640" s="82"/>
      <c r="BN640" s="81"/>
      <c r="BO640" s="81"/>
      <c r="BP640" s="81"/>
      <c r="BQ640" s="81"/>
      <c r="BR640" s="81"/>
      <c r="BS640" s="81"/>
      <c r="BT640"/>
      <c r="BU640" s="80"/>
      <c r="BV640" s="80"/>
      <c r="BW640" s="80"/>
      <c r="BX640" s="80"/>
      <c r="BY640" s="80"/>
      <c r="BZ640" s="80"/>
      <c r="CA640" s="80"/>
      <c r="CB640" s="80"/>
      <c r="CC640" s="80"/>
    </row>
    <row r="641" spans="1:81">
      <c r="A641" s="80"/>
      <c r="B641" s="80"/>
      <c r="C641" s="80"/>
      <c r="D641" s="80"/>
      <c r="E641" s="80"/>
      <c r="F641" s="80"/>
      <c r="G641" s="80"/>
      <c r="H641" s="80"/>
      <c r="I641" s="177"/>
      <c r="J641" s="81"/>
      <c r="K641" s="81"/>
      <c r="L641" s="81"/>
      <c r="M641" s="81"/>
      <c r="N641" s="81"/>
      <c r="O641" s="81"/>
      <c r="P641" s="81"/>
      <c r="Q641" s="81"/>
      <c r="R641" s="81"/>
      <c r="S641" s="81"/>
      <c r="T641" s="82"/>
      <c r="U641" s="81"/>
      <c r="V641" s="81"/>
      <c r="W641" s="81"/>
      <c r="X641" s="81"/>
      <c r="Y641" s="81"/>
      <c r="Z641" s="81"/>
      <c r="AA641" s="81"/>
      <c r="AB641" s="81"/>
      <c r="AC641" s="81"/>
      <c r="AD641" s="81"/>
      <c r="AE641" s="82"/>
      <c r="AF641" s="81"/>
      <c r="AG641" s="81"/>
      <c r="AH641" s="81"/>
      <c r="AI641" s="81"/>
      <c r="AJ641" s="81"/>
      <c r="AK641" s="81"/>
      <c r="AL641" s="81"/>
      <c r="AM641" s="81"/>
      <c r="AN641" s="81"/>
      <c r="AO641" s="81"/>
      <c r="AP641" s="82"/>
      <c r="AQ641" s="81"/>
      <c r="AR641" s="81"/>
      <c r="AS641" s="81"/>
      <c r="AT641" s="81"/>
      <c r="AU641" s="81"/>
      <c r="AV641" s="81"/>
      <c r="AW641" s="81"/>
      <c r="AX641" s="82"/>
      <c r="AY641" s="81"/>
      <c r="AZ641" s="81"/>
      <c r="BA641" s="81"/>
      <c r="BB641" s="81"/>
      <c r="BC641" s="81"/>
      <c r="BD641" s="81"/>
      <c r="BE641" s="81"/>
      <c r="BF641" s="82"/>
      <c r="BG641" s="81"/>
      <c r="BH641" s="81"/>
      <c r="BI641" s="81"/>
      <c r="BJ641" s="81"/>
      <c r="BK641" s="81"/>
      <c r="BL641" s="81"/>
      <c r="BM641" s="82"/>
      <c r="BN641" s="81"/>
      <c r="BO641" s="81"/>
      <c r="BP641" s="81"/>
      <c r="BQ641" s="81"/>
      <c r="BR641" s="81"/>
      <c r="BS641" s="81"/>
      <c r="BT641"/>
      <c r="BU641" s="80"/>
      <c r="BV641" s="80"/>
      <c r="BW641" s="80"/>
      <c r="BX641" s="80"/>
      <c r="BY641" s="80"/>
      <c r="BZ641" s="80"/>
      <c r="CA641" s="80"/>
      <c r="CB641" s="80"/>
      <c r="CC641" s="80"/>
    </row>
    <row r="642" spans="1:81">
      <c r="A642" s="80"/>
      <c r="B642" s="80"/>
      <c r="C642" s="80"/>
      <c r="D642" s="80"/>
      <c r="E642" s="80"/>
      <c r="F642" s="80"/>
      <c r="G642" s="80"/>
      <c r="H642" s="80"/>
      <c r="I642" s="177"/>
      <c r="J642" s="81"/>
      <c r="K642" s="81"/>
      <c r="L642" s="81"/>
      <c r="M642" s="81"/>
      <c r="N642" s="81"/>
      <c r="O642" s="81"/>
      <c r="P642" s="81"/>
      <c r="Q642" s="81"/>
      <c r="R642" s="81"/>
      <c r="S642" s="81"/>
      <c r="T642" s="82"/>
      <c r="U642" s="81"/>
      <c r="V642" s="81"/>
      <c r="W642" s="81"/>
      <c r="X642" s="81"/>
      <c r="Y642" s="81"/>
      <c r="Z642" s="81"/>
      <c r="AA642" s="81"/>
      <c r="AB642" s="81"/>
      <c r="AC642" s="81"/>
      <c r="AD642" s="81"/>
      <c r="AE642" s="82"/>
      <c r="AF642" s="81"/>
      <c r="AG642" s="81"/>
      <c r="AH642" s="81"/>
      <c r="AI642" s="81"/>
      <c r="AJ642" s="81"/>
      <c r="AK642" s="81"/>
      <c r="AL642" s="81"/>
      <c r="AM642" s="81"/>
      <c r="AN642" s="81"/>
      <c r="AO642" s="81"/>
      <c r="AP642" s="82"/>
      <c r="AQ642" s="81"/>
      <c r="AR642" s="81"/>
      <c r="AS642" s="81"/>
      <c r="AT642" s="81"/>
      <c r="AU642" s="81"/>
      <c r="AV642" s="81"/>
      <c r="AW642" s="81"/>
      <c r="AX642" s="82"/>
      <c r="AY642" s="81"/>
      <c r="AZ642" s="81"/>
      <c r="BA642" s="81"/>
      <c r="BB642" s="81"/>
      <c r="BC642" s="81"/>
      <c r="BD642" s="81"/>
      <c r="BE642" s="81"/>
      <c r="BF642" s="82"/>
      <c r="BG642" s="81"/>
      <c r="BH642" s="81"/>
      <c r="BI642" s="81"/>
      <c r="BJ642" s="81"/>
      <c r="BK642" s="81"/>
      <c r="BL642" s="81"/>
      <c r="BM642" s="82"/>
      <c r="BN642" s="81"/>
      <c r="BO642" s="81"/>
      <c r="BP642" s="81"/>
      <c r="BQ642" s="81"/>
      <c r="BR642" s="81"/>
      <c r="BS642" s="81"/>
      <c r="BT642"/>
      <c r="BU642" s="80"/>
      <c r="BV642" s="80"/>
      <c r="BW642" s="80"/>
      <c r="BX642" s="80"/>
      <c r="BY642" s="80"/>
      <c r="BZ642" s="80"/>
      <c r="CA642" s="80"/>
      <c r="CB642" s="80"/>
      <c r="CC642" s="80"/>
    </row>
    <row r="643" spans="1:81">
      <c r="A643" s="80"/>
      <c r="B643" s="80"/>
      <c r="C643" s="80"/>
      <c r="D643" s="80"/>
      <c r="E643" s="80"/>
      <c r="F643" s="80"/>
      <c r="G643" s="80"/>
      <c r="H643" s="80"/>
      <c r="I643" s="177"/>
      <c r="J643" s="81"/>
      <c r="K643" s="81"/>
      <c r="L643" s="81"/>
      <c r="M643" s="81"/>
      <c r="N643" s="81"/>
      <c r="O643" s="81"/>
      <c r="P643" s="81"/>
      <c r="Q643" s="81"/>
      <c r="R643" s="81"/>
      <c r="S643" s="81"/>
      <c r="T643" s="82"/>
      <c r="U643" s="81"/>
      <c r="V643" s="81"/>
      <c r="W643" s="81"/>
      <c r="X643" s="81"/>
      <c r="Y643" s="81"/>
      <c r="Z643" s="81"/>
      <c r="AA643" s="81"/>
      <c r="AB643" s="81"/>
      <c r="AC643" s="81"/>
      <c r="AD643" s="81"/>
      <c r="AE643" s="82"/>
      <c r="AF643" s="81"/>
      <c r="AG643" s="81"/>
      <c r="AH643" s="81"/>
      <c r="AI643" s="81"/>
      <c r="AJ643" s="81"/>
      <c r="AK643" s="81"/>
      <c r="AL643" s="81"/>
      <c r="AM643" s="81"/>
      <c r="AN643" s="81"/>
      <c r="AO643" s="81"/>
      <c r="AP643" s="82"/>
      <c r="AQ643" s="81"/>
      <c r="AR643" s="81"/>
      <c r="AS643" s="81"/>
      <c r="AT643" s="81"/>
      <c r="AU643" s="81"/>
      <c r="AV643" s="81"/>
      <c r="AW643" s="81"/>
      <c r="AX643" s="82"/>
      <c r="AY643" s="81"/>
      <c r="AZ643" s="81"/>
      <c r="BA643" s="81"/>
      <c r="BB643" s="81"/>
      <c r="BC643" s="81"/>
      <c r="BD643" s="81"/>
      <c r="BE643" s="81"/>
      <c r="BF643" s="82"/>
      <c r="BG643" s="81"/>
      <c r="BH643" s="81"/>
      <c r="BI643" s="81"/>
      <c r="BJ643" s="81"/>
      <c r="BK643" s="81"/>
      <c r="BL643" s="81"/>
      <c r="BM643" s="82"/>
      <c r="BN643" s="81"/>
      <c r="BO643" s="81"/>
      <c r="BP643" s="81"/>
      <c r="BQ643" s="81"/>
      <c r="BR643" s="81"/>
      <c r="BS643" s="81"/>
      <c r="BT643"/>
      <c r="BU643" s="80"/>
      <c r="BV643" s="80"/>
      <c r="BW643" s="80"/>
      <c r="BX643" s="80"/>
      <c r="BY643" s="80"/>
      <c r="BZ643" s="80"/>
      <c r="CA643" s="80"/>
      <c r="CB643" s="80"/>
      <c r="CC643" s="80"/>
    </row>
    <row r="644" spans="1:81">
      <c r="A644" s="80"/>
      <c r="B644" s="80"/>
      <c r="C644" s="80"/>
      <c r="D644" s="80"/>
      <c r="E644" s="80"/>
      <c r="F644" s="80"/>
      <c r="G644" s="80"/>
      <c r="H644" s="80"/>
      <c r="I644" s="177"/>
      <c r="J644" s="81"/>
      <c r="K644" s="81"/>
      <c r="L644" s="81"/>
      <c r="M644" s="81"/>
      <c r="N644" s="81"/>
      <c r="O644" s="81"/>
      <c r="P644" s="81"/>
      <c r="Q644" s="81"/>
      <c r="R644" s="81"/>
      <c r="S644" s="81"/>
      <c r="T644" s="82"/>
      <c r="U644" s="81"/>
      <c r="V644" s="81"/>
      <c r="W644" s="81"/>
      <c r="X644" s="81"/>
      <c r="Y644" s="81"/>
      <c r="Z644" s="81"/>
      <c r="AA644" s="81"/>
      <c r="AB644" s="81"/>
      <c r="AC644" s="81"/>
      <c r="AD644" s="81"/>
      <c r="AE644" s="82"/>
      <c r="AF644" s="81"/>
      <c r="AG644" s="81"/>
      <c r="AH644" s="81"/>
      <c r="AI644" s="81"/>
      <c r="AJ644" s="81"/>
      <c r="AK644" s="81"/>
      <c r="AL644" s="81"/>
      <c r="AM644" s="81"/>
      <c r="AN644" s="81"/>
      <c r="AO644" s="81"/>
      <c r="AP644" s="82"/>
      <c r="AQ644" s="81"/>
      <c r="AR644" s="81"/>
      <c r="AS644" s="81"/>
      <c r="AT644" s="81"/>
      <c r="AU644" s="81"/>
      <c r="AV644" s="81"/>
      <c r="AW644" s="81"/>
      <c r="AX644" s="82"/>
      <c r="AY644" s="81"/>
      <c r="AZ644" s="81"/>
      <c r="BA644" s="81"/>
      <c r="BB644" s="81"/>
      <c r="BC644" s="81"/>
      <c r="BD644" s="81"/>
      <c r="BE644" s="81"/>
      <c r="BF644" s="82"/>
      <c r="BG644" s="81"/>
      <c r="BH644" s="81"/>
      <c r="BI644" s="81"/>
      <c r="BJ644" s="81"/>
      <c r="BK644" s="81"/>
      <c r="BL644" s="81"/>
      <c r="BM644" s="82"/>
      <c r="BN644" s="81"/>
      <c r="BO644" s="81"/>
      <c r="BP644" s="81"/>
      <c r="BQ644" s="81"/>
      <c r="BR644" s="81"/>
      <c r="BS644" s="81"/>
      <c r="BT644"/>
      <c r="BU644" s="80"/>
      <c r="BV644" s="80"/>
      <c r="BW644" s="80"/>
      <c r="BX644" s="80"/>
      <c r="BY644" s="80"/>
      <c r="BZ644" s="80"/>
      <c r="CA644" s="80"/>
      <c r="CB644" s="80"/>
      <c r="CC644" s="80"/>
    </row>
    <row r="645" spans="1:81">
      <c r="A645" s="80"/>
      <c r="B645" s="80"/>
      <c r="C645" s="80"/>
      <c r="D645" s="80"/>
      <c r="E645" s="80"/>
      <c r="F645" s="80"/>
      <c r="G645" s="80"/>
      <c r="H645" s="80"/>
      <c r="I645" s="177"/>
      <c r="J645" s="81"/>
      <c r="K645" s="81"/>
      <c r="L645" s="81"/>
      <c r="M645" s="81"/>
      <c r="N645" s="81"/>
      <c r="O645" s="81"/>
      <c r="P645" s="81"/>
      <c r="Q645" s="81"/>
      <c r="R645" s="81"/>
      <c r="S645" s="81"/>
      <c r="T645" s="82"/>
      <c r="U645" s="81"/>
      <c r="V645" s="81"/>
      <c r="W645" s="81"/>
      <c r="X645" s="81"/>
      <c r="Y645" s="81"/>
      <c r="Z645" s="81"/>
      <c r="AA645" s="81"/>
      <c r="AB645" s="81"/>
      <c r="AC645" s="81"/>
      <c r="AD645" s="81"/>
      <c r="AE645" s="82"/>
      <c r="AF645" s="81"/>
      <c r="AG645" s="81"/>
      <c r="AH645" s="81"/>
      <c r="AI645" s="81"/>
      <c r="AJ645" s="81"/>
      <c r="AK645" s="81"/>
      <c r="AL645" s="81"/>
      <c r="AM645" s="81"/>
      <c r="AN645" s="81"/>
      <c r="AO645" s="81"/>
      <c r="AP645" s="82"/>
      <c r="AQ645" s="81"/>
      <c r="AR645" s="81"/>
      <c r="AS645" s="81"/>
      <c r="AT645" s="81"/>
      <c r="AU645" s="81"/>
      <c r="AV645" s="81"/>
      <c r="AW645" s="81"/>
      <c r="AX645" s="82"/>
      <c r="AY645" s="81"/>
      <c r="AZ645" s="81"/>
      <c r="BA645" s="81"/>
      <c r="BB645" s="81"/>
      <c r="BC645" s="81"/>
      <c r="BD645" s="81"/>
      <c r="BE645" s="81"/>
      <c r="BF645" s="82"/>
      <c r="BG645" s="81"/>
      <c r="BH645" s="81"/>
      <c r="BI645" s="81"/>
      <c r="BJ645" s="81"/>
      <c r="BK645" s="81"/>
      <c r="BL645" s="81"/>
      <c r="BM645" s="82"/>
      <c r="BN645" s="81"/>
      <c r="BO645" s="81"/>
      <c r="BP645" s="81"/>
      <c r="BQ645" s="81"/>
      <c r="BR645" s="81"/>
      <c r="BS645" s="81"/>
      <c r="BT645"/>
      <c r="BU645" s="80"/>
      <c r="BV645" s="80"/>
      <c r="BW645" s="80"/>
      <c r="BX645" s="80"/>
      <c r="BY645" s="80"/>
      <c r="BZ645" s="80"/>
      <c r="CA645" s="80"/>
      <c r="CB645" s="80"/>
      <c r="CC645" s="80"/>
    </row>
    <row r="646" spans="1:81">
      <c r="A646" s="80"/>
      <c r="B646" s="80"/>
      <c r="C646" s="80"/>
      <c r="D646" s="80"/>
      <c r="E646" s="80"/>
      <c r="F646" s="80"/>
      <c r="G646" s="80"/>
      <c r="H646" s="80"/>
      <c r="I646" s="177"/>
      <c r="J646" s="81"/>
      <c r="K646" s="81"/>
      <c r="L646" s="81"/>
      <c r="M646" s="81"/>
      <c r="N646" s="81"/>
      <c r="O646" s="81"/>
      <c r="P646" s="81"/>
      <c r="Q646" s="81"/>
      <c r="R646" s="81"/>
      <c r="S646" s="81"/>
      <c r="T646" s="82"/>
      <c r="U646" s="81"/>
      <c r="V646" s="81"/>
      <c r="W646" s="81"/>
      <c r="X646" s="81"/>
      <c r="Y646" s="81"/>
      <c r="Z646" s="81"/>
      <c r="AA646" s="81"/>
      <c r="AB646" s="81"/>
      <c r="AC646" s="81"/>
      <c r="AD646" s="81"/>
      <c r="AE646" s="82"/>
      <c r="AF646" s="81"/>
      <c r="AG646" s="81"/>
      <c r="AH646" s="81"/>
      <c r="AI646" s="81"/>
      <c r="AJ646" s="81"/>
      <c r="AK646" s="81"/>
      <c r="AL646" s="81"/>
      <c r="AM646" s="81"/>
      <c r="AN646" s="81"/>
      <c r="AO646" s="81"/>
      <c r="AP646" s="82"/>
      <c r="AQ646" s="81"/>
      <c r="AR646" s="81"/>
      <c r="AS646" s="81"/>
      <c r="AT646" s="81"/>
      <c r="AU646" s="81"/>
      <c r="AV646" s="81"/>
      <c r="AW646" s="81"/>
      <c r="AX646" s="82"/>
      <c r="AY646" s="81"/>
      <c r="AZ646" s="81"/>
      <c r="BA646" s="81"/>
      <c r="BB646" s="81"/>
      <c r="BC646" s="81"/>
      <c r="BD646" s="81"/>
      <c r="BE646" s="81"/>
      <c r="BF646" s="82"/>
      <c r="BG646" s="81"/>
      <c r="BH646" s="81"/>
      <c r="BI646" s="81"/>
      <c r="BJ646" s="81"/>
      <c r="BK646" s="81"/>
      <c r="BL646" s="81"/>
      <c r="BM646" s="82"/>
      <c r="BN646" s="81"/>
      <c r="BO646" s="81"/>
      <c r="BP646" s="81"/>
      <c r="BQ646" s="81"/>
      <c r="BR646" s="81"/>
      <c r="BS646" s="81"/>
      <c r="BT646"/>
      <c r="BU646" s="80"/>
      <c r="BV646" s="80"/>
      <c r="BW646" s="80"/>
      <c r="BX646" s="80"/>
      <c r="BY646" s="80"/>
      <c r="BZ646" s="80"/>
      <c r="CA646" s="80"/>
      <c r="CB646" s="80"/>
      <c r="CC646" s="80"/>
    </row>
    <row r="647" spans="1:81">
      <c r="A647" s="80"/>
      <c r="B647" s="80"/>
      <c r="C647" s="80"/>
      <c r="D647" s="80"/>
      <c r="E647" s="80"/>
      <c r="F647" s="80"/>
      <c r="G647" s="80"/>
      <c r="H647" s="80"/>
      <c r="I647" s="177"/>
      <c r="J647" s="81"/>
      <c r="K647" s="81"/>
      <c r="L647" s="81"/>
      <c r="M647" s="81"/>
      <c r="N647" s="81"/>
      <c r="O647" s="81"/>
      <c r="P647" s="81"/>
      <c r="Q647" s="81"/>
      <c r="R647" s="81"/>
      <c r="S647" s="81"/>
      <c r="T647" s="82"/>
      <c r="U647" s="81"/>
      <c r="V647" s="81"/>
      <c r="W647" s="81"/>
      <c r="X647" s="81"/>
      <c r="Y647" s="81"/>
      <c r="Z647" s="81"/>
      <c r="AA647" s="81"/>
      <c r="AB647" s="81"/>
      <c r="AC647" s="81"/>
      <c r="AD647" s="81"/>
      <c r="AE647" s="82"/>
      <c r="AF647" s="81"/>
      <c r="AG647" s="81"/>
      <c r="AH647" s="81"/>
      <c r="AI647" s="81"/>
      <c r="AJ647" s="81"/>
      <c r="AK647" s="81"/>
      <c r="AL647" s="81"/>
      <c r="AM647" s="81"/>
      <c r="AN647" s="81"/>
      <c r="AO647" s="81"/>
      <c r="AP647" s="82"/>
      <c r="AQ647" s="81"/>
      <c r="AR647" s="81"/>
      <c r="AS647" s="81"/>
      <c r="AT647" s="81"/>
      <c r="AU647" s="81"/>
      <c r="AV647" s="81"/>
      <c r="AW647" s="81"/>
      <c r="AX647" s="82"/>
      <c r="AY647" s="81"/>
      <c r="AZ647" s="81"/>
      <c r="BA647" s="81"/>
      <c r="BB647" s="81"/>
      <c r="BC647" s="81"/>
      <c r="BD647" s="81"/>
      <c r="BE647" s="81"/>
      <c r="BF647" s="82"/>
      <c r="BG647" s="81"/>
      <c r="BH647" s="81"/>
      <c r="BI647" s="81"/>
      <c r="BJ647" s="81"/>
      <c r="BK647" s="81"/>
      <c r="BL647" s="81"/>
      <c r="BM647" s="82"/>
      <c r="BN647" s="81"/>
      <c r="BO647" s="81"/>
      <c r="BP647" s="81"/>
      <c r="BQ647" s="81"/>
      <c r="BR647" s="81"/>
      <c r="BS647" s="81"/>
      <c r="BT647"/>
      <c r="BU647" s="80"/>
      <c r="BV647" s="80"/>
      <c r="BW647" s="80"/>
      <c r="BX647" s="80"/>
      <c r="BY647" s="80"/>
      <c r="BZ647" s="80"/>
      <c r="CA647" s="80"/>
      <c r="CB647" s="80"/>
      <c r="CC647" s="80"/>
    </row>
    <row r="648" spans="1:81">
      <c r="A648" s="80"/>
      <c r="B648" s="80"/>
      <c r="C648" s="80"/>
      <c r="D648" s="80"/>
      <c r="E648" s="80"/>
      <c r="F648" s="80"/>
      <c r="G648" s="80"/>
      <c r="H648" s="80"/>
      <c r="I648" s="177"/>
      <c r="J648" s="81"/>
      <c r="K648" s="81"/>
      <c r="L648" s="81"/>
      <c r="M648" s="81"/>
      <c r="N648" s="81"/>
      <c r="O648" s="81"/>
      <c r="P648" s="81"/>
      <c r="Q648" s="81"/>
      <c r="R648" s="81"/>
      <c r="S648" s="81"/>
      <c r="T648" s="82"/>
      <c r="U648" s="81"/>
      <c r="V648" s="81"/>
      <c r="W648" s="81"/>
      <c r="X648" s="81"/>
      <c r="Y648" s="81"/>
      <c r="Z648" s="81"/>
      <c r="AA648" s="81"/>
      <c r="AB648" s="81"/>
      <c r="AC648" s="81"/>
      <c r="AD648" s="81"/>
      <c r="AE648" s="82"/>
      <c r="AF648" s="81"/>
      <c r="AG648" s="81"/>
      <c r="AH648" s="81"/>
      <c r="AI648" s="81"/>
      <c r="AJ648" s="81"/>
      <c r="AK648" s="81"/>
      <c r="AL648" s="81"/>
      <c r="AM648" s="81"/>
      <c r="AN648" s="81"/>
      <c r="AO648" s="81"/>
      <c r="AP648" s="82"/>
      <c r="AQ648" s="81"/>
      <c r="AR648" s="81"/>
      <c r="AS648" s="81"/>
      <c r="AT648" s="81"/>
      <c r="AU648" s="81"/>
      <c r="AV648" s="81"/>
      <c r="AW648" s="81"/>
      <c r="AX648" s="82"/>
      <c r="AY648" s="81"/>
      <c r="AZ648" s="81"/>
      <c r="BA648" s="81"/>
      <c r="BB648" s="81"/>
      <c r="BC648" s="81"/>
      <c r="BD648" s="81"/>
      <c r="BE648" s="81"/>
      <c r="BF648" s="82"/>
      <c r="BG648" s="81"/>
      <c r="BH648" s="81"/>
      <c r="BI648" s="81"/>
      <c r="BJ648" s="81"/>
      <c r="BK648" s="81"/>
      <c r="BL648" s="81"/>
      <c r="BM648" s="82"/>
      <c r="BN648" s="81"/>
      <c r="BO648" s="81"/>
      <c r="BP648" s="81"/>
      <c r="BQ648" s="81"/>
      <c r="BR648" s="81"/>
      <c r="BS648" s="81"/>
      <c r="BT648"/>
      <c r="BU648" s="80"/>
      <c r="BV648" s="80"/>
      <c r="BW648" s="80"/>
      <c r="BX648" s="80"/>
      <c r="BY648" s="80"/>
      <c r="BZ648" s="80"/>
      <c r="CA648" s="80"/>
      <c r="CB648" s="80"/>
      <c r="CC648" s="80"/>
    </row>
    <row r="649" spans="1:81">
      <c r="A649" s="80"/>
      <c r="B649" s="80"/>
      <c r="C649" s="80"/>
      <c r="D649" s="80"/>
      <c r="E649" s="80"/>
      <c r="F649" s="80"/>
      <c r="G649" s="80"/>
      <c r="H649" s="80"/>
      <c r="I649" s="177"/>
      <c r="J649" s="81"/>
      <c r="K649" s="81"/>
      <c r="L649" s="81"/>
      <c r="M649" s="81"/>
      <c r="N649" s="81"/>
      <c r="O649" s="81"/>
      <c r="P649" s="81"/>
      <c r="Q649" s="81"/>
      <c r="R649" s="81"/>
      <c r="S649" s="81"/>
      <c r="T649" s="82"/>
      <c r="U649" s="81"/>
      <c r="V649" s="81"/>
      <c r="W649" s="81"/>
      <c r="X649" s="81"/>
      <c r="Y649" s="81"/>
      <c r="Z649" s="81"/>
      <c r="AA649" s="81"/>
      <c r="AB649" s="81"/>
      <c r="AC649" s="81"/>
      <c r="AD649" s="81"/>
      <c r="AE649" s="82"/>
      <c r="AF649" s="81"/>
      <c r="AG649" s="81"/>
      <c r="AH649" s="81"/>
      <c r="AI649" s="81"/>
      <c r="AJ649" s="81"/>
      <c r="AK649" s="81"/>
      <c r="AL649" s="81"/>
      <c r="AM649" s="81"/>
      <c r="AN649" s="81"/>
      <c r="AO649" s="81"/>
      <c r="AP649" s="82"/>
      <c r="AQ649" s="81"/>
      <c r="AR649" s="81"/>
      <c r="AS649" s="81"/>
      <c r="AT649" s="81"/>
      <c r="AU649" s="81"/>
      <c r="AV649" s="81"/>
      <c r="AW649" s="81"/>
      <c r="AX649" s="82"/>
      <c r="AY649" s="81"/>
      <c r="AZ649" s="81"/>
      <c r="BA649" s="81"/>
      <c r="BB649" s="81"/>
      <c r="BC649" s="81"/>
      <c r="BD649" s="81"/>
      <c r="BE649" s="81"/>
      <c r="BF649" s="82"/>
      <c r="BG649" s="81"/>
      <c r="BH649" s="81"/>
      <c r="BI649" s="81"/>
      <c r="BJ649" s="81"/>
      <c r="BK649" s="81"/>
      <c r="BL649" s="81"/>
      <c r="BM649" s="82"/>
      <c r="BN649" s="81"/>
      <c r="BO649" s="81"/>
      <c r="BP649" s="81"/>
      <c r="BQ649" s="81"/>
      <c r="BR649" s="81"/>
      <c r="BS649" s="81"/>
      <c r="BT649"/>
      <c r="BU649" s="80"/>
      <c r="BV649" s="80"/>
      <c r="BW649" s="80"/>
      <c r="BX649" s="80"/>
      <c r="BY649" s="80"/>
      <c r="BZ649" s="80"/>
      <c r="CA649" s="80"/>
      <c r="CB649" s="80"/>
      <c r="CC649" s="80"/>
    </row>
    <row r="650" spans="1:81">
      <c r="A650" s="80"/>
      <c r="B650" s="80"/>
      <c r="C650" s="80"/>
      <c r="D650" s="80"/>
      <c r="E650" s="80"/>
      <c r="F650" s="80"/>
      <c r="G650" s="80"/>
      <c r="H650" s="80"/>
      <c r="I650" s="177"/>
      <c r="J650" s="81"/>
      <c r="K650" s="81"/>
      <c r="L650" s="81"/>
      <c r="M650" s="81"/>
      <c r="N650" s="81"/>
      <c r="O650" s="81"/>
      <c r="P650" s="81"/>
      <c r="Q650" s="81"/>
      <c r="R650" s="81"/>
      <c r="S650" s="81"/>
      <c r="T650" s="82"/>
      <c r="U650" s="81"/>
      <c r="V650" s="81"/>
      <c r="W650" s="81"/>
      <c r="X650" s="81"/>
      <c r="Y650" s="81"/>
      <c r="Z650" s="81"/>
      <c r="AA650" s="81"/>
      <c r="AB650" s="81"/>
      <c r="AC650" s="81"/>
      <c r="AD650" s="81"/>
      <c r="AE650" s="82"/>
      <c r="AF650" s="81"/>
      <c r="AG650" s="81"/>
      <c r="AH650" s="81"/>
      <c r="AI650" s="81"/>
      <c r="AJ650" s="81"/>
      <c r="AK650" s="81"/>
      <c r="AL650" s="81"/>
      <c r="AM650" s="81"/>
      <c r="AN650" s="81"/>
      <c r="AO650" s="81"/>
      <c r="AP650" s="82"/>
      <c r="AQ650" s="81"/>
      <c r="AR650" s="81"/>
      <c r="AS650" s="81"/>
      <c r="AT650" s="81"/>
      <c r="AU650" s="81"/>
      <c r="AV650" s="81"/>
      <c r="AW650" s="81"/>
      <c r="AX650" s="82"/>
      <c r="AY650" s="81"/>
      <c r="AZ650" s="81"/>
      <c r="BA650" s="81"/>
      <c r="BB650" s="81"/>
      <c r="BC650" s="81"/>
      <c r="BD650" s="81"/>
      <c r="BE650" s="81"/>
      <c r="BF650" s="82"/>
      <c r="BG650" s="81"/>
      <c r="BH650" s="81"/>
      <c r="BI650" s="81"/>
      <c r="BJ650" s="81"/>
      <c r="BK650" s="81"/>
      <c r="BL650" s="81"/>
      <c r="BM650" s="82"/>
      <c r="BN650" s="81"/>
      <c r="BO650" s="81"/>
      <c r="BP650" s="81"/>
      <c r="BQ650" s="81"/>
      <c r="BR650" s="81"/>
      <c r="BS650" s="81"/>
      <c r="BT650"/>
      <c r="BU650" s="80"/>
      <c r="BV650" s="80"/>
      <c r="BW650" s="80"/>
      <c r="BX650" s="80"/>
      <c r="BY650" s="80"/>
      <c r="BZ650" s="80"/>
      <c r="CA650" s="80"/>
      <c r="CB650" s="80"/>
      <c r="CC650" s="80"/>
    </row>
    <row r="651" spans="1:81">
      <c r="A651" s="80"/>
      <c r="B651" s="80"/>
      <c r="C651" s="80"/>
      <c r="D651" s="80"/>
      <c r="E651" s="80"/>
      <c r="F651" s="80"/>
      <c r="G651" s="80"/>
      <c r="H651" s="80"/>
      <c r="I651" s="177"/>
      <c r="J651" s="81"/>
      <c r="K651" s="81"/>
      <c r="L651" s="81"/>
      <c r="M651" s="81"/>
      <c r="N651" s="81"/>
      <c r="O651" s="81"/>
      <c r="P651" s="81"/>
      <c r="Q651" s="81"/>
      <c r="R651" s="81"/>
      <c r="S651" s="81"/>
      <c r="T651" s="82"/>
      <c r="U651" s="81"/>
      <c r="V651" s="81"/>
      <c r="W651" s="81"/>
      <c r="X651" s="81"/>
      <c r="Y651" s="81"/>
      <c r="Z651" s="81"/>
      <c r="AA651" s="81"/>
      <c r="AB651" s="81"/>
      <c r="AC651" s="81"/>
      <c r="AD651" s="81"/>
      <c r="AE651" s="82"/>
      <c r="AF651" s="81"/>
      <c r="AG651" s="81"/>
      <c r="AH651" s="81"/>
      <c r="AI651" s="81"/>
      <c r="AJ651" s="81"/>
      <c r="AK651" s="81"/>
      <c r="AL651" s="81"/>
      <c r="AM651" s="81"/>
      <c r="AN651" s="81"/>
      <c r="AO651" s="81"/>
      <c r="AP651" s="82"/>
      <c r="AQ651" s="81"/>
      <c r="AR651" s="81"/>
      <c r="AS651" s="81"/>
      <c r="AT651" s="81"/>
      <c r="AU651" s="81"/>
      <c r="AV651" s="81"/>
      <c r="AW651" s="81"/>
      <c r="AX651" s="82"/>
      <c r="AY651" s="81"/>
      <c r="AZ651" s="81"/>
      <c r="BA651" s="81"/>
      <c r="BB651" s="81"/>
      <c r="BC651" s="81"/>
      <c r="BD651" s="81"/>
      <c r="BE651" s="81"/>
      <c r="BF651" s="82"/>
      <c r="BG651" s="81"/>
      <c r="BH651" s="81"/>
      <c r="BI651" s="81"/>
      <c r="BJ651" s="81"/>
      <c r="BK651" s="81"/>
      <c r="BL651" s="81"/>
      <c r="BM651" s="82"/>
      <c r="BN651" s="81"/>
      <c r="BO651" s="81"/>
      <c r="BP651" s="81"/>
      <c r="BQ651" s="81"/>
      <c r="BR651" s="81"/>
      <c r="BS651" s="81"/>
      <c r="BT651"/>
      <c r="BU651" s="80"/>
      <c r="BV651" s="80"/>
      <c r="BW651" s="80"/>
      <c r="BX651" s="80"/>
      <c r="BY651" s="80"/>
      <c r="BZ651" s="80"/>
      <c r="CA651" s="80"/>
      <c r="CB651" s="80"/>
      <c r="CC651" s="80"/>
    </row>
    <row r="652" spans="1:81">
      <c r="A652" s="80"/>
      <c r="B652" s="80"/>
      <c r="C652" s="80"/>
      <c r="D652" s="80"/>
      <c r="E652" s="80"/>
      <c r="F652" s="80"/>
      <c r="G652" s="80"/>
      <c r="H652" s="80"/>
      <c r="I652" s="177"/>
      <c r="J652" s="81"/>
      <c r="K652" s="81"/>
      <c r="L652" s="81"/>
      <c r="M652" s="81"/>
      <c r="N652" s="81"/>
      <c r="O652" s="81"/>
      <c r="P652" s="81"/>
      <c r="Q652" s="81"/>
      <c r="R652" s="81"/>
      <c r="S652" s="81"/>
      <c r="T652" s="82"/>
      <c r="U652" s="81"/>
      <c r="V652" s="81"/>
      <c r="W652" s="81"/>
      <c r="X652" s="81"/>
      <c r="Y652" s="81"/>
      <c r="Z652" s="81"/>
      <c r="AA652" s="81"/>
      <c r="AB652" s="81"/>
      <c r="AC652" s="81"/>
      <c r="AD652" s="81"/>
      <c r="AE652" s="82"/>
      <c r="AF652" s="81"/>
      <c r="AG652" s="81"/>
      <c r="AH652" s="81"/>
      <c r="AI652" s="81"/>
      <c r="AJ652" s="81"/>
      <c r="AK652" s="81"/>
      <c r="AL652" s="81"/>
      <c r="AM652" s="81"/>
      <c r="AN652" s="81"/>
      <c r="AO652" s="81"/>
      <c r="AP652" s="82"/>
      <c r="AQ652" s="81"/>
      <c r="AR652" s="81"/>
      <c r="AS652" s="81"/>
      <c r="AT652" s="81"/>
      <c r="AU652" s="81"/>
      <c r="AV652" s="81"/>
      <c r="AW652" s="81"/>
      <c r="AX652" s="82"/>
      <c r="AY652" s="81"/>
      <c r="AZ652" s="81"/>
      <c r="BA652" s="81"/>
      <c r="BB652" s="81"/>
      <c r="BC652" s="81"/>
      <c r="BD652" s="81"/>
      <c r="BE652" s="81"/>
      <c r="BF652" s="82"/>
      <c r="BG652" s="81"/>
      <c r="BH652" s="81"/>
      <c r="BI652" s="81"/>
      <c r="BJ652" s="81"/>
      <c r="BK652" s="81"/>
      <c r="BL652" s="81"/>
      <c r="BM652" s="82"/>
      <c r="BN652" s="81"/>
      <c r="BO652" s="81"/>
      <c r="BP652" s="81"/>
      <c r="BQ652" s="81"/>
      <c r="BR652" s="81"/>
      <c r="BS652" s="81"/>
      <c r="BT652"/>
      <c r="BU652" s="80"/>
      <c r="BV652" s="80"/>
      <c r="BW652" s="80"/>
      <c r="BX652" s="80"/>
      <c r="BY652" s="80"/>
      <c r="BZ652" s="80"/>
      <c r="CA652" s="80"/>
      <c r="CB652" s="80"/>
      <c r="CC652" s="80"/>
    </row>
    <row r="653" spans="1:81">
      <c r="A653" s="80"/>
      <c r="B653" s="80"/>
      <c r="C653" s="80"/>
      <c r="D653" s="80"/>
      <c r="E653" s="80"/>
      <c r="F653" s="80"/>
      <c r="G653" s="174"/>
      <c r="H653" s="80"/>
      <c r="I653" s="177"/>
      <c r="J653" s="81"/>
      <c r="K653" s="81"/>
      <c r="L653" s="81"/>
      <c r="M653" s="81"/>
      <c r="N653" s="81"/>
      <c r="O653" s="81"/>
      <c r="P653" s="81"/>
      <c r="Q653" s="81"/>
      <c r="R653" s="81"/>
      <c r="S653" s="81"/>
      <c r="T653" s="82"/>
      <c r="U653" s="81"/>
      <c r="V653" s="81"/>
      <c r="W653" s="81"/>
      <c r="X653" s="81"/>
      <c r="Y653" s="81"/>
      <c r="Z653" s="81"/>
      <c r="AA653" s="81"/>
      <c r="AB653" s="81"/>
      <c r="AC653" s="81"/>
      <c r="AD653" s="81"/>
      <c r="AE653" s="82"/>
      <c r="AF653" s="81"/>
      <c r="AG653" s="81"/>
      <c r="AH653" s="81"/>
      <c r="AI653" s="81"/>
      <c r="AJ653" s="81"/>
      <c r="AK653" s="81"/>
      <c r="AL653" s="81"/>
      <c r="AM653" s="81"/>
      <c r="AN653" s="81"/>
      <c r="AO653" s="81"/>
      <c r="AP653" s="82"/>
      <c r="AQ653" s="81"/>
      <c r="AR653" s="81"/>
      <c r="AS653" s="81"/>
      <c r="AT653" s="81"/>
      <c r="AU653" s="81"/>
      <c r="AV653" s="81"/>
      <c r="AW653" s="81"/>
      <c r="AX653" s="82"/>
      <c r="AY653" s="81"/>
      <c r="AZ653" s="81"/>
      <c r="BA653" s="81"/>
      <c r="BB653" s="81"/>
      <c r="BC653" s="81"/>
      <c r="BD653" s="81"/>
      <c r="BE653" s="81"/>
      <c r="BF653" s="82"/>
      <c r="BG653" s="81"/>
      <c r="BH653" s="81"/>
      <c r="BI653" s="81"/>
      <c r="BJ653" s="81"/>
      <c r="BK653" s="81"/>
      <c r="BL653" s="81"/>
      <c r="BM653" s="82"/>
      <c r="BN653" s="81"/>
      <c r="BO653" s="81"/>
      <c r="BP653" s="81"/>
      <c r="BQ653" s="81"/>
      <c r="BR653" s="81"/>
      <c r="BS653" s="81"/>
      <c r="BT653"/>
      <c r="BU653" s="80"/>
      <c r="BV653" s="80"/>
      <c r="BW653" s="80"/>
      <c r="BX653" s="80"/>
      <c r="BY653" s="80"/>
      <c r="BZ653" s="80"/>
      <c r="CA653" s="80"/>
      <c r="CB653" s="80"/>
      <c r="CC653" s="80"/>
    </row>
    <row r="654" spans="1:81">
      <c r="A654" s="80"/>
      <c r="B654" s="80"/>
      <c r="C654" s="80"/>
      <c r="D654" s="80"/>
      <c r="E654" s="80"/>
      <c r="F654" s="80"/>
      <c r="G654" s="174"/>
      <c r="H654" s="80"/>
      <c r="I654" s="177"/>
      <c r="J654" s="81"/>
      <c r="K654" s="81"/>
      <c r="L654" s="81"/>
      <c r="M654" s="81"/>
      <c r="N654" s="81"/>
      <c r="O654" s="81"/>
      <c r="P654" s="81"/>
      <c r="Q654" s="81"/>
      <c r="R654" s="81"/>
      <c r="S654" s="81"/>
      <c r="T654" s="82"/>
      <c r="U654" s="81"/>
      <c r="V654" s="81"/>
      <c r="W654" s="81"/>
      <c r="X654" s="81"/>
      <c r="Y654" s="81"/>
      <c r="Z654" s="81"/>
      <c r="AA654" s="81"/>
      <c r="AB654" s="81"/>
      <c r="AC654" s="81"/>
      <c r="AD654" s="81"/>
      <c r="AE654" s="82"/>
      <c r="AF654" s="81"/>
      <c r="AG654" s="81"/>
      <c r="AH654" s="81"/>
      <c r="AI654" s="81"/>
      <c r="AJ654" s="81"/>
      <c r="AK654" s="81"/>
      <c r="AL654" s="81"/>
      <c r="AM654" s="81"/>
      <c r="AN654" s="81"/>
      <c r="AO654" s="81"/>
      <c r="AP654" s="82"/>
      <c r="AQ654" s="81"/>
      <c r="AR654" s="81"/>
      <c r="AS654" s="81"/>
      <c r="AT654" s="81"/>
      <c r="AU654" s="81"/>
      <c r="AV654" s="81"/>
      <c r="AW654" s="81"/>
      <c r="AX654" s="82"/>
      <c r="AY654" s="81"/>
      <c r="AZ654" s="81"/>
      <c r="BA654" s="81"/>
      <c r="BB654" s="81"/>
      <c r="BC654" s="81"/>
      <c r="BD654" s="81"/>
      <c r="BE654" s="81"/>
      <c r="BF654" s="82"/>
      <c r="BG654" s="81"/>
      <c r="BH654" s="81"/>
      <c r="BI654" s="81"/>
      <c r="BJ654" s="81"/>
      <c r="BK654" s="81"/>
      <c r="BL654" s="81"/>
      <c r="BM654" s="82"/>
      <c r="BN654" s="81"/>
      <c r="BO654" s="81"/>
      <c r="BP654" s="81"/>
      <c r="BQ654" s="81"/>
      <c r="BR654" s="81"/>
      <c r="BS654" s="81"/>
      <c r="BT654"/>
      <c r="BU654" s="80"/>
      <c r="BV654" s="80"/>
      <c r="BW654" s="80"/>
      <c r="BX654" s="80"/>
      <c r="BY654" s="80"/>
      <c r="BZ654" s="80"/>
      <c r="CA654" s="80"/>
      <c r="CB654" s="80"/>
      <c r="CC654" s="80"/>
    </row>
    <row r="655" spans="1:81">
      <c r="A655" s="80"/>
      <c r="B655" s="80"/>
      <c r="C655" s="80"/>
      <c r="D655" s="80"/>
      <c r="E655" s="80"/>
      <c r="F655" s="80"/>
      <c r="G655" s="80"/>
      <c r="H655" s="80"/>
      <c r="I655" s="177"/>
      <c r="J655" s="81"/>
      <c r="K655" s="81"/>
      <c r="L655" s="81"/>
      <c r="M655" s="81"/>
      <c r="N655" s="81"/>
      <c r="O655" s="81"/>
      <c r="P655" s="81"/>
      <c r="Q655" s="81"/>
      <c r="R655" s="81"/>
      <c r="S655" s="81"/>
      <c r="T655" s="82"/>
      <c r="U655" s="81"/>
      <c r="V655" s="81"/>
      <c r="W655" s="81"/>
      <c r="X655" s="81"/>
      <c r="Y655" s="81"/>
      <c r="Z655" s="81"/>
      <c r="AA655" s="81"/>
      <c r="AB655" s="81"/>
      <c r="AC655" s="81"/>
      <c r="AD655" s="81"/>
      <c r="AE655" s="82"/>
      <c r="AF655" s="81"/>
      <c r="AG655" s="81"/>
      <c r="AH655" s="81"/>
      <c r="AI655" s="81"/>
      <c r="AJ655" s="81"/>
      <c r="AK655" s="81"/>
      <c r="AL655" s="81"/>
      <c r="AM655" s="81"/>
      <c r="AN655" s="81"/>
      <c r="AO655" s="81"/>
      <c r="AP655" s="82"/>
      <c r="AQ655" s="81"/>
      <c r="AR655" s="81"/>
      <c r="AS655" s="81"/>
      <c r="AT655" s="81"/>
      <c r="AU655" s="81"/>
      <c r="AV655" s="81"/>
      <c r="AW655" s="81"/>
      <c r="AX655" s="82"/>
      <c r="AY655" s="81"/>
      <c r="AZ655" s="81"/>
      <c r="BA655" s="81"/>
      <c r="BB655" s="81"/>
      <c r="BC655" s="81"/>
      <c r="BD655" s="81"/>
      <c r="BE655" s="81"/>
      <c r="BF655" s="82"/>
      <c r="BG655" s="81"/>
      <c r="BH655" s="81"/>
      <c r="BI655" s="81"/>
      <c r="BJ655" s="81"/>
      <c r="BK655" s="81"/>
      <c r="BL655" s="81"/>
      <c r="BM655" s="82"/>
      <c r="BN655" s="81"/>
      <c r="BO655" s="81"/>
      <c r="BP655" s="81"/>
      <c r="BQ655" s="81"/>
      <c r="BR655" s="81"/>
      <c r="BS655" s="81"/>
      <c r="BT655"/>
      <c r="BU655" s="80"/>
      <c r="BV655" s="80"/>
      <c r="BW655" s="80"/>
      <c r="BX655" s="80"/>
      <c r="BY655" s="80"/>
      <c r="BZ655" s="80"/>
      <c r="CA655" s="80"/>
      <c r="CB655" s="80"/>
      <c r="CC655" s="80"/>
    </row>
    <row r="656" spans="1:81">
      <c r="A656" s="80"/>
      <c r="B656" s="80"/>
      <c r="C656" s="80"/>
      <c r="D656" s="80"/>
      <c r="E656" s="80"/>
      <c r="F656" s="80"/>
      <c r="G656" s="80"/>
      <c r="H656" s="80"/>
      <c r="I656" s="177"/>
      <c r="J656" s="81"/>
      <c r="K656" s="81"/>
      <c r="L656" s="81"/>
      <c r="M656" s="81"/>
      <c r="N656" s="81"/>
      <c r="O656" s="81"/>
      <c r="P656" s="81"/>
      <c r="Q656" s="81"/>
      <c r="R656" s="81"/>
      <c r="S656" s="81"/>
      <c r="T656" s="82"/>
      <c r="U656" s="81"/>
      <c r="V656" s="81"/>
      <c r="W656" s="81"/>
      <c r="X656" s="81"/>
      <c r="Y656" s="81"/>
      <c r="Z656" s="81"/>
      <c r="AA656" s="81"/>
      <c r="AB656" s="81"/>
      <c r="AC656" s="81"/>
      <c r="AD656" s="81"/>
      <c r="AE656" s="82"/>
      <c r="AF656" s="81"/>
      <c r="AG656" s="81"/>
      <c r="AH656" s="81"/>
      <c r="AI656" s="81"/>
      <c r="AJ656" s="81"/>
      <c r="AK656" s="81"/>
      <c r="AL656" s="81"/>
      <c r="AM656" s="81"/>
      <c r="AN656" s="81"/>
      <c r="AO656" s="81"/>
      <c r="AP656" s="82"/>
      <c r="AQ656" s="81"/>
      <c r="AR656" s="81"/>
      <c r="AS656" s="81"/>
      <c r="AT656" s="81"/>
      <c r="AU656" s="81"/>
      <c r="AV656" s="81"/>
      <c r="AW656" s="81"/>
      <c r="AX656" s="82"/>
      <c r="AY656" s="81"/>
      <c r="AZ656" s="81"/>
      <c r="BA656" s="81"/>
      <c r="BB656" s="81"/>
      <c r="BC656" s="81"/>
      <c r="BD656" s="81"/>
      <c r="BE656" s="81"/>
      <c r="BF656" s="82"/>
      <c r="BG656" s="81"/>
      <c r="BH656" s="81"/>
      <c r="BI656" s="81"/>
      <c r="BJ656" s="81"/>
      <c r="BK656" s="81"/>
      <c r="BL656" s="81"/>
      <c r="BM656" s="82"/>
      <c r="BN656" s="81"/>
      <c r="BO656" s="81"/>
      <c r="BP656" s="81"/>
      <c r="BQ656" s="81"/>
      <c r="BR656" s="81"/>
      <c r="BS656" s="81"/>
      <c r="BT656"/>
      <c r="BU656" s="80"/>
      <c r="BV656" s="80"/>
      <c r="BW656" s="80"/>
      <c r="BX656" s="80"/>
      <c r="BY656" s="80"/>
      <c r="BZ656" s="80"/>
      <c r="CA656" s="80"/>
      <c r="CB656" s="80"/>
      <c r="CC656" s="80"/>
    </row>
    <row r="657" spans="1:81">
      <c r="A657" s="80"/>
      <c r="B657" s="80"/>
      <c r="C657" s="80"/>
      <c r="D657" s="80"/>
      <c r="E657" s="80"/>
      <c r="F657" s="80"/>
      <c r="G657" s="80"/>
      <c r="H657" s="80"/>
      <c r="I657" s="177"/>
      <c r="J657" s="81"/>
      <c r="K657" s="81"/>
      <c r="L657" s="81"/>
      <c r="M657" s="81"/>
      <c r="N657" s="81"/>
      <c r="O657" s="81"/>
      <c r="P657" s="81"/>
      <c r="Q657" s="81"/>
      <c r="R657" s="81"/>
      <c r="S657" s="81"/>
      <c r="T657" s="82"/>
      <c r="U657" s="81"/>
      <c r="V657" s="81"/>
      <c r="W657" s="81"/>
      <c r="X657" s="81"/>
      <c r="Y657" s="81"/>
      <c r="Z657" s="81"/>
      <c r="AA657" s="81"/>
      <c r="AB657" s="81"/>
      <c r="AC657" s="81"/>
      <c r="AD657" s="81"/>
      <c r="AE657" s="82"/>
      <c r="AF657" s="81"/>
      <c r="AG657" s="81"/>
      <c r="AH657" s="81"/>
      <c r="AI657" s="81"/>
      <c r="AJ657" s="81"/>
      <c r="AK657" s="81"/>
      <c r="AL657" s="81"/>
      <c r="AM657" s="81"/>
      <c r="AN657" s="81"/>
      <c r="AO657" s="81"/>
      <c r="AP657" s="82"/>
      <c r="AQ657" s="81"/>
      <c r="AR657" s="81"/>
      <c r="AS657" s="81"/>
      <c r="AT657" s="81"/>
      <c r="AU657" s="81"/>
      <c r="AV657" s="81"/>
      <c r="AW657" s="81"/>
      <c r="AX657" s="82"/>
      <c r="AY657" s="81"/>
      <c r="AZ657" s="81"/>
      <c r="BA657" s="81"/>
      <c r="BB657" s="81"/>
      <c r="BC657" s="81"/>
      <c r="BD657" s="81"/>
      <c r="BE657" s="81"/>
      <c r="BF657" s="82"/>
      <c r="BG657" s="81"/>
      <c r="BH657" s="81"/>
      <c r="BI657" s="81"/>
      <c r="BJ657" s="81"/>
      <c r="BK657" s="81"/>
      <c r="BL657" s="81"/>
      <c r="BM657" s="82"/>
      <c r="BN657" s="81"/>
      <c r="BO657" s="81"/>
      <c r="BP657" s="81"/>
      <c r="BQ657" s="81"/>
      <c r="BR657" s="81"/>
      <c r="BS657" s="81"/>
      <c r="BT657"/>
      <c r="BU657" s="80"/>
      <c r="BV657" s="80"/>
      <c r="BW657" s="80"/>
      <c r="BX657" s="80"/>
      <c r="BY657" s="80"/>
      <c r="BZ657" s="80"/>
      <c r="CA657" s="80"/>
      <c r="CB657" s="80"/>
      <c r="CC657" s="80"/>
    </row>
    <row r="658" spans="1:81">
      <c r="A658" s="80"/>
      <c r="B658" s="80"/>
      <c r="C658" s="80"/>
      <c r="D658" s="80"/>
      <c r="E658" s="80"/>
      <c r="F658" s="80"/>
      <c r="G658" s="80"/>
      <c r="H658" s="80"/>
      <c r="I658" s="177"/>
      <c r="J658" s="81"/>
      <c r="K658" s="81"/>
      <c r="L658" s="81"/>
      <c r="M658" s="81"/>
      <c r="N658" s="81"/>
      <c r="O658" s="81"/>
      <c r="P658" s="81"/>
      <c r="Q658" s="81"/>
      <c r="R658" s="81"/>
      <c r="S658" s="81"/>
      <c r="T658" s="82"/>
      <c r="U658" s="81"/>
      <c r="V658" s="81"/>
      <c r="W658" s="81"/>
      <c r="X658" s="81"/>
      <c r="Y658" s="81"/>
      <c r="Z658" s="81"/>
      <c r="AA658" s="81"/>
      <c r="AB658" s="81"/>
      <c r="AC658" s="81"/>
      <c r="AD658" s="81"/>
      <c r="AE658" s="82"/>
      <c r="AF658" s="81"/>
      <c r="AG658" s="81"/>
      <c r="AH658" s="81"/>
      <c r="AI658" s="81"/>
      <c r="AJ658" s="81"/>
      <c r="AK658" s="81"/>
      <c r="AL658" s="81"/>
      <c r="AM658" s="81"/>
      <c r="AN658" s="81"/>
      <c r="AO658" s="81"/>
      <c r="AP658" s="82"/>
      <c r="AQ658" s="81"/>
      <c r="AR658" s="81"/>
      <c r="AS658" s="81"/>
      <c r="AT658" s="81"/>
      <c r="AU658" s="81"/>
      <c r="AV658" s="81"/>
      <c r="AW658" s="81"/>
      <c r="AX658" s="82"/>
      <c r="AY658" s="81"/>
      <c r="AZ658" s="81"/>
      <c r="BA658" s="81"/>
      <c r="BB658" s="81"/>
      <c r="BC658" s="81"/>
      <c r="BD658" s="81"/>
      <c r="BE658" s="81"/>
      <c r="BF658" s="82"/>
      <c r="BG658" s="81"/>
      <c r="BH658" s="81"/>
      <c r="BI658" s="81"/>
      <c r="BJ658" s="81"/>
      <c r="BK658" s="81"/>
      <c r="BL658" s="81"/>
      <c r="BM658" s="82"/>
      <c r="BN658" s="81"/>
      <c r="BO658" s="81"/>
      <c r="BP658" s="81"/>
      <c r="BQ658" s="81"/>
      <c r="BR658" s="81"/>
      <c r="BS658" s="81"/>
      <c r="BT658"/>
      <c r="BU658" s="80"/>
      <c r="BV658" s="80"/>
      <c r="BW658" s="80"/>
      <c r="BX658" s="80"/>
      <c r="BY658" s="80"/>
      <c r="BZ658" s="80"/>
      <c r="CA658" s="80"/>
      <c r="CB658" s="80"/>
      <c r="CC658" s="80"/>
    </row>
    <row r="659" spans="1:81">
      <c r="A659" s="80"/>
      <c r="B659" s="80"/>
      <c r="C659" s="80"/>
      <c r="D659" s="80"/>
      <c r="E659" s="80"/>
      <c r="F659" s="80"/>
      <c r="G659" s="80"/>
      <c r="H659" s="80"/>
      <c r="I659" s="177"/>
      <c r="J659" s="81"/>
      <c r="K659" s="81"/>
      <c r="L659" s="81"/>
      <c r="M659" s="81"/>
      <c r="N659" s="81"/>
      <c r="O659" s="81"/>
      <c r="P659" s="81"/>
      <c r="Q659" s="81"/>
      <c r="R659" s="81"/>
      <c r="S659" s="81"/>
      <c r="T659" s="82"/>
      <c r="U659" s="81"/>
      <c r="V659" s="81"/>
      <c r="W659" s="81"/>
      <c r="X659" s="81"/>
      <c r="Y659" s="81"/>
      <c r="Z659" s="81"/>
      <c r="AA659" s="81"/>
      <c r="AB659" s="81"/>
      <c r="AC659" s="81"/>
      <c r="AD659" s="81"/>
      <c r="AE659" s="82"/>
      <c r="AF659" s="81"/>
      <c r="AG659" s="81"/>
      <c r="AH659" s="81"/>
      <c r="AI659" s="81"/>
      <c r="AJ659" s="81"/>
      <c r="AK659" s="81"/>
      <c r="AL659" s="81"/>
      <c r="AM659" s="81"/>
      <c r="AN659" s="81"/>
      <c r="AO659" s="81"/>
      <c r="AP659" s="82"/>
      <c r="AQ659" s="81"/>
      <c r="AR659" s="81"/>
      <c r="AS659" s="81"/>
      <c r="AT659" s="81"/>
      <c r="AU659" s="81"/>
      <c r="AV659" s="81"/>
      <c r="AW659" s="81"/>
      <c r="AX659" s="82"/>
      <c r="AY659" s="81"/>
      <c r="AZ659" s="81"/>
      <c r="BA659" s="81"/>
      <c r="BB659" s="81"/>
      <c r="BC659" s="81"/>
      <c r="BD659" s="81"/>
      <c r="BE659" s="81"/>
      <c r="BF659" s="82"/>
      <c r="BG659" s="81"/>
      <c r="BH659" s="81"/>
      <c r="BI659" s="81"/>
      <c r="BJ659" s="81"/>
      <c r="BK659" s="81"/>
      <c r="BL659" s="81"/>
      <c r="BM659" s="82"/>
      <c r="BN659" s="81"/>
      <c r="BO659" s="81"/>
      <c r="BP659" s="81"/>
      <c r="BQ659" s="81"/>
      <c r="BR659" s="81"/>
      <c r="BS659" s="81"/>
      <c r="BT659"/>
      <c r="BU659" s="80"/>
      <c r="BV659" s="80"/>
      <c r="BW659" s="80"/>
      <c r="BX659" s="80"/>
      <c r="BY659" s="80"/>
      <c r="BZ659" s="80"/>
      <c r="CA659" s="80"/>
      <c r="CB659" s="80"/>
      <c r="CC659" s="80"/>
    </row>
    <row r="660" spans="1:81">
      <c r="A660" s="80"/>
      <c r="B660" s="80"/>
      <c r="C660" s="80"/>
      <c r="D660" s="80"/>
      <c r="E660" s="80"/>
      <c r="F660" s="80"/>
      <c r="G660" s="80"/>
      <c r="H660" s="80"/>
      <c r="I660" s="177"/>
      <c r="J660" s="81"/>
      <c r="K660" s="81"/>
      <c r="L660" s="81"/>
      <c r="M660" s="81"/>
      <c r="N660" s="81"/>
      <c r="O660" s="81"/>
      <c r="P660" s="81"/>
      <c r="Q660" s="81"/>
      <c r="R660" s="81"/>
      <c r="S660" s="81"/>
      <c r="T660" s="82"/>
      <c r="U660" s="81"/>
      <c r="V660" s="81"/>
      <c r="W660" s="81"/>
      <c r="X660" s="81"/>
      <c r="Y660" s="81"/>
      <c r="Z660" s="81"/>
      <c r="AA660" s="81"/>
      <c r="AB660" s="81"/>
      <c r="AC660" s="81"/>
      <c r="AD660" s="81"/>
      <c r="AE660" s="82"/>
      <c r="AF660" s="81"/>
      <c r="AG660" s="81"/>
      <c r="AH660" s="81"/>
      <c r="AI660" s="81"/>
      <c r="AJ660" s="81"/>
      <c r="AK660" s="81"/>
      <c r="AL660" s="81"/>
      <c r="AM660" s="81"/>
      <c r="AN660" s="81"/>
      <c r="AO660" s="81"/>
      <c r="AP660" s="82"/>
      <c r="AQ660" s="81"/>
      <c r="AR660" s="81"/>
      <c r="AS660" s="81"/>
      <c r="AT660" s="81"/>
      <c r="AU660" s="81"/>
      <c r="AV660" s="81"/>
      <c r="AW660" s="81"/>
      <c r="AX660" s="82"/>
      <c r="AY660" s="81"/>
      <c r="AZ660" s="81"/>
      <c r="BA660" s="81"/>
      <c r="BB660" s="81"/>
      <c r="BC660" s="81"/>
      <c r="BD660" s="81"/>
      <c r="BE660" s="81"/>
      <c r="BF660" s="82"/>
      <c r="BG660" s="81"/>
      <c r="BH660" s="81"/>
      <c r="BI660" s="81"/>
      <c r="BJ660" s="81"/>
      <c r="BK660" s="81"/>
      <c r="BL660" s="81"/>
      <c r="BM660" s="82"/>
      <c r="BN660" s="81"/>
      <c r="BO660" s="81"/>
      <c r="BP660" s="81"/>
      <c r="BQ660" s="81"/>
      <c r="BR660" s="81"/>
      <c r="BS660" s="81"/>
      <c r="BT660"/>
      <c r="BU660" s="80"/>
      <c r="BV660" s="80"/>
      <c r="BW660" s="80"/>
      <c r="BX660" s="80"/>
      <c r="BY660" s="80"/>
      <c r="BZ660" s="80"/>
      <c r="CA660" s="80"/>
      <c r="CB660" s="80"/>
      <c r="CC660" s="80"/>
    </row>
    <row r="661" spans="1:81">
      <c r="A661" s="80"/>
      <c r="B661" s="80"/>
      <c r="C661" s="80"/>
      <c r="D661" s="80"/>
      <c r="E661" s="80"/>
      <c r="F661" s="80"/>
      <c r="G661" s="80"/>
      <c r="H661" s="80"/>
      <c r="I661" s="177"/>
      <c r="J661" s="81"/>
      <c r="K661" s="81"/>
      <c r="L661" s="81"/>
      <c r="M661" s="81"/>
      <c r="N661" s="81"/>
      <c r="O661" s="81"/>
      <c r="P661" s="81"/>
      <c r="Q661" s="81"/>
      <c r="R661" s="81"/>
      <c r="S661" s="81"/>
      <c r="T661" s="82"/>
      <c r="U661" s="81"/>
      <c r="V661" s="81"/>
      <c r="W661" s="81"/>
      <c r="X661" s="81"/>
      <c r="Y661" s="81"/>
      <c r="Z661" s="81"/>
      <c r="AA661" s="81"/>
      <c r="AB661" s="81"/>
      <c r="AC661" s="81"/>
      <c r="AD661" s="81"/>
      <c r="AE661" s="82"/>
      <c r="AF661" s="81"/>
      <c r="AG661" s="81"/>
      <c r="AH661" s="81"/>
      <c r="AI661" s="81"/>
      <c r="AJ661" s="81"/>
      <c r="AK661" s="81"/>
      <c r="AL661" s="81"/>
      <c r="AM661" s="81"/>
      <c r="AN661" s="81"/>
      <c r="AO661" s="81"/>
      <c r="AP661" s="82"/>
      <c r="AQ661" s="81"/>
      <c r="AR661" s="81"/>
      <c r="AS661" s="81"/>
      <c r="AT661" s="81"/>
      <c r="AU661" s="81"/>
      <c r="AV661" s="81"/>
      <c r="AW661" s="81"/>
      <c r="AX661" s="82"/>
      <c r="AY661" s="81"/>
      <c r="AZ661" s="81"/>
      <c r="BA661" s="81"/>
      <c r="BB661" s="81"/>
      <c r="BC661" s="81"/>
      <c r="BD661" s="81"/>
      <c r="BE661" s="81"/>
      <c r="BF661" s="82"/>
      <c r="BG661" s="81"/>
      <c r="BH661" s="81"/>
      <c r="BI661" s="81"/>
      <c r="BJ661" s="81"/>
      <c r="BK661" s="81"/>
      <c r="BL661" s="81"/>
      <c r="BM661" s="82"/>
      <c r="BN661" s="81"/>
      <c r="BO661" s="81"/>
      <c r="BP661" s="81"/>
      <c r="BQ661" s="81"/>
      <c r="BR661" s="81"/>
      <c r="BS661" s="81"/>
      <c r="BT661"/>
      <c r="BU661" s="80"/>
      <c r="BV661" s="80"/>
      <c r="BW661" s="80"/>
      <c r="BX661" s="80"/>
      <c r="BY661" s="80"/>
      <c r="BZ661" s="80"/>
      <c r="CA661" s="80"/>
      <c r="CB661" s="80"/>
      <c r="CC661" s="80"/>
    </row>
    <row r="662" spans="1:81">
      <c r="A662" s="80"/>
      <c r="B662" s="80"/>
      <c r="C662" s="80"/>
      <c r="D662" s="80"/>
      <c r="E662" s="80"/>
      <c r="F662" s="80"/>
      <c r="G662" s="80"/>
      <c r="H662" s="80"/>
      <c r="I662" s="177"/>
      <c r="J662" s="81"/>
      <c r="K662" s="81"/>
      <c r="L662" s="81"/>
      <c r="M662" s="81"/>
      <c r="N662" s="81"/>
      <c r="O662" s="81"/>
      <c r="P662" s="81"/>
      <c r="Q662" s="81"/>
      <c r="R662" s="81"/>
      <c r="S662" s="81"/>
      <c r="T662" s="82"/>
      <c r="U662" s="81"/>
      <c r="V662" s="81"/>
      <c r="W662" s="81"/>
      <c r="X662" s="81"/>
      <c r="Y662" s="81"/>
      <c r="Z662" s="81"/>
      <c r="AA662" s="81"/>
      <c r="AB662" s="81"/>
      <c r="AC662" s="81"/>
      <c r="AD662" s="81"/>
      <c r="AE662" s="82"/>
      <c r="AF662" s="81"/>
      <c r="AG662" s="81"/>
      <c r="AH662" s="81"/>
      <c r="AI662" s="81"/>
      <c r="AJ662" s="81"/>
      <c r="AK662" s="81"/>
      <c r="AL662" s="81"/>
      <c r="AM662" s="81"/>
      <c r="AN662" s="81"/>
      <c r="AO662" s="81"/>
      <c r="AP662" s="82"/>
      <c r="AQ662" s="81"/>
      <c r="AR662" s="81"/>
      <c r="AS662" s="81"/>
      <c r="AT662" s="81"/>
      <c r="AU662" s="81"/>
      <c r="AV662" s="81"/>
      <c r="AW662" s="81"/>
      <c r="AX662" s="82"/>
      <c r="AY662" s="81"/>
      <c r="AZ662" s="81"/>
      <c r="BA662" s="81"/>
      <c r="BB662" s="81"/>
      <c r="BC662" s="81"/>
      <c r="BD662" s="81"/>
      <c r="BE662" s="81"/>
      <c r="BF662" s="82"/>
      <c r="BG662" s="81"/>
      <c r="BH662" s="81"/>
      <c r="BI662" s="81"/>
      <c r="BJ662" s="81"/>
      <c r="BK662" s="81"/>
      <c r="BL662" s="81"/>
      <c r="BM662" s="82"/>
      <c r="BN662" s="81"/>
      <c r="BO662" s="81"/>
      <c r="BP662" s="81"/>
      <c r="BQ662" s="81"/>
      <c r="BR662" s="81"/>
      <c r="BS662" s="81"/>
      <c r="BT662"/>
      <c r="BU662" s="80"/>
      <c r="BV662" s="80"/>
      <c r="BW662" s="80"/>
      <c r="BX662" s="80"/>
      <c r="BY662" s="80"/>
      <c r="BZ662" s="80"/>
      <c r="CA662" s="80"/>
      <c r="CB662" s="80"/>
      <c r="CC662" s="80"/>
    </row>
    <row r="663" spans="1:81">
      <c r="A663" s="80"/>
      <c r="B663" s="80"/>
      <c r="C663" s="80"/>
      <c r="D663" s="80"/>
      <c r="E663" s="80"/>
      <c r="F663" s="80"/>
      <c r="G663" s="80"/>
      <c r="H663" s="80"/>
      <c r="I663" s="177"/>
      <c r="J663" s="81"/>
      <c r="K663" s="81"/>
      <c r="L663" s="81"/>
      <c r="M663" s="81"/>
      <c r="N663" s="81"/>
      <c r="O663" s="81"/>
      <c r="P663" s="81"/>
      <c r="Q663" s="81"/>
      <c r="R663" s="81"/>
      <c r="S663" s="81"/>
      <c r="T663" s="82"/>
      <c r="U663" s="81"/>
      <c r="V663" s="81"/>
      <c r="W663" s="81"/>
      <c r="X663" s="81"/>
      <c r="Y663" s="81"/>
      <c r="Z663" s="81"/>
      <c r="AA663" s="81"/>
      <c r="AB663" s="81"/>
      <c r="AC663" s="81"/>
      <c r="AD663" s="81"/>
      <c r="AE663" s="82"/>
      <c r="AF663" s="81"/>
      <c r="AG663" s="81"/>
      <c r="AH663" s="81"/>
      <c r="AI663" s="81"/>
      <c r="AJ663" s="81"/>
      <c r="AK663" s="81"/>
      <c r="AL663" s="81"/>
      <c r="AM663" s="81"/>
      <c r="AN663" s="81"/>
      <c r="AO663" s="81"/>
      <c r="AP663" s="82"/>
      <c r="AQ663" s="81"/>
      <c r="AR663" s="81"/>
      <c r="AS663" s="81"/>
      <c r="AT663" s="81"/>
      <c r="AU663" s="81"/>
      <c r="AV663" s="81"/>
      <c r="AW663" s="81"/>
      <c r="AX663" s="82"/>
      <c r="AY663" s="81"/>
      <c r="AZ663" s="81"/>
      <c r="BA663" s="81"/>
      <c r="BB663" s="81"/>
      <c r="BC663" s="81"/>
      <c r="BD663" s="81"/>
      <c r="BE663" s="81"/>
      <c r="BF663" s="82"/>
      <c r="BG663" s="81"/>
      <c r="BH663" s="81"/>
      <c r="BI663" s="81"/>
      <c r="BJ663" s="81"/>
      <c r="BK663" s="81"/>
      <c r="BL663" s="81"/>
      <c r="BM663" s="82"/>
      <c r="BN663" s="81"/>
      <c r="BO663" s="81"/>
      <c r="BP663" s="81"/>
      <c r="BQ663" s="81"/>
      <c r="BR663" s="81"/>
      <c r="BS663" s="81"/>
      <c r="BT663"/>
      <c r="BU663" s="80"/>
      <c r="BV663" s="80"/>
      <c r="BW663" s="80"/>
      <c r="BX663" s="80"/>
      <c r="BY663" s="80"/>
      <c r="BZ663" s="80"/>
      <c r="CA663" s="80"/>
      <c r="CB663" s="80"/>
      <c r="CC663" s="80"/>
    </row>
    <row r="664" spans="1:81">
      <c r="A664" s="80"/>
      <c r="B664" s="80"/>
      <c r="C664" s="80"/>
      <c r="D664" s="80"/>
      <c r="E664" s="80"/>
      <c r="F664" s="80"/>
      <c r="G664" s="80"/>
      <c r="H664" s="80"/>
      <c r="I664" s="177"/>
      <c r="J664" s="81"/>
      <c r="K664" s="81"/>
      <c r="L664" s="81"/>
      <c r="M664" s="81"/>
      <c r="N664" s="81"/>
      <c r="O664" s="81"/>
      <c r="P664" s="81"/>
      <c r="Q664" s="81"/>
      <c r="R664" s="81"/>
      <c r="S664" s="81"/>
      <c r="T664" s="82"/>
      <c r="U664" s="81"/>
      <c r="V664" s="81"/>
      <c r="W664" s="81"/>
      <c r="X664" s="81"/>
      <c r="Y664" s="81"/>
      <c r="Z664" s="81"/>
      <c r="AA664" s="81"/>
      <c r="AB664" s="81"/>
      <c r="AC664" s="81"/>
      <c r="AD664" s="81"/>
      <c r="AE664" s="82"/>
      <c r="AF664" s="81"/>
      <c r="AG664" s="81"/>
      <c r="AH664" s="81"/>
      <c r="AI664" s="81"/>
      <c r="AJ664" s="81"/>
      <c r="AK664" s="81"/>
      <c r="AL664" s="81"/>
      <c r="AM664" s="81"/>
      <c r="AN664" s="81"/>
      <c r="AO664" s="81"/>
      <c r="AP664" s="82"/>
      <c r="AQ664" s="81"/>
      <c r="AR664" s="81"/>
      <c r="AS664" s="81"/>
      <c r="AT664" s="81"/>
      <c r="AU664" s="81"/>
      <c r="AV664" s="81"/>
      <c r="AW664" s="81"/>
      <c r="AX664" s="82"/>
      <c r="AY664" s="81"/>
      <c r="AZ664" s="81"/>
      <c r="BA664" s="81"/>
      <c r="BB664" s="81"/>
      <c r="BC664" s="81"/>
      <c r="BD664" s="81"/>
      <c r="BE664" s="81"/>
      <c r="BF664" s="82"/>
      <c r="BG664" s="81"/>
      <c r="BH664" s="81"/>
      <c r="BI664" s="81"/>
      <c r="BJ664" s="81"/>
      <c r="BK664" s="81"/>
      <c r="BL664" s="81"/>
      <c r="BM664" s="82"/>
      <c r="BN664" s="81"/>
      <c r="BO664" s="81"/>
      <c r="BP664" s="81"/>
      <c r="BQ664" s="81"/>
      <c r="BR664" s="81"/>
      <c r="BS664" s="81"/>
      <c r="BT664"/>
      <c r="BU664" s="80"/>
      <c r="BV664" s="80"/>
      <c r="BW664" s="80"/>
      <c r="BX664" s="80"/>
      <c r="BY664" s="80"/>
      <c r="BZ664" s="80"/>
      <c r="CA664" s="80"/>
      <c r="CB664" s="80"/>
      <c r="CC664" s="80"/>
    </row>
    <row r="665" spans="1:81">
      <c r="A665" s="80"/>
      <c r="B665" s="80"/>
      <c r="C665" s="80"/>
      <c r="D665" s="80"/>
      <c r="E665" s="80"/>
      <c r="F665" s="80"/>
      <c r="G665" s="80"/>
      <c r="H665" s="80"/>
      <c r="I665" s="177"/>
      <c r="J665" s="81"/>
      <c r="K665" s="81"/>
      <c r="L665" s="81"/>
      <c r="M665" s="81"/>
      <c r="N665" s="81"/>
      <c r="O665" s="81"/>
      <c r="P665" s="81"/>
      <c r="Q665" s="81"/>
      <c r="R665" s="81"/>
      <c r="S665" s="81"/>
      <c r="T665" s="82"/>
      <c r="U665" s="81"/>
      <c r="V665" s="81"/>
      <c r="W665" s="81"/>
      <c r="X665" s="81"/>
      <c r="Y665" s="81"/>
      <c r="Z665" s="81"/>
      <c r="AA665" s="81"/>
      <c r="AB665" s="81"/>
      <c r="AC665" s="81"/>
      <c r="AD665" s="81"/>
      <c r="AE665" s="82"/>
      <c r="AF665" s="81"/>
      <c r="AG665" s="81"/>
      <c r="AH665" s="81"/>
      <c r="AI665" s="81"/>
      <c r="AJ665" s="81"/>
      <c r="AK665" s="81"/>
      <c r="AL665" s="81"/>
      <c r="AM665" s="81"/>
      <c r="AN665" s="81"/>
      <c r="AO665" s="81"/>
      <c r="AP665" s="82"/>
      <c r="AQ665" s="81"/>
      <c r="AR665" s="81"/>
      <c r="AS665" s="81"/>
      <c r="AT665" s="81"/>
      <c r="AU665" s="81"/>
      <c r="AV665" s="81"/>
      <c r="AW665" s="81"/>
      <c r="AX665" s="82"/>
      <c r="AY665" s="81"/>
      <c r="AZ665" s="81"/>
      <c r="BA665" s="81"/>
      <c r="BB665" s="81"/>
      <c r="BC665" s="81"/>
      <c r="BD665" s="81"/>
      <c r="BE665" s="81"/>
      <c r="BF665" s="82"/>
      <c r="BG665" s="81"/>
      <c r="BH665" s="81"/>
      <c r="BI665" s="81"/>
      <c r="BJ665" s="81"/>
      <c r="BK665" s="81"/>
      <c r="BL665" s="81"/>
      <c r="BM665" s="82"/>
      <c r="BN665" s="81"/>
      <c r="BO665" s="81"/>
      <c r="BP665" s="81"/>
      <c r="BQ665" s="81"/>
      <c r="BR665" s="81"/>
      <c r="BS665" s="81"/>
      <c r="BT665"/>
      <c r="BU665" s="80"/>
      <c r="BV665" s="80"/>
      <c r="BW665" s="80"/>
      <c r="BX665" s="80"/>
      <c r="BY665" s="80"/>
      <c r="BZ665" s="80"/>
      <c r="CA665" s="80"/>
      <c r="CB665" s="80"/>
      <c r="CC665" s="80"/>
    </row>
    <row r="666" spans="1:81">
      <c r="A666" s="80"/>
      <c r="B666" s="80"/>
      <c r="C666" s="80"/>
      <c r="D666" s="80"/>
      <c r="E666" s="80"/>
      <c r="F666" s="80"/>
      <c r="G666" s="80"/>
      <c r="H666" s="80"/>
      <c r="I666" s="177"/>
      <c r="J666" s="81"/>
      <c r="K666" s="81"/>
      <c r="L666" s="81"/>
      <c r="M666" s="81"/>
      <c r="N666" s="81"/>
      <c r="O666" s="81"/>
      <c r="P666" s="81"/>
      <c r="Q666" s="81"/>
      <c r="R666" s="81"/>
      <c r="S666" s="81"/>
      <c r="T666" s="82"/>
      <c r="U666" s="81"/>
      <c r="V666" s="81"/>
      <c r="W666" s="81"/>
      <c r="X666" s="81"/>
      <c r="Y666" s="81"/>
      <c r="Z666" s="81"/>
      <c r="AA666" s="81"/>
      <c r="AB666" s="81"/>
      <c r="AC666" s="81"/>
      <c r="AD666" s="81"/>
      <c r="AE666" s="82"/>
      <c r="AF666" s="81"/>
      <c r="AG666" s="81"/>
      <c r="AH666" s="81"/>
      <c r="AI666" s="81"/>
      <c r="AJ666" s="81"/>
      <c r="AK666" s="81"/>
      <c r="AL666" s="81"/>
      <c r="AM666" s="81"/>
      <c r="AN666" s="81"/>
      <c r="AO666" s="81"/>
      <c r="AP666" s="82"/>
      <c r="AQ666" s="81"/>
      <c r="AR666" s="81"/>
      <c r="AS666" s="81"/>
      <c r="AT666" s="81"/>
      <c r="AU666" s="81"/>
      <c r="AV666" s="81"/>
      <c r="AW666" s="81"/>
      <c r="AX666" s="82"/>
      <c r="AY666" s="81"/>
      <c r="AZ666" s="81"/>
      <c r="BA666" s="81"/>
      <c r="BB666" s="81"/>
      <c r="BC666" s="81"/>
      <c r="BD666" s="81"/>
      <c r="BE666" s="81"/>
      <c r="BF666" s="82"/>
      <c r="BG666" s="81"/>
      <c r="BH666" s="81"/>
      <c r="BI666" s="81"/>
      <c r="BJ666" s="81"/>
      <c r="BK666" s="81"/>
      <c r="BL666" s="81"/>
      <c r="BM666" s="82"/>
      <c r="BN666" s="81"/>
      <c r="BO666" s="81"/>
      <c r="BP666" s="81"/>
      <c r="BQ666" s="81"/>
      <c r="BR666" s="81"/>
      <c r="BS666" s="81"/>
      <c r="BT666"/>
      <c r="BU666" s="80"/>
      <c r="BV666" s="80"/>
      <c r="BW666" s="80"/>
      <c r="BX666" s="80"/>
      <c r="BY666" s="80"/>
      <c r="BZ666" s="80"/>
      <c r="CA666" s="80"/>
      <c r="CB666" s="80"/>
      <c r="CC666" s="80"/>
    </row>
    <row r="667" spans="1:81">
      <c r="A667" s="80"/>
      <c r="B667" s="80"/>
      <c r="C667" s="80"/>
      <c r="D667" s="80"/>
      <c r="E667" s="80"/>
      <c r="F667" s="80"/>
      <c r="G667" s="80"/>
      <c r="H667" s="80"/>
      <c r="I667" s="177"/>
      <c r="J667" s="81"/>
      <c r="K667" s="81"/>
      <c r="L667" s="81"/>
      <c r="M667" s="81"/>
      <c r="N667" s="81"/>
      <c r="O667" s="81"/>
      <c r="P667" s="81"/>
      <c r="Q667" s="81"/>
      <c r="R667" s="81"/>
      <c r="S667" s="81"/>
      <c r="T667" s="82"/>
      <c r="U667" s="81"/>
      <c r="V667" s="81"/>
      <c r="W667" s="81"/>
      <c r="X667" s="81"/>
      <c r="Y667" s="81"/>
      <c r="Z667" s="81"/>
      <c r="AA667" s="81"/>
      <c r="AB667" s="81"/>
      <c r="AC667" s="81"/>
      <c r="AD667" s="81"/>
      <c r="AE667" s="82"/>
      <c r="AF667" s="81"/>
      <c r="AG667" s="81"/>
      <c r="AH667" s="81"/>
      <c r="AI667" s="81"/>
      <c r="AJ667" s="81"/>
      <c r="AK667" s="81"/>
      <c r="AL667" s="81"/>
      <c r="AM667" s="81"/>
      <c r="AN667" s="81"/>
      <c r="AO667" s="81"/>
      <c r="AP667" s="82"/>
      <c r="AQ667" s="81"/>
      <c r="AR667" s="81"/>
      <c r="AS667" s="81"/>
      <c r="AT667" s="81"/>
      <c r="AU667" s="81"/>
      <c r="AV667" s="81"/>
      <c r="AW667" s="81"/>
      <c r="AX667" s="82"/>
      <c r="AY667" s="81"/>
      <c r="AZ667" s="81"/>
      <c r="BA667" s="81"/>
      <c r="BB667" s="81"/>
      <c r="BC667" s="81"/>
      <c r="BD667" s="81"/>
      <c r="BE667" s="81"/>
      <c r="BF667" s="82"/>
      <c r="BG667" s="81"/>
      <c r="BH667" s="81"/>
      <c r="BI667" s="81"/>
      <c r="BJ667" s="81"/>
      <c r="BK667" s="81"/>
      <c r="BL667" s="81"/>
      <c r="BM667" s="82"/>
      <c r="BN667" s="81"/>
      <c r="BO667" s="81"/>
      <c r="BP667" s="81"/>
      <c r="BQ667" s="81"/>
      <c r="BR667" s="81"/>
      <c r="BS667" s="81"/>
      <c r="BT667"/>
      <c r="BU667" s="80"/>
      <c r="BV667" s="80"/>
      <c r="BW667" s="80"/>
      <c r="BX667" s="80"/>
      <c r="BY667" s="80"/>
      <c r="BZ667" s="80"/>
      <c r="CA667" s="80"/>
      <c r="CB667" s="80"/>
      <c r="CC667" s="80"/>
    </row>
    <row r="668" spans="1:81">
      <c r="A668" s="80"/>
      <c r="B668" s="80"/>
      <c r="C668" s="80"/>
      <c r="D668" s="80"/>
      <c r="E668" s="80"/>
      <c r="F668" s="80"/>
      <c r="G668" s="80"/>
      <c r="H668" s="80"/>
      <c r="I668" s="177"/>
      <c r="J668" s="81"/>
      <c r="K668" s="81"/>
      <c r="L668" s="81"/>
      <c r="M668" s="81"/>
      <c r="N668" s="81"/>
      <c r="O668" s="81"/>
      <c r="P668" s="81"/>
      <c r="Q668" s="81"/>
      <c r="R668" s="81"/>
      <c r="S668" s="81"/>
      <c r="T668" s="82"/>
      <c r="U668" s="81"/>
      <c r="V668" s="81"/>
      <c r="W668" s="81"/>
      <c r="X668" s="81"/>
      <c r="Y668" s="81"/>
      <c r="Z668" s="81"/>
      <c r="AA668" s="81"/>
      <c r="AB668" s="81"/>
      <c r="AC668" s="81"/>
      <c r="AD668" s="81"/>
      <c r="AE668" s="82"/>
      <c r="AF668" s="81"/>
      <c r="AG668" s="81"/>
      <c r="AH668" s="81"/>
      <c r="AI668" s="81"/>
      <c r="AJ668" s="81"/>
      <c r="AK668" s="81"/>
      <c r="AL668" s="81"/>
      <c r="AM668" s="81"/>
      <c r="AN668" s="81"/>
      <c r="AO668" s="81"/>
      <c r="AP668" s="82"/>
      <c r="AQ668" s="81"/>
      <c r="AR668" s="81"/>
      <c r="AS668" s="81"/>
      <c r="AT668" s="81"/>
      <c r="AU668" s="81"/>
      <c r="AV668" s="81"/>
      <c r="AW668" s="81"/>
      <c r="AX668" s="82"/>
      <c r="AY668" s="81"/>
      <c r="AZ668" s="81"/>
      <c r="BA668" s="81"/>
      <c r="BB668" s="81"/>
      <c r="BC668" s="81"/>
      <c r="BD668" s="81"/>
      <c r="BE668" s="81"/>
      <c r="BF668" s="82"/>
      <c r="BG668" s="81"/>
      <c r="BH668" s="81"/>
      <c r="BI668" s="81"/>
      <c r="BJ668" s="81"/>
      <c r="BK668" s="81"/>
      <c r="BL668" s="81"/>
      <c r="BM668" s="82"/>
      <c r="BN668" s="81"/>
      <c r="BO668" s="81"/>
      <c r="BP668" s="81"/>
      <c r="BQ668" s="81"/>
      <c r="BR668" s="81"/>
      <c r="BS668" s="81"/>
      <c r="BT668"/>
      <c r="BU668" s="80"/>
      <c r="BV668" s="80"/>
      <c r="BW668" s="80"/>
      <c r="BX668" s="80"/>
      <c r="BY668" s="80"/>
      <c r="BZ668" s="80"/>
      <c r="CA668" s="80"/>
      <c r="CB668" s="80"/>
      <c r="CC668" s="80"/>
    </row>
    <row r="669" spans="1:81">
      <c r="A669" s="80"/>
      <c r="B669" s="80"/>
      <c r="C669" s="80"/>
      <c r="D669" s="80"/>
      <c r="E669" s="80"/>
      <c r="F669" s="80"/>
      <c r="G669" s="80"/>
      <c r="H669" s="80"/>
      <c r="I669" s="177"/>
      <c r="J669" s="81"/>
      <c r="K669" s="81"/>
      <c r="L669" s="81"/>
      <c r="M669" s="81"/>
      <c r="N669" s="81"/>
      <c r="O669" s="81"/>
      <c r="P669" s="81"/>
      <c r="Q669" s="81"/>
      <c r="R669" s="81"/>
      <c r="S669" s="81"/>
      <c r="T669" s="82"/>
      <c r="U669" s="81"/>
      <c r="V669" s="81"/>
      <c r="W669" s="81"/>
      <c r="X669" s="81"/>
      <c r="Y669" s="81"/>
      <c r="Z669" s="81"/>
      <c r="AA669" s="81"/>
      <c r="AB669" s="81"/>
      <c r="AC669" s="81"/>
      <c r="AD669" s="81"/>
      <c r="AE669" s="82"/>
      <c r="AF669" s="81"/>
      <c r="AG669" s="81"/>
      <c r="AH669" s="81"/>
      <c r="AI669" s="81"/>
      <c r="AJ669" s="81"/>
      <c r="AK669" s="81"/>
      <c r="AL669" s="81"/>
      <c r="AM669" s="81"/>
      <c r="AN669" s="81"/>
      <c r="AO669" s="81"/>
      <c r="AP669" s="82"/>
      <c r="AQ669" s="81"/>
      <c r="AR669" s="81"/>
      <c r="AS669" s="81"/>
      <c r="AT669" s="81"/>
      <c r="AU669" s="81"/>
      <c r="AV669" s="81"/>
      <c r="AW669" s="81"/>
      <c r="AX669" s="82"/>
      <c r="AY669" s="81"/>
      <c r="AZ669" s="81"/>
      <c r="BA669" s="81"/>
      <c r="BB669" s="81"/>
      <c r="BC669" s="81"/>
      <c r="BD669" s="81"/>
      <c r="BE669" s="81"/>
      <c r="BF669" s="82"/>
      <c r="BG669" s="81"/>
      <c r="BH669" s="81"/>
      <c r="BI669" s="81"/>
      <c r="BJ669" s="81"/>
      <c r="BK669" s="81"/>
      <c r="BL669" s="81"/>
      <c r="BM669" s="82"/>
      <c r="BN669" s="81"/>
      <c r="BO669" s="81"/>
      <c r="BP669" s="81"/>
      <c r="BQ669" s="81"/>
      <c r="BR669" s="81"/>
      <c r="BS669" s="81"/>
      <c r="BT669"/>
      <c r="BU669" s="80"/>
      <c r="BV669" s="80"/>
      <c r="BW669" s="80"/>
      <c r="BX669" s="80"/>
      <c r="BY669" s="80"/>
      <c r="BZ669" s="80"/>
      <c r="CA669" s="80"/>
      <c r="CB669" s="80"/>
      <c r="CC669" s="80"/>
    </row>
    <row r="670" spans="1:81">
      <c r="A670" s="80"/>
      <c r="B670" s="80"/>
      <c r="C670" s="80"/>
      <c r="D670" s="80"/>
      <c r="E670" s="80"/>
      <c r="F670" s="80"/>
      <c r="G670" s="80"/>
      <c r="H670" s="80"/>
      <c r="I670" s="177"/>
      <c r="J670" s="81"/>
      <c r="K670" s="81"/>
      <c r="L670" s="81"/>
      <c r="M670" s="81"/>
      <c r="N670" s="81"/>
      <c r="O670" s="81"/>
      <c r="P670" s="81"/>
      <c r="Q670" s="81"/>
      <c r="R670" s="81"/>
      <c r="S670" s="81"/>
      <c r="T670" s="82"/>
      <c r="U670" s="81"/>
      <c r="V670" s="81"/>
      <c r="W670" s="81"/>
      <c r="X670" s="81"/>
      <c r="Y670" s="81"/>
      <c r="Z670" s="81"/>
      <c r="AA670" s="81"/>
      <c r="AB670" s="81"/>
      <c r="AC670" s="81"/>
      <c r="AD670" s="81"/>
      <c r="AE670" s="82"/>
      <c r="AF670" s="81"/>
      <c r="AG670" s="81"/>
      <c r="AH670" s="81"/>
      <c r="AI670" s="81"/>
      <c r="AJ670" s="81"/>
      <c r="AK670" s="81"/>
      <c r="AL670" s="81"/>
      <c r="AM670" s="81"/>
      <c r="AN670" s="81"/>
      <c r="AO670" s="81"/>
      <c r="AP670" s="82"/>
      <c r="AQ670" s="81"/>
      <c r="AR670" s="81"/>
      <c r="AS670" s="81"/>
      <c r="AT670" s="81"/>
      <c r="AU670" s="81"/>
      <c r="AV670" s="81"/>
      <c r="AW670" s="81"/>
      <c r="AX670" s="82"/>
      <c r="AY670" s="81"/>
      <c r="AZ670" s="81"/>
      <c r="BA670" s="81"/>
      <c r="BB670" s="81"/>
      <c r="BC670" s="81"/>
      <c r="BD670" s="81"/>
      <c r="BE670" s="81"/>
      <c r="BF670" s="82"/>
      <c r="BG670" s="81"/>
      <c r="BH670" s="81"/>
      <c r="BI670" s="81"/>
      <c r="BJ670" s="81"/>
      <c r="BK670" s="81"/>
      <c r="BL670" s="81"/>
      <c r="BM670" s="82"/>
      <c r="BN670" s="81"/>
      <c r="BO670" s="81"/>
      <c r="BP670" s="81"/>
      <c r="BQ670" s="81"/>
      <c r="BR670" s="81"/>
      <c r="BS670" s="81"/>
      <c r="BT670"/>
      <c r="BU670" s="80"/>
      <c r="BV670" s="80"/>
      <c r="BW670" s="80"/>
      <c r="BX670" s="80"/>
      <c r="BY670" s="80"/>
      <c r="BZ670" s="80"/>
      <c r="CA670" s="80"/>
      <c r="CB670" s="80"/>
      <c r="CC670" s="80"/>
    </row>
    <row r="671" spans="1:81">
      <c r="A671" s="80"/>
      <c r="B671" s="80"/>
      <c r="C671" s="80"/>
      <c r="D671" s="80"/>
      <c r="E671" s="80"/>
      <c r="F671" s="80"/>
      <c r="G671" s="80"/>
      <c r="H671" s="80"/>
      <c r="I671" s="177"/>
      <c r="J671" s="81"/>
      <c r="K671" s="81"/>
      <c r="L671" s="81"/>
      <c r="M671" s="81"/>
      <c r="N671" s="81"/>
      <c r="O671" s="81"/>
      <c r="P671" s="81"/>
      <c r="Q671" s="81"/>
      <c r="R671" s="81"/>
      <c r="S671" s="81"/>
      <c r="T671" s="82"/>
      <c r="U671" s="81"/>
      <c r="V671" s="81"/>
      <c r="W671" s="81"/>
      <c r="X671" s="81"/>
      <c r="Y671" s="81"/>
      <c r="Z671" s="81"/>
      <c r="AA671" s="81"/>
      <c r="AB671" s="81"/>
      <c r="AC671" s="81"/>
      <c r="AD671" s="81"/>
      <c r="AE671" s="82"/>
      <c r="AF671" s="81"/>
      <c r="AG671" s="81"/>
      <c r="AH671" s="81"/>
      <c r="AI671" s="81"/>
      <c r="AJ671" s="81"/>
      <c r="AK671" s="81"/>
      <c r="AL671" s="81"/>
      <c r="AM671" s="81"/>
      <c r="AN671" s="81"/>
      <c r="AO671" s="81"/>
      <c r="AP671" s="82"/>
      <c r="AQ671" s="81"/>
      <c r="AR671" s="81"/>
      <c r="AS671" s="81"/>
      <c r="AT671" s="81"/>
      <c r="AU671" s="81"/>
      <c r="AV671" s="81"/>
      <c r="AW671" s="81"/>
      <c r="AX671" s="82"/>
      <c r="AY671" s="81"/>
      <c r="AZ671" s="81"/>
      <c r="BA671" s="81"/>
      <c r="BB671" s="81"/>
      <c r="BC671" s="81"/>
      <c r="BD671" s="81"/>
      <c r="BE671" s="81"/>
      <c r="BF671" s="82"/>
      <c r="BG671" s="81"/>
      <c r="BH671" s="81"/>
      <c r="BI671" s="81"/>
      <c r="BJ671" s="81"/>
      <c r="BK671" s="81"/>
      <c r="BL671" s="81"/>
      <c r="BM671" s="82"/>
      <c r="BN671" s="81"/>
      <c r="BO671" s="81"/>
      <c r="BP671" s="81"/>
      <c r="BQ671" s="81"/>
      <c r="BR671" s="81"/>
      <c r="BS671" s="81"/>
      <c r="BT671"/>
      <c r="BU671" s="80"/>
      <c r="BV671" s="80"/>
      <c r="BW671" s="80"/>
      <c r="BX671" s="80"/>
      <c r="BY671" s="80"/>
      <c r="BZ671" s="80"/>
      <c r="CA671" s="80"/>
      <c r="CB671" s="80"/>
      <c r="CC671" s="80"/>
    </row>
    <row r="672" spans="1:81">
      <c r="A672" s="80"/>
      <c r="B672" s="80"/>
      <c r="C672" s="80"/>
      <c r="D672" s="80"/>
      <c r="E672" s="80"/>
      <c r="F672" s="80"/>
      <c r="G672" s="174"/>
      <c r="H672" s="80"/>
      <c r="I672" s="177"/>
      <c r="J672" s="81"/>
      <c r="K672" s="81"/>
      <c r="L672" s="81"/>
      <c r="M672" s="81"/>
      <c r="N672" s="81"/>
      <c r="O672" s="81"/>
      <c r="P672" s="81"/>
      <c r="Q672" s="81"/>
      <c r="R672" s="81"/>
      <c r="S672" s="81"/>
      <c r="T672" s="82"/>
      <c r="U672" s="81"/>
      <c r="V672" s="81"/>
      <c r="W672" s="81"/>
      <c r="X672" s="81"/>
      <c r="Y672" s="81"/>
      <c r="Z672" s="81"/>
      <c r="AA672" s="81"/>
      <c r="AB672" s="81"/>
      <c r="AC672" s="81"/>
      <c r="AD672" s="81"/>
      <c r="AE672" s="82"/>
      <c r="AF672" s="81"/>
      <c r="AG672" s="81"/>
      <c r="AH672" s="81"/>
      <c r="AI672" s="81"/>
      <c r="AJ672" s="81"/>
      <c r="AK672" s="81"/>
      <c r="AL672" s="81"/>
      <c r="AM672" s="81"/>
      <c r="AN672" s="81"/>
      <c r="AO672" s="81"/>
      <c r="AP672" s="82"/>
      <c r="AQ672" s="81"/>
      <c r="AR672" s="81"/>
      <c r="AS672" s="81"/>
      <c r="AT672" s="81"/>
      <c r="AU672" s="81"/>
      <c r="AV672" s="81"/>
      <c r="AW672" s="81"/>
      <c r="AX672" s="82"/>
      <c r="AY672" s="81"/>
      <c r="AZ672" s="81"/>
      <c r="BA672" s="81"/>
      <c r="BB672" s="81"/>
      <c r="BC672" s="81"/>
      <c r="BD672" s="81"/>
      <c r="BE672" s="81"/>
      <c r="BF672" s="82"/>
      <c r="BG672" s="81"/>
      <c r="BH672" s="81"/>
      <c r="BI672" s="81"/>
      <c r="BJ672" s="81"/>
      <c r="BK672" s="81"/>
      <c r="BL672" s="81"/>
      <c r="BM672" s="82"/>
      <c r="BN672" s="81"/>
      <c r="BO672" s="81"/>
      <c r="BP672" s="81"/>
      <c r="BQ672" s="81"/>
      <c r="BR672" s="81"/>
      <c r="BS672" s="81"/>
      <c r="BT672"/>
      <c r="BU672" s="80"/>
      <c r="BV672" s="80"/>
      <c r="BW672" s="80"/>
      <c r="BX672" s="80"/>
      <c r="BY672" s="80"/>
      <c r="BZ672" s="80"/>
      <c r="CA672" s="80"/>
      <c r="CB672" s="80"/>
      <c r="CC672" s="80"/>
    </row>
    <row r="673" spans="1:81">
      <c r="A673" s="80"/>
      <c r="B673" s="80"/>
      <c r="C673" s="80"/>
      <c r="D673" s="80"/>
      <c r="E673" s="80"/>
      <c r="F673" s="80"/>
      <c r="G673" s="174"/>
      <c r="H673" s="80"/>
      <c r="I673" s="177"/>
      <c r="J673" s="81"/>
      <c r="K673" s="81"/>
      <c r="L673" s="81"/>
      <c r="M673" s="81"/>
      <c r="N673" s="81"/>
      <c r="O673" s="81"/>
      <c r="P673" s="81"/>
      <c r="Q673" s="81"/>
      <c r="R673" s="81"/>
      <c r="S673" s="81"/>
      <c r="T673" s="82"/>
      <c r="U673" s="81"/>
      <c r="V673" s="81"/>
      <c r="W673" s="81"/>
      <c r="X673" s="81"/>
      <c r="Y673" s="81"/>
      <c r="Z673" s="81"/>
      <c r="AA673" s="81"/>
      <c r="AB673" s="81"/>
      <c r="AC673" s="81"/>
      <c r="AD673" s="81"/>
      <c r="AE673" s="82"/>
      <c r="AF673" s="81"/>
      <c r="AG673" s="81"/>
      <c r="AH673" s="81"/>
      <c r="AI673" s="81"/>
      <c r="AJ673" s="81"/>
      <c r="AK673" s="81"/>
      <c r="AL673" s="81"/>
      <c r="AM673" s="81"/>
      <c r="AN673" s="81"/>
      <c r="AO673" s="81"/>
      <c r="AP673" s="82"/>
      <c r="AQ673" s="81"/>
      <c r="AR673" s="81"/>
      <c r="AS673" s="81"/>
      <c r="AT673" s="81"/>
      <c r="AU673" s="81"/>
      <c r="AV673" s="81"/>
      <c r="AW673" s="81"/>
      <c r="AX673" s="82"/>
      <c r="AY673" s="81"/>
      <c r="AZ673" s="81"/>
      <c r="BA673" s="81"/>
      <c r="BB673" s="81"/>
      <c r="BC673" s="81"/>
      <c r="BD673" s="81"/>
      <c r="BE673" s="81"/>
      <c r="BF673" s="82"/>
      <c r="BG673" s="81"/>
      <c r="BH673" s="81"/>
      <c r="BI673" s="81"/>
      <c r="BJ673" s="81"/>
      <c r="BK673" s="81"/>
      <c r="BL673" s="81"/>
      <c r="BM673" s="82"/>
      <c r="BN673" s="81"/>
      <c r="BO673" s="81"/>
      <c r="BP673" s="81"/>
      <c r="BQ673" s="81"/>
      <c r="BR673" s="81"/>
      <c r="BS673" s="81"/>
      <c r="BT673"/>
      <c r="BU673" s="80"/>
      <c r="BV673" s="80"/>
      <c r="BW673" s="80"/>
      <c r="BX673" s="80"/>
      <c r="BY673" s="80"/>
      <c r="BZ673" s="80"/>
      <c r="CA673" s="80"/>
      <c r="CB673" s="80"/>
      <c r="CC673" s="80"/>
    </row>
    <row r="674" spans="1:81">
      <c r="A674" s="80"/>
      <c r="B674" s="80"/>
      <c r="C674" s="80"/>
      <c r="D674" s="80"/>
      <c r="E674" s="80"/>
      <c r="F674" s="80"/>
      <c r="G674" s="80"/>
      <c r="H674" s="80"/>
      <c r="I674" s="177"/>
      <c r="J674" s="81"/>
      <c r="K674" s="81"/>
      <c r="L674" s="81"/>
      <c r="M674" s="81"/>
      <c r="N674" s="81"/>
      <c r="O674" s="81"/>
      <c r="P674" s="81"/>
      <c r="Q674" s="81"/>
      <c r="R674" s="81"/>
      <c r="S674" s="81"/>
      <c r="T674" s="82"/>
      <c r="U674" s="81"/>
      <c r="V674" s="81"/>
      <c r="W674" s="81"/>
      <c r="X674" s="81"/>
      <c r="Y674" s="81"/>
      <c r="Z674" s="81"/>
      <c r="AA674" s="81"/>
      <c r="AB674" s="81"/>
      <c r="AC674" s="81"/>
      <c r="AD674" s="81"/>
      <c r="AE674" s="82"/>
      <c r="AF674" s="81"/>
      <c r="AG674" s="81"/>
      <c r="AH674" s="81"/>
      <c r="AI674" s="81"/>
      <c r="AJ674" s="81"/>
      <c r="AK674" s="81"/>
      <c r="AL674" s="81"/>
      <c r="AM674" s="81"/>
      <c r="AN674" s="81"/>
      <c r="AO674" s="81"/>
      <c r="AP674" s="82"/>
      <c r="AQ674" s="81"/>
      <c r="AR674" s="81"/>
      <c r="AS674" s="81"/>
      <c r="AT674" s="81"/>
      <c r="AU674" s="81"/>
      <c r="AV674" s="81"/>
      <c r="AW674" s="81"/>
      <c r="AX674" s="82"/>
      <c r="AY674" s="81"/>
      <c r="AZ674" s="81"/>
      <c r="BA674" s="81"/>
      <c r="BB674" s="81"/>
      <c r="BC674" s="81"/>
      <c r="BD674" s="81"/>
      <c r="BE674" s="81"/>
      <c r="BF674" s="82"/>
      <c r="BG674" s="81"/>
      <c r="BH674" s="81"/>
      <c r="BI674" s="81"/>
      <c r="BJ674" s="81"/>
      <c r="BK674" s="81"/>
      <c r="BL674" s="81"/>
      <c r="BM674" s="82"/>
      <c r="BN674" s="81"/>
      <c r="BO674" s="81"/>
      <c r="BP674" s="81"/>
      <c r="BQ674" s="81"/>
      <c r="BR674" s="81"/>
      <c r="BS674" s="81"/>
      <c r="BT674"/>
      <c r="BU674" s="80"/>
      <c r="BV674" s="80"/>
      <c r="BW674" s="80"/>
      <c r="BX674" s="80"/>
      <c r="BY674" s="80"/>
      <c r="BZ674" s="80"/>
      <c r="CA674" s="80"/>
      <c r="CB674" s="80"/>
      <c r="CC674" s="80"/>
    </row>
    <row r="675" spans="1:81">
      <c r="A675" s="80"/>
      <c r="B675" s="80"/>
      <c r="C675" s="80"/>
      <c r="D675" s="80"/>
      <c r="E675" s="80"/>
      <c r="F675" s="80"/>
      <c r="G675" s="80"/>
      <c r="H675" s="80"/>
      <c r="I675" s="177"/>
      <c r="J675" s="81"/>
      <c r="K675" s="81"/>
      <c r="L675" s="81"/>
      <c r="M675" s="81"/>
      <c r="N675" s="81"/>
      <c r="O675" s="81"/>
      <c r="P675" s="81"/>
      <c r="Q675" s="81"/>
      <c r="R675" s="81"/>
      <c r="S675" s="81"/>
      <c r="T675" s="82"/>
      <c r="U675" s="81"/>
      <c r="V675" s="81"/>
      <c r="W675" s="81"/>
      <c r="X675" s="81"/>
      <c r="Y675" s="81"/>
      <c r="Z675" s="81"/>
      <c r="AA675" s="81"/>
      <c r="AB675" s="81"/>
      <c r="AC675" s="81"/>
      <c r="AD675" s="81"/>
      <c r="AE675" s="82"/>
      <c r="AF675" s="81"/>
      <c r="AG675" s="81"/>
      <c r="AH675" s="81"/>
      <c r="AI675" s="81"/>
      <c r="AJ675" s="81"/>
      <c r="AK675" s="81"/>
      <c r="AL675" s="81"/>
      <c r="AM675" s="81"/>
      <c r="AN675" s="81"/>
      <c r="AO675" s="81"/>
      <c r="AP675" s="82"/>
      <c r="AQ675" s="81"/>
      <c r="AR675" s="81"/>
      <c r="AS675" s="81"/>
      <c r="AT675" s="81"/>
      <c r="AU675" s="81"/>
      <c r="AV675" s="81"/>
      <c r="AW675" s="81"/>
      <c r="AX675" s="82"/>
      <c r="AY675" s="81"/>
      <c r="AZ675" s="81"/>
      <c r="BA675" s="81"/>
      <c r="BB675" s="81"/>
      <c r="BC675" s="81"/>
      <c r="BD675" s="81"/>
      <c r="BE675" s="81"/>
      <c r="BF675" s="82"/>
      <c r="BG675" s="81"/>
      <c r="BH675" s="81"/>
      <c r="BI675" s="81"/>
      <c r="BJ675" s="81"/>
      <c r="BK675" s="81"/>
      <c r="BL675" s="81"/>
      <c r="BM675" s="82"/>
      <c r="BN675" s="81"/>
      <c r="BO675" s="81"/>
      <c r="BP675" s="81"/>
      <c r="BQ675" s="81"/>
      <c r="BR675" s="81"/>
      <c r="BS675" s="81"/>
      <c r="BT675"/>
      <c r="BU675" s="80"/>
      <c r="BV675" s="80"/>
      <c r="BW675" s="80"/>
      <c r="BX675" s="80"/>
      <c r="BY675" s="80"/>
      <c r="BZ675" s="80"/>
      <c r="CA675" s="80"/>
      <c r="CB675" s="80"/>
      <c r="CC675" s="80"/>
    </row>
    <row r="676" spans="1:81">
      <c r="A676" s="80"/>
      <c r="B676" s="80"/>
      <c r="C676" s="80"/>
      <c r="D676" s="80"/>
      <c r="E676" s="80"/>
      <c r="F676" s="80"/>
      <c r="G676" s="80"/>
      <c r="H676" s="80"/>
      <c r="I676" s="177"/>
      <c r="J676" s="81"/>
      <c r="K676" s="81"/>
      <c r="L676" s="81"/>
      <c r="M676" s="81"/>
      <c r="N676" s="81"/>
      <c r="O676" s="81"/>
      <c r="P676" s="81"/>
      <c r="Q676" s="81"/>
      <c r="R676" s="81"/>
      <c r="S676" s="81"/>
      <c r="T676" s="82"/>
      <c r="U676" s="81"/>
      <c r="V676" s="81"/>
      <c r="W676" s="81"/>
      <c r="X676" s="81"/>
      <c r="Y676" s="81"/>
      <c r="Z676" s="81"/>
      <c r="AA676" s="81"/>
      <c r="AB676" s="81"/>
      <c r="AC676" s="81"/>
      <c r="AD676" s="81"/>
      <c r="AE676" s="82"/>
      <c r="AF676" s="81"/>
      <c r="AG676" s="81"/>
      <c r="AH676" s="81"/>
      <c r="AI676" s="81"/>
      <c r="AJ676" s="81"/>
      <c r="AK676" s="81"/>
      <c r="AL676" s="81"/>
      <c r="AM676" s="81"/>
      <c r="AN676" s="81"/>
      <c r="AO676" s="81"/>
      <c r="AP676" s="82"/>
      <c r="AQ676" s="81"/>
      <c r="AR676" s="81"/>
      <c r="AS676" s="81"/>
      <c r="AT676" s="81"/>
      <c r="AU676" s="81"/>
      <c r="AV676" s="81"/>
      <c r="AW676" s="81"/>
      <c r="AX676" s="82"/>
      <c r="AY676" s="81"/>
      <c r="AZ676" s="81"/>
      <c r="BA676" s="81"/>
      <c r="BB676" s="81"/>
      <c r="BC676" s="81"/>
      <c r="BD676" s="81"/>
      <c r="BE676" s="81"/>
      <c r="BF676" s="82"/>
      <c r="BG676" s="81"/>
      <c r="BH676" s="81"/>
      <c r="BI676" s="81"/>
      <c r="BJ676" s="81"/>
      <c r="BK676" s="81"/>
      <c r="BL676" s="81"/>
      <c r="BM676" s="82"/>
      <c r="BN676" s="81"/>
      <c r="BO676" s="81"/>
      <c r="BP676" s="81"/>
      <c r="BQ676" s="81"/>
      <c r="BR676" s="81"/>
      <c r="BS676" s="81"/>
      <c r="BT676"/>
      <c r="BU676" s="80"/>
      <c r="BV676" s="80"/>
      <c r="BW676" s="80"/>
      <c r="BX676" s="80"/>
      <c r="BY676" s="80"/>
      <c r="BZ676" s="80"/>
      <c r="CA676" s="80"/>
      <c r="CB676" s="80"/>
      <c r="CC676" s="80"/>
    </row>
    <row r="677" spans="1:81">
      <c r="A677" s="80"/>
      <c r="B677" s="80"/>
      <c r="C677" s="80"/>
      <c r="D677" s="80"/>
      <c r="E677" s="80"/>
      <c r="F677" s="80"/>
      <c r="G677" s="80"/>
      <c r="H677" s="80"/>
      <c r="I677" s="177"/>
      <c r="J677" s="81"/>
      <c r="K677" s="81"/>
      <c r="L677" s="81"/>
      <c r="M677" s="81"/>
      <c r="N677" s="81"/>
      <c r="O677" s="81"/>
      <c r="P677" s="81"/>
      <c r="Q677" s="81"/>
      <c r="R677" s="81"/>
      <c r="S677" s="81"/>
      <c r="T677" s="82"/>
      <c r="U677" s="81"/>
      <c r="V677" s="81"/>
      <c r="W677" s="81"/>
      <c r="X677" s="81"/>
      <c r="Y677" s="81"/>
      <c r="Z677" s="81"/>
      <c r="AA677" s="81"/>
      <c r="AB677" s="81"/>
      <c r="AC677" s="81"/>
      <c r="AD677" s="81"/>
      <c r="AE677" s="82"/>
      <c r="AF677" s="81"/>
      <c r="AG677" s="81"/>
      <c r="AH677" s="81"/>
      <c r="AI677" s="81"/>
      <c r="AJ677" s="81"/>
      <c r="AK677" s="81"/>
      <c r="AL677" s="81"/>
      <c r="AM677" s="81"/>
      <c r="AN677" s="81"/>
      <c r="AO677" s="81"/>
      <c r="AP677" s="82"/>
      <c r="AQ677" s="81"/>
      <c r="AR677" s="81"/>
      <c r="AS677" s="81"/>
      <c r="AT677" s="81"/>
      <c r="AU677" s="81"/>
      <c r="AV677" s="81"/>
      <c r="AW677" s="81"/>
      <c r="AX677" s="82"/>
      <c r="AY677" s="81"/>
      <c r="AZ677" s="81"/>
      <c r="BA677" s="81"/>
      <c r="BB677" s="81"/>
      <c r="BC677" s="81"/>
      <c r="BD677" s="81"/>
      <c r="BE677" s="81"/>
      <c r="BF677" s="82"/>
      <c r="BG677" s="81"/>
      <c r="BH677" s="81"/>
      <c r="BI677" s="81"/>
      <c r="BJ677" s="81"/>
      <c r="BK677" s="81"/>
      <c r="BL677" s="81"/>
      <c r="BM677" s="82"/>
      <c r="BN677" s="81"/>
      <c r="BO677" s="81"/>
      <c r="BP677" s="81"/>
      <c r="BQ677" s="81"/>
      <c r="BR677" s="81"/>
      <c r="BS677" s="81"/>
      <c r="BT677"/>
      <c r="BU677" s="80"/>
      <c r="BV677" s="80"/>
      <c r="BW677" s="80"/>
      <c r="BX677" s="80"/>
      <c r="BY677" s="80"/>
      <c r="BZ677" s="80"/>
      <c r="CA677" s="80"/>
      <c r="CB677" s="80"/>
      <c r="CC677" s="80"/>
    </row>
    <row r="678" spans="1:81">
      <c r="A678" s="80"/>
      <c r="B678" s="80"/>
      <c r="C678" s="80"/>
      <c r="D678" s="80"/>
      <c r="E678" s="80"/>
      <c r="F678" s="80"/>
      <c r="G678" s="80"/>
      <c r="H678" s="80"/>
      <c r="I678" s="177"/>
      <c r="J678" s="81"/>
      <c r="K678" s="81"/>
      <c r="L678" s="81"/>
      <c r="M678" s="81"/>
      <c r="N678" s="81"/>
      <c r="O678" s="81"/>
      <c r="P678" s="81"/>
      <c r="Q678" s="81"/>
      <c r="R678" s="81"/>
      <c r="S678" s="81"/>
      <c r="T678" s="82"/>
      <c r="U678" s="81"/>
      <c r="V678" s="81"/>
      <c r="W678" s="81"/>
      <c r="X678" s="81"/>
      <c r="Y678" s="81"/>
      <c r="Z678" s="81"/>
      <c r="AA678" s="81"/>
      <c r="AB678" s="81"/>
      <c r="AC678" s="81"/>
      <c r="AD678" s="81"/>
      <c r="AE678" s="82"/>
      <c r="AF678" s="81"/>
      <c r="AG678" s="81"/>
      <c r="AH678" s="81"/>
      <c r="AI678" s="81"/>
      <c r="AJ678" s="81"/>
      <c r="AK678" s="81"/>
      <c r="AL678" s="81"/>
      <c r="AM678" s="81"/>
      <c r="AN678" s="81"/>
      <c r="AO678" s="81"/>
      <c r="AP678" s="82"/>
      <c r="AQ678" s="81"/>
      <c r="AR678" s="81"/>
      <c r="AS678" s="81"/>
      <c r="AT678" s="81"/>
      <c r="AU678" s="81"/>
      <c r="AV678" s="81"/>
      <c r="AW678" s="81"/>
      <c r="AX678" s="82"/>
      <c r="AY678" s="81"/>
      <c r="AZ678" s="81"/>
      <c r="BA678" s="81"/>
      <c r="BB678" s="81"/>
      <c r="BC678" s="81"/>
      <c r="BD678" s="81"/>
      <c r="BE678" s="81"/>
      <c r="BF678" s="82"/>
      <c r="BG678" s="81"/>
      <c r="BH678" s="81"/>
      <c r="BI678" s="81"/>
      <c r="BJ678" s="81"/>
      <c r="BK678" s="81"/>
      <c r="BL678" s="81"/>
      <c r="BM678" s="82"/>
      <c r="BN678" s="81"/>
      <c r="BO678" s="81"/>
      <c r="BP678" s="81"/>
      <c r="BQ678" s="81"/>
      <c r="BR678" s="81"/>
      <c r="BS678" s="81"/>
      <c r="BT678"/>
      <c r="BU678" s="80"/>
      <c r="BV678" s="80"/>
      <c r="BW678" s="80"/>
      <c r="BX678" s="80"/>
      <c r="BY678" s="80"/>
      <c r="BZ678" s="80"/>
      <c r="CA678" s="80"/>
      <c r="CB678" s="80"/>
      <c r="CC678" s="80"/>
    </row>
    <row r="679" spans="1:81">
      <c r="A679" s="80"/>
      <c r="B679" s="80"/>
      <c r="C679" s="80"/>
      <c r="D679" s="80"/>
      <c r="E679" s="80"/>
      <c r="F679" s="80"/>
      <c r="G679" s="80"/>
      <c r="H679" s="80"/>
      <c r="I679" s="177"/>
      <c r="J679" s="81"/>
      <c r="K679" s="81"/>
      <c r="L679" s="81"/>
      <c r="M679" s="81"/>
      <c r="N679" s="81"/>
      <c r="O679" s="81"/>
      <c r="P679" s="81"/>
      <c r="Q679" s="81"/>
      <c r="R679" s="81"/>
      <c r="S679" s="81"/>
      <c r="T679" s="82"/>
      <c r="U679" s="81"/>
      <c r="V679" s="81"/>
      <c r="W679" s="81"/>
      <c r="X679" s="81"/>
      <c r="Y679" s="81"/>
      <c r="Z679" s="81"/>
      <c r="AA679" s="81"/>
      <c r="AB679" s="81"/>
      <c r="AC679" s="81"/>
      <c r="AD679" s="81"/>
      <c r="AE679" s="82"/>
      <c r="AF679" s="81"/>
      <c r="AG679" s="81"/>
      <c r="AH679" s="81"/>
      <c r="AI679" s="81"/>
      <c r="AJ679" s="81"/>
      <c r="AK679" s="81"/>
      <c r="AL679" s="81"/>
      <c r="AM679" s="81"/>
      <c r="AN679" s="81"/>
      <c r="AO679" s="81"/>
      <c r="AP679" s="82"/>
      <c r="AQ679" s="81"/>
      <c r="AR679" s="81"/>
      <c r="AS679" s="81"/>
      <c r="AT679" s="81"/>
      <c r="AU679" s="81"/>
      <c r="AV679" s="81"/>
      <c r="AW679" s="81"/>
      <c r="AX679" s="82"/>
      <c r="AY679" s="81"/>
      <c r="AZ679" s="81"/>
      <c r="BA679" s="81"/>
      <c r="BB679" s="81"/>
      <c r="BC679" s="81"/>
      <c r="BD679" s="81"/>
      <c r="BE679" s="81"/>
      <c r="BF679" s="82"/>
      <c r="BG679" s="81"/>
      <c r="BH679" s="81"/>
      <c r="BI679" s="81"/>
      <c r="BJ679" s="81"/>
      <c r="BK679" s="81"/>
      <c r="BL679" s="81"/>
      <c r="BM679" s="82"/>
      <c r="BN679" s="81"/>
      <c r="BO679" s="81"/>
      <c r="BP679" s="81"/>
      <c r="BQ679" s="81"/>
      <c r="BR679" s="81"/>
      <c r="BS679" s="81"/>
      <c r="BT679"/>
      <c r="BU679" s="80"/>
      <c r="BV679" s="80"/>
      <c r="BW679" s="80"/>
      <c r="BX679" s="80"/>
      <c r="BY679" s="80"/>
      <c r="BZ679" s="80"/>
      <c r="CA679" s="80"/>
      <c r="CB679" s="80"/>
      <c r="CC679" s="80"/>
    </row>
    <row r="680" spans="1:81">
      <c r="A680" s="80"/>
      <c r="B680" s="80"/>
      <c r="C680" s="80"/>
      <c r="D680" s="80"/>
      <c r="E680" s="80"/>
      <c r="F680" s="80"/>
      <c r="G680" s="80"/>
      <c r="H680" s="80"/>
      <c r="I680" s="177"/>
      <c r="J680" s="81"/>
      <c r="K680" s="81"/>
      <c r="L680" s="81"/>
      <c r="M680" s="81"/>
      <c r="N680" s="81"/>
      <c r="O680" s="81"/>
      <c r="P680" s="81"/>
      <c r="Q680" s="81"/>
      <c r="R680" s="81"/>
      <c r="S680" s="81"/>
      <c r="T680" s="82"/>
      <c r="U680" s="81"/>
      <c r="V680" s="81"/>
      <c r="W680" s="81"/>
      <c r="X680" s="81"/>
      <c r="Y680" s="81"/>
      <c r="Z680" s="81"/>
      <c r="AA680" s="81"/>
      <c r="AB680" s="81"/>
      <c r="AC680" s="81"/>
      <c r="AD680" s="81"/>
      <c r="AE680" s="82"/>
      <c r="AF680" s="81"/>
      <c r="AG680" s="81"/>
      <c r="AH680" s="81"/>
      <c r="AI680" s="81"/>
      <c r="AJ680" s="81"/>
      <c r="AK680" s="81"/>
      <c r="AL680" s="81"/>
      <c r="AM680" s="81"/>
      <c r="AN680" s="81"/>
      <c r="AO680" s="81"/>
      <c r="AP680" s="82"/>
      <c r="AQ680" s="81"/>
      <c r="AR680" s="81"/>
      <c r="AS680" s="81"/>
      <c r="AT680" s="81"/>
      <c r="AU680" s="81"/>
      <c r="AV680" s="81"/>
      <c r="AW680" s="81"/>
      <c r="AX680" s="82"/>
      <c r="AY680" s="81"/>
      <c r="AZ680" s="81"/>
      <c r="BA680" s="81"/>
      <c r="BB680" s="81"/>
      <c r="BC680" s="81"/>
      <c r="BD680" s="81"/>
      <c r="BE680" s="81"/>
      <c r="BF680" s="82"/>
      <c r="BG680" s="81"/>
      <c r="BH680" s="81"/>
      <c r="BI680" s="81"/>
      <c r="BJ680" s="81"/>
      <c r="BK680" s="81"/>
      <c r="BL680" s="81"/>
      <c r="BM680" s="82"/>
      <c r="BN680" s="81"/>
      <c r="BO680" s="81"/>
      <c r="BP680" s="81"/>
      <c r="BQ680" s="81"/>
      <c r="BR680" s="81"/>
      <c r="BS680" s="81"/>
      <c r="BT680"/>
      <c r="BU680" s="80"/>
      <c r="BV680" s="80"/>
      <c r="BW680" s="80"/>
      <c r="BX680" s="80"/>
      <c r="BY680" s="80"/>
      <c r="BZ680" s="80"/>
      <c r="CA680" s="80"/>
      <c r="CB680" s="80"/>
      <c r="CC680" s="80"/>
    </row>
    <row r="681" spans="1:81">
      <c r="A681" s="80"/>
      <c r="B681" s="80"/>
      <c r="C681" s="80"/>
      <c r="D681" s="80"/>
      <c r="E681" s="80"/>
      <c r="F681" s="80"/>
      <c r="G681" s="80"/>
      <c r="H681" s="80"/>
      <c r="I681" s="177"/>
      <c r="J681" s="81"/>
      <c r="K681" s="81"/>
      <c r="L681" s="81"/>
      <c r="M681" s="81"/>
      <c r="N681" s="81"/>
      <c r="O681" s="81"/>
      <c r="P681" s="81"/>
      <c r="Q681" s="81"/>
      <c r="R681" s="81"/>
      <c r="S681" s="81"/>
      <c r="T681" s="82"/>
      <c r="U681" s="81"/>
      <c r="V681" s="81"/>
      <c r="W681" s="81"/>
      <c r="X681" s="81"/>
      <c r="Y681" s="81"/>
      <c r="Z681" s="81"/>
      <c r="AA681" s="81"/>
      <c r="AB681" s="81"/>
      <c r="AC681" s="81"/>
      <c r="AD681" s="81"/>
      <c r="AE681" s="82"/>
      <c r="AF681" s="81"/>
      <c r="AG681" s="81"/>
      <c r="AH681" s="81"/>
      <c r="AI681" s="81"/>
      <c r="AJ681" s="81"/>
      <c r="AK681" s="81"/>
      <c r="AL681" s="81"/>
      <c r="AM681" s="81"/>
      <c r="AN681" s="81"/>
      <c r="AO681" s="81"/>
      <c r="AP681" s="82"/>
      <c r="AQ681" s="81"/>
      <c r="AR681" s="81"/>
      <c r="AS681" s="81"/>
      <c r="AT681" s="81"/>
      <c r="AU681" s="81"/>
      <c r="AV681" s="81"/>
      <c r="AW681" s="81"/>
      <c r="AX681" s="82"/>
      <c r="AY681" s="81"/>
      <c r="AZ681" s="81"/>
      <c r="BA681" s="81"/>
      <c r="BB681" s="81"/>
      <c r="BC681" s="81"/>
      <c r="BD681" s="81"/>
      <c r="BE681" s="81"/>
      <c r="BF681" s="82"/>
      <c r="BG681" s="81"/>
      <c r="BH681" s="81"/>
      <c r="BI681" s="81"/>
      <c r="BJ681" s="81"/>
      <c r="BK681" s="81"/>
      <c r="BL681" s="81"/>
      <c r="BM681" s="82"/>
      <c r="BN681" s="81"/>
      <c r="BO681" s="81"/>
      <c r="BP681" s="81"/>
      <c r="BQ681" s="81"/>
      <c r="BR681" s="81"/>
      <c r="BS681" s="81"/>
      <c r="BT681"/>
      <c r="BU681" s="80"/>
      <c r="BV681" s="80"/>
      <c r="BW681" s="80"/>
      <c r="BX681" s="80"/>
      <c r="BY681" s="80"/>
      <c r="BZ681" s="80"/>
      <c r="CA681" s="80"/>
      <c r="CB681" s="80"/>
      <c r="CC681" s="80"/>
    </row>
    <row r="682" spans="1:81">
      <c r="A682" s="80"/>
      <c r="B682" s="80"/>
      <c r="C682" s="80"/>
      <c r="D682" s="80"/>
      <c r="E682" s="80"/>
      <c r="F682" s="80"/>
      <c r="G682" s="80"/>
      <c r="H682" s="80"/>
      <c r="I682" s="177"/>
      <c r="J682" s="81"/>
      <c r="K682" s="81"/>
      <c r="L682" s="81"/>
      <c r="M682" s="81"/>
      <c r="N682" s="81"/>
      <c r="O682" s="81"/>
      <c r="P682" s="81"/>
      <c r="Q682" s="81"/>
      <c r="R682" s="81"/>
      <c r="S682" s="81"/>
      <c r="T682" s="82"/>
      <c r="U682" s="81"/>
      <c r="V682" s="81"/>
      <c r="W682" s="81"/>
      <c r="X682" s="81"/>
      <c r="Y682" s="81"/>
      <c r="Z682" s="81"/>
      <c r="AA682" s="81"/>
      <c r="AB682" s="81"/>
      <c r="AC682" s="81"/>
      <c r="AD682" s="81"/>
      <c r="AE682" s="82"/>
      <c r="AF682" s="81"/>
      <c r="AG682" s="81"/>
      <c r="AH682" s="81"/>
      <c r="AI682" s="81"/>
      <c r="AJ682" s="81"/>
      <c r="AK682" s="81"/>
      <c r="AL682" s="81"/>
      <c r="AM682" s="81"/>
      <c r="AN682" s="81"/>
      <c r="AO682" s="81"/>
      <c r="AP682" s="82"/>
      <c r="AQ682" s="81"/>
      <c r="AR682" s="81"/>
      <c r="AS682" s="81"/>
      <c r="AT682" s="81"/>
      <c r="AU682" s="81"/>
      <c r="AV682" s="81"/>
      <c r="AW682" s="81"/>
      <c r="AX682" s="82"/>
      <c r="AY682" s="81"/>
      <c r="AZ682" s="81"/>
      <c r="BA682" s="81"/>
      <c r="BB682" s="81"/>
      <c r="BC682" s="81"/>
      <c r="BD682" s="81"/>
      <c r="BE682" s="81"/>
      <c r="BF682" s="82"/>
      <c r="BG682" s="81"/>
      <c r="BH682" s="81"/>
      <c r="BI682" s="81"/>
      <c r="BJ682" s="81"/>
      <c r="BK682" s="81"/>
      <c r="BL682" s="81"/>
      <c r="BM682" s="82"/>
      <c r="BN682" s="81"/>
      <c r="BO682" s="81"/>
      <c r="BP682" s="81"/>
      <c r="BQ682" s="81"/>
      <c r="BR682" s="81"/>
      <c r="BS682" s="81"/>
      <c r="BT682"/>
      <c r="BU682" s="80"/>
      <c r="BV682" s="80"/>
      <c r="BW682" s="80"/>
      <c r="BX682" s="80"/>
      <c r="BY682" s="80"/>
      <c r="BZ682" s="80"/>
      <c r="CA682" s="80"/>
      <c r="CB682" s="80"/>
      <c r="CC682" s="80"/>
    </row>
    <row r="683" spans="1:81">
      <c r="A683" s="80"/>
      <c r="B683" s="80"/>
      <c r="C683" s="80"/>
      <c r="D683" s="80"/>
      <c r="E683" s="80"/>
      <c r="F683" s="80"/>
      <c r="G683" s="80"/>
      <c r="H683" s="80"/>
      <c r="I683" s="177"/>
      <c r="J683" s="81"/>
      <c r="K683" s="81"/>
      <c r="L683" s="81"/>
      <c r="M683" s="81"/>
      <c r="N683" s="81"/>
      <c r="O683" s="81"/>
      <c r="P683" s="81"/>
      <c r="Q683" s="81"/>
      <c r="R683" s="81"/>
      <c r="S683" s="81"/>
      <c r="T683" s="82"/>
      <c r="U683" s="81"/>
      <c r="V683" s="81"/>
      <c r="W683" s="81"/>
      <c r="X683" s="81"/>
      <c r="Y683" s="81"/>
      <c r="Z683" s="81"/>
      <c r="AA683" s="81"/>
      <c r="AB683" s="81"/>
      <c r="AC683" s="81"/>
      <c r="AD683" s="81"/>
      <c r="AE683" s="82"/>
      <c r="AF683" s="81"/>
      <c r="AG683" s="81"/>
      <c r="AH683" s="81"/>
      <c r="AI683" s="81"/>
      <c r="AJ683" s="81"/>
      <c r="AK683" s="81"/>
      <c r="AL683" s="81"/>
      <c r="AM683" s="81"/>
      <c r="AN683" s="81"/>
      <c r="AO683" s="81"/>
      <c r="AP683" s="82"/>
      <c r="AQ683" s="81"/>
      <c r="AR683" s="81"/>
      <c r="AS683" s="81"/>
      <c r="AT683" s="81"/>
      <c r="AU683" s="81"/>
      <c r="AV683" s="81"/>
      <c r="AW683" s="81"/>
      <c r="AX683" s="82"/>
      <c r="AY683" s="81"/>
      <c r="AZ683" s="81"/>
      <c r="BA683" s="81"/>
      <c r="BB683" s="81"/>
      <c r="BC683" s="81"/>
      <c r="BD683" s="81"/>
      <c r="BE683" s="81"/>
      <c r="BF683" s="82"/>
      <c r="BG683" s="81"/>
      <c r="BH683" s="81"/>
      <c r="BI683" s="81"/>
      <c r="BJ683" s="81"/>
      <c r="BK683" s="81"/>
      <c r="BL683" s="81"/>
      <c r="BM683" s="82"/>
      <c r="BN683" s="81"/>
      <c r="BO683" s="81"/>
      <c r="BP683" s="81"/>
      <c r="BQ683" s="81"/>
      <c r="BR683" s="81"/>
      <c r="BS683" s="81"/>
      <c r="BT683"/>
      <c r="BU683" s="80"/>
      <c r="BV683" s="80"/>
      <c r="BW683" s="80"/>
      <c r="BX683" s="80"/>
      <c r="BY683" s="80"/>
      <c r="BZ683" s="80"/>
      <c r="CA683" s="80"/>
      <c r="CB683" s="80"/>
      <c r="CC683" s="80"/>
    </row>
    <row r="684" spans="1:81">
      <c r="A684" s="80"/>
      <c r="B684" s="80"/>
      <c r="C684" s="80"/>
      <c r="D684" s="80"/>
      <c r="E684" s="80"/>
      <c r="F684" s="80"/>
      <c r="G684" s="80"/>
      <c r="H684" s="80"/>
      <c r="I684" s="177"/>
      <c r="J684" s="81"/>
      <c r="K684" s="81"/>
      <c r="L684" s="81"/>
      <c r="M684" s="81"/>
      <c r="N684" s="81"/>
      <c r="O684" s="81"/>
      <c r="P684" s="81"/>
      <c r="Q684" s="81"/>
      <c r="R684" s="81"/>
      <c r="S684" s="81"/>
      <c r="T684" s="82"/>
      <c r="U684" s="81"/>
      <c r="V684" s="81"/>
      <c r="W684" s="81"/>
      <c r="X684" s="81"/>
      <c r="Y684" s="81"/>
      <c r="Z684" s="81"/>
      <c r="AA684" s="81"/>
      <c r="AB684" s="81"/>
      <c r="AC684" s="81"/>
      <c r="AD684" s="81"/>
      <c r="AE684" s="82"/>
      <c r="AF684" s="81"/>
      <c r="AG684" s="81"/>
      <c r="AH684" s="81"/>
      <c r="AI684" s="81"/>
      <c r="AJ684" s="81"/>
      <c r="AK684" s="81"/>
      <c r="AL684" s="81"/>
      <c r="AM684" s="81"/>
      <c r="AN684" s="81"/>
      <c r="AO684" s="81"/>
      <c r="AP684" s="82"/>
      <c r="AQ684" s="81"/>
      <c r="AR684" s="81"/>
      <c r="AS684" s="81"/>
      <c r="AT684" s="81"/>
      <c r="AU684" s="81"/>
      <c r="AV684" s="81"/>
      <c r="AW684" s="81"/>
      <c r="AX684" s="82"/>
      <c r="AY684" s="81"/>
      <c r="AZ684" s="81"/>
      <c r="BA684" s="81"/>
      <c r="BB684" s="81"/>
      <c r="BC684" s="81"/>
      <c r="BD684" s="81"/>
      <c r="BE684" s="81"/>
      <c r="BF684" s="82"/>
      <c r="BG684" s="81"/>
      <c r="BH684" s="81"/>
      <c r="BI684" s="81"/>
      <c r="BJ684" s="81"/>
      <c r="BK684" s="81"/>
      <c r="BL684" s="81"/>
      <c r="BM684" s="82"/>
      <c r="BN684" s="81"/>
      <c r="BO684" s="81"/>
      <c r="BP684" s="81"/>
      <c r="BQ684" s="81"/>
      <c r="BR684" s="81"/>
      <c r="BS684" s="81"/>
      <c r="BT684"/>
      <c r="BU684" s="80"/>
      <c r="BV684" s="80"/>
      <c r="BW684" s="80"/>
      <c r="BX684" s="80"/>
      <c r="BY684" s="80"/>
      <c r="BZ684" s="80"/>
      <c r="CA684" s="80"/>
      <c r="CB684" s="80"/>
      <c r="CC684" s="80"/>
    </row>
    <row r="685" spans="1:81">
      <c r="A685" s="80"/>
      <c r="B685" s="80"/>
      <c r="C685" s="80"/>
      <c r="D685" s="80"/>
      <c r="E685" s="80"/>
      <c r="F685" s="80"/>
      <c r="G685" s="80"/>
      <c r="H685" s="80"/>
      <c r="I685" s="177"/>
      <c r="J685" s="81"/>
      <c r="K685" s="81"/>
      <c r="L685" s="81"/>
      <c r="M685" s="81"/>
      <c r="N685" s="81"/>
      <c r="O685" s="81"/>
      <c r="P685" s="81"/>
      <c r="Q685" s="81"/>
      <c r="R685" s="81"/>
      <c r="S685" s="81"/>
      <c r="T685" s="82"/>
      <c r="U685" s="81"/>
      <c r="V685" s="81"/>
      <c r="W685" s="81"/>
      <c r="X685" s="81"/>
      <c r="Y685" s="81"/>
      <c r="Z685" s="81"/>
      <c r="AA685" s="81"/>
      <c r="AB685" s="81"/>
      <c r="AC685" s="81"/>
      <c r="AD685" s="81"/>
      <c r="AE685" s="82"/>
      <c r="AF685" s="81"/>
      <c r="AG685" s="81"/>
      <c r="AH685" s="81"/>
      <c r="AI685" s="81"/>
      <c r="AJ685" s="81"/>
      <c r="AK685" s="81"/>
      <c r="AL685" s="81"/>
      <c r="AM685" s="81"/>
      <c r="AN685" s="81"/>
      <c r="AO685" s="81"/>
      <c r="AP685" s="82"/>
      <c r="AQ685" s="81"/>
      <c r="AR685" s="81"/>
      <c r="AS685" s="81"/>
      <c r="AT685" s="81"/>
      <c r="AU685" s="81"/>
      <c r="AV685" s="81"/>
      <c r="AW685" s="81"/>
      <c r="AX685" s="82"/>
      <c r="AY685" s="81"/>
      <c r="AZ685" s="81"/>
      <c r="BA685" s="81"/>
      <c r="BB685" s="81"/>
      <c r="BC685" s="81"/>
      <c r="BD685" s="81"/>
      <c r="BE685" s="81"/>
      <c r="BF685" s="82"/>
      <c r="BG685" s="81"/>
      <c r="BH685" s="81"/>
      <c r="BI685" s="81"/>
      <c r="BJ685" s="81"/>
      <c r="BK685" s="81"/>
      <c r="BL685" s="81"/>
      <c r="BM685" s="82"/>
      <c r="BN685" s="81"/>
      <c r="BO685" s="81"/>
      <c r="BP685" s="81"/>
      <c r="BQ685" s="81"/>
      <c r="BR685" s="81"/>
      <c r="BS685" s="81"/>
      <c r="BT685"/>
      <c r="BU685" s="80"/>
      <c r="BV685" s="80"/>
      <c r="BW685" s="80"/>
      <c r="BX685" s="80"/>
      <c r="BY685" s="80"/>
      <c r="BZ685" s="80"/>
      <c r="CA685" s="80"/>
      <c r="CB685" s="80"/>
      <c r="CC685" s="80"/>
    </row>
    <row r="686" spans="1:81">
      <c r="A686" s="80"/>
      <c r="B686" s="80"/>
      <c r="C686" s="80"/>
      <c r="D686" s="80"/>
      <c r="E686" s="80"/>
      <c r="F686" s="80"/>
      <c r="G686" s="80"/>
      <c r="H686" s="80"/>
      <c r="I686" s="177"/>
      <c r="J686" s="81"/>
      <c r="K686" s="81"/>
      <c r="L686" s="81"/>
      <c r="M686" s="81"/>
      <c r="N686" s="81"/>
      <c r="O686" s="81"/>
      <c r="P686" s="81"/>
      <c r="Q686" s="81"/>
      <c r="R686" s="81"/>
      <c r="S686" s="81"/>
      <c r="T686" s="82"/>
      <c r="U686" s="81"/>
      <c r="V686" s="81"/>
      <c r="W686" s="81"/>
      <c r="X686" s="81"/>
      <c r="Y686" s="81"/>
      <c r="Z686" s="81"/>
      <c r="AA686" s="81"/>
      <c r="AB686" s="81"/>
      <c r="AC686" s="81"/>
      <c r="AD686" s="81"/>
      <c r="AE686" s="82"/>
      <c r="AF686" s="81"/>
      <c r="AG686" s="81"/>
      <c r="AH686" s="81"/>
      <c r="AI686" s="81"/>
      <c r="AJ686" s="81"/>
      <c r="AK686" s="81"/>
      <c r="AL686" s="81"/>
      <c r="AM686" s="81"/>
      <c r="AN686" s="81"/>
      <c r="AO686" s="81"/>
      <c r="AP686" s="82"/>
      <c r="AQ686" s="81"/>
      <c r="AR686" s="81"/>
      <c r="AS686" s="81"/>
      <c r="AT686" s="81"/>
      <c r="AU686" s="81"/>
      <c r="AV686" s="81"/>
      <c r="AW686" s="81"/>
      <c r="AX686" s="82"/>
      <c r="AY686" s="81"/>
      <c r="AZ686" s="81"/>
      <c r="BA686" s="81"/>
      <c r="BB686" s="81"/>
      <c r="BC686" s="81"/>
      <c r="BD686" s="81"/>
      <c r="BE686" s="81"/>
      <c r="BF686" s="82"/>
      <c r="BG686" s="81"/>
      <c r="BH686" s="81"/>
      <c r="BI686" s="81"/>
      <c r="BJ686" s="81"/>
      <c r="BK686" s="81"/>
      <c r="BL686" s="81"/>
      <c r="BM686" s="82"/>
      <c r="BN686" s="81"/>
      <c r="BO686" s="81"/>
      <c r="BP686" s="81"/>
      <c r="BQ686" s="81"/>
      <c r="BR686" s="81"/>
      <c r="BS686" s="81"/>
      <c r="BT686"/>
      <c r="BU686" s="80"/>
      <c r="BV686" s="80"/>
      <c r="BW686" s="80"/>
      <c r="BX686" s="80"/>
      <c r="BY686" s="80"/>
      <c r="BZ686" s="80"/>
      <c r="CA686" s="80"/>
      <c r="CB686" s="80"/>
      <c r="CC686" s="80"/>
    </row>
    <row r="687" spans="1:81">
      <c r="A687" s="80"/>
      <c r="B687" s="80"/>
      <c r="C687" s="80"/>
      <c r="D687" s="80"/>
      <c r="E687" s="80"/>
      <c r="F687" s="80"/>
      <c r="G687" s="80"/>
      <c r="H687" s="80"/>
      <c r="I687" s="177"/>
      <c r="J687" s="81"/>
      <c r="K687" s="81"/>
      <c r="L687" s="81"/>
      <c r="M687" s="81"/>
      <c r="N687" s="81"/>
      <c r="O687" s="81"/>
      <c r="P687" s="81"/>
      <c r="Q687" s="81"/>
      <c r="R687" s="81"/>
      <c r="S687" s="81"/>
      <c r="T687" s="82"/>
      <c r="U687" s="81"/>
      <c r="V687" s="81"/>
      <c r="W687" s="81"/>
      <c r="X687" s="81"/>
      <c r="Y687" s="81"/>
      <c r="Z687" s="81"/>
      <c r="AA687" s="81"/>
      <c r="AB687" s="81"/>
      <c r="AC687" s="81"/>
      <c r="AD687" s="81"/>
      <c r="AE687" s="82"/>
      <c r="AF687" s="81"/>
      <c r="AG687" s="81"/>
      <c r="AH687" s="81"/>
      <c r="AI687" s="81"/>
      <c r="AJ687" s="81"/>
      <c r="AK687" s="81"/>
      <c r="AL687" s="81"/>
      <c r="AM687" s="81"/>
      <c r="AN687" s="81"/>
      <c r="AO687" s="81"/>
      <c r="AP687" s="82"/>
      <c r="AQ687" s="81"/>
      <c r="AR687" s="81"/>
      <c r="AS687" s="81"/>
      <c r="AT687" s="81"/>
      <c r="AU687" s="81"/>
      <c r="AV687" s="81"/>
      <c r="AW687" s="81"/>
      <c r="AX687" s="82"/>
      <c r="AY687" s="81"/>
      <c r="AZ687" s="81"/>
      <c r="BA687" s="81"/>
      <c r="BB687" s="81"/>
      <c r="BC687" s="81"/>
      <c r="BD687" s="81"/>
      <c r="BE687" s="81"/>
      <c r="BF687" s="82"/>
      <c r="BG687" s="81"/>
      <c r="BH687" s="81"/>
      <c r="BI687" s="81"/>
      <c r="BJ687" s="81"/>
      <c r="BK687" s="81"/>
      <c r="BL687" s="81"/>
      <c r="BM687" s="82"/>
      <c r="BN687" s="81"/>
      <c r="BO687" s="81"/>
      <c r="BP687" s="81"/>
      <c r="BQ687" s="81"/>
      <c r="BR687" s="81"/>
      <c r="BS687" s="81"/>
      <c r="BT687"/>
      <c r="BU687" s="80"/>
      <c r="BV687" s="80"/>
      <c r="BW687" s="80"/>
      <c r="BX687" s="80"/>
      <c r="BY687" s="80"/>
      <c r="BZ687" s="80"/>
      <c r="CA687" s="80"/>
      <c r="CB687" s="80"/>
      <c r="CC687" s="80"/>
    </row>
    <row r="688" spans="1:81">
      <c r="A688" s="80"/>
      <c r="B688" s="80"/>
      <c r="C688" s="80"/>
      <c r="D688" s="80"/>
      <c r="E688" s="80"/>
      <c r="F688" s="80"/>
      <c r="G688" s="80"/>
      <c r="H688" s="80"/>
      <c r="I688" s="177"/>
      <c r="J688" s="81"/>
      <c r="K688" s="81"/>
      <c r="L688" s="81"/>
      <c r="M688" s="81"/>
      <c r="N688" s="81"/>
      <c r="O688" s="81"/>
      <c r="P688" s="81"/>
      <c r="Q688" s="81"/>
      <c r="R688" s="81"/>
      <c r="S688" s="81"/>
      <c r="T688" s="82"/>
      <c r="U688" s="81"/>
      <c r="V688" s="81"/>
      <c r="W688" s="81"/>
      <c r="X688" s="81"/>
      <c r="Y688" s="81"/>
      <c r="Z688" s="81"/>
      <c r="AA688" s="81"/>
      <c r="AB688" s="81"/>
      <c r="AC688" s="81"/>
      <c r="AD688" s="81"/>
      <c r="AE688" s="82"/>
      <c r="AF688" s="81"/>
      <c r="AG688" s="81"/>
      <c r="AH688" s="81"/>
      <c r="AI688" s="81"/>
      <c r="AJ688" s="81"/>
      <c r="AK688" s="81"/>
      <c r="AL688" s="81"/>
      <c r="AM688" s="81"/>
      <c r="AN688" s="81"/>
      <c r="AO688" s="81"/>
      <c r="AP688" s="82"/>
      <c r="AQ688" s="81"/>
      <c r="AR688" s="81"/>
      <c r="AS688" s="81"/>
      <c r="AT688" s="81"/>
      <c r="AU688" s="81"/>
      <c r="AV688" s="81"/>
      <c r="AW688" s="81"/>
      <c r="AX688" s="82"/>
      <c r="AY688" s="81"/>
      <c r="AZ688" s="81"/>
      <c r="BA688" s="81"/>
      <c r="BB688" s="81"/>
      <c r="BC688" s="81"/>
      <c r="BD688" s="81"/>
      <c r="BE688" s="81"/>
      <c r="BF688" s="82"/>
      <c r="BG688" s="81"/>
      <c r="BH688" s="81"/>
      <c r="BI688" s="81"/>
      <c r="BJ688" s="81"/>
      <c r="BK688" s="81"/>
      <c r="BL688" s="81"/>
      <c r="BM688" s="82"/>
      <c r="BN688" s="81"/>
      <c r="BO688" s="81"/>
      <c r="BP688" s="81"/>
      <c r="BQ688" s="81"/>
      <c r="BR688" s="81"/>
      <c r="BS688" s="81"/>
      <c r="BT688"/>
      <c r="BU688" s="80"/>
      <c r="BV688" s="80"/>
      <c r="BW688" s="80"/>
      <c r="BX688" s="80"/>
      <c r="BY688" s="80"/>
      <c r="BZ688" s="80"/>
      <c r="CA688" s="80"/>
      <c r="CB688" s="80"/>
      <c r="CC688" s="80"/>
    </row>
    <row r="689" spans="1:81">
      <c r="A689" s="80"/>
      <c r="B689" s="80"/>
      <c r="C689" s="80"/>
      <c r="D689" s="80"/>
      <c r="E689" s="80"/>
      <c r="F689" s="80"/>
      <c r="G689" s="80"/>
      <c r="H689" s="80"/>
      <c r="I689" s="177"/>
      <c r="J689" s="81"/>
      <c r="K689" s="81"/>
      <c r="L689" s="81"/>
      <c r="M689" s="81"/>
      <c r="N689" s="81"/>
      <c r="O689" s="81"/>
      <c r="P689" s="81"/>
      <c r="Q689" s="81"/>
      <c r="R689" s="81"/>
      <c r="S689" s="81"/>
      <c r="T689" s="82"/>
      <c r="U689" s="81"/>
      <c r="V689" s="81"/>
      <c r="W689" s="81"/>
      <c r="X689" s="81"/>
      <c r="Y689" s="81"/>
      <c r="Z689" s="81"/>
      <c r="AA689" s="81"/>
      <c r="AB689" s="81"/>
      <c r="AC689" s="81"/>
      <c r="AD689" s="81"/>
      <c r="AE689" s="82"/>
      <c r="AF689" s="81"/>
      <c r="AG689" s="81"/>
      <c r="AH689" s="81"/>
      <c r="AI689" s="81"/>
      <c r="AJ689" s="81"/>
      <c r="AK689" s="81"/>
      <c r="AL689" s="81"/>
      <c r="AM689" s="81"/>
      <c r="AN689" s="81"/>
      <c r="AO689" s="81"/>
      <c r="AP689" s="82"/>
      <c r="AQ689" s="81"/>
      <c r="AR689" s="81"/>
      <c r="AS689" s="81"/>
      <c r="AT689" s="81"/>
      <c r="AU689" s="81"/>
      <c r="AV689" s="81"/>
      <c r="AW689" s="81"/>
      <c r="AX689" s="82"/>
      <c r="AY689" s="81"/>
      <c r="AZ689" s="81"/>
      <c r="BA689" s="81"/>
      <c r="BB689" s="81"/>
      <c r="BC689" s="81"/>
      <c r="BD689" s="81"/>
      <c r="BE689" s="81"/>
      <c r="BF689" s="82"/>
      <c r="BG689" s="81"/>
      <c r="BH689" s="81"/>
      <c r="BI689" s="81"/>
      <c r="BJ689" s="81"/>
      <c r="BK689" s="81"/>
      <c r="BL689" s="81"/>
      <c r="BM689" s="82"/>
      <c r="BN689" s="81"/>
      <c r="BO689" s="81"/>
      <c r="BP689" s="81"/>
      <c r="BQ689" s="81"/>
      <c r="BR689" s="81"/>
      <c r="BS689" s="81"/>
      <c r="BT689"/>
      <c r="BU689" s="80"/>
      <c r="BV689" s="80"/>
      <c r="BW689" s="80"/>
      <c r="BX689" s="80"/>
      <c r="BY689" s="80"/>
      <c r="BZ689" s="80"/>
      <c r="CA689" s="80"/>
      <c r="CB689" s="80"/>
      <c r="CC689" s="80"/>
    </row>
    <row r="690" spans="1:81">
      <c r="A690" s="80"/>
      <c r="B690" s="80"/>
      <c r="C690" s="80"/>
      <c r="D690" s="80"/>
      <c r="E690" s="80"/>
      <c r="F690" s="80"/>
      <c r="G690" s="80"/>
      <c r="H690" s="80"/>
      <c r="I690" s="177"/>
      <c r="J690" s="81"/>
      <c r="K690" s="81"/>
      <c r="L690" s="81"/>
      <c r="M690" s="81"/>
      <c r="N690" s="81"/>
      <c r="O690" s="81"/>
      <c r="P690" s="81"/>
      <c r="Q690" s="81"/>
      <c r="R690" s="81"/>
      <c r="S690" s="81"/>
      <c r="T690" s="82"/>
      <c r="U690" s="81"/>
      <c r="V690" s="81"/>
      <c r="W690" s="81"/>
      <c r="X690" s="81"/>
      <c r="Y690" s="81"/>
      <c r="Z690" s="81"/>
      <c r="AA690" s="81"/>
      <c r="AB690" s="81"/>
      <c r="AC690" s="81"/>
      <c r="AD690" s="81"/>
      <c r="AE690" s="82"/>
      <c r="AF690" s="81"/>
      <c r="AG690" s="81"/>
      <c r="AH690" s="81"/>
      <c r="AI690" s="81"/>
      <c r="AJ690" s="81"/>
      <c r="AK690" s="81"/>
      <c r="AL690" s="81"/>
      <c r="AM690" s="81"/>
      <c r="AN690" s="81"/>
      <c r="AO690" s="81"/>
      <c r="AP690" s="82"/>
      <c r="AQ690" s="81"/>
      <c r="AR690" s="81"/>
      <c r="AS690" s="81"/>
      <c r="AT690" s="81"/>
      <c r="AU690" s="81"/>
      <c r="AV690" s="81"/>
      <c r="AW690" s="81"/>
      <c r="AX690" s="82"/>
      <c r="AY690" s="81"/>
      <c r="AZ690" s="81"/>
      <c r="BA690" s="81"/>
      <c r="BB690" s="81"/>
      <c r="BC690" s="81"/>
      <c r="BD690" s="81"/>
      <c r="BE690" s="81"/>
      <c r="BF690" s="82"/>
      <c r="BG690" s="81"/>
      <c r="BH690" s="81"/>
      <c r="BI690" s="81"/>
      <c r="BJ690" s="81"/>
      <c r="BK690" s="81"/>
      <c r="BL690" s="81"/>
      <c r="BM690" s="82"/>
      <c r="BN690" s="81"/>
      <c r="BO690" s="81"/>
      <c r="BP690" s="81"/>
      <c r="BQ690" s="81"/>
      <c r="BR690" s="81"/>
      <c r="BS690" s="81"/>
      <c r="BT690"/>
      <c r="BU690" s="80"/>
      <c r="BV690" s="80"/>
      <c r="BW690" s="80"/>
      <c r="BX690" s="80"/>
      <c r="BY690" s="80"/>
      <c r="BZ690" s="80"/>
      <c r="CA690" s="80"/>
      <c r="CB690" s="80"/>
      <c r="CC690" s="80"/>
    </row>
    <row r="691" spans="1:81">
      <c r="A691" s="80"/>
      <c r="B691" s="80"/>
      <c r="C691" s="80"/>
      <c r="D691" s="80"/>
      <c r="E691" s="80"/>
      <c r="F691" s="80"/>
      <c r="G691" s="174"/>
      <c r="H691" s="80"/>
      <c r="I691" s="177"/>
      <c r="J691" s="81"/>
      <c r="K691" s="81"/>
      <c r="L691" s="81"/>
      <c r="M691" s="81"/>
      <c r="N691" s="81"/>
      <c r="O691" s="81"/>
      <c r="P691" s="81"/>
      <c r="Q691" s="81"/>
      <c r="R691" s="81"/>
      <c r="S691" s="81"/>
      <c r="T691" s="82"/>
      <c r="U691" s="81"/>
      <c r="V691" s="81"/>
      <c r="W691" s="81"/>
      <c r="X691" s="81"/>
      <c r="Y691" s="81"/>
      <c r="Z691" s="81"/>
      <c r="AA691" s="81"/>
      <c r="AB691" s="81"/>
      <c r="AC691" s="81"/>
      <c r="AD691" s="81"/>
      <c r="AE691" s="82"/>
      <c r="AF691" s="81"/>
      <c r="AG691" s="81"/>
      <c r="AH691" s="81"/>
      <c r="AI691" s="81"/>
      <c r="AJ691" s="81"/>
      <c r="AK691" s="81"/>
      <c r="AL691" s="81"/>
      <c r="AM691" s="81"/>
      <c r="AN691" s="81"/>
      <c r="AO691" s="81"/>
      <c r="AP691" s="82"/>
      <c r="AQ691" s="81"/>
      <c r="AR691" s="81"/>
      <c r="AS691" s="81"/>
      <c r="AT691" s="81"/>
      <c r="AU691" s="81"/>
      <c r="AV691" s="81"/>
      <c r="AW691" s="81"/>
      <c r="AX691" s="82"/>
      <c r="AY691" s="81"/>
      <c r="AZ691" s="81"/>
      <c r="BA691" s="81"/>
      <c r="BB691" s="81"/>
      <c r="BC691" s="81"/>
      <c r="BD691" s="81"/>
      <c r="BE691" s="81"/>
      <c r="BF691" s="82"/>
      <c r="BG691" s="81"/>
      <c r="BH691" s="81"/>
      <c r="BI691" s="81"/>
      <c r="BJ691" s="81"/>
      <c r="BK691" s="81"/>
      <c r="BL691" s="81"/>
      <c r="BM691" s="82"/>
      <c r="BN691" s="81"/>
      <c r="BO691" s="81"/>
      <c r="BP691" s="81"/>
      <c r="BQ691" s="81"/>
      <c r="BR691" s="81"/>
      <c r="BS691" s="81"/>
      <c r="BT691"/>
      <c r="BU691" s="80"/>
      <c r="BV691" s="80"/>
      <c r="BW691" s="80"/>
      <c r="BX691" s="80"/>
      <c r="BY691" s="80"/>
      <c r="BZ691" s="80"/>
      <c r="CA691" s="80"/>
      <c r="CB691" s="80"/>
      <c r="CC691" s="80"/>
    </row>
    <row r="692" spans="1:81">
      <c r="A692" s="80"/>
      <c r="B692" s="80"/>
      <c r="C692" s="80"/>
      <c r="D692" s="80"/>
      <c r="E692" s="80"/>
      <c r="F692" s="80"/>
      <c r="G692" s="174"/>
      <c r="H692" s="80"/>
      <c r="I692" s="177"/>
      <c r="J692" s="81"/>
      <c r="K692" s="81"/>
      <c r="L692" s="81"/>
      <c r="M692" s="81"/>
      <c r="N692" s="81"/>
      <c r="O692" s="81"/>
      <c r="P692" s="81"/>
      <c r="Q692" s="81"/>
      <c r="R692" s="81"/>
      <c r="S692" s="81"/>
      <c r="T692" s="82"/>
      <c r="U692" s="81"/>
      <c r="V692" s="81"/>
      <c r="W692" s="81"/>
      <c r="X692" s="81"/>
      <c r="Y692" s="81"/>
      <c r="Z692" s="81"/>
      <c r="AA692" s="81"/>
      <c r="AB692" s="81"/>
      <c r="AC692" s="81"/>
      <c r="AD692" s="81"/>
      <c r="AE692" s="82"/>
      <c r="AF692" s="81"/>
      <c r="AG692" s="81"/>
      <c r="AH692" s="81"/>
      <c r="AI692" s="81"/>
      <c r="AJ692" s="81"/>
      <c r="AK692" s="81"/>
      <c r="AL692" s="81"/>
      <c r="AM692" s="81"/>
      <c r="AN692" s="81"/>
      <c r="AO692" s="81"/>
      <c r="AP692" s="82"/>
      <c r="AQ692" s="81"/>
      <c r="AR692" s="81"/>
      <c r="AS692" s="81"/>
      <c r="AT692" s="81"/>
      <c r="AU692" s="81"/>
      <c r="AV692" s="81"/>
      <c r="AW692" s="81"/>
      <c r="AX692" s="82"/>
      <c r="AY692" s="81"/>
      <c r="AZ692" s="81"/>
      <c r="BA692" s="81"/>
      <c r="BB692" s="81"/>
      <c r="BC692" s="81"/>
      <c r="BD692" s="81"/>
      <c r="BE692" s="81"/>
      <c r="BF692" s="82"/>
      <c r="BG692" s="81"/>
      <c r="BH692" s="81"/>
      <c r="BI692" s="81"/>
      <c r="BJ692" s="81"/>
      <c r="BK692" s="81"/>
      <c r="BL692" s="81"/>
      <c r="BM692" s="82"/>
      <c r="BN692" s="81"/>
      <c r="BO692" s="81"/>
      <c r="BP692" s="81"/>
      <c r="BQ692" s="81"/>
      <c r="BR692" s="81"/>
      <c r="BS692" s="81"/>
      <c r="BT692"/>
      <c r="BU692" s="80"/>
      <c r="BV692" s="80"/>
      <c r="BW692" s="80"/>
      <c r="BX692" s="80"/>
      <c r="BY692" s="80"/>
      <c r="BZ692" s="80"/>
      <c r="CA692" s="80"/>
      <c r="CB692" s="80"/>
      <c r="CC692" s="80"/>
    </row>
    <row r="693" spans="1:81">
      <c r="A693" s="80"/>
      <c r="B693" s="80"/>
      <c r="C693" s="80"/>
      <c r="D693" s="80"/>
      <c r="E693" s="80"/>
      <c r="F693" s="80"/>
      <c r="G693" s="80"/>
      <c r="H693" s="80"/>
      <c r="I693" s="177"/>
      <c r="J693" s="81"/>
      <c r="K693" s="81"/>
      <c r="L693" s="81"/>
      <c r="M693" s="81"/>
      <c r="N693" s="81"/>
      <c r="O693" s="81"/>
      <c r="P693" s="81"/>
      <c r="Q693" s="81"/>
      <c r="R693" s="81"/>
      <c r="S693" s="81"/>
      <c r="T693" s="82"/>
      <c r="U693" s="81"/>
      <c r="V693" s="81"/>
      <c r="W693" s="81"/>
      <c r="X693" s="81"/>
      <c r="Y693" s="81"/>
      <c r="Z693" s="81"/>
      <c r="AA693" s="81"/>
      <c r="AB693" s="81"/>
      <c r="AC693" s="81"/>
      <c r="AD693" s="81"/>
      <c r="AE693" s="82"/>
      <c r="AF693" s="81"/>
      <c r="AG693" s="81"/>
      <c r="AH693" s="81"/>
      <c r="AI693" s="81"/>
      <c r="AJ693" s="81"/>
      <c r="AK693" s="81"/>
      <c r="AL693" s="81"/>
      <c r="AM693" s="81"/>
      <c r="AN693" s="81"/>
      <c r="AO693" s="81"/>
      <c r="AP693" s="82"/>
      <c r="AQ693" s="81"/>
      <c r="AR693" s="81"/>
      <c r="AS693" s="81"/>
      <c r="AT693" s="81"/>
      <c r="AU693" s="81"/>
      <c r="AV693" s="81"/>
      <c r="AW693" s="81"/>
      <c r="AX693" s="82"/>
      <c r="AY693" s="81"/>
      <c r="AZ693" s="81"/>
      <c r="BA693" s="81"/>
      <c r="BB693" s="81"/>
      <c r="BC693" s="81"/>
      <c r="BD693" s="81"/>
      <c r="BE693" s="81"/>
      <c r="BF693" s="82"/>
      <c r="BG693" s="81"/>
      <c r="BH693" s="81"/>
      <c r="BI693" s="81"/>
      <c r="BJ693" s="81"/>
      <c r="BK693" s="81"/>
      <c r="BL693" s="81"/>
      <c r="BM693" s="82"/>
      <c r="BN693" s="81"/>
      <c r="BO693" s="81"/>
      <c r="BP693" s="81"/>
      <c r="BQ693" s="81"/>
      <c r="BR693" s="81"/>
      <c r="BS693" s="81"/>
      <c r="BT693"/>
      <c r="BU693" s="80"/>
      <c r="BV693" s="80"/>
      <c r="BW693" s="80"/>
      <c r="BX693" s="80"/>
      <c r="BY693" s="80"/>
      <c r="BZ693" s="80"/>
      <c r="CA693" s="80"/>
      <c r="CB693" s="80"/>
      <c r="CC693" s="80"/>
    </row>
    <row r="694" spans="1:81">
      <c r="A694" s="80"/>
      <c r="B694" s="80"/>
      <c r="C694" s="80"/>
      <c r="D694" s="80"/>
      <c r="E694" s="80"/>
      <c r="F694" s="80"/>
      <c r="G694" s="80"/>
      <c r="H694" s="80"/>
      <c r="I694" s="177"/>
      <c r="J694" s="81"/>
      <c r="K694" s="81"/>
      <c r="L694" s="81"/>
      <c r="M694" s="81"/>
      <c r="N694" s="81"/>
      <c r="O694" s="81"/>
      <c r="P694" s="81"/>
      <c r="Q694" s="81"/>
      <c r="R694" s="81"/>
      <c r="S694" s="81"/>
      <c r="T694" s="82"/>
      <c r="U694" s="81"/>
      <c r="V694" s="81"/>
      <c r="W694" s="81"/>
      <c r="X694" s="81"/>
      <c r="Y694" s="81"/>
      <c r="Z694" s="81"/>
      <c r="AA694" s="81"/>
      <c r="AB694" s="81"/>
      <c r="AC694" s="81"/>
      <c r="AD694" s="81"/>
      <c r="AE694" s="82"/>
      <c r="AF694" s="81"/>
      <c r="AG694" s="81"/>
      <c r="AH694" s="81"/>
      <c r="AI694" s="81"/>
      <c r="AJ694" s="81"/>
      <c r="AK694" s="81"/>
      <c r="AL694" s="81"/>
      <c r="AM694" s="81"/>
      <c r="AN694" s="81"/>
      <c r="AO694" s="81"/>
      <c r="AP694" s="82"/>
      <c r="AQ694" s="81"/>
      <c r="AR694" s="81"/>
      <c r="AS694" s="81"/>
      <c r="AT694" s="81"/>
      <c r="AU694" s="81"/>
      <c r="AV694" s="81"/>
      <c r="AW694" s="81"/>
      <c r="AX694" s="82"/>
      <c r="AY694" s="81"/>
      <c r="AZ694" s="81"/>
      <c r="BA694" s="81"/>
      <c r="BB694" s="81"/>
      <c r="BC694" s="81"/>
      <c r="BD694" s="81"/>
      <c r="BE694" s="81"/>
      <c r="BF694" s="82"/>
      <c r="BG694" s="81"/>
      <c r="BH694" s="81"/>
      <c r="BI694" s="81"/>
      <c r="BJ694" s="81"/>
      <c r="BK694" s="81"/>
      <c r="BL694" s="81"/>
      <c r="BM694" s="82"/>
      <c r="BN694" s="81"/>
      <c r="BO694" s="81"/>
      <c r="BP694" s="81"/>
      <c r="BQ694" s="81"/>
      <c r="BR694" s="81"/>
      <c r="BS694" s="81"/>
      <c r="BT694"/>
      <c r="BU694" s="80"/>
      <c r="BV694" s="80"/>
      <c r="BW694" s="80"/>
      <c r="BX694" s="80"/>
      <c r="BY694" s="80"/>
      <c r="BZ694" s="80"/>
      <c r="CA694" s="80"/>
      <c r="CB694" s="80"/>
      <c r="CC694" s="80"/>
    </row>
    <row r="695" spans="1:81">
      <c r="A695" s="80"/>
      <c r="B695" s="80"/>
      <c r="C695" s="80"/>
      <c r="D695" s="80"/>
      <c r="E695" s="80"/>
      <c r="F695" s="80"/>
      <c r="G695" s="80"/>
      <c r="H695" s="80"/>
      <c r="I695" s="177"/>
      <c r="J695" s="81"/>
      <c r="K695" s="81"/>
      <c r="L695" s="81"/>
      <c r="M695" s="81"/>
      <c r="N695" s="81"/>
      <c r="O695" s="81"/>
      <c r="P695" s="81"/>
      <c r="Q695" s="81"/>
      <c r="R695" s="81"/>
      <c r="S695" s="81"/>
      <c r="T695" s="82"/>
      <c r="U695" s="81"/>
      <c r="V695" s="81"/>
      <c r="W695" s="81"/>
      <c r="X695" s="81"/>
      <c r="Y695" s="81"/>
      <c r="Z695" s="81"/>
      <c r="AA695" s="81"/>
      <c r="AB695" s="81"/>
      <c r="AC695" s="81"/>
      <c r="AD695" s="81"/>
      <c r="AE695" s="82"/>
      <c r="AF695" s="81"/>
      <c r="AG695" s="81"/>
      <c r="AH695" s="81"/>
      <c r="AI695" s="81"/>
      <c r="AJ695" s="81"/>
      <c r="AK695" s="81"/>
      <c r="AL695" s="81"/>
      <c r="AM695" s="81"/>
      <c r="AN695" s="81"/>
      <c r="AO695" s="81"/>
      <c r="AP695" s="82"/>
      <c r="AQ695" s="81"/>
      <c r="AR695" s="81"/>
      <c r="AS695" s="81"/>
      <c r="AT695" s="81"/>
      <c r="AU695" s="81"/>
      <c r="AV695" s="81"/>
      <c r="AW695" s="81"/>
      <c r="AX695" s="82"/>
      <c r="AY695" s="81"/>
      <c r="AZ695" s="81"/>
      <c r="BA695" s="81"/>
      <c r="BB695" s="81"/>
      <c r="BC695" s="81"/>
      <c r="BD695" s="81"/>
      <c r="BE695" s="81"/>
      <c r="BF695" s="82"/>
      <c r="BG695" s="81"/>
      <c r="BH695" s="81"/>
      <c r="BI695" s="81"/>
      <c r="BJ695" s="81"/>
      <c r="BK695" s="81"/>
      <c r="BL695" s="81"/>
      <c r="BM695" s="82"/>
      <c r="BN695" s="81"/>
      <c r="BO695" s="81"/>
      <c r="BP695" s="81"/>
      <c r="BQ695" s="81"/>
      <c r="BR695" s="81"/>
      <c r="BS695" s="81"/>
      <c r="BT695"/>
      <c r="BU695" s="80"/>
      <c r="BV695" s="80"/>
      <c r="BW695" s="80"/>
      <c r="BX695" s="80"/>
      <c r="BY695" s="80"/>
      <c r="BZ695" s="80"/>
      <c r="CA695" s="80"/>
      <c r="CB695" s="80"/>
      <c r="CC695" s="80"/>
    </row>
    <row r="696" spans="1:81">
      <c r="A696" s="80"/>
      <c r="B696" s="80"/>
      <c r="C696" s="80"/>
      <c r="D696" s="80"/>
      <c r="E696" s="80"/>
      <c r="F696" s="80"/>
      <c r="G696" s="80"/>
      <c r="H696" s="80"/>
      <c r="I696" s="177"/>
      <c r="J696" s="81"/>
      <c r="K696" s="81"/>
      <c r="L696" s="81"/>
      <c r="M696" s="81"/>
      <c r="N696" s="81"/>
      <c r="O696" s="81"/>
      <c r="P696" s="81"/>
      <c r="Q696" s="81"/>
      <c r="R696" s="81"/>
      <c r="S696" s="81"/>
      <c r="T696" s="82"/>
      <c r="U696" s="81"/>
      <c r="V696" s="81"/>
      <c r="W696" s="81"/>
      <c r="X696" s="81"/>
      <c r="Y696" s="81"/>
      <c r="Z696" s="81"/>
      <c r="AA696" s="81"/>
      <c r="AB696" s="81"/>
      <c r="AC696" s="81"/>
      <c r="AD696" s="81"/>
      <c r="AE696" s="82"/>
      <c r="AF696" s="81"/>
      <c r="AG696" s="81"/>
      <c r="AH696" s="81"/>
      <c r="AI696" s="81"/>
      <c r="AJ696" s="81"/>
      <c r="AK696" s="81"/>
      <c r="AL696" s="81"/>
      <c r="AM696" s="81"/>
      <c r="AN696" s="81"/>
      <c r="AO696" s="81"/>
      <c r="AP696" s="82"/>
      <c r="AQ696" s="81"/>
      <c r="AR696" s="81"/>
      <c r="AS696" s="81"/>
      <c r="AT696" s="81"/>
      <c r="AU696" s="81"/>
      <c r="AV696" s="81"/>
      <c r="AW696" s="81"/>
      <c r="AX696" s="82"/>
      <c r="AY696" s="81"/>
      <c r="AZ696" s="81"/>
      <c r="BA696" s="81"/>
      <c r="BB696" s="81"/>
      <c r="BC696" s="81"/>
      <c r="BD696" s="81"/>
      <c r="BE696" s="81"/>
      <c r="BF696" s="82"/>
      <c r="BG696" s="81"/>
      <c r="BH696" s="81"/>
      <c r="BI696" s="81"/>
      <c r="BJ696" s="81"/>
      <c r="BK696" s="81"/>
      <c r="BL696" s="81"/>
      <c r="BM696" s="82"/>
      <c r="BN696" s="81"/>
      <c r="BO696" s="81"/>
      <c r="BP696" s="81"/>
      <c r="BQ696" s="81"/>
      <c r="BR696" s="81"/>
      <c r="BS696" s="81"/>
      <c r="BT696"/>
      <c r="BU696" s="80"/>
      <c r="BV696" s="80"/>
      <c r="BW696" s="80"/>
      <c r="BX696" s="80"/>
      <c r="BY696" s="80"/>
      <c r="BZ696" s="80"/>
      <c r="CA696" s="80"/>
      <c r="CB696" s="80"/>
      <c r="CC696" s="80"/>
    </row>
    <row r="697" spans="1:81">
      <c r="A697" s="80"/>
      <c r="B697" s="80"/>
      <c r="C697" s="80"/>
      <c r="D697" s="80"/>
      <c r="E697" s="80"/>
      <c r="F697" s="80"/>
      <c r="G697" s="80"/>
      <c r="H697" s="80"/>
      <c r="I697" s="177"/>
      <c r="J697" s="81"/>
      <c r="K697" s="81"/>
      <c r="L697" s="81"/>
      <c r="M697" s="81"/>
      <c r="N697" s="81"/>
      <c r="O697" s="81"/>
      <c r="P697" s="81"/>
      <c r="Q697" s="81"/>
      <c r="R697" s="81"/>
      <c r="S697" s="81"/>
      <c r="T697" s="82"/>
      <c r="U697" s="81"/>
      <c r="V697" s="81"/>
      <c r="W697" s="81"/>
      <c r="X697" s="81"/>
      <c r="Y697" s="81"/>
      <c r="Z697" s="81"/>
      <c r="AA697" s="81"/>
      <c r="AB697" s="81"/>
      <c r="AC697" s="81"/>
      <c r="AD697" s="81"/>
      <c r="AE697" s="82"/>
      <c r="AF697" s="81"/>
      <c r="AG697" s="81"/>
      <c r="AH697" s="81"/>
      <c r="AI697" s="81"/>
      <c r="AJ697" s="81"/>
      <c r="AK697" s="81"/>
      <c r="AL697" s="81"/>
      <c r="AM697" s="81"/>
      <c r="AN697" s="81"/>
      <c r="AO697" s="81"/>
      <c r="AP697" s="82"/>
      <c r="AQ697" s="81"/>
      <c r="AR697" s="81"/>
      <c r="AS697" s="81"/>
      <c r="AT697" s="81"/>
      <c r="AU697" s="81"/>
      <c r="AV697" s="81"/>
      <c r="AW697" s="81"/>
      <c r="AX697" s="82"/>
      <c r="AY697" s="81"/>
      <c r="AZ697" s="81"/>
      <c r="BA697" s="81"/>
      <c r="BB697" s="81"/>
      <c r="BC697" s="81"/>
      <c r="BD697" s="81"/>
      <c r="BE697" s="81"/>
      <c r="BF697" s="82"/>
      <c r="BG697" s="81"/>
      <c r="BH697" s="81"/>
      <c r="BI697" s="81"/>
      <c r="BJ697" s="81"/>
      <c r="BK697" s="81"/>
      <c r="BL697" s="81"/>
      <c r="BM697" s="82"/>
      <c r="BN697" s="81"/>
      <c r="BO697" s="81"/>
      <c r="BP697" s="81"/>
      <c r="BQ697" s="81"/>
      <c r="BR697" s="81"/>
      <c r="BS697" s="81"/>
      <c r="BT697"/>
      <c r="BU697" s="80"/>
      <c r="BV697" s="80"/>
      <c r="BW697" s="80"/>
      <c r="BX697" s="80"/>
      <c r="BY697" s="80"/>
      <c r="BZ697" s="80"/>
      <c r="CA697" s="80"/>
      <c r="CB697" s="80"/>
      <c r="CC697" s="80"/>
    </row>
    <row r="698" spans="1:81">
      <c r="A698" s="80"/>
      <c r="B698" s="80"/>
      <c r="C698" s="80"/>
      <c r="D698" s="80"/>
      <c r="E698" s="80"/>
      <c r="F698" s="80"/>
      <c r="G698" s="80"/>
      <c r="H698" s="80"/>
      <c r="I698" s="177"/>
      <c r="J698" s="81"/>
      <c r="K698" s="81"/>
      <c r="L698" s="81"/>
      <c r="M698" s="81"/>
      <c r="N698" s="81"/>
      <c r="O698" s="81"/>
      <c r="P698" s="81"/>
      <c r="Q698" s="81"/>
      <c r="R698" s="81"/>
      <c r="S698" s="81"/>
      <c r="T698" s="82"/>
      <c r="U698" s="81"/>
      <c r="V698" s="81"/>
      <c r="W698" s="81"/>
      <c r="X698" s="81"/>
      <c r="Y698" s="81"/>
      <c r="Z698" s="81"/>
      <c r="AA698" s="81"/>
      <c r="AB698" s="81"/>
      <c r="AC698" s="81"/>
      <c r="AD698" s="81"/>
      <c r="AE698" s="82"/>
      <c r="AF698" s="81"/>
      <c r="AG698" s="81"/>
      <c r="AH698" s="81"/>
      <c r="AI698" s="81"/>
      <c r="AJ698" s="81"/>
      <c r="AK698" s="81"/>
      <c r="AL698" s="81"/>
      <c r="AM698" s="81"/>
      <c r="AN698" s="81"/>
      <c r="AO698" s="81"/>
      <c r="AP698" s="82"/>
      <c r="AQ698" s="81"/>
      <c r="AR698" s="81"/>
      <c r="AS698" s="81"/>
      <c r="AT698" s="81"/>
      <c r="AU698" s="81"/>
      <c r="AV698" s="81"/>
      <c r="AW698" s="81"/>
      <c r="AX698" s="82"/>
      <c r="AY698" s="81"/>
      <c r="AZ698" s="81"/>
      <c r="BA698" s="81"/>
      <c r="BB698" s="81"/>
      <c r="BC698" s="81"/>
      <c r="BD698" s="81"/>
      <c r="BE698" s="81"/>
      <c r="BF698" s="82"/>
      <c r="BG698" s="81"/>
      <c r="BH698" s="81"/>
      <c r="BI698" s="81"/>
      <c r="BJ698" s="81"/>
      <c r="BK698" s="81"/>
      <c r="BL698" s="81"/>
      <c r="BM698" s="82"/>
      <c r="BN698" s="81"/>
      <c r="BO698" s="81"/>
      <c r="BP698" s="81"/>
      <c r="BQ698" s="81"/>
      <c r="BR698" s="81"/>
      <c r="BS698" s="81"/>
      <c r="BT698"/>
      <c r="BU698" s="80"/>
      <c r="BV698" s="80"/>
      <c r="BW698" s="80"/>
      <c r="BX698" s="80"/>
      <c r="BY698" s="80"/>
      <c r="BZ698" s="80"/>
      <c r="CA698" s="80"/>
      <c r="CB698" s="80"/>
      <c r="CC698" s="80"/>
    </row>
    <row r="699" spans="1:81">
      <c r="A699" s="80"/>
      <c r="B699" s="80"/>
      <c r="C699" s="80"/>
      <c r="D699" s="80"/>
      <c r="E699" s="80"/>
      <c r="F699" s="80"/>
      <c r="G699" s="80"/>
      <c r="H699" s="80"/>
      <c r="I699" s="177"/>
      <c r="J699" s="81"/>
      <c r="K699" s="81"/>
      <c r="L699" s="81"/>
      <c r="M699" s="81"/>
      <c r="N699" s="81"/>
      <c r="O699" s="81"/>
      <c r="P699" s="81"/>
      <c r="Q699" s="81"/>
      <c r="R699" s="81"/>
      <c r="S699" s="81"/>
      <c r="T699" s="82"/>
      <c r="U699" s="81"/>
      <c r="V699" s="81"/>
      <c r="W699" s="81"/>
      <c r="X699" s="81"/>
      <c r="Y699" s="81"/>
      <c r="Z699" s="81"/>
      <c r="AA699" s="81"/>
      <c r="AB699" s="81"/>
      <c r="AC699" s="81"/>
      <c r="AD699" s="81"/>
      <c r="AE699" s="82"/>
      <c r="AF699" s="81"/>
      <c r="AG699" s="81"/>
      <c r="AH699" s="81"/>
      <c r="AI699" s="81"/>
      <c r="AJ699" s="81"/>
      <c r="AK699" s="81"/>
      <c r="AL699" s="81"/>
      <c r="AM699" s="81"/>
      <c r="AN699" s="81"/>
      <c r="AO699" s="81"/>
      <c r="AP699" s="82"/>
      <c r="AQ699" s="81"/>
      <c r="AR699" s="81"/>
      <c r="AS699" s="81"/>
      <c r="AT699" s="81"/>
      <c r="AU699" s="81"/>
      <c r="AV699" s="81"/>
      <c r="AW699" s="81"/>
      <c r="AX699" s="82"/>
      <c r="AY699" s="81"/>
      <c r="AZ699" s="81"/>
      <c r="BA699" s="81"/>
      <c r="BB699" s="81"/>
      <c r="BC699" s="81"/>
      <c r="BD699" s="81"/>
      <c r="BE699" s="81"/>
      <c r="BF699" s="82"/>
      <c r="BG699" s="81"/>
      <c r="BH699" s="81"/>
      <c r="BI699" s="81"/>
      <c r="BJ699" s="81"/>
      <c r="BK699" s="81"/>
      <c r="BL699" s="81"/>
      <c r="BM699" s="82"/>
      <c r="BN699" s="81"/>
      <c r="BO699" s="81"/>
      <c r="BP699" s="81"/>
      <c r="BQ699" s="81"/>
      <c r="BR699" s="81"/>
      <c r="BS699" s="81"/>
      <c r="BT699"/>
      <c r="BU699" s="80"/>
      <c r="BV699" s="80"/>
      <c r="BW699" s="80"/>
      <c r="BX699" s="80"/>
      <c r="BY699" s="80"/>
      <c r="BZ699" s="80"/>
      <c r="CA699" s="80"/>
      <c r="CB699" s="80"/>
      <c r="CC699" s="80"/>
    </row>
    <row r="700" spans="1:81">
      <c r="A700" s="80"/>
      <c r="B700" s="80"/>
      <c r="C700" s="80"/>
      <c r="D700" s="80"/>
      <c r="E700" s="80"/>
      <c r="F700" s="80"/>
      <c r="G700" s="80"/>
      <c r="H700" s="80"/>
      <c r="I700" s="177"/>
      <c r="J700" s="81"/>
      <c r="K700" s="81"/>
      <c r="L700" s="81"/>
      <c r="M700" s="81"/>
      <c r="N700" s="81"/>
      <c r="O700" s="81"/>
      <c r="P700" s="81"/>
      <c r="Q700" s="81"/>
      <c r="R700" s="81"/>
      <c r="S700" s="81"/>
      <c r="T700" s="82"/>
      <c r="U700" s="81"/>
      <c r="V700" s="81"/>
      <c r="W700" s="81"/>
      <c r="X700" s="81"/>
      <c r="Y700" s="81"/>
      <c r="Z700" s="81"/>
      <c r="AA700" s="81"/>
      <c r="AB700" s="81"/>
      <c r="AC700" s="81"/>
      <c r="AD700" s="81"/>
      <c r="AE700" s="82"/>
      <c r="AF700" s="81"/>
      <c r="AG700" s="81"/>
      <c r="AH700" s="81"/>
      <c r="AI700" s="81"/>
      <c r="AJ700" s="81"/>
      <c r="AK700" s="81"/>
      <c r="AL700" s="81"/>
      <c r="AM700" s="81"/>
      <c r="AN700" s="81"/>
      <c r="AO700" s="81"/>
      <c r="AP700" s="82"/>
      <c r="AQ700" s="81"/>
      <c r="AR700" s="81"/>
      <c r="AS700" s="81"/>
      <c r="AT700" s="81"/>
      <c r="AU700" s="81"/>
      <c r="AV700" s="81"/>
      <c r="AW700" s="81"/>
      <c r="AX700" s="82"/>
      <c r="AY700" s="81"/>
      <c r="AZ700" s="81"/>
      <c r="BA700" s="81"/>
      <c r="BB700" s="81"/>
      <c r="BC700" s="81"/>
      <c r="BD700" s="81"/>
      <c r="BE700" s="81"/>
      <c r="BF700" s="82"/>
      <c r="BG700" s="81"/>
      <c r="BH700" s="81"/>
      <c r="BI700" s="81"/>
      <c r="BJ700" s="81"/>
      <c r="BK700" s="81"/>
      <c r="BL700" s="81"/>
      <c r="BM700" s="82"/>
      <c r="BN700" s="81"/>
      <c r="BO700" s="81"/>
      <c r="BP700" s="81"/>
      <c r="BQ700" s="81"/>
      <c r="BR700" s="81"/>
      <c r="BS700" s="81"/>
      <c r="BT700"/>
      <c r="BU700" s="80"/>
      <c r="BV700" s="80"/>
      <c r="BW700" s="80"/>
      <c r="BX700" s="80"/>
      <c r="BY700" s="80"/>
      <c r="BZ700" s="80"/>
      <c r="CA700" s="80"/>
      <c r="CB700" s="80"/>
      <c r="CC700" s="80"/>
    </row>
    <row r="701" spans="1:81">
      <c r="A701" s="80"/>
      <c r="B701" s="80"/>
      <c r="C701" s="80"/>
      <c r="D701" s="80"/>
      <c r="E701" s="80"/>
      <c r="F701" s="80"/>
      <c r="G701" s="80"/>
      <c r="H701" s="80"/>
      <c r="I701" s="177"/>
      <c r="J701" s="81"/>
      <c r="K701" s="81"/>
      <c r="L701" s="81"/>
      <c r="M701" s="81"/>
      <c r="N701" s="81"/>
      <c r="O701" s="81"/>
      <c r="P701" s="81"/>
      <c r="Q701" s="81"/>
      <c r="R701" s="81"/>
      <c r="S701" s="81"/>
      <c r="T701" s="82"/>
      <c r="U701" s="81"/>
      <c r="V701" s="81"/>
      <c r="W701" s="81"/>
      <c r="X701" s="81"/>
      <c r="Y701" s="81"/>
      <c r="Z701" s="81"/>
      <c r="AA701" s="81"/>
      <c r="AB701" s="81"/>
      <c r="AC701" s="81"/>
      <c r="AD701" s="81"/>
      <c r="AE701" s="82"/>
      <c r="AF701" s="81"/>
      <c r="AG701" s="81"/>
      <c r="AH701" s="81"/>
      <c r="AI701" s="81"/>
      <c r="AJ701" s="81"/>
      <c r="AK701" s="81"/>
      <c r="AL701" s="81"/>
      <c r="AM701" s="81"/>
      <c r="AN701" s="81"/>
      <c r="AO701" s="81"/>
      <c r="AP701" s="82"/>
      <c r="AQ701" s="81"/>
      <c r="AR701" s="81"/>
      <c r="AS701" s="81"/>
      <c r="AT701" s="81"/>
      <c r="AU701" s="81"/>
      <c r="AV701" s="81"/>
      <c r="AW701" s="81"/>
      <c r="AX701" s="82"/>
      <c r="AY701" s="81"/>
      <c r="AZ701" s="81"/>
      <c r="BA701" s="81"/>
      <c r="BB701" s="81"/>
      <c r="BC701" s="81"/>
      <c r="BD701" s="81"/>
      <c r="BE701" s="81"/>
      <c r="BF701" s="82"/>
      <c r="BG701" s="81"/>
      <c r="BH701" s="81"/>
      <c r="BI701" s="81"/>
      <c r="BJ701" s="81"/>
      <c r="BK701" s="81"/>
      <c r="BL701" s="81"/>
      <c r="BM701" s="82"/>
      <c r="BN701" s="81"/>
      <c r="BO701" s="81"/>
      <c r="BP701" s="81"/>
      <c r="BQ701" s="81"/>
      <c r="BR701" s="81"/>
      <c r="BS701" s="81"/>
      <c r="BT701"/>
      <c r="BU701" s="80"/>
      <c r="BV701" s="80"/>
      <c r="BW701" s="80"/>
      <c r="BX701" s="80"/>
      <c r="BY701" s="80"/>
      <c r="BZ701" s="80"/>
      <c r="CA701" s="80"/>
      <c r="CB701" s="80"/>
      <c r="CC701" s="80"/>
    </row>
    <row r="702" spans="1:81">
      <c r="A702" s="80"/>
      <c r="B702" s="80"/>
      <c r="C702" s="80"/>
      <c r="D702" s="80"/>
      <c r="E702" s="80"/>
      <c r="F702" s="80"/>
      <c r="G702" s="80"/>
      <c r="H702" s="80"/>
      <c r="I702" s="177"/>
      <c r="J702" s="81"/>
      <c r="K702" s="81"/>
      <c r="L702" s="81"/>
      <c r="M702" s="81"/>
      <c r="N702" s="81"/>
      <c r="O702" s="81"/>
      <c r="P702" s="81"/>
      <c r="Q702" s="81"/>
      <c r="R702" s="81"/>
      <c r="S702" s="81"/>
      <c r="T702" s="82"/>
      <c r="U702" s="81"/>
      <c r="V702" s="81"/>
      <c r="W702" s="81"/>
      <c r="X702" s="81"/>
      <c r="Y702" s="81"/>
      <c r="Z702" s="81"/>
      <c r="AA702" s="81"/>
      <c r="AB702" s="81"/>
      <c r="AC702" s="81"/>
      <c r="AD702" s="81"/>
      <c r="AE702" s="82"/>
      <c r="AF702" s="81"/>
      <c r="AG702" s="81"/>
      <c r="AH702" s="81"/>
      <c r="AI702" s="81"/>
      <c r="AJ702" s="81"/>
      <c r="AK702" s="81"/>
      <c r="AL702" s="81"/>
      <c r="AM702" s="81"/>
      <c r="AN702" s="81"/>
      <c r="AO702" s="81"/>
      <c r="AP702" s="82"/>
      <c r="AQ702" s="81"/>
      <c r="AR702" s="81"/>
      <c r="AS702" s="81"/>
      <c r="AT702" s="81"/>
      <c r="AU702" s="81"/>
      <c r="AV702" s="81"/>
      <c r="AW702" s="81"/>
      <c r="AX702" s="82"/>
      <c r="AY702" s="81"/>
      <c r="AZ702" s="81"/>
      <c r="BA702" s="81"/>
      <c r="BB702" s="81"/>
      <c r="BC702" s="81"/>
      <c r="BD702" s="81"/>
      <c r="BE702" s="81"/>
      <c r="BF702" s="82"/>
      <c r="BG702" s="81"/>
      <c r="BH702" s="81"/>
      <c r="BI702" s="81"/>
      <c r="BJ702" s="81"/>
      <c r="BK702" s="81"/>
      <c r="BL702" s="81"/>
      <c r="BM702" s="82"/>
      <c r="BN702" s="81"/>
      <c r="BO702" s="81"/>
      <c r="BP702" s="81"/>
      <c r="BQ702" s="81"/>
      <c r="BR702" s="81"/>
      <c r="BS702" s="81"/>
      <c r="BT702"/>
      <c r="BU702" s="80"/>
      <c r="BV702" s="80"/>
      <c r="BW702" s="80"/>
      <c r="BX702" s="80"/>
      <c r="BY702" s="80"/>
      <c r="BZ702" s="80"/>
      <c r="CA702" s="80"/>
      <c r="CB702" s="80"/>
      <c r="CC702" s="80"/>
    </row>
    <row r="703" spans="1:81">
      <c r="A703" s="80"/>
      <c r="B703" s="80"/>
      <c r="C703" s="80"/>
      <c r="D703" s="80"/>
      <c r="E703" s="80"/>
      <c r="F703" s="80"/>
      <c r="G703" s="80"/>
      <c r="H703" s="80"/>
      <c r="I703" s="177"/>
      <c r="J703" s="81"/>
      <c r="K703" s="81"/>
      <c r="L703" s="81"/>
      <c r="M703" s="81"/>
      <c r="N703" s="81"/>
      <c r="O703" s="81"/>
      <c r="P703" s="81"/>
      <c r="Q703" s="81"/>
      <c r="R703" s="81"/>
      <c r="S703" s="81"/>
      <c r="T703" s="82"/>
      <c r="U703" s="81"/>
      <c r="V703" s="81"/>
      <c r="W703" s="81"/>
      <c r="X703" s="81"/>
      <c r="Y703" s="81"/>
      <c r="Z703" s="81"/>
      <c r="AA703" s="81"/>
      <c r="AB703" s="81"/>
      <c r="AC703" s="81"/>
      <c r="AD703" s="81"/>
      <c r="AE703" s="82"/>
      <c r="AF703" s="81"/>
      <c r="AG703" s="81"/>
      <c r="AH703" s="81"/>
      <c r="AI703" s="81"/>
      <c r="AJ703" s="81"/>
      <c r="AK703" s="81"/>
      <c r="AL703" s="81"/>
      <c r="AM703" s="81"/>
      <c r="AN703" s="81"/>
      <c r="AO703" s="81"/>
      <c r="AP703" s="82"/>
      <c r="AQ703" s="81"/>
      <c r="AR703" s="81"/>
      <c r="AS703" s="81"/>
      <c r="AT703" s="81"/>
      <c r="AU703" s="81"/>
      <c r="AV703" s="81"/>
      <c r="AW703" s="81"/>
      <c r="AX703" s="82"/>
      <c r="AY703" s="81"/>
      <c r="AZ703" s="81"/>
      <c r="BA703" s="81"/>
      <c r="BB703" s="81"/>
      <c r="BC703" s="81"/>
      <c r="BD703" s="81"/>
      <c r="BE703" s="81"/>
      <c r="BF703" s="82"/>
      <c r="BG703" s="81"/>
      <c r="BH703" s="81"/>
      <c r="BI703" s="81"/>
      <c r="BJ703" s="81"/>
      <c r="BK703" s="81"/>
      <c r="BL703" s="81"/>
      <c r="BM703" s="82"/>
      <c r="BN703" s="81"/>
      <c r="BO703" s="81"/>
      <c r="BP703" s="81"/>
      <c r="BQ703" s="81"/>
      <c r="BR703" s="81"/>
      <c r="BS703" s="81"/>
      <c r="BT703"/>
      <c r="BU703" s="80"/>
      <c r="BV703" s="80"/>
      <c r="BW703" s="80"/>
      <c r="BX703" s="80"/>
      <c r="BY703" s="80"/>
      <c r="BZ703" s="80"/>
      <c r="CA703" s="80"/>
      <c r="CB703" s="80"/>
      <c r="CC703" s="80"/>
    </row>
    <row r="704" spans="1:81">
      <c r="A704" s="80"/>
      <c r="B704" s="80"/>
      <c r="C704" s="80"/>
      <c r="D704" s="80"/>
      <c r="E704" s="80"/>
      <c r="F704" s="80"/>
      <c r="G704" s="80"/>
      <c r="H704" s="80"/>
      <c r="I704" s="177"/>
      <c r="J704" s="81"/>
      <c r="K704" s="81"/>
      <c r="L704" s="81"/>
      <c r="M704" s="81"/>
      <c r="N704" s="81"/>
      <c r="O704" s="81"/>
      <c r="P704" s="81"/>
      <c r="Q704" s="81"/>
      <c r="R704" s="81"/>
      <c r="S704" s="81"/>
      <c r="T704" s="82"/>
      <c r="U704" s="81"/>
      <c r="V704" s="81"/>
      <c r="W704" s="81"/>
      <c r="X704" s="81"/>
      <c r="Y704" s="81"/>
      <c r="Z704" s="81"/>
      <c r="AA704" s="81"/>
      <c r="AB704" s="81"/>
      <c r="AC704" s="81"/>
      <c r="AD704" s="81"/>
      <c r="AE704" s="82"/>
      <c r="AF704" s="81"/>
      <c r="AG704" s="81"/>
      <c r="AH704" s="81"/>
      <c r="AI704" s="81"/>
      <c r="AJ704" s="81"/>
      <c r="AK704" s="81"/>
      <c r="AL704" s="81"/>
      <c r="AM704" s="81"/>
      <c r="AN704" s="81"/>
      <c r="AO704" s="81"/>
      <c r="AP704" s="82"/>
      <c r="AQ704" s="81"/>
      <c r="AR704" s="81"/>
      <c r="AS704" s="81"/>
      <c r="AT704" s="81"/>
      <c r="AU704" s="81"/>
      <c r="AV704" s="81"/>
      <c r="AW704" s="81"/>
      <c r="AX704" s="82"/>
      <c r="AY704" s="81"/>
      <c r="AZ704" s="81"/>
      <c r="BA704" s="81"/>
      <c r="BB704" s="81"/>
      <c r="BC704" s="81"/>
      <c r="BD704" s="81"/>
      <c r="BE704" s="81"/>
      <c r="BF704" s="82"/>
      <c r="BG704" s="81"/>
      <c r="BH704" s="81"/>
      <c r="BI704" s="81"/>
      <c r="BJ704" s="81"/>
      <c r="BK704" s="81"/>
      <c r="BL704" s="81"/>
      <c r="BM704" s="82"/>
      <c r="BN704" s="81"/>
      <c r="BO704" s="81"/>
      <c r="BP704" s="81"/>
      <c r="BQ704" s="81"/>
      <c r="BR704" s="81"/>
      <c r="BS704" s="81"/>
      <c r="BT704"/>
      <c r="BU704" s="80"/>
      <c r="BV704" s="80"/>
      <c r="BW704" s="80"/>
      <c r="BX704" s="80"/>
      <c r="BY704" s="80"/>
      <c r="BZ704" s="80"/>
      <c r="CA704" s="80"/>
      <c r="CB704" s="80"/>
      <c r="CC704" s="80"/>
    </row>
    <row r="705" spans="1:81">
      <c r="A705" s="80"/>
      <c r="B705" s="80"/>
      <c r="C705" s="80"/>
      <c r="D705" s="80"/>
      <c r="E705" s="80"/>
      <c r="F705" s="80"/>
      <c r="G705" s="80"/>
      <c r="H705" s="80"/>
      <c r="I705" s="177"/>
      <c r="J705" s="81"/>
      <c r="K705" s="81"/>
      <c r="L705" s="81"/>
      <c r="M705" s="81"/>
      <c r="N705" s="81"/>
      <c r="O705" s="81"/>
      <c r="P705" s="81"/>
      <c r="Q705" s="81"/>
      <c r="R705" s="81"/>
      <c r="S705" s="81"/>
      <c r="T705" s="82"/>
      <c r="U705" s="81"/>
      <c r="V705" s="81"/>
      <c r="W705" s="81"/>
      <c r="X705" s="81"/>
      <c r="Y705" s="81"/>
      <c r="Z705" s="81"/>
      <c r="AA705" s="81"/>
      <c r="AB705" s="81"/>
      <c r="AC705" s="81"/>
      <c r="AD705" s="81"/>
      <c r="AE705" s="82"/>
      <c r="AF705" s="81"/>
      <c r="AG705" s="81"/>
      <c r="AH705" s="81"/>
      <c r="AI705" s="81"/>
      <c r="AJ705" s="81"/>
      <c r="AK705" s="81"/>
      <c r="AL705" s="81"/>
      <c r="AM705" s="81"/>
      <c r="AN705" s="81"/>
      <c r="AO705" s="81"/>
      <c r="AP705" s="82"/>
      <c r="AQ705" s="81"/>
      <c r="AR705" s="81"/>
      <c r="AS705" s="81"/>
      <c r="AT705" s="81"/>
      <c r="AU705" s="81"/>
      <c r="AV705" s="81"/>
      <c r="AW705" s="81"/>
      <c r="AX705" s="82"/>
      <c r="AY705" s="81"/>
      <c r="AZ705" s="81"/>
      <c r="BA705" s="81"/>
      <c r="BB705" s="81"/>
      <c r="BC705" s="81"/>
      <c r="BD705" s="81"/>
      <c r="BE705" s="81"/>
      <c r="BF705" s="82"/>
      <c r="BG705" s="81"/>
      <c r="BH705" s="81"/>
      <c r="BI705" s="81"/>
      <c r="BJ705" s="81"/>
      <c r="BK705" s="81"/>
      <c r="BL705" s="81"/>
      <c r="BM705" s="82"/>
      <c r="BN705" s="81"/>
      <c r="BO705" s="81"/>
      <c r="BP705" s="81"/>
      <c r="BQ705" s="81"/>
      <c r="BR705" s="81"/>
      <c r="BS705" s="81"/>
      <c r="BT705"/>
      <c r="BU705" s="80"/>
      <c r="BV705" s="80"/>
      <c r="BW705" s="80"/>
      <c r="BX705" s="80"/>
      <c r="BY705" s="80"/>
      <c r="BZ705" s="80"/>
      <c r="CA705" s="80"/>
      <c r="CB705" s="80"/>
      <c r="CC705" s="80"/>
    </row>
    <row r="706" spans="1:81">
      <c r="A706" s="80"/>
      <c r="B706" s="80"/>
      <c r="C706" s="80"/>
      <c r="D706" s="80"/>
      <c r="E706" s="80"/>
      <c r="F706" s="80"/>
      <c r="G706" s="80"/>
      <c r="H706" s="80"/>
      <c r="I706" s="177"/>
      <c r="J706" s="81"/>
      <c r="K706" s="81"/>
      <c r="L706" s="81"/>
      <c r="M706" s="81"/>
      <c r="N706" s="81"/>
      <c r="O706" s="81"/>
      <c r="P706" s="81"/>
      <c r="Q706" s="81"/>
      <c r="R706" s="81"/>
      <c r="S706" s="81"/>
      <c r="T706" s="82"/>
      <c r="U706" s="81"/>
      <c r="V706" s="81"/>
      <c r="W706" s="81"/>
      <c r="X706" s="81"/>
      <c r="Y706" s="81"/>
      <c r="Z706" s="81"/>
      <c r="AA706" s="81"/>
      <c r="AB706" s="81"/>
      <c r="AC706" s="81"/>
      <c r="AD706" s="81"/>
      <c r="AE706" s="82"/>
      <c r="AF706" s="81"/>
      <c r="AG706" s="81"/>
      <c r="AH706" s="81"/>
      <c r="AI706" s="81"/>
      <c r="AJ706" s="81"/>
      <c r="AK706" s="81"/>
      <c r="AL706" s="81"/>
      <c r="AM706" s="81"/>
      <c r="AN706" s="81"/>
      <c r="AO706" s="81"/>
      <c r="AP706" s="82"/>
      <c r="AQ706" s="81"/>
      <c r="AR706" s="81"/>
      <c r="AS706" s="81"/>
      <c r="AT706" s="81"/>
      <c r="AU706" s="81"/>
      <c r="AV706" s="81"/>
      <c r="AW706" s="81"/>
      <c r="AX706" s="82"/>
      <c r="AY706" s="81"/>
      <c r="AZ706" s="81"/>
      <c r="BA706" s="81"/>
      <c r="BB706" s="81"/>
      <c r="BC706" s="81"/>
      <c r="BD706" s="81"/>
      <c r="BE706" s="81"/>
      <c r="BF706" s="82"/>
      <c r="BG706" s="81"/>
      <c r="BH706" s="81"/>
      <c r="BI706" s="81"/>
      <c r="BJ706" s="81"/>
      <c r="BK706" s="81"/>
      <c r="BL706" s="81"/>
      <c r="BM706" s="82"/>
      <c r="BN706" s="81"/>
      <c r="BO706" s="81"/>
      <c r="BP706" s="81"/>
      <c r="BQ706" s="81"/>
      <c r="BR706" s="81"/>
      <c r="BS706" s="81"/>
      <c r="BT706"/>
      <c r="BU706" s="80"/>
      <c r="BV706" s="80"/>
      <c r="BW706" s="80"/>
      <c r="BX706" s="80"/>
      <c r="BY706" s="80"/>
      <c r="BZ706" s="80"/>
      <c r="CA706" s="80"/>
      <c r="CB706" s="80"/>
      <c r="CC706" s="80"/>
    </row>
    <row r="707" spans="1:81">
      <c r="A707" s="80"/>
      <c r="B707" s="80"/>
      <c r="C707" s="80"/>
      <c r="D707" s="80"/>
      <c r="E707" s="80"/>
      <c r="F707" s="80"/>
      <c r="G707" s="80"/>
      <c r="H707" s="80"/>
      <c r="I707" s="177"/>
      <c r="J707" s="81"/>
      <c r="K707" s="81"/>
      <c r="L707" s="81"/>
      <c r="M707" s="81"/>
      <c r="N707" s="81"/>
      <c r="O707" s="81"/>
      <c r="P707" s="81"/>
      <c r="Q707" s="81"/>
      <c r="R707" s="81"/>
      <c r="S707" s="81"/>
      <c r="T707" s="82"/>
      <c r="U707" s="81"/>
      <c r="V707" s="81"/>
      <c r="W707" s="81"/>
      <c r="X707" s="81"/>
      <c r="Y707" s="81"/>
      <c r="Z707" s="81"/>
      <c r="AA707" s="81"/>
      <c r="AB707" s="81"/>
      <c r="AC707" s="81"/>
      <c r="AD707" s="81"/>
      <c r="AE707" s="82"/>
      <c r="AF707" s="81"/>
      <c r="AG707" s="81"/>
      <c r="AH707" s="81"/>
      <c r="AI707" s="81"/>
      <c r="AJ707" s="81"/>
      <c r="AK707" s="81"/>
      <c r="AL707" s="81"/>
      <c r="AM707" s="81"/>
      <c r="AN707" s="81"/>
      <c r="AO707" s="81"/>
      <c r="AP707" s="82"/>
      <c r="AQ707" s="81"/>
      <c r="AR707" s="81"/>
      <c r="AS707" s="81"/>
      <c r="AT707" s="81"/>
      <c r="AU707" s="81"/>
      <c r="AV707" s="81"/>
      <c r="AW707" s="81"/>
      <c r="AX707" s="82"/>
      <c r="AY707" s="81"/>
      <c r="AZ707" s="81"/>
      <c r="BA707" s="81"/>
      <c r="BB707" s="81"/>
      <c r="BC707" s="81"/>
      <c r="BD707" s="81"/>
      <c r="BE707" s="81"/>
      <c r="BF707" s="82"/>
      <c r="BG707" s="81"/>
      <c r="BH707" s="81"/>
      <c r="BI707" s="81"/>
      <c r="BJ707" s="81"/>
      <c r="BK707" s="81"/>
      <c r="BL707" s="81"/>
      <c r="BM707" s="82"/>
      <c r="BN707" s="81"/>
      <c r="BO707" s="81"/>
      <c r="BP707" s="81"/>
      <c r="BQ707" s="81"/>
      <c r="BR707" s="81"/>
      <c r="BS707" s="81"/>
      <c r="BT707"/>
      <c r="BU707" s="80"/>
      <c r="BV707" s="80"/>
      <c r="BW707" s="80"/>
      <c r="BX707" s="80"/>
      <c r="BY707" s="80"/>
      <c r="BZ707" s="80"/>
      <c r="CA707" s="80"/>
      <c r="CB707" s="80"/>
      <c r="CC707" s="80"/>
    </row>
    <row r="708" spans="1:81">
      <c r="A708" s="80"/>
      <c r="B708" s="80"/>
      <c r="C708" s="80"/>
      <c r="D708" s="80"/>
      <c r="E708" s="80"/>
      <c r="F708" s="80"/>
      <c r="G708" s="80"/>
      <c r="H708" s="80"/>
      <c r="I708" s="177"/>
      <c r="J708" s="81"/>
      <c r="K708" s="81"/>
      <c r="L708" s="81"/>
      <c r="M708" s="81"/>
      <c r="N708" s="81"/>
      <c r="O708" s="81"/>
      <c r="P708" s="81"/>
      <c r="Q708" s="81"/>
      <c r="R708" s="81"/>
      <c r="S708" s="81"/>
      <c r="T708" s="82"/>
      <c r="U708" s="81"/>
      <c r="V708" s="81"/>
      <c r="W708" s="81"/>
      <c r="X708" s="81"/>
      <c r="Y708" s="81"/>
      <c r="Z708" s="81"/>
      <c r="AA708" s="81"/>
      <c r="AB708" s="81"/>
      <c r="AC708" s="81"/>
      <c r="AD708" s="81"/>
      <c r="AE708" s="82"/>
      <c r="AF708" s="81"/>
      <c r="AG708" s="81"/>
      <c r="AH708" s="81"/>
      <c r="AI708" s="81"/>
      <c r="AJ708" s="81"/>
      <c r="AK708" s="81"/>
      <c r="AL708" s="81"/>
      <c r="AM708" s="81"/>
      <c r="AN708" s="81"/>
      <c r="AO708" s="81"/>
      <c r="AP708" s="82"/>
      <c r="AQ708" s="81"/>
      <c r="AR708" s="81"/>
      <c r="AS708" s="81"/>
      <c r="AT708" s="81"/>
      <c r="AU708" s="81"/>
      <c r="AV708" s="81"/>
      <c r="AW708" s="81"/>
      <c r="AX708" s="82"/>
      <c r="AY708" s="81"/>
      <c r="AZ708" s="81"/>
      <c r="BA708" s="81"/>
      <c r="BB708" s="81"/>
      <c r="BC708" s="81"/>
      <c r="BD708" s="81"/>
      <c r="BE708" s="81"/>
      <c r="BF708" s="82"/>
      <c r="BG708" s="81"/>
      <c r="BH708" s="81"/>
      <c r="BI708" s="81"/>
      <c r="BJ708" s="81"/>
      <c r="BK708" s="81"/>
      <c r="BL708" s="81"/>
      <c r="BM708" s="82"/>
      <c r="BN708" s="81"/>
      <c r="BO708" s="81"/>
      <c r="BP708" s="81"/>
      <c r="BQ708" s="81"/>
      <c r="BR708" s="81"/>
      <c r="BS708" s="81"/>
      <c r="BT708"/>
      <c r="BU708" s="80"/>
      <c r="BV708" s="80"/>
      <c r="BW708" s="80"/>
      <c r="BX708" s="80"/>
      <c r="BY708" s="80"/>
      <c r="BZ708" s="80"/>
      <c r="CA708" s="80"/>
      <c r="CB708" s="80"/>
      <c r="CC708" s="80"/>
    </row>
    <row r="709" spans="1:81">
      <c r="A709" s="80"/>
      <c r="B709" s="80"/>
      <c r="C709" s="80"/>
      <c r="D709" s="80"/>
      <c r="E709" s="80"/>
      <c r="F709" s="80"/>
      <c r="G709" s="80"/>
      <c r="H709" s="80"/>
      <c r="I709" s="177"/>
      <c r="J709" s="81"/>
      <c r="K709" s="81"/>
      <c r="L709" s="81"/>
      <c r="M709" s="81"/>
      <c r="N709" s="81"/>
      <c r="O709" s="81"/>
      <c r="P709" s="81"/>
      <c r="Q709" s="81"/>
      <c r="R709" s="81"/>
      <c r="S709" s="81"/>
      <c r="T709" s="82"/>
      <c r="U709" s="81"/>
      <c r="V709" s="81"/>
      <c r="W709" s="81"/>
      <c r="X709" s="81"/>
      <c r="Y709" s="81"/>
      <c r="Z709" s="81"/>
      <c r="AA709" s="81"/>
      <c r="AB709" s="81"/>
      <c r="AC709" s="81"/>
      <c r="AD709" s="81"/>
      <c r="AE709" s="82"/>
      <c r="AF709" s="81"/>
      <c r="AG709" s="81"/>
      <c r="AH709" s="81"/>
      <c r="AI709" s="81"/>
      <c r="AJ709" s="81"/>
      <c r="AK709" s="81"/>
      <c r="AL709" s="81"/>
      <c r="AM709" s="81"/>
      <c r="AN709" s="81"/>
      <c r="AO709" s="81"/>
      <c r="AP709" s="82"/>
      <c r="AQ709" s="81"/>
      <c r="AR709" s="81"/>
      <c r="AS709" s="81"/>
      <c r="AT709" s="81"/>
      <c r="AU709" s="81"/>
      <c r="AV709" s="81"/>
      <c r="AW709" s="81"/>
      <c r="AX709" s="82"/>
      <c r="AY709" s="81"/>
      <c r="AZ709" s="81"/>
      <c r="BA709" s="81"/>
      <c r="BB709" s="81"/>
      <c r="BC709" s="81"/>
      <c r="BD709" s="81"/>
      <c r="BE709" s="81"/>
      <c r="BF709" s="82"/>
      <c r="BG709" s="81"/>
      <c r="BH709" s="81"/>
      <c r="BI709" s="81"/>
      <c r="BJ709" s="81"/>
      <c r="BK709" s="81"/>
      <c r="BL709" s="81"/>
      <c r="BM709" s="82"/>
      <c r="BN709" s="81"/>
      <c r="BO709" s="81"/>
      <c r="BP709" s="81"/>
      <c r="BQ709" s="81"/>
      <c r="BR709" s="81"/>
      <c r="BS709" s="81"/>
      <c r="BT709"/>
      <c r="BU709" s="80"/>
      <c r="BV709" s="80"/>
      <c r="BW709" s="80"/>
      <c r="BX709" s="80"/>
      <c r="BY709" s="80"/>
      <c r="BZ709" s="80"/>
      <c r="CA709" s="80"/>
      <c r="CB709" s="80"/>
      <c r="CC709" s="80"/>
    </row>
    <row r="710" spans="1:81">
      <c r="A710" s="80"/>
      <c r="B710" s="80"/>
      <c r="C710" s="80"/>
      <c r="D710" s="80"/>
      <c r="E710" s="80"/>
      <c r="F710" s="80"/>
      <c r="G710" s="174"/>
      <c r="H710" s="80"/>
      <c r="I710" s="177"/>
      <c r="J710" s="81"/>
      <c r="K710" s="81"/>
      <c r="L710" s="81"/>
      <c r="M710" s="81"/>
      <c r="N710" s="81"/>
      <c r="O710" s="81"/>
      <c r="P710" s="81"/>
      <c r="Q710" s="81"/>
      <c r="R710" s="81"/>
      <c r="S710" s="81"/>
      <c r="T710" s="82"/>
      <c r="U710" s="81"/>
      <c r="V710" s="81"/>
      <c r="W710" s="81"/>
      <c r="X710" s="81"/>
      <c r="Y710" s="81"/>
      <c r="Z710" s="81"/>
      <c r="AA710" s="81"/>
      <c r="AB710" s="81"/>
      <c r="AC710" s="81"/>
      <c r="AD710" s="81"/>
      <c r="AE710" s="82"/>
      <c r="AF710" s="81"/>
      <c r="AG710" s="81"/>
      <c r="AH710" s="81"/>
      <c r="AI710" s="81"/>
      <c r="AJ710" s="81"/>
      <c r="AK710" s="81"/>
      <c r="AL710" s="81"/>
      <c r="AM710" s="81"/>
      <c r="AN710" s="81"/>
      <c r="AO710" s="81"/>
      <c r="AP710" s="82"/>
      <c r="AQ710" s="81"/>
      <c r="AR710" s="81"/>
      <c r="AS710" s="81"/>
      <c r="AT710" s="81"/>
      <c r="AU710" s="81"/>
      <c r="AV710" s="81"/>
      <c r="AW710" s="81"/>
      <c r="AX710" s="82"/>
      <c r="AY710" s="81"/>
      <c r="AZ710" s="81"/>
      <c r="BA710" s="81"/>
      <c r="BB710" s="81"/>
      <c r="BC710" s="81"/>
      <c r="BD710" s="81"/>
      <c r="BE710" s="81"/>
      <c r="BF710" s="82"/>
      <c r="BG710" s="81"/>
      <c r="BH710" s="81"/>
      <c r="BI710" s="81"/>
      <c r="BJ710" s="81"/>
      <c r="BK710" s="81"/>
      <c r="BL710" s="81"/>
      <c r="BM710" s="82"/>
      <c r="BN710" s="81"/>
      <c r="BO710" s="81"/>
      <c r="BP710" s="81"/>
      <c r="BQ710" s="81"/>
      <c r="BR710" s="81"/>
      <c r="BS710" s="81"/>
      <c r="BT710"/>
      <c r="BU710" s="80"/>
      <c r="BV710" s="80"/>
      <c r="BW710" s="80"/>
      <c r="BX710" s="80"/>
      <c r="BY710" s="80"/>
      <c r="BZ710" s="80"/>
      <c r="CA710" s="80"/>
      <c r="CB710" s="80"/>
      <c r="CC710" s="80"/>
    </row>
    <row r="711" spans="1:81">
      <c r="A711" s="80"/>
      <c r="B711" s="80"/>
      <c r="C711" s="80"/>
      <c r="D711" s="80"/>
      <c r="E711" s="80"/>
      <c r="F711" s="80"/>
      <c r="G711" s="174"/>
      <c r="H711" s="80"/>
      <c r="I711" s="177"/>
      <c r="J711" s="81"/>
      <c r="K711" s="81"/>
      <c r="L711" s="81"/>
      <c r="M711" s="81"/>
      <c r="N711" s="81"/>
      <c r="O711" s="81"/>
      <c r="P711" s="81"/>
      <c r="Q711" s="81"/>
      <c r="R711" s="81"/>
      <c r="S711" s="81"/>
      <c r="T711" s="82"/>
      <c r="U711" s="81"/>
      <c r="V711" s="81"/>
      <c r="W711" s="81"/>
      <c r="X711" s="81"/>
      <c r="Y711" s="81"/>
      <c r="Z711" s="81"/>
      <c r="AA711" s="81"/>
      <c r="AB711" s="81"/>
      <c r="AC711" s="81"/>
      <c r="AD711" s="81"/>
      <c r="AE711" s="82"/>
      <c r="AF711" s="81"/>
      <c r="AG711" s="81"/>
      <c r="AH711" s="81"/>
      <c r="AI711" s="81"/>
      <c r="AJ711" s="81"/>
      <c r="AK711" s="81"/>
      <c r="AL711" s="81"/>
      <c r="AM711" s="81"/>
      <c r="AN711" s="81"/>
      <c r="AO711" s="81"/>
      <c r="AP711" s="82"/>
      <c r="AQ711" s="81"/>
      <c r="AR711" s="81"/>
      <c r="AS711" s="81"/>
      <c r="AT711" s="81"/>
      <c r="AU711" s="81"/>
      <c r="AV711" s="81"/>
      <c r="AW711" s="81"/>
      <c r="AX711" s="82"/>
      <c r="AY711" s="81"/>
      <c r="AZ711" s="81"/>
      <c r="BA711" s="81"/>
      <c r="BB711" s="81"/>
      <c r="BC711" s="81"/>
      <c r="BD711" s="81"/>
      <c r="BE711" s="81"/>
      <c r="BF711" s="82"/>
      <c r="BG711" s="81"/>
      <c r="BH711" s="81"/>
      <c r="BI711" s="81"/>
      <c r="BJ711" s="81"/>
      <c r="BK711" s="81"/>
      <c r="BL711" s="81"/>
      <c r="BM711" s="82"/>
      <c r="BN711" s="81"/>
      <c r="BO711" s="81"/>
      <c r="BP711" s="81"/>
      <c r="BQ711" s="81"/>
      <c r="BR711" s="81"/>
      <c r="BS711" s="81"/>
      <c r="BT711"/>
      <c r="BU711" s="80"/>
      <c r="BV711" s="80"/>
      <c r="BW711" s="80"/>
      <c r="BX711" s="80"/>
      <c r="BY711" s="80"/>
      <c r="BZ711" s="80"/>
      <c r="CA711" s="80"/>
      <c r="CB711" s="80"/>
      <c r="CC711" s="80"/>
    </row>
    <row r="712" spans="1:81">
      <c r="A712" s="80"/>
      <c r="B712" s="80"/>
      <c r="C712" s="80"/>
      <c r="D712" s="80"/>
      <c r="E712" s="80"/>
      <c r="F712" s="80"/>
      <c r="G712" s="80"/>
      <c r="H712" s="80"/>
      <c r="I712" s="177"/>
      <c r="J712" s="81"/>
      <c r="K712" s="81"/>
      <c r="L712" s="81"/>
      <c r="M712" s="81"/>
      <c r="N712" s="81"/>
      <c r="O712" s="81"/>
      <c r="P712" s="81"/>
      <c r="Q712" s="81"/>
      <c r="R712" s="81"/>
      <c r="S712" s="81"/>
      <c r="T712" s="82"/>
      <c r="U712" s="81"/>
      <c r="V712" s="81"/>
      <c r="W712" s="81"/>
      <c r="X712" s="81"/>
      <c r="Y712" s="81"/>
      <c r="Z712" s="81"/>
      <c r="AA712" s="81"/>
      <c r="AB712" s="81"/>
      <c r="AC712" s="81"/>
      <c r="AD712" s="81"/>
      <c r="AE712" s="82"/>
      <c r="AF712" s="81"/>
      <c r="AG712" s="81"/>
      <c r="AH712" s="81"/>
      <c r="AI712" s="81"/>
      <c r="AJ712" s="81"/>
      <c r="AK712" s="81"/>
      <c r="AL712" s="81"/>
      <c r="AM712" s="81"/>
      <c r="AN712" s="81"/>
      <c r="AO712" s="81"/>
      <c r="AP712" s="82"/>
      <c r="AQ712" s="81"/>
      <c r="AR712" s="81"/>
      <c r="AS712" s="81"/>
      <c r="AT712" s="81"/>
      <c r="AU712" s="81"/>
      <c r="AV712" s="81"/>
      <c r="AW712" s="81"/>
      <c r="AX712" s="82"/>
      <c r="AY712" s="81"/>
      <c r="AZ712" s="81"/>
      <c r="BA712" s="81"/>
      <c r="BB712" s="81"/>
      <c r="BC712" s="81"/>
      <c r="BD712" s="81"/>
      <c r="BE712" s="81"/>
      <c r="BF712" s="82"/>
      <c r="BG712" s="81"/>
      <c r="BH712" s="81"/>
      <c r="BI712" s="81"/>
      <c r="BJ712" s="81"/>
      <c r="BK712" s="81"/>
      <c r="BL712" s="81"/>
      <c r="BM712" s="82"/>
      <c r="BN712" s="81"/>
      <c r="BO712" s="81"/>
      <c r="BP712" s="81"/>
      <c r="BQ712" s="81"/>
      <c r="BR712" s="81"/>
      <c r="BS712" s="81"/>
      <c r="BT712"/>
      <c r="BU712" s="80"/>
      <c r="BV712" s="80"/>
      <c r="BW712" s="80"/>
      <c r="BX712" s="80"/>
      <c r="BY712" s="80"/>
      <c r="BZ712" s="80"/>
      <c r="CA712" s="80"/>
      <c r="CB712" s="80"/>
      <c r="CC712" s="80"/>
    </row>
    <row r="713" spans="1:81">
      <c r="A713" s="80"/>
      <c r="B713" s="80"/>
      <c r="C713" s="80"/>
      <c r="D713" s="80"/>
      <c r="E713" s="80"/>
      <c r="F713" s="80"/>
      <c r="G713" s="80"/>
      <c r="H713" s="80"/>
      <c r="I713" s="177"/>
      <c r="J713" s="81"/>
      <c r="K713" s="81"/>
      <c r="L713" s="81"/>
      <c r="M713" s="81"/>
      <c r="N713" s="81"/>
      <c r="O713" s="81"/>
      <c r="P713" s="81"/>
      <c r="Q713" s="81"/>
      <c r="R713" s="81"/>
      <c r="S713" s="81"/>
      <c r="T713" s="82"/>
      <c r="U713" s="81"/>
      <c r="V713" s="81"/>
      <c r="W713" s="81"/>
      <c r="X713" s="81"/>
      <c r="Y713" s="81"/>
      <c r="Z713" s="81"/>
      <c r="AA713" s="81"/>
      <c r="AB713" s="81"/>
      <c r="AC713" s="81"/>
      <c r="AD713" s="81"/>
      <c r="AE713" s="82"/>
      <c r="AF713" s="81"/>
      <c r="AG713" s="81"/>
      <c r="AH713" s="81"/>
      <c r="AI713" s="81"/>
      <c r="AJ713" s="81"/>
      <c r="AK713" s="81"/>
      <c r="AL713" s="81"/>
      <c r="AM713" s="81"/>
      <c r="AN713" s="81"/>
      <c r="AO713" s="81"/>
      <c r="AP713" s="82"/>
      <c r="AQ713" s="81"/>
      <c r="AR713" s="81"/>
      <c r="AS713" s="81"/>
      <c r="AT713" s="81"/>
      <c r="AU713" s="81"/>
      <c r="AV713" s="81"/>
      <c r="AW713" s="81"/>
      <c r="AX713" s="82"/>
      <c r="AY713" s="81"/>
      <c r="AZ713" s="81"/>
      <c r="BA713" s="81"/>
      <c r="BB713" s="81"/>
      <c r="BC713" s="81"/>
      <c r="BD713" s="81"/>
      <c r="BE713" s="81"/>
      <c r="BF713" s="82"/>
      <c r="BG713" s="81"/>
      <c r="BH713" s="81"/>
      <c r="BI713" s="81"/>
      <c r="BJ713" s="81"/>
      <c r="BK713" s="81"/>
      <c r="BL713" s="81"/>
      <c r="BM713" s="82"/>
      <c r="BN713" s="81"/>
      <c r="BO713" s="81"/>
      <c r="BP713" s="81"/>
      <c r="BQ713" s="81"/>
      <c r="BR713" s="81"/>
      <c r="BS713" s="81"/>
      <c r="BT713"/>
      <c r="BU713" s="80"/>
      <c r="BV713" s="80"/>
      <c r="BW713" s="80"/>
      <c r="BX713" s="80"/>
      <c r="BY713" s="80"/>
      <c r="BZ713" s="80"/>
      <c r="CA713" s="80"/>
      <c r="CB713" s="80"/>
      <c r="CC713" s="80"/>
    </row>
    <row r="714" spans="1:81">
      <c r="A714" s="80"/>
      <c r="B714" s="80"/>
      <c r="C714" s="80"/>
      <c r="D714" s="80"/>
      <c r="E714" s="80"/>
      <c r="F714" s="80"/>
      <c r="G714" s="80"/>
      <c r="H714" s="80"/>
      <c r="I714" s="177"/>
      <c r="J714" s="81"/>
      <c r="K714" s="81"/>
      <c r="L714" s="81"/>
      <c r="M714" s="81"/>
      <c r="N714" s="81"/>
      <c r="O714" s="81"/>
      <c r="P714" s="81"/>
      <c r="Q714" s="81"/>
      <c r="R714" s="81"/>
      <c r="S714" s="81"/>
      <c r="T714" s="82"/>
      <c r="U714" s="81"/>
      <c r="V714" s="81"/>
      <c r="W714" s="81"/>
      <c r="X714" s="81"/>
      <c r="Y714" s="81"/>
      <c r="Z714" s="81"/>
      <c r="AA714" s="81"/>
      <c r="AB714" s="81"/>
      <c r="AC714" s="81"/>
      <c r="AD714" s="81"/>
      <c r="AE714" s="82"/>
      <c r="AF714" s="81"/>
      <c r="AG714" s="81"/>
      <c r="AH714" s="81"/>
      <c r="AI714" s="81"/>
      <c r="AJ714" s="81"/>
      <c r="AK714" s="81"/>
      <c r="AL714" s="81"/>
      <c r="AM714" s="81"/>
      <c r="AN714" s="81"/>
      <c r="AO714" s="81"/>
      <c r="AP714" s="82"/>
      <c r="AQ714" s="81"/>
      <c r="AR714" s="81"/>
      <c r="AS714" s="81"/>
      <c r="AT714" s="81"/>
      <c r="AU714" s="81"/>
      <c r="AV714" s="81"/>
      <c r="AW714" s="81"/>
      <c r="AX714" s="82"/>
      <c r="AY714" s="81"/>
      <c r="AZ714" s="81"/>
      <c r="BA714" s="81"/>
      <c r="BB714" s="81"/>
      <c r="BC714" s="81"/>
      <c r="BD714" s="81"/>
      <c r="BE714" s="81"/>
      <c r="BF714" s="82"/>
      <c r="BG714" s="81"/>
      <c r="BH714" s="81"/>
      <c r="BI714" s="81"/>
      <c r="BJ714" s="81"/>
      <c r="BK714" s="81"/>
      <c r="BL714" s="81"/>
      <c r="BM714" s="82"/>
      <c r="BN714" s="81"/>
      <c r="BO714" s="81"/>
      <c r="BP714" s="81"/>
      <c r="BQ714" s="81"/>
      <c r="BR714" s="81"/>
      <c r="BS714" s="81"/>
      <c r="BT714"/>
      <c r="BU714" s="80"/>
      <c r="BV714" s="80"/>
      <c r="BW714" s="80"/>
      <c r="BX714" s="80"/>
      <c r="BY714" s="80"/>
      <c r="BZ714" s="80"/>
      <c r="CA714" s="80"/>
      <c r="CB714" s="80"/>
      <c r="CC714" s="80"/>
    </row>
    <row r="715" spans="1:81">
      <c r="A715" s="80"/>
      <c r="B715" s="80"/>
      <c r="C715" s="80"/>
      <c r="D715" s="80"/>
      <c r="E715" s="80"/>
      <c r="F715" s="80"/>
      <c r="G715" s="80"/>
      <c r="H715" s="80"/>
      <c r="I715" s="177"/>
      <c r="J715" s="81"/>
      <c r="K715" s="81"/>
      <c r="L715" s="81"/>
      <c r="M715" s="81"/>
      <c r="N715" s="81"/>
      <c r="O715" s="81"/>
      <c r="P715" s="81"/>
      <c r="Q715" s="81"/>
      <c r="R715" s="81"/>
      <c r="S715" s="81"/>
      <c r="T715" s="82"/>
      <c r="U715" s="81"/>
      <c r="V715" s="81"/>
      <c r="W715" s="81"/>
      <c r="X715" s="81"/>
      <c r="Y715" s="81"/>
      <c r="Z715" s="81"/>
      <c r="AA715" s="81"/>
      <c r="AB715" s="81"/>
      <c r="AC715" s="81"/>
      <c r="AD715" s="81"/>
      <c r="AE715" s="82"/>
      <c r="AF715" s="81"/>
      <c r="AG715" s="81"/>
      <c r="AH715" s="81"/>
      <c r="AI715" s="81"/>
      <c r="AJ715" s="81"/>
      <c r="AK715" s="81"/>
      <c r="AL715" s="81"/>
      <c r="AM715" s="81"/>
      <c r="AN715" s="81"/>
      <c r="AO715" s="81"/>
      <c r="AP715" s="82"/>
      <c r="AQ715" s="81"/>
      <c r="AR715" s="81"/>
      <c r="AS715" s="81"/>
      <c r="AT715" s="81"/>
      <c r="AU715" s="81"/>
      <c r="AV715" s="81"/>
      <c r="AW715" s="81"/>
      <c r="AX715" s="82"/>
      <c r="AY715" s="81"/>
      <c r="AZ715" s="81"/>
      <c r="BA715" s="81"/>
      <c r="BB715" s="81"/>
      <c r="BC715" s="81"/>
      <c r="BD715" s="81"/>
      <c r="BE715" s="81"/>
      <c r="BF715" s="82"/>
      <c r="BG715" s="81"/>
      <c r="BH715" s="81"/>
      <c r="BI715" s="81"/>
      <c r="BJ715" s="81"/>
      <c r="BK715" s="81"/>
      <c r="BL715" s="81"/>
      <c r="BM715" s="82"/>
      <c r="BN715" s="81"/>
      <c r="BO715" s="81"/>
      <c r="BP715" s="81"/>
      <c r="BQ715" s="81"/>
      <c r="BR715" s="81"/>
      <c r="BS715" s="81"/>
      <c r="BT715"/>
      <c r="BU715" s="80"/>
      <c r="BV715" s="80"/>
      <c r="BW715" s="80"/>
      <c r="BX715" s="80"/>
      <c r="BY715" s="80"/>
      <c r="BZ715" s="80"/>
      <c r="CA715" s="80"/>
      <c r="CB715" s="80"/>
      <c r="CC715" s="80"/>
    </row>
    <row r="716" spans="1:81">
      <c r="A716" s="80"/>
      <c r="B716" s="80"/>
      <c r="C716" s="80"/>
      <c r="D716" s="80"/>
      <c r="E716" s="80"/>
      <c r="F716" s="80"/>
      <c r="G716" s="80"/>
      <c r="H716" s="80"/>
      <c r="I716" s="177"/>
      <c r="J716" s="81"/>
      <c r="K716" s="81"/>
      <c r="L716" s="81"/>
      <c r="M716" s="81"/>
      <c r="N716" s="81"/>
      <c r="O716" s="81"/>
      <c r="P716" s="81"/>
      <c r="Q716" s="81"/>
      <c r="R716" s="81"/>
      <c r="S716" s="81"/>
      <c r="T716" s="82"/>
      <c r="U716" s="81"/>
      <c r="V716" s="81"/>
      <c r="W716" s="81"/>
      <c r="X716" s="81"/>
      <c r="Y716" s="81"/>
      <c r="Z716" s="81"/>
      <c r="AA716" s="81"/>
      <c r="AB716" s="81"/>
      <c r="AC716" s="81"/>
      <c r="AD716" s="81"/>
      <c r="AE716" s="82"/>
      <c r="AF716" s="81"/>
      <c r="AG716" s="81"/>
      <c r="AH716" s="81"/>
      <c r="AI716" s="81"/>
      <c r="AJ716" s="81"/>
      <c r="AK716" s="81"/>
      <c r="AL716" s="81"/>
      <c r="AM716" s="81"/>
      <c r="AN716" s="81"/>
      <c r="AO716" s="81"/>
      <c r="AP716" s="82"/>
      <c r="AQ716" s="81"/>
      <c r="AR716" s="81"/>
      <c r="AS716" s="81"/>
      <c r="AT716" s="81"/>
      <c r="AU716" s="81"/>
      <c r="AV716" s="81"/>
      <c r="AW716" s="81"/>
      <c r="AX716" s="82"/>
      <c r="AY716" s="81"/>
      <c r="AZ716" s="81"/>
      <c r="BA716" s="81"/>
      <c r="BB716" s="81"/>
      <c r="BC716" s="81"/>
      <c r="BD716" s="81"/>
      <c r="BE716" s="81"/>
      <c r="BF716" s="82"/>
      <c r="BG716" s="81"/>
      <c r="BH716" s="81"/>
      <c r="BI716" s="81"/>
      <c r="BJ716" s="81"/>
      <c r="BK716" s="81"/>
      <c r="BL716" s="81"/>
      <c r="BM716" s="82"/>
      <c r="BN716" s="81"/>
      <c r="BO716" s="81"/>
      <c r="BP716" s="81"/>
      <c r="BQ716" s="81"/>
      <c r="BR716" s="81"/>
      <c r="BS716" s="81"/>
      <c r="BT716"/>
      <c r="BU716" s="80"/>
      <c r="BV716" s="80"/>
      <c r="BW716" s="80"/>
      <c r="BX716" s="80"/>
      <c r="BY716" s="80"/>
      <c r="BZ716" s="80"/>
      <c r="CA716" s="80"/>
      <c r="CB716" s="80"/>
      <c r="CC716" s="80"/>
    </row>
    <row r="717" spans="1:81">
      <c r="A717" s="80"/>
      <c r="B717" s="80"/>
      <c r="C717" s="80"/>
      <c r="D717" s="80"/>
      <c r="E717" s="80"/>
      <c r="F717" s="80"/>
      <c r="G717" s="80"/>
      <c r="H717" s="80"/>
      <c r="I717" s="177"/>
      <c r="J717" s="81"/>
      <c r="K717" s="81"/>
      <c r="L717" s="81"/>
      <c r="M717" s="81"/>
      <c r="N717" s="81"/>
      <c r="O717" s="81"/>
      <c r="P717" s="81"/>
      <c r="Q717" s="81"/>
      <c r="R717" s="81"/>
      <c r="S717" s="81"/>
      <c r="T717" s="82"/>
      <c r="U717" s="81"/>
      <c r="V717" s="81"/>
      <c r="W717" s="81"/>
      <c r="X717" s="81"/>
      <c r="Y717" s="81"/>
      <c r="Z717" s="81"/>
      <c r="AA717" s="81"/>
      <c r="AB717" s="81"/>
      <c r="AC717" s="81"/>
      <c r="AD717" s="81"/>
      <c r="AE717" s="82"/>
      <c r="AF717" s="81"/>
      <c r="AG717" s="81"/>
      <c r="AH717" s="81"/>
      <c r="AI717" s="81"/>
      <c r="AJ717" s="81"/>
      <c r="AK717" s="81"/>
      <c r="AL717" s="81"/>
      <c r="AM717" s="81"/>
      <c r="AN717" s="81"/>
      <c r="AO717" s="81"/>
      <c r="AP717" s="82"/>
      <c r="AQ717" s="81"/>
      <c r="AR717" s="81"/>
      <c r="AS717" s="81"/>
      <c r="AT717" s="81"/>
      <c r="AU717" s="81"/>
      <c r="AV717" s="81"/>
      <c r="AW717" s="81"/>
      <c r="AX717" s="82"/>
      <c r="AY717" s="81"/>
      <c r="AZ717" s="81"/>
      <c r="BA717" s="81"/>
      <c r="BB717" s="81"/>
      <c r="BC717" s="81"/>
      <c r="BD717" s="81"/>
      <c r="BE717" s="81"/>
      <c r="BF717" s="82"/>
      <c r="BG717" s="81"/>
      <c r="BH717" s="81"/>
      <c r="BI717" s="81"/>
      <c r="BJ717" s="81"/>
      <c r="BK717" s="81"/>
      <c r="BL717" s="81"/>
      <c r="BM717" s="82"/>
      <c r="BN717" s="81"/>
      <c r="BO717" s="81"/>
      <c r="BP717" s="81"/>
      <c r="BQ717" s="81"/>
      <c r="BR717" s="81"/>
      <c r="BS717" s="81"/>
      <c r="BT717"/>
      <c r="BU717" s="80"/>
      <c r="BV717" s="80"/>
      <c r="BW717" s="80"/>
      <c r="BX717" s="80"/>
      <c r="BY717" s="80"/>
      <c r="BZ717" s="80"/>
      <c r="CA717" s="80"/>
      <c r="CB717" s="80"/>
      <c r="CC717" s="80"/>
    </row>
    <row r="718" spans="1:81">
      <c r="A718" s="80"/>
      <c r="B718" s="80"/>
      <c r="C718" s="80"/>
      <c r="D718" s="80"/>
      <c r="E718" s="80"/>
      <c r="F718" s="80"/>
      <c r="G718" s="80"/>
      <c r="H718" s="80"/>
      <c r="I718" s="177"/>
      <c r="J718" s="81"/>
      <c r="K718" s="81"/>
      <c r="L718" s="81"/>
      <c r="M718" s="81"/>
      <c r="N718" s="81"/>
      <c r="O718" s="81"/>
      <c r="P718" s="81"/>
      <c r="Q718" s="81"/>
      <c r="R718" s="81"/>
      <c r="S718" s="81"/>
      <c r="T718" s="82"/>
      <c r="U718" s="81"/>
      <c r="V718" s="81"/>
      <c r="W718" s="81"/>
      <c r="X718" s="81"/>
      <c r="Y718" s="81"/>
      <c r="Z718" s="81"/>
      <c r="AA718" s="81"/>
      <c r="AB718" s="81"/>
      <c r="AC718" s="81"/>
      <c r="AD718" s="81"/>
      <c r="AE718" s="82"/>
      <c r="AF718" s="81"/>
      <c r="AG718" s="81"/>
      <c r="AH718" s="81"/>
      <c r="AI718" s="81"/>
      <c r="AJ718" s="81"/>
      <c r="AK718" s="81"/>
      <c r="AL718" s="81"/>
      <c r="AM718" s="81"/>
      <c r="AN718" s="81"/>
      <c r="AO718" s="81"/>
      <c r="AP718" s="82"/>
      <c r="AQ718" s="81"/>
      <c r="AR718" s="81"/>
      <c r="AS718" s="81"/>
      <c r="AT718" s="81"/>
      <c r="AU718" s="81"/>
      <c r="AV718" s="81"/>
      <c r="AW718" s="81"/>
      <c r="AX718" s="82"/>
      <c r="AY718" s="81"/>
      <c r="AZ718" s="81"/>
      <c r="BA718" s="81"/>
      <c r="BB718" s="81"/>
      <c r="BC718" s="81"/>
      <c r="BD718" s="81"/>
      <c r="BE718" s="81"/>
      <c r="BF718" s="82"/>
      <c r="BG718" s="81"/>
      <c r="BH718" s="81"/>
      <c r="BI718" s="81"/>
      <c r="BJ718" s="81"/>
      <c r="BK718" s="81"/>
      <c r="BL718" s="81"/>
      <c r="BM718" s="82"/>
      <c r="BN718" s="81"/>
      <c r="BO718" s="81"/>
      <c r="BP718" s="81"/>
      <c r="BQ718" s="81"/>
      <c r="BR718" s="81"/>
      <c r="BS718" s="81"/>
      <c r="BT718"/>
      <c r="BU718" s="80"/>
      <c r="BV718" s="80"/>
      <c r="BW718" s="80"/>
      <c r="BX718" s="80"/>
      <c r="BY718" s="80"/>
      <c r="BZ718" s="80"/>
      <c r="CA718" s="80"/>
      <c r="CB718" s="80"/>
      <c r="CC718" s="80"/>
    </row>
    <row r="719" spans="1:81">
      <c r="A719" s="80"/>
      <c r="B719" s="80"/>
      <c r="C719" s="80"/>
      <c r="D719" s="80"/>
      <c r="E719" s="80"/>
      <c r="F719" s="80"/>
      <c r="G719" s="80"/>
      <c r="H719" s="80"/>
      <c r="I719" s="177"/>
      <c r="J719" s="81"/>
      <c r="K719" s="81"/>
      <c r="L719" s="81"/>
      <c r="M719" s="81"/>
      <c r="N719" s="81"/>
      <c r="O719" s="81"/>
      <c r="P719" s="81"/>
      <c r="Q719" s="81"/>
      <c r="R719" s="81"/>
      <c r="S719" s="81"/>
      <c r="T719" s="82"/>
      <c r="U719" s="81"/>
      <c r="V719" s="81"/>
      <c r="W719" s="81"/>
      <c r="X719" s="81"/>
      <c r="Y719" s="81"/>
      <c r="Z719" s="81"/>
      <c r="AA719" s="81"/>
      <c r="AB719" s="81"/>
      <c r="AC719" s="81"/>
      <c r="AD719" s="81"/>
      <c r="AE719" s="82"/>
      <c r="AF719" s="81"/>
      <c r="AG719" s="81"/>
      <c r="AH719" s="81"/>
      <c r="AI719" s="81"/>
      <c r="AJ719" s="81"/>
      <c r="AK719" s="81"/>
      <c r="AL719" s="81"/>
      <c r="AM719" s="81"/>
      <c r="AN719" s="81"/>
      <c r="AO719" s="81"/>
      <c r="AP719" s="82"/>
      <c r="AQ719" s="81"/>
      <c r="AR719" s="81"/>
      <c r="AS719" s="81"/>
      <c r="AT719" s="81"/>
      <c r="AU719" s="81"/>
      <c r="AV719" s="81"/>
      <c r="AW719" s="81"/>
      <c r="AX719" s="82"/>
      <c r="AY719" s="81"/>
      <c r="AZ719" s="81"/>
      <c r="BA719" s="81"/>
      <c r="BB719" s="81"/>
      <c r="BC719" s="81"/>
      <c r="BD719" s="81"/>
      <c r="BE719" s="81"/>
      <c r="BF719" s="82"/>
      <c r="BG719" s="81"/>
      <c r="BH719" s="81"/>
      <c r="BI719" s="81"/>
      <c r="BJ719" s="81"/>
      <c r="BK719" s="81"/>
      <c r="BL719" s="81"/>
      <c r="BM719" s="82"/>
      <c r="BN719" s="81"/>
      <c r="BO719" s="81"/>
      <c r="BP719" s="81"/>
      <c r="BQ719" s="81"/>
      <c r="BR719" s="81"/>
      <c r="BS719" s="81"/>
      <c r="BT719"/>
      <c r="BU719" s="80"/>
      <c r="BV719" s="80"/>
      <c r="BW719" s="80"/>
      <c r="BX719" s="80"/>
      <c r="BY719" s="80"/>
      <c r="BZ719" s="80"/>
      <c r="CA719" s="80"/>
      <c r="CB719" s="80"/>
      <c r="CC719" s="80"/>
    </row>
    <row r="720" spans="1:81">
      <c r="A720" s="80"/>
      <c r="B720" s="80"/>
      <c r="C720" s="80"/>
      <c r="D720" s="80"/>
      <c r="E720" s="80"/>
      <c r="F720" s="80"/>
      <c r="G720" s="80"/>
      <c r="H720" s="80"/>
      <c r="I720" s="177"/>
      <c r="J720" s="81"/>
      <c r="K720" s="81"/>
      <c r="L720" s="81"/>
      <c r="M720" s="81"/>
      <c r="N720" s="81"/>
      <c r="O720" s="81"/>
      <c r="P720" s="81"/>
      <c r="Q720" s="81"/>
      <c r="R720" s="81"/>
      <c r="S720" s="81"/>
      <c r="T720" s="82"/>
      <c r="U720" s="81"/>
      <c r="V720" s="81"/>
      <c r="W720" s="81"/>
      <c r="X720" s="81"/>
      <c r="Y720" s="81"/>
      <c r="Z720" s="81"/>
      <c r="AA720" s="81"/>
      <c r="AB720" s="81"/>
      <c r="AC720" s="81"/>
      <c r="AD720" s="81"/>
      <c r="AE720" s="82"/>
      <c r="AF720" s="81"/>
      <c r="AG720" s="81"/>
      <c r="AH720" s="81"/>
      <c r="AI720" s="81"/>
      <c r="AJ720" s="81"/>
      <c r="AK720" s="81"/>
      <c r="AL720" s="81"/>
      <c r="AM720" s="81"/>
      <c r="AN720" s="81"/>
      <c r="AO720" s="81"/>
      <c r="AP720" s="82"/>
      <c r="AQ720" s="81"/>
      <c r="AR720" s="81"/>
      <c r="AS720" s="81"/>
      <c r="AT720" s="81"/>
      <c r="AU720" s="81"/>
      <c r="AV720" s="81"/>
      <c r="AW720" s="81"/>
      <c r="AX720" s="82"/>
      <c r="AY720" s="81"/>
      <c r="AZ720" s="81"/>
      <c r="BA720" s="81"/>
      <c r="BB720" s="81"/>
      <c r="BC720" s="81"/>
      <c r="BD720" s="81"/>
      <c r="BE720" s="81"/>
      <c r="BF720" s="82"/>
      <c r="BG720" s="81"/>
      <c r="BH720" s="81"/>
      <c r="BI720" s="81"/>
      <c r="BJ720" s="81"/>
      <c r="BK720" s="81"/>
      <c r="BL720" s="81"/>
      <c r="BM720" s="82"/>
      <c r="BN720" s="81"/>
      <c r="BO720" s="81"/>
      <c r="BP720" s="81"/>
      <c r="BQ720" s="81"/>
      <c r="BR720" s="81"/>
      <c r="BS720" s="81"/>
      <c r="BT720"/>
      <c r="BU720" s="80"/>
      <c r="BV720" s="80"/>
      <c r="BW720" s="80"/>
      <c r="BX720" s="80"/>
      <c r="BY720" s="80"/>
      <c r="BZ720" s="80"/>
      <c r="CA720" s="80"/>
      <c r="CB720" s="80"/>
      <c r="CC720" s="80"/>
    </row>
    <row r="721" spans="1:81">
      <c r="A721" s="80"/>
      <c r="B721" s="80"/>
      <c r="C721" s="80"/>
      <c r="D721" s="80"/>
      <c r="E721" s="80"/>
      <c r="F721" s="80"/>
      <c r="G721" s="80"/>
      <c r="H721" s="80"/>
      <c r="I721" s="177"/>
      <c r="J721" s="81"/>
      <c r="K721" s="81"/>
      <c r="L721" s="81"/>
      <c r="M721" s="81"/>
      <c r="N721" s="81"/>
      <c r="O721" s="81"/>
      <c r="P721" s="81"/>
      <c r="Q721" s="81"/>
      <c r="R721" s="81"/>
      <c r="S721" s="81"/>
      <c r="T721" s="82"/>
      <c r="U721" s="81"/>
      <c r="V721" s="81"/>
      <c r="W721" s="81"/>
      <c r="X721" s="81"/>
      <c r="Y721" s="81"/>
      <c r="Z721" s="81"/>
      <c r="AA721" s="81"/>
      <c r="AB721" s="81"/>
      <c r="AC721" s="81"/>
      <c r="AD721" s="81"/>
      <c r="AE721" s="82"/>
      <c r="AF721" s="81"/>
      <c r="AG721" s="81"/>
      <c r="AH721" s="81"/>
      <c r="AI721" s="81"/>
      <c r="AJ721" s="81"/>
      <c r="AK721" s="81"/>
      <c r="AL721" s="81"/>
      <c r="AM721" s="81"/>
      <c r="AN721" s="81"/>
      <c r="AO721" s="81"/>
      <c r="AP721" s="82"/>
      <c r="AQ721" s="81"/>
      <c r="AR721" s="81"/>
      <c r="AS721" s="81"/>
      <c r="AT721" s="81"/>
      <c r="AU721" s="81"/>
      <c r="AV721" s="81"/>
      <c r="AW721" s="81"/>
      <c r="AX721" s="82"/>
      <c r="AY721" s="81"/>
      <c r="AZ721" s="81"/>
      <c r="BA721" s="81"/>
      <c r="BB721" s="81"/>
      <c r="BC721" s="81"/>
      <c r="BD721" s="81"/>
      <c r="BE721" s="81"/>
      <c r="BF721" s="82"/>
      <c r="BG721" s="81"/>
      <c r="BH721" s="81"/>
      <c r="BI721" s="81"/>
      <c r="BJ721" s="81"/>
      <c r="BK721" s="81"/>
      <c r="BL721" s="81"/>
      <c r="BM721" s="82"/>
      <c r="BN721" s="81"/>
      <c r="BO721" s="81"/>
      <c r="BP721" s="81"/>
      <c r="BQ721" s="81"/>
      <c r="BR721" s="81"/>
      <c r="BS721" s="81"/>
      <c r="BT721"/>
      <c r="BU721" s="80"/>
      <c r="BV721" s="80"/>
      <c r="BW721" s="80"/>
      <c r="BX721" s="80"/>
      <c r="BY721" s="80"/>
      <c r="BZ721" s="80"/>
      <c r="CA721" s="80"/>
      <c r="CB721" s="80"/>
      <c r="CC721" s="80"/>
    </row>
    <row r="722" spans="1:81">
      <c r="A722" s="80"/>
      <c r="B722" s="80"/>
      <c r="C722" s="80"/>
      <c r="D722" s="80"/>
      <c r="E722" s="80"/>
      <c r="F722" s="80"/>
      <c r="G722" s="80"/>
      <c r="H722" s="80"/>
      <c r="I722" s="177"/>
      <c r="J722" s="81"/>
      <c r="K722" s="81"/>
      <c r="L722" s="81"/>
      <c r="M722" s="81"/>
      <c r="N722" s="81"/>
      <c r="O722" s="81"/>
      <c r="P722" s="81"/>
      <c r="Q722" s="81"/>
      <c r="R722" s="81"/>
      <c r="S722" s="81"/>
      <c r="T722" s="82"/>
      <c r="U722" s="81"/>
      <c r="V722" s="81"/>
      <c r="W722" s="81"/>
      <c r="X722" s="81"/>
      <c r="Y722" s="81"/>
      <c r="Z722" s="81"/>
      <c r="AA722" s="81"/>
      <c r="AB722" s="81"/>
      <c r="AC722" s="81"/>
      <c r="AD722" s="81"/>
      <c r="AE722" s="82"/>
      <c r="AF722" s="81"/>
      <c r="AG722" s="81"/>
      <c r="AH722" s="81"/>
      <c r="AI722" s="81"/>
      <c r="AJ722" s="81"/>
      <c r="AK722" s="81"/>
      <c r="AL722" s="81"/>
      <c r="AM722" s="81"/>
      <c r="AN722" s="81"/>
      <c r="AO722" s="81"/>
      <c r="AP722" s="82"/>
      <c r="AQ722" s="81"/>
      <c r="AR722" s="81"/>
      <c r="AS722" s="81"/>
      <c r="AT722" s="81"/>
      <c r="AU722" s="81"/>
      <c r="AV722" s="81"/>
      <c r="AW722" s="81"/>
      <c r="AX722" s="82"/>
      <c r="AY722" s="81"/>
      <c r="AZ722" s="81"/>
      <c r="BA722" s="81"/>
      <c r="BB722" s="81"/>
      <c r="BC722" s="81"/>
      <c r="BD722" s="81"/>
      <c r="BE722" s="81"/>
      <c r="BF722" s="82"/>
      <c r="BG722" s="81"/>
      <c r="BH722" s="81"/>
      <c r="BI722" s="81"/>
      <c r="BJ722" s="81"/>
      <c r="BK722" s="81"/>
      <c r="BL722" s="81"/>
      <c r="BM722" s="82"/>
      <c r="BN722" s="81"/>
      <c r="BO722" s="81"/>
      <c r="BP722" s="81"/>
      <c r="BQ722" s="81"/>
      <c r="BR722" s="81"/>
      <c r="BS722" s="81"/>
      <c r="BT722"/>
      <c r="BU722" s="80"/>
      <c r="BV722" s="80"/>
      <c r="BW722" s="80"/>
      <c r="BX722" s="80"/>
      <c r="BY722" s="80"/>
      <c r="BZ722" s="80"/>
      <c r="CA722" s="80"/>
      <c r="CB722" s="80"/>
      <c r="CC722" s="80"/>
    </row>
    <row r="723" spans="1:81">
      <c r="A723" s="80"/>
      <c r="B723" s="80"/>
      <c r="C723" s="80"/>
      <c r="D723" s="80"/>
      <c r="E723" s="80"/>
      <c r="F723" s="80"/>
      <c r="G723" s="80"/>
      <c r="H723" s="80"/>
      <c r="I723" s="177"/>
      <c r="J723" s="81"/>
      <c r="K723" s="81"/>
      <c r="L723" s="81"/>
      <c r="M723" s="81"/>
      <c r="N723" s="81"/>
      <c r="O723" s="81"/>
      <c r="P723" s="81"/>
      <c r="Q723" s="81"/>
      <c r="R723" s="81"/>
      <c r="S723" s="81"/>
      <c r="T723" s="82"/>
      <c r="U723" s="81"/>
      <c r="V723" s="81"/>
      <c r="W723" s="81"/>
      <c r="X723" s="81"/>
      <c r="Y723" s="81"/>
      <c r="Z723" s="81"/>
      <c r="AA723" s="81"/>
      <c r="AB723" s="81"/>
      <c r="AC723" s="81"/>
      <c r="AD723" s="81"/>
      <c r="AE723" s="82"/>
      <c r="AF723" s="81"/>
      <c r="AG723" s="81"/>
      <c r="AH723" s="81"/>
      <c r="AI723" s="81"/>
      <c r="AJ723" s="81"/>
      <c r="AK723" s="81"/>
      <c r="AL723" s="81"/>
      <c r="AM723" s="81"/>
      <c r="AN723" s="81"/>
      <c r="AO723" s="81"/>
      <c r="AP723" s="82"/>
      <c r="AQ723" s="81"/>
      <c r="AR723" s="81"/>
      <c r="AS723" s="81"/>
      <c r="AT723" s="81"/>
      <c r="AU723" s="81"/>
      <c r="AV723" s="81"/>
      <c r="AW723" s="81"/>
      <c r="AX723" s="82"/>
      <c r="AY723" s="81"/>
      <c r="AZ723" s="81"/>
      <c r="BA723" s="81"/>
      <c r="BB723" s="81"/>
      <c r="BC723" s="81"/>
      <c r="BD723" s="81"/>
      <c r="BE723" s="81"/>
      <c r="BF723" s="82"/>
      <c r="BG723" s="81"/>
      <c r="BH723" s="81"/>
      <c r="BI723" s="81"/>
      <c r="BJ723" s="81"/>
      <c r="BK723" s="81"/>
      <c r="BL723" s="81"/>
      <c r="BM723" s="82"/>
      <c r="BN723" s="81"/>
      <c r="BO723" s="81"/>
      <c r="BP723" s="81"/>
      <c r="BQ723" s="81"/>
      <c r="BR723" s="81"/>
      <c r="BS723" s="81"/>
      <c r="BT723"/>
      <c r="BU723" s="80"/>
      <c r="BV723" s="80"/>
      <c r="BW723" s="80"/>
      <c r="BX723" s="80"/>
      <c r="BY723" s="80"/>
      <c r="BZ723" s="80"/>
      <c r="CA723" s="80"/>
      <c r="CB723" s="80"/>
      <c r="CC723" s="80"/>
    </row>
    <row r="724" spans="1:81">
      <c r="A724" s="80"/>
      <c r="B724" s="80"/>
      <c r="C724" s="80"/>
      <c r="D724" s="80"/>
      <c r="E724" s="80"/>
      <c r="F724" s="80"/>
      <c r="G724" s="80"/>
      <c r="H724" s="80"/>
      <c r="I724" s="177"/>
      <c r="J724" s="81"/>
      <c r="K724" s="81"/>
      <c r="L724" s="81"/>
      <c r="M724" s="81"/>
      <c r="N724" s="81"/>
      <c r="O724" s="81"/>
      <c r="P724" s="81"/>
      <c r="Q724" s="81"/>
      <c r="R724" s="81"/>
      <c r="S724" s="81"/>
      <c r="T724" s="82"/>
      <c r="U724" s="81"/>
      <c r="V724" s="81"/>
      <c r="W724" s="81"/>
      <c r="X724" s="81"/>
      <c r="Y724" s="81"/>
      <c r="Z724" s="81"/>
      <c r="AA724" s="81"/>
      <c r="AB724" s="81"/>
      <c r="AC724" s="81"/>
      <c r="AD724" s="81"/>
      <c r="AE724" s="82"/>
      <c r="AF724" s="81"/>
      <c r="AG724" s="81"/>
      <c r="AH724" s="81"/>
      <c r="AI724" s="81"/>
      <c r="AJ724" s="81"/>
      <c r="AK724" s="81"/>
      <c r="AL724" s="81"/>
      <c r="AM724" s="81"/>
      <c r="AN724" s="81"/>
      <c r="AO724" s="81"/>
      <c r="AP724" s="82"/>
      <c r="AQ724" s="81"/>
      <c r="AR724" s="81"/>
      <c r="AS724" s="81"/>
      <c r="AT724" s="81"/>
      <c r="AU724" s="81"/>
      <c r="AV724" s="81"/>
      <c r="AW724" s="81"/>
      <c r="AX724" s="82"/>
      <c r="AY724" s="81"/>
      <c r="AZ724" s="81"/>
      <c r="BA724" s="81"/>
      <c r="BB724" s="81"/>
      <c r="BC724" s="81"/>
      <c r="BD724" s="81"/>
      <c r="BE724" s="81"/>
      <c r="BF724" s="82"/>
      <c r="BG724" s="81"/>
      <c r="BH724" s="81"/>
      <c r="BI724" s="81"/>
      <c r="BJ724" s="81"/>
      <c r="BK724" s="81"/>
      <c r="BL724" s="81"/>
      <c r="BM724" s="82"/>
      <c r="BN724" s="81"/>
      <c r="BO724" s="81"/>
      <c r="BP724" s="81"/>
      <c r="BQ724" s="81"/>
      <c r="BR724" s="81"/>
      <c r="BS724" s="81"/>
      <c r="BT724"/>
      <c r="BU724" s="80"/>
      <c r="BV724" s="80"/>
      <c r="BW724" s="80"/>
      <c r="BX724" s="80"/>
      <c r="BY724" s="80"/>
      <c r="BZ724" s="80"/>
      <c r="CA724" s="80"/>
      <c r="CB724" s="80"/>
      <c r="CC724" s="80"/>
    </row>
    <row r="725" spans="1:81">
      <c r="A725" s="80"/>
      <c r="B725" s="80"/>
      <c r="C725" s="80"/>
      <c r="D725" s="80"/>
      <c r="E725" s="80"/>
      <c r="F725" s="80"/>
      <c r="G725" s="80"/>
      <c r="H725" s="80"/>
      <c r="I725" s="177"/>
      <c r="J725" s="81"/>
      <c r="K725" s="81"/>
      <c r="L725" s="81"/>
      <c r="M725" s="81"/>
      <c r="N725" s="81"/>
      <c r="O725" s="81"/>
      <c r="P725" s="81"/>
      <c r="Q725" s="81"/>
      <c r="R725" s="81"/>
      <c r="S725" s="81"/>
      <c r="T725" s="82"/>
      <c r="U725" s="81"/>
      <c r="V725" s="81"/>
      <c r="W725" s="81"/>
      <c r="X725" s="81"/>
      <c r="Y725" s="81"/>
      <c r="Z725" s="81"/>
      <c r="AA725" s="81"/>
      <c r="AB725" s="81"/>
      <c r="AC725" s="81"/>
      <c r="AD725" s="81"/>
      <c r="AE725" s="82"/>
      <c r="AF725" s="81"/>
      <c r="AG725" s="81"/>
      <c r="AH725" s="81"/>
      <c r="AI725" s="81"/>
      <c r="AJ725" s="81"/>
      <c r="AK725" s="81"/>
      <c r="AL725" s="81"/>
      <c r="AM725" s="81"/>
      <c r="AN725" s="81"/>
      <c r="AO725" s="81"/>
      <c r="AP725" s="82"/>
      <c r="AQ725" s="81"/>
      <c r="AR725" s="81"/>
      <c r="AS725" s="81"/>
      <c r="AT725" s="81"/>
      <c r="AU725" s="81"/>
      <c r="AV725" s="81"/>
      <c r="AW725" s="81"/>
      <c r="AX725" s="82"/>
      <c r="AY725" s="81"/>
      <c r="AZ725" s="81"/>
      <c r="BA725" s="81"/>
      <c r="BB725" s="81"/>
      <c r="BC725" s="81"/>
      <c r="BD725" s="81"/>
      <c r="BE725" s="81"/>
      <c r="BF725" s="82"/>
      <c r="BG725" s="81"/>
      <c r="BH725" s="81"/>
      <c r="BI725" s="81"/>
      <c r="BJ725" s="81"/>
      <c r="BK725" s="81"/>
      <c r="BL725" s="81"/>
      <c r="BM725" s="82"/>
      <c r="BN725" s="81"/>
      <c r="BO725" s="81"/>
      <c r="BP725" s="81"/>
      <c r="BQ725" s="81"/>
      <c r="BR725" s="81"/>
      <c r="BS725" s="81"/>
      <c r="BT725"/>
      <c r="BU725" s="80"/>
      <c r="BV725" s="80"/>
      <c r="BW725" s="80"/>
      <c r="BX725" s="80"/>
      <c r="BY725" s="80"/>
      <c r="BZ725" s="80"/>
      <c r="CA725" s="80"/>
      <c r="CB725" s="80"/>
      <c r="CC725" s="80"/>
    </row>
    <row r="726" spans="1:81">
      <c r="A726" s="80"/>
      <c r="B726" s="80"/>
      <c r="C726" s="80"/>
      <c r="D726" s="80"/>
      <c r="E726" s="80"/>
      <c r="F726" s="80"/>
      <c r="G726" s="80"/>
      <c r="H726" s="80"/>
      <c r="I726" s="177"/>
      <c r="J726" s="81"/>
      <c r="K726" s="81"/>
      <c r="L726" s="81"/>
      <c r="M726" s="81"/>
      <c r="N726" s="81"/>
      <c r="O726" s="81"/>
      <c r="P726" s="81"/>
      <c r="Q726" s="81"/>
      <c r="R726" s="81"/>
      <c r="S726" s="81"/>
      <c r="T726" s="82"/>
      <c r="U726" s="81"/>
      <c r="V726" s="81"/>
      <c r="W726" s="81"/>
      <c r="X726" s="81"/>
      <c r="Y726" s="81"/>
      <c r="Z726" s="81"/>
      <c r="AA726" s="81"/>
      <c r="AB726" s="81"/>
      <c r="AC726" s="81"/>
      <c r="AD726" s="81"/>
      <c r="AE726" s="82"/>
      <c r="AF726" s="81"/>
      <c r="AG726" s="81"/>
      <c r="AH726" s="81"/>
      <c r="AI726" s="81"/>
      <c r="AJ726" s="81"/>
      <c r="AK726" s="81"/>
      <c r="AL726" s="81"/>
      <c r="AM726" s="81"/>
      <c r="AN726" s="81"/>
      <c r="AO726" s="81"/>
      <c r="AP726" s="82"/>
      <c r="AQ726" s="81"/>
      <c r="AR726" s="81"/>
      <c r="AS726" s="81"/>
      <c r="AT726" s="81"/>
      <c r="AU726" s="81"/>
      <c r="AV726" s="81"/>
      <c r="AW726" s="81"/>
      <c r="AX726" s="82"/>
      <c r="AY726" s="81"/>
      <c r="AZ726" s="81"/>
      <c r="BA726" s="81"/>
      <c r="BB726" s="81"/>
      <c r="BC726" s="81"/>
      <c r="BD726" s="81"/>
      <c r="BE726" s="81"/>
      <c r="BF726" s="82"/>
      <c r="BG726" s="81"/>
      <c r="BH726" s="81"/>
      <c r="BI726" s="81"/>
      <c r="BJ726" s="81"/>
      <c r="BK726" s="81"/>
      <c r="BL726" s="81"/>
      <c r="BM726" s="82"/>
      <c r="BN726" s="81"/>
      <c r="BO726" s="81"/>
      <c r="BP726" s="81"/>
      <c r="BQ726" s="81"/>
      <c r="BR726" s="81"/>
      <c r="BS726" s="81"/>
      <c r="BT726"/>
      <c r="BU726" s="80"/>
      <c r="BV726" s="80"/>
      <c r="BW726" s="80"/>
      <c r="BX726" s="80"/>
      <c r="BY726" s="80"/>
      <c r="BZ726" s="80"/>
      <c r="CA726" s="80"/>
      <c r="CB726" s="80"/>
      <c r="CC726" s="80"/>
    </row>
    <row r="727" spans="1:81">
      <c r="A727" s="80"/>
      <c r="B727" s="80"/>
      <c r="C727" s="80"/>
      <c r="D727" s="80"/>
      <c r="E727" s="80"/>
      <c r="F727" s="80"/>
      <c r="G727" s="80"/>
      <c r="H727" s="80"/>
      <c r="I727" s="177"/>
      <c r="J727" s="81"/>
      <c r="K727" s="81"/>
      <c r="L727" s="81"/>
      <c r="M727" s="81"/>
      <c r="N727" s="81"/>
      <c r="O727" s="81"/>
      <c r="P727" s="81"/>
      <c r="Q727" s="81"/>
      <c r="R727" s="81"/>
      <c r="S727" s="81"/>
      <c r="T727" s="82"/>
      <c r="U727" s="81"/>
      <c r="V727" s="81"/>
      <c r="W727" s="81"/>
      <c r="X727" s="81"/>
      <c r="Y727" s="81"/>
      <c r="Z727" s="81"/>
      <c r="AA727" s="81"/>
      <c r="AB727" s="81"/>
      <c r="AC727" s="81"/>
      <c r="AD727" s="81"/>
      <c r="AE727" s="82"/>
      <c r="AF727" s="81"/>
      <c r="AG727" s="81"/>
      <c r="AH727" s="81"/>
      <c r="AI727" s="81"/>
      <c r="AJ727" s="81"/>
      <c r="AK727" s="81"/>
      <c r="AL727" s="81"/>
      <c r="AM727" s="81"/>
      <c r="AN727" s="81"/>
      <c r="AO727" s="81"/>
      <c r="AP727" s="82"/>
      <c r="AQ727" s="81"/>
      <c r="AR727" s="81"/>
      <c r="AS727" s="81"/>
      <c r="AT727" s="81"/>
      <c r="AU727" s="81"/>
      <c r="AV727" s="81"/>
      <c r="AW727" s="81"/>
      <c r="AX727" s="82"/>
      <c r="AY727" s="81"/>
      <c r="AZ727" s="81"/>
      <c r="BA727" s="81"/>
      <c r="BB727" s="81"/>
      <c r="BC727" s="81"/>
      <c r="BD727" s="81"/>
      <c r="BE727" s="81"/>
      <c r="BF727" s="82"/>
      <c r="BG727" s="81"/>
      <c r="BH727" s="81"/>
      <c r="BI727" s="81"/>
      <c r="BJ727" s="81"/>
      <c r="BK727" s="81"/>
      <c r="BL727" s="81"/>
      <c r="BM727" s="82"/>
      <c r="BN727" s="81"/>
      <c r="BO727" s="81"/>
      <c r="BP727" s="81"/>
      <c r="BQ727" s="81"/>
      <c r="BR727" s="81"/>
      <c r="BS727" s="81"/>
      <c r="BT727"/>
      <c r="BU727" s="80"/>
      <c r="BV727" s="80"/>
      <c r="BW727" s="80"/>
      <c r="BX727" s="80"/>
      <c r="BY727" s="80"/>
      <c r="BZ727" s="80"/>
      <c r="CA727" s="80"/>
      <c r="CB727" s="80"/>
      <c r="CC727" s="80"/>
    </row>
    <row r="728" spans="1:81">
      <c r="A728" s="80"/>
      <c r="B728" s="80"/>
      <c r="C728" s="80"/>
      <c r="D728" s="80"/>
      <c r="E728" s="80"/>
      <c r="F728" s="80"/>
      <c r="G728" s="80"/>
      <c r="H728" s="80"/>
      <c r="I728" s="177"/>
      <c r="J728" s="81"/>
      <c r="K728" s="81"/>
      <c r="L728" s="81"/>
      <c r="M728" s="81"/>
      <c r="N728" s="81"/>
      <c r="O728" s="81"/>
      <c r="P728" s="81"/>
      <c r="Q728" s="81"/>
      <c r="R728" s="81"/>
      <c r="S728" s="81"/>
      <c r="T728" s="82"/>
      <c r="U728" s="81"/>
      <c r="V728" s="81"/>
      <c r="W728" s="81"/>
      <c r="X728" s="81"/>
      <c r="Y728" s="81"/>
      <c r="Z728" s="81"/>
      <c r="AA728" s="81"/>
      <c r="AB728" s="81"/>
      <c r="AC728" s="81"/>
      <c r="AD728" s="81"/>
      <c r="AE728" s="82"/>
      <c r="AF728" s="81"/>
      <c r="AG728" s="81"/>
      <c r="AH728" s="81"/>
      <c r="AI728" s="81"/>
      <c r="AJ728" s="81"/>
      <c r="AK728" s="81"/>
      <c r="AL728" s="81"/>
      <c r="AM728" s="81"/>
      <c r="AN728" s="81"/>
      <c r="AO728" s="81"/>
      <c r="AP728" s="82"/>
      <c r="AQ728" s="81"/>
      <c r="AR728" s="81"/>
      <c r="AS728" s="81"/>
      <c r="AT728" s="81"/>
      <c r="AU728" s="81"/>
      <c r="AV728" s="81"/>
      <c r="AW728" s="81"/>
      <c r="AX728" s="82"/>
      <c r="AY728" s="81"/>
      <c r="AZ728" s="81"/>
      <c r="BA728" s="81"/>
      <c r="BB728" s="81"/>
      <c r="BC728" s="81"/>
      <c r="BD728" s="81"/>
      <c r="BE728" s="81"/>
      <c r="BF728" s="82"/>
      <c r="BG728" s="81"/>
      <c r="BH728" s="81"/>
      <c r="BI728" s="81"/>
      <c r="BJ728" s="81"/>
      <c r="BK728" s="81"/>
      <c r="BL728" s="81"/>
      <c r="BM728" s="82"/>
      <c r="BN728" s="81"/>
      <c r="BO728" s="81"/>
      <c r="BP728" s="81"/>
      <c r="BQ728" s="81"/>
      <c r="BR728" s="81"/>
      <c r="BS728" s="81"/>
      <c r="BT728"/>
      <c r="BU728" s="80"/>
      <c r="BV728" s="80"/>
      <c r="BW728" s="80"/>
      <c r="BX728" s="80"/>
      <c r="BY728" s="80"/>
      <c r="BZ728" s="80"/>
      <c r="CA728" s="80"/>
      <c r="CB728" s="80"/>
      <c r="CC728" s="80"/>
    </row>
    <row r="729" spans="1:81">
      <c r="A729" s="80"/>
      <c r="B729" s="80"/>
      <c r="C729" s="80"/>
      <c r="D729" s="80"/>
      <c r="E729" s="80"/>
      <c r="F729" s="80"/>
      <c r="G729" s="174"/>
      <c r="H729" s="80"/>
      <c r="I729" s="177"/>
      <c r="J729" s="81"/>
      <c r="K729" s="81"/>
      <c r="L729" s="81"/>
      <c r="M729" s="81"/>
      <c r="N729" s="81"/>
      <c r="O729" s="81"/>
      <c r="P729" s="81"/>
      <c r="Q729" s="81"/>
      <c r="R729" s="81"/>
      <c r="S729" s="81"/>
      <c r="T729" s="82"/>
      <c r="U729" s="81"/>
      <c r="V729" s="81"/>
      <c r="W729" s="81"/>
      <c r="X729" s="81"/>
      <c r="Y729" s="81"/>
      <c r="Z729" s="81"/>
      <c r="AA729" s="81"/>
      <c r="AB729" s="81"/>
      <c r="AC729" s="81"/>
      <c r="AD729" s="81"/>
      <c r="AE729" s="82"/>
      <c r="AF729" s="81"/>
      <c r="AG729" s="81"/>
      <c r="AH729" s="81"/>
      <c r="AI729" s="81"/>
      <c r="AJ729" s="81"/>
      <c r="AK729" s="81"/>
      <c r="AL729" s="81"/>
      <c r="AM729" s="81"/>
      <c r="AN729" s="81"/>
      <c r="AO729" s="81"/>
      <c r="AP729" s="82"/>
      <c r="AQ729" s="81"/>
      <c r="AR729" s="81"/>
      <c r="AS729" s="81"/>
      <c r="AT729" s="81"/>
      <c r="AU729" s="81"/>
      <c r="AV729" s="81"/>
      <c r="AW729" s="81"/>
      <c r="AX729" s="82"/>
      <c r="AY729" s="81"/>
      <c r="AZ729" s="81"/>
      <c r="BA729" s="81"/>
      <c r="BB729" s="81"/>
      <c r="BC729" s="81"/>
      <c r="BD729" s="81"/>
      <c r="BE729" s="81"/>
      <c r="BF729" s="82"/>
      <c r="BG729" s="81"/>
      <c r="BH729" s="81"/>
      <c r="BI729" s="81"/>
      <c r="BJ729" s="81"/>
      <c r="BK729" s="81"/>
      <c r="BL729" s="81"/>
      <c r="BM729" s="82"/>
      <c r="BN729" s="81"/>
      <c r="BO729" s="81"/>
      <c r="BP729" s="81"/>
      <c r="BQ729" s="81"/>
      <c r="BR729" s="81"/>
      <c r="BS729" s="81"/>
      <c r="BT729"/>
      <c r="BU729" s="80"/>
      <c r="BV729" s="80"/>
      <c r="BW729" s="80"/>
      <c r="BX729" s="80"/>
      <c r="BY729" s="80"/>
      <c r="BZ729" s="80"/>
      <c r="CA729" s="80"/>
      <c r="CB729" s="80"/>
      <c r="CC729" s="80"/>
    </row>
    <row r="730" spans="1:81">
      <c r="A730" s="80"/>
      <c r="B730" s="80"/>
      <c r="C730" s="80"/>
      <c r="D730" s="80"/>
      <c r="E730" s="80"/>
      <c r="F730" s="80"/>
      <c r="G730" s="174"/>
      <c r="H730" s="80"/>
      <c r="I730" s="177"/>
      <c r="J730" s="81"/>
      <c r="K730" s="81"/>
      <c r="L730" s="81"/>
      <c r="M730" s="81"/>
      <c r="N730" s="81"/>
      <c r="O730" s="81"/>
      <c r="P730" s="81"/>
      <c r="Q730" s="81"/>
      <c r="R730" s="81"/>
      <c r="S730" s="81"/>
      <c r="T730" s="82"/>
      <c r="U730" s="81"/>
      <c r="V730" s="81"/>
      <c r="W730" s="81"/>
      <c r="X730" s="81"/>
      <c r="Y730" s="81"/>
      <c r="Z730" s="81"/>
      <c r="AA730" s="81"/>
      <c r="AB730" s="81"/>
      <c r="AC730" s="81"/>
      <c r="AD730" s="81"/>
      <c r="AE730" s="82"/>
      <c r="AF730" s="81"/>
      <c r="AG730" s="81"/>
      <c r="AH730" s="81"/>
      <c r="AI730" s="81"/>
      <c r="AJ730" s="81"/>
      <c r="AK730" s="81"/>
      <c r="AL730" s="81"/>
      <c r="AM730" s="81"/>
      <c r="AN730" s="81"/>
      <c r="AO730" s="81"/>
      <c r="AP730" s="82"/>
      <c r="AQ730" s="81"/>
      <c r="AR730" s="81"/>
      <c r="AS730" s="81"/>
      <c r="AT730" s="81"/>
      <c r="AU730" s="81"/>
      <c r="AV730" s="81"/>
      <c r="AW730" s="81"/>
      <c r="AX730" s="82"/>
      <c r="AY730" s="81"/>
      <c r="AZ730" s="81"/>
      <c r="BA730" s="81"/>
      <c r="BB730" s="81"/>
      <c r="BC730" s="81"/>
      <c r="BD730" s="81"/>
      <c r="BE730" s="81"/>
      <c r="BF730" s="82"/>
      <c r="BG730" s="81"/>
      <c r="BH730" s="81"/>
      <c r="BI730" s="81"/>
      <c r="BJ730" s="81"/>
      <c r="BK730" s="81"/>
      <c r="BL730" s="81"/>
      <c r="BM730" s="82"/>
      <c r="BN730" s="81"/>
      <c r="BO730" s="81"/>
      <c r="BP730" s="81"/>
      <c r="BQ730" s="81"/>
      <c r="BR730" s="81"/>
      <c r="BS730" s="81"/>
      <c r="BT730"/>
      <c r="BU730" s="80"/>
      <c r="BV730" s="80"/>
      <c r="BW730" s="80"/>
      <c r="BX730" s="80"/>
      <c r="BY730" s="80"/>
      <c r="BZ730" s="80"/>
      <c r="CA730" s="80"/>
      <c r="CB730" s="80"/>
      <c r="CC730" s="80"/>
    </row>
    <row r="731" spans="1:81">
      <c r="A731" s="80"/>
      <c r="B731" s="80"/>
      <c r="C731" s="80"/>
      <c r="D731" s="80"/>
      <c r="E731" s="80"/>
      <c r="F731" s="80"/>
      <c r="G731" s="80"/>
      <c r="H731" s="80"/>
      <c r="I731" s="177"/>
      <c r="J731" s="81"/>
      <c r="K731" s="81"/>
      <c r="L731" s="81"/>
      <c r="M731" s="81"/>
      <c r="N731" s="81"/>
      <c r="O731" s="81"/>
      <c r="P731" s="81"/>
      <c r="Q731" s="81"/>
      <c r="R731" s="81"/>
      <c r="S731" s="81"/>
      <c r="T731" s="82"/>
      <c r="U731" s="81"/>
      <c r="V731" s="81"/>
      <c r="W731" s="81"/>
      <c r="X731" s="81"/>
      <c r="Y731" s="81"/>
      <c r="Z731" s="81"/>
      <c r="AA731" s="81"/>
      <c r="AB731" s="81"/>
      <c r="AC731" s="81"/>
      <c r="AD731" s="81"/>
      <c r="AE731" s="82"/>
      <c r="AF731" s="81"/>
      <c r="AG731" s="81"/>
      <c r="AH731" s="81"/>
      <c r="AI731" s="81"/>
      <c r="AJ731" s="81"/>
      <c r="AK731" s="81"/>
      <c r="AL731" s="81"/>
      <c r="AM731" s="81"/>
      <c r="AN731" s="81"/>
      <c r="AO731" s="81"/>
      <c r="AP731" s="82"/>
      <c r="AQ731" s="81"/>
      <c r="AR731" s="81"/>
      <c r="AS731" s="81"/>
      <c r="AT731" s="81"/>
      <c r="AU731" s="81"/>
      <c r="AV731" s="81"/>
      <c r="AW731" s="81"/>
      <c r="AX731" s="82"/>
      <c r="AY731" s="81"/>
      <c r="AZ731" s="81"/>
      <c r="BA731" s="81"/>
      <c r="BB731" s="81"/>
      <c r="BC731" s="81"/>
      <c r="BD731" s="81"/>
      <c r="BE731" s="81"/>
      <c r="BF731" s="82"/>
      <c r="BG731" s="81"/>
      <c r="BH731" s="81"/>
      <c r="BI731" s="81"/>
      <c r="BJ731" s="81"/>
      <c r="BK731" s="81"/>
      <c r="BL731" s="81"/>
      <c r="BM731" s="82"/>
      <c r="BN731" s="81"/>
      <c r="BO731" s="81"/>
      <c r="BP731" s="81"/>
      <c r="BQ731" s="81"/>
      <c r="BR731" s="81"/>
      <c r="BS731" s="81"/>
      <c r="BT731"/>
      <c r="BU731" s="80"/>
      <c r="BV731" s="80"/>
      <c r="BW731" s="80"/>
      <c r="BX731" s="80"/>
      <c r="BY731" s="80"/>
      <c r="BZ731" s="80"/>
      <c r="CA731" s="80"/>
      <c r="CB731" s="80"/>
      <c r="CC731" s="80"/>
    </row>
    <row r="732" spans="1:81">
      <c r="A732" s="80"/>
      <c r="B732" s="80"/>
      <c r="C732" s="80"/>
      <c r="D732" s="80"/>
      <c r="E732" s="80"/>
      <c r="F732" s="80"/>
      <c r="G732" s="80"/>
      <c r="H732" s="80"/>
      <c r="I732" s="177"/>
      <c r="J732" s="81"/>
      <c r="K732" s="81"/>
      <c r="L732" s="81"/>
      <c r="M732" s="81"/>
      <c r="N732" s="81"/>
      <c r="O732" s="81"/>
      <c r="P732" s="81"/>
      <c r="Q732" s="81"/>
      <c r="R732" s="81"/>
      <c r="S732" s="81"/>
      <c r="T732" s="82"/>
      <c r="U732" s="81"/>
      <c r="V732" s="81"/>
      <c r="W732" s="81"/>
      <c r="X732" s="81"/>
      <c r="Y732" s="81"/>
      <c r="Z732" s="81"/>
      <c r="AA732" s="81"/>
      <c r="AB732" s="81"/>
      <c r="AC732" s="81"/>
      <c r="AD732" s="81"/>
      <c r="AE732" s="82"/>
      <c r="AF732" s="81"/>
      <c r="AG732" s="81"/>
      <c r="AH732" s="81"/>
      <c r="AI732" s="81"/>
      <c r="AJ732" s="81"/>
      <c r="AK732" s="81"/>
      <c r="AL732" s="81"/>
      <c r="AM732" s="81"/>
      <c r="AN732" s="81"/>
      <c r="AO732" s="81"/>
      <c r="AP732" s="82"/>
      <c r="AQ732" s="81"/>
      <c r="AR732" s="81"/>
      <c r="AS732" s="81"/>
      <c r="AT732" s="81"/>
      <c r="AU732" s="81"/>
      <c r="AV732" s="81"/>
      <c r="AW732" s="81"/>
      <c r="AX732" s="82"/>
      <c r="AY732" s="81"/>
      <c r="AZ732" s="81"/>
      <c r="BA732" s="81"/>
      <c r="BB732" s="81"/>
      <c r="BC732" s="81"/>
      <c r="BD732" s="81"/>
      <c r="BE732" s="81"/>
      <c r="BF732" s="82"/>
      <c r="BG732" s="81"/>
      <c r="BH732" s="81"/>
      <c r="BI732" s="81"/>
      <c r="BJ732" s="81"/>
      <c r="BK732" s="81"/>
      <c r="BL732" s="81"/>
      <c r="BM732" s="82"/>
      <c r="BN732" s="81"/>
      <c r="BO732" s="81"/>
      <c r="BP732" s="81"/>
      <c r="BQ732" s="81"/>
      <c r="BR732" s="81"/>
      <c r="BS732" s="81"/>
      <c r="BT732"/>
      <c r="BU732" s="80"/>
      <c r="BV732" s="80"/>
      <c r="BW732" s="80"/>
      <c r="BX732" s="80"/>
      <c r="BY732" s="80"/>
      <c r="BZ732" s="80"/>
      <c r="CA732" s="80"/>
      <c r="CB732" s="80"/>
      <c r="CC732" s="80"/>
    </row>
    <row r="733" spans="1:81">
      <c r="A733" s="80"/>
      <c r="B733" s="80"/>
      <c r="C733" s="80"/>
      <c r="D733" s="80"/>
      <c r="E733" s="80"/>
      <c r="F733" s="80"/>
      <c r="G733" s="80"/>
      <c r="H733" s="80"/>
      <c r="I733" s="177"/>
      <c r="J733" s="81"/>
      <c r="K733" s="81"/>
      <c r="L733" s="81"/>
      <c r="M733" s="81"/>
      <c r="N733" s="81"/>
      <c r="O733" s="81"/>
      <c r="P733" s="81"/>
      <c r="Q733" s="81"/>
      <c r="R733" s="81"/>
      <c r="S733" s="81"/>
      <c r="T733" s="82"/>
      <c r="U733" s="81"/>
      <c r="V733" s="81"/>
      <c r="W733" s="81"/>
      <c r="X733" s="81"/>
      <c r="Y733" s="81"/>
      <c r="Z733" s="81"/>
      <c r="AA733" s="81"/>
      <c r="AB733" s="81"/>
      <c r="AC733" s="81"/>
      <c r="AD733" s="81"/>
      <c r="AE733" s="82"/>
      <c r="AF733" s="81"/>
      <c r="AG733" s="81"/>
      <c r="AH733" s="81"/>
      <c r="AI733" s="81"/>
      <c r="AJ733" s="81"/>
      <c r="AK733" s="81"/>
      <c r="AL733" s="81"/>
      <c r="AM733" s="81"/>
      <c r="AN733" s="81"/>
      <c r="AO733" s="81"/>
      <c r="AP733" s="82"/>
      <c r="AQ733" s="81"/>
      <c r="AR733" s="81"/>
      <c r="AS733" s="81"/>
      <c r="AT733" s="81"/>
      <c r="AU733" s="81"/>
      <c r="AV733" s="81"/>
      <c r="AW733" s="81"/>
      <c r="AX733" s="82"/>
      <c r="AY733" s="81"/>
      <c r="AZ733" s="81"/>
      <c r="BA733" s="81"/>
      <c r="BB733" s="81"/>
      <c r="BC733" s="81"/>
      <c r="BD733" s="81"/>
      <c r="BE733" s="81"/>
      <c r="BF733" s="82"/>
      <c r="BG733" s="81"/>
      <c r="BH733" s="81"/>
      <c r="BI733" s="81"/>
      <c r="BJ733" s="81"/>
      <c r="BK733" s="81"/>
      <c r="BL733" s="81"/>
      <c r="BM733" s="82"/>
      <c r="BN733" s="81"/>
      <c r="BO733" s="81"/>
      <c r="BP733" s="81"/>
      <c r="BQ733" s="81"/>
      <c r="BR733" s="81"/>
      <c r="BS733" s="81"/>
      <c r="BT733"/>
      <c r="BU733" s="80"/>
      <c r="BV733" s="80"/>
      <c r="BW733" s="80"/>
      <c r="BX733" s="80"/>
      <c r="BY733" s="80"/>
      <c r="BZ733" s="80"/>
      <c r="CA733" s="80"/>
      <c r="CB733" s="80"/>
      <c r="CC733" s="80"/>
    </row>
    <row r="734" spans="1:81">
      <c r="A734" s="80"/>
      <c r="B734" s="80"/>
      <c r="C734" s="80"/>
      <c r="D734" s="80"/>
      <c r="E734" s="80"/>
      <c r="F734" s="80"/>
      <c r="G734" s="80"/>
      <c r="H734" s="80"/>
      <c r="I734" s="177"/>
      <c r="J734" s="81"/>
      <c r="K734" s="81"/>
      <c r="L734" s="81"/>
      <c r="M734" s="81"/>
      <c r="N734" s="81"/>
      <c r="O734" s="81"/>
      <c r="P734" s="81"/>
      <c r="Q734" s="81"/>
      <c r="R734" s="81"/>
      <c r="S734" s="81"/>
      <c r="T734" s="82"/>
      <c r="U734" s="81"/>
      <c r="V734" s="81"/>
      <c r="W734" s="81"/>
      <c r="X734" s="81"/>
      <c r="Y734" s="81"/>
      <c r="Z734" s="81"/>
      <c r="AA734" s="81"/>
      <c r="AB734" s="81"/>
      <c r="AC734" s="81"/>
      <c r="AD734" s="81"/>
      <c r="AE734" s="82"/>
      <c r="AF734" s="81"/>
      <c r="AG734" s="81"/>
      <c r="AH734" s="81"/>
      <c r="AI734" s="81"/>
      <c r="AJ734" s="81"/>
      <c r="AK734" s="81"/>
      <c r="AL734" s="81"/>
      <c r="AM734" s="81"/>
      <c r="AN734" s="81"/>
      <c r="AO734" s="81"/>
      <c r="AP734" s="82"/>
      <c r="AQ734" s="81"/>
      <c r="AR734" s="81"/>
      <c r="AS734" s="81"/>
      <c r="AT734" s="81"/>
      <c r="AU734" s="81"/>
      <c r="AV734" s="81"/>
      <c r="AW734" s="81"/>
      <c r="AX734" s="82"/>
      <c r="AY734" s="81"/>
      <c r="AZ734" s="81"/>
      <c r="BA734" s="81"/>
      <c r="BB734" s="81"/>
      <c r="BC734" s="81"/>
      <c r="BD734" s="81"/>
      <c r="BE734" s="81"/>
      <c r="BF734" s="82"/>
      <c r="BG734" s="81"/>
      <c r="BH734" s="81"/>
      <c r="BI734" s="81"/>
      <c r="BJ734" s="81"/>
      <c r="BK734" s="81"/>
      <c r="BL734" s="81"/>
      <c r="BM734" s="82"/>
      <c r="BN734" s="81"/>
      <c r="BO734" s="81"/>
      <c r="BP734" s="81"/>
      <c r="BQ734" s="81"/>
      <c r="BR734" s="81"/>
      <c r="BS734" s="81"/>
      <c r="BT734"/>
      <c r="BU734" s="80"/>
      <c r="BV734" s="80"/>
      <c r="BW734" s="80"/>
      <c r="BX734" s="80"/>
      <c r="BY734" s="80"/>
      <c r="BZ734" s="80"/>
      <c r="CA734" s="80"/>
      <c r="CB734" s="80"/>
      <c r="CC734" s="80"/>
    </row>
    <row r="735" spans="1:81">
      <c r="A735" s="80"/>
      <c r="B735" s="80"/>
      <c r="C735" s="80"/>
      <c r="D735" s="80"/>
      <c r="E735" s="80"/>
      <c r="F735" s="80"/>
      <c r="G735" s="80"/>
      <c r="H735" s="80"/>
      <c r="I735" s="177"/>
      <c r="J735" s="81"/>
      <c r="K735" s="81"/>
      <c r="L735" s="81"/>
      <c r="M735" s="81"/>
      <c r="N735" s="81"/>
      <c r="O735" s="81"/>
      <c r="P735" s="81"/>
      <c r="Q735" s="81"/>
      <c r="R735" s="81"/>
      <c r="S735" s="81"/>
      <c r="T735" s="82"/>
      <c r="U735" s="81"/>
      <c r="V735" s="81"/>
      <c r="W735" s="81"/>
      <c r="X735" s="81"/>
      <c r="Y735" s="81"/>
      <c r="Z735" s="81"/>
      <c r="AA735" s="81"/>
      <c r="AB735" s="81"/>
      <c r="AC735" s="81"/>
      <c r="AD735" s="81"/>
      <c r="AE735" s="82"/>
      <c r="AF735" s="81"/>
      <c r="AG735" s="81"/>
      <c r="AH735" s="81"/>
      <c r="AI735" s="81"/>
      <c r="AJ735" s="81"/>
      <c r="AK735" s="81"/>
      <c r="AL735" s="81"/>
      <c r="AM735" s="81"/>
      <c r="AN735" s="81"/>
      <c r="AO735" s="81"/>
      <c r="AP735" s="82"/>
      <c r="AQ735" s="81"/>
      <c r="AR735" s="81"/>
      <c r="AS735" s="81"/>
      <c r="AT735" s="81"/>
      <c r="AU735" s="81"/>
      <c r="AV735" s="81"/>
      <c r="AW735" s="81"/>
      <c r="AX735" s="82"/>
      <c r="AY735" s="81"/>
      <c r="AZ735" s="81"/>
      <c r="BA735" s="81"/>
      <c r="BB735" s="81"/>
      <c r="BC735" s="81"/>
      <c r="BD735" s="81"/>
      <c r="BE735" s="81"/>
      <c r="BF735" s="82"/>
      <c r="BG735" s="81"/>
      <c r="BH735" s="81"/>
      <c r="BI735" s="81"/>
      <c r="BJ735" s="81"/>
      <c r="BK735" s="81"/>
      <c r="BL735" s="81"/>
      <c r="BM735" s="82"/>
      <c r="BN735" s="81"/>
      <c r="BO735" s="81"/>
      <c r="BP735" s="81"/>
      <c r="BQ735" s="81"/>
      <c r="BR735" s="81"/>
      <c r="BS735" s="81"/>
      <c r="BT735"/>
      <c r="BU735" s="80"/>
      <c r="BV735" s="80"/>
      <c r="BW735" s="80"/>
      <c r="BX735" s="80"/>
      <c r="BY735" s="80"/>
      <c r="BZ735" s="80"/>
      <c r="CA735" s="80"/>
      <c r="CB735" s="80"/>
      <c r="CC735" s="80"/>
    </row>
    <row r="736" spans="1:81">
      <c r="A736" s="80"/>
      <c r="B736" s="80"/>
      <c r="C736" s="80"/>
      <c r="D736" s="80"/>
      <c r="E736" s="80"/>
      <c r="F736" s="80"/>
      <c r="G736" s="80"/>
      <c r="H736" s="80"/>
      <c r="I736" s="177"/>
      <c r="J736" s="81"/>
      <c r="K736" s="81"/>
      <c r="L736" s="81"/>
      <c r="M736" s="81"/>
      <c r="N736" s="81"/>
      <c r="O736" s="81"/>
      <c r="P736" s="81"/>
      <c r="Q736" s="81"/>
      <c r="R736" s="81"/>
      <c r="S736" s="81"/>
      <c r="T736" s="82"/>
      <c r="U736" s="81"/>
      <c r="V736" s="81"/>
      <c r="W736" s="81"/>
      <c r="X736" s="81"/>
      <c r="Y736" s="81"/>
      <c r="Z736" s="81"/>
      <c r="AA736" s="81"/>
      <c r="AB736" s="81"/>
      <c r="AC736" s="81"/>
      <c r="AD736" s="81"/>
      <c r="AE736" s="82"/>
      <c r="AF736" s="81"/>
      <c r="AG736" s="81"/>
      <c r="AH736" s="81"/>
      <c r="AI736" s="81"/>
      <c r="AJ736" s="81"/>
      <c r="AK736" s="81"/>
      <c r="AL736" s="81"/>
      <c r="AM736" s="81"/>
      <c r="AN736" s="81"/>
      <c r="AO736" s="81"/>
      <c r="AP736" s="82"/>
      <c r="AQ736" s="81"/>
      <c r="AR736" s="81"/>
      <c r="AS736" s="81"/>
      <c r="AT736" s="81"/>
      <c r="AU736" s="81"/>
      <c r="AV736" s="81"/>
      <c r="AW736" s="81"/>
      <c r="AX736" s="82"/>
      <c r="AY736" s="81"/>
      <c r="AZ736" s="81"/>
      <c r="BA736" s="81"/>
      <c r="BB736" s="81"/>
      <c r="BC736" s="81"/>
      <c r="BD736" s="81"/>
      <c r="BE736" s="81"/>
      <c r="BF736" s="82"/>
      <c r="BG736" s="81"/>
      <c r="BH736" s="81"/>
      <c r="BI736" s="81"/>
      <c r="BJ736" s="81"/>
      <c r="BK736" s="81"/>
      <c r="BL736" s="81"/>
      <c r="BM736" s="82"/>
      <c r="BN736" s="81"/>
      <c r="BO736" s="81"/>
      <c r="BP736" s="81"/>
      <c r="BQ736" s="81"/>
      <c r="BR736" s="81"/>
      <c r="BS736" s="81"/>
      <c r="BT736"/>
      <c r="BU736" s="80"/>
      <c r="BV736" s="80"/>
      <c r="BW736" s="80"/>
      <c r="BX736" s="80"/>
      <c r="BY736" s="80"/>
      <c r="BZ736" s="80"/>
      <c r="CA736" s="80"/>
      <c r="CB736" s="80"/>
      <c r="CC736" s="80"/>
    </row>
    <row r="737" spans="1:81">
      <c r="A737" s="80"/>
      <c r="B737" s="80"/>
      <c r="C737" s="80"/>
      <c r="D737" s="80"/>
      <c r="E737" s="80"/>
      <c r="F737" s="80"/>
      <c r="G737" s="80"/>
      <c r="H737" s="80"/>
      <c r="I737" s="177"/>
      <c r="J737" s="81"/>
      <c r="K737" s="81"/>
      <c r="L737" s="81"/>
      <c r="M737" s="81"/>
      <c r="N737" s="81"/>
      <c r="O737" s="81"/>
      <c r="P737" s="81"/>
      <c r="Q737" s="81"/>
      <c r="R737" s="81"/>
      <c r="S737" s="81"/>
      <c r="T737" s="82"/>
      <c r="U737" s="81"/>
      <c r="V737" s="81"/>
      <c r="W737" s="81"/>
      <c r="X737" s="81"/>
      <c r="Y737" s="81"/>
      <c r="Z737" s="81"/>
      <c r="AA737" s="81"/>
      <c r="AB737" s="81"/>
      <c r="AC737" s="81"/>
      <c r="AD737" s="81"/>
      <c r="AE737" s="82"/>
      <c r="AF737" s="81"/>
      <c r="AG737" s="81"/>
      <c r="AH737" s="81"/>
      <c r="AI737" s="81"/>
      <c r="AJ737" s="81"/>
      <c r="AK737" s="81"/>
      <c r="AL737" s="81"/>
      <c r="AM737" s="81"/>
      <c r="AN737" s="81"/>
      <c r="AO737" s="81"/>
      <c r="AP737" s="82"/>
      <c r="AQ737" s="81"/>
      <c r="AR737" s="81"/>
      <c r="AS737" s="81"/>
      <c r="AT737" s="81"/>
      <c r="AU737" s="81"/>
      <c r="AV737" s="81"/>
      <c r="AW737" s="81"/>
      <c r="AX737" s="82"/>
      <c r="AY737" s="81"/>
      <c r="AZ737" s="81"/>
      <c r="BA737" s="81"/>
      <c r="BB737" s="81"/>
      <c r="BC737" s="81"/>
      <c r="BD737" s="81"/>
      <c r="BE737" s="81"/>
      <c r="BF737" s="82"/>
      <c r="BG737" s="81"/>
      <c r="BH737" s="81"/>
      <c r="BI737" s="81"/>
      <c r="BJ737" s="81"/>
      <c r="BK737" s="81"/>
      <c r="BL737" s="81"/>
      <c r="BM737" s="82"/>
      <c r="BN737" s="81"/>
      <c r="BO737" s="81"/>
      <c r="BP737" s="81"/>
      <c r="BQ737" s="81"/>
      <c r="BR737" s="81"/>
      <c r="BS737" s="81"/>
      <c r="BT737"/>
      <c r="BU737" s="80"/>
      <c r="BV737" s="80"/>
      <c r="BW737" s="80"/>
      <c r="BX737" s="80"/>
      <c r="BY737" s="80"/>
      <c r="BZ737" s="80"/>
      <c r="CA737" s="80"/>
      <c r="CB737" s="80"/>
      <c r="CC737" s="80"/>
    </row>
    <row r="738" spans="1:81">
      <c r="A738" s="80"/>
      <c r="B738" s="80"/>
      <c r="C738" s="80"/>
      <c r="D738" s="80"/>
      <c r="E738" s="80"/>
      <c r="F738" s="80"/>
      <c r="G738" s="80"/>
      <c r="H738" s="80"/>
      <c r="I738" s="177"/>
      <c r="J738" s="81"/>
      <c r="K738" s="81"/>
      <c r="L738" s="81"/>
      <c r="M738" s="81"/>
      <c r="N738" s="81"/>
      <c r="O738" s="81"/>
      <c r="P738" s="81"/>
      <c r="Q738" s="81"/>
      <c r="R738" s="81"/>
      <c r="S738" s="81"/>
      <c r="T738" s="82"/>
      <c r="U738" s="81"/>
      <c r="V738" s="81"/>
      <c r="W738" s="81"/>
      <c r="X738" s="81"/>
      <c r="Y738" s="81"/>
      <c r="Z738" s="81"/>
      <c r="AA738" s="81"/>
      <c r="AB738" s="81"/>
      <c r="AC738" s="81"/>
      <c r="AD738" s="81"/>
      <c r="AE738" s="82"/>
      <c r="AF738" s="81"/>
      <c r="AG738" s="81"/>
      <c r="AH738" s="81"/>
      <c r="AI738" s="81"/>
      <c r="AJ738" s="81"/>
      <c r="AK738" s="81"/>
      <c r="AL738" s="81"/>
      <c r="AM738" s="81"/>
      <c r="AN738" s="81"/>
      <c r="AO738" s="81"/>
      <c r="AP738" s="82"/>
      <c r="AQ738" s="81"/>
      <c r="AR738" s="81"/>
      <c r="AS738" s="81"/>
      <c r="AT738" s="81"/>
      <c r="AU738" s="81"/>
      <c r="AV738" s="81"/>
      <c r="AW738" s="81"/>
      <c r="AX738" s="82"/>
      <c r="AY738" s="81"/>
      <c r="AZ738" s="81"/>
      <c r="BA738" s="81"/>
      <c r="BB738" s="81"/>
      <c r="BC738" s="81"/>
      <c r="BD738" s="81"/>
      <c r="BE738" s="81"/>
      <c r="BF738" s="82"/>
      <c r="BG738" s="81"/>
      <c r="BH738" s="81"/>
      <c r="BI738" s="81"/>
      <c r="BJ738" s="81"/>
      <c r="BK738" s="81"/>
      <c r="BL738" s="81"/>
      <c r="BM738" s="82"/>
      <c r="BN738" s="81"/>
      <c r="BO738" s="81"/>
      <c r="BP738" s="81"/>
      <c r="BQ738" s="81"/>
      <c r="BR738" s="81"/>
      <c r="BS738" s="81"/>
      <c r="BT738"/>
      <c r="BU738" s="80"/>
      <c r="BV738" s="80"/>
      <c r="BW738" s="80"/>
      <c r="BX738" s="80"/>
      <c r="BY738" s="80"/>
      <c r="BZ738" s="80"/>
      <c r="CA738" s="80"/>
      <c r="CB738" s="80"/>
      <c r="CC738" s="80"/>
    </row>
    <row r="739" spans="1:81">
      <c r="A739" s="80"/>
      <c r="B739" s="80"/>
      <c r="C739" s="80"/>
      <c r="D739" s="80"/>
      <c r="E739" s="80"/>
      <c r="F739" s="80"/>
      <c r="G739" s="80"/>
      <c r="H739" s="80"/>
      <c r="I739" s="177"/>
      <c r="J739" s="81"/>
      <c r="K739" s="81"/>
      <c r="L739" s="81"/>
      <c r="M739" s="81"/>
      <c r="N739" s="81"/>
      <c r="O739" s="81"/>
      <c r="P739" s="81"/>
      <c r="Q739" s="81"/>
      <c r="R739" s="81"/>
      <c r="S739" s="81"/>
      <c r="T739" s="82"/>
      <c r="U739" s="81"/>
      <c r="V739" s="81"/>
      <c r="W739" s="81"/>
      <c r="X739" s="81"/>
      <c r="Y739" s="81"/>
      <c r="Z739" s="81"/>
      <c r="AA739" s="81"/>
      <c r="AB739" s="81"/>
      <c r="AC739" s="81"/>
      <c r="AD739" s="81"/>
      <c r="AE739" s="82"/>
      <c r="AF739" s="81"/>
      <c r="AG739" s="81"/>
      <c r="AH739" s="81"/>
      <c r="AI739" s="81"/>
      <c r="AJ739" s="81"/>
      <c r="AK739" s="81"/>
      <c r="AL739" s="81"/>
      <c r="AM739" s="81"/>
      <c r="AN739" s="81"/>
      <c r="AO739" s="81"/>
      <c r="AP739" s="82"/>
      <c r="AQ739" s="81"/>
      <c r="AR739" s="81"/>
      <c r="AS739" s="81"/>
      <c r="AT739" s="81"/>
      <c r="AU739" s="81"/>
      <c r="AV739" s="81"/>
      <c r="AW739" s="81"/>
      <c r="AX739" s="82"/>
      <c r="AY739" s="81"/>
      <c r="AZ739" s="81"/>
      <c r="BA739" s="81"/>
      <c r="BB739" s="81"/>
      <c r="BC739" s="81"/>
      <c r="BD739" s="81"/>
      <c r="BE739" s="81"/>
      <c r="BF739" s="82"/>
      <c r="BG739" s="81"/>
      <c r="BH739" s="81"/>
      <c r="BI739" s="81"/>
      <c r="BJ739" s="81"/>
      <c r="BK739" s="81"/>
      <c r="BL739" s="81"/>
      <c r="BM739" s="82"/>
      <c r="BN739" s="81"/>
      <c r="BO739" s="81"/>
      <c r="BP739" s="81"/>
      <c r="BQ739" s="81"/>
      <c r="BR739" s="81"/>
      <c r="BS739" s="81"/>
      <c r="BT739"/>
      <c r="BU739" s="80"/>
      <c r="BV739" s="80"/>
      <c r="BW739" s="80"/>
      <c r="BX739" s="80"/>
      <c r="BY739" s="80"/>
      <c r="BZ739" s="80"/>
      <c r="CA739" s="80"/>
      <c r="CB739" s="80"/>
      <c r="CC739" s="80"/>
    </row>
    <row r="740" spans="1:81">
      <c r="A740" s="80"/>
      <c r="B740" s="80"/>
      <c r="C740" s="80"/>
      <c r="D740" s="80"/>
      <c r="E740" s="80"/>
      <c r="F740" s="80"/>
      <c r="G740" s="80"/>
      <c r="H740" s="80"/>
      <c r="I740" s="177"/>
      <c r="J740" s="81"/>
      <c r="K740" s="81"/>
      <c r="L740" s="81"/>
      <c r="M740" s="81"/>
      <c r="N740" s="81"/>
      <c r="O740" s="81"/>
      <c r="P740" s="81"/>
      <c r="Q740" s="81"/>
      <c r="R740" s="81"/>
      <c r="S740" s="81"/>
      <c r="T740" s="82"/>
      <c r="U740" s="81"/>
      <c r="V740" s="81"/>
      <c r="W740" s="81"/>
      <c r="X740" s="81"/>
      <c r="Y740" s="81"/>
      <c r="Z740" s="81"/>
      <c r="AA740" s="81"/>
      <c r="AB740" s="81"/>
      <c r="AC740" s="81"/>
      <c r="AD740" s="81"/>
      <c r="AE740" s="82"/>
      <c r="AF740" s="81"/>
      <c r="AG740" s="81"/>
      <c r="AH740" s="81"/>
      <c r="AI740" s="81"/>
      <c r="AJ740" s="81"/>
      <c r="AK740" s="81"/>
      <c r="AL740" s="81"/>
      <c r="AM740" s="81"/>
      <c r="AN740" s="81"/>
      <c r="AO740" s="81"/>
      <c r="AP740" s="82"/>
      <c r="AQ740" s="81"/>
      <c r="AR740" s="81"/>
      <c r="AS740" s="81"/>
      <c r="AT740" s="81"/>
      <c r="AU740" s="81"/>
      <c r="AV740" s="81"/>
      <c r="AW740" s="81"/>
      <c r="AX740" s="82"/>
      <c r="AY740" s="81"/>
      <c r="AZ740" s="81"/>
      <c r="BA740" s="81"/>
      <c r="BB740" s="81"/>
      <c r="BC740" s="81"/>
      <c r="BD740" s="81"/>
      <c r="BE740" s="81"/>
      <c r="BF740" s="82"/>
      <c r="BG740" s="81"/>
      <c r="BH740" s="81"/>
      <c r="BI740" s="81"/>
      <c r="BJ740" s="81"/>
      <c r="BK740" s="81"/>
      <c r="BL740" s="81"/>
      <c r="BM740" s="82"/>
      <c r="BN740" s="81"/>
      <c r="BO740" s="81"/>
      <c r="BP740" s="81"/>
      <c r="BQ740" s="81"/>
      <c r="BR740" s="81"/>
      <c r="BS740" s="81"/>
      <c r="BT740"/>
      <c r="BU740" s="80"/>
      <c r="BV740" s="80"/>
      <c r="BW740" s="80"/>
      <c r="BX740" s="80"/>
      <c r="BY740" s="80"/>
      <c r="BZ740" s="80"/>
      <c r="CA740" s="80"/>
      <c r="CB740" s="80"/>
      <c r="CC740" s="80"/>
    </row>
    <row r="741" spans="1:81">
      <c r="A741" s="80"/>
      <c r="B741" s="80"/>
      <c r="C741" s="80"/>
      <c r="D741" s="80"/>
      <c r="E741" s="80"/>
      <c r="F741" s="80"/>
      <c r="G741" s="80"/>
      <c r="H741" s="80"/>
      <c r="I741" s="177"/>
      <c r="J741" s="81"/>
      <c r="K741" s="81"/>
      <c r="L741" s="81"/>
      <c r="M741" s="81"/>
      <c r="N741" s="81"/>
      <c r="O741" s="81"/>
      <c r="P741" s="81"/>
      <c r="Q741" s="81"/>
      <c r="R741" s="81"/>
      <c r="S741" s="81"/>
      <c r="T741" s="82"/>
      <c r="U741" s="81"/>
      <c r="V741" s="81"/>
      <c r="W741" s="81"/>
      <c r="X741" s="81"/>
      <c r="Y741" s="81"/>
      <c r="Z741" s="81"/>
      <c r="AA741" s="81"/>
      <c r="AB741" s="81"/>
      <c r="AC741" s="81"/>
      <c r="AD741" s="81"/>
      <c r="AE741" s="82"/>
      <c r="AF741" s="81"/>
      <c r="AG741" s="81"/>
      <c r="AH741" s="81"/>
      <c r="AI741" s="81"/>
      <c r="AJ741" s="81"/>
      <c r="AK741" s="81"/>
      <c r="AL741" s="81"/>
      <c r="AM741" s="81"/>
      <c r="AN741" s="81"/>
      <c r="AO741" s="81"/>
      <c r="AP741" s="82"/>
      <c r="AQ741" s="81"/>
      <c r="AR741" s="81"/>
      <c r="AS741" s="81"/>
      <c r="AT741" s="81"/>
      <c r="AU741" s="81"/>
      <c r="AV741" s="81"/>
      <c r="AW741" s="81"/>
      <c r="AX741" s="82"/>
      <c r="AY741" s="81"/>
      <c r="AZ741" s="81"/>
      <c r="BA741" s="81"/>
      <c r="BB741" s="81"/>
      <c r="BC741" s="81"/>
      <c r="BD741" s="81"/>
      <c r="BE741" s="81"/>
      <c r="BF741" s="82"/>
      <c r="BG741" s="81"/>
      <c r="BH741" s="81"/>
      <c r="BI741" s="81"/>
      <c r="BJ741" s="81"/>
      <c r="BK741" s="81"/>
      <c r="BL741" s="81"/>
      <c r="BM741" s="82"/>
      <c r="BN741" s="81"/>
      <c r="BO741" s="81"/>
      <c r="BP741" s="81"/>
      <c r="BQ741" s="81"/>
      <c r="BR741" s="81"/>
      <c r="BS741" s="81"/>
      <c r="BT741"/>
      <c r="BU741" s="80"/>
      <c r="BV741" s="80"/>
      <c r="BW741" s="80"/>
      <c r="BX741" s="80"/>
      <c r="BY741" s="80"/>
      <c r="BZ741" s="80"/>
      <c r="CA741" s="80"/>
      <c r="CB741" s="80"/>
      <c r="CC741" s="80"/>
    </row>
    <row r="742" spans="1:81">
      <c r="A742" s="80"/>
      <c r="B742" s="80"/>
      <c r="C742" s="80"/>
      <c r="D742" s="80"/>
      <c r="E742" s="80"/>
      <c r="F742" s="80"/>
      <c r="G742" s="80"/>
      <c r="H742" s="80"/>
      <c r="I742" s="177"/>
      <c r="J742" s="81"/>
      <c r="K742" s="81"/>
      <c r="L742" s="81"/>
      <c r="M742" s="81"/>
      <c r="N742" s="81"/>
      <c r="O742" s="81"/>
      <c r="P742" s="81"/>
      <c r="Q742" s="81"/>
      <c r="R742" s="81"/>
      <c r="S742" s="81"/>
      <c r="T742" s="82"/>
      <c r="U742" s="81"/>
      <c r="V742" s="81"/>
      <c r="W742" s="81"/>
      <c r="X742" s="81"/>
      <c r="Y742" s="81"/>
      <c r="Z742" s="81"/>
      <c r="AA742" s="81"/>
      <c r="AB742" s="81"/>
      <c r="AC742" s="81"/>
      <c r="AD742" s="81"/>
      <c r="AE742" s="82"/>
      <c r="AF742" s="81"/>
      <c r="AG742" s="81"/>
      <c r="AH742" s="81"/>
      <c r="AI742" s="81"/>
      <c r="AJ742" s="81"/>
      <c r="AK742" s="81"/>
      <c r="AL742" s="81"/>
      <c r="AM742" s="81"/>
      <c r="AN742" s="81"/>
      <c r="AO742" s="81"/>
      <c r="AP742" s="82"/>
      <c r="AQ742" s="81"/>
      <c r="AR742" s="81"/>
      <c r="AS742" s="81"/>
      <c r="AT742" s="81"/>
      <c r="AU742" s="81"/>
      <c r="AV742" s="81"/>
      <c r="AW742" s="81"/>
      <c r="AX742" s="82"/>
      <c r="AY742" s="81"/>
      <c r="AZ742" s="81"/>
      <c r="BA742" s="81"/>
      <c r="BB742" s="81"/>
      <c r="BC742" s="81"/>
      <c r="BD742" s="81"/>
      <c r="BE742" s="81"/>
      <c r="BF742" s="82"/>
      <c r="BG742" s="81"/>
      <c r="BH742" s="81"/>
      <c r="BI742" s="81"/>
      <c r="BJ742" s="81"/>
      <c r="BK742" s="81"/>
      <c r="BL742" s="81"/>
      <c r="BM742" s="82"/>
      <c r="BN742" s="81"/>
      <c r="BO742" s="81"/>
      <c r="BP742" s="81"/>
      <c r="BQ742" s="81"/>
      <c r="BR742" s="81"/>
      <c r="BS742" s="81"/>
      <c r="BT742"/>
      <c r="BU742" s="80"/>
      <c r="BV742" s="80"/>
      <c r="BW742" s="80"/>
      <c r="BX742" s="80"/>
      <c r="BY742" s="80"/>
      <c r="BZ742" s="80"/>
      <c r="CA742" s="80"/>
      <c r="CB742" s="80"/>
      <c r="CC742" s="80"/>
    </row>
    <row r="743" spans="1:81">
      <c r="A743" s="80"/>
      <c r="B743" s="80"/>
      <c r="C743" s="80"/>
      <c r="D743" s="80"/>
      <c r="E743" s="80"/>
      <c r="F743" s="80"/>
      <c r="G743" s="80"/>
      <c r="H743" s="80"/>
      <c r="I743" s="177"/>
      <c r="J743" s="81"/>
      <c r="K743" s="81"/>
      <c r="L743" s="81"/>
      <c r="M743" s="81"/>
      <c r="N743" s="81"/>
      <c r="O743" s="81"/>
      <c r="P743" s="81"/>
      <c r="Q743" s="81"/>
      <c r="R743" s="81"/>
      <c r="S743" s="81"/>
      <c r="T743" s="82"/>
      <c r="U743" s="81"/>
      <c r="V743" s="81"/>
      <c r="W743" s="81"/>
      <c r="X743" s="81"/>
      <c r="Y743" s="81"/>
      <c r="Z743" s="81"/>
      <c r="AA743" s="81"/>
      <c r="AB743" s="81"/>
      <c r="AC743" s="81"/>
      <c r="AD743" s="81"/>
      <c r="AE743" s="82"/>
      <c r="AF743" s="81"/>
      <c r="AG743" s="81"/>
      <c r="AH743" s="81"/>
      <c r="AI743" s="81"/>
      <c r="AJ743" s="81"/>
      <c r="AK743" s="81"/>
      <c r="AL743" s="81"/>
      <c r="AM743" s="81"/>
      <c r="AN743" s="81"/>
      <c r="AO743" s="81"/>
      <c r="AP743" s="82"/>
      <c r="AQ743" s="81"/>
      <c r="AR743" s="81"/>
      <c r="AS743" s="81"/>
      <c r="AT743" s="81"/>
      <c r="AU743" s="81"/>
      <c r="AV743" s="81"/>
      <c r="AW743" s="81"/>
      <c r="AX743" s="82"/>
      <c r="AY743" s="81"/>
      <c r="AZ743" s="81"/>
      <c r="BA743" s="81"/>
      <c r="BB743" s="81"/>
      <c r="BC743" s="81"/>
      <c r="BD743" s="81"/>
      <c r="BE743" s="81"/>
      <c r="BF743" s="82"/>
      <c r="BG743" s="81"/>
      <c r="BH743" s="81"/>
      <c r="BI743" s="81"/>
      <c r="BJ743" s="81"/>
      <c r="BK743" s="81"/>
      <c r="BL743" s="81"/>
      <c r="BM743" s="82"/>
      <c r="BN743" s="81"/>
      <c r="BO743" s="81"/>
      <c r="BP743" s="81"/>
      <c r="BQ743" s="81"/>
      <c r="BR743" s="81"/>
      <c r="BS743" s="81"/>
      <c r="BT743"/>
      <c r="BU743" s="80"/>
      <c r="BV743" s="80"/>
      <c r="BW743" s="80"/>
      <c r="BX743" s="80"/>
      <c r="BY743" s="80"/>
      <c r="BZ743" s="80"/>
      <c r="CA743" s="80"/>
      <c r="CB743" s="80"/>
      <c r="CC743" s="80"/>
    </row>
    <row r="744" spans="1:81">
      <c r="A744" s="80"/>
      <c r="B744" s="80"/>
      <c r="C744" s="80"/>
      <c r="D744" s="80"/>
      <c r="E744" s="80"/>
      <c r="F744" s="80"/>
      <c r="G744" s="80"/>
      <c r="H744" s="80"/>
      <c r="I744" s="177"/>
      <c r="J744" s="81"/>
      <c r="K744" s="81"/>
      <c r="L744" s="81"/>
      <c r="M744" s="81"/>
      <c r="N744" s="81"/>
      <c r="O744" s="81"/>
      <c r="P744" s="81"/>
      <c r="Q744" s="81"/>
      <c r="R744" s="81"/>
      <c r="S744" s="81"/>
      <c r="T744" s="82"/>
      <c r="U744" s="81"/>
      <c r="V744" s="81"/>
      <c r="W744" s="81"/>
      <c r="X744" s="81"/>
      <c r="Y744" s="81"/>
      <c r="Z744" s="81"/>
      <c r="AA744" s="81"/>
      <c r="AB744" s="81"/>
      <c r="AC744" s="81"/>
      <c r="AD744" s="81"/>
      <c r="AE744" s="82"/>
      <c r="AF744" s="81"/>
      <c r="AG744" s="81"/>
      <c r="AH744" s="81"/>
      <c r="AI744" s="81"/>
      <c r="AJ744" s="81"/>
      <c r="AK744" s="81"/>
      <c r="AL744" s="81"/>
      <c r="AM744" s="81"/>
      <c r="AN744" s="81"/>
      <c r="AO744" s="81"/>
      <c r="AP744" s="82"/>
      <c r="AQ744" s="81"/>
      <c r="AR744" s="81"/>
      <c r="AS744" s="81"/>
      <c r="AT744" s="81"/>
      <c r="AU744" s="81"/>
      <c r="AV744" s="81"/>
      <c r="AW744" s="81"/>
      <c r="AX744" s="82"/>
      <c r="AY744" s="81"/>
      <c r="AZ744" s="81"/>
      <c r="BA744" s="81"/>
      <c r="BB744" s="81"/>
      <c r="BC744" s="81"/>
      <c r="BD744" s="81"/>
      <c r="BE744" s="81"/>
      <c r="BF744" s="82"/>
      <c r="BG744" s="81"/>
      <c r="BH744" s="81"/>
      <c r="BI744" s="81"/>
      <c r="BJ744" s="81"/>
      <c r="BK744" s="81"/>
      <c r="BL744" s="81"/>
      <c r="BM744" s="82"/>
      <c r="BN744" s="81"/>
      <c r="BO744" s="81"/>
      <c r="BP744" s="81"/>
      <c r="BQ744" s="81"/>
      <c r="BR744" s="81"/>
      <c r="BS744" s="81"/>
      <c r="BT744"/>
      <c r="BU744" s="80"/>
      <c r="BV744" s="80"/>
      <c r="BW744" s="80"/>
      <c r="BX744" s="80"/>
      <c r="BY744" s="80"/>
      <c r="BZ744" s="80"/>
      <c r="CA744" s="80"/>
      <c r="CB744" s="80"/>
      <c r="CC744" s="80"/>
    </row>
    <row r="745" spans="1:81">
      <c r="A745" s="80"/>
      <c r="B745" s="80"/>
      <c r="C745" s="80"/>
      <c r="D745" s="80"/>
      <c r="E745" s="80"/>
      <c r="F745" s="80"/>
      <c r="G745" s="80"/>
      <c r="H745" s="80"/>
      <c r="I745" s="177"/>
      <c r="J745" s="81"/>
      <c r="K745" s="81"/>
      <c r="L745" s="81"/>
      <c r="M745" s="81"/>
      <c r="N745" s="81"/>
      <c r="O745" s="81"/>
      <c r="P745" s="81"/>
      <c r="Q745" s="81"/>
      <c r="R745" s="81"/>
      <c r="S745" s="81"/>
      <c r="T745" s="82"/>
      <c r="U745" s="81"/>
      <c r="V745" s="81"/>
      <c r="W745" s="81"/>
      <c r="X745" s="81"/>
      <c r="Y745" s="81"/>
      <c r="Z745" s="81"/>
      <c r="AA745" s="81"/>
      <c r="AB745" s="81"/>
      <c r="AC745" s="81"/>
      <c r="AD745" s="81"/>
      <c r="AE745" s="82"/>
      <c r="AF745" s="81"/>
      <c r="AG745" s="81"/>
      <c r="AH745" s="81"/>
      <c r="AI745" s="81"/>
      <c r="AJ745" s="81"/>
      <c r="AK745" s="81"/>
      <c r="AL745" s="81"/>
      <c r="AM745" s="81"/>
      <c r="AN745" s="81"/>
      <c r="AO745" s="81"/>
      <c r="AP745" s="82"/>
      <c r="AQ745" s="81"/>
      <c r="AR745" s="81"/>
      <c r="AS745" s="81"/>
      <c r="AT745" s="81"/>
      <c r="AU745" s="81"/>
      <c r="AV745" s="81"/>
      <c r="AW745" s="81"/>
      <c r="AX745" s="82"/>
      <c r="AY745" s="81"/>
      <c r="AZ745" s="81"/>
      <c r="BA745" s="81"/>
      <c r="BB745" s="81"/>
      <c r="BC745" s="81"/>
      <c r="BD745" s="81"/>
      <c r="BE745" s="81"/>
      <c r="BF745" s="82"/>
      <c r="BG745" s="81"/>
      <c r="BH745" s="81"/>
      <c r="BI745" s="81"/>
      <c r="BJ745" s="81"/>
      <c r="BK745" s="81"/>
      <c r="BL745" s="81"/>
      <c r="BM745" s="82"/>
      <c r="BN745" s="81"/>
      <c r="BO745" s="81"/>
      <c r="BP745" s="81"/>
      <c r="BQ745" s="81"/>
      <c r="BR745" s="81"/>
      <c r="BS745" s="81"/>
      <c r="BT745"/>
      <c r="BU745" s="80"/>
      <c r="BV745" s="80"/>
      <c r="BW745" s="80"/>
      <c r="BX745" s="80"/>
      <c r="BY745" s="80"/>
      <c r="BZ745" s="80"/>
      <c r="CA745" s="80"/>
      <c r="CB745" s="80"/>
      <c r="CC745" s="80"/>
    </row>
    <row r="746" spans="1:81">
      <c r="A746" s="80"/>
      <c r="B746" s="80"/>
      <c r="C746" s="80"/>
      <c r="D746" s="80"/>
      <c r="E746" s="80"/>
      <c r="F746" s="80"/>
      <c r="G746" s="80"/>
      <c r="H746" s="80"/>
      <c r="I746" s="177"/>
      <c r="J746" s="81"/>
      <c r="K746" s="81"/>
      <c r="L746" s="81"/>
      <c r="M746" s="81"/>
      <c r="N746" s="81"/>
      <c r="O746" s="81"/>
      <c r="P746" s="81"/>
      <c r="Q746" s="81"/>
      <c r="R746" s="81"/>
      <c r="S746" s="81"/>
      <c r="T746" s="82"/>
      <c r="U746" s="81"/>
      <c r="V746" s="81"/>
      <c r="W746" s="81"/>
      <c r="X746" s="81"/>
      <c r="Y746" s="81"/>
      <c r="Z746" s="81"/>
      <c r="AA746" s="81"/>
      <c r="AB746" s="81"/>
      <c r="AC746" s="81"/>
      <c r="AD746" s="81"/>
      <c r="AE746" s="82"/>
      <c r="AF746" s="81"/>
      <c r="AG746" s="81"/>
      <c r="AH746" s="81"/>
      <c r="AI746" s="81"/>
      <c r="AJ746" s="81"/>
      <c r="AK746" s="81"/>
      <c r="AL746" s="81"/>
      <c r="AM746" s="81"/>
      <c r="AN746" s="81"/>
      <c r="AO746" s="81"/>
      <c r="AP746" s="82"/>
      <c r="AQ746" s="81"/>
      <c r="AR746" s="81"/>
      <c r="AS746" s="81"/>
      <c r="AT746" s="81"/>
      <c r="AU746" s="81"/>
      <c r="AV746" s="81"/>
      <c r="AW746" s="81"/>
      <c r="AX746" s="82"/>
      <c r="AY746" s="81"/>
      <c r="AZ746" s="81"/>
      <c r="BA746" s="81"/>
      <c r="BB746" s="81"/>
      <c r="BC746" s="81"/>
      <c r="BD746" s="81"/>
      <c r="BE746" s="81"/>
      <c r="BF746" s="82"/>
      <c r="BG746" s="81"/>
      <c r="BH746" s="81"/>
      <c r="BI746" s="81"/>
      <c r="BJ746" s="81"/>
      <c r="BK746" s="81"/>
      <c r="BL746" s="81"/>
      <c r="BM746" s="82"/>
      <c r="BN746" s="81"/>
      <c r="BO746" s="81"/>
      <c r="BP746" s="81"/>
      <c r="BQ746" s="81"/>
      <c r="BR746" s="81"/>
      <c r="BS746" s="81"/>
      <c r="BT746"/>
      <c r="BU746" s="80"/>
      <c r="BV746" s="80"/>
      <c r="BW746" s="80"/>
      <c r="BX746" s="80"/>
      <c r="BY746" s="80"/>
      <c r="BZ746" s="80"/>
      <c r="CA746" s="80"/>
      <c r="CB746" s="80"/>
      <c r="CC746" s="80"/>
    </row>
    <row r="747" spans="1:81">
      <c r="A747" s="80"/>
      <c r="B747" s="80"/>
      <c r="C747" s="80"/>
      <c r="D747" s="80"/>
      <c r="E747" s="80"/>
      <c r="F747" s="80"/>
      <c r="G747" s="80"/>
      <c r="H747" s="80"/>
      <c r="I747" s="177"/>
      <c r="J747" s="81"/>
      <c r="K747" s="81"/>
      <c r="L747" s="81"/>
      <c r="M747" s="81"/>
      <c r="N747" s="81"/>
      <c r="O747" s="81"/>
      <c r="P747" s="81"/>
      <c r="Q747" s="81"/>
      <c r="R747" s="81"/>
      <c r="S747" s="81"/>
      <c r="T747" s="82"/>
      <c r="U747" s="81"/>
      <c r="V747" s="81"/>
      <c r="W747" s="81"/>
      <c r="X747" s="81"/>
      <c r="Y747" s="81"/>
      <c r="Z747" s="81"/>
      <c r="AA747" s="81"/>
      <c r="AB747" s="81"/>
      <c r="AC747" s="81"/>
      <c r="AD747" s="81"/>
      <c r="AE747" s="82"/>
      <c r="AF747" s="81"/>
      <c r="AG747" s="81"/>
      <c r="AH747" s="81"/>
      <c r="AI747" s="81"/>
      <c r="AJ747" s="81"/>
      <c r="AK747" s="81"/>
      <c r="AL747" s="81"/>
      <c r="AM747" s="81"/>
      <c r="AN747" s="81"/>
      <c r="AO747" s="81"/>
      <c r="AP747" s="82"/>
      <c r="AQ747" s="81"/>
      <c r="AR747" s="81"/>
      <c r="AS747" s="81"/>
      <c r="AT747" s="81"/>
      <c r="AU747" s="81"/>
      <c r="AV747" s="81"/>
      <c r="AW747" s="81"/>
      <c r="AX747" s="82"/>
      <c r="AY747" s="81"/>
      <c r="AZ747" s="81"/>
      <c r="BA747" s="81"/>
      <c r="BB747" s="81"/>
      <c r="BC747" s="81"/>
      <c r="BD747" s="81"/>
      <c r="BE747" s="81"/>
      <c r="BF747" s="82"/>
      <c r="BG747" s="81"/>
      <c r="BH747" s="81"/>
      <c r="BI747" s="81"/>
      <c r="BJ747" s="81"/>
      <c r="BK747" s="81"/>
      <c r="BL747" s="81"/>
      <c r="BM747" s="82"/>
      <c r="BN747" s="81"/>
      <c r="BO747" s="81"/>
      <c r="BP747" s="81"/>
      <c r="BQ747" s="81"/>
      <c r="BR747" s="81"/>
      <c r="BS747" s="81"/>
      <c r="BT747"/>
      <c r="BU747" s="80"/>
      <c r="BV747" s="80"/>
      <c r="BW747" s="80"/>
      <c r="BX747" s="80"/>
      <c r="BY747" s="80"/>
      <c r="BZ747" s="80"/>
      <c r="CA747" s="80"/>
      <c r="CB747" s="80"/>
      <c r="CC747" s="80"/>
    </row>
    <row r="748" spans="1:81">
      <c r="A748" s="80"/>
      <c r="B748" s="80"/>
      <c r="C748" s="80"/>
      <c r="D748" s="80"/>
      <c r="E748" s="80"/>
      <c r="F748" s="80"/>
      <c r="G748" s="174"/>
      <c r="H748" s="80"/>
      <c r="I748" s="177"/>
      <c r="J748" s="81"/>
      <c r="K748" s="81"/>
      <c r="L748" s="81"/>
      <c r="M748" s="81"/>
      <c r="N748" s="81"/>
      <c r="O748" s="81"/>
      <c r="P748" s="81"/>
      <c r="Q748" s="81"/>
      <c r="R748" s="81"/>
      <c r="S748" s="81"/>
      <c r="T748" s="82"/>
      <c r="U748" s="81"/>
      <c r="V748" s="81"/>
      <c r="W748" s="81"/>
      <c r="X748" s="81"/>
      <c r="Y748" s="81"/>
      <c r="Z748" s="81"/>
      <c r="AA748" s="81"/>
      <c r="AB748" s="81"/>
      <c r="AC748" s="81"/>
      <c r="AD748" s="81"/>
      <c r="AE748" s="82"/>
      <c r="AF748" s="81"/>
      <c r="AG748" s="81"/>
      <c r="AH748" s="81"/>
      <c r="AI748" s="81"/>
      <c r="AJ748" s="81"/>
      <c r="AK748" s="81"/>
      <c r="AL748" s="81"/>
      <c r="AM748" s="81"/>
      <c r="AN748" s="81"/>
      <c r="AO748" s="81"/>
      <c r="AP748" s="82"/>
      <c r="AQ748" s="81"/>
      <c r="AR748" s="81"/>
      <c r="AS748" s="81"/>
      <c r="AT748" s="81"/>
      <c r="AU748" s="81"/>
      <c r="AV748" s="81"/>
      <c r="AW748" s="81"/>
      <c r="AX748" s="82"/>
      <c r="AY748" s="81"/>
      <c r="AZ748" s="81"/>
      <c r="BA748" s="81"/>
      <c r="BB748" s="81"/>
      <c r="BC748" s="81"/>
      <c r="BD748" s="81"/>
      <c r="BE748" s="81"/>
      <c r="BF748" s="82"/>
      <c r="BG748" s="81"/>
      <c r="BH748" s="81"/>
      <c r="BI748" s="81"/>
      <c r="BJ748" s="81"/>
      <c r="BK748" s="81"/>
      <c r="BL748" s="81"/>
      <c r="BM748" s="82"/>
      <c r="BN748" s="81"/>
      <c r="BO748" s="81"/>
      <c r="BP748" s="81"/>
      <c r="BQ748" s="81"/>
      <c r="BR748" s="81"/>
      <c r="BS748" s="81"/>
      <c r="BT748"/>
      <c r="BU748" s="80"/>
      <c r="BV748" s="80"/>
      <c r="BW748" s="80"/>
      <c r="BX748" s="80"/>
      <c r="BY748" s="80"/>
      <c r="BZ748" s="80"/>
      <c r="CA748" s="80"/>
      <c r="CB748" s="80"/>
      <c r="CC748" s="80"/>
    </row>
    <row r="749" spans="1:81">
      <c r="A749" s="80"/>
      <c r="B749" s="80"/>
      <c r="C749" s="80"/>
      <c r="D749" s="80"/>
      <c r="E749" s="80"/>
      <c r="F749" s="80"/>
      <c r="G749" s="174"/>
      <c r="H749" s="80"/>
      <c r="I749" s="177"/>
      <c r="J749" s="81"/>
      <c r="K749" s="81"/>
      <c r="L749" s="81"/>
      <c r="M749" s="81"/>
      <c r="N749" s="81"/>
      <c r="O749" s="81"/>
      <c r="P749" s="81"/>
      <c r="Q749" s="81"/>
      <c r="R749" s="81"/>
      <c r="S749" s="81"/>
      <c r="T749" s="82"/>
      <c r="U749" s="81"/>
      <c r="V749" s="81"/>
      <c r="W749" s="81"/>
      <c r="X749" s="81"/>
      <c r="Y749" s="81"/>
      <c r="Z749" s="81"/>
      <c r="AA749" s="81"/>
      <c r="AB749" s="81"/>
      <c r="AC749" s="81"/>
      <c r="AD749" s="81"/>
      <c r="AE749" s="82"/>
      <c r="AF749" s="81"/>
      <c r="AG749" s="81"/>
      <c r="AH749" s="81"/>
      <c r="AI749" s="81"/>
      <c r="AJ749" s="81"/>
      <c r="AK749" s="81"/>
      <c r="AL749" s="81"/>
      <c r="AM749" s="81"/>
      <c r="AN749" s="81"/>
      <c r="AO749" s="81"/>
      <c r="AP749" s="82"/>
      <c r="AQ749" s="81"/>
      <c r="AR749" s="81"/>
      <c r="AS749" s="81"/>
      <c r="AT749" s="81"/>
      <c r="AU749" s="81"/>
      <c r="AV749" s="81"/>
      <c r="AW749" s="81"/>
      <c r="AX749" s="82"/>
      <c r="AY749" s="81"/>
      <c r="AZ749" s="81"/>
      <c r="BA749" s="81"/>
      <c r="BB749" s="81"/>
      <c r="BC749" s="81"/>
      <c r="BD749" s="81"/>
      <c r="BE749" s="81"/>
      <c r="BF749" s="82"/>
      <c r="BG749" s="81"/>
      <c r="BH749" s="81"/>
      <c r="BI749" s="81"/>
      <c r="BJ749" s="81"/>
      <c r="BK749" s="81"/>
      <c r="BL749" s="81"/>
      <c r="BM749" s="82"/>
      <c r="BN749" s="81"/>
      <c r="BO749" s="81"/>
      <c r="BP749" s="81"/>
      <c r="BQ749" s="81"/>
      <c r="BR749" s="81"/>
      <c r="BS749" s="81"/>
      <c r="BT749"/>
      <c r="BU749" s="80"/>
      <c r="BV749" s="80"/>
      <c r="BW749" s="80"/>
      <c r="BX749" s="80"/>
      <c r="BY749" s="80"/>
      <c r="BZ749" s="80"/>
      <c r="CA749" s="80"/>
      <c r="CB749" s="80"/>
      <c r="CC749" s="80"/>
    </row>
    <row r="750" spans="1:81">
      <c r="A750" s="80"/>
      <c r="B750" s="80"/>
      <c r="C750" s="80"/>
      <c r="D750" s="80"/>
      <c r="E750" s="80"/>
      <c r="F750" s="80"/>
      <c r="G750" s="80"/>
      <c r="H750" s="80"/>
      <c r="I750" s="177"/>
      <c r="J750" s="81"/>
      <c r="K750" s="81"/>
      <c r="L750" s="81"/>
      <c r="M750" s="81"/>
      <c r="N750" s="81"/>
      <c r="O750" s="81"/>
      <c r="P750" s="81"/>
      <c r="Q750" s="81"/>
      <c r="R750" s="81"/>
      <c r="S750" s="81"/>
      <c r="T750" s="82"/>
      <c r="U750" s="81"/>
      <c r="V750" s="81"/>
      <c r="W750" s="81"/>
      <c r="X750" s="81"/>
      <c r="Y750" s="81"/>
      <c r="Z750" s="81"/>
      <c r="AA750" s="81"/>
      <c r="AB750" s="81"/>
      <c r="AC750" s="81"/>
      <c r="AD750" s="81"/>
      <c r="AE750" s="82"/>
      <c r="AF750" s="81"/>
      <c r="AG750" s="81"/>
      <c r="AH750" s="81"/>
      <c r="AI750" s="81"/>
      <c r="AJ750" s="81"/>
      <c r="AK750" s="81"/>
      <c r="AL750" s="81"/>
      <c r="AM750" s="81"/>
      <c r="AN750" s="81"/>
      <c r="AO750" s="81"/>
      <c r="AP750" s="82"/>
      <c r="AQ750" s="81"/>
      <c r="AR750" s="81"/>
      <c r="AS750" s="81"/>
      <c r="AT750" s="81"/>
      <c r="AU750" s="81"/>
      <c r="AV750" s="81"/>
      <c r="AW750" s="81"/>
      <c r="AX750" s="82"/>
      <c r="AY750" s="81"/>
      <c r="AZ750" s="81"/>
      <c r="BA750" s="81"/>
      <c r="BB750" s="81"/>
      <c r="BC750" s="81"/>
      <c r="BD750" s="81"/>
      <c r="BE750" s="81"/>
      <c r="BF750" s="82"/>
      <c r="BG750" s="81"/>
      <c r="BH750" s="81"/>
      <c r="BI750" s="81"/>
      <c r="BJ750" s="81"/>
      <c r="BK750" s="81"/>
      <c r="BL750" s="81"/>
      <c r="BM750" s="82"/>
      <c r="BN750" s="81"/>
      <c r="BO750" s="81"/>
      <c r="BP750" s="81"/>
      <c r="BQ750" s="81"/>
      <c r="BR750" s="81"/>
      <c r="BS750" s="81"/>
      <c r="BT750"/>
      <c r="BU750" s="80"/>
      <c r="BV750" s="80"/>
      <c r="BW750" s="80"/>
      <c r="BX750" s="80"/>
      <c r="BY750" s="80"/>
      <c r="BZ750" s="80"/>
      <c r="CA750" s="80"/>
      <c r="CB750" s="80"/>
      <c r="CC750" s="80"/>
    </row>
    <row r="751" spans="1:81">
      <c r="A751" s="80"/>
      <c r="B751" s="80"/>
      <c r="C751" s="80"/>
      <c r="D751" s="80"/>
      <c r="E751" s="80"/>
      <c r="F751" s="80"/>
      <c r="G751" s="80"/>
      <c r="H751" s="80"/>
      <c r="I751" s="177"/>
      <c r="J751" s="81"/>
      <c r="K751" s="81"/>
      <c r="L751" s="81"/>
      <c r="M751" s="81"/>
      <c r="N751" s="81"/>
      <c r="O751" s="81"/>
      <c r="P751" s="81"/>
      <c r="Q751" s="81"/>
      <c r="R751" s="81"/>
      <c r="S751" s="81"/>
      <c r="T751" s="82"/>
      <c r="U751" s="81"/>
      <c r="V751" s="81"/>
      <c r="W751" s="81"/>
      <c r="X751" s="81"/>
      <c r="Y751" s="81"/>
      <c r="Z751" s="81"/>
      <c r="AA751" s="81"/>
      <c r="AB751" s="81"/>
      <c r="AC751" s="81"/>
      <c r="AD751" s="81"/>
      <c r="AE751" s="82"/>
      <c r="AF751" s="81"/>
      <c r="AG751" s="81"/>
      <c r="AH751" s="81"/>
      <c r="AI751" s="81"/>
      <c r="AJ751" s="81"/>
      <c r="AK751" s="81"/>
      <c r="AL751" s="81"/>
      <c r="AM751" s="81"/>
      <c r="AN751" s="81"/>
      <c r="AO751" s="81"/>
      <c r="AP751" s="82"/>
      <c r="AQ751" s="81"/>
      <c r="AR751" s="81"/>
      <c r="AS751" s="81"/>
      <c r="AT751" s="81"/>
      <c r="AU751" s="81"/>
      <c r="AV751" s="81"/>
      <c r="AW751" s="81"/>
      <c r="AX751" s="82"/>
      <c r="AY751" s="81"/>
      <c r="AZ751" s="81"/>
      <c r="BA751" s="81"/>
      <c r="BB751" s="81"/>
      <c r="BC751" s="81"/>
      <c r="BD751" s="81"/>
      <c r="BE751" s="81"/>
      <c r="BF751" s="82"/>
      <c r="BG751" s="81"/>
      <c r="BH751" s="81"/>
      <c r="BI751" s="81"/>
      <c r="BJ751" s="81"/>
      <c r="BK751" s="81"/>
      <c r="BL751" s="81"/>
      <c r="BM751" s="82"/>
      <c r="BN751" s="81"/>
      <c r="BO751" s="81"/>
      <c r="BP751" s="81"/>
      <c r="BQ751" s="81"/>
      <c r="BR751" s="81"/>
      <c r="BS751" s="81"/>
      <c r="BT751"/>
      <c r="BU751" s="80"/>
      <c r="BV751" s="80"/>
      <c r="BW751" s="80"/>
      <c r="BX751" s="80"/>
      <c r="BY751" s="80"/>
      <c r="BZ751" s="80"/>
      <c r="CA751" s="80"/>
      <c r="CB751" s="80"/>
      <c r="CC751" s="80"/>
    </row>
    <row r="752" spans="1:81">
      <c r="A752" s="80"/>
      <c r="B752" s="80"/>
      <c r="C752" s="80"/>
      <c r="D752" s="80"/>
      <c r="E752" s="80"/>
      <c r="F752" s="80"/>
      <c r="G752" s="80"/>
      <c r="H752" s="80"/>
      <c r="I752" s="177"/>
      <c r="J752" s="81"/>
      <c r="K752" s="81"/>
      <c r="L752" s="81"/>
      <c r="M752" s="81"/>
      <c r="N752" s="81"/>
      <c r="O752" s="81"/>
      <c r="P752" s="81"/>
      <c r="Q752" s="81"/>
      <c r="R752" s="81"/>
      <c r="S752" s="81"/>
      <c r="T752" s="82"/>
      <c r="U752" s="81"/>
      <c r="V752" s="81"/>
      <c r="W752" s="81"/>
      <c r="X752" s="81"/>
      <c r="Y752" s="81"/>
      <c r="Z752" s="81"/>
      <c r="AA752" s="81"/>
      <c r="AB752" s="81"/>
      <c r="AC752" s="81"/>
      <c r="AD752" s="81"/>
      <c r="AE752" s="82"/>
      <c r="AF752" s="81"/>
      <c r="AG752" s="81"/>
      <c r="AH752" s="81"/>
      <c r="AI752" s="81"/>
      <c r="AJ752" s="81"/>
      <c r="AK752" s="81"/>
      <c r="AL752" s="81"/>
      <c r="AM752" s="81"/>
      <c r="AN752" s="81"/>
      <c r="AO752" s="81"/>
      <c r="AP752" s="82"/>
      <c r="AQ752" s="81"/>
      <c r="AR752" s="81"/>
      <c r="AS752" s="81"/>
      <c r="AT752" s="81"/>
      <c r="AU752" s="81"/>
      <c r="AV752" s="81"/>
      <c r="AW752" s="81"/>
      <c r="AX752" s="82"/>
      <c r="AY752" s="81"/>
      <c r="AZ752" s="81"/>
      <c r="BA752" s="81"/>
      <c r="BB752" s="81"/>
      <c r="BC752" s="81"/>
      <c r="BD752" s="81"/>
      <c r="BE752" s="81"/>
      <c r="BF752" s="82"/>
      <c r="BG752" s="81"/>
      <c r="BH752" s="81"/>
      <c r="BI752" s="81"/>
      <c r="BJ752" s="81"/>
      <c r="BK752" s="81"/>
      <c r="BL752" s="81"/>
      <c r="BM752" s="82"/>
      <c r="BN752" s="81"/>
      <c r="BO752" s="81"/>
      <c r="BP752" s="81"/>
      <c r="BQ752" s="81"/>
      <c r="BR752" s="81"/>
      <c r="BS752" s="81"/>
      <c r="BT752"/>
      <c r="BU752" s="80"/>
      <c r="BV752" s="80"/>
      <c r="BW752" s="80"/>
      <c r="BX752" s="80"/>
      <c r="BY752" s="80"/>
      <c r="BZ752" s="80"/>
      <c r="CA752" s="80"/>
      <c r="CB752" s="80"/>
      <c r="CC752" s="80"/>
    </row>
    <row r="753" spans="1:81">
      <c r="A753" s="80"/>
      <c r="B753" s="80"/>
      <c r="C753" s="80"/>
      <c r="D753" s="80"/>
      <c r="E753" s="80"/>
      <c r="F753" s="80"/>
      <c r="G753" s="80"/>
      <c r="H753" s="80"/>
      <c r="I753" s="177"/>
      <c r="J753" s="81"/>
      <c r="K753" s="81"/>
      <c r="L753" s="81"/>
      <c r="M753" s="81"/>
      <c r="N753" s="81"/>
      <c r="O753" s="81"/>
      <c r="P753" s="81"/>
      <c r="Q753" s="81"/>
      <c r="R753" s="81"/>
      <c r="S753" s="81"/>
      <c r="T753" s="82"/>
      <c r="U753" s="81"/>
      <c r="V753" s="81"/>
      <c r="W753" s="81"/>
      <c r="X753" s="81"/>
      <c r="Y753" s="81"/>
      <c r="Z753" s="81"/>
      <c r="AA753" s="81"/>
      <c r="AB753" s="81"/>
      <c r="AC753" s="81"/>
      <c r="AD753" s="81"/>
      <c r="AE753" s="82"/>
      <c r="AF753" s="81"/>
      <c r="AG753" s="81"/>
      <c r="AH753" s="81"/>
      <c r="AI753" s="81"/>
      <c r="AJ753" s="81"/>
      <c r="AK753" s="81"/>
      <c r="AL753" s="81"/>
      <c r="AM753" s="81"/>
      <c r="AN753" s="81"/>
      <c r="AO753" s="81"/>
      <c r="AP753" s="82"/>
      <c r="AQ753" s="81"/>
      <c r="AR753" s="81"/>
      <c r="AS753" s="81"/>
      <c r="AT753" s="81"/>
      <c r="AU753" s="81"/>
      <c r="AV753" s="81"/>
      <c r="AW753" s="81"/>
      <c r="AX753" s="82"/>
      <c r="AY753" s="81"/>
      <c r="AZ753" s="81"/>
      <c r="BA753" s="81"/>
      <c r="BB753" s="81"/>
      <c r="BC753" s="81"/>
      <c r="BD753" s="81"/>
      <c r="BE753" s="81"/>
      <c r="BF753" s="82"/>
      <c r="BG753" s="81"/>
      <c r="BH753" s="81"/>
      <c r="BI753" s="81"/>
      <c r="BJ753" s="81"/>
      <c r="BK753" s="81"/>
      <c r="BL753" s="81"/>
      <c r="BM753" s="82"/>
      <c r="BN753" s="81"/>
      <c r="BO753" s="81"/>
      <c r="BP753" s="81"/>
      <c r="BQ753" s="81"/>
      <c r="BR753" s="81"/>
      <c r="BS753" s="81"/>
      <c r="BT753"/>
      <c r="BU753" s="80"/>
      <c r="BV753" s="80"/>
      <c r="BW753" s="80"/>
      <c r="BX753" s="80"/>
      <c r="BY753" s="80"/>
      <c r="BZ753" s="80"/>
      <c r="CA753" s="80"/>
      <c r="CB753" s="80"/>
      <c r="CC753" s="80"/>
    </row>
    <row r="754" spans="1:81">
      <c r="A754" s="80"/>
      <c r="B754" s="80"/>
      <c r="C754" s="80"/>
      <c r="D754" s="80"/>
      <c r="E754" s="80"/>
      <c r="F754" s="80"/>
      <c r="G754" s="80"/>
      <c r="H754" s="80"/>
      <c r="I754" s="177"/>
      <c r="J754" s="81"/>
      <c r="K754" s="81"/>
      <c r="L754" s="81"/>
      <c r="M754" s="81"/>
      <c r="N754" s="81"/>
      <c r="O754" s="81"/>
      <c r="P754" s="81"/>
      <c r="Q754" s="81"/>
      <c r="R754" s="81"/>
      <c r="S754" s="81"/>
      <c r="T754" s="82"/>
      <c r="U754" s="81"/>
      <c r="V754" s="81"/>
      <c r="W754" s="81"/>
      <c r="X754" s="81"/>
      <c r="Y754" s="81"/>
      <c r="Z754" s="81"/>
      <c r="AA754" s="81"/>
      <c r="AB754" s="81"/>
      <c r="AC754" s="81"/>
      <c r="AD754" s="81"/>
      <c r="AE754" s="82"/>
      <c r="AF754" s="81"/>
      <c r="AG754" s="81"/>
      <c r="AH754" s="81"/>
      <c r="AI754" s="81"/>
      <c r="AJ754" s="81"/>
      <c r="AK754" s="81"/>
      <c r="AL754" s="81"/>
      <c r="AM754" s="81"/>
      <c r="AN754" s="81"/>
      <c r="AO754" s="81"/>
      <c r="AP754" s="82"/>
      <c r="AQ754" s="81"/>
      <c r="AR754" s="81"/>
      <c r="AS754" s="81"/>
      <c r="AT754" s="81"/>
      <c r="AU754" s="81"/>
      <c r="AV754" s="81"/>
      <c r="AW754" s="81"/>
      <c r="AX754" s="82"/>
      <c r="AY754" s="81"/>
      <c r="AZ754" s="81"/>
      <c r="BA754" s="81"/>
      <c r="BB754" s="81"/>
      <c r="BC754" s="81"/>
      <c r="BD754" s="81"/>
      <c r="BE754" s="81"/>
      <c r="BF754" s="82"/>
      <c r="BG754" s="81"/>
      <c r="BH754" s="81"/>
      <c r="BI754" s="81"/>
      <c r="BJ754" s="81"/>
      <c r="BK754" s="81"/>
      <c r="BL754" s="81"/>
      <c r="BM754" s="82"/>
      <c r="BN754" s="81"/>
      <c r="BO754" s="81"/>
      <c r="BP754" s="81"/>
      <c r="BQ754" s="81"/>
      <c r="BR754" s="81"/>
      <c r="BS754" s="81"/>
      <c r="BT754"/>
      <c r="BU754" s="80"/>
      <c r="BV754" s="80"/>
      <c r="BW754" s="80"/>
      <c r="BX754" s="80"/>
      <c r="BY754" s="80"/>
      <c r="BZ754" s="80"/>
      <c r="CA754" s="80"/>
      <c r="CB754" s="80"/>
      <c r="CC754" s="80"/>
    </row>
    <row r="755" spans="1:81">
      <c r="A755" s="80"/>
      <c r="B755" s="80"/>
      <c r="C755" s="80"/>
      <c r="D755" s="80"/>
      <c r="E755" s="80"/>
      <c r="F755" s="80"/>
      <c r="G755" s="80"/>
      <c r="H755" s="80"/>
      <c r="I755" s="177"/>
      <c r="J755" s="81"/>
      <c r="K755" s="81"/>
      <c r="L755" s="81"/>
      <c r="M755" s="81"/>
      <c r="N755" s="81"/>
      <c r="O755" s="81"/>
      <c r="P755" s="81"/>
      <c r="Q755" s="81"/>
      <c r="R755" s="81"/>
      <c r="S755" s="81"/>
      <c r="T755" s="82"/>
      <c r="U755" s="81"/>
      <c r="V755" s="81"/>
      <c r="W755" s="81"/>
      <c r="X755" s="81"/>
      <c r="Y755" s="81"/>
      <c r="Z755" s="81"/>
      <c r="AA755" s="81"/>
      <c r="AB755" s="81"/>
      <c r="AC755" s="81"/>
      <c r="AD755" s="81"/>
      <c r="AE755" s="82"/>
      <c r="AF755" s="81"/>
      <c r="AG755" s="81"/>
      <c r="AH755" s="81"/>
      <c r="AI755" s="81"/>
      <c r="AJ755" s="81"/>
      <c r="AK755" s="81"/>
      <c r="AL755" s="81"/>
      <c r="AM755" s="81"/>
      <c r="AN755" s="81"/>
      <c r="AO755" s="81"/>
      <c r="AP755" s="82"/>
      <c r="AQ755" s="81"/>
      <c r="AR755" s="81"/>
      <c r="AS755" s="81"/>
      <c r="AT755" s="81"/>
      <c r="AU755" s="81"/>
      <c r="AV755" s="81"/>
      <c r="AW755" s="81"/>
      <c r="AX755" s="82"/>
      <c r="AY755" s="81"/>
      <c r="AZ755" s="81"/>
      <c r="BA755" s="81"/>
      <c r="BB755" s="81"/>
      <c r="BC755" s="81"/>
      <c r="BD755" s="81"/>
      <c r="BE755" s="81"/>
      <c r="BF755" s="82"/>
      <c r="BG755" s="81"/>
      <c r="BH755" s="81"/>
      <c r="BI755" s="81"/>
      <c r="BJ755" s="81"/>
      <c r="BK755" s="81"/>
      <c r="BL755" s="81"/>
      <c r="BM755" s="82"/>
      <c r="BN755" s="81"/>
      <c r="BO755" s="81"/>
      <c r="BP755" s="81"/>
      <c r="BQ755" s="81"/>
      <c r="BR755" s="81"/>
      <c r="BS755" s="81"/>
      <c r="BT755"/>
      <c r="BU755" s="80"/>
      <c r="BV755" s="80"/>
      <c r="BW755" s="80"/>
      <c r="BX755" s="80"/>
      <c r="BY755" s="80"/>
      <c r="BZ755" s="80"/>
      <c r="CA755" s="80"/>
      <c r="CB755" s="80"/>
      <c r="CC755" s="80"/>
    </row>
    <row r="756" spans="1:81">
      <c r="A756" s="80"/>
      <c r="B756" s="80"/>
      <c r="C756" s="80"/>
      <c r="D756" s="80"/>
      <c r="E756" s="80"/>
      <c r="F756" s="80"/>
      <c r="G756" s="80"/>
      <c r="H756" s="80"/>
      <c r="I756" s="177"/>
      <c r="J756" s="81"/>
      <c r="K756" s="81"/>
      <c r="L756" s="81"/>
      <c r="M756" s="81"/>
      <c r="N756" s="81"/>
      <c r="O756" s="81"/>
      <c r="P756" s="81"/>
      <c r="Q756" s="81"/>
      <c r="R756" s="81"/>
      <c r="S756" s="81"/>
      <c r="T756" s="82"/>
      <c r="U756" s="81"/>
      <c r="V756" s="81"/>
      <c r="W756" s="81"/>
      <c r="X756" s="81"/>
      <c r="Y756" s="81"/>
      <c r="Z756" s="81"/>
      <c r="AA756" s="81"/>
      <c r="AB756" s="81"/>
      <c r="AC756" s="81"/>
      <c r="AD756" s="81"/>
      <c r="AE756" s="82"/>
      <c r="AF756" s="81"/>
      <c r="AG756" s="81"/>
      <c r="AH756" s="81"/>
      <c r="AI756" s="81"/>
      <c r="AJ756" s="81"/>
      <c r="AK756" s="81"/>
      <c r="AL756" s="81"/>
      <c r="AM756" s="81"/>
      <c r="AN756" s="81"/>
      <c r="AO756" s="81"/>
      <c r="AP756" s="82"/>
      <c r="AQ756" s="81"/>
      <c r="AR756" s="81"/>
      <c r="AS756" s="81"/>
      <c r="AT756" s="81"/>
      <c r="AU756" s="81"/>
      <c r="AV756" s="81"/>
      <c r="AW756" s="81"/>
      <c r="AX756" s="82"/>
      <c r="AY756" s="81"/>
      <c r="AZ756" s="81"/>
      <c r="BA756" s="81"/>
      <c r="BB756" s="81"/>
      <c r="BC756" s="81"/>
      <c r="BD756" s="81"/>
      <c r="BE756" s="81"/>
      <c r="BF756" s="82"/>
      <c r="BG756" s="81"/>
      <c r="BH756" s="81"/>
      <c r="BI756" s="81"/>
      <c r="BJ756" s="81"/>
      <c r="BK756" s="81"/>
      <c r="BL756" s="81"/>
      <c r="BM756" s="82"/>
      <c r="BN756" s="81"/>
      <c r="BO756" s="81"/>
      <c r="BP756" s="81"/>
      <c r="BQ756" s="81"/>
      <c r="BR756" s="81"/>
      <c r="BS756" s="81"/>
      <c r="BT756"/>
      <c r="BU756" s="80"/>
      <c r="BV756" s="80"/>
      <c r="BW756" s="80"/>
      <c r="BX756" s="80"/>
      <c r="BY756" s="80"/>
      <c r="BZ756" s="80"/>
      <c r="CA756" s="80"/>
      <c r="CB756" s="80"/>
      <c r="CC756" s="80"/>
    </row>
    <row r="757" spans="1:81">
      <c r="A757" s="80"/>
      <c r="B757" s="80"/>
      <c r="C757" s="80"/>
      <c r="D757" s="80"/>
      <c r="E757" s="80"/>
      <c r="F757" s="80"/>
      <c r="G757" s="80"/>
      <c r="H757" s="80"/>
      <c r="I757" s="177"/>
      <c r="J757" s="81"/>
      <c r="K757" s="81"/>
      <c r="L757" s="81"/>
      <c r="M757" s="81"/>
      <c r="N757" s="81"/>
      <c r="O757" s="81"/>
      <c r="P757" s="81"/>
      <c r="Q757" s="81"/>
      <c r="R757" s="81"/>
      <c r="S757" s="81"/>
      <c r="T757" s="82"/>
      <c r="U757" s="81"/>
      <c r="V757" s="81"/>
      <c r="W757" s="81"/>
      <c r="X757" s="81"/>
      <c r="Y757" s="81"/>
      <c r="Z757" s="81"/>
      <c r="AA757" s="81"/>
      <c r="AB757" s="81"/>
      <c r="AC757" s="81"/>
      <c r="AD757" s="81"/>
      <c r="AE757" s="82"/>
      <c r="AF757" s="81"/>
      <c r="AG757" s="81"/>
      <c r="AH757" s="81"/>
      <c r="AI757" s="81"/>
      <c r="AJ757" s="81"/>
      <c r="AK757" s="81"/>
      <c r="AL757" s="81"/>
      <c r="AM757" s="81"/>
      <c r="AN757" s="81"/>
      <c r="AO757" s="81"/>
      <c r="AP757" s="82"/>
      <c r="AQ757" s="81"/>
      <c r="AR757" s="81"/>
      <c r="AS757" s="81"/>
      <c r="AT757" s="81"/>
      <c r="AU757" s="81"/>
      <c r="AV757" s="81"/>
      <c r="AW757" s="81"/>
      <c r="AX757" s="82"/>
      <c r="AY757" s="81"/>
      <c r="AZ757" s="81"/>
      <c r="BA757" s="81"/>
      <c r="BB757" s="81"/>
      <c r="BC757" s="81"/>
      <c r="BD757" s="81"/>
      <c r="BE757" s="81"/>
      <c r="BF757" s="82"/>
      <c r="BG757" s="81"/>
      <c r="BH757" s="81"/>
      <c r="BI757" s="81"/>
      <c r="BJ757" s="81"/>
      <c r="BK757" s="81"/>
      <c r="BL757" s="81"/>
      <c r="BM757" s="82"/>
      <c r="BN757" s="81"/>
      <c r="BO757" s="81"/>
      <c r="BP757" s="81"/>
      <c r="BQ757" s="81"/>
      <c r="BR757" s="81"/>
      <c r="BS757" s="81"/>
      <c r="BT757"/>
      <c r="BU757" s="80"/>
      <c r="BV757" s="80"/>
      <c r="BW757" s="80"/>
      <c r="BX757" s="80"/>
      <c r="BY757" s="80"/>
      <c r="BZ757" s="80"/>
      <c r="CA757" s="80"/>
      <c r="CB757" s="80"/>
      <c r="CC757" s="80"/>
    </row>
    <row r="758" spans="1:81">
      <c r="A758" s="80"/>
      <c r="B758" s="80"/>
      <c r="C758" s="80"/>
      <c r="D758" s="80"/>
      <c r="E758" s="80"/>
      <c r="F758" s="80"/>
      <c r="G758" s="80"/>
      <c r="H758" s="80"/>
      <c r="I758" s="177"/>
      <c r="J758" s="81"/>
      <c r="K758" s="81"/>
      <c r="L758" s="81"/>
      <c r="M758" s="81"/>
      <c r="N758" s="81"/>
      <c r="O758" s="81"/>
      <c r="P758" s="81"/>
      <c r="Q758" s="81"/>
      <c r="R758" s="81"/>
      <c r="S758" s="81"/>
      <c r="T758" s="82"/>
      <c r="U758" s="81"/>
      <c r="V758" s="81"/>
      <c r="W758" s="81"/>
      <c r="X758" s="81"/>
      <c r="Y758" s="81"/>
      <c r="Z758" s="81"/>
      <c r="AA758" s="81"/>
      <c r="AB758" s="81"/>
      <c r="AC758" s="81"/>
      <c r="AD758" s="81"/>
      <c r="AE758" s="82"/>
      <c r="AF758" s="81"/>
      <c r="AG758" s="81"/>
      <c r="AH758" s="81"/>
      <c r="AI758" s="81"/>
      <c r="AJ758" s="81"/>
      <c r="AK758" s="81"/>
      <c r="AL758" s="81"/>
      <c r="AM758" s="81"/>
      <c r="AN758" s="81"/>
      <c r="AO758" s="81"/>
      <c r="AP758" s="82"/>
      <c r="AQ758" s="81"/>
      <c r="AR758" s="81"/>
      <c r="AS758" s="81"/>
      <c r="AT758" s="81"/>
      <c r="AU758" s="81"/>
      <c r="AV758" s="81"/>
      <c r="AW758" s="81"/>
      <c r="AX758" s="82"/>
      <c r="AY758" s="81"/>
      <c r="AZ758" s="81"/>
      <c r="BA758" s="81"/>
      <c r="BB758" s="81"/>
      <c r="BC758" s="81"/>
      <c r="BD758" s="81"/>
      <c r="BE758" s="81"/>
      <c r="BF758" s="82"/>
      <c r="BG758" s="81"/>
      <c r="BH758" s="81"/>
      <c r="BI758" s="81"/>
      <c r="BJ758" s="81"/>
      <c r="BK758" s="81"/>
      <c r="BL758" s="81"/>
      <c r="BM758" s="82"/>
      <c r="BN758" s="81"/>
      <c r="BO758" s="81"/>
      <c r="BP758" s="81"/>
      <c r="BQ758" s="81"/>
      <c r="BR758" s="81"/>
      <c r="BS758" s="81"/>
      <c r="BT758"/>
      <c r="BU758" s="80"/>
      <c r="BV758" s="80"/>
      <c r="BW758" s="80"/>
      <c r="BX758" s="80"/>
      <c r="BY758" s="80"/>
      <c r="BZ758" s="80"/>
      <c r="CA758" s="80"/>
      <c r="CB758" s="80"/>
      <c r="CC758" s="80"/>
    </row>
    <row r="759" spans="1:81">
      <c r="A759" s="80"/>
      <c r="B759" s="80"/>
      <c r="C759" s="80"/>
      <c r="D759" s="80"/>
      <c r="E759" s="80"/>
      <c r="F759" s="80"/>
      <c r="G759" s="80"/>
      <c r="H759" s="80"/>
      <c r="I759" s="177"/>
      <c r="J759" s="81"/>
      <c r="K759" s="81"/>
      <c r="L759" s="81"/>
      <c r="M759" s="81"/>
      <c r="N759" s="81"/>
      <c r="O759" s="81"/>
      <c r="P759" s="81"/>
      <c r="Q759" s="81"/>
      <c r="R759" s="81"/>
      <c r="S759" s="81"/>
      <c r="T759" s="82"/>
      <c r="U759" s="81"/>
      <c r="V759" s="81"/>
      <c r="W759" s="81"/>
      <c r="X759" s="81"/>
      <c r="Y759" s="81"/>
      <c r="Z759" s="81"/>
      <c r="AA759" s="81"/>
      <c r="AB759" s="81"/>
      <c r="AC759" s="81"/>
      <c r="AD759" s="81"/>
      <c r="AE759" s="82"/>
      <c r="AF759" s="81"/>
      <c r="AG759" s="81"/>
      <c r="AH759" s="81"/>
      <c r="AI759" s="81"/>
      <c r="AJ759" s="81"/>
      <c r="AK759" s="81"/>
      <c r="AL759" s="81"/>
      <c r="AM759" s="81"/>
      <c r="AN759" s="81"/>
      <c r="AO759" s="81"/>
      <c r="AP759" s="82"/>
      <c r="AQ759" s="81"/>
      <c r="AR759" s="81"/>
      <c r="AS759" s="81"/>
      <c r="AT759" s="81"/>
      <c r="AU759" s="81"/>
      <c r="AV759" s="81"/>
      <c r="AW759" s="81"/>
      <c r="AX759" s="82"/>
      <c r="AY759" s="81"/>
      <c r="AZ759" s="81"/>
      <c r="BA759" s="81"/>
      <c r="BB759" s="81"/>
      <c r="BC759" s="81"/>
      <c r="BD759" s="81"/>
      <c r="BE759" s="81"/>
      <c r="BF759" s="82"/>
      <c r="BG759" s="81"/>
      <c r="BH759" s="81"/>
      <c r="BI759" s="81"/>
      <c r="BJ759" s="81"/>
      <c r="BK759" s="81"/>
      <c r="BL759" s="81"/>
      <c r="BM759" s="82"/>
      <c r="BN759" s="81"/>
      <c r="BO759" s="81"/>
      <c r="BP759" s="81"/>
      <c r="BQ759" s="81"/>
      <c r="BR759" s="81"/>
      <c r="BS759" s="81"/>
      <c r="BT759"/>
      <c r="BU759" s="80"/>
      <c r="BV759" s="80"/>
      <c r="BW759" s="80"/>
      <c r="BX759" s="80"/>
      <c r="BY759" s="80"/>
      <c r="BZ759" s="80"/>
      <c r="CA759" s="80"/>
      <c r="CB759" s="80"/>
      <c r="CC759" s="80"/>
    </row>
    <row r="760" spans="1:81">
      <c r="A760" s="80"/>
      <c r="B760" s="80"/>
      <c r="C760" s="80"/>
      <c r="D760" s="80"/>
      <c r="E760" s="80"/>
      <c r="F760" s="80"/>
      <c r="G760" s="80"/>
      <c r="H760" s="80"/>
      <c r="I760" s="177"/>
      <c r="J760" s="81"/>
      <c r="K760" s="81"/>
      <c r="L760" s="81"/>
      <c r="M760" s="81"/>
      <c r="N760" s="81"/>
      <c r="O760" s="81"/>
      <c r="P760" s="81"/>
      <c r="Q760" s="81"/>
      <c r="R760" s="81"/>
      <c r="S760" s="81"/>
      <c r="T760" s="82"/>
      <c r="U760" s="81"/>
      <c r="V760" s="81"/>
      <c r="W760" s="81"/>
      <c r="X760" s="81"/>
      <c r="Y760" s="81"/>
      <c r="Z760" s="81"/>
      <c r="AA760" s="81"/>
      <c r="AB760" s="81"/>
      <c r="AC760" s="81"/>
      <c r="AD760" s="81"/>
      <c r="AE760" s="82"/>
      <c r="AF760" s="81"/>
      <c r="AG760" s="81"/>
      <c r="AH760" s="81"/>
      <c r="AI760" s="81"/>
      <c r="AJ760" s="81"/>
      <c r="AK760" s="81"/>
      <c r="AL760" s="81"/>
      <c r="AM760" s="81"/>
      <c r="AN760" s="81"/>
      <c r="AO760" s="81"/>
      <c r="AP760" s="82"/>
      <c r="AQ760" s="81"/>
      <c r="AR760" s="81"/>
      <c r="AS760" s="81"/>
      <c r="AT760" s="81"/>
      <c r="AU760" s="81"/>
      <c r="AV760" s="81"/>
      <c r="AW760" s="81"/>
      <c r="AX760" s="82"/>
      <c r="AY760" s="81"/>
      <c r="AZ760" s="81"/>
      <c r="BA760" s="81"/>
      <c r="BB760" s="81"/>
      <c r="BC760" s="81"/>
      <c r="BD760" s="81"/>
      <c r="BE760" s="81"/>
      <c r="BF760" s="82"/>
      <c r="BG760" s="81"/>
      <c r="BH760" s="81"/>
      <c r="BI760" s="81"/>
      <c r="BJ760" s="81"/>
      <c r="BK760" s="81"/>
      <c r="BL760" s="81"/>
      <c r="BM760" s="82"/>
      <c r="BN760" s="81"/>
      <c r="BO760" s="81"/>
      <c r="BP760" s="81"/>
      <c r="BQ760" s="81"/>
      <c r="BR760" s="81"/>
      <c r="BS760" s="81"/>
      <c r="BT760"/>
      <c r="BU760" s="80"/>
      <c r="BV760" s="80"/>
      <c r="BW760" s="80"/>
      <c r="BX760" s="80"/>
      <c r="BY760" s="80"/>
      <c r="BZ760" s="80"/>
      <c r="CA760" s="80"/>
      <c r="CB760" s="80"/>
      <c r="CC760" s="80"/>
    </row>
    <row r="761" spans="1:81">
      <c r="A761" s="80"/>
      <c r="B761" s="80"/>
      <c r="C761" s="80"/>
      <c r="D761" s="80"/>
      <c r="E761" s="80"/>
      <c r="F761" s="80"/>
      <c r="G761" s="80"/>
      <c r="H761" s="80"/>
      <c r="I761" s="177"/>
      <c r="J761" s="81"/>
      <c r="K761" s="81"/>
      <c r="L761" s="81"/>
      <c r="M761" s="81"/>
      <c r="N761" s="81"/>
      <c r="O761" s="81"/>
      <c r="P761" s="81"/>
      <c r="Q761" s="81"/>
      <c r="R761" s="81"/>
      <c r="S761" s="81"/>
      <c r="T761" s="82"/>
      <c r="U761" s="81"/>
      <c r="V761" s="81"/>
      <c r="W761" s="81"/>
      <c r="X761" s="81"/>
      <c r="Y761" s="81"/>
      <c r="Z761" s="81"/>
      <c r="AA761" s="81"/>
      <c r="AB761" s="81"/>
      <c r="AC761" s="81"/>
      <c r="AD761" s="81"/>
      <c r="AE761" s="82"/>
      <c r="AF761" s="81"/>
      <c r="AG761" s="81"/>
      <c r="AH761" s="81"/>
      <c r="AI761" s="81"/>
      <c r="AJ761" s="81"/>
      <c r="AK761" s="81"/>
      <c r="AL761" s="81"/>
      <c r="AM761" s="81"/>
      <c r="AN761" s="81"/>
      <c r="AO761" s="81"/>
      <c r="AP761" s="82"/>
      <c r="AQ761" s="81"/>
      <c r="AR761" s="81"/>
      <c r="AS761" s="81"/>
      <c r="AT761" s="81"/>
      <c r="AU761" s="81"/>
      <c r="AV761" s="81"/>
      <c r="AW761" s="81"/>
      <c r="AX761" s="82"/>
      <c r="AY761" s="81"/>
      <c r="AZ761" s="81"/>
      <c r="BA761" s="81"/>
      <c r="BB761" s="81"/>
      <c r="BC761" s="81"/>
      <c r="BD761" s="81"/>
      <c r="BE761" s="81"/>
      <c r="BF761" s="82"/>
      <c r="BG761" s="81"/>
      <c r="BH761" s="81"/>
      <c r="BI761" s="81"/>
      <c r="BJ761" s="81"/>
      <c r="BK761" s="81"/>
      <c r="BL761" s="81"/>
      <c r="BM761" s="82"/>
      <c r="BN761" s="81"/>
      <c r="BO761" s="81"/>
      <c r="BP761" s="81"/>
      <c r="BQ761" s="81"/>
      <c r="BR761" s="81"/>
      <c r="BS761" s="81"/>
      <c r="BT761"/>
      <c r="BU761" s="80"/>
      <c r="BV761" s="80"/>
      <c r="BW761" s="80"/>
      <c r="BX761" s="80"/>
      <c r="BY761" s="80"/>
      <c r="BZ761" s="80"/>
      <c r="CA761" s="80"/>
      <c r="CB761" s="80"/>
      <c r="CC761" s="80"/>
    </row>
    <row r="762" spans="1:81">
      <c r="A762" s="80"/>
      <c r="B762" s="80"/>
      <c r="C762" s="80"/>
      <c r="D762" s="80"/>
      <c r="E762" s="80"/>
      <c r="F762" s="80"/>
      <c r="G762" s="80"/>
      <c r="H762" s="80"/>
      <c r="I762" s="177"/>
      <c r="J762" s="81"/>
      <c r="K762" s="81"/>
      <c r="L762" s="81"/>
      <c r="M762" s="81"/>
      <c r="N762" s="81"/>
      <c r="O762" s="81"/>
      <c r="P762" s="81"/>
      <c r="Q762" s="81"/>
      <c r="R762" s="81"/>
      <c r="S762" s="81"/>
      <c r="T762" s="82"/>
      <c r="U762" s="81"/>
      <c r="V762" s="81"/>
      <c r="W762" s="81"/>
      <c r="X762" s="81"/>
      <c r="Y762" s="81"/>
      <c r="Z762" s="81"/>
      <c r="AA762" s="81"/>
      <c r="AB762" s="81"/>
      <c r="AC762" s="81"/>
      <c r="AD762" s="81"/>
      <c r="AE762" s="82"/>
      <c r="AF762" s="81"/>
      <c r="AG762" s="81"/>
      <c r="AH762" s="81"/>
      <c r="AI762" s="81"/>
      <c r="AJ762" s="81"/>
      <c r="AK762" s="81"/>
      <c r="AL762" s="81"/>
      <c r="AM762" s="81"/>
      <c r="AN762" s="81"/>
      <c r="AO762" s="81"/>
      <c r="AP762" s="82"/>
      <c r="AQ762" s="81"/>
      <c r="AR762" s="81"/>
      <c r="AS762" s="81"/>
      <c r="AT762" s="81"/>
      <c r="AU762" s="81"/>
      <c r="AV762" s="81"/>
      <c r="AW762" s="81"/>
      <c r="AX762" s="82"/>
      <c r="AY762" s="81"/>
      <c r="AZ762" s="81"/>
      <c r="BA762" s="81"/>
      <c r="BB762" s="81"/>
      <c r="BC762" s="81"/>
      <c r="BD762" s="81"/>
      <c r="BE762" s="81"/>
      <c r="BF762" s="82"/>
      <c r="BG762" s="81"/>
      <c r="BH762" s="81"/>
      <c r="BI762" s="81"/>
      <c r="BJ762" s="81"/>
      <c r="BK762" s="81"/>
      <c r="BL762" s="81"/>
      <c r="BM762" s="82"/>
      <c r="BN762" s="81"/>
      <c r="BO762" s="81"/>
      <c r="BP762" s="81"/>
      <c r="BQ762" s="81"/>
      <c r="BR762" s="81"/>
      <c r="BS762" s="81"/>
      <c r="BT762"/>
      <c r="BU762" s="80"/>
      <c r="BV762" s="80"/>
      <c r="BW762" s="80"/>
      <c r="BX762" s="80"/>
      <c r="BY762" s="80"/>
      <c r="BZ762" s="80"/>
      <c r="CA762" s="80"/>
      <c r="CB762" s="80"/>
      <c r="CC762" s="80"/>
    </row>
    <row r="763" spans="1:81">
      <c r="A763" s="80"/>
      <c r="B763" s="80"/>
      <c r="C763" s="80"/>
      <c r="D763" s="80"/>
      <c r="E763" s="80"/>
      <c r="F763" s="80"/>
      <c r="G763" s="80"/>
      <c r="H763" s="80"/>
      <c r="I763" s="177"/>
      <c r="J763" s="81"/>
      <c r="K763" s="81"/>
      <c r="L763" s="81"/>
      <c r="M763" s="81"/>
      <c r="N763" s="81"/>
      <c r="O763" s="81"/>
      <c r="P763" s="81"/>
      <c r="Q763" s="81"/>
      <c r="R763" s="81"/>
      <c r="S763" s="81"/>
      <c r="T763" s="82"/>
      <c r="U763" s="81"/>
      <c r="V763" s="81"/>
      <c r="W763" s="81"/>
      <c r="X763" s="81"/>
      <c r="Y763" s="81"/>
      <c r="Z763" s="81"/>
      <c r="AA763" s="81"/>
      <c r="AB763" s="81"/>
      <c r="AC763" s="81"/>
      <c r="AD763" s="81"/>
      <c r="AE763" s="82"/>
      <c r="AF763" s="81"/>
      <c r="AG763" s="81"/>
      <c r="AH763" s="81"/>
      <c r="AI763" s="81"/>
      <c r="AJ763" s="81"/>
      <c r="AK763" s="81"/>
      <c r="AL763" s="81"/>
      <c r="AM763" s="81"/>
      <c r="AN763" s="81"/>
      <c r="AO763" s="81"/>
      <c r="AP763" s="82"/>
      <c r="AQ763" s="81"/>
      <c r="AR763" s="81"/>
      <c r="AS763" s="81"/>
      <c r="AT763" s="81"/>
      <c r="AU763" s="81"/>
      <c r="AV763" s="81"/>
      <c r="AW763" s="81"/>
      <c r="AX763" s="82"/>
      <c r="AY763" s="81"/>
      <c r="AZ763" s="81"/>
      <c r="BA763" s="81"/>
      <c r="BB763" s="81"/>
      <c r="BC763" s="81"/>
      <c r="BD763" s="81"/>
      <c r="BE763" s="81"/>
      <c r="BF763" s="82"/>
      <c r="BG763" s="81"/>
      <c r="BH763" s="81"/>
      <c r="BI763" s="81"/>
      <c r="BJ763" s="81"/>
      <c r="BK763" s="81"/>
      <c r="BL763" s="81"/>
      <c r="BM763" s="82"/>
      <c r="BN763" s="81"/>
      <c r="BO763" s="81"/>
      <c r="BP763" s="81"/>
      <c r="BQ763" s="81"/>
      <c r="BR763" s="81"/>
      <c r="BS763" s="81"/>
      <c r="BT763"/>
      <c r="BU763" s="80"/>
      <c r="BV763" s="80"/>
      <c r="BW763" s="80"/>
      <c r="BX763" s="80"/>
      <c r="BY763" s="80"/>
      <c r="BZ763" s="80"/>
      <c r="CA763" s="80"/>
      <c r="CB763" s="80"/>
      <c r="CC763" s="80"/>
    </row>
    <row r="764" spans="1:81">
      <c r="A764" s="80"/>
      <c r="B764" s="80"/>
      <c r="C764" s="80"/>
      <c r="D764" s="80"/>
      <c r="E764" s="80"/>
      <c r="F764" s="80"/>
      <c r="G764" s="80"/>
      <c r="H764" s="80"/>
      <c r="I764" s="177"/>
      <c r="J764" s="81"/>
      <c r="K764" s="81"/>
      <c r="L764" s="81"/>
      <c r="M764" s="81"/>
      <c r="N764" s="81"/>
      <c r="O764" s="81"/>
      <c r="P764" s="81"/>
      <c r="Q764" s="81"/>
      <c r="R764" s="81"/>
      <c r="S764" s="81"/>
      <c r="T764" s="82"/>
      <c r="U764" s="81"/>
      <c r="V764" s="81"/>
      <c r="W764" s="81"/>
      <c r="X764" s="81"/>
      <c r="Y764" s="81"/>
      <c r="Z764" s="81"/>
      <c r="AA764" s="81"/>
      <c r="AB764" s="81"/>
      <c r="AC764" s="81"/>
      <c r="AD764" s="81"/>
      <c r="AE764" s="82"/>
      <c r="AF764" s="81"/>
      <c r="AG764" s="81"/>
      <c r="AH764" s="81"/>
      <c r="AI764" s="81"/>
      <c r="AJ764" s="81"/>
      <c r="AK764" s="81"/>
      <c r="AL764" s="81"/>
      <c r="AM764" s="81"/>
      <c r="AN764" s="81"/>
      <c r="AO764" s="81"/>
      <c r="AP764" s="82"/>
      <c r="AQ764" s="81"/>
      <c r="AR764" s="81"/>
      <c r="AS764" s="81"/>
      <c r="AT764" s="81"/>
      <c r="AU764" s="81"/>
      <c r="AV764" s="81"/>
      <c r="AW764" s="81"/>
      <c r="AX764" s="82"/>
      <c r="AY764" s="81"/>
      <c r="AZ764" s="81"/>
      <c r="BA764" s="81"/>
      <c r="BB764" s="81"/>
      <c r="BC764" s="81"/>
      <c r="BD764" s="81"/>
      <c r="BE764" s="81"/>
      <c r="BF764" s="82"/>
      <c r="BG764" s="81"/>
      <c r="BH764" s="81"/>
      <c r="BI764" s="81"/>
      <c r="BJ764" s="81"/>
      <c r="BK764" s="81"/>
      <c r="BL764" s="81"/>
      <c r="BM764" s="82"/>
      <c r="BN764" s="81"/>
      <c r="BO764" s="81"/>
      <c r="BP764" s="81"/>
      <c r="BQ764" s="81"/>
      <c r="BR764" s="81"/>
      <c r="BS764" s="81"/>
      <c r="BT764"/>
      <c r="BU764" s="80"/>
      <c r="BV764" s="80"/>
      <c r="BW764" s="80"/>
      <c r="BX764" s="80"/>
      <c r="BY764" s="80"/>
      <c r="BZ764" s="80"/>
      <c r="CA764" s="80"/>
      <c r="CB764" s="80"/>
      <c r="CC764" s="80"/>
    </row>
    <row r="765" spans="1:81">
      <c r="A765" s="80"/>
      <c r="B765" s="80"/>
      <c r="C765" s="80"/>
      <c r="D765" s="80"/>
      <c r="E765" s="80"/>
      <c r="F765" s="80"/>
      <c r="G765" s="80"/>
      <c r="H765" s="80"/>
      <c r="I765" s="177"/>
      <c r="J765" s="81"/>
      <c r="K765" s="81"/>
      <c r="L765" s="81"/>
      <c r="M765" s="81"/>
      <c r="N765" s="81"/>
      <c r="O765" s="81"/>
      <c r="P765" s="81"/>
      <c r="Q765" s="81"/>
      <c r="R765" s="81"/>
      <c r="S765" s="81"/>
      <c r="T765" s="82"/>
      <c r="U765" s="81"/>
      <c r="V765" s="81"/>
      <c r="W765" s="81"/>
      <c r="X765" s="81"/>
      <c r="Y765" s="81"/>
      <c r="Z765" s="81"/>
      <c r="AA765" s="81"/>
      <c r="AB765" s="81"/>
      <c r="AC765" s="81"/>
      <c r="AD765" s="81"/>
      <c r="AE765" s="82"/>
      <c r="AF765" s="81"/>
      <c r="AG765" s="81"/>
      <c r="AH765" s="81"/>
      <c r="AI765" s="81"/>
      <c r="AJ765" s="81"/>
      <c r="AK765" s="81"/>
      <c r="AL765" s="81"/>
      <c r="AM765" s="81"/>
      <c r="AN765" s="81"/>
      <c r="AO765" s="81"/>
      <c r="AP765" s="82"/>
      <c r="AQ765" s="81"/>
      <c r="AR765" s="81"/>
      <c r="AS765" s="81"/>
      <c r="AT765" s="81"/>
      <c r="AU765" s="81"/>
      <c r="AV765" s="81"/>
      <c r="AW765" s="81"/>
      <c r="AX765" s="82"/>
      <c r="AY765" s="81"/>
      <c r="AZ765" s="81"/>
      <c r="BA765" s="81"/>
      <c r="BB765" s="81"/>
      <c r="BC765" s="81"/>
      <c r="BD765" s="81"/>
      <c r="BE765" s="81"/>
      <c r="BF765" s="82"/>
      <c r="BG765" s="81"/>
      <c r="BH765" s="81"/>
      <c r="BI765" s="81"/>
      <c r="BJ765" s="81"/>
      <c r="BK765" s="81"/>
      <c r="BL765" s="81"/>
      <c r="BM765" s="82"/>
      <c r="BN765" s="81"/>
      <c r="BO765" s="81"/>
      <c r="BP765" s="81"/>
      <c r="BQ765" s="81"/>
      <c r="BR765" s="81"/>
      <c r="BS765" s="81"/>
      <c r="BT765"/>
      <c r="BU765" s="80"/>
      <c r="BV765" s="80"/>
      <c r="BW765" s="80"/>
      <c r="BX765" s="80"/>
      <c r="BY765" s="80"/>
      <c r="BZ765" s="80"/>
      <c r="CA765" s="80"/>
      <c r="CB765" s="80"/>
      <c r="CC765" s="80"/>
    </row>
    <row r="766" spans="1:81">
      <c r="A766" s="80"/>
      <c r="B766" s="80"/>
      <c r="C766" s="80"/>
      <c r="D766" s="80"/>
      <c r="E766" s="80"/>
      <c r="F766" s="80"/>
      <c r="G766" s="80"/>
      <c r="H766" s="80"/>
      <c r="I766" s="177"/>
      <c r="J766" s="81"/>
      <c r="K766" s="81"/>
      <c r="L766" s="81"/>
      <c r="M766" s="81"/>
      <c r="N766" s="81"/>
      <c r="O766" s="81"/>
      <c r="P766" s="81"/>
      <c r="Q766" s="81"/>
      <c r="R766" s="81"/>
      <c r="S766" s="81"/>
      <c r="T766" s="82"/>
      <c r="U766" s="81"/>
      <c r="V766" s="81"/>
      <c r="W766" s="81"/>
      <c r="X766" s="81"/>
      <c r="Y766" s="81"/>
      <c r="Z766" s="81"/>
      <c r="AA766" s="81"/>
      <c r="AB766" s="81"/>
      <c r="AC766" s="81"/>
      <c r="AD766" s="81"/>
      <c r="AE766" s="82"/>
      <c r="AF766" s="81"/>
      <c r="AG766" s="81"/>
      <c r="AH766" s="81"/>
      <c r="AI766" s="81"/>
      <c r="AJ766" s="81"/>
      <c r="AK766" s="81"/>
      <c r="AL766" s="81"/>
      <c r="AM766" s="81"/>
      <c r="AN766" s="81"/>
      <c r="AO766" s="81"/>
      <c r="AP766" s="82"/>
      <c r="AQ766" s="81"/>
      <c r="AR766" s="81"/>
      <c r="AS766" s="81"/>
      <c r="AT766" s="81"/>
      <c r="AU766" s="81"/>
      <c r="AV766" s="81"/>
      <c r="AW766" s="81"/>
      <c r="AX766" s="82"/>
      <c r="AY766" s="81"/>
      <c r="AZ766" s="81"/>
      <c r="BA766" s="81"/>
      <c r="BB766" s="81"/>
      <c r="BC766" s="81"/>
      <c r="BD766" s="81"/>
      <c r="BE766" s="81"/>
      <c r="BF766" s="82"/>
      <c r="BG766" s="81"/>
      <c r="BH766" s="81"/>
      <c r="BI766" s="81"/>
      <c r="BJ766" s="81"/>
      <c r="BK766" s="81"/>
      <c r="BL766" s="81"/>
      <c r="BM766" s="82"/>
      <c r="BN766" s="81"/>
      <c r="BO766" s="81"/>
      <c r="BP766" s="81"/>
      <c r="BQ766" s="81"/>
      <c r="BR766" s="81"/>
      <c r="BS766" s="81"/>
      <c r="BT766"/>
      <c r="BU766" s="80"/>
      <c r="BV766" s="80"/>
      <c r="BW766" s="80"/>
      <c r="BX766" s="80"/>
      <c r="BY766" s="80"/>
      <c r="BZ766" s="80"/>
      <c r="CA766" s="80"/>
      <c r="CB766" s="80"/>
      <c r="CC766" s="80"/>
    </row>
    <row r="767" spans="1:81">
      <c r="A767" s="80"/>
      <c r="B767" s="80"/>
      <c r="C767" s="80"/>
      <c r="D767" s="80"/>
      <c r="E767" s="80"/>
      <c r="F767" s="80"/>
      <c r="G767" s="174"/>
      <c r="H767" s="80"/>
      <c r="I767" s="177"/>
      <c r="J767" s="81"/>
      <c r="K767" s="81"/>
      <c r="L767" s="81"/>
      <c r="M767" s="81"/>
      <c r="N767" s="81"/>
      <c r="O767" s="81"/>
      <c r="P767" s="81"/>
      <c r="Q767" s="81"/>
      <c r="R767" s="81"/>
      <c r="S767" s="81"/>
      <c r="T767" s="82"/>
      <c r="U767" s="81"/>
      <c r="V767" s="81"/>
      <c r="W767" s="81"/>
      <c r="X767" s="81"/>
      <c r="Y767" s="81"/>
      <c r="Z767" s="81"/>
      <c r="AA767" s="81"/>
      <c r="AB767" s="81"/>
      <c r="AC767" s="81"/>
      <c r="AD767" s="81"/>
      <c r="AE767" s="82"/>
      <c r="AF767" s="81"/>
      <c r="AG767" s="81"/>
      <c r="AH767" s="81"/>
      <c r="AI767" s="81"/>
      <c r="AJ767" s="81"/>
      <c r="AK767" s="81"/>
      <c r="AL767" s="81"/>
      <c r="AM767" s="81"/>
      <c r="AN767" s="81"/>
      <c r="AO767" s="81"/>
      <c r="AP767" s="82"/>
      <c r="AQ767" s="81"/>
      <c r="AR767" s="81"/>
      <c r="AS767" s="81"/>
      <c r="AT767" s="81"/>
      <c r="AU767" s="81"/>
      <c r="AV767" s="81"/>
      <c r="AW767" s="81"/>
      <c r="AX767" s="82"/>
      <c r="AY767" s="81"/>
      <c r="AZ767" s="81"/>
      <c r="BA767" s="81"/>
      <c r="BB767" s="81"/>
      <c r="BC767" s="81"/>
      <c r="BD767" s="81"/>
      <c r="BE767" s="81"/>
      <c r="BF767" s="82"/>
      <c r="BG767" s="81"/>
      <c r="BH767" s="81"/>
      <c r="BI767" s="81"/>
      <c r="BJ767" s="81"/>
      <c r="BK767" s="81"/>
      <c r="BL767" s="81"/>
      <c r="BM767" s="82"/>
      <c r="BN767" s="81"/>
      <c r="BO767" s="81"/>
      <c r="BP767" s="81"/>
      <c r="BQ767" s="81"/>
      <c r="BR767" s="81"/>
      <c r="BS767" s="81"/>
      <c r="BT767"/>
      <c r="BU767" s="80"/>
      <c r="BV767" s="80"/>
      <c r="BW767" s="80"/>
      <c r="BX767" s="80"/>
      <c r="BY767" s="80"/>
      <c r="BZ767" s="80"/>
      <c r="CA767" s="80"/>
      <c r="CB767" s="80"/>
      <c r="CC767" s="80"/>
    </row>
    <row r="768" spans="1:81">
      <c r="A768" s="80"/>
      <c r="B768" s="80"/>
      <c r="C768" s="80"/>
      <c r="D768" s="80"/>
      <c r="E768" s="80"/>
      <c r="F768" s="80"/>
      <c r="G768" s="174"/>
      <c r="H768" s="80"/>
      <c r="I768" s="177"/>
      <c r="J768" s="81"/>
      <c r="K768" s="81"/>
      <c r="L768" s="81"/>
      <c r="M768" s="81"/>
      <c r="N768" s="81"/>
      <c r="O768" s="81"/>
      <c r="P768" s="81"/>
      <c r="Q768" s="81"/>
      <c r="R768" s="81"/>
      <c r="S768" s="81"/>
      <c r="T768" s="82"/>
      <c r="U768" s="81"/>
      <c r="V768" s="81"/>
      <c r="W768" s="81"/>
      <c r="X768" s="81"/>
      <c r="Y768" s="81"/>
      <c r="Z768" s="81"/>
      <c r="AA768" s="81"/>
      <c r="AB768" s="81"/>
      <c r="AC768" s="81"/>
      <c r="AD768" s="81"/>
      <c r="AE768" s="82"/>
      <c r="AF768" s="81"/>
      <c r="AG768" s="81"/>
      <c r="AH768" s="81"/>
      <c r="AI768" s="81"/>
      <c r="AJ768" s="81"/>
      <c r="AK768" s="81"/>
      <c r="AL768" s="81"/>
      <c r="AM768" s="81"/>
      <c r="AN768" s="81"/>
      <c r="AO768" s="81"/>
      <c r="AP768" s="82"/>
      <c r="AQ768" s="81"/>
      <c r="AR768" s="81"/>
      <c r="AS768" s="81"/>
      <c r="AT768" s="81"/>
      <c r="AU768" s="81"/>
      <c r="AV768" s="81"/>
      <c r="AW768" s="81"/>
      <c r="AX768" s="82"/>
      <c r="AY768" s="81"/>
      <c r="AZ768" s="81"/>
      <c r="BA768" s="81"/>
      <c r="BB768" s="81"/>
      <c r="BC768" s="81"/>
      <c r="BD768" s="81"/>
      <c r="BE768" s="81"/>
      <c r="BF768" s="82"/>
      <c r="BG768" s="81"/>
      <c r="BH768" s="81"/>
      <c r="BI768" s="81"/>
      <c r="BJ768" s="81"/>
      <c r="BK768" s="81"/>
      <c r="BL768" s="81"/>
      <c r="BM768" s="82"/>
      <c r="BN768" s="81"/>
      <c r="BO768" s="81"/>
      <c r="BP768" s="81"/>
      <c r="BQ768" s="81"/>
      <c r="BR768" s="81"/>
      <c r="BS768" s="81"/>
      <c r="BT768"/>
      <c r="BU768" s="80"/>
      <c r="BV768" s="80"/>
      <c r="BW768" s="80"/>
      <c r="BX768" s="80"/>
      <c r="BY768" s="80"/>
      <c r="BZ768" s="80"/>
      <c r="CA768" s="80"/>
      <c r="CB768" s="80"/>
      <c r="CC768" s="80"/>
    </row>
    <row r="769" spans="1:81">
      <c r="A769" s="80"/>
      <c r="B769" s="80"/>
      <c r="C769" s="80"/>
      <c r="D769" s="80"/>
      <c r="E769" s="80"/>
      <c r="F769" s="80"/>
      <c r="G769" s="80"/>
      <c r="H769" s="80"/>
      <c r="I769" s="177"/>
      <c r="J769" s="81"/>
      <c r="K769" s="81"/>
      <c r="L769" s="81"/>
      <c r="M769" s="81"/>
      <c r="N769" s="81"/>
      <c r="O769" s="81"/>
      <c r="P769" s="81"/>
      <c r="Q769" s="81"/>
      <c r="R769" s="81"/>
      <c r="S769" s="81"/>
      <c r="T769" s="82"/>
      <c r="U769" s="81"/>
      <c r="V769" s="81"/>
      <c r="W769" s="81"/>
      <c r="X769" s="81"/>
      <c r="Y769" s="81"/>
      <c r="Z769" s="81"/>
      <c r="AA769" s="81"/>
      <c r="AB769" s="81"/>
      <c r="AC769" s="81"/>
      <c r="AD769" s="81"/>
      <c r="AE769" s="82"/>
      <c r="AF769" s="81"/>
      <c r="AG769" s="81"/>
      <c r="AH769" s="81"/>
      <c r="AI769" s="81"/>
      <c r="AJ769" s="81"/>
      <c r="AK769" s="81"/>
      <c r="AL769" s="81"/>
      <c r="AM769" s="81"/>
      <c r="AN769" s="81"/>
      <c r="AO769" s="81"/>
      <c r="AP769" s="82"/>
      <c r="AQ769" s="81"/>
      <c r="AR769" s="81"/>
      <c r="AS769" s="81"/>
      <c r="AT769" s="81"/>
      <c r="AU769" s="81"/>
      <c r="AV769" s="81"/>
      <c r="AW769" s="81"/>
      <c r="AX769" s="82"/>
      <c r="AY769" s="81"/>
      <c r="AZ769" s="81"/>
      <c r="BA769" s="81"/>
      <c r="BB769" s="81"/>
      <c r="BC769" s="81"/>
      <c r="BD769" s="81"/>
      <c r="BE769" s="81"/>
      <c r="BF769" s="82"/>
      <c r="BG769" s="81"/>
      <c r="BH769" s="81"/>
      <c r="BI769" s="81"/>
      <c r="BJ769" s="81"/>
      <c r="BK769" s="81"/>
      <c r="BL769" s="81"/>
      <c r="BM769" s="82"/>
      <c r="BN769" s="81"/>
      <c r="BO769" s="81"/>
      <c r="BP769" s="81"/>
      <c r="BQ769" s="81"/>
      <c r="BR769" s="81"/>
      <c r="BS769" s="81"/>
      <c r="BT769"/>
      <c r="BU769" s="80"/>
      <c r="BV769" s="80"/>
      <c r="BW769" s="80"/>
      <c r="BX769" s="80"/>
      <c r="BY769" s="80"/>
      <c r="BZ769" s="80"/>
      <c r="CA769" s="80"/>
      <c r="CB769" s="80"/>
      <c r="CC769" s="80"/>
    </row>
    <row r="770" spans="1:81">
      <c r="A770" s="80"/>
      <c r="B770" s="80"/>
      <c r="C770" s="80"/>
      <c r="D770" s="80"/>
      <c r="E770" s="80"/>
      <c r="F770" s="80"/>
      <c r="G770" s="80"/>
      <c r="H770" s="80"/>
      <c r="I770" s="177"/>
      <c r="J770" s="81"/>
      <c r="K770" s="81"/>
      <c r="L770" s="81"/>
      <c r="M770" s="81"/>
      <c r="N770" s="81"/>
      <c r="O770" s="81"/>
      <c r="P770" s="81"/>
      <c r="Q770" s="81"/>
      <c r="R770" s="81"/>
      <c r="S770" s="81"/>
      <c r="T770" s="82"/>
      <c r="U770" s="81"/>
      <c r="V770" s="81"/>
      <c r="W770" s="81"/>
      <c r="X770" s="81"/>
      <c r="Y770" s="81"/>
      <c r="Z770" s="81"/>
      <c r="AA770" s="81"/>
      <c r="AB770" s="81"/>
      <c r="AC770" s="81"/>
      <c r="AD770" s="81"/>
      <c r="AE770" s="82"/>
      <c r="AF770" s="81"/>
      <c r="AG770" s="81"/>
      <c r="AH770" s="81"/>
      <c r="AI770" s="81"/>
      <c r="AJ770" s="81"/>
      <c r="AK770" s="81"/>
      <c r="AL770" s="81"/>
      <c r="AM770" s="81"/>
      <c r="AN770" s="81"/>
      <c r="AO770" s="81"/>
      <c r="AP770" s="82"/>
      <c r="AQ770" s="81"/>
      <c r="AR770" s="81"/>
      <c r="AS770" s="81"/>
      <c r="AT770" s="81"/>
      <c r="AU770" s="81"/>
      <c r="AV770" s="81"/>
      <c r="AW770" s="81"/>
      <c r="AX770" s="82"/>
      <c r="AY770" s="81"/>
      <c r="AZ770" s="81"/>
      <c r="BA770" s="81"/>
      <c r="BB770" s="81"/>
      <c r="BC770" s="81"/>
      <c r="BD770" s="81"/>
      <c r="BE770" s="81"/>
      <c r="BF770" s="82"/>
      <c r="BG770" s="81"/>
      <c r="BH770" s="81"/>
      <c r="BI770" s="81"/>
      <c r="BJ770" s="81"/>
      <c r="BK770" s="81"/>
      <c r="BL770" s="81"/>
      <c r="BM770" s="82"/>
      <c r="BN770" s="81"/>
      <c r="BO770" s="81"/>
      <c r="BP770" s="81"/>
      <c r="BQ770" s="81"/>
      <c r="BR770" s="81"/>
      <c r="BS770" s="81"/>
      <c r="BT770"/>
      <c r="BU770" s="80"/>
      <c r="BV770" s="80"/>
      <c r="BW770" s="80"/>
      <c r="BX770" s="80"/>
      <c r="BY770" s="80"/>
      <c r="BZ770" s="80"/>
      <c r="CA770" s="80"/>
      <c r="CB770" s="80"/>
      <c r="CC770" s="80"/>
    </row>
    <row r="771" spans="1:81">
      <c r="A771" s="80"/>
      <c r="B771" s="80"/>
      <c r="C771" s="80"/>
      <c r="D771" s="80"/>
      <c r="E771" s="80"/>
      <c r="F771" s="80"/>
      <c r="G771" s="80"/>
      <c r="H771" s="80"/>
      <c r="I771" s="177"/>
      <c r="J771" s="81"/>
      <c r="K771" s="81"/>
      <c r="L771" s="81"/>
      <c r="M771" s="81"/>
      <c r="N771" s="81"/>
      <c r="O771" s="81"/>
      <c r="P771" s="81"/>
      <c r="Q771" s="81"/>
      <c r="R771" s="81"/>
      <c r="S771" s="81"/>
      <c r="T771" s="82"/>
      <c r="U771" s="81"/>
      <c r="V771" s="81"/>
      <c r="W771" s="81"/>
      <c r="X771" s="81"/>
      <c r="Y771" s="81"/>
      <c r="Z771" s="81"/>
      <c r="AA771" s="81"/>
      <c r="AB771" s="81"/>
      <c r="AC771" s="81"/>
      <c r="AD771" s="81"/>
      <c r="AE771" s="82"/>
      <c r="AF771" s="81"/>
      <c r="AG771" s="81"/>
      <c r="AH771" s="81"/>
      <c r="AI771" s="81"/>
      <c r="AJ771" s="81"/>
      <c r="AK771" s="81"/>
      <c r="AL771" s="81"/>
      <c r="AM771" s="81"/>
      <c r="AN771" s="81"/>
      <c r="AO771" s="81"/>
      <c r="AP771" s="82"/>
      <c r="AQ771" s="81"/>
      <c r="AR771" s="81"/>
      <c r="AS771" s="81"/>
      <c r="AT771" s="81"/>
      <c r="AU771" s="81"/>
      <c r="AV771" s="81"/>
      <c r="AW771" s="81"/>
      <c r="AX771" s="82"/>
      <c r="AY771" s="81"/>
      <c r="AZ771" s="81"/>
      <c r="BA771" s="81"/>
      <c r="BB771" s="81"/>
      <c r="BC771" s="81"/>
      <c r="BD771" s="81"/>
      <c r="BE771" s="81"/>
      <c r="BF771" s="82"/>
      <c r="BG771" s="81"/>
      <c r="BH771" s="81"/>
      <c r="BI771" s="81"/>
      <c r="BJ771" s="81"/>
      <c r="BK771" s="81"/>
      <c r="BL771" s="81"/>
      <c r="BM771" s="82"/>
      <c r="BN771" s="81"/>
      <c r="BO771" s="81"/>
      <c r="BP771" s="81"/>
      <c r="BQ771" s="81"/>
      <c r="BR771" s="81"/>
      <c r="BS771" s="81"/>
      <c r="BT771"/>
      <c r="BU771" s="80"/>
      <c r="BV771" s="80"/>
      <c r="BW771" s="80"/>
      <c r="BX771" s="80"/>
      <c r="BY771" s="80"/>
      <c r="BZ771" s="80"/>
      <c r="CA771" s="80"/>
      <c r="CB771" s="80"/>
      <c r="CC771" s="80"/>
    </row>
    <row r="772" spans="1:81">
      <c r="A772" s="80"/>
      <c r="B772" s="80"/>
      <c r="C772" s="80"/>
      <c r="D772" s="80"/>
      <c r="E772" s="80"/>
      <c r="F772" s="80"/>
      <c r="G772" s="80"/>
      <c r="H772" s="80"/>
      <c r="I772" s="177"/>
      <c r="J772" s="81"/>
      <c r="K772" s="81"/>
      <c r="L772" s="81"/>
      <c r="M772" s="81"/>
      <c r="N772" s="81"/>
      <c r="O772" s="81"/>
      <c r="P772" s="81"/>
      <c r="Q772" s="81"/>
      <c r="R772" s="81"/>
      <c r="S772" s="81"/>
      <c r="T772" s="82"/>
      <c r="U772" s="81"/>
      <c r="V772" s="81"/>
      <c r="W772" s="81"/>
      <c r="X772" s="81"/>
      <c r="Y772" s="81"/>
      <c r="Z772" s="81"/>
      <c r="AA772" s="81"/>
      <c r="AB772" s="81"/>
      <c r="AC772" s="81"/>
      <c r="AD772" s="81"/>
      <c r="AE772" s="82"/>
      <c r="AF772" s="81"/>
      <c r="AG772" s="81"/>
      <c r="AH772" s="81"/>
      <c r="AI772" s="81"/>
      <c r="AJ772" s="81"/>
      <c r="AK772" s="81"/>
      <c r="AL772" s="81"/>
      <c r="AM772" s="81"/>
      <c r="AN772" s="81"/>
      <c r="AO772" s="81"/>
      <c r="AP772" s="82"/>
      <c r="AQ772" s="81"/>
      <c r="AR772" s="81"/>
      <c r="AS772" s="81"/>
      <c r="AT772" s="81"/>
      <c r="AU772" s="81"/>
      <c r="AV772" s="81"/>
      <c r="AW772" s="81"/>
      <c r="AX772" s="82"/>
      <c r="AY772" s="81"/>
      <c r="AZ772" s="81"/>
      <c r="BA772" s="81"/>
      <c r="BB772" s="81"/>
      <c r="BC772" s="81"/>
      <c r="BD772" s="81"/>
      <c r="BE772" s="81"/>
      <c r="BF772" s="82"/>
      <c r="BG772" s="81"/>
      <c r="BH772" s="81"/>
      <c r="BI772" s="81"/>
      <c r="BJ772" s="81"/>
      <c r="BK772" s="81"/>
      <c r="BL772" s="81"/>
      <c r="BM772" s="82"/>
      <c r="BN772" s="81"/>
      <c r="BO772" s="81"/>
      <c r="BP772" s="81"/>
      <c r="BQ772" s="81"/>
      <c r="BR772" s="81"/>
      <c r="BS772" s="81"/>
      <c r="BT772"/>
      <c r="BU772" s="80"/>
      <c r="BV772" s="80"/>
      <c r="BW772" s="80"/>
      <c r="BX772" s="80"/>
      <c r="BY772" s="80"/>
      <c r="BZ772" s="80"/>
      <c r="CA772" s="80"/>
      <c r="CB772" s="80"/>
      <c r="CC772" s="80"/>
    </row>
    <row r="773" spans="1:81">
      <c r="A773" s="80"/>
      <c r="B773" s="80"/>
      <c r="C773" s="80"/>
      <c r="D773" s="80"/>
      <c r="E773" s="80"/>
      <c r="F773" s="80"/>
      <c r="G773" s="80"/>
      <c r="H773" s="80"/>
      <c r="I773" s="177"/>
      <c r="J773" s="81"/>
      <c r="K773" s="81"/>
      <c r="L773" s="81"/>
      <c r="M773" s="81"/>
      <c r="N773" s="81"/>
      <c r="O773" s="81"/>
      <c r="P773" s="81"/>
      <c r="Q773" s="81"/>
      <c r="R773" s="81"/>
      <c r="S773" s="81"/>
      <c r="T773" s="82"/>
      <c r="U773" s="81"/>
      <c r="V773" s="81"/>
      <c r="W773" s="81"/>
      <c r="X773" s="81"/>
      <c r="Y773" s="81"/>
      <c r="Z773" s="81"/>
      <c r="AA773" s="81"/>
      <c r="AB773" s="81"/>
      <c r="AC773" s="81"/>
      <c r="AD773" s="81"/>
      <c r="AE773" s="82"/>
      <c r="AF773" s="81"/>
      <c r="AG773" s="81"/>
      <c r="AH773" s="81"/>
      <c r="AI773" s="81"/>
      <c r="AJ773" s="81"/>
      <c r="AK773" s="81"/>
      <c r="AL773" s="81"/>
      <c r="AM773" s="81"/>
      <c r="AN773" s="81"/>
      <c r="AO773" s="81"/>
      <c r="AP773" s="82"/>
      <c r="AQ773" s="81"/>
      <c r="AR773" s="81"/>
      <c r="AS773" s="81"/>
      <c r="AT773" s="81"/>
      <c r="AU773" s="81"/>
      <c r="AV773" s="81"/>
      <c r="AW773" s="81"/>
      <c r="AX773" s="82"/>
      <c r="AY773" s="81"/>
      <c r="AZ773" s="81"/>
      <c r="BA773" s="81"/>
      <c r="BB773" s="81"/>
      <c r="BC773" s="81"/>
      <c r="BD773" s="81"/>
      <c r="BE773" s="81"/>
      <c r="BF773" s="82"/>
      <c r="BG773" s="81"/>
      <c r="BH773" s="81"/>
      <c r="BI773" s="81"/>
      <c r="BJ773" s="81"/>
      <c r="BK773" s="81"/>
      <c r="BL773" s="81"/>
      <c r="BM773" s="82"/>
      <c r="BN773" s="81"/>
      <c r="BO773" s="81"/>
      <c r="BP773" s="81"/>
      <c r="BQ773" s="81"/>
      <c r="BR773" s="81"/>
      <c r="BS773" s="81"/>
      <c r="BT773"/>
      <c r="BU773" s="80"/>
      <c r="BV773" s="80"/>
      <c r="BW773" s="80"/>
      <c r="BX773" s="80"/>
      <c r="BY773" s="80"/>
      <c r="BZ773" s="80"/>
      <c r="CA773" s="80"/>
      <c r="CB773" s="80"/>
      <c r="CC773" s="80"/>
    </row>
    <row r="774" spans="1:81">
      <c r="A774" s="80"/>
      <c r="B774" s="80"/>
      <c r="C774" s="80"/>
      <c r="D774" s="80"/>
      <c r="E774" s="80"/>
      <c r="F774" s="80"/>
      <c r="G774" s="80"/>
      <c r="H774" s="80"/>
      <c r="I774" s="177"/>
      <c r="J774" s="81"/>
      <c r="K774" s="81"/>
      <c r="L774" s="81"/>
      <c r="M774" s="81"/>
      <c r="N774" s="81"/>
      <c r="O774" s="81"/>
      <c r="P774" s="81"/>
      <c r="Q774" s="81"/>
      <c r="R774" s="81"/>
      <c r="S774" s="81"/>
      <c r="T774" s="82"/>
      <c r="U774" s="81"/>
      <c r="V774" s="81"/>
      <c r="W774" s="81"/>
      <c r="X774" s="81"/>
      <c r="Y774" s="81"/>
      <c r="Z774" s="81"/>
      <c r="AA774" s="81"/>
      <c r="AB774" s="81"/>
      <c r="AC774" s="81"/>
      <c r="AD774" s="81"/>
      <c r="AE774" s="82"/>
      <c r="AF774" s="81"/>
      <c r="AG774" s="81"/>
      <c r="AH774" s="81"/>
      <c r="AI774" s="81"/>
      <c r="AJ774" s="81"/>
      <c r="AK774" s="81"/>
      <c r="AL774" s="81"/>
      <c r="AM774" s="81"/>
      <c r="AN774" s="81"/>
      <c r="AO774" s="81"/>
      <c r="AP774" s="82"/>
      <c r="AQ774" s="81"/>
      <c r="AR774" s="81"/>
      <c r="AS774" s="81"/>
      <c r="AT774" s="81"/>
      <c r="AU774" s="81"/>
      <c r="AV774" s="81"/>
      <c r="AW774" s="81"/>
      <c r="AX774" s="82"/>
      <c r="AY774" s="81"/>
      <c r="AZ774" s="81"/>
      <c r="BA774" s="81"/>
      <c r="BB774" s="81"/>
      <c r="BC774" s="81"/>
      <c r="BD774" s="81"/>
      <c r="BE774" s="81"/>
      <c r="BF774" s="82"/>
      <c r="BG774" s="81"/>
      <c r="BH774" s="81"/>
      <c r="BI774" s="81"/>
      <c r="BJ774" s="81"/>
      <c r="BK774" s="81"/>
      <c r="BL774" s="81"/>
      <c r="BM774" s="82"/>
      <c r="BN774" s="81"/>
      <c r="BO774" s="81"/>
      <c r="BP774" s="81"/>
      <c r="BQ774" s="81"/>
      <c r="BR774" s="81"/>
      <c r="BS774" s="81"/>
      <c r="BT774"/>
      <c r="BU774" s="80"/>
      <c r="BV774" s="80"/>
      <c r="BW774" s="80"/>
      <c r="BX774" s="80"/>
      <c r="BY774" s="80"/>
      <c r="BZ774" s="80"/>
      <c r="CA774" s="80"/>
      <c r="CB774" s="80"/>
      <c r="CC774" s="80"/>
    </row>
    <row r="775" spans="1:81">
      <c r="A775" s="80"/>
      <c r="B775" s="80"/>
      <c r="C775" s="80"/>
      <c r="D775" s="80"/>
      <c r="E775" s="80"/>
      <c r="F775" s="80"/>
      <c r="G775" s="80"/>
      <c r="H775" s="80"/>
      <c r="I775" s="177"/>
      <c r="J775" s="81"/>
      <c r="K775" s="81"/>
      <c r="L775" s="81"/>
      <c r="M775" s="81"/>
      <c r="N775" s="81"/>
      <c r="O775" s="81"/>
      <c r="P775" s="81"/>
      <c r="Q775" s="81"/>
      <c r="R775" s="81"/>
      <c r="S775" s="81"/>
      <c r="T775" s="82"/>
      <c r="U775" s="81"/>
      <c r="V775" s="81"/>
      <c r="W775" s="81"/>
      <c r="X775" s="81"/>
      <c r="Y775" s="81"/>
      <c r="Z775" s="81"/>
      <c r="AA775" s="81"/>
      <c r="AB775" s="81"/>
      <c r="AC775" s="81"/>
      <c r="AD775" s="81"/>
      <c r="AE775" s="82"/>
      <c r="AF775" s="81"/>
      <c r="AG775" s="81"/>
      <c r="AH775" s="81"/>
      <c r="AI775" s="81"/>
      <c r="AJ775" s="81"/>
      <c r="AK775" s="81"/>
      <c r="AL775" s="81"/>
      <c r="AM775" s="81"/>
      <c r="AN775" s="81"/>
      <c r="AO775" s="81"/>
      <c r="AP775" s="82"/>
      <c r="AQ775" s="81"/>
      <c r="AR775" s="81"/>
      <c r="AS775" s="81"/>
      <c r="AT775" s="81"/>
      <c r="AU775" s="81"/>
      <c r="AV775" s="81"/>
      <c r="AW775" s="81"/>
      <c r="AX775" s="82"/>
      <c r="AY775" s="81"/>
      <c r="AZ775" s="81"/>
      <c r="BA775" s="81"/>
      <c r="BB775" s="81"/>
      <c r="BC775" s="81"/>
      <c r="BD775" s="81"/>
      <c r="BE775" s="81"/>
      <c r="BF775" s="82"/>
      <c r="BG775" s="81"/>
      <c r="BH775" s="81"/>
      <c r="BI775" s="81"/>
      <c r="BJ775" s="81"/>
      <c r="BK775" s="81"/>
      <c r="BL775" s="81"/>
      <c r="BM775" s="82"/>
      <c r="BN775" s="81"/>
      <c r="BO775" s="81"/>
      <c r="BP775" s="81"/>
      <c r="BQ775" s="81"/>
      <c r="BR775" s="81"/>
      <c r="BS775" s="81"/>
      <c r="BT775"/>
      <c r="BU775" s="80"/>
      <c r="BV775" s="80"/>
      <c r="BW775" s="80"/>
      <c r="BX775" s="80"/>
      <c r="BY775" s="80"/>
      <c r="BZ775" s="80"/>
      <c r="CA775" s="80"/>
      <c r="CB775" s="80"/>
      <c r="CC775" s="80"/>
    </row>
    <row r="776" spans="1:81">
      <c r="A776" s="80"/>
      <c r="B776" s="80"/>
      <c r="C776" s="80"/>
      <c r="D776" s="80"/>
      <c r="E776" s="80"/>
      <c r="F776" s="80"/>
      <c r="G776" s="80"/>
      <c r="H776" s="80"/>
      <c r="I776" s="177"/>
      <c r="J776" s="81"/>
      <c r="K776" s="81"/>
      <c r="L776" s="81"/>
      <c r="M776" s="81"/>
      <c r="N776" s="81"/>
      <c r="O776" s="81"/>
      <c r="P776" s="81"/>
      <c r="Q776" s="81"/>
      <c r="R776" s="81"/>
      <c r="S776" s="81"/>
      <c r="T776" s="82"/>
      <c r="U776" s="81"/>
      <c r="V776" s="81"/>
      <c r="W776" s="81"/>
      <c r="X776" s="81"/>
      <c r="Y776" s="81"/>
      <c r="Z776" s="81"/>
      <c r="AA776" s="81"/>
      <c r="AB776" s="81"/>
      <c r="AC776" s="81"/>
      <c r="AD776" s="81"/>
      <c r="AE776" s="82"/>
      <c r="AF776" s="81"/>
      <c r="AG776" s="81"/>
      <c r="AH776" s="81"/>
      <c r="AI776" s="81"/>
      <c r="AJ776" s="81"/>
      <c r="AK776" s="81"/>
      <c r="AL776" s="81"/>
      <c r="AM776" s="81"/>
      <c r="AN776" s="81"/>
      <c r="AO776" s="81"/>
      <c r="AP776" s="82"/>
      <c r="AQ776" s="81"/>
      <c r="AR776" s="81"/>
      <c r="AS776" s="81"/>
      <c r="AT776" s="81"/>
      <c r="AU776" s="81"/>
      <c r="AV776" s="81"/>
      <c r="AW776" s="81"/>
      <c r="AX776" s="82"/>
      <c r="AY776" s="81"/>
      <c r="AZ776" s="81"/>
      <c r="BA776" s="81"/>
      <c r="BB776" s="81"/>
      <c r="BC776" s="81"/>
      <c r="BD776" s="81"/>
      <c r="BE776" s="81"/>
      <c r="BF776" s="82"/>
      <c r="BG776" s="81"/>
      <c r="BH776" s="81"/>
      <c r="BI776" s="81"/>
      <c r="BJ776" s="81"/>
      <c r="BK776" s="81"/>
      <c r="BL776" s="81"/>
      <c r="BM776" s="82"/>
      <c r="BN776" s="81"/>
      <c r="BO776" s="81"/>
      <c r="BP776" s="81"/>
      <c r="BQ776" s="81"/>
      <c r="BR776" s="81"/>
      <c r="BS776" s="81"/>
      <c r="BT776"/>
      <c r="BU776" s="80"/>
      <c r="BV776" s="80"/>
      <c r="BW776" s="80"/>
      <c r="BX776" s="80"/>
      <c r="BY776" s="80"/>
      <c r="BZ776" s="80"/>
      <c r="CA776" s="80"/>
      <c r="CB776" s="80"/>
      <c r="CC776" s="80"/>
    </row>
    <row r="777" spans="1:81">
      <c r="A777" s="80"/>
      <c r="B777" s="80"/>
      <c r="C777" s="80"/>
      <c r="D777" s="80"/>
      <c r="E777" s="80"/>
      <c r="F777" s="80"/>
      <c r="G777" s="80"/>
      <c r="H777" s="80"/>
      <c r="I777" s="177"/>
      <c r="J777" s="81"/>
      <c r="K777" s="81"/>
      <c r="L777" s="81"/>
      <c r="M777" s="81"/>
      <c r="N777" s="81"/>
      <c r="O777" s="81"/>
      <c r="P777" s="81"/>
      <c r="Q777" s="81"/>
      <c r="R777" s="81"/>
      <c r="S777" s="81"/>
      <c r="T777" s="82"/>
      <c r="U777" s="81"/>
      <c r="V777" s="81"/>
      <c r="W777" s="81"/>
      <c r="X777" s="81"/>
      <c r="Y777" s="81"/>
      <c r="Z777" s="81"/>
      <c r="AA777" s="81"/>
      <c r="AB777" s="81"/>
      <c r="AC777" s="81"/>
      <c r="AD777" s="81"/>
      <c r="AE777" s="82"/>
      <c r="AF777" s="81"/>
      <c r="AG777" s="81"/>
      <c r="AH777" s="81"/>
      <c r="AI777" s="81"/>
      <c r="AJ777" s="81"/>
      <c r="AK777" s="81"/>
      <c r="AL777" s="81"/>
      <c r="AM777" s="81"/>
      <c r="AN777" s="81"/>
      <c r="AO777" s="81"/>
      <c r="AP777" s="82"/>
      <c r="AQ777" s="81"/>
      <c r="AR777" s="81"/>
      <c r="AS777" s="81"/>
      <c r="AT777" s="81"/>
      <c r="AU777" s="81"/>
      <c r="AV777" s="81"/>
      <c r="AW777" s="81"/>
      <c r="AX777" s="82"/>
      <c r="AY777" s="81"/>
      <c r="AZ777" s="81"/>
      <c r="BA777" s="81"/>
      <c r="BB777" s="81"/>
      <c r="BC777" s="81"/>
      <c r="BD777" s="81"/>
      <c r="BE777" s="81"/>
      <c r="BF777" s="82"/>
      <c r="BG777" s="81"/>
      <c r="BH777" s="81"/>
      <c r="BI777" s="81"/>
      <c r="BJ777" s="81"/>
      <c r="BK777" s="81"/>
      <c r="BL777" s="81"/>
      <c r="BM777" s="82"/>
      <c r="BN777" s="81"/>
      <c r="BO777" s="81"/>
      <c r="BP777" s="81"/>
      <c r="BQ777" s="81"/>
      <c r="BR777" s="81"/>
      <c r="BS777" s="81"/>
      <c r="BT777"/>
      <c r="BU777" s="80"/>
      <c r="BV777" s="80"/>
      <c r="BW777" s="80"/>
      <c r="BX777" s="80"/>
      <c r="BY777" s="80"/>
      <c r="BZ777" s="80"/>
      <c r="CA777" s="80"/>
      <c r="CB777" s="80"/>
      <c r="CC777" s="80"/>
    </row>
    <row r="778" spans="1:81">
      <c r="A778" s="80"/>
      <c r="B778" s="80"/>
      <c r="C778" s="80"/>
      <c r="D778" s="80"/>
      <c r="E778" s="80"/>
      <c r="F778" s="80"/>
      <c r="G778" s="80"/>
      <c r="H778" s="80"/>
      <c r="I778" s="177"/>
      <c r="J778" s="81"/>
      <c r="K778" s="81"/>
      <c r="L778" s="81"/>
      <c r="M778" s="81"/>
      <c r="N778" s="81"/>
      <c r="O778" s="81"/>
      <c r="P778" s="81"/>
      <c r="Q778" s="81"/>
      <c r="R778" s="81"/>
      <c r="S778" s="81"/>
      <c r="T778" s="82"/>
      <c r="U778" s="81"/>
      <c r="V778" s="81"/>
      <c r="W778" s="81"/>
      <c r="X778" s="81"/>
      <c r="Y778" s="81"/>
      <c r="Z778" s="81"/>
      <c r="AA778" s="81"/>
      <c r="AB778" s="81"/>
      <c r="AC778" s="81"/>
      <c r="AD778" s="81"/>
      <c r="AE778" s="82"/>
      <c r="AF778" s="81"/>
      <c r="AG778" s="81"/>
      <c r="AH778" s="81"/>
      <c r="AI778" s="81"/>
      <c r="AJ778" s="81"/>
      <c r="AK778" s="81"/>
      <c r="AL778" s="81"/>
      <c r="AM778" s="81"/>
      <c r="AN778" s="81"/>
      <c r="AO778" s="81"/>
      <c r="AP778" s="82"/>
      <c r="AQ778" s="81"/>
      <c r="AR778" s="81"/>
      <c r="AS778" s="81"/>
      <c r="AT778" s="81"/>
      <c r="AU778" s="81"/>
      <c r="AV778" s="81"/>
      <c r="AW778" s="81"/>
      <c r="AX778" s="82"/>
      <c r="AY778" s="81"/>
      <c r="AZ778" s="81"/>
      <c r="BA778" s="81"/>
      <c r="BB778" s="81"/>
      <c r="BC778" s="81"/>
      <c r="BD778" s="81"/>
      <c r="BE778" s="81"/>
      <c r="BF778" s="82"/>
      <c r="BG778" s="81"/>
      <c r="BH778" s="81"/>
      <c r="BI778" s="81"/>
      <c r="BJ778" s="81"/>
      <c r="BK778" s="81"/>
      <c r="BL778" s="81"/>
      <c r="BM778" s="82"/>
      <c r="BN778" s="81"/>
      <c r="BO778" s="81"/>
      <c r="BP778" s="81"/>
      <c r="BQ778" s="81"/>
      <c r="BR778" s="81"/>
      <c r="BS778" s="81"/>
      <c r="BT778"/>
      <c r="BU778" s="80"/>
      <c r="BV778" s="80"/>
      <c r="BW778" s="80"/>
      <c r="BX778" s="80"/>
      <c r="BY778" s="80"/>
      <c r="BZ778" s="80"/>
      <c r="CA778" s="80"/>
      <c r="CB778" s="80"/>
      <c r="CC778" s="80"/>
    </row>
    <row r="779" spans="1:81">
      <c r="A779" s="80"/>
      <c r="B779" s="80"/>
      <c r="C779" s="80"/>
      <c r="D779" s="80"/>
      <c r="E779" s="80"/>
      <c r="F779" s="80"/>
      <c r="G779" s="80"/>
      <c r="H779" s="80"/>
      <c r="I779" s="177"/>
      <c r="J779" s="81"/>
      <c r="K779" s="81"/>
      <c r="L779" s="81"/>
      <c r="M779" s="81"/>
      <c r="N779" s="81"/>
      <c r="O779" s="81"/>
      <c r="P779" s="81"/>
      <c r="Q779" s="81"/>
      <c r="R779" s="81"/>
      <c r="S779" s="81"/>
      <c r="T779" s="82"/>
      <c r="U779" s="81"/>
      <c r="V779" s="81"/>
      <c r="W779" s="81"/>
      <c r="X779" s="81"/>
      <c r="Y779" s="81"/>
      <c r="Z779" s="81"/>
      <c r="AA779" s="81"/>
      <c r="AB779" s="81"/>
      <c r="AC779" s="81"/>
      <c r="AD779" s="81"/>
      <c r="AE779" s="82"/>
      <c r="AF779" s="81"/>
      <c r="AG779" s="81"/>
      <c r="AH779" s="81"/>
      <c r="AI779" s="81"/>
      <c r="AJ779" s="81"/>
      <c r="AK779" s="81"/>
      <c r="AL779" s="81"/>
      <c r="AM779" s="81"/>
      <c r="AN779" s="81"/>
      <c r="AO779" s="81"/>
      <c r="AP779" s="82"/>
      <c r="AQ779" s="81"/>
      <c r="AR779" s="81"/>
      <c r="AS779" s="81"/>
      <c r="AT779" s="81"/>
      <c r="AU779" s="81"/>
      <c r="AV779" s="81"/>
      <c r="AW779" s="81"/>
      <c r="AX779" s="82"/>
      <c r="AY779" s="81"/>
      <c r="AZ779" s="81"/>
      <c r="BA779" s="81"/>
      <c r="BB779" s="81"/>
      <c r="BC779" s="81"/>
      <c r="BD779" s="81"/>
      <c r="BE779" s="81"/>
      <c r="BF779" s="82"/>
      <c r="BG779" s="81"/>
      <c r="BH779" s="81"/>
      <c r="BI779" s="81"/>
      <c r="BJ779" s="81"/>
      <c r="BK779" s="81"/>
      <c r="BL779" s="81"/>
      <c r="BM779" s="82"/>
      <c r="BN779" s="81"/>
      <c r="BO779" s="81"/>
      <c r="BP779" s="81"/>
      <c r="BQ779" s="81"/>
      <c r="BR779" s="81"/>
      <c r="BS779" s="81"/>
      <c r="BT779"/>
      <c r="BU779" s="80"/>
      <c r="BV779" s="80"/>
      <c r="BW779" s="80"/>
      <c r="BX779" s="80"/>
      <c r="BY779" s="80"/>
      <c r="BZ779" s="80"/>
      <c r="CA779" s="80"/>
      <c r="CB779" s="80"/>
      <c r="CC779" s="80"/>
    </row>
    <row r="780" spans="1:81">
      <c r="A780" s="80"/>
      <c r="B780" s="80"/>
      <c r="C780" s="80"/>
      <c r="D780" s="80"/>
      <c r="E780" s="80"/>
      <c r="F780" s="80"/>
      <c r="G780" s="80"/>
      <c r="H780" s="80"/>
      <c r="I780" s="177"/>
      <c r="J780" s="81"/>
      <c r="K780" s="81"/>
      <c r="L780" s="81"/>
      <c r="M780" s="81"/>
      <c r="N780" s="81"/>
      <c r="O780" s="81"/>
      <c r="P780" s="81"/>
      <c r="Q780" s="81"/>
      <c r="R780" s="81"/>
      <c r="S780" s="81"/>
      <c r="T780" s="82"/>
      <c r="U780" s="81"/>
      <c r="V780" s="81"/>
      <c r="W780" s="81"/>
      <c r="X780" s="81"/>
      <c r="Y780" s="81"/>
      <c r="Z780" s="81"/>
      <c r="AA780" s="81"/>
      <c r="AB780" s="81"/>
      <c r="AC780" s="81"/>
      <c r="AD780" s="81"/>
      <c r="AE780" s="82"/>
      <c r="AF780" s="81"/>
      <c r="AG780" s="81"/>
      <c r="AH780" s="81"/>
      <c r="AI780" s="81"/>
      <c r="AJ780" s="81"/>
      <c r="AK780" s="81"/>
      <c r="AL780" s="81"/>
      <c r="AM780" s="81"/>
      <c r="AN780" s="81"/>
      <c r="AO780" s="81"/>
      <c r="AP780" s="82"/>
      <c r="AQ780" s="81"/>
      <c r="AR780" s="81"/>
      <c r="AS780" s="81"/>
      <c r="AT780" s="81"/>
      <c r="AU780" s="81"/>
      <c r="AV780" s="81"/>
      <c r="AW780" s="81"/>
      <c r="AX780" s="82"/>
      <c r="AY780" s="81"/>
      <c r="AZ780" s="81"/>
      <c r="BA780" s="81"/>
      <c r="BB780" s="81"/>
      <c r="BC780" s="81"/>
      <c r="BD780" s="81"/>
      <c r="BE780" s="81"/>
      <c r="BF780" s="82"/>
      <c r="BG780" s="81"/>
      <c r="BH780" s="81"/>
      <c r="BI780" s="81"/>
      <c r="BJ780" s="81"/>
      <c r="BK780" s="81"/>
      <c r="BL780" s="81"/>
      <c r="BM780" s="82"/>
      <c r="BN780" s="81"/>
      <c r="BO780" s="81"/>
      <c r="BP780" s="81"/>
      <c r="BQ780" s="81"/>
      <c r="BR780" s="81"/>
      <c r="BS780" s="81"/>
      <c r="BT780"/>
      <c r="BU780" s="80"/>
      <c r="BV780" s="80"/>
      <c r="BW780" s="80"/>
      <c r="BX780" s="80"/>
      <c r="BY780" s="80"/>
      <c r="BZ780" s="80"/>
      <c r="CA780" s="80"/>
      <c r="CB780" s="80"/>
      <c r="CC780" s="80"/>
    </row>
    <row r="781" spans="1:81">
      <c r="A781" s="80"/>
      <c r="B781" s="80"/>
      <c r="C781" s="80"/>
      <c r="D781" s="80"/>
      <c r="E781" s="80"/>
      <c r="F781" s="80"/>
      <c r="G781" s="80"/>
      <c r="H781" s="80"/>
      <c r="I781" s="177"/>
      <c r="J781" s="81"/>
      <c r="K781" s="81"/>
      <c r="L781" s="81"/>
      <c r="M781" s="81"/>
      <c r="N781" s="81"/>
      <c r="O781" s="81"/>
      <c r="P781" s="81"/>
      <c r="Q781" s="81"/>
      <c r="R781" s="81"/>
      <c r="S781" s="81"/>
      <c r="T781" s="82"/>
      <c r="U781" s="81"/>
      <c r="V781" s="81"/>
      <c r="W781" s="81"/>
      <c r="X781" s="81"/>
      <c r="Y781" s="81"/>
      <c r="Z781" s="81"/>
      <c r="AA781" s="81"/>
      <c r="AB781" s="81"/>
      <c r="AC781" s="81"/>
      <c r="AD781" s="81"/>
      <c r="AE781" s="82"/>
      <c r="AF781" s="81"/>
      <c r="AG781" s="81"/>
      <c r="AH781" s="81"/>
      <c r="AI781" s="81"/>
      <c r="AJ781" s="81"/>
      <c r="AK781" s="81"/>
      <c r="AL781" s="81"/>
      <c r="AM781" s="81"/>
      <c r="AN781" s="81"/>
      <c r="AO781" s="81"/>
      <c r="AP781" s="82"/>
      <c r="AQ781" s="81"/>
      <c r="AR781" s="81"/>
      <c r="AS781" s="81"/>
      <c r="AT781" s="81"/>
      <c r="AU781" s="81"/>
      <c r="AV781" s="81"/>
      <c r="AW781" s="81"/>
      <c r="AX781" s="82"/>
      <c r="AY781" s="81"/>
      <c r="AZ781" s="81"/>
      <c r="BA781" s="81"/>
      <c r="BB781" s="81"/>
      <c r="BC781" s="81"/>
      <c r="BD781" s="81"/>
      <c r="BE781" s="81"/>
      <c r="BF781" s="82"/>
      <c r="BG781" s="81"/>
      <c r="BH781" s="81"/>
      <c r="BI781" s="81"/>
      <c r="BJ781" s="81"/>
      <c r="BK781" s="81"/>
      <c r="BL781" s="81"/>
      <c r="BM781" s="82"/>
      <c r="BN781" s="81"/>
      <c r="BO781" s="81"/>
      <c r="BP781" s="81"/>
      <c r="BQ781" s="81"/>
      <c r="BR781" s="81"/>
      <c r="BS781" s="81"/>
      <c r="BT781"/>
      <c r="BU781" s="80"/>
      <c r="BV781" s="80"/>
      <c r="BW781" s="80"/>
      <c r="BX781" s="80"/>
      <c r="BY781" s="80"/>
      <c r="BZ781" s="80"/>
      <c r="CA781" s="80"/>
      <c r="CB781" s="80"/>
      <c r="CC781" s="80"/>
    </row>
    <row r="782" spans="1:81">
      <c r="A782" s="80"/>
      <c r="B782" s="80"/>
      <c r="C782" s="80"/>
      <c r="D782" s="80"/>
      <c r="E782" s="80"/>
      <c r="F782" s="80"/>
      <c r="G782" s="80"/>
      <c r="H782" s="80"/>
      <c r="I782" s="177"/>
      <c r="J782" s="81"/>
      <c r="K782" s="81"/>
      <c r="L782" s="81"/>
      <c r="M782" s="81"/>
      <c r="N782" s="81"/>
      <c r="O782" s="81"/>
      <c r="P782" s="81"/>
      <c r="Q782" s="81"/>
      <c r="R782" s="81"/>
      <c r="S782" s="81"/>
      <c r="T782" s="82"/>
      <c r="U782" s="81"/>
      <c r="V782" s="81"/>
      <c r="W782" s="81"/>
      <c r="X782" s="81"/>
      <c r="Y782" s="81"/>
      <c r="Z782" s="81"/>
      <c r="AA782" s="81"/>
      <c r="AB782" s="81"/>
      <c r="AC782" s="81"/>
      <c r="AD782" s="81"/>
      <c r="AE782" s="82"/>
      <c r="AF782" s="81"/>
      <c r="AG782" s="81"/>
      <c r="AH782" s="81"/>
      <c r="AI782" s="81"/>
      <c r="AJ782" s="81"/>
      <c r="AK782" s="81"/>
      <c r="AL782" s="81"/>
      <c r="AM782" s="81"/>
      <c r="AN782" s="81"/>
      <c r="AO782" s="81"/>
      <c r="AP782" s="82"/>
      <c r="AQ782" s="81"/>
      <c r="AR782" s="81"/>
      <c r="AS782" s="81"/>
      <c r="AT782" s="81"/>
      <c r="AU782" s="81"/>
      <c r="AV782" s="81"/>
      <c r="AW782" s="81"/>
      <c r="AX782" s="82"/>
      <c r="AY782" s="81"/>
      <c r="AZ782" s="81"/>
      <c r="BA782" s="81"/>
      <c r="BB782" s="81"/>
      <c r="BC782" s="81"/>
      <c r="BD782" s="81"/>
      <c r="BE782" s="81"/>
      <c r="BF782" s="82"/>
      <c r="BG782" s="81"/>
      <c r="BH782" s="81"/>
      <c r="BI782" s="81"/>
      <c r="BJ782" s="81"/>
      <c r="BK782" s="81"/>
      <c r="BL782" s="81"/>
      <c r="BM782" s="82"/>
      <c r="BN782" s="81"/>
      <c r="BO782" s="81"/>
      <c r="BP782" s="81"/>
      <c r="BQ782" s="81"/>
      <c r="BR782" s="81"/>
      <c r="BS782" s="81"/>
      <c r="BT782"/>
      <c r="BU782" s="80"/>
      <c r="BV782" s="80"/>
      <c r="BW782" s="80"/>
      <c r="BX782" s="80"/>
      <c r="BY782" s="80"/>
      <c r="BZ782" s="80"/>
      <c r="CA782" s="80"/>
      <c r="CB782" s="80"/>
      <c r="CC782" s="80"/>
    </row>
    <row r="783" spans="1:81">
      <c r="A783" s="80"/>
      <c r="B783" s="80"/>
      <c r="C783" s="80"/>
      <c r="D783" s="80"/>
      <c r="E783" s="80"/>
      <c r="F783" s="80"/>
      <c r="G783" s="80"/>
      <c r="H783" s="80"/>
      <c r="I783" s="177"/>
      <c r="J783" s="81"/>
      <c r="K783" s="81"/>
      <c r="L783" s="81"/>
      <c r="M783" s="81"/>
      <c r="N783" s="81"/>
      <c r="O783" s="81"/>
      <c r="P783" s="81"/>
      <c r="Q783" s="81"/>
      <c r="R783" s="81"/>
      <c r="S783" s="81"/>
      <c r="T783" s="82"/>
      <c r="U783" s="81"/>
      <c r="V783" s="81"/>
      <c r="W783" s="81"/>
      <c r="X783" s="81"/>
      <c r="Y783" s="81"/>
      <c r="Z783" s="81"/>
      <c r="AA783" s="81"/>
      <c r="AB783" s="81"/>
      <c r="AC783" s="81"/>
      <c r="AD783" s="81"/>
      <c r="AE783" s="82"/>
      <c r="AF783" s="81"/>
      <c r="AG783" s="81"/>
      <c r="AH783" s="81"/>
      <c r="AI783" s="81"/>
      <c r="AJ783" s="81"/>
      <c r="AK783" s="81"/>
      <c r="AL783" s="81"/>
      <c r="AM783" s="81"/>
      <c r="AN783" s="81"/>
      <c r="AO783" s="81"/>
      <c r="AP783" s="82"/>
      <c r="AQ783" s="81"/>
      <c r="AR783" s="81"/>
      <c r="AS783" s="81"/>
      <c r="AT783" s="81"/>
      <c r="AU783" s="81"/>
      <c r="AV783" s="81"/>
      <c r="AW783" s="81"/>
      <c r="AX783" s="82"/>
      <c r="AY783" s="81"/>
      <c r="AZ783" s="81"/>
      <c r="BA783" s="81"/>
      <c r="BB783" s="81"/>
      <c r="BC783" s="81"/>
      <c r="BD783" s="81"/>
      <c r="BE783" s="81"/>
      <c r="BF783" s="82"/>
      <c r="BG783" s="81"/>
      <c r="BH783" s="81"/>
      <c r="BI783" s="81"/>
      <c r="BJ783" s="81"/>
      <c r="BK783" s="81"/>
      <c r="BL783" s="81"/>
      <c r="BM783" s="82"/>
      <c r="BN783" s="81"/>
      <c r="BO783" s="81"/>
      <c r="BP783" s="81"/>
      <c r="BQ783" s="81"/>
      <c r="BR783" s="81"/>
      <c r="BS783" s="81"/>
      <c r="BT783"/>
      <c r="BU783" s="80"/>
      <c r="BV783" s="80"/>
      <c r="BW783" s="80"/>
      <c r="BX783" s="80"/>
      <c r="BY783" s="80"/>
      <c r="BZ783" s="80"/>
      <c r="CA783" s="80"/>
      <c r="CB783" s="80"/>
      <c r="CC783" s="80"/>
    </row>
    <row r="784" spans="1:81">
      <c r="A784" s="80"/>
      <c r="B784" s="80"/>
      <c r="C784" s="80"/>
      <c r="D784" s="80"/>
      <c r="E784" s="80"/>
      <c r="F784" s="80"/>
      <c r="G784" s="80"/>
      <c r="H784" s="80"/>
      <c r="I784" s="177"/>
      <c r="J784" s="81"/>
      <c r="K784" s="81"/>
      <c r="L784" s="81"/>
      <c r="M784" s="81"/>
      <c r="N784" s="81"/>
      <c r="O784" s="81"/>
      <c r="P784" s="81"/>
      <c r="Q784" s="81"/>
      <c r="R784" s="81"/>
      <c r="S784" s="81"/>
      <c r="T784" s="82"/>
      <c r="U784" s="81"/>
      <c r="V784" s="81"/>
      <c r="W784" s="81"/>
      <c r="X784" s="81"/>
      <c r="Y784" s="81"/>
      <c r="Z784" s="81"/>
      <c r="AA784" s="81"/>
      <c r="AB784" s="81"/>
      <c r="AC784" s="81"/>
      <c r="AD784" s="81"/>
      <c r="AE784" s="82"/>
      <c r="AF784" s="81"/>
      <c r="AG784" s="81"/>
      <c r="AH784" s="81"/>
      <c r="AI784" s="81"/>
      <c r="AJ784" s="81"/>
      <c r="AK784" s="81"/>
      <c r="AL784" s="81"/>
      <c r="AM784" s="81"/>
      <c r="AN784" s="81"/>
      <c r="AO784" s="81"/>
      <c r="AP784" s="82"/>
      <c r="AQ784" s="81"/>
      <c r="AR784" s="81"/>
      <c r="AS784" s="81"/>
      <c r="AT784" s="81"/>
      <c r="AU784" s="81"/>
      <c r="AV784" s="81"/>
      <c r="AW784" s="81"/>
      <c r="AX784" s="82"/>
      <c r="AY784" s="81"/>
      <c r="AZ784" s="81"/>
      <c r="BA784" s="81"/>
      <c r="BB784" s="81"/>
      <c r="BC784" s="81"/>
      <c r="BD784" s="81"/>
      <c r="BE784" s="81"/>
      <c r="BF784" s="82"/>
      <c r="BG784" s="81"/>
      <c r="BH784" s="81"/>
      <c r="BI784" s="81"/>
      <c r="BJ784" s="81"/>
      <c r="BK784" s="81"/>
      <c r="BL784" s="81"/>
      <c r="BM784" s="82"/>
      <c r="BN784" s="81"/>
      <c r="BO784" s="81"/>
      <c r="BP784" s="81"/>
      <c r="BQ784" s="81"/>
      <c r="BR784" s="81"/>
      <c r="BS784" s="81"/>
      <c r="BT784"/>
      <c r="BU784" s="80"/>
      <c r="BV784" s="80"/>
      <c r="BW784" s="80"/>
      <c r="BX784" s="80"/>
      <c r="BY784" s="80"/>
      <c r="BZ784" s="80"/>
      <c r="CA784" s="80"/>
      <c r="CB784" s="80"/>
      <c r="CC784" s="80"/>
    </row>
    <row r="785" spans="1:81">
      <c r="A785" s="80"/>
      <c r="B785" s="80"/>
      <c r="C785" s="80"/>
      <c r="D785" s="80"/>
      <c r="E785" s="80"/>
      <c r="F785" s="80"/>
      <c r="G785" s="80"/>
      <c r="H785" s="80"/>
      <c r="I785" s="177"/>
      <c r="J785" s="81"/>
      <c r="K785" s="81"/>
      <c r="L785" s="81"/>
      <c r="M785" s="81"/>
      <c r="N785" s="81"/>
      <c r="O785" s="81"/>
      <c r="P785" s="81"/>
      <c r="Q785" s="81"/>
      <c r="R785" s="81"/>
      <c r="S785" s="81"/>
      <c r="T785" s="82"/>
      <c r="U785" s="81"/>
      <c r="V785" s="81"/>
      <c r="W785" s="81"/>
      <c r="X785" s="81"/>
      <c r="Y785" s="81"/>
      <c r="Z785" s="81"/>
      <c r="AA785" s="81"/>
      <c r="AB785" s="81"/>
      <c r="AC785" s="81"/>
      <c r="AD785" s="81"/>
      <c r="AE785" s="82"/>
      <c r="AF785" s="81"/>
      <c r="AG785" s="81"/>
      <c r="AH785" s="81"/>
      <c r="AI785" s="81"/>
      <c r="AJ785" s="81"/>
      <c r="AK785" s="81"/>
      <c r="AL785" s="81"/>
      <c r="AM785" s="81"/>
      <c r="AN785" s="81"/>
      <c r="AO785" s="81"/>
      <c r="AP785" s="82"/>
      <c r="AQ785" s="81"/>
      <c r="AR785" s="81"/>
      <c r="AS785" s="81"/>
      <c r="AT785" s="81"/>
      <c r="AU785" s="81"/>
      <c r="AV785" s="81"/>
      <c r="AW785" s="81"/>
      <c r="AX785" s="82"/>
      <c r="AY785" s="81"/>
      <c r="AZ785" s="81"/>
      <c r="BA785" s="81"/>
      <c r="BB785" s="81"/>
      <c r="BC785" s="81"/>
      <c r="BD785" s="81"/>
      <c r="BE785" s="81"/>
      <c r="BF785" s="82"/>
      <c r="BG785" s="81"/>
      <c r="BH785" s="81"/>
      <c r="BI785" s="81"/>
      <c r="BJ785" s="81"/>
      <c r="BK785" s="81"/>
      <c r="BL785" s="81"/>
      <c r="BM785" s="82"/>
      <c r="BN785" s="81"/>
      <c r="BO785" s="81"/>
      <c r="BP785" s="81"/>
      <c r="BQ785" s="81"/>
      <c r="BR785" s="81"/>
      <c r="BS785" s="81"/>
      <c r="BT785"/>
      <c r="BU785" s="80"/>
      <c r="BV785" s="80"/>
      <c r="BW785" s="80"/>
      <c r="BX785" s="80"/>
      <c r="BY785" s="80"/>
      <c r="BZ785" s="80"/>
      <c r="CA785" s="80"/>
      <c r="CB785" s="80"/>
      <c r="CC785" s="80"/>
    </row>
    <row r="786" spans="1:81">
      <c r="A786" s="80"/>
      <c r="B786" s="80"/>
      <c r="C786" s="80"/>
      <c r="D786" s="80"/>
      <c r="E786" s="80"/>
      <c r="F786" s="80"/>
      <c r="G786" s="174"/>
      <c r="H786" s="80"/>
      <c r="I786" s="177"/>
      <c r="J786" s="81"/>
      <c r="K786" s="81"/>
      <c r="L786" s="81"/>
      <c r="M786" s="81"/>
      <c r="N786" s="81"/>
      <c r="O786" s="81"/>
      <c r="P786" s="81"/>
      <c r="Q786" s="81"/>
      <c r="R786" s="81"/>
      <c r="S786" s="81"/>
      <c r="T786" s="82"/>
      <c r="U786" s="81"/>
      <c r="V786" s="81"/>
      <c r="W786" s="81"/>
      <c r="X786" s="81"/>
      <c r="Y786" s="81"/>
      <c r="Z786" s="81"/>
      <c r="AA786" s="81"/>
      <c r="AB786" s="81"/>
      <c r="AC786" s="81"/>
      <c r="AD786" s="81"/>
      <c r="AE786" s="82"/>
      <c r="AF786" s="81"/>
      <c r="AG786" s="81"/>
      <c r="AH786" s="81"/>
      <c r="AI786" s="81"/>
      <c r="AJ786" s="81"/>
      <c r="AK786" s="81"/>
      <c r="AL786" s="81"/>
      <c r="AM786" s="81"/>
      <c r="AN786" s="81"/>
      <c r="AO786" s="81"/>
      <c r="AP786" s="82"/>
      <c r="AQ786" s="81"/>
      <c r="AR786" s="81"/>
      <c r="AS786" s="81"/>
      <c r="AT786" s="81"/>
      <c r="AU786" s="81"/>
      <c r="AV786" s="81"/>
      <c r="AW786" s="81"/>
      <c r="AX786" s="82"/>
      <c r="AY786" s="81"/>
      <c r="AZ786" s="81"/>
      <c r="BA786" s="81"/>
      <c r="BB786" s="81"/>
      <c r="BC786" s="81"/>
      <c r="BD786" s="81"/>
      <c r="BE786" s="81"/>
      <c r="BF786" s="82"/>
      <c r="BG786" s="81"/>
      <c r="BH786" s="81"/>
      <c r="BI786" s="81"/>
      <c r="BJ786" s="81"/>
      <c r="BK786" s="81"/>
      <c r="BL786" s="81"/>
      <c r="BM786" s="82"/>
      <c r="BN786" s="81"/>
      <c r="BO786" s="81"/>
      <c r="BP786" s="81"/>
      <c r="BQ786" s="81"/>
      <c r="BR786" s="81"/>
      <c r="BS786" s="81"/>
      <c r="BT786"/>
      <c r="BU786" s="80"/>
      <c r="BV786" s="80"/>
      <c r="BW786" s="80"/>
      <c r="BX786" s="80"/>
      <c r="BY786" s="80"/>
      <c r="BZ786" s="80"/>
      <c r="CA786" s="80"/>
      <c r="CB786" s="80"/>
      <c r="CC786" s="80"/>
    </row>
    <row r="787" spans="1:81">
      <c r="A787" s="80"/>
      <c r="B787" s="80"/>
      <c r="C787" s="80"/>
      <c r="D787" s="80"/>
      <c r="E787" s="80"/>
      <c r="F787" s="80"/>
      <c r="G787" s="174"/>
      <c r="H787" s="80"/>
      <c r="I787" s="177"/>
      <c r="J787" s="81"/>
      <c r="K787" s="81"/>
      <c r="L787" s="81"/>
      <c r="M787" s="81"/>
      <c r="N787" s="81"/>
      <c r="O787" s="81"/>
      <c r="P787" s="81"/>
      <c r="Q787" s="81"/>
      <c r="R787" s="81"/>
      <c r="S787" s="81"/>
      <c r="T787" s="82"/>
      <c r="U787" s="81"/>
      <c r="V787" s="81"/>
      <c r="W787" s="81"/>
      <c r="X787" s="81"/>
      <c r="Y787" s="81"/>
      <c r="Z787" s="81"/>
      <c r="AA787" s="81"/>
      <c r="AB787" s="81"/>
      <c r="AC787" s="81"/>
      <c r="AD787" s="81"/>
      <c r="AE787" s="82"/>
      <c r="AF787" s="81"/>
      <c r="AG787" s="81"/>
      <c r="AH787" s="81"/>
      <c r="AI787" s="81"/>
      <c r="AJ787" s="81"/>
      <c r="AK787" s="81"/>
      <c r="AL787" s="81"/>
      <c r="AM787" s="81"/>
      <c r="AN787" s="81"/>
      <c r="AO787" s="81"/>
      <c r="AP787" s="82"/>
      <c r="AQ787" s="81"/>
      <c r="AR787" s="81"/>
      <c r="AS787" s="81"/>
      <c r="AT787" s="81"/>
      <c r="AU787" s="81"/>
      <c r="AV787" s="81"/>
      <c r="AW787" s="81"/>
      <c r="AX787" s="82"/>
      <c r="AY787" s="81"/>
      <c r="AZ787" s="81"/>
      <c r="BA787" s="81"/>
      <c r="BB787" s="81"/>
      <c r="BC787" s="81"/>
      <c r="BD787" s="81"/>
      <c r="BE787" s="81"/>
      <c r="BF787" s="82"/>
      <c r="BG787" s="81"/>
      <c r="BH787" s="81"/>
      <c r="BI787" s="81"/>
      <c r="BJ787" s="81"/>
      <c r="BK787" s="81"/>
      <c r="BL787" s="81"/>
      <c r="BM787" s="82"/>
      <c r="BN787" s="81"/>
      <c r="BO787" s="81"/>
      <c r="BP787" s="81"/>
      <c r="BQ787" s="81"/>
      <c r="BR787" s="81"/>
      <c r="BS787" s="81"/>
      <c r="BT787"/>
      <c r="BU787" s="80"/>
      <c r="BV787" s="80"/>
      <c r="BW787" s="80"/>
      <c r="BX787" s="80"/>
      <c r="BY787" s="80"/>
      <c r="BZ787" s="80"/>
      <c r="CA787" s="80"/>
      <c r="CB787" s="80"/>
      <c r="CC787" s="80"/>
    </row>
    <row r="788" spans="1:81">
      <c r="A788" s="80"/>
      <c r="B788" s="80"/>
      <c r="C788" s="80"/>
      <c r="D788" s="80"/>
      <c r="E788" s="80"/>
      <c r="F788" s="80"/>
      <c r="G788" s="80"/>
      <c r="H788" s="80"/>
      <c r="I788" s="177"/>
      <c r="J788" s="81"/>
      <c r="K788" s="81"/>
      <c r="L788" s="81"/>
      <c r="M788" s="81"/>
      <c r="N788" s="81"/>
      <c r="O788" s="81"/>
      <c r="P788" s="81"/>
      <c r="Q788" s="81"/>
      <c r="R788" s="81"/>
      <c r="S788" s="81"/>
      <c r="T788" s="82"/>
      <c r="U788" s="81"/>
      <c r="V788" s="81"/>
      <c r="W788" s="81"/>
      <c r="X788" s="81"/>
      <c r="Y788" s="81"/>
      <c r="Z788" s="81"/>
      <c r="AA788" s="81"/>
      <c r="AB788" s="81"/>
      <c r="AC788" s="81"/>
      <c r="AD788" s="81"/>
      <c r="AE788" s="82"/>
      <c r="AF788" s="81"/>
      <c r="AG788" s="81"/>
      <c r="AH788" s="81"/>
      <c r="AI788" s="81"/>
      <c r="AJ788" s="81"/>
      <c r="AK788" s="81"/>
      <c r="AL788" s="81"/>
      <c r="AM788" s="81"/>
      <c r="AN788" s="81"/>
      <c r="AO788" s="81"/>
      <c r="AP788" s="82"/>
      <c r="AQ788" s="81"/>
      <c r="AR788" s="81"/>
      <c r="AS788" s="81"/>
      <c r="AT788" s="81"/>
      <c r="AU788" s="81"/>
      <c r="AV788" s="81"/>
      <c r="AW788" s="81"/>
      <c r="AX788" s="82"/>
      <c r="AY788" s="81"/>
      <c r="AZ788" s="81"/>
      <c r="BA788" s="81"/>
      <c r="BB788" s="81"/>
      <c r="BC788" s="81"/>
      <c r="BD788" s="81"/>
      <c r="BE788" s="81"/>
      <c r="BF788" s="82"/>
      <c r="BG788" s="81"/>
      <c r="BH788" s="81"/>
      <c r="BI788" s="81"/>
      <c r="BJ788" s="81"/>
      <c r="BK788" s="81"/>
      <c r="BL788" s="81"/>
      <c r="BM788" s="82"/>
      <c r="BN788" s="81"/>
      <c r="BO788" s="81"/>
      <c r="BP788" s="81"/>
      <c r="BQ788" s="81"/>
      <c r="BR788" s="81"/>
      <c r="BS788" s="81"/>
      <c r="BT788"/>
      <c r="BU788" s="80"/>
      <c r="BV788" s="80"/>
      <c r="BW788" s="80"/>
      <c r="BX788" s="80"/>
      <c r="BY788" s="80"/>
      <c r="BZ788" s="80"/>
      <c r="CA788" s="80"/>
      <c r="CB788" s="80"/>
      <c r="CC788" s="80"/>
    </row>
    <row r="789" spans="1:81">
      <c r="A789" s="80"/>
      <c r="B789" s="80"/>
      <c r="C789" s="80"/>
      <c r="D789" s="80"/>
      <c r="E789" s="80"/>
      <c r="F789" s="80"/>
      <c r="G789" s="80"/>
      <c r="H789" s="80"/>
      <c r="I789" s="177"/>
      <c r="J789" s="81"/>
      <c r="K789" s="81"/>
      <c r="L789" s="81"/>
      <c r="M789" s="81"/>
      <c r="N789" s="81"/>
      <c r="O789" s="81"/>
      <c r="P789" s="81"/>
      <c r="Q789" s="81"/>
      <c r="R789" s="81"/>
      <c r="S789" s="81"/>
      <c r="T789" s="82"/>
      <c r="U789" s="81"/>
      <c r="V789" s="81"/>
      <c r="W789" s="81"/>
      <c r="X789" s="81"/>
      <c r="Y789" s="81"/>
      <c r="Z789" s="81"/>
      <c r="AA789" s="81"/>
      <c r="AB789" s="81"/>
      <c r="AC789" s="81"/>
      <c r="AD789" s="81"/>
      <c r="AE789" s="82"/>
      <c r="AF789" s="81"/>
      <c r="AG789" s="81"/>
      <c r="AH789" s="81"/>
      <c r="AI789" s="81"/>
      <c r="AJ789" s="81"/>
      <c r="AK789" s="81"/>
      <c r="AL789" s="81"/>
      <c r="AM789" s="81"/>
      <c r="AN789" s="81"/>
      <c r="AO789" s="81"/>
      <c r="AP789" s="82"/>
      <c r="AQ789" s="81"/>
      <c r="AR789" s="81"/>
      <c r="AS789" s="81"/>
      <c r="AT789" s="81"/>
      <c r="AU789" s="81"/>
      <c r="AV789" s="81"/>
      <c r="AW789" s="81"/>
      <c r="AX789" s="82"/>
      <c r="AY789" s="81"/>
      <c r="AZ789" s="81"/>
      <c r="BA789" s="81"/>
      <c r="BB789" s="81"/>
      <c r="BC789" s="81"/>
      <c r="BD789" s="81"/>
      <c r="BE789" s="81"/>
      <c r="BF789" s="82"/>
      <c r="BG789" s="81"/>
      <c r="BH789" s="81"/>
      <c r="BI789" s="81"/>
      <c r="BJ789" s="81"/>
      <c r="BK789" s="81"/>
      <c r="BL789" s="81"/>
      <c r="BM789" s="82"/>
      <c r="BN789" s="81"/>
      <c r="BO789" s="81"/>
      <c r="BP789" s="81"/>
      <c r="BQ789" s="81"/>
      <c r="BR789" s="81"/>
      <c r="BS789" s="81"/>
      <c r="BT789"/>
      <c r="BU789" s="80"/>
      <c r="BV789" s="80"/>
      <c r="BW789" s="80"/>
      <c r="BX789" s="80"/>
      <c r="BY789" s="80"/>
      <c r="BZ789" s="80"/>
      <c r="CA789" s="80"/>
      <c r="CB789" s="80"/>
      <c r="CC789" s="80"/>
    </row>
    <row r="790" spans="1:81">
      <c r="A790" s="80"/>
      <c r="B790" s="80"/>
      <c r="C790" s="80"/>
      <c r="D790" s="80"/>
      <c r="E790" s="80"/>
      <c r="F790" s="80"/>
      <c r="G790" s="80"/>
      <c r="H790" s="80"/>
      <c r="I790" s="177"/>
      <c r="J790" s="81"/>
      <c r="K790" s="81"/>
      <c r="L790" s="81"/>
      <c r="M790" s="81"/>
      <c r="N790" s="81"/>
      <c r="O790" s="81"/>
      <c r="P790" s="81"/>
      <c r="Q790" s="81"/>
      <c r="R790" s="81"/>
      <c r="S790" s="81"/>
      <c r="T790" s="82"/>
      <c r="U790" s="81"/>
      <c r="V790" s="81"/>
      <c r="W790" s="81"/>
      <c r="X790" s="81"/>
      <c r="Y790" s="81"/>
      <c r="Z790" s="81"/>
      <c r="AA790" s="81"/>
      <c r="AB790" s="81"/>
      <c r="AC790" s="81"/>
      <c r="AD790" s="81"/>
      <c r="AE790" s="82"/>
      <c r="AF790" s="81"/>
      <c r="AG790" s="81"/>
      <c r="AH790" s="81"/>
      <c r="AI790" s="81"/>
      <c r="AJ790" s="81"/>
      <c r="AK790" s="81"/>
      <c r="AL790" s="81"/>
      <c r="AM790" s="81"/>
      <c r="AN790" s="81"/>
      <c r="AO790" s="81"/>
      <c r="AP790" s="82"/>
      <c r="AQ790" s="81"/>
      <c r="AR790" s="81"/>
      <c r="AS790" s="81"/>
      <c r="AT790" s="81"/>
      <c r="AU790" s="81"/>
      <c r="AV790" s="81"/>
      <c r="AW790" s="81"/>
      <c r="AX790" s="82"/>
      <c r="AY790" s="81"/>
      <c r="AZ790" s="81"/>
      <c r="BA790" s="81"/>
      <c r="BB790" s="81"/>
      <c r="BC790" s="81"/>
      <c r="BD790" s="81"/>
      <c r="BE790" s="81"/>
      <c r="BF790" s="82"/>
      <c r="BG790" s="81"/>
      <c r="BH790" s="81"/>
      <c r="BI790" s="81"/>
      <c r="BJ790" s="81"/>
      <c r="BK790" s="81"/>
      <c r="BL790" s="81"/>
      <c r="BM790" s="82"/>
      <c r="BN790" s="81"/>
      <c r="BO790" s="81"/>
      <c r="BP790" s="81"/>
      <c r="BQ790" s="81"/>
      <c r="BR790" s="81"/>
      <c r="BS790" s="81"/>
      <c r="BT790"/>
      <c r="BU790" s="80"/>
      <c r="BV790" s="80"/>
      <c r="BW790" s="80"/>
      <c r="BX790" s="80"/>
      <c r="BY790" s="80"/>
      <c r="BZ790" s="80"/>
      <c r="CA790" s="80"/>
      <c r="CB790" s="80"/>
      <c r="CC790" s="80"/>
    </row>
    <row r="791" spans="1:81">
      <c r="A791" s="80"/>
      <c r="B791" s="80"/>
      <c r="C791" s="80"/>
      <c r="D791" s="80"/>
      <c r="E791" s="80"/>
      <c r="F791" s="80"/>
      <c r="G791" s="80"/>
      <c r="H791" s="80"/>
      <c r="I791" s="177"/>
      <c r="J791" s="81"/>
      <c r="K791" s="81"/>
      <c r="L791" s="81"/>
      <c r="M791" s="81"/>
      <c r="N791" s="81"/>
      <c r="O791" s="81"/>
      <c r="P791" s="81"/>
      <c r="Q791" s="81"/>
      <c r="R791" s="81"/>
      <c r="S791" s="81"/>
      <c r="T791" s="82"/>
      <c r="U791" s="81"/>
      <c r="V791" s="81"/>
      <c r="W791" s="81"/>
      <c r="X791" s="81"/>
      <c r="Y791" s="81"/>
      <c r="Z791" s="81"/>
      <c r="AA791" s="81"/>
      <c r="AB791" s="81"/>
      <c r="AC791" s="81"/>
      <c r="AD791" s="81"/>
      <c r="AE791" s="82"/>
      <c r="AF791" s="81"/>
      <c r="AG791" s="81"/>
      <c r="AH791" s="81"/>
      <c r="AI791" s="81"/>
      <c r="AJ791" s="81"/>
      <c r="AK791" s="81"/>
      <c r="AL791" s="81"/>
      <c r="AM791" s="81"/>
      <c r="AN791" s="81"/>
      <c r="AO791" s="81"/>
      <c r="AP791" s="82"/>
      <c r="AQ791" s="81"/>
      <c r="AR791" s="81"/>
      <c r="AS791" s="81"/>
      <c r="AT791" s="81"/>
      <c r="AU791" s="81"/>
      <c r="AV791" s="81"/>
      <c r="AW791" s="81"/>
      <c r="AX791" s="82"/>
      <c r="AY791" s="81"/>
      <c r="AZ791" s="81"/>
      <c r="BA791" s="81"/>
      <c r="BB791" s="81"/>
      <c r="BC791" s="81"/>
      <c r="BD791" s="81"/>
      <c r="BE791" s="81"/>
      <c r="BF791" s="82"/>
      <c r="BG791" s="81"/>
      <c r="BH791" s="81"/>
      <c r="BI791" s="81"/>
      <c r="BJ791" s="81"/>
      <c r="BK791" s="81"/>
      <c r="BL791" s="81"/>
      <c r="BM791" s="82"/>
      <c r="BN791" s="81"/>
      <c r="BO791" s="81"/>
      <c r="BP791" s="81"/>
      <c r="BQ791" s="81"/>
      <c r="BR791" s="81"/>
      <c r="BS791" s="81"/>
      <c r="BT791"/>
      <c r="BU791" s="80"/>
      <c r="BV791" s="80"/>
      <c r="BW791" s="80"/>
      <c r="BX791" s="80"/>
      <c r="BY791" s="80"/>
      <c r="BZ791" s="80"/>
      <c r="CA791" s="80"/>
      <c r="CB791" s="80"/>
      <c r="CC791" s="80"/>
    </row>
    <row r="792" spans="1:81">
      <c r="A792" s="80"/>
      <c r="B792" s="80"/>
      <c r="C792" s="80"/>
      <c r="D792" s="80"/>
      <c r="E792" s="80"/>
      <c r="F792" s="80"/>
      <c r="G792" s="80"/>
      <c r="H792" s="80"/>
      <c r="I792" s="177"/>
      <c r="J792" s="81"/>
      <c r="K792" s="81"/>
      <c r="L792" s="81"/>
      <c r="M792" s="81"/>
      <c r="N792" s="81"/>
      <c r="O792" s="81"/>
      <c r="P792" s="81"/>
      <c r="Q792" s="81"/>
      <c r="R792" s="81"/>
      <c r="S792" s="81"/>
      <c r="T792" s="82"/>
      <c r="U792" s="81"/>
      <c r="V792" s="81"/>
      <c r="W792" s="81"/>
      <c r="X792" s="81"/>
      <c r="Y792" s="81"/>
      <c r="Z792" s="81"/>
      <c r="AA792" s="81"/>
      <c r="AB792" s="81"/>
      <c r="AC792" s="81"/>
      <c r="AD792" s="81"/>
      <c r="AE792" s="82"/>
      <c r="AF792" s="81"/>
      <c r="AG792" s="81"/>
      <c r="AH792" s="81"/>
      <c r="AI792" s="81"/>
      <c r="AJ792" s="81"/>
      <c r="AK792" s="81"/>
      <c r="AL792" s="81"/>
      <c r="AM792" s="81"/>
      <c r="AN792" s="81"/>
      <c r="AO792" s="81"/>
      <c r="AP792" s="82"/>
      <c r="AQ792" s="81"/>
      <c r="AR792" s="81"/>
      <c r="AS792" s="81"/>
      <c r="AT792" s="81"/>
      <c r="AU792" s="81"/>
      <c r="AV792" s="81"/>
      <c r="AW792" s="81"/>
      <c r="AX792" s="82"/>
      <c r="AY792" s="81"/>
      <c r="AZ792" s="81"/>
      <c r="BA792" s="81"/>
      <c r="BB792" s="81"/>
      <c r="BC792" s="81"/>
      <c r="BD792" s="81"/>
      <c r="BE792" s="81"/>
      <c r="BF792" s="82"/>
      <c r="BG792" s="81"/>
      <c r="BH792" s="81"/>
      <c r="BI792" s="81"/>
      <c r="BJ792" s="81"/>
      <c r="BK792" s="81"/>
      <c r="BL792" s="81"/>
      <c r="BM792" s="82"/>
      <c r="BN792" s="81"/>
      <c r="BO792" s="81"/>
      <c r="BP792" s="81"/>
      <c r="BQ792" s="81"/>
      <c r="BR792" s="81"/>
      <c r="BS792" s="81"/>
      <c r="BT792"/>
      <c r="BU792" s="80"/>
      <c r="BV792" s="80"/>
      <c r="BW792" s="80"/>
      <c r="BX792" s="80"/>
      <c r="BY792" s="80"/>
      <c r="BZ792" s="80"/>
      <c r="CA792" s="80"/>
      <c r="CB792" s="80"/>
      <c r="CC792" s="80"/>
    </row>
    <row r="793" spans="1:81">
      <c r="A793" s="80"/>
      <c r="B793" s="80"/>
      <c r="C793" s="80"/>
      <c r="D793" s="80"/>
      <c r="E793" s="80"/>
      <c r="F793" s="80"/>
      <c r="G793" s="80"/>
      <c r="H793" s="80"/>
      <c r="I793" s="177"/>
      <c r="J793" s="81"/>
      <c r="K793" s="81"/>
      <c r="L793" s="81"/>
      <c r="M793" s="81"/>
      <c r="N793" s="81"/>
      <c r="O793" s="81"/>
      <c r="P793" s="81"/>
      <c r="Q793" s="81"/>
      <c r="R793" s="81"/>
      <c r="S793" s="81"/>
      <c r="T793" s="82"/>
      <c r="U793" s="81"/>
      <c r="V793" s="81"/>
      <c r="W793" s="81"/>
      <c r="X793" s="81"/>
      <c r="Y793" s="81"/>
      <c r="Z793" s="81"/>
      <c r="AA793" s="81"/>
      <c r="AB793" s="81"/>
      <c r="AC793" s="81"/>
      <c r="AD793" s="81"/>
      <c r="AE793" s="82"/>
      <c r="AF793" s="81"/>
      <c r="AG793" s="81"/>
      <c r="AH793" s="81"/>
      <c r="AI793" s="81"/>
      <c r="AJ793" s="81"/>
      <c r="AK793" s="81"/>
      <c r="AL793" s="81"/>
      <c r="AM793" s="81"/>
      <c r="AN793" s="81"/>
      <c r="AO793" s="81"/>
      <c r="AP793" s="82"/>
      <c r="AQ793" s="81"/>
      <c r="AR793" s="81"/>
      <c r="AS793" s="81"/>
      <c r="AT793" s="81"/>
      <c r="AU793" s="81"/>
      <c r="AV793" s="81"/>
      <c r="AW793" s="81"/>
      <c r="AX793" s="82"/>
      <c r="AY793" s="81"/>
      <c r="AZ793" s="81"/>
      <c r="BA793" s="81"/>
      <c r="BB793" s="81"/>
      <c r="BC793" s="81"/>
      <c r="BD793" s="81"/>
      <c r="BE793" s="81"/>
      <c r="BF793" s="82"/>
      <c r="BG793" s="81"/>
      <c r="BH793" s="81"/>
      <c r="BI793" s="81"/>
      <c r="BJ793" s="81"/>
      <c r="BK793" s="81"/>
      <c r="BL793" s="81"/>
      <c r="BM793" s="82"/>
      <c r="BN793" s="81"/>
      <c r="BO793" s="81"/>
      <c r="BP793" s="81"/>
      <c r="BQ793" s="81"/>
      <c r="BR793" s="81"/>
      <c r="BS793" s="81"/>
      <c r="BT793"/>
      <c r="BU793" s="80"/>
      <c r="BV793" s="80"/>
      <c r="BW793" s="80"/>
      <c r="BX793" s="80"/>
      <c r="BY793" s="80"/>
      <c r="BZ793" s="80"/>
      <c r="CA793" s="80"/>
      <c r="CB793" s="80"/>
      <c r="CC793" s="80"/>
    </row>
    <row r="794" spans="1:81">
      <c r="A794" s="80"/>
      <c r="B794" s="80"/>
      <c r="C794" s="80"/>
      <c r="D794" s="80"/>
      <c r="E794" s="80"/>
      <c r="F794" s="80"/>
      <c r="G794" s="80"/>
      <c r="H794" s="80"/>
      <c r="I794" s="177"/>
      <c r="J794" s="81"/>
      <c r="K794" s="81"/>
      <c r="L794" s="81"/>
      <c r="M794" s="81"/>
      <c r="N794" s="81"/>
      <c r="O794" s="81"/>
      <c r="P794" s="81"/>
      <c r="Q794" s="81"/>
      <c r="R794" s="81"/>
      <c r="S794" s="81"/>
      <c r="T794" s="82"/>
      <c r="U794" s="81"/>
      <c r="V794" s="81"/>
      <c r="W794" s="81"/>
      <c r="X794" s="81"/>
      <c r="Y794" s="81"/>
      <c r="Z794" s="81"/>
      <c r="AA794" s="81"/>
      <c r="AB794" s="81"/>
      <c r="AC794" s="81"/>
      <c r="AD794" s="81"/>
      <c r="AE794" s="82"/>
      <c r="AF794" s="81"/>
      <c r="AG794" s="81"/>
      <c r="AH794" s="81"/>
      <c r="AI794" s="81"/>
      <c r="AJ794" s="81"/>
      <c r="AK794" s="81"/>
      <c r="AL794" s="81"/>
      <c r="AM794" s="81"/>
      <c r="AN794" s="81"/>
      <c r="AO794" s="81"/>
      <c r="AP794" s="82"/>
      <c r="AQ794" s="81"/>
      <c r="AR794" s="81"/>
      <c r="AS794" s="81"/>
      <c r="AT794" s="81"/>
      <c r="AU794" s="81"/>
      <c r="AV794" s="81"/>
      <c r="AW794" s="81"/>
      <c r="AX794" s="82"/>
      <c r="AY794" s="81"/>
      <c r="AZ794" s="81"/>
      <c r="BA794" s="81"/>
      <c r="BB794" s="81"/>
      <c r="BC794" s="81"/>
      <c r="BD794" s="81"/>
      <c r="BE794" s="81"/>
      <c r="BF794" s="82"/>
      <c r="BG794" s="81"/>
      <c r="BH794" s="81"/>
      <c r="BI794" s="81"/>
      <c r="BJ794" s="81"/>
      <c r="BK794" s="81"/>
      <c r="BL794" s="81"/>
      <c r="BM794" s="82"/>
      <c r="BN794" s="81"/>
      <c r="BO794" s="81"/>
      <c r="BP794" s="81"/>
      <c r="BQ794" s="81"/>
      <c r="BR794" s="81"/>
      <c r="BS794" s="81"/>
      <c r="BT794"/>
      <c r="BU794" s="80"/>
      <c r="BV794" s="80"/>
      <c r="BW794" s="80"/>
      <c r="BX794" s="80"/>
      <c r="BY794" s="80"/>
      <c r="BZ794" s="80"/>
      <c r="CA794" s="80"/>
      <c r="CB794" s="80"/>
      <c r="CC794" s="80"/>
    </row>
    <row r="795" spans="1:81">
      <c r="A795" s="80"/>
      <c r="B795" s="80"/>
      <c r="C795" s="80"/>
      <c r="D795" s="80"/>
      <c r="E795" s="80"/>
      <c r="F795" s="80"/>
      <c r="G795" s="80"/>
      <c r="H795" s="80"/>
      <c r="I795" s="177"/>
      <c r="J795" s="81"/>
      <c r="K795" s="81"/>
      <c r="L795" s="81"/>
      <c r="M795" s="81"/>
      <c r="N795" s="81"/>
      <c r="O795" s="81"/>
      <c r="P795" s="81"/>
      <c r="Q795" s="81"/>
      <c r="R795" s="81"/>
      <c r="S795" s="81"/>
      <c r="T795" s="82"/>
      <c r="U795" s="81"/>
      <c r="V795" s="81"/>
      <c r="W795" s="81"/>
      <c r="X795" s="81"/>
      <c r="Y795" s="81"/>
      <c r="Z795" s="81"/>
      <c r="AA795" s="81"/>
      <c r="AB795" s="81"/>
      <c r="AC795" s="81"/>
      <c r="AD795" s="81"/>
      <c r="AE795" s="82"/>
      <c r="AF795" s="81"/>
      <c r="AG795" s="81"/>
      <c r="AH795" s="81"/>
      <c r="AI795" s="81"/>
      <c r="AJ795" s="81"/>
      <c r="AK795" s="81"/>
      <c r="AL795" s="81"/>
      <c r="AM795" s="81"/>
      <c r="AN795" s="81"/>
      <c r="AO795" s="81"/>
      <c r="AP795" s="82"/>
      <c r="AQ795" s="81"/>
      <c r="AR795" s="81"/>
      <c r="AS795" s="81"/>
      <c r="AT795" s="81"/>
      <c r="AU795" s="81"/>
      <c r="AV795" s="81"/>
      <c r="AW795" s="81"/>
      <c r="AX795" s="82"/>
      <c r="AY795" s="81"/>
      <c r="AZ795" s="81"/>
      <c r="BA795" s="81"/>
      <c r="BB795" s="81"/>
      <c r="BC795" s="81"/>
      <c r="BD795" s="81"/>
      <c r="BE795" s="81"/>
      <c r="BF795" s="82"/>
      <c r="BG795" s="81"/>
      <c r="BH795" s="81"/>
      <c r="BI795" s="81"/>
      <c r="BJ795" s="81"/>
      <c r="BK795" s="81"/>
      <c r="BL795" s="81"/>
      <c r="BM795" s="82"/>
      <c r="BN795" s="81"/>
      <c r="BO795" s="81"/>
      <c r="BP795" s="81"/>
      <c r="BQ795" s="81"/>
      <c r="BR795" s="81"/>
      <c r="BS795" s="81"/>
      <c r="BT795"/>
      <c r="BU795" s="80"/>
      <c r="BV795" s="80"/>
      <c r="BW795" s="80"/>
      <c r="BX795" s="80"/>
      <c r="BY795" s="80"/>
      <c r="BZ795" s="80"/>
      <c r="CA795" s="80"/>
      <c r="CB795" s="80"/>
      <c r="CC795" s="80"/>
    </row>
    <row r="796" spans="1:81">
      <c r="A796" s="80"/>
      <c r="B796" s="80"/>
      <c r="C796" s="80"/>
      <c r="D796" s="80"/>
      <c r="E796" s="80"/>
      <c r="F796" s="80"/>
      <c r="G796" s="80"/>
      <c r="H796" s="80"/>
      <c r="I796" s="177"/>
      <c r="J796" s="81"/>
      <c r="K796" s="81"/>
      <c r="L796" s="81"/>
      <c r="M796" s="81"/>
      <c r="N796" s="81"/>
      <c r="O796" s="81"/>
      <c r="P796" s="81"/>
      <c r="Q796" s="81"/>
      <c r="R796" s="81"/>
      <c r="S796" s="81"/>
      <c r="T796" s="82"/>
      <c r="U796" s="81"/>
      <c r="V796" s="81"/>
      <c r="W796" s="81"/>
      <c r="X796" s="81"/>
      <c r="Y796" s="81"/>
      <c r="Z796" s="81"/>
      <c r="AA796" s="81"/>
      <c r="AB796" s="81"/>
      <c r="AC796" s="81"/>
      <c r="AD796" s="81"/>
      <c r="AE796" s="82"/>
      <c r="AF796" s="81"/>
      <c r="AG796" s="81"/>
      <c r="AH796" s="81"/>
      <c r="AI796" s="81"/>
      <c r="AJ796" s="81"/>
      <c r="AK796" s="81"/>
      <c r="AL796" s="81"/>
      <c r="AM796" s="81"/>
      <c r="AN796" s="81"/>
      <c r="AO796" s="81"/>
      <c r="AP796" s="82"/>
      <c r="AQ796" s="81"/>
      <c r="AR796" s="81"/>
      <c r="AS796" s="81"/>
      <c r="AT796" s="81"/>
      <c r="AU796" s="81"/>
      <c r="AV796" s="81"/>
      <c r="AW796" s="81"/>
      <c r="AX796" s="82"/>
      <c r="AY796" s="81"/>
      <c r="AZ796" s="81"/>
      <c r="BA796" s="81"/>
      <c r="BB796" s="81"/>
      <c r="BC796" s="81"/>
      <c r="BD796" s="81"/>
      <c r="BE796" s="81"/>
      <c r="BF796" s="82"/>
      <c r="BG796" s="81"/>
      <c r="BH796" s="81"/>
      <c r="BI796" s="81"/>
      <c r="BJ796" s="81"/>
      <c r="BK796" s="81"/>
      <c r="BL796" s="81"/>
      <c r="BM796" s="82"/>
      <c r="BN796" s="81"/>
      <c r="BO796" s="81"/>
      <c r="BP796" s="81"/>
      <c r="BQ796" s="81"/>
      <c r="BR796" s="81"/>
      <c r="BS796" s="81"/>
      <c r="BT796"/>
      <c r="BU796" s="80"/>
      <c r="BV796" s="80"/>
      <c r="BW796" s="80"/>
      <c r="BX796" s="80"/>
      <c r="BY796" s="80"/>
      <c r="BZ796" s="80"/>
      <c r="CA796" s="80"/>
      <c r="CB796" s="80"/>
      <c r="CC796" s="80"/>
    </row>
    <row r="797" spans="1:81">
      <c r="A797" s="80"/>
      <c r="B797" s="80"/>
      <c r="C797" s="80"/>
      <c r="D797" s="80"/>
      <c r="E797" s="80"/>
      <c r="F797" s="80"/>
      <c r="G797" s="80"/>
      <c r="H797" s="80"/>
      <c r="I797" s="177"/>
      <c r="J797" s="81"/>
      <c r="K797" s="81"/>
      <c r="L797" s="81"/>
      <c r="M797" s="81"/>
      <c r="N797" s="81"/>
      <c r="O797" s="81"/>
      <c r="P797" s="81"/>
      <c r="Q797" s="81"/>
      <c r="R797" s="81"/>
      <c r="S797" s="81"/>
      <c r="T797" s="82"/>
      <c r="U797" s="81"/>
      <c r="V797" s="81"/>
      <c r="W797" s="81"/>
      <c r="X797" s="81"/>
      <c r="Y797" s="81"/>
      <c r="Z797" s="81"/>
      <c r="AA797" s="81"/>
      <c r="AB797" s="81"/>
      <c r="AC797" s="81"/>
      <c r="AD797" s="81"/>
      <c r="AE797" s="82"/>
      <c r="AF797" s="81"/>
      <c r="AG797" s="81"/>
      <c r="AH797" s="81"/>
      <c r="AI797" s="81"/>
      <c r="AJ797" s="81"/>
      <c r="AK797" s="81"/>
      <c r="AL797" s="81"/>
      <c r="AM797" s="81"/>
      <c r="AN797" s="81"/>
      <c r="AO797" s="81"/>
      <c r="AP797" s="82"/>
      <c r="AQ797" s="81"/>
      <c r="AR797" s="81"/>
      <c r="AS797" s="81"/>
      <c r="AT797" s="81"/>
      <c r="AU797" s="81"/>
      <c r="AV797" s="81"/>
      <c r="AW797" s="81"/>
      <c r="AX797" s="82"/>
      <c r="AY797" s="81"/>
      <c r="AZ797" s="81"/>
      <c r="BA797" s="81"/>
      <c r="BB797" s="81"/>
      <c r="BC797" s="81"/>
      <c r="BD797" s="81"/>
      <c r="BE797" s="81"/>
      <c r="BF797" s="82"/>
      <c r="BG797" s="81"/>
      <c r="BH797" s="81"/>
      <c r="BI797" s="81"/>
      <c r="BJ797" s="81"/>
      <c r="BK797" s="81"/>
      <c r="BL797" s="81"/>
      <c r="BM797" s="82"/>
      <c r="BN797" s="81"/>
      <c r="BO797" s="81"/>
      <c r="BP797" s="81"/>
      <c r="BQ797" s="81"/>
      <c r="BR797" s="81"/>
      <c r="BS797" s="81"/>
      <c r="BT797"/>
      <c r="BU797" s="80"/>
      <c r="BV797" s="80"/>
      <c r="BW797" s="80"/>
      <c r="BX797" s="80"/>
      <c r="BY797" s="80"/>
      <c r="BZ797" s="80"/>
      <c r="CA797" s="80"/>
      <c r="CB797" s="80"/>
      <c r="CC797" s="80"/>
    </row>
    <row r="798" spans="1:81">
      <c r="A798" s="80"/>
      <c r="B798" s="80"/>
      <c r="C798" s="80"/>
      <c r="D798" s="80"/>
      <c r="E798" s="80"/>
      <c r="F798" s="80"/>
      <c r="G798" s="80"/>
      <c r="H798" s="80"/>
      <c r="I798" s="177"/>
      <c r="J798" s="81"/>
      <c r="K798" s="81"/>
      <c r="L798" s="81"/>
      <c r="M798" s="81"/>
      <c r="N798" s="81"/>
      <c r="O798" s="81"/>
      <c r="P798" s="81"/>
      <c r="Q798" s="81"/>
      <c r="R798" s="81"/>
      <c r="S798" s="81"/>
      <c r="T798" s="82"/>
      <c r="U798" s="81"/>
      <c r="V798" s="81"/>
      <c r="W798" s="81"/>
      <c r="X798" s="81"/>
      <c r="Y798" s="81"/>
      <c r="Z798" s="81"/>
      <c r="AA798" s="81"/>
      <c r="AB798" s="81"/>
      <c r="AC798" s="81"/>
      <c r="AD798" s="81"/>
      <c r="AE798" s="82"/>
      <c r="AF798" s="81"/>
      <c r="AG798" s="81"/>
      <c r="AH798" s="81"/>
      <c r="AI798" s="81"/>
      <c r="AJ798" s="81"/>
      <c r="AK798" s="81"/>
      <c r="AL798" s="81"/>
      <c r="AM798" s="81"/>
      <c r="AN798" s="81"/>
      <c r="AO798" s="81"/>
      <c r="AP798" s="82"/>
      <c r="AQ798" s="81"/>
      <c r="AR798" s="81"/>
      <c r="AS798" s="81"/>
      <c r="AT798" s="81"/>
      <c r="AU798" s="81"/>
      <c r="AV798" s="81"/>
      <c r="AW798" s="81"/>
      <c r="AX798" s="82"/>
      <c r="AY798" s="81"/>
      <c r="AZ798" s="81"/>
      <c r="BA798" s="81"/>
      <c r="BB798" s="81"/>
      <c r="BC798" s="81"/>
      <c r="BD798" s="81"/>
      <c r="BE798" s="81"/>
      <c r="BF798" s="82"/>
      <c r="BG798" s="81"/>
      <c r="BH798" s="81"/>
      <c r="BI798" s="81"/>
      <c r="BJ798" s="81"/>
      <c r="BK798" s="81"/>
      <c r="BL798" s="81"/>
      <c r="BM798" s="82"/>
      <c r="BN798" s="81"/>
      <c r="BO798" s="81"/>
      <c r="BP798" s="81"/>
      <c r="BQ798" s="81"/>
      <c r="BR798" s="81"/>
      <c r="BS798" s="81"/>
      <c r="BT798"/>
      <c r="BU798" s="80"/>
      <c r="BV798" s="80"/>
      <c r="BW798" s="80"/>
      <c r="BX798" s="80"/>
      <c r="BY798" s="80"/>
      <c r="BZ798" s="80"/>
      <c r="CA798" s="80"/>
      <c r="CB798" s="80"/>
      <c r="CC798" s="80"/>
    </row>
    <row r="799" spans="1:81">
      <c r="A799" s="80"/>
      <c r="B799" s="80"/>
      <c r="C799" s="80"/>
      <c r="D799" s="80"/>
      <c r="E799" s="80"/>
      <c r="F799" s="80"/>
      <c r="G799" s="80"/>
      <c r="H799" s="80"/>
      <c r="I799" s="177"/>
      <c r="J799" s="81"/>
      <c r="K799" s="81"/>
      <c r="L799" s="81"/>
      <c r="M799" s="81"/>
      <c r="N799" s="81"/>
      <c r="O799" s="81"/>
      <c r="P799" s="81"/>
      <c r="Q799" s="81"/>
      <c r="R799" s="81"/>
      <c r="S799" s="81"/>
      <c r="T799" s="82"/>
      <c r="U799" s="81"/>
      <c r="V799" s="81"/>
      <c r="W799" s="81"/>
      <c r="X799" s="81"/>
      <c r="Y799" s="81"/>
      <c r="Z799" s="81"/>
      <c r="AA799" s="81"/>
      <c r="AB799" s="81"/>
      <c r="AC799" s="81"/>
      <c r="AD799" s="81"/>
      <c r="AE799" s="82"/>
      <c r="AF799" s="81"/>
      <c r="AG799" s="81"/>
      <c r="AH799" s="81"/>
      <c r="AI799" s="81"/>
      <c r="AJ799" s="81"/>
      <c r="AK799" s="81"/>
      <c r="AL799" s="81"/>
      <c r="AM799" s="81"/>
      <c r="AN799" s="81"/>
      <c r="AO799" s="81"/>
      <c r="AP799" s="82"/>
      <c r="AQ799" s="81"/>
      <c r="AR799" s="81"/>
      <c r="AS799" s="81"/>
      <c r="AT799" s="81"/>
      <c r="AU799" s="81"/>
      <c r="AV799" s="81"/>
      <c r="AW799" s="81"/>
      <c r="AX799" s="82"/>
      <c r="AY799" s="81"/>
      <c r="AZ799" s="81"/>
      <c r="BA799" s="81"/>
      <c r="BB799" s="81"/>
      <c r="BC799" s="81"/>
      <c r="BD799" s="81"/>
      <c r="BE799" s="81"/>
      <c r="BF799" s="82"/>
      <c r="BG799" s="81"/>
      <c r="BH799" s="81"/>
      <c r="BI799" s="81"/>
      <c r="BJ799" s="81"/>
      <c r="BK799" s="81"/>
      <c r="BL799" s="81"/>
      <c r="BM799" s="82"/>
      <c r="BN799" s="81"/>
      <c r="BO799" s="81"/>
      <c r="BP799" s="81"/>
      <c r="BQ799" s="81"/>
      <c r="BR799" s="81"/>
      <c r="BS799" s="81"/>
      <c r="BT799"/>
      <c r="BU799" s="80"/>
      <c r="BV799" s="80"/>
      <c r="BW799" s="80"/>
      <c r="BX799" s="80"/>
      <c r="BY799" s="80"/>
      <c r="BZ799" s="80"/>
      <c r="CA799" s="80"/>
      <c r="CB799" s="80"/>
      <c r="CC799" s="80"/>
    </row>
    <row r="800" spans="1:81">
      <c r="A800" s="80"/>
      <c r="B800" s="80"/>
      <c r="C800" s="80"/>
      <c r="D800" s="80"/>
      <c r="E800" s="80"/>
      <c r="F800" s="80"/>
      <c r="G800" s="80"/>
      <c r="H800" s="80"/>
      <c r="I800" s="177"/>
      <c r="J800" s="81"/>
      <c r="K800" s="81"/>
      <c r="L800" s="81"/>
      <c r="M800" s="81"/>
      <c r="N800" s="81"/>
      <c r="O800" s="81"/>
      <c r="P800" s="81"/>
      <c r="Q800" s="81"/>
      <c r="R800" s="81"/>
      <c r="S800" s="81"/>
      <c r="T800" s="82"/>
      <c r="U800" s="81"/>
      <c r="V800" s="81"/>
      <c r="W800" s="81"/>
      <c r="X800" s="81"/>
      <c r="Y800" s="81"/>
      <c r="Z800" s="81"/>
      <c r="AA800" s="81"/>
      <c r="AB800" s="81"/>
      <c r="AC800" s="81"/>
      <c r="AD800" s="81"/>
      <c r="AE800" s="82"/>
      <c r="AF800" s="81"/>
      <c r="AG800" s="81"/>
      <c r="AH800" s="81"/>
      <c r="AI800" s="81"/>
      <c r="AJ800" s="81"/>
      <c r="AK800" s="81"/>
      <c r="AL800" s="81"/>
      <c r="AM800" s="81"/>
      <c r="AN800" s="81"/>
      <c r="AO800" s="81"/>
      <c r="AP800" s="82"/>
      <c r="AQ800" s="81"/>
      <c r="AR800" s="81"/>
      <c r="AS800" s="81"/>
      <c r="AT800" s="81"/>
      <c r="AU800" s="81"/>
      <c r="AV800" s="81"/>
      <c r="AW800" s="81"/>
      <c r="AX800" s="82"/>
      <c r="AY800" s="81"/>
      <c r="AZ800" s="81"/>
      <c r="BA800" s="81"/>
      <c r="BB800" s="81"/>
      <c r="BC800" s="81"/>
      <c r="BD800" s="81"/>
      <c r="BE800" s="81"/>
      <c r="BF800" s="82"/>
      <c r="BG800" s="81"/>
      <c r="BH800" s="81"/>
      <c r="BI800" s="81"/>
      <c r="BJ800" s="81"/>
      <c r="BK800" s="81"/>
      <c r="BL800" s="81"/>
      <c r="BM800" s="82"/>
      <c r="BN800" s="81"/>
      <c r="BO800" s="81"/>
      <c r="BP800" s="81"/>
      <c r="BQ800" s="81"/>
      <c r="BR800" s="81"/>
      <c r="BS800" s="81"/>
      <c r="BT800"/>
      <c r="BU800" s="80"/>
      <c r="BV800" s="80"/>
      <c r="BW800" s="80"/>
      <c r="BX800" s="80"/>
      <c r="BY800" s="80"/>
      <c r="BZ800" s="80"/>
      <c r="CA800" s="80"/>
      <c r="CB800" s="80"/>
      <c r="CC800" s="80"/>
    </row>
    <row r="801" spans="1:81">
      <c r="A801" s="80"/>
      <c r="B801" s="80"/>
      <c r="C801" s="80"/>
      <c r="D801" s="80"/>
      <c r="E801" s="80"/>
      <c r="F801" s="80"/>
      <c r="G801" s="80"/>
      <c r="H801" s="80"/>
      <c r="I801" s="177"/>
      <c r="J801" s="81"/>
      <c r="K801" s="81"/>
      <c r="L801" s="81"/>
      <c r="M801" s="81"/>
      <c r="N801" s="81"/>
      <c r="O801" s="81"/>
      <c r="P801" s="81"/>
      <c r="Q801" s="81"/>
      <c r="R801" s="81"/>
      <c r="S801" s="81"/>
      <c r="T801" s="82"/>
      <c r="U801" s="81"/>
      <c r="V801" s="81"/>
      <c r="W801" s="81"/>
      <c r="X801" s="81"/>
      <c r="Y801" s="81"/>
      <c r="Z801" s="81"/>
      <c r="AA801" s="81"/>
      <c r="AB801" s="81"/>
      <c r="AC801" s="81"/>
      <c r="AD801" s="81"/>
      <c r="AE801" s="82"/>
      <c r="AF801" s="81"/>
      <c r="AG801" s="81"/>
      <c r="AH801" s="81"/>
      <c r="AI801" s="81"/>
      <c r="AJ801" s="81"/>
      <c r="AK801" s="81"/>
      <c r="AL801" s="81"/>
      <c r="AM801" s="81"/>
      <c r="AN801" s="81"/>
      <c r="AO801" s="81"/>
      <c r="AP801" s="82"/>
      <c r="AQ801" s="81"/>
      <c r="AR801" s="81"/>
      <c r="AS801" s="81"/>
      <c r="AT801" s="81"/>
      <c r="AU801" s="81"/>
      <c r="AV801" s="81"/>
      <c r="AW801" s="81"/>
      <c r="AX801" s="82"/>
      <c r="AY801" s="81"/>
      <c r="AZ801" s="81"/>
      <c r="BA801" s="81"/>
      <c r="BB801" s="81"/>
      <c r="BC801" s="81"/>
      <c r="BD801" s="81"/>
      <c r="BE801" s="81"/>
      <c r="BF801" s="82"/>
      <c r="BG801" s="81"/>
      <c r="BH801" s="81"/>
      <c r="BI801" s="81"/>
      <c r="BJ801" s="81"/>
      <c r="BK801" s="81"/>
      <c r="BL801" s="81"/>
      <c r="BM801" s="82"/>
      <c r="BN801" s="81"/>
      <c r="BO801" s="81"/>
      <c r="BP801" s="81"/>
      <c r="BQ801" s="81"/>
      <c r="BR801" s="81"/>
      <c r="BS801" s="81"/>
      <c r="BT801"/>
      <c r="BU801" s="80"/>
      <c r="BV801" s="80"/>
      <c r="BW801" s="80"/>
      <c r="BX801" s="80"/>
      <c r="BY801" s="80"/>
      <c r="BZ801" s="80"/>
      <c r="CA801" s="80"/>
      <c r="CB801" s="80"/>
      <c r="CC801" s="80"/>
    </row>
    <row r="802" spans="1:81">
      <c r="A802" s="80"/>
      <c r="B802" s="80"/>
      <c r="C802" s="80"/>
      <c r="D802" s="80"/>
      <c r="E802" s="80"/>
      <c r="F802" s="80"/>
      <c r="G802" s="80"/>
      <c r="H802" s="80"/>
      <c r="I802" s="177"/>
      <c r="J802" s="81"/>
      <c r="K802" s="81"/>
      <c r="L802" s="81"/>
      <c r="M802" s="81"/>
      <c r="N802" s="81"/>
      <c r="O802" s="81"/>
      <c r="P802" s="81"/>
      <c r="Q802" s="81"/>
      <c r="R802" s="81"/>
      <c r="S802" s="81"/>
      <c r="T802" s="82"/>
      <c r="U802" s="81"/>
      <c r="V802" s="81"/>
      <c r="W802" s="81"/>
      <c r="X802" s="81"/>
      <c r="Y802" s="81"/>
      <c r="Z802" s="81"/>
      <c r="AA802" s="81"/>
      <c r="AB802" s="81"/>
      <c r="AC802" s="81"/>
      <c r="AD802" s="81"/>
      <c r="AE802" s="82"/>
      <c r="AF802" s="81"/>
      <c r="AG802" s="81"/>
      <c r="AH802" s="81"/>
      <c r="AI802" s="81"/>
      <c r="AJ802" s="81"/>
      <c r="AK802" s="81"/>
      <c r="AL802" s="81"/>
      <c r="AM802" s="81"/>
      <c r="AN802" s="81"/>
      <c r="AO802" s="81"/>
      <c r="AP802" s="82"/>
      <c r="AQ802" s="81"/>
      <c r="AR802" s="81"/>
      <c r="AS802" s="81"/>
      <c r="AT802" s="81"/>
      <c r="AU802" s="81"/>
      <c r="AV802" s="81"/>
      <c r="AW802" s="81"/>
      <c r="AX802" s="82"/>
      <c r="AY802" s="81"/>
      <c r="AZ802" s="81"/>
      <c r="BA802" s="81"/>
      <c r="BB802" s="81"/>
      <c r="BC802" s="81"/>
      <c r="BD802" s="81"/>
      <c r="BE802" s="81"/>
      <c r="BF802" s="82"/>
      <c r="BG802" s="81"/>
      <c r="BH802" s="81"/>
      <c r="BI802" s="81"/>
      <c r="BJ802" s="81"/>
      <c r="BK802" s="81"/>
      <c r="BL802" s="81"/>
      <c r="BM802" s="82"/>
      <c r="BN802" s="81"/>
      <c r="BO802" s="81"/>
      <c r="BP802" s="81"/>
      <c r="BQ802" s="81"/>
      <c r="BR802" s="81"/>
      <c r="BS802" s="81"/>
      <c r="BT802"/>
      <c r="BU802" s="80"/>
      <c r="BV802" s="80"/>
      <c r="BW802" s="80"/>
      <c r="BX802" s="80"/>
      <c r="BY802" s="80"/>
      <c r="BZ802" s="80"/>
      <c r="CA802" s="80"/>
      <c r="CB802" s="80"/>
      <c r="CC802" s="80"/>
    </row>
    <row r="803" spans="1:81">
      <c r="A803" s="80"/>
      <c r="B803" s="80"/>
      <c r="C803" s="80"/>
      <c r="D803" s="80"/>
      <c r="E803" s="80"/>
      <c r="F803" s="80"/>
      <c r="G803" s="80"/>
      <c r="H803" s="80"/>
      <c r="I803" s="177"/>
      <c r="J803" s="81"/>
      <c r="K803" s="81"/>
      <c r="L803" s="81"/>
      <c r="M803" s="81"/>
      <c r="N803" s="81"/>
      <c r="O803" s="81"/>
      <c r="P803" s="81"/>
      <c r="Q803" s="81"/>
      <c r="R803" s="81"/>
      <c r="S803" s="81"/>
      <c r="T803" s="82"/>
      <c r="U803" s="81"/>
      <c r="V803" s="81"/>
      <c r="W803" s="81"/>
      <c r="X803" s="81"/>
      <c r="Y803" s="81"/>
      <c r="Z803" s="81"/>
      <c r="AA803" s="81"/>
      <c r="AB803" s="81"/>
      <c r="AC803" s="81"/>
      <c r="AD803" s="81"/>
      <c r="AE803" s="82"/>
      <c r="AF803" s="81"/>
      <c r="AG803" s="81"/>
      <c r="AH803" s="81"/>
      <c r="AI803" s="81"/>
      <c r="AJ803" s="81"/>
      <c r="AK803" s="81"/>
      <c r="AL803" s="81"/>
      <c r="AM803" s="81"/>
      <c r="AN803" s="81"/>
      <c r="AO803" s="81"/>
      <c r="AP803" s="82"/>
      <c r="AQ803" s="81"/>
      <c r="AR803" s="81"/>
      <c r="AS803" s="81"/>
      <c r="AT803" s="81"/>
      <c r="AU803" s="81"/>
      <c r="AV803" s="81"/>
      <c r="AW803" s="81"/>
      <c r="AX803" s="82"/>
      <c r="AY803" s="81"/>
      <c r="AZ803" s="81"/>
      <c r="BA803" s="81"/>
      <c r="BB803" s="81"/>
      <c r="BC803" s="81"/>
      <c r="BD803" s="81"/>
      <c r="BE803" s="81"/>
      <c r="BF803" s="82"/>
      <c r="BG803" s="81"/>
      <c r="BH803" s="81"/>
      <c r="BI803" s="81"/>
      <c r="BJ803" s="81"/>
      <c r="BK803" s="81"/>
      <c r="BL803" s="81"/>
      <c r="BM803" s="82"/>
      <c r="BN803" s="81"/>
      <c r="BO803" s="81"/>
      <c r="BP803" s="81"/>
      <c r="BQ803" s="81"/>
      <c r="BR803" s="81"/>
      <c r="BS803" s="81"/>
      <c r="BT803"/>
      <c r="BU803" s="80"/>
      <c r="BV803" s="80"/>
      <c r="BW803" s="80"/>
      <c r="BX803" s="80"/>
      <c r="BY803" s="80"/>
      <c r="BZ803" s="80"/>
      <c r="CA803" s="80"/>
      <c r="CB803" s="80"/>
      <c r="CC803" s="80"/>
    </row>
    <row r="804" spans="1:81">
      <c r="A804" s="80"/>
      <c r="B804" s="80"/>
      <c r="C804" s="80"/>
      <c r="D804" s="80"/>
      <c r="E804" s="80"/>
      <c r="F804" s="80"/>
      <c r="G804" s="80"/>
      <c r="H804" s="80"/>
      <c r="I804" s="177"/>
      <c r="J804" s="81"/>
      <c r="K804" s="81"/>
      <c r="L804" s="81"/>
      <c r="M804" s="81"/>
      <c r="N804" s="81"/>
      <c r="O804" s="81"/>
      <c r="P804" s="81"/>
      <c r="Q804" s="81"/>
      <c r="R804" s="81"/>
      <c r="S804" s="81"/>
      <c r="T804" s="82"/>
      <c r="U804" s="81"/>
      <c r="V804" s="81"/>
      <c r="W804" s="81"/>
      <c r="X804" s="81"/>
      <c r="Y804" s="81"/>
      <c r="Z804" s="81"/>
      <c r="AA804" s="81"/>
      <c r="AB804" s="81"/>
      <c r="AC804" s="81"/>
      <c r="AD804" s="81"/>
      <c r="AE804" s="82"/>
      <c r="AF804" s="81"/>
      <c r="AG804" s="81"/>
      <c r="AH804" s="81"/>
      <c r="AI804" s="81"/>
      <c r="AJ804" s="81"/>
      <c r="AK804" s="81"/>
      <c r="AL804" s="81"/>
      <c r="AM804" s="81"/>
      <c r="AN804" s="81"/>
      <c r="AO804" s="81"/>
      <c r="AP804" s="82"/>
      <c r="AQ804" s="81"/>
      <c r="AR804" s="81"/>
      <c r="AS804" s="81"/>
      <c r="AT804" s="81"/>
      <c r="AU804" s="81"/>
      <c r="AV804" s="81"/>
      <c r="AW804" s="81"/>
      <c r="AX804" s="82"/>
      <c r="AY804" s="81"/>
      <c r="AZ804" s="81"/>
      <c r="BA804" s="81"/>
      <c r="BB804" s="81"/>
      <c r="BC804" s="81"/>
      <c r="BD804" s="81"/>
      <c r="BE804" s="81"/>
      <c r="BF804" s="82"/>
      <c r="BG804" s="81"/>
      <c r="BH804" s="81"/>
      <c r="BI804" s="81"/>
      <c r="BJ804" s="81"/>
      <c r="BK804" s="81"/>
      <c r="BL804" s="81"/>
      <c r="BM804" s="82"/>
      <c r="BN804" s="81"/>
      <c r="BO804" s="81"/>
      <c r="BP804" s="81"/>
      <c r="BQ804" s="81"/>
      <c r="BR804" s="81"/>
      <c r="BS804" s="81"/>
      <c r="BT804"/>
      <c r="BU804" s="80"/>
      <c r="BV804" s="80"/>
      <c r="BW804" s="80"/>
      <c r="BX804" s="80"/>
      <c r="BY804" s="80"/>
      <c r="BZ804" s="80"/>
      <c r="CA804" s="80"/>
      <c r="CB804" s="80"/>
      <c r="CC804" s="80"/>
    </row>
    <row r="805" spans="1:81">
      <c r="A805" s="80"/>
      <c r="B805" s="80"/>
      <c r="C805" s="80"/>
      <c r="D805" s="80"/>
      <c r="E805" s="80"/>
      <c r="F805" s="80"/>
      <c r="G805" s="174"/>
      <c r="H805" s="80"/>
      <c r="I805" s="177"/>
      <c r="J805" s="81"/>
      <c r="K805" s="81"/>
      <c r="L805" s="81"/>
      <c r="M805" s="81"/>
      <c r="N805" s="81"/>
      <c r="O805" s="81"/>
      <c r="P805" s="81"/>
      <c r="Q805" s="81"/>
      <c r="R805" s="81"/>
      <c r="S805" s="81"/>
      <c r="T805" s="82"/>
      <c r="U805" s="81"/>
      <c r="V805" s="81"/>
      <c r="W805" s="81"/>
      <c r="X805" s="81"/>
      <c r="Y805" s="81"/>
      <c r="Z805" s="81"/>
      <c r="AA805" s="81"/>
      <c r="AB805" s="81"/>
      <c r="AC805" s="81"/>
      <c r="AD805" s="81"/>
      <c r="AE805" s="82"/>
      <c r="AF805" s="81"/>
      <c r="AG805" s="81"/>
      <c r="AH805" s="81"/>
      <c r="AI805" s="81"/>
      <c r="AJ805" s="81"/>
      <c r="AK805" s="81"/>
      <c r="AL805" s="81"/>
      <c r="AM805" s="81"/>
      <c r="AN805" s="81"/>
      <c r="AO805" s="81"/>
      <c r="AP805" s="82"/>
      <c r="AQ805" s="81"/>
      <c r="AR805" s="81"/>
      <c r="AS805" s="81"/>
      <c r="AT805" s="81"/>
      <c r="AU805" s="81"/>
      <c r="AV805" s="81"/>
      <c r="AW805" s="81"/>
      <c r="AX805" s="82"/>
      <c r="AY805" s="81"/>
      <c r="AZ805" s="81"/>
      <c r="BA805" s="81"/>
      <c r="BB805" s="81"/>
      <c r="BC805" s="81"/>
      <c r="BD805" s="81"/>
      <c r="BE805" s="81"/>
      <c r="BF805" s="82"/>
      <c r="BG805" s="81"/>
      <c r="BH805" s="81"/>
      <c r="BI805" s="81"/>
      <c r="BJ805" s="81"/>
      <c r="BK805" s="81"/>
      <c r="BL805" s="81"/>
      <c r="BM805" s="82"/>
      <c r="BN805" s="81"/>
      <c r="BO805" s="81"/>
      <c r="BP805" s="81"/>
      <c r="BQ805" s="81"/>
      <c r="BR805" s="81"/>
      <c r="BS805" s="81"/>
      <c r="BT805"/>
      <c r="BU805" s="80"/>
      <c r="BV805" s="80"/>
      <c r="BW805" s="80"/>
      <c r="BX805" s="80"/>
      <c r="BY805" s="80"/>
      <c r="BZ805" s="80"/>
      <c r="CA805" s="80"/>
      <c r="CB805" s="80"/>
      <c r="CC805" s="80"/>
    </row>
    <row r="806" spans="1:81">
      <c r="A806" s="80"/>
      <c r="B806" s="80"/>
      <c r="C806" s="80"/>
      <c r="D806" s="80"/>
      <c r="E806" s="80"/>
      <c r="F806" s="80"/>
      <c r="G806" s="174"/>
      <c r="H806" s="80"/>
      <c r="I806" s="177"/>
      <c r="J806" s="81"/>
      <c r="K806" s="81"/>
      <c r="L806" s="81"/>
      <c r="M806" s="81"/>
      <c r="N806" s="81"/>
      <c r="O806" s="81"/>
      <c r="P806" s="81"/>
      <c r="Q806" s="81"/>
      <c r="R806" s="81"/>
      <c r="S806" s="81"/>
      <c r="T806" s="82"/>
      <c r="U806" s="81"/>
      <c r="V806" s="81"/>
      <c r="W806" s="81"/>
      <c r="X806" s="81"/>
      <c r="Y806" s="81"/>
      <c r="Z806" s="81"/>
      <c r="AA806" s="81"/>
      <c r="AB806" s="81"/>
      <c r="AC806" s="81"/>
      <c r="AD806" s="81"/>
      <c r="AE806" s="82"/>
      <c r="AF806" s="81"/>
      <c r="AG806" s="81"/>
      <c r="AH806" s="81"/>
      <c r="AI806" s="81"/>
      <c r="AJ806" s="81"/>
      <c r="AK806" s="81"/>
      <c r="AL806" s="81"/>
      <c r="AM806" s="81"/>
      <c r="AN806" s="81"/>
      <c r="AO806" s="81"/>
      <c r="AP806" s="82"/>
      <c r="AQ806" s="81"/>
      <c r="AR806" s="81"/>
      <c r="AS806" s="81"/>
      <c r="AT806" s="81"/>
      <c r="AU806" s="81"/>
      <c r="AV806" s="81"/>
      <c r="AW806" s="81"/>
      <c r="AX806" s="82"/>
      <c r="AY806" s="81"/>
      <c r="AZ806" s="81"/>
      <c r="BA806" s="81"/>
      <c r="BB806" s="81"/>
      <c r="BC806" s="81"/>
      <c r="BD806" s="81"/>
      <c r="BE806" s="81"/>
      <c r="BF806" s="82"/>
      <c r="BG806" s="81"/>
      <c r="BH806" s="81"/>
      <c r="BI806" s="81"/>
      <c r="BJ806" s="81"/>
      <c r="BK806" s="81"/>
      <c r="BL806" s="81"/>
      <c r="BM806" s="82"/>
      <c r="BN806" s="81"/>
      <c r="BO806" s="81"/>
      <c r="BP806" s="81"/>
      <c r="BQ806" s="81"/>
      <c r="BR806" s="81"/>
      <c r="BS806" s="81"/>
      <c r="BT806"/>
      <c r="BU806" s="80"/>
      <c r="BV806" s="80"/>
      <c r="BW806" s="80"/>
      <c r="BX806" s="80"/>
      <c r="BY806" s="80"/>
      <c r="BZ806" s="80"/>
      <c r="CA806" s="80"/>
      <c r="CB806" s="80"/>
      <c r="CC806" s="80"/>
    </row>
    <row r="807" spans="1:81">
      <c r="A807" s="80"/>
      <c r="B807" s="80"/>
      <c r="C807" s="80"/>
      <c r="D807" s="80"/>
      <c r="E807" s="80"/>
      <c r="F807" s="80"/>
      <c r="G807" s="80"/>
      <c r="H807" s="80"/>
      <c r="I807" s="177"/>
      <c r="J807" s="81"/>
      <c r="K807" s="81"/>
      <c r="L807" s="81"/>
      <c r="M807" s="81"/>
      <c r="N807" s="81"/>
      <c r="O807" s="81"/>
      <c r="P807" s="81"/>
      <c r="Q807" s="81"/>
      <c r="R807" s="81"/>
      <c r="S807" s="81"/>
      <c r="T807" s="82"/>
      <c r="U807" s="81"/>
      <c r="V807" s="81"/>
      <c r="W807" s="81"/>
      <c r="X807" s="81"/>
      <c r="Y807" s="81"/>
      <c r="Z807" s="81"/>
      <c r="AA807" s="81"/>
      <c r="AB807" s="81"/>
      <c r="AC807" s="81"/>
      <c r="AD807" s="81"/>
      <c r="AE807" s="82"/>
      <c r="AF807" s="81"/>
      <c r="AG807" s="81"/>
      <c r="AH807" s="81"/>
      <c r="AI807" s="81"/>
      <c r="AJ807" s="81"/>
      <c r="AK807" s="81"/>
      <c r="AL807" s="81"/>
      <c r="AM807" s="81"/>
      <c r="AN807" s="81"/>
      <c r="AO807" s="81"/>
      <c r="AP807" s="82"/>
      <c r="AQ807" s="81"/>
      <c r="AR807" s="81"/>
      <c r="AS807" s="81"/>
      <c r="AT807" s="81"/>
      <c r="AU807" s="81"/>
      <c r="AV807" s="81"/>
      <c r="AW807" s="81"/>
      <c r="AX807" s="82"/>
      <c r="AY807" s="81"/>
      <c r="AZ807" s="81"/>
      <c r="BA807" s="81"/>
      <c r="BB807" s="81"/>
      <c r="BC807" s="81"/>
      <c r="BD807" s="81"/>
      <c r="BE807" s="81"/>
      <c r="BF807" s="82"/>
      <c r="BG807" s="81"/>
      <c r="BH807" s="81"/>
      <c r="BI807" s="81"/>
      <c r="BJ807" s="81"/>
      <c r="BK807" s="81"/>
      <c r="BL807" s="81"/>
      <c r="BM807" s="82"/>
      <c r="BN807" s="81"/>
      <c r="BO807" s="81"/>
      <c r="BP807" s="81"/>
      <c r="BQ807" s="81"/>
      <c r="BR807" s="81"/>
      <c r="BS807" s="81"/>
      <c r="BT807"/>
      <c r="BU807" s="80"/>
      <c r="BV807" s="80"/>
      <c r="BW807" s="80"/>
      <c r="BX807" s="80"/>
      <c r="BY807" s="80"/>
      <c r="BZ807" s="80"/>
      <c r="CA807" s="80"/>
      <c r="CB807" s="80"/>
      <c r="CC807" s="80"/>
    </row>
    <row r="808" spans="1:81">
      <c r="A808" s="80"/>
      <c r="B808" s="80"/>
      <c r="C808" s="80"/>
      <c r="D808" s="80"/>
      <c r="E808" s="80"/>
      <c r="F808" s="80"/>
      <c r="G808" s="80"/>
      <c r="H808" s="80"/>
      <c r="I808" s="177"/>
      <c r="J808" s="81"/>
      <c r="K808" s="81"/>
      <c r="L808" s="81"/>
      <c r="M808" s="81"/>
      <c r="N808" s="81"/>
      <c r="O808" s="81"/>
      <c r="P808" s="81"/>
      <c r="Q808" s="81"/>
      <c r="R808" s="81"/>
      <c r="S808" s="81"/>
      <c r="T808" s="82"/>
      <c r="U808" s="81"/>
      <c r="V808" s="81"/>
      <c r="W808" s="81"/>
      <c r="X808" s="81"/>
      <c r="Y808" s="81"/>
      <c r="Z808" s="81"/>
      <c r="AA808" s="81"/>
      <c r="AB808" s="81"/>
      <c r="AC808" s="81"/>
      <c r="AD808" s="81"/>
      <c r="AE808" s="82"/>
      <c r="AF808" s="81"/>
      <c r="AG808" s="81"/>
      <c r="AH808" s="81"/>
      <c r="AI808" s="81"/>
      <c r="AJ808" s="81"/>
      <c r="AK808" s="81"/>
      <c r="AL808" s="81"/>
      <c r="AM808" s="81"/>
      <c r="AN808" s="81"/>
      <c r="AO808" s="81"/>
      <c r="AP808" s="82"/>
      <c r="AQ808" s="81"/>
      <c r="AR808" s="81"/>
      <c r="AS808" s="81"/>
      <c r="AT808" s="81"/>
      <c r="AU808" s="81"/>
      <c r="AV808" s="81"/>
      <c r="AW808" s="81"/>
      <c r="AX808" s="82"/>
      <c r="AY808" s="81"/>
      <c r="AZ808" s="81"/>
      <c r="BA808" s="81"/>
      <c r="BB808" s="81"/>
      <c r="BC808" s="81"/>
      <c r="BD808" s="81"/>
      <c r="BE808" s="81"/>
      <c r="BF808" s="82"/>
      <c r="BG808" s="81"/>
      <c r="BH808" s="81"/>
      <c r="BI808" s="81"/>
      <c r="BJ808" s="81"/>
      <c r="BK808" s="81"/>
      <c r="BL808" s="81"/>
      <c r="BM808" s="82"/>
      <c r="BN808" s="81"/>
      <c r="BO808" s="81"/>
      <c r="BP808" s="81"/>
      <c r="BQ808" s="81"/>
      <c r="BR808" s="81"/>
      <c r="BS808" s="81"/>
      <c r="BT808"/>
      <c r="BU808" s="80"/>
      <c r="BV808" s="80"/>
      <c r="BW808" s="80"/>
      <c r="BX808" s="80"/>
      <c r="BY808" s="80"/>
      <c r="BZ808" s="80"/>
      <c r="CA808" s="80"/>
      <c r="CB808" s="80"/>
      <c r="CC808" s="80"/>
    </row>
    <row r="809" spans="1:81">
      <c r="A809" s="80"/>
      <c r="B809" s="80"/>
      <c r="C809" s="80"/>
      <c r="D809" s="80"/>
      <c r="E809" s="80"/>
      <c r="F809" s="80"/>
      <c r="G809" s="80"/>
      <c r="H809" s="80"/>
      <c r="I809" s="177"/>
      <c r="J809" s="81"/>
      <c r="K809" s="81"/>
      <c r="L809" s="81"/>
      <c r="M809" s="81"/>
      <c r="N809" s="81"/>
      <c r="O809" s="81"/>
      <c r="P809" s="81"/>
      <c r="Q809" s="81"/>
      <c r="R809" s="81"/>
      <c r="S809" s="81"/>
      <c r="T809" s="82"/>
      <c r="U809" s="81"/>
      <c r="V809" s="81"/>
      <c r="W809" s="81"/>
      <c r="X809" s="81"/>
      <c r="Y809" s="81"/>
      <c r="Z809" s="81"/>
      <c r="AA809" s="81"/>
      <c r="AB809" s="81"/>
      <c r="AC809" s="81"/>
      <c r="AD809" s="81"/>
      <c r="AE809" s="82"/>
      <c r="AF809" s="81"/>
      <c r="AG809" s="81"/>
      <c r="AH809" s="81"/>
      <c r="AI809" s="81"/>
      <c r="AJ809" s="81"/>
      <c r="AK809" s="81"/>
      <c r="AL809" s="81"/>
      <c r="AM809" s="81"/>
      <c r="AN809" s="81"/>
      <c r="AO809" s="81"/>
      <c r="AP809" s="82"/>
      <c r="AQ809" s="81"/>
      <c r="AR809" s="81"/>
      <c r="AS809" s="81"/>
      <c r="AT809" s="81"/>
      <c r="AU809" s="81"/>
      <c r="AV809" s="81"/>
      <c r="AW809" s="81"/>
      <c r="AX809" s="82"/>
      <c r="AY809" s="81"/>
      <c r="AZ809" s="81"/>
      <c r="BA809" s="81"/>
      <c r="BB809" s="81"/>
      <c r="BC809" s="81"/>
      <c r="BD809" s="81"/>
      <c r="BE809" s="81"/>
      <c r="BF809" s="82"/>
      <c r="BG809" s="81"/>
      <c r="BH809" s="81"/>
      <c r="BI809" s="81"/>
      <c r="BJ809" s="81"/>
      <c r="BK809" s="81"/>
      <c r="BL809" s="81"/>
      <c r="BM809" s="82"/>
      <c r="BN809" s="81"/>
      <c r="BO809" s="81"/>
      <c r="BP809" s="81"/>
      <c r="BQ809" s="81"/>
      <c r="BR809" s="81"/>
      <c r="BS809" s="81"/>
      <c r="BT809"/>
      <c r="BU809" s="80"/>
      <c r="BV809" s="80"/>
      <c r="BW809" s="80"/>
      <c r="BX809" s="80"/>
      <c r="BY809" s="80"/>
      <c r="BZ809" s="80"/>
      <c r="CA809" s="80"/>
      <c r="CB809" s="80"/>
      <c r="CC809" s="80"/>
    </row>
    <row r="810" spans="1:81">
      <c r="A810" s="80"/>
      <c r="B810" s="80"/>
      <c r="C810" s="80"/>
      <c r="D810" s="80"/>
      <c r="E810" s="80"/>
      <c r="F810" s="80"/>
      <c r="G810" s="80"/>
      <c r="H810" s="80"/>
      <c r="I810" s="177"/>
      <c r="J810" s="81"/>
      <c r="K810" s="81"/>
      <c r="L810" s="81"/>
      <c r="M810" s="81"/>
      <c r="N810" s="81"/>
      <c r="O810" s="81"/>
      <c r="P810" s="81"/>
      <c r="Q810" s="81"/>
      <c r="R810" s="81"/>
      <c r="S810" s="81"/>
      <c r="T810" s="82"/>
      <c r="U810" s="81"/>
      <c r="V810" s="81"/>
      <c r="W810" s="81"/>
      <c r="X810" s="81"/>
      <c r="Y810" s="81"/>
      <c r="Z810" s="81"/>
      <c r="AA810" s="81"/>
      <c r="AB810" s="81"/>
      <c r="AC810" s="81"/>
      <c r="AD810" s="81"/>
      <c r="AE810" s="82"/>
      <c r="AF810" s="81"/>
      <c r="AG810" s="81"/>
      <c r="AH810" s="81"/>
      <c r="AI810" s="81"/>
      <c r="AJ810" s="81"/>
      <c r="AK810" s="81"/>
      <c r="AL810" s="81"/>
      <c r="AM810" s="81"/>
      <c r="AN810" s="81"/>
      <c r="AO810" s="81"/>
      <c r="AP810" s="82"/>
      <c r="AQ810" s="81"/>
      <c r="AR810" s="81"/>
      <c r="AS810" s="81"/>
      <c r="AT810" s="81"/>
      <c r="AU810" s="81"/>
      <c r="AV810" s="81"/>
      <c r="AW810" s="81"/>
      <c r="AX810" s="82"/>
      <c r="AY810" s="81"/>
      <c r="AZ810" s="81"/>
      <c r="BA810" s="81"/>
      <c r="BB810" s="81"/>
      <c r="BC810" s="81"/>
      <c r="BD810" s="81"/>
      <c r="BE810" s="81"/>
      <c r="BF810" s="82"/>
      <c r="BG810" s="81"/>
      <c r="BH810" s="81"/>
      <c r="BI810" s="81"/>
      <c r="BJ810" s="81"/>
      <c r="BK810" s="81"/>
      <c r="BL810" s="81"/>
      <c r="BM810" s="82"/>
      <c r="BN810" s="81"/>
      <c r="BO810" s="81"/>
      <c r="BP810" s="81"/>
      <c r="BQ810" s="81"/>
      <c r="BR810" s="81"/>
      <c r="BS810" s="81"/>
      <c r="BT810"/>
      <c r="BU810" s="80"/>
      <c r="BV810" s="80"/>
      <c r="BW810" s="80"/>
      <c r="BX810" s="80"/>
      <c r="BY810" s="80"/>
      <c r="BZ810" s="80"/>
      <c r="CA810" s="80"/>
      <c r="CB810" s="80"/>
      <c r="CC810" s="80"/>
    </row>
    <row r="811" spans="1:81">
      <c r="A811" s="80"/>
      <c r="B811" s="80"/>
      <c r="C811" s="80"/>
      <c r="D811" s="80"/>
      <c r="E811" s="80"/>
      <c r="F811" s="80"/>
      <c r="G811" s="80"/>
      <c r="H811" s="80"/>
      <c r="I811" s="177"/>
      <c r="J811" s="81"/>
      <c r="K811" s="81"/>
      <c r="L811" s="81"/>
      <c r="M811" s="81"/>
      <c r="N811" s="81"/>
      <c r="O811" s="81"/>
      <c r="P811" s="81"/>
      <c r="Q811" s="81"/>
      <c r="R811" s="81"/>
      <c r="S811" s="81"/>
      <c r="T811" s="82"/>
      <c r="U811" s="81"/>
      <c r="V811" s="81"/>
      <c r="W811" s="81"/>
      <c r="X811" s="81"/>
      <c r="Y811" s="81"/>
      <c r="Z811" s="81"/>
      <c r="AA811" s="81"/>
      <c r="AB811" s="81"/>
      <c r="AC811" s="81"/>
      <c r="AD811" s="81"/>
      <c r="AE811" s="82"/>
      <c r="AF811" s="81"/>
      <c r="AG811" s="81"/>
      <c r="AH811" s="81"/>
      <c r="AI811" s="81"/>
      <c r="AJ811" s="81"/>
      <c r="AK811" s="81"/>
      <c r="AL811" s="81"/>
      <c r="AM811" s="81"/>
      <c r="AN811" s="81"/>
      <c r="AO811" s="81"/>
      <c r="AP811" s="82"/>
      <c r="AQ811" s="81"/>
      <c r="AR811" s="81"/>
      <c r="AS811" s="81"/>
      <c r="AT811" s="81"/>
      <c r="AU811" s="81"/>
      <c r="AV811" s="81"/>
      <c r="AW811" s="81"/>
      <c r="AX811" s="82"/>
      <c r="AY811" s="81"/>
      <c r="AZ811" s="81"/>
      <c r="BA811" s="81"/>
      <c r="BB811" s="81"/>
      <c r="BC811" s="81"/>
      <c r="BD811" s="81"/>
      <c r="BE811" s="81"/>
      <c r="BF811" s="82"/>
      <c r="BG811" s="81"/>
      <c r="BH811" s="81"/>
      <c r="BI811" s="81"/>
      <c r="BJ811" s="81"/>
      <c r="BK811" s="81"/>
      <c r="BL811" s="81"/>
      <c r="BM811" s="82"/>
      <c r="BN811" s="81"/>
      <c r="BO811" s="81"/>
      <c r="BP811" s="81"/>
      <c r="BQ811" s="81"/>
      <c r="BR811" s="81"/>
      <c r="BS811" s="81"/>
      <c r="BT811"/>
      <c r="BU811" s="80"/>
      <c r="BV811" s="80"/>
      <c r="BW811" s="80"/>
      <c r="BX811" s="80"/>
      <c r="BY811" s="80"/>
      <c r="BZ811" s="80"/>
      <c r="CA811" s="80"/>
      <c r="CB811" s="80"/>
      <c r="CC811" s="80"/>
    </row>
    <row r="812" spans="1:81">
      <c r="A812" s="80"/>
      <c r="B812" s="80"/>
      <c r="C812" s="80"/>
      <c r="D812" s="80"/>
      <c r="E812" s="80"/>
      <c r="F812" s="80"/>
      <c r="G812" s="80"/>
      <c r="H812" s="80"/>
      <c r="I812" s="177"/>
      <c r="J812" s="81"/>
      <c r="K812" s="81"/>
      <c r="L812" s="81"/>
      <c r="M812" s="81"/>
      <c r="N812" s="81"/>
      <c r="O812" s="81"/>
      <c r="P812" s="81"/>
      <c r="Q812" s="81"/>
      <c r="R812" s="81"/>
      <c r="S812" s="81"/>
      <c r="T812" s="82"/>
      <c r="U812" s="81"/>
      <c r="V812" s="81"/>
      <c r="W812" s="81"/>
      <c r="X812" s="81"/>
      <c r="Y812" s="81"/>
      <c r="Z812" s="81"/>
      <c r="AA812" s="81"/>
      <c r="AB812" s="81"/>
      <c r="AC812" s="81"/>
      <c r="AD812" s="81"/>
      <c r="AE812" s="82"/>
      <c r="AF812" s="81"/>
      <c r="AG812" s="81"/>
      <c r="AH812" s="81"/>
      <c r="AI812" s="81"/>
      <c r="AJ812" s="81"/>
      <c r="AK812" s="81"/>
      <c r="AL812" s="81"/>
      <c r="AM812" s="81"/>
      <c r="AN812" s="81"/>
      <c r="AO812" s="81"/>
      <c r="AP812" s="82"/>
      <c r="AQ812" s="81"/>
      <c r="AR812" s="81"/>
      <c r="AS812" s="81"/>
      <c r="AT812" s="81"/>
      <c r="AU812" s="81"/>
      <c r="AV812" s="81"/>
      <c r="AW812" s="81"/>
      <c r="AX812" s="82"/>
      <c r="AY812" s="81"/>
      <c r="AZ812" s="81"/>
      <c r="BA812" s="81"/>
      <c r="BB812" s="81"/>
      <c r="BC812" s="81"/>
      <c r="BD812" s="81"/>
      <c r="BE812" s="81"/>
      <c r="BF812" s="82"/>
      <c r="BG812" s="81"/>
      <c r="BH812" s="81"/>
      <c r="BI812" s="81"/>
      <c r="BJ812" s="81"/>
      <c r="BK812" s="81"/>
      <c r="BL812" s="81"/>
      <c r="BM812" s="82"/>
      <c r="BN812" s="81"/>
      <c r="BO812" s="81"/>
      <c r="BP812" s="81"/>
      <c r="BQ812" s="81"/>
      <c r="BR812" s="81"/>
      <c r="BS812" s="81"/>
      <c r="BT812"/>
      <c r="BU812" s="80"/>
      <c r="BV812" s="80"/>
      <c r="BW812" s="80"/>
      <c r="BX812" s="80"/>
      <c r="BY812" s="80"/>
      <c r="BZ812" s="80"/>
      <c r="CA812" s="80"/>
      <c r="CB812" s="80"/>
      <c r="CC812" s="80"/>
    </row>
    <row r="813" spans="1:81">
      <c r="A813" s="80"/>
      <c r="B813" s="80"/>
      <c r="C813" s="80"/>
      <c r="D813" s="80"/>
      <c r="E813" s="80"/>
      <c r="F813" s="80"/>
      <c r="G813" s="80"/>
      <c r="H813" s="80"/>
      <c r="I813" s="177"/>
      <c r="J813" s="81"/>
      <c r="K813" s="81"/>
      <c r="L813" s="81"/>
      <c r="M813" s="81"/>
      <c r="N813" s="81"/>
      <c r="O813" s="81"/>
      <c r="P813" s="81"/>
      <c r="Q813" s="81"/>
      <c r="R813" s="81"/>
      <c r="S813" s="81"/>
      <c r="T813" s="82"/>
      <c r="U813" s="81"/>
      <c r="V813" s="81"/>
      <c r="W813" s="81"/>
      <c r="X813" s="81"/>
      <c r="Y813" s="81"/>
      <c r="Z813" s="81"/>
      <c r="AA813" s="81"/>
      <c r="AB813" s="81"/>
      <c r="AC813" s="81"/>
      <c r="AD813" s="81"/>
      <c r="AE813" s="82"/>
      <c r="AF813" s="81"/>
      <c r="AG813" s="81"/>
      <c r="AH813" s="81"/>
      <c r="AI813" s="81"/>
      <c r="AJ813" s="81"/>
      <c r="AK813" s="81"/>
      <c r="AL813" s="81"/>
      <c r="AM813" s="81"/>
      <c r="AN813" s="81"/>
      <c r="AO813" s="81"/>
      <c r="AP813" s="82"/>
      <c r="AQ813" s="81"/>
      <c r="AR813" s="81"/>
      <c r="AS813" s="81"/>
      <c r="AT813" s="81"/>
      <c r="AU813" s="81"/>
      <c r="AV813" s="81"/>
      <c r="AW813" s="81"/>
      <c r="AX813" s="82"/>
      <c r="AY813" s="81"/>
      <c r="AZ813" s="81"/>
      <c r="BA813" s="81"/>
      <c r="BB813" s="81"/>
      <c r="BC813" s="81"/>
      <c r="BD813" s="81"/>
      <c r="BE813" s="81"/>
      <c r="BF813" s="82"/>
      <c r="BG813" s="81"/>
      <c r="BH813" s="81"/>
      <c r="BI813" s="81"/>
      <c r="BJ813" s="81"/>
      <c r="BK813" s="81"/>
      <c r="BL813" s="81"/>
      <c r="BM813" s="82"/>
      <c r="BN813" s="81"/>
      <c r="BO813" s="81"/>
      <c r="BP813" s="81"/>
      <c r="BQ813" s="81"/>
      <c r="BR813" s="81"/>
      <c r="BS813" s="81"/>
      <c r="BT813"/>
      <c r="BU813" s="80"/>
      <c r="BV813" s="80"/>
      <c r="BW813" s="80"/>
      <c r="BX813" s="80"/>
      <c r="BY813" s="80"/>
      <c r="BZ813" s="80"/>
      <c r="CA813" s="80"/>
      <c r="CB813" s="80"/>
      <c r="CC813" s="80"/>
    </row>
    <row r="814" spans="1:81">
      <c r="A814" s="80"/>
      <c r="B814" s="80"/>
      <c r="C814" s="80"/>
      <c r="D814" s="80"/>
      <c r="E814" s="80"/>
      <c r="F814" s="80"/>
      <c r="G814" s="80"/>
      <c r="H814" s="80"/>
      <c r="I814" s="177"/>
      <c r="J814" s="81"/>
      <c r="K814" s="81"/>
      <c r="L814" s="81"/>
      <c r="M814" s="81"/>
      <c r="N814" s="81"/>
      <c r="O814" s="81"/>
      <c r="P814" s="81"/>
      <c r="Q814" s="81"/>
      <c r="R814" s="81"/>
      <c r="S814" s="81"/>
      <c r="T814" s="82"/>
      <c r="U814" s="81"/>
      <c r="V814" s="81"/>
      <c r="W814" s="81"/>
      <c r="X814" s="81"/>
      <c r="Y814" s="81"/>
      <c r="Z814" s="81"/>
      <c r="AA814" s="81"/>
      <c r="AB814" s="81"/>
      <c r="AC814" s="81"/>
      <c r="AD814" s="81"/>
      <c r="AE814" s="82"/>
      <c r="AF814" s="81"/>
      <c r="AG814" s="81"/>
      <c r="AH814" s="81"/>
      <c r="AI814" s="81"/>
      <c r="AJ814" s="81"/>
      <c r="AK814" s="81"/>
      <c r="AL814" s="81"/>
      <c r="AM814" s="81"/>
      <c r="AN814" s="81"/>
      <c r="AO814" s="81"/>
      <c r="AP814" s="82"/>
      <c r="AQ814" s="81"/>
      <c r="AR814" s="81"/>
      <c r="AS814" s="81"/>
      <c r="AT814" s="81"/>
      <c r="AU814" s="81"/>
      <c r="AV814" s="81"/>
      <c r="AW814" s="81"/>
      <c r="AX814" s="82"/>
      <c r="AY814" s="81"/>
      <c r="AZ814" s="81"/>
      <c r="BA814" s="81"/>
      <c r="BB814" s="81"/>
      <c r="BC814" s="81"/>
      <c r="BD814" s="81"/>
      <c r="BE814" s="81"/>
      <c r="BF814" s="82"/>
      <c r="BG814" s="81"/>
      <c r="BH814" s="81"/>
      <c r="BI814" s="81"/>
      <c r="BJ814" s="81"/>
      <c r="BK814" s="81"/>
      <c r="BL814" s="81"/>
      <c r="BM814" s="82"/>
      <c r="BN814" s="81"/>
      <c r="BO814" s="81"/>
      <c r="BP814" s="81"/>
      <c r="BQ814" s="81"/>
      <c r="BR814" s="81"/>
      <c r="BS814" s="81"/>
      <c r="BT814"/>
      <c r="BU814" s="80"/>
      <c r="BV814" s="80"/>
      <c r="BW814" s="80"/>
      <c r="BX814" s="80"/>
      <c r="BY814" s="80"/>
      <c r="BZ814" s="80"/>
      <c r="CA814" s="80"/>
      <c r="CB814" s="80"/>
      <c r="CC814" s="80"/>
    </row>
    <row r="815" spans="1:81">
      <c r="A815" s="80"/>
      <c r="B815" s="80"/>
      <c r="C815" s="80"/>
      <c r="D815" s="80"/>
      <c r="E815" s="80"/>
      <c r="F815" s="80"/>
      <c r="G815" s="80"/>
      <c r="H815" s="80"/>
      <c r="I815" s="177"/>
      <c r="J815" s="81"/>
      <c r="K815" s="81"/>
      <c r="L815" s="81"/>
      <c r="M815" s="81"/>
      <c r="N815" s="81"/>
      <c r="O815" s="81"/>
      <c r="P815" s="81"/>
      <c r="Q815" s="81"/>
      <c r="R815" s="81"/>
      <c r="S815" s="81"/>
      <c r="T815" s="82"/>
      <c r="U815" s="81"/>
      <c r="V815" s="81"/>
      <c r="W815" s="81"/>
      <c r="X815" s="81"/>
      <c r="Y815" s="81"/>
      <c r="Z815" s="81"/>
      <c r="AA815" s="81"/>
      <c r="AB815" s="81"/>
      <c r="AC815" s="81"/>
      <c r="AD815" s="81"/>
      <c r="AE815" s="82"/>
      <c r="AF815" s="81"/>
      <c r="AG815" s="81"/>
      <c r="AH815" s="81"/>
      <c r="AI815" s="81"/>
      <c r="AJ815" s="81"/>
      <c r="AK815" s="81"/>
      <c r="AL815" s="81"/>
      <c r="AM815" s="81"/>
      <c r="AN815" s="81"/>
      <c r="AO815" s="81"/>
      <c r="AP815" s="82"/>
      <c r="AQ815" s="81"/>
      <c r="AR815" s="81"/>
      <c r="AS815" s="81"/>
      <c r="AT815" s="81"/>
      <c r="AU815" s="81"/>
      <c r="AV815" s="81"/>
      <c r="AW815" s="81"/>
      <c r="AX815" s="82"/>
      <c r="AY815" s="81"/>
      <c r="AZ815" s="81"/>
      <c r="BA815" s="81"/>
      <c r="BB815" s="81"/>
      <c r="BC815" s="81"/>
      <c r="BD815" s="81"/>
      <c r="BE815" s="81"/>
      <c r="BF815" s="82"/>
      <c r="BG815" s="81"/>
      <c r="BH815" s="81"/>
      <c r="BI815" s="81"/>
      <c r="BJ815" s="81"/>
      <c r="BK815" s="81"/>
      <c r="BL815" s="81"/>
      <c r="BM815" s="82"/>
      <c r="BN815" s="81"/>
      <c r="BO815" s="81"/>
      <c r="BP815" s="81"/>
      <c r="BQ815" s="81"/>
      <c r="BR815" s="81"/>
      <c r="BS815" s="81"/>
      <c r="BT815"/>
      <c r="BU815" s="80"/>
      <c r="BV815" s="80"/>
      <c r="BW815" s="80"/>
      <c r="BX815" s="80"/>
      <c r="BY815" s="80"/>
      <c r="BZ815" s="80"/>
      <c r="CA815" s="80"/>
      <c r="CB815" s="80"/>
      <c r="CC815" s="80"/>
    </row>
    <row r="816" spans="1:81">
      <c r="A816" s="80"/>
      <c r="B816" s="80"/>
      <c r="C816" s="80"/>
      <c r="D816" s="80"/>
      <c r="E816" s="80"/>
      <c r="F816" s="80"/>
      <c r="G816" s="80"/>
      <c r="H816" s="80"/>
      <c r="I816" s="177"/>
      <c r="J816" s="81"/>
      <c r="K816" s="81"/>
      <c r="L816" s="81"/>
      <c r="M816" s="81"/>
      <c r="N816" s="81"/>
      <c r="O816" s="81"/>
      <c r="P816" s="81"/>
      <c r="Q816" s="81"/>
      <c r="R816" s="81"/>
      <c r="S816" s="81"/>
      <c r="T816" s="82"/>
      <c r="U816" s="81"/>
      <c r="V816" s="81"/>
      <c r="W816" s="81"/>
      <c r="X816" s="81"/>
      <c r="Y816" s="81"/>
      <c r="Z816" s="81"/>
      <c r="AA816" s="81"/>
      <c r="AB816" s="81"/>
      <c r="AC816" s="81"/>
      <c r="AD816" s="81"/>
      <c r="AE816" s="82"/>
      <c r="AF816" s="81"/>
      <c r="AG816" s="81"/>
      <c r="AH816" s="81"/>
      <c r="AI816" s="81"/>
      <c r="AJ816" s="81"/>
      <c r="AK816" s="81"/>
      <c r="AL816" s="81"/>
      <c r="AM816" s="81"/>
      <c r="AN816" s="81"/>
      <c r="AO816" s="81"/>
      <c r="AP816" s="82"/>
      <c r="AQ816" s="81"/>
      <c r="AR816" s="81"/>
      <c r="AS816" s="81"/>
      <c r="AT816" s="81"/>
      <c r="AU816" s="81"/>
      <c r="AV816" s="81"/>
      <c r="AW816" s="81"/>
      <c r="AX816" s="82"/>
      <c r="AY816" s="81"/>
      <c r="AZ816" s="81"/>
      <c r="BA816" s="81"/>
      <c r="BB816" s="81"/>
      <c r="BC816" s="81"/>
      <c r="BD816" s="81"/>
      <c r="BE816" s="81"/>
      <c r="BF816" s="82"/>
      <c r="BG816" s="81"/>
      <c r="BH816" s="81"/>
      <c r="BI816" s="81"/>
      <c r="BJ816" s="81"/>
      <c r="BK816" s="81"/>
      <c r="BL816" s="81"/>
      <c r="BM816" s="82"/>
      <c r="BN816" s="81"/>
      <c r="BO816" s="81"/>
      <c r="BP816" s="81"/>
      <c r="BQ816" s="81"/>
      <c r="BR816" s="81"/>
      <c r="BS816" s="81"/>
      <c r="BT816"/>
      <c r="BU816" s="80"/>
      <c r="BV816" s="80"/>
      <c r="BW816" s="80"/>
      <c r="BX816" s="80"/>
      <c r="BY816" s="80"/>
      <c r="BZ816" s="80"/>
      <c r="CA816" s="80"/>
      <c r="CB816" s="80"/>
      <c r="CC816" s="80"/>
    </row>
    <row r="817" spans="1:81">
      <c r="A817" s="80"/>
      <c r="B817" s="80"/>
      <c r="C817" s="80"/>
      <c r="D817" s="80"/>
      <c r="E817" s="80"/>
      <c r="F817" s="80"/>
      <c r="G817" s="80"/>
      <c r="H817" s="80"/>
      <c r="I817" s="177"/>
      <c r="J817" s="81"/>
      <c r="K817" s="81"/>
      <c r="L817" s="81"/>
      <c r="M817" s="81"/>
      <c r="N817" s="81"/>
      <c r="O817" s="81"/>
      <c r="P817" s="81"/>
      <c r="Q817" s="81"/>
      <c r="R817" s="81"/>
      <c r="S817" s="81"/>
      <c r="T817" s="82"/>
      <c r="U817" s="81"/>
      <c r="V817" s="81"/>
      <c r="W817" s="81"/>
      <c r="X817" s="81"/>
      <c r="Y817" s="81"/>
      <c r="Z817" s="81"/>
      <c r="AA817" s="81"/>
      <c r="AB817" s="81"/>
      <c r="AC817" s="81"/>
      <c r="AD817" s="81"/>
      <c r="AE817" s="82"/>
      <c r="AF817" s="81"/>
      <c r="AG817" s="81"/>
      <c r="AH817" s="81"/>
      <c r="AI817" s="81"/>
      <c r="AJ817" s="81"/>
      <c r="AK817" s="81"/>
      <c r="AL817" s="81"/>
      <c r="AM817" s="81"/>
      <c r="AN817" s="81"/>
      <c r="AO817" s="81"/>
      <c r="AP817" s="82"/>
      <c r="AQ817" s="81"/>
      <c r="AR817" s="81"/>
      <c r="AS817" s="81"/>
      <c r="AT817" s="81"/>
      <c r="AU817" s="81"/>
      <c r="AV817" s="81"/>
      <c r="AW817" s="81"/>
      <c r="AX817" s="82"/>
      <c r="AY817" s="81"/>
      <c r="AZ817" s="81"/>
      <c r="BA817" s="81"/>
      <c r="BB817" s="81"/>
      <c r="BC817" s="81"/>
      <c r="BD817" s="81"/>
      <c r="BE817" s="81"/>
      <c r="BF817" s="82"/>
      <c r="BG817" s="81"/>
      <c r="BH817" s="81"/>
      <c r="BI817" s="81"/>
      <c r="BJ817" s="81"/>
      <c r="BK817" s="81"/>
      <c r="BL817" s="81"/>
      <c r="BM817" s="82"/>
      <c r="BN817" s="81"/>
      <c r="BO817" s="81"/>
      <c r="BP817" s="81"/>
      <c r="BQ817" s="81"/>
      <c r="BR817" s="81"/>
      <c r="BS817" s="81"/>
      <c r="BT817"/>
      <c r="BU817" s="80"/>
      <c r="BV817" s="80"/>
      <c r="BW817" s="80"/>
      <c r="BX817" s="80"/>
      <c r="BY817" s="80"/>
      <c r="BZ817" s="80"/>
      <c r="CA817" s="80"/>
      <c r="CB817" s="80"/>
      <c r="CC817" s="80"/>
    </row>
    <row r="818" spans="1:81">
      <c r="A818" s="80"/>
      <c r="B818" s="80"/>
      <c r="C818" s="80"/>
      <c r="D818" s="80"/>
      <c r="E818" s="80"/>
      <c r="F818" s="80"/>
      <c r="G818" s="80"/>
      <c r="H818" s="80"/>
      <c r="I818" s="177"/>
      <c r="J818" s="81"/>
      <c r="K818" s="81"/>
      <c r="L818" s="81"/>
      <c r="M818" s="81"/>
      <c r="N818" s="81"/>
      <c r="O818" s="81"/>
      <c r="P818" s="81"/>
      <c r="Q818" s="81"/>
      <c r="R818" s="81"/>
      <c r="S818" s="81"/>
      <c r="T818" s="82"/>
      <c r="U818" s="81"/>
      <c r="V818" s="81"/>
      <c r="W818" s="81"/>
      <c r="X818" s="81"/>
      <c r="Y818" s="81"/>
      <c r="Z818" s="81"/>
      <c r="AA818" s="81"/>
      <c r="AB818" s="81"/>
      <c r="AC818" s="81"/>
      <c r="AD818" s="81"/>
      <c r="AE818" s="82"/>
      <c r="AF818" s="81"/>
      <c r="AG818" s="81"/>
      <c r="AH818" s="81"/>
      <c r="AI818" s="81"/>
      <c r="AJ818" s="81"/>
      <c r="AK818" s="81"/>
      <c r="AL818" s="81"/>
      <c r="AM818" s="81"/>
      <c r="AN818" s="81"/>
      <c r="AO818" s="81"/>
      <c r="AP818" s="82"/>
      <c r="AQ818" s="81"/>
      <c r="AR818" s="81"/>
      <c r="AS818" s="81"/>
      <c r="AT818" s="81"/>
      <c r="AU818" s="81"/>
      <c r="AV818" s="81"/>
      <c r="AW818" s="81"/>
      <c r="AX818" s="82"/>
      <c r="AY818" s="81"/>
      <c r="AZ818" s="81"/>
      <c r="BA818" s="81"/>
      <c r="BB818" s="81"/>
      <c r="BC818" s="81"/>
      <c r="BD818" s="81"/>
      <c r="BE818" s="81"/>
      <c r="BF818" s="82"/>
      <c r="BG818" s="81"/>
      <c r="BH818" s="81"/>
      <c r="BI818" s="81"/>
      <c r="BJ818" s="81"/>
      <c r="BK818" s="81"/>
      <c r="BL818" s="81"/>
      <c r="BM818" s="82"/>
      <c r="BN818" s="81"/>
      <c r="BO818" s="81"/>
      <c r="BP818" s="81"/>
      <c r="BQ818" s="81"/>
      <c r="BR818" s="81"/>
      <c r="BS818" s="81"/>
      <c r="BT818"/>
      <c r="BU818" s="80"/>
      <c r="BV818" s="80"/>
      <c r="BW818" s="80"/>
      <c r="BX818" s="80"/>
      <c r="BY818" s="80"/>
      <c r="BZ818" s="80"/>
      <c r="CA818" s="80"/>
      <c r="CB818" s="80"/>
      <c r="CC818" s="80"/>
    </row>
    <row r="819" spans="1:81">
      <c r="A819" s="80"/>
      <c r="B819" s="80"/>
      <c r="C819" s="80"/>
      <c r="D819" s="80"/>
      <c r="E819" s="80"/>
      <c r="F819" s="80"/>
      <c r="G819" s="80"/>
      <c r="H819" s="80"/>
      <c r="I819" s="177"/>
      <c r="J819" s="81"/>
      <c r="K819" s="81"/>
      <c r="L819" s="81"/>
      <c r="M819" s="81"/>
      <c r="N819" s="81"/>
      <c r="O819" s="81"/>
      <c r="P819" s="81"/>
      <c r="Q819" s="81"/>
      <c r="R819" s="81"/>
      <c r="S819" s="81"/>
      <c r="T819" s="82"/>
      <c r="U819" s="81"/>
      <c r="V819" s="81"/>
      <c r="W819" s="81"/>
      <c r="X819" s="81"/>
      <c r="Y819" s="81"/>
      <c r="Z819" s="81"/>
      <c r="AA819" s="81"/>
      <c r="AB819" s="81"/>
      <c r="AC819" s="81"/>
      <c r="AD819" s="81"/>
      <c r="AE819" s="82"/>
      <c r="AF819" s="81"/>
      <c r="AG819" s="81"/>
      <c r="AH819" s="81"/>
      <c r="AI819" s="81"/>
      <c r="AJ819" s="81"/>
      <c r="AK819" s="81"/>
      <c r="AL819" s="81"/>
      <c r="AM819" s="81"/>
      <c r="AN819" s="81"/>
      <c r="AO819" s="81"/>
      <c r="AP819" s="82"/>
      <c r="AQ819" s="81"/>
      <c r="AR819" s="81"/>
      <c r="AS819" s="81"/>
      <c r="AT819" s="81"/>
      <c r="AU819" s="81"/>
      <c r="AV819" s="81"/>
      <c r="AW819" s="81"/>
      <c r="AX819" s="82"/>
      <c r="AY819" s="81"/>
      <c r="AZ819" s="81"/>
      <c r="BA819" s="81"/>
      <c r="BB819" s="81"/>
      <c r="BC819" s="81"/>
      <c r="BD819" s="81"/>
      <c r="BE819" s="81"/>
      <c r="BF819" s="82"/>
      <c r="BG819" s="81"/>
      <c r="BH819" s="81"/>
      <c r="BI819" s="81"/>
      <c r="BJ819" s="81"/>
      <c r="BK819" s="81"/>
      <c r="BL819" s="81"/>
      <c r="BM819" s="82"/>
      <c r="BN819" s="81"/>
      <c r="BO819" s="81"/>
      <c r="BP819" s="81"/>
      <c r="BQ819" s="81"/>
      <c r="BR819" s="81"/>
      <c r="BS819" s="81"/>
      <c r="BT819"/>
      <c r="BU819" s="80"/>
      <c r="BV819" s="80"/>
      <c r="BW819" s="80"/>
      <c r="BX819" s="80"/>
      <c r="BY819" s="80"/>
      <c r="BZ819" s="80"/>
      <c r="CA819" s="80"/>
      <c r="CB819" s="80"/>
      <c r="CC819" s="80"/>
    </row>
    <row r="820" spans="1:81">
      <c r="A820" s="80"/>
      <c r="B820" s="80"/>
      <c r="C820" s="80"/>
      <c r="D820" s="80"/>
      <c r="E820" s="80"/>
      <c r="F820" s="80"/>
      <c r="G820" s="80"/>
      <c r="H820" s="80"/>
      <c r="I820" s="177"/>
      <c r="J820" s="81"/>
      <c r="K820" s="81"/>
      <c r="L820" s="81"/>
      <c r="M820" s="81"/>
      <c r="N820" s="81"/>
      <c r="O820" s="81"/>
      <c r="P820" s="81"/>
      <c r="Q820" s="81"/>
      <c r="R820" s="81"/>
      <c r="S820" s="81"/>
      <c r="T820" s="82"/>
      <c r="U820" s="81"/>
      <c r="V820" s="81"/>
      <c r="W820" s="81"/>
      <c r="X820" s="81"/>
      <c r="Y820" s="81"/>
      <c r="Z820" s="81"/>
      <c r="AA820" s="81"/>
      <c r="AB820" s="81"/>
      <c r="AC820" s="81"/>
      <c r="AD820" s="81"/>
      <c r="AE820" s="82"/>
      <c r="AF820" s="81"/>
      <c r="AG820" s="81"/>
      <c r="AH820" s="81"/>
      <c r="AI820" s="81"/>
      <c r="AJ820" s="81"/>
      <c r="AK820" s="81"/>
      <c r="AL820" s="81"/>
      <c r="AM820" s="81"/>
      <c r="AN820" s="81"/>
      <c r="AO820" s="81"/>
      <c r="AP820" s="82"/>
      <c r="AQ820" s="81"/>
      <c r="AR820" s="81"/>
      <c r="AS820" s="81"/>
      <c r="AT820" s="81"/>
      <c r="AU820" s="81"/>
      <c r="AV820" s="81"/>
      <c r="AW820" s="81"/>
      <c r="AX820" s="82"/>
      <c r="AY820" s="81"/>
      <c r="AZ820" s="81"/>
      <c r="BA820" s="81"/>
      <c r="BB820" s="81"/>
      <c r="BC820" s="81"/>
      <c r="BD820" s="81"/>
      <c r="BE820" s="81"/>
      <c r="BF820" s="82"/>
      <c r="BG820" s="81"/>
      <c r="BH820" s="81"/>
      <c r="BI820" s="81"/>
      <c r="BJ820" s="81"/>
      <c r="BK820" s="81"/>
      <c r="BL820" s="81"/>
      <c r="BM820" s="82"/>
      <c r="BN820" s="81"/>
      <c r="BO820" s="81"/>
      <c r="BP820" s="81"/>
      <c r="BQ820" s="81"/>
      <c r="BR820" s="81"/>
      <c r="BS820" s="81"/>
      <c r="BT820"/>
      <c r="BU820" s="80"/>
      <c r="BV820" s="80"/>
      <c r="BW820" s="80"/>
      <c r="BX820" s="80"/>
      <c r="BY820" s="80"/>
      <c r="BZ820" s="80"/>
      <c r="CA820" s="80"/>
      <c r="CB820" s="80"/>
      <c r="CC820" s="80"/>
    </row>
    <row r="821" spans="1:81">
      <c r="A821" s="80"/>
      <c r="B821" s="80"/>
      <c r="C821" s="80"/>
      <c r="D821" s="80"/>
      <c r="E821" s="80"/>
      <c r="F821" s="80"/>
      <c r="G821" s="80"/>
      <c r="H821" s="80"/>
      <c r="I821" s="177"/>
      <c r="J821" s="81"/>
      <c r="K821" s="81"/>
      <c r="L821" s="81"/>
      <c r="M821" s="81"/>
      <c r="N821" s="81"/>
      <c r="O821" s="81"/>
      <c r="P821" s="81"/>
      <c r="Q821" s="81"/>
      <c r="R821" s="81"/>
      <c r="S821" s="81"/>
      <c r="T821" s="82"/>
      <c r="U821" s="81"/>
      <c r="V821" s="81"/>
      <c r="W821" s="81"/>
      <c r="X821" s="81"/>
      <c r="Y821" s="81"/>
      <c r="Z821" s="81"/>
      <c r="AA821" s="81"/>
      <c r="AB821" s="81"/>
      <c r="AC821" s="81"/>
      <c r="AD821" s="81"/>
      <c r="AE821" s="82"/>
      <c r="AF821" s="81"/>
      <c r="AG821" s="81"/>
      <c r="AH821" s="81"/>
      <c r="AI821" s="81"/>
      <c r="AJ821" s="81"/>
      <c r="AK821" s="81"/>
      <c r="AL821" s="81"/>
      <c r="AM821" s="81"/>
      <c r="AN821" s="81"/>
      <c r="AO821" s="81"/>
      <c r="AP821" s="82"/>
      <c r="AQ821" s="81"/>
      <c r="AR821" s="81"/>
      <c r="AS821" s="81"/>
      <c r="AT821" s="81"/>
      <c r="AU821" s="81"/>
      <c r="AV821" s="81"/>
      <c r="AW821" s="81"/>
      <c r="AX821" s="82"/>
      <c r="AY821" s="81"/>
      <c r="AZ821" s="81"/>
      <c r="BA821" s="81"/>
      <c r="BB821" s="81"/>
      <c r="BC821" s="81"/>
      <c r="BD821" s="81"/>
      <c r="BE821" s="81"/>
      <c r="BF821" s="82"/>
      <c r="BG821" s="81"/>
      <c r="BH821" s="81"/>
      <c r="BI821" s="81"/>
      <c r="BJ821" s="81"/>
      <c r="BK821" s="81"/>
      <c r="BL821" s="81"/>
      <c r="BM821" s="82"/>
      <c r="BN821" s="81"/>
      <c r="BO821" s="81"/>
      <c r="BP821" s="81"/>
      <c r="BQ821" s="81"/>
      <c r="BR821" s="81"/>
      <c r="BS821" s="81"/>
      <c r="BT821"/>
      <c r="BU821" s="80"/>
      <c r="BV821" s="80"/>
      <c r="BW821" s="80"/>
      <c r="BX821" s="80"/>
      <c r="BY821" s="80"/>
      <c r="BZ821" s="80"/>
      <c r="CA821" s="80"/>
      <c r="CB821" s="80"/>
      <c r="CC821" s="80"/>
    </row>
    <row r="822" spans="1:81">
      <c r="A822" s="80"/>
      <c r="B822" s="80"/>
      <c r="C822" s="80"/>
      <c r="D822" s="80"/>
      <c r="E822" s="80"/>
      <c r="F822" s="80"/>
      <c r="G822" s="80"/>
      <c r="H822" s="80"/>
      <c r="I822" s="177"/>
      <c r="J822" s="81"/>
      <c r="K822" s="81"/>
      <c r="L822" s="81"/>
      <c r="M822" s="81"/>
      <c r="N822" s="81"/>
      <c r="O822" s="81"/>
      <c r="P822" s="81"/>
      <c r="Q822" s="81"/>
      <c r="R822" s="81"/>
      <c r="S822" s="81"/>
      <c r="T822" s="82"/>
      <c r="U822" s="81"/>
      <c r="V822" s="81"/>
      <c r="W822" s="81"/>
      <c r="X822" s="81"/>
      <c r="Y822" s="81"/>
      <c r="Z822" s="81"/>
      <c r="AA822" s="81"/>
      <c r="AB822" s="81"/>
      <c r="AC822" s="81"/>
      <c r="AD822" s="81"/>
      <c r="AE822" s="82"/>
      <c r="AF822" s="81"/>
      <c r="AG822" s="81"/>
      <c r="AH822" s="81"/>
      <c r="AI822" s="81"/>
      <c r="AJ822" s="81"/>
      <c r="AK822" s="81"/>
      <c r="AL822" s="81"/>
      <c r="AM822" s="81"/>
      <c r="AN822" s="81"/>
      <c r="AO822" s="81"/>
      <c r="AP822" s="82"/>
      <c r="AQ822" s="81"/>
      <c r="AR822" s="81"/>
      <c r="AS822" s="81"/>
      <c r="AT822" s="81"/>
      <c r="AU822" s="81"/>
      <c r="AV822" s="81"/>
      <c r="AW822" s="81"/>
      <c r="AX822" s="82"/>
      <c r="AY822" s="81"/>
      <c r="AZ822" s="81"/>
      <c r="BA822" s="81"/>
      <c r="BB822" s="81"/>
      <c r="BC822" s="81"/>
      <c r="BD822" s="81"/>
      <c r="BE822" s="81"/>
      <c r="BF822" s="82"/>
      <c r="BG822" s="81"/>
      <c r="BH822" s="81"/>
      <c r="BI822" s="81"/>
      <c r="BJ822" s="81"/>
      <c r="BK822" s="81"/>
      <c r="BL822" s="81"/>
      <c r="BM822" s="82"/>
      <c r="BN822" s="81"/>
      <c r="BO822" s="81"/>
      <c r="BP822" s="81"/>
      <c r="BQ822" s="81"/>
      <c r="BR822" s="81"/>
      <c r="BS822" s="81"/>
      <c r="BT822"/>
      <c r="BU822" s="80"/>
      <c r="BV822" s="80"/>
      <c r="BW822" s="80"/>
      <c r="BX822" s="80"/>
      <c r="BY822" s="80"/>
      <c r="BZ822" s="80"/>
      <c r="CA822" s="80"/>
      <c r="CB822" s="80"/>
      <c r="CC822" s="80"/>
    </row>
    <row r="823" spans="1:81">
      <c r="A823" s="80"/>
      <c r="B823" s="80"/>
      <c r="C823" s="80"/>
      <c r="D823" s="80"/>
      <c r="E823" s="80"/>
      <c r="F823" s="80"/>
      <c r="G823" s="80"/>
      <c r="H823" s="80"/>
      <c r="I823" s="177"/>
      <c r="J823" s="81"/>
      <c r="K823" s="81"/>
      <c r="L823" s="81"/>
      <c r="M823" s="81"/>
      <c r="N823" s="81"/>
      <c r="O823" s="81"/>
      <c r="P823" s="81"/>
      <c r="Q823" s="81"/>
      <c r="R823" s="81"/>
      <c r="S823" s="81"/>
      <c r="T823" s="82"/>
      <c r="U823" s="81"/>
      <c r="V823" s="81"/>
      <c r="W823" s="81"/>
      <c r="X823" s="81"/>
      <c r="Y823" s="81"/>
      <c r="Z823" s="81"/>
      <c r="AA823" s="81"/>
      <c r="AB823" s="81"/>
      <c r="AC823" s="81"/>
      <c r="AD823" s="81"/>
      <c r="AE823" s="82"/>
      <c r="AF823" s="81"/>
      <c r="AG823" s="81"/>
      <c r="AH823" s="81"/>
      <c r="AI823" s="81"/>
      <c r="AJ823" s="81"/>
      <c r="AK823" s="81"/>
      <c r="AL823" s="81"/>
      <c r="AM823" s="81"/>
      <c r="AN823" s="81"/>
      <c r="AO823" s="81"/>
      <c r="AP823" s="82"/>
      <c r="AQ823" s="81"/>
      <c r="AR823" s="81"/>
      <c r="AS823" s="81"/>
      <c r="AT823" s="81"/>
      <c r="AU823" s="81"/>
      <c r="AV823" s="81"/>
      <c r="AW823" s="81"/>
      <c r="AX823" s="82"/>
      <c r="AY823" s="81"/>
      <c r="AZ823" s="81"/>
      <c r="BA823" s="81"/>
      <c r="BB823" s="81"/>
      <c r="BC823" s="81"/>
      <c r="BD823" s="81"/>
      <c r="BE823" s="81"/>
      <c r="BF823" s="82"/>
      <c r="BG823" s="81"/>
      <c r="BH823" s="81"/>
      <c r="BI823" s="81"/>
      <c r="BJ823" s="81"/>
      <c r="BK823" s="81"/>
      <c r="BL823" s="81"/>
      <c r="BM823" s="82"/>
      <c r="BN823" s="81"/>
      <c r="BO823" s="81"/>
      <c r="BP823" s="81"/>
      <c r="BQ823" s="81"/>
      <c r="BR823" s="81"/>
      <c r="BS823" s="81"/>
      <c r="BT823"/>
      <c r="BU823" s="80"/>
      <c r="BV823" s="80"/>
      <c r="BW823" s="80"/>
      <c r="BX823" s="80"/>
      <c r="BY823" s="80"/>
      <c r="BZ823" s="80"/>
      <c r="CA823" s="80"/>
      <c r="CB823" s="80"/>
      <c r="CC823" s="80"/>
    </row>
    <row r="824" spans="1:81">
      <c r="A824" s="80"/>
      <c r="B824" s="80"/>
      <c r="C824" s="80"/>
      <c r="D824" s="80"/>
      <c r="E824" s="80"/>
      <c r="F824" s="80"/>
      <c r="G824" s="174"/>
      <c r="H824" s="80"/>
      <c r="I824" s="177"/>
      <c r="J824" s="81"/>
      <c r="K824" s="81"/>
      <c r="L824" s="81"/>
      <c r="M824" s="81"/>
      <c r="N824" s="81"/>
      <c r="O824" s="81"/>
      <c r="P824" s="81"/>
      <c r="Q824" s="81"/>
      <c r="R824" s="81"/>
      <c r="S824" s="81"/>
      <c r="T824" s="82"/>
      <c r="U824" s="81"/>
      <c r="V824" s="81"/>
      <c r="W824" s="81"/>
      <c r="X824" s="81"/>
      <c r="Y824" s="81"/>
      <c r="Z824" s="81"/>
      <c r="AA824" s="81"/>
      <c r="AB824" s="81"/>
      <c r="AC824" s="81"/>
      <c r="AD824" s="81"/>
      <c r="AE824" s="82"/>
      <c r="AF824" s="81"/>
      <c r="AG824" s="81"/>
      <c r="AH824" s="81"/>
      <c r="AI824" s="81"/>
      <c r="AJ824" s="81"/>
      <c r="AK824" s="81"/>
      <c r="AL824" s="81"/>
      <c r="AM824" s="81"/>
      <c r="AN824" s="81"/>
      <c r="AO824" s="81"/>
      <c r="AP824" s="82"/>
      <c r="AQ824" s="81"/>
      <c r="AR824" s="81"/>
      <c r="AS824" s="81"/>
      <c r="AT824" s="81"/>
      <c r="AU824" s="81"/>
      <c r="AV824" s="81"/>
      <c r="AW824" s="81"/>
      <c r="AX824" s="82"/>
      <c r="AY824" s="81"/>
      <c r="AZ824" s="81"/>
      <c r="BA824" s="81"/>
      <c r="BB824" s="81"/>
      <c r="BC824" s="81"/>
      <c r="BD824" s="81"/>
      <c r="BE824" s="81"/>
      <c r="BF824" s="82"/>
      <c r="BG824" s="81"/>
      <c r="BH824" s="81"/>
      <c r="BI824" s="81"/>
      <c r="BJ824" s="81"/>
      <c r="BK824" s="81"/>
      <c r="BL824" s="81"/>
      <c r="BM824" s="82"/>
      <c r="BN824" s="81"/>
      <c r="BO824" s="81"/>
      <c r="BP824" s="81"/>
      <c r="BQ824" s="81"/>
      <c r="BR824" s="81"/>
      <c r="BS824" s="81"/>
      <c r="BT824"/>
      <c r="BU824" s="80"/>
      <c r="BV824" s="80"/>
      <c r="BW824" s="80"/>
      <c r="BX824" s="80"/>
      <c r="BY824" s="80"/>
      <c r="BZ824" s="80"/>
      <c r="CA824" s="80"/>
      <c r="CB824" s="80"/>
      <c r="CC824" s="80"/>
    </row>
    <row r="825" spans="1:81">
      <c r="A825" s="80"/>
      <c r="B825" s="80"/>
      <c r="C825" s="80"/>
      <c r="D825" s="80"/>
      <c r="E825" s="80"/>
      <c r="F825" s="80"/>
      <c r="G825" s="174"/>
      <c r="H825" s="80"/>
      <c r="I825" s="177"/>
      <c r="J825" s="81"/>
      <c r="K825" s="81"/>
      <c r="L825" s="81"/>
      <c r="M825" s="81"/>
      <c r="N825" s="81"/>
      <c r="O825" s="81"/>
      <c r="P825" s="81"/>
      <c r="Q825" s="81"/>
      <c r="R825" s="81"/>
      <c r="S825" s="81"/>
      <c r="T825" s="82"/>
      <c r="U825" s="81"/>
      <c r="V825" s="81"/>
      <c r="W825" s="81"/>
      <c r="X825" s="81"/>
      <c r="Y825" s="81"/>
      <c r="Z825" s="81"/>
      <c r="AA825" s="81"/>
      <c r="AB825" s="81"/>
      <c r="AC825" s="81"/>
      <c r="AD825" s="81"/>
      <c r="AE825" s="82"/>
      <c r="AF825" s="81"/>
      <c r="AG825" s="81"/>
      <c r="AH825" s="81"/>
      <c r="AI825" s="81"/>
      <c r="AJ825" s="81"/>
      <c r="AK825" s="81"/>
      <c r="AL825" s="81"/>
      <c r="AM825" s="81"/>
      <c r="AN825" s="81"/>
      <c r="AO825" s="81"/>
      <c r="AP825" s="82"/>
      <c r="AQ825" s="81"/>
      <c r="AR825" s="81"/>
      <c r="AS825" s="81"/>
      <c r="AT825" s="81"/>
      <c r="AU825" s="81"/>
      <c r="AV825" s="81"/>
      <c r="AW825" s="81"/>
      <c r="AX825" s="82"/>
      <c r="AY825" s="81"/>
      <c r="AZ825" s="81"/>
      <c r="BA825" s="81"/>
      <c r="BB825" s="81"/>
      <c r="BC825" s="81"/>
      <c r="BD825" s="81"/>
      <c r="BE825" s="81"/>
      <c r="BF825" s="82"/>
      <c r="BG825" s="81"/>
      <c r="BH825" s="81"/>
      <c r="BI825" s="81"/>
      <c r="BJ825" s="81"/>
      <c r="BK825" s="81"/>
      <c r="BL825" s="81"/>
      <c r="BM825" s="82"/>
      <c r="BN825" s="81"/>
      <c r="BO825" s="81"/>
      <c r="BP825" s="81"/>
      <c r="BQ825" s="81"/>
      <c r="BR825" s="81"/>
      <c r="BS825" s="81"/>
      <c r="BT825"/>
      <c r="BU825" s="80"/>
      <c r="BV825" s="80"/>
      <c r="BW825" s="80"/>
      <c r="BX825" s="80"/>
      <c r="BY825" s="80"/>
      <c r="BZ825" s="80"/>
      <c r="CA825" s="80"/>
      <c r="CB825" s="80"/>
      <c r="CC825" s="80"/>
    </row>
    <row r="826" spans="1:81">
      <c r="A826" s="80"/>
      <c r="B826" s="80"/>
      <c r="C826" s="80"/>
      <c r="D826" s="80"/>
      <c r="E826" s="80"/>
      <c r="F826" s="80"/>
      <c r="G826" s="80"/>
      <c r="H826" s="80"/>
      <c r="I826" s="177"/>
      <c r="J826" s="81"/>
      <c r="K826" s="81"/>
      <c r="L826" s="81"/>
      <c r="M826" s="81"/>
      <c r="N826" s="81"/>
      <c r="O826" s="81"/>
      <c r="P826" s="81"/>
      <c r="Q826" s="81"/>
      <c r="R826" s="81"/>
      <c r="S826" s="81"/>
      <c r="T826" s="82"/>
      <c r="U826" s="81"/>
      <c r="V826" s="81"/>
      <c r="W826" s="81"/>
      <c r="X826" s="81"/>
      <c r="Y826" s="81"/>
      <c r="Z826" s="81"/>
      <c r="AA826" s="81"/>
      <c r="AB826" s="81"/>
      <c r="AC826" s="81"/>
      <c r="AD826" s="81"/>
      <c r="AE826" s="82"/>
      <c r="AF826" s="81"/>
      <c r="AG826" s="81"/>
      <c r="AH826" s="81"/>
      <c r="AI826" s="81"/>
      <c r="AJ826" s="81"/>
      <c r="AK826" s="81"/>
      <c r="AL826" s="81"/>
      <c r="AM826" s="81"/>
      <c r="AN826" s="81"/>
      <c r="AO826" s="81"/>
      <c r="AP826" s="82"/>
      <c r="AQ826" s="81"/>
      <c r="AR826" s="81"/>
      <c r="AS826" s="81"/>
      <c r="AT826" s="81"/>
      <c r="AU826" s="81"/>
      <c r="AV826" s="81"/>
      <c r="AW826" s="81"/>
      <c r="AX826" s="82"/>
      <c r="AY826" s="81"/>
      <c r="AZ826" s="81"/>
      <c r="BA826" s="81"/>
      <c r="BB826" s="81"/>
      <c r="BC826" s="81"/>
      <c r="BD826" s="81"/>
      <c r="BE826" s="81"/>
      <c r="BF826" s="82"/>
      <c r="BG826" s="81"/>
      <c r="BH826" s="81"/>
      <c r="BI826" s="81"/>
      <c r="BJ826" s="81"/>
      <c r="BK826" s="81"/>
      <c r="BL826" s="81"/>
      <c r="BM826" s="82"/>
      <c r="BN826" s="81"/>
      <c r="BO826" s="81"/>
      <c r="BP826" s="81"/>
      <c r="BQ826" s="81"/>
      <c r="BR826" s="81"/>
      <c r="BS826" s="81"/>
      <c r="BT826"/>
      <c r="BU826" s="80"/>
      <c r="BV826" s="80"/>
      <c r="BW826" s="80"/>
      <c r="BX826" s="80"/>
      <c r="BY826" s="80"/>
      <c r="BZ826" s="80"/>
      <c r="CA826" s="80"/>
      <c r="CB826" s="80"/>
      <c r="CC826" s="80"/>
    </row>
    <row r="827" spans="1:81">
      <c r="A827" s="80"/>
      <c r="B827" s="80"/>
      <c r="C827" s="80"/>
      <c r="D827" s="80"/>
      <c r="E827" s="80"/>
      <c r="F827" s="80"/>
      <c r="G827" s="80"/>
      <c r="H827" s="80"/>
      <c r="I827" s="177"/>
      <c r="J827" s="81"/>
      <c r="K827" s="81"/>
      <c r="L827" s="81"/>
      <c r="M827" s="81"/>
      <c r="N827" s="81"/>
      <c r="O827" s="81"/>
      <c r="P827" s="81"/>
      <c r="Q827" s="81"/>
      <c r="R827" s="81"/>
      <c r="S827" s="81"/>
      <c r="T827" s="82"/>
      <c r="U827" s="81"/>
      <c r="V827" s="81"/>
      <c r="W827" s="81"/>
      <c r="X827" s="81"/>
      <c r="Y827" s="81"/>
      <c r="Z827" s="81"/>
      <c r="AA827" s="81"/>
      <c r="AB827" s="81"/>
      <c r="AC827" s="81"/>
      <c r="AD827" s="81"/>
      <c r="AE827" s="82"/>
      <c r="AF827" s="81"/>
      <c r="AG827" s="81"/>
      <c r="AH827" s="81"/>
      <c r="AI827" s="81"/>
      <c r="AJ827" s="81"/>
      <c r="AK827" s="81"/>
      <c r="AL827" s="81"/>
      <c r="AM827" s="81"/>
      <c r="AN827" s="81"/>
      <c r="AO827" s="81"/>
      <c r="AP827" s="82"/>
      <c r="AQ827" s="81"/>
      <c r="AR827" s="81"/>
      <c r="AS827" s="81"/>
      <c r="AT827" s="81"/>
      <c r="AU827" s="81"/>
      <c r="AV827" s="81"/>
      <c r="AW827" s="81"/>
      <c r="AX827" s="82"/>
      <c r="AY827" s="81"/>
      <c r="AZ827" s="81"/>
      <c r="BA827" s="81"/>
      <c r="BB827" s="81"/>
      <c r="BC827" s="81"/>
      <c r="BD827" s="81"/>
      <c r="BE827" s="81"/>
      <c r="BF827" s="82"/>
      <c r="BG827" s="81"/>
      <c r="BH827" s="81"/>
      <c r="BI827" s="81"/>
      <c r="BJ827" s="81"/>
      <c r="BK827" s="81"/>
      <c r="BL827" s="81"/>
      <c r="BM827" s="82"/>
      <c r="BN827" s="81"/>
      <c r="BO827" s="81"/>
      <c r="BP827" s="81"/>
      <c r="BQ827" s="81"/>
      <c r="BR827" s="81"/>
      <c r="BS827" s="81"/>
      <c r="BT827"/>
      <c r="BU827" s="80"/>
      <c r="BV827" s="80"/>
      <c r="BW827" s="80"/>
      <c r="BX827" s="80"/>
      <c r="BY827" s="80"/>
      <c r="BZ827" s="80"/>
      <c r="CA827" s="80"/>
      <c r="CB827" s="80"/>
      <c r="CC827" s="80"/>
    </row>
    <row r="828" spans="1:81">
      <c r="A828" s="80"/>
      <c r="B828" s="80"/>
      <c r="C828" s="80"/>
      <c r="D828" s="80"/>
      <c r="E828" s="80"/>
      <c r="F828" s="80"/>
      <c r="G828" s="80"/>
      <c r="H828" s="80"/>
      <c r="I828" s="177"/>
      <c r="J828" s="81"/>
      <c r="K828" s="81"/>
      <c r="L828" s="81"/>
      <c r="M828" s="81"/>
      <c r="N828" s="81"/>
      <c r="O828" s="81"/>
      <c r="P828" s="81"/>
      <c r="Q828" s="81"/>
      <c r="R828" s="81"/>
      <c r="S828" s="81"/>
      <c r="T828" s="82"/>
      <c r="U828" s="81"/>
      <c r="V828" s="81"/>
      <c r="W828" s="81"/>
      <c r="X828" s="81"/>
      <c r="Y828" s="81"/>
      <c r="Z828" s="81"/>
      <c r="AA828" s="81"/>
      <c r="AB828" s="81"/>
      <c r="AC828" s="81"/>
      <c r="AD828" s="81"/>
      <c r="AE828" s="82"/>
      <c r="AF828" s="81"/>
      <c r="AG828" s="81"/>
      <c r="AH828" s="81"/>
      <c r="AI828" s="81"/>
      <c r="AJ828" s="81"/>
      <c r="AK828" s="81"/>
      <c r="AL828" s="81"/>
      <c r="AM828" s="81"/>
      <c r="AN828" s="81"/>
      <c r="AO828" s="81"/>
      <c r="AP828" s="82"/>
      <c r="AQ828" s="81"/>
      <c r="AR828" s="81"/>
      <c r="AS828" s="81"/>
      <c r="AT828" s="81"/>
      <c r="AU828" s="81"/>
      <c r="AV828" s="81"/>
      <c r="AW828" s="81"/>
      <c r="AX828" s="82"/>
      <c r="AY828" s="81"/>
      <c r="AZ828" s="81"/>
      <c r="BA828" s="81"/>
      <c r="BB828" s="81"/>
      <c r="BC828" s="81"/>
      <c r="BD828" s="81"/>
      <c r="BE828" s="81"/>
      <c r="BF828" s="82"/>
      <c r="BG828" s="81"/>
      <c r="BH828" s="81"/>
      <c r="BI828" s="81"/>
      <c r="BJ828" s="81"/>
      <c r="BK828" s="81"/>
      <c r="BL828" s="81"/>
      <c r="BM828" s="82"/>
      <c r="BN828" s="81"/>
      <c r="BO828" s="81"/>
      <c r="BP828" s="81"/>
      <c r="BQ828" s="81"/>
      <c r="BR828" s="81"/>
      <c r="BS828" s="81"/>
      <c r="BT828"/>
      <c r="BU828" s="80"/>
      <c r="BV828" s="80"/>
      <c r="BW828" s="80"/>
      <c r="BX828" s="80"/>
      <c r="BY828" s="80"/>
      <c r="BZ828" s="80"/>
      <c r="CA828" s="80"/>
      <c r="CB828" s="80"/>
      <c r="CC828" s="80"/>
    </row>
    <row r="829" spans="1:81">
      <c r="A829" s="80"/>
      <c r="B829" s="80"/>
      <c r="C829" s="80"/>
      <c r="D829" s="80"/>
      <c r="E829" s="80"/>
      <c r="F829" s="80"/>
      <c r="G829" s="80"/>
      <c r="H829" s="80"/>
      <c r="I829" s="177"/>
      <c r="J829" s="81"/>
      <c r="K829" s="81"/>
      <c r="L829" s="81"/>
      <c r="M829" s="81"/>
      <c r="N829" s="81"/>
      <c r="O829" s="81"/>
      <c r="P829" s="81"/>
      <c r="Q829" s="81"/>
      <c r="R829" s="81"/>
      <c r="S829" s="81"/>
      <c r="T829" s="82"/>
      <c r="U829" s="81"/>
      <c r="V829" s="81"/>
      <c r="W829" s="81"/>
      <c r="X829" s="81"/>
      <c r="Y829" s="81"/>
      <c r="Z829" s="81"/>
      <c r="AA829" s="81"/>
      <c r="AB829" s="81"/>
      <c r="AC829" s="81"/>
      <c r="AD829" s="81"/>
      <c r="AE829" s="82"/>
      <c r="AF829" s="81"/>
      <c r="AG829" s="81"/>
      <c r="AH829" s="81"/>
      <c r="AI829" s="81"/>
      <c r="AJ829" s="81"/>
      <c r="AK829" s="81"/>
      <c r="AL829" s="81"/>
      <c r="AM829" s="81"/>
      <c r="AN829" s="81"/>
      <c r="AO829" s="81"/>
      <c r="AP829" s="82"/>
      <c r="AQ829" s="81"/>
      <c r="AR829" s="81"/>
      <c r="AS829" s="81"/>
      <c r="AT829" s="81"/>
      <c r="AU829" s="81"/>
      <c r="AV829" s="81"/>
      <c r="AW829" s="81"/>
      <c r="AX829" s="82"/>
      <c r="AY829" s="81"/>
      <c r="AZ829" s="81"/>
      <c r="BA829" s="81"/>
      <c r="BB829" s="81"/>
      <c r="BC829" s="81"/>
      <c r="BD829" s="81"/>
      <c r="BE829" s="81"/>
      <c r="BF829" s="82"/>
      <c r="BG829" s="81"/>
      <c r="BH829" s="81"/>
      <c r="BI829" s="81"/>
      <c r="BJ829" s="81"/>
      <c r="BK829" s="81"/>
      <c r="BL829" s="81"/>
      <c r="BM829" s="82"/>
      <c r="BN829" s="81"/>
      <c r="BO829" s="81"/>
      <c r="BP829" s="81"/>
      <c r="BQ829" s="81"/>
      <c r="BR829" s="81"/>
      <c r="BS829" s="81"/>
      <c r="BT829"/>
      <c r="BU829" s="80"/>
      <c r="BV829" s="80"/>
      <c r="BW829" s="80"/>
      <c r="BX829" s="80"/>
      <c r="BY829" s="80"/>
      <c r="BZ829" s="80"/>
      <c r="CA829" s="80"/>
      <c r="CB829" s="80"/>
      <c r="CC829" s="80"/>
    </row>
    <row r="830" spans="1:81">
      <c r="A830" s="80"/>
      <c r="B830" s="80"/>
      <c r="C830" s="80"/>
      <c r="D830" s="80"/>
      <c r="E830" s="80"/>
      <c r="F830" s="80"/>
      <c r="G830" s="80"/>
      <c r="H830" s="80"/>
      <c r="I830" s="177"/>
      <c r="J830" s="81"/>
      <c r="K830" s="81"/>
      <c r="L830" s="81"/>
      <c r="M830" s="81"/>
      <c r="N830" s="81"/>
      <c r="O830" s="81"/>
      <c r="P830" s="81"/>
      <c r="Q830" s="81"/>
      <c r="R830" s="81"/>
      <c r="S830" s="81"/>
      <c r="T830" s="82"/>
      <c r="U830" s="81"/>
      <c r="V830" s="81"/>
      <c r="W830" s="81"/>
      <c r="X830" s="81"/>
      <c r="Y830" s="81"/>
      <c r="Z830" s="81"/>
      <c r="AA830" s="81"/>
      <c r="AB830" s="81"/>
      <c r="AC830" s="81"/>
      <c r="AD830" s="81"/>
      <c r="AE830" s="82"/>
      <c r="AF830" s="81"/>
      <c r="AG830" s="81"/>
      <c r="AH830" s="81"/>
      <c r="AI830" s="81"/>
      <c r="AJ830" s="81"/>
      <c r="AK830" s="81"/>
      <c r="AL830" s="81"/>
      <c r="AM830" s="81"/>
      <c r="AN830" s="81"/>
      <c r="AO830" s="81"/>
      <c r="AP830" s="82"/>
      <c r="AQ830" s="81"/>
      <c r="AR830" s="81"/>
      <c r="AS830" s="81"/>
      <c r="AT830" s="81"/>
      <c r="AU830" s="81"/>
      <c r="AV830" s="81"/>
      <c r="AW830" s="81"/>
      <c r="AX830" s="82"/>
      <c r="AY830" s="81"/>
      <c r="AZ830" s="81"/>
      <c r="BA830" s="81"/>
      <c r="BB830" s="81"/>
      <c r="BC830" s="81"/>
      <c r="BD830" s="81"/>
      <c r="BE830" s="81"/>
      <c r="BF830" s="82"/>
      <c r="BG830" s="81"/>
      <c r="BH830" s="81"/>
      <c r="BI830" s="81"/>
      <c r="BJ830" s="81"/>
      <c r="BK830" s="81"/>
      <c r="BL830" s="81"/>
      <c r="BM830" s="82"/>
      <c r="BN830" s="81"/>
      <c r="BO830" s="81"/>
      <c r="BP830" s="81"/>
      <c r="BQ830" s="81"/>
      <c r="BR830" s="81"/>
      <c r="BS830" s="81"/>
      <c r="BT830"/>
      <c r="BU830" s="80"/>
      <c r="BV830" s="80"/>
      <c r="BW830" s="80"/>
      <c r="BX830" s="80"/>
      <c r="BY830" s="80"/>
      <c r="BZ830" s="80"/>
      <c r="CA830" s="80"/>
      <c r="CB830" s="80"/>
      <c r="CC830" s="80"/>
    </row>
    <row r="831" spans="1:81">
      <c r="A831" s="80"/>
      <c r="B831" s="80"/>
      <c r="C831" s="80"/>
      <c r="D831" s="80"/>
      <c r="E831" s="80"/>
      <c r="F831" s="80"/>
      <c r="G831" s="80"/>
      <c r="H831" s="80"/>
      <c r="I831" s="177"/>
      <c r="J831" s="81"/>
      <c r="K831" s="81"/>
      <c r="L831" s="81"/>
      <c r="M831" s="81"/>
      <c r="N831" s="81"/>
      <c r="O831" s="81"/>
      <c r="P831" s="81"/>
      <c r="Q831" s="81"/>
      <c r="R831" s="81"/>
      <c r="S831" s="81"/>
      <c r="T831" s="82"/>
      <c r="U831" s="81"/>
      <c r="V831" s="81"/>
      <c r="W831" s="81"/>
      <c r="X831" s="81"/>
      <c r="Y831" s="81"/>
      <c r="Z831" s="81"/>
      <c r="AA831" s="81"/>
      <c r="AB831" s="81"/>
      <c r="AC831" s="81"/>
      <c r="AD831" s="81"/>
      <c r="AE831" s="82"/>
      <c r="AF831" s="81"/>
      <c r="AG831" s="81"/>
      <c r="AH831" s="81"/>
      <c r="AI831" s="81"/>
      <c r="AJ831" s="81"/>
      <c r="AK831" s="81"/>
      <c r="AL831" s="81"/>
      <c r="AM831" s="81"/>
      <c r="AN831" s="81"/>
      <c r="AO831" s="81"/>
      <c r="AP831" s="82"/>
      <c r="AQ831" s="81"/>
      <c r="AR831" s="81"/>
      <c r="AS831" s="81"/>
      <c r="AT831" s="81"/>
      <c r="AU831" s="81"/>
      <c r="AV831" s="81"/>
      <c r="AW831" s="81"/>
      <c r="AX831" s="82"/>
      <c r="AY831" s="81"/>
      <c r="AZ831" s="81"/>
      <c r="BA831" s="81"/>
      <c r="BB831" s="81"/>
      <c r="BC831" s="81"/>
      <c r="BD831" s="81"/>
      <c r="BE831" s="81"/>
      <c r="BF831" s="82"/>
      <c r="BG831" s="81"/>
      <c r="BH831" s="81"/>
      <c r="BI831" s="81"/>
      <c r="BJ831" s="81"/>
      <c r="BK831" s="81"/>
      <c r="BL831" s="81"/>
      <c r="BM831" s="82"/>
      <c r="BN831" s="81"/>
      <c r="BO831" s="81"/>
      <c r="BP831" s="81"/>
      <c r="BQ831" s="81"/>
      <c r="BR831" s="81"/>
      <c r="BS831" s="81"/>
      <c r="BT831"/>
      <c r="BU831" s="80"/>
      <c r="BV831" s="80"/>
      <c r="BW831" s="80"/>
      <c r="BX831" s="80"/>
      <c r="BY831" s="80"/>
      <c r="BZ831" s="80"/>
      <c r="CA831" s="80"/>
      <c r="CB831" s="80"/>
      <c r="CC831" s="80"/>
    </row>
    <row r="832" spans="1:81">
      <c r="A832" s="80"/>
      <c r="B832" s="80"/>
      <c r="C832" s="80"/>
      <c r="D832" s="80"/>
      <c r="E832" s="80"/>
      <c r="F832" s="80"/>
      <c r="G832" s="80"/>
      <c r="H832" s="80"/>
      <c r="I832" s="177"/>
      <c r="J832" s="81"/>
      <c r="K832" s="81"/>
      <c r="L832" s="81"/>
      <c r="M832" s="81"/>
      <c r="N832" s="81"/>
      <c r="O832" s="81"/>
      <c r="P832" s="81"/>
      <c r="Q832" s="81"/>
      <c r="R832" s="81"/>
      <c r="S832" s="81"/>
      <c r="T832" s="82"/>
      <c r="U832" s="81"/>
      <c r="V832" s="81"/>
      <c r="W832" s="81"/>
      <c r="X832" s="81"/>
      <c r="Y832" s="81"/>
      <c r="Z832" s="81"/>
      <c r="AA832" s="81"/>
      <c r="AB832" s="81"/>
      <c r="AC832" s="81"/>
      <c r="AD832" s="81"/>
      <c r="AE832" s="82"/>
      <c r="AF832" s="81"/>
      <c r="AG832" s="81"/>
      <c r="AH832" s="81"/>
      <c r="AI832" s="81"/>
      <c r="AJ832" s="81"/>
      <c r="AK832" s="81"/>
      <c r="AL832" s="81"/>
      <c r="AM832" s="81"/>
      <c r="AN832" s="81"/>
      <c r="AO832" s="81"/>
      <c r="AP832" s="82"/>
      <c r="AQ832" s="81"/>
      <c r="AR832" s="81"/>
      <c r="AS832" s="81"/>
      <c r="AT832" s="81"/>
      <c r="AU832" s="81"/>
      <c r="AV832" s="81"/>
      <c r="AW832" s="81"/>
      <c r="AX832" s="82"/>
      <c r="AY832" s="81"/>
      <c r="AZ832" s="81"/>
      <c r="BA832" s="81"/>
      <c r="BB832" s="81"/>
      <c r="BC832" s="81"/>
      <c r="BD832" s="81"/>
      <c r="BE832" s="81"/>
      <c r="BF832" s="82"/>
      <c r="BG832" s="81"/>
      <c r="BH832" s="81"/>
      <c r="BI832" s="81"/>
      <c r="BJ832" s="81"/>
      <c r="BK832" s="81"/>
      <c r="BL832" s="81"/>
      <c r="BM832" s="82"/>
      <c r="BN832" s="81"/>
      <c r="BO832" s="81"/>
      <c r="BP832" s="81"/>
      <c r="BQ832" s="81"/>
      <c r="BR832" s="81"/>
      <c r="BS832" s="81"/>
      <c r="BT832"/>
      <c r="BU832" s="80"/>
      <c r="BV832" s="80"/>
      <c r="BW832" s="80"/>
      <c r="BX832" s="80"/>
      <c r="BY832" s="80"/>
      <c r="BZ832" s="80"/>
      <c r="CA832" s="80"/>
      <c r="CB832" s="80"/>
      <c r="CC832" s="80"/>
    </row>
    <row r="833" spans="1:81">
      <c r="A833" s="80"/>
      <c r="B833" s="80"/>
      <c r="C833" s="80"/>
      <c r="D833" s="80"/>
      <c r="E833" s="80"/>
      <c r="F833" s="80"/>
      <c r="G833" s="80"/>
      <c r="H833" s="80"/>
      <c r="I833" s="177"/>
      <c r="J833" s="81"/>
      <c r="K833" s="81"/>
      <c r="L833" s="81"/>
      <c r="M833" s="81"/>
      <c r="N833" s="81"/>
      <c r="O833" s="81"/>
      <c r="P833" s="81"/>
      <c r="Q833" s="81"/>
      <c r="R833" s="81"/>
      <c r="S833" s="81"/>
      <c r="T833" s="82"/>
      <c r="U833" s="81"/>
      <c r="V833" s="81"/>
      <c r="W833" s="81"/>
      <c r="X833" s="81"/>
      <c r="Y833" s="81"/>
      <c r="Z833" s="81"/>
      <c r="AA833" s="81"/>
      <c r="AB833" s="81"/>
      <c r="AC833" s="81"/>
      <c r="AD833" s="81"/>
      <c r="AE833" s="82"/>
      <c r="AF833" s="81"/>
      <c r="AG833" s="81"/>
      <c r="AH833" s="81"/>
      <c r="AI833" s="81"/>
      <c r="AJ833" s="81"/>
      <c r="AK833" s="81"/>
      <c r="AL833" s="81"/>
      <c r="AM833" s="81"/>
      <c r="AN833" s="81"/>
      <c r="AO833" s="81"/>
      <c r="AP833" s="82"/>
      <c r="AQ833" s="81"/>
      <c r="AR833" s="81"/>
      <c r="AS833" s="81"/>
      <c r="AT833" s="81"/>
      <c r="AU833" s="81"/>
      <c r="AV833" s="81"/>
      <c r="AW833" s="81"/>
      <c r="AX833" s="82"/>
      <c r="AY833" s="81"/>
      <c r="AZ833" s="81"/>
      <c r="BA833" s="81"/>
      <c r="BB833" s="81"/>
      <c r="BC833" s="81"/>
      <c r="BD833" s="81"/>
      <c r="BE833" s="81"/>
      <c r="BF833" s="82"/>
      <c r="BG833" s="81"/>
      <c r="BH833" s="81"/>
      <c r="BI833" s="81"/>
      <c r="BJ833" s="81"/>
      <c r="BK833" s="81"/>
      <c r="BL833" s="81"/>
      <c r="BM833" s="82"/>
      <c r="BN833" s="81"/>
      <c r="BO833" s="81"/>
      <c r="BP833" s="81"/>
      <c r="BQ833" s="81"/>
      <c r="BR833" s="81"/>
      <c r="BS833" s="81"/>
      <c r="BT833"/>
      <c r="BU833" s="80"/>
      <c r="BV833" s="80"/>
      <c r="BW833" s="80"/>
      <c r="BX833" s="80"/>
      <c r="BY833" s="80"/>
      <c r="BZ833" s="80"/>
      <c r="CA833" s="80"/>
      <c r="CB833" s="80"/>
      <c r="CC833" s="80"/>
    </row>
    <row r="834" spans="1:81">
      <c r="A834" s="80"/>
      <c r="B834" s="80"/>
      <c r="C834" s="80"/>
      <c r="D834" s="80"/>
      <c r="E834" s="80"/>
      <c r="F834" s="80"/>
      <c r="G834" s="80"/>
      <c r="H834" s="80"/>
      <c r="I834" s="177"/>
      <c r="J834" s="81"/>
      <c r="K834" s="81"/>
      <c r="L834" s="81"/>
      <c r="M834" s="81"/>
      <c r="N834" s="81"/>
      <c r="O834" s="81"/>
      <c r="P834" s="81"/>
      <c r="Q834" s="81"/>
      <c r="R834" s="81"/>
      <c r="S834" s="81"/>
      <c r="T834" s="82"/>
      <c r="U834" s="81"/>
      <c r="V834" s="81"/>
      <c r="W834" s="81"/>
      <c r="X834" s="81"/>
      <c r="Y834" s="81"/>
      <c r="Z834" s="81"/>
      <c r="AA834" s="81"/>
      <c r="AB834" s="81"/>
      <c r="AC834" s="81"/>
      <c r="AD834" s="81"/>
      <c r="AE834" s="82"/>
      <c r="AF834" s="81"/>
      <c r="AG834" s="81"/>
      <c r="AH834" s="81"/>
      <c r="AI834" s="81"/>
      <c r="AJ834" s="81"/>
      <c r="AK834" s="81"/>
      <c r="AL834" s="81"/>
      <c r="AM834" s="81"/>
      <c r="AN834" s="81"/>
      <c r="AO834" s="81"/>
      <c r="AP834" s="82"/>
      <c r="AQ834" s="81"/>
      <c r="AR834" s="81"/>
      <c r="AS834" s="81"/>
      <c r="AT834" s="81"/>
      <c r="AU834" s="81"/>
      <c r="AV834" s="81"/>
      <c r="AW834" s="81"/>
      <c r="AX834" s="82"/>
      <c r="AY834" s="81"/>
      <c r="AZ834" s="81"/>
      <c r="BA834" s="81"/>
      <c r="BB834" s="81"/>
      <c r="BC834" s="81"/>
      <c r="BD834" s="81"/>
      <c r="BE834" s="81"/>
      <c r="BF834" s="82"/>
      <c r="BG834" s="81"/>
      <c r="BH834" s="81"/>
      <c r="BI834" s="81"/>
      <c r="BJ834" s="81"/>
      <c r="BK834" s="81"/>
      <c r="BL834" s="81"/>
      <c r="BM834" s="82"/>
      <c r="BN834" s="81"/>
      <c r="BO834" s="81"/>
      <c r="BP834" s="81"/>
      <c r="BQ834" s="81"/>
      <c r="BR834" s="81"/>
      <c r="BS834" s="81"/>
      <c r="BT834"/>
      <c r="BU834" s="80"/>
      <c r="BV834" s="80"/>
      <c r="BW834" s="80"/>
      <c r="BX834" s="80"/>
      <c r="BY834" s="80"/>
      <c r="BZ834" s="80"/>
      <c r="CA834" s="80"/>
      <c r="CB834" s="80"/>
      <c r="CC834" s="80"/>
    </row>
    <row r="835" spans="1:81">
      <c r="A835" s="80"/>
      <c r="B835" s="80"/>
      <c r="C835" s="80"/>
      <c r="D835" s="80"/>
      <c r="E835" s="80"/>
      <c r="F835" s="80"/>
      <c r="G835" s="80"/>
      <c r="H835" s="80"/>
      <c r="I835" s="177"/>
      <c r="J835" s="81"/>
      <c r="K835" s="81"/>
      <c r="L835" s="81"/>
      <c r="M835" s="81"/>
      <c r="N835" s="81"/>
      <c r="O835" s="81"/>
      <c r="P835" s="81"/>
      <c r="Q835" s="81"/>
      <c r="R835" s="81"/>
      <c r="S835" s="81"/>
      <c r="T835" s="82"/>
      <c r="U835" s="81"/>
      <c r="V835" s="81"/>
      <c r="W835" s="81"/>
      <c r="X835" s="81"/>
      <c r="Y835" s="81"/>
      <c r="Z835" s="81"/>
      <c r="AA835" s="81"/>
      <c r="AB835" s="81"/>
      <c r="AC835" s="81"/>
      <c r="AD835" s="81"/>
      <c r="AE835" s="82"/>
      <c r="AF835" s="81"/>
      <c r="AG835" s="81"/>
      <c r="AH835" s="81"/>
      <c r="AI835" s="81"/>
      <c r="AJ835" s="81"/>
      <c r="AK835" s="81"/>
      <c r="AL835" s="81"/>
      <c r="AM835" s="81"/>
      <c r="AN835" s="81"/>
      <c r="AO835" s="81"/>
      <c r="AP835" s="82"/>
      <c r="AQ835" s="81"/>
      <c r="AR835" s="81"/>
      <c r="AS835" s="81"/>
      <c r="AT835" s="81"/>
      <c r="AU835" s="81"/>
      <c r="AV835" s="81"/>
      <c r="AW835" s="81"/>
      <c r="AX835" s="82"/>
      <c r="AY835" s="81"/>
      <c r="AZ835" s="81"/>
      <c r="BA835" s="81"/>
      <c r="BB835" s="81"/>
      <c r="BC835" s="81"/>
      <c r="BD835" s="81"/>
      <c r="BE835" s="81"/>
      <c r="BF835" s="82"/>
      <c r="BG835" s="81"/>
      <c r="BH835" s="81"/>
      <c r="BI835" s="81"/>
      <c r="BJ835" s="81"/>
      <c r="BK835" s="81"/>
      <c r="BL835" s="81"/>
      <c r="BM835" s="82"/>
      <c r="BN835" s="81"/>
      <c r="BO835" s="81"/>
      <c r="BP835" s="81"/>
      <c r="BQ835" s="81"/>
      <c r="BR835" s="81"/>
      <c r="BS835" s="81"/>
      <c r="BT835"/>
      <c r="BU835" s="80"/>
      <c r="BV835" s="80"/>
      <c r="BW835" s="80"/>
      <c r="BX835" s="80"/>
      <c r="BY835" s="80"/>
      <c r="BZ835" s="80"/>
      <c r="CA835" s="80"/>
      <c r="CB835" s="80"/>
      <c r="CC835" s="80"/>
    </row>
    <row r="836" spans="1:81">
      <c r="A836" s="80"/>
      <c r="B836" s="80"/>
      <c r="C836" s="80"/>
      <c r="D836" s="80"/>
      <c r="E836" s="80"/>
      <c r="F836" s="80"/>
      <c r="G836" s="80"/>
      <c r="H836" s="80"/>
      <c r="I836" s="177"/>
      <c r="J836" s="81"/>
      <c r="K836" s="81"/>
      <c r="L836" s="81"/>
      <c r="M836" s="81"/>
      <c r="N836" s="81"/>
      <c r="O836" s="81"/>
      <c r="P836" s="81"/>
      <c r="Q836" s="81"/>
      <c r="R836" s="81"/>
      <c r="S836" s="81"/>
      <c r="T836" s="82"/>
      <c r="U836" s="81"/>
      <c r="V836" s="81"/>
      <c r="W836" s="81"/>
      <c r="X836" s="81"/>
      <c r="Y836" s="81"/>
      <c r="Z836" s="81"/>
      <c r="AA836" s="81"/>
      <c r="AB836" s="81"/>
      <c r="AC836" s="81"/>
      <c r="AD836" s="81"/>
      <c r="AE836" s="82"/>
      <c r="AF836" s="81"/>
      <c r="AG836" s="81"/>
      <c r="AH836" s="81"/>
      <c r="AI836" s="81"/>
      <c r="AJ836" s="81"/>
      <c r="AK836" s="81"/>
      <c r="AL836" s="81"/>
      <c r="AM836" s="81"/>
      <c r="AN836" s="81"/>
      <c r="AO836" s="81"/>
      <c r="AP836" s="82"/>
      <c r="AQ836" s="81"/>
      <c r="AR836" s="81"/>
      <c r="AS836" s="81"/>
      <c r="AT836" s="81"/>
      <c r="AU836" s="81"/>
      <c r="AV836" s="81"/>
      <c r="AW836" s="81"/>
      <c r="AX836" s="82"/>
      <c r="AY836" s="81"/>
      <c r="AZ836" s="81"/>
      <c r="BA836" s="81"/>
      <c r="BB836" s="81"/>
      <c r="BC836" s="81"/>
      <c r="BD836" s="81"/>
      <c r="BE836" s="81"/>
      <c r="BF836" s="82"/>
      <c r="BG836" s="81"/>
      <c r="BH836" s="81"/>
      <c r="BI836" s="81"/>
      <c r="BJ836" s="81"/>
      <c r="BK836" s="81"/>
      <c r="BL836" s="81"/>
      <c r="BM836" s="82"/>
      <c r="BN836" s="81"/>
      <c r="BO836" s="81"/>
      <c r="BP836" s="81"/>
      <c r="BQ836" s="81"/>
      <c r="BR836" s="81"/>
      <c r="BS836" s="81"/>
      <c r="BT836"/>
      <c r="BU836" s="80"/>
      <c r="BV836" s="80"/>
      <c r="BW836" s="80"/>
      <c r="BX836" s="80"/>
      <c r="BY836" s="80"/>
      <c r="BZ836" s="80"/>
      <c r="CA836" s="80"/>
      <c r="CB836" s="80"/>
      <c r="CC836" s="80"/>
    </row>
    <row r="837" spans="1:81">
      <c r="A837" s="80"/>
      <c r="B837" s="80"/>
      <c r="C837" s="80"/>
      <c r="D837" s="80"/>
      <c r="E837" s="80"/>
      <c r="F837" s="80"/>
      <c r="G837" s="80"/>
      <c r="H837" s="80"/>
      <c r="I837" s="177"/>
      <c r="J837" s="81"/>
      <c r="K837" s="81"/>
      <c r="L837" s="81"/>
      <c r="M837" s="81"/>
      <c r="N837" s="81"/>
      <c r="O837" s="81"/>
      <c r="P837" s="81"/>
      <c r="Q837" s="81"/>
      <c r="R837" s="81"/>
      <c r="S837" s="81"/>
      <c r="T837" s="82"/>
      <c r="U837" s="81"/>
      <c r="V837" s="81"/>
      <c r="W837" s="81"/>
      <c r="X837" s="81"/>
      <c r="Y837" s="81"/>
      <c r="Z837" s="81"/>
      <c r="AA837" s="81"/>
      <c r="AB837" s="81"/>
      <c r="AC837" s="81"/>
      <c r="AD837" s="81"/>
      <c r="AE837" s="82"/>
      <c r="AF837" s="81"/>
      <c r="AG837" s="81"/>
      <c r="AH837" s="81"/>
      <c r="AI837" s="81"/>
      <c r="AJ837" s="81"/>
      <c r="AK837" s="81"/>
      <c r="AL837" s="81"/>
      <c r="AM837" s="81"/>
      <c r="AN837" s="81"/>
      <c r="AO837" s="81"/>
      <c r="AP837" s="82"/>
      <c r="AQ837" s="81"/>
      <c r="AR837" s="81"/>
      <c r="AS837" s="81"/>
      <c r="AT837" s="81"/>
      <c r="AU837" s="81"/>
      <c r="AV837" s="81"/>
      <c r="AW837" s="81"/>
      <c r="AX837" s="82"/>
      <c r="AY837" s="81"/>
      <c r="AZ837" s="81"/>
      <c r="BA837" s="81"/>
      <c r="BB837" s="81"/>
      <c r="BC837" s="81"/>
      <c r="BD837" s="81"/>
      <c r="BE837" s="81"/>
      <c r="BF837" s="82"/>
      <c r="BG837" s="81"/>
      <c r="BH837" s="81"/>
      <c r="BI837" s="81"/>
      <c r="BJ837" s="81"/>
      <c r="BK837" s="81"/>
      <c r="BL837" s="81"/>
      <c r="BM837" s="82"/>
      <c r="BN837" s="81"/>
      <c r="BO837" s="81"/>
      <c r="BP837" s="81"/>
      <c r="BQ837" s="81"/>
      <c r="BR837" s="81"/>
      <c r="BS837" s="81"/>
      <c r="BT837"/>
      <c r="BU837" s="80"/>
      <c r="BV837" s="80"/>
      <c r="BW837" s="80"/>
      <c r="BX837" s="80"/>
      <c r="BY837" s="80"/>
      <c r="BZ837" s="80"/>
      <c r="CA837" s="80"/>
      <c r="CB837" s="80"/>
      <c r="CC837" s="80"/>
    </row>
    <row r="838" spans="1:81">
      <c r="A838" s="80"/>
      <c r="B838" s="80"/>
      <c r="C838" s="80"/>
      <c r="D838" s="80"/>
      <c r="E838" s="80"/>
      <c r="F838" s="80"/>
      <c r="G838" s="80"/>
      <c r="H838" s="80"/>
      <c r="I838" s="177"/>
      <c r="J838" s="81"/>
      <c r="K838" s="81"/>
      <c r="L838" s="81"/>
      <c r="M838" s="81"/>
      <c r="N838" s="81"/>
      <c r="O838" s="81"/>
      <c r="P838" s="81"/>
      <c r="Q838" s="81"/>
      <c r="R838" s="81"/>
      <c r="S838" s="81"/>
      <c r="T838" s="82"/>
      <c r="U838" s="81"/>
      <c r="V838" s="81"/>
      <c r="W838" s="81"/>
      <c r="X838" s="81"/>
      <c r="Y838" s="81"/>
      <c r="Z838" s="81"/>
      <c r="AA838" s="81"/>
      <c r="AB838" s="81"/>
      <c r="AC838" s="81"/>
      <c r="AD838" s="81"/>
      <c r="AE838" s="82"/>
      <c r="AF838" s="81"/>
      <c r="AG838" s="81"/>
      <c r="AH838" s="81"/>
      <c r="AI838" s="81"/>
      <c r="AJ838" s="81"/>
      <c r="AK838" s="81"/>
      <c r="AL838" s="81"/>
      <c r="AM838" s="81"/>
      <c r="AN838" s="81"/>
      <c r="AO838" s="81"/>
      <c r="AP838" s="82"/>
      <c r="AQ838" s="81"/>
      <c r="AR838" s="81"/>
      <c r="AS838" s="81"/>
      <c r="AT838" s="81"/>
      <c r="AU838" s="81"/>
      <c r="AV838" s="81"/>
      <c r="AW838" s="81"/>
      <c r="AX838" s="82"/>
      <c r="AY838" s="81"/>
      <c r="AZ838" s="81"/>
      <c r="BA838" s="81"/>
      <c r="BB838" s="81"/>
      <c r="BC838" s="81"/>
      <c r="BD838" s="81"/>
      <c r="BE838" s="81"/>
      <c r="BF838" s="82"/>
      <c r="BG838" s="81"/>
      <c r="BH838" s="81"/>
      <c r="BI838" s="81"/>
      <c r="BJ838" s="81"/>
      <c r="BK838" s="81"/>
      <c r="BL838" s="81"/>
      <c r="BM838" s="82"/>
      <c r="BN838" s="81"/>
      <c r="BO838" s="81"/>
      <c r="BP838" s="81"/>
      <c r="BQ838" s="81"/>
      <c r="BR838" s="81"/>
      <c r="BS838" s="81"/>
      <c r="BT838"/>
      <c r="BU838" s="80"/>
      <c r="BV838" s="80"/>
      <c r="BW838" s="80"/>
      <c r="BX838" s="80"/>
      <c r="BY838" s="80"/>
      <c r="BZ838" s="80"/>
      <c r="CA838" s="80"/>
      <c r="CB838" s="80"/>
      <c r="CC838" s="80"/>
    </row>
    <row r="839" spans="1:81">
      <c r="A839" s="80"/>
      <c r="B839" s="80"/>
      <c r="C839" s="80"/>
      <c r="D839" s="80"/>
      <c r="E839" s="80"/>
      <c r="F839" s="80"/>
      <c r="G839" s="80"/>
      <c r="H839" s="80"/>
      <c r="I839" s="177"/>
      <c r="J839" s="81"/>
      <c r="K839" s="81"/>
      <c r="L839" s="81"/>
      <c r="M839" s="81"/>
      <c r="N839" s="81"/>
      <c r="O839" s="81"/>
      <c r="P839" s="81"/>
      <c r="Q839" s="81"/>
      <c r="R839" s="81"/>
      <c r="S839" s="81"/>
      <c r="T839" s="82"/>
      <c r="U839" s="81"/>
      <c r="V839" s="81"/>
      <c r="W839" s="81"/>
      <c r="X839" s="81"/>
      <c r="Y839" s="81"/>
      <c r="Z839" s="81"/>
      <c r="AA839" s="81"/>
      <c r="AB839" s="81"/>
      <c r="AC839" s="81"/>
      <c r="AD839" s="81"/>
      <c r="AE839" s="82"/>
      <c r="AF839" s="81"/>
      <c r="AG839" s="81"/>
      <c r="AH839" s="81"/>
      <c r="AI839" s="81"/>
      <c r="AJ839" s="81"/>
      <c r="AK839" s="81"/>
      <c r="AL839" s="81"/>
      <c r="AM839" s="81"/>
      <c r="AN839" s="81"/>
      <c r="AO839" s="81"/>
      <c r="AP839" s="82"/>
      <c r="AQ839" s="81"/>
      <c r="AR839" s="81"/>
      <c r="AS839" s="81"/>
      <c r="AT839" s="81"/>
      <c r="AU839" s="81"/>
      <c r="AV839" s="81"/>
      <c r="AW839" s="81"/>
      <c r="AX839" s="82"/>
      <c r="AY839" s="81"/>
      <c r="AZ839" s="81"/>
      <c r="BA839" s="81"/>
      <c r="BB839" s="81"/>
      <c r="BC839" s="81"/>
      <c r="BD839" s="81"/>
      <c r="BE839" s="81"/>
      <c r="BF839" s="82"/>
      <c r="BG839" s="81"/>
      <c r="BH839" s="81"/>
      <c r="BI839" s="81"/>
      <c r="BJ839" s="81"/>
      <c r="BK839" s="81"/>
      <c r="BL839" s="81"/>
      <c r="BM839" s="82"/>
      <c r="BN839" s="81"/>
      <c r="BO839" s="81"/>
      <c r="BP839" s="81"/>
      <c r="BQ839" s="81"/>
      <c r="BR839" s="81"/>
      <c r="BS839" s="81"/>
      <c r="BT839"/>
      <c r="BU839" s="80"/>
      <c r="BV839" s="80"/>
      <c r="BW839" s="80"/>
      <c r="BX839" s="80"/>
      <c r="BY839" s="80"/>
      <c r="BZ839" s="80"/>
      <c r="CA839" s="80"/>
      <c r="CB839" s="80"/>
      <c r="CC839" s="80"/>
    </row>
    <row r="840" spans="1:81">
      <c r="A840" s="80"/>
      <c r="B840" s="80"/>
      <c r="C840" s="80"/>
      <c r="D840" s="80"/>
      <c r="E840" s="80"/>
      <c r="F840" s="80"/>
      <c r="G840" s="80"/>
      <c r="H840" s="80"/>
      <c r="I840" s="177"/>
      <c r="J840" s="81"/>
      <c r="K840" s="81"/>
      <c r="L840" s="81"/>
      <c r="M840" s="81"/>
      <c r="N840" s="81"/>
      <c r="O840" s="81"/>
      <c r="P840" s="81"/>
      <c r="Q840" s="81"/>
      <c r="R840" s="81"/>
      <c r="S840" s="81"/>
      <c r="T840" s="82"/>
      <c r="U840" s="81"/>
      <c r="V840" s="81"/>
      <c r="W840" s="81"/>
      <c r="X840" s="81"/>
      <c r="Y840" s="81"/>
      <c r="Z840" s="81"/>
      <c r="AA840" s="81"/>
      <c r="AB840" s="81"/>
      <c r="AC840" s="81"/>
      <c r="AD840" s="81"/>
      <c r="AE840" s="82"/>
      <c r="AF840" s="81"/>
      <c r="AG840" s="81"/>
      <c r="AH840" s="81"/>
      <c r="AI840" s="81"/>
      <c r="AJ840" s="81"/>
      <c r="AK840" s="81"/>
      <c r="AL840" s="81"/>
      <c r="AM840" s="81"/>
      <c r="AN840" s="81"/>
      <c r="AO840" s="81"/>
      <c r="AP840" s="82"/>
      <c r="AQ840" s="81"/>
      <c r="AR840" s="81"/>
      <c r="AS840" s="81"/>
      <c r="AT840" s="81"/>
      <c r="AU840" s="81"/>
      <c r="AV840" s="81"/>
      <c r="AW840" s="81"/>
      <c r="AX840" s="82"/>
      <c r="AY840" s="81"/>
      <c r="AZ840" s="81"/>
      <c r="BA840" s="81"/>
      <c r="BB840" s="81"/>
      <c r="BC840" s="81"/>
      <c r="BD840" s="81"/>
      <c r="BE840" s="81"/>
      <c r="BF840" s="82"/>
      <c r="BG840" s="81"/>
      <c r="BH840" s="81"/>
      <c r="BI840" s="81"/>
      <c r="BJ840" s="81"/>
      <c r="BK840" s="81"/>
      <c r="BL840" s="81"/>
      <c r="BM840" s="82"/>
      <c r="BN840" s="81"/>
      <c r="BO840" s="81"/>
      <c r="BP840" s="81"/>
      <c r="BQ840" s="81"/>
      <c r="BR840" s="81"/>
      <c r="BS840" s="81"/>
      <c r="BT840"/>
      <c r="BU840" s="80"/>
      <c r="BV840" s="80"/>
      <c r="BW840" s="80"/>
      <c r="BX840" s="80"/>
      <c r="BY840" s="80"/>
      <c r="BZ840" s="80"/>
      <c r="CA840" s="80"/>
      <c r="CB840" s="80"/>
      <c r="CC840" s="80"/>
    </row>
    <row r="841" spans="1:81">
      <c r="A841" s="80"/>
      <c r="B841" s="80"/>
      <c r="C841" s="80"/>
      <c r="D841" s="80"/>
      <c r="E841" s="80"/>
      <c r="F841" s="80"/>
      <c r="G841" s="80"/>
      <c r="H841" s="80"/>
      <c r="I841" s="177"/>
      <c r="J841" s="81"/>
      <c r="K841" s="81"/>
      <c r="L841" s="81"/>
      <c r="M841" s="81"/>
      <c r="N841" s="81"/>
      <c r="O841" s="81"/>
      <c r="P841" s="81"/>
      <c r="Q841" s="81"/>
      <c r="R841" s="81"/>
      <c r="S841" s="81"/>
      <c r="T841" s="82"/>
      <c r="U841" s="81"/>
      <c r="V841" s="81"/>
      <c r="W841" s="81"/>
      <c r="X841" s="81"/>
      <c r="Y841" s="81"/>
      <c r="Z841" s="81"/>
      <c r="AA841" s="81"/>
      <c r="AB841" s="81"/>
      <c r="AC841" s="81"/>
      <c r="AD841" s="81"/>
      <c r="AE841" s="82"/>
      <c r="AF841" s="81"/>
      <c r="AG841" s="81"/>
      <c r="AH841" s="81"/>
      <c r="AI841" s="81"/>
      <c r="AJ841" s="81"/>
      <c r="AK841" s="81"/>
      <c r="AL841" s="81"/>
      <c r="AM841" s="81"/>
      <c r="AN841" s="81"/>
      <c r="AO841" s="81"/>
      <c r="AP841" s="82"/>
      <c r="AQ841" s="81"/>
      <c r="AR841" s="81"/>
      <c r="AS841" s="81"/>
      <c r="AT841" s="81"/>
      <c r="AU841" s="81"/>
      <c r="AV841" s="81"/>
      <c r="AW841" s="81"/>
      <c r="AX841" s="82"/>
      <c r="AY841" s="81"/>
      <c r="AZ841" s="81"/>
      <c r="BA841" s="81"/>
      <c r="BB841" s="81"/>
      <c r="BC841" s="81"/>
      <c r="BD841" s="81"/>
      <c r="BE841" s="81"/>
      <c r="BF841" s="82"/>
      <c r="BG841" s="81"/>
      <c r="BH841" s="81"/>
      <c r="BI841" s="81"/>
      <c r="BJ841" s="81"/>
      <c r="BK841" s="81"/>
      <c r="BL841" s="81"/>
      <c r="BM841" s="82"/>
      <c r="BN841" s="81"/>
      <c r="BO841" s="81"/>
      <c r="BP841" s="81"/>
      <c r="BQ841" s="81"/>
      <c r="BR841" s="81"/>
      <c r="BS841" s="81"/>
      <c r="BT841"/>
      <c r="BU841" s="80"/>
      <c r="BV841" s="80"/>
      <c r="BW841" s="80"/>
      <c r="BX841" s="80"/>
      <c r="BY841" s="80"/>
      <c r="BZ841" s="80"/>
      <c r="CA841" s="80"/>
      <c r="CB841" s="80"/>
      <c r="CC841" s="80"/>
    </row>
    <row r="842" spans="1:81">
      <c r="A842" s="80"/>
      <c r="B842" s="80"/>
      <c r="C842" s="80"/>
      <c r="D842" s="80"/>
      <c r="E842" s="80"/>
      <c r="F842" s="80"/>
      <c r="G842" s="80"/>
      <c r="H842" s="80"/>
      <c r="I842" s="177"/>
      <c r="J842" s="81"/>
      <c r="K842" s="81"/>
      <c r="L842" s="81"/>
      <c r="M842" s="81"/>
      <c r="N842" s="81"/>
      <c r="O842" s="81"/>
      <c r="P842" s="81"/>
      <c r="Q842" s="81"/>
      <c r="R842" s="81"/>
      <c r="S842" s="81"/>
      <c r="T842" s="82"/>
      <c r="U842" s="81"/>
      <c r="V842" s="81"/>
      <c r="W842" s="81"/>
      <c r="X842" s="81"/>
      <c r="Y842" s="81"/>
      <c r="Z842" s="81"/>
      <c r="AA842" s="81"/>
      <c r="AB842" s="81"/>
      <c r="AC842" s="81"/>
      <c r="AD842" s="81"/>
      <c r="AE842" s="82"/>
      <c r="AF842" s="81"/>
      <c r="AG842" s="81"/>
      <c r="AH842" s="81"/>
      <c r="AI842" s="81"/>
      <c r="AJ842" s="81"/>
      <c r="AK842" s="81"/>
      <c r="AL842" s="81"/>
      <c r="AM842" s="81"/>
      <c r="AN842" s="81"/>
      <c r="AO842" s="81"/>
      <c r="AP842" s="82"/>
      <c r="AQ842" s="81"/>
      <c r="AR842" s="81"/>
      <c r="AS842" s="81"/>
      <c r="AT842" s="81"/>
      <c r="AU842" s="81"/>
      <c r="AV842" s="81"/>
      <c r="AW842" s="81"/>
      <c r="AX842" s="82"/>
      <c r="AY842" s="81"/>
      <c r="AZ842" s="81"/>
      <c r="BA842" s="81"/>
      <c r="BB842" s="81"/>
      <c r="BC842" s="81"/>
      <c r="BD842" s="81"/>
      <c r="BE842" s="81"/>
      <c r="BF842" s="82"/>
      <c r="BG842" s="81"/>
      <c r="BH842" s="81"/>
      <c r="BI842" s="81"/>
      <c r="BJ842" s="81"/>
      <c r="BK842" s="81"/>
      <c r="BL842" s="81"/>
      <c r="BM842" s="82"/>
      <c r="BN842" s="81"/>
      <c r="BO842" s="81"/>
      <c r="BP842" s="81"/>
      <c r="BQ842" s="81"/>
      <c r="BR842" s="81"/>
      <c r="BS842" s="81"/>
      <c r="BT842"/>
      <c r="BU842" s="80"/>
      <c r="BV842" s="80"/>
      <c r="BW842" s="80"/>
      <c r="BX842" s="80"/>
      <c r="BY842" s="80"/>
      <c r="BZ842" s="80"/>
      <c r="CA842" s="80"/>
      <c r="CB842" s="80"/>
      <c r="CC842" s="80"/>
    </row>
    <row r="843" spans="1:81">
      <c r="A843" s="80"/>
      <c r="B843" s="80"/>
      <c r="C843" s="80"/>
      <c r="D843" s="80"/>
      <c r="E843" s="80"/>
      <c r="F843" s="80"/>
      <c r="G843" s="174"/>
      <c r="H843" s="80"/>
      <c r="I843" s="177"/>
      <c r="J843" s="81"/>
      <c r="K843" s="81"/>
      <c r="L843" s="81"/>
      <c r="M843" s="81"/>
      <c r="N843" s="81"/>
      <c r="O843" s="81"/>
      <c r="P843" s="81"/>
      <c r="Q843" s="81"/>
      <c r="R843" s="81"/>
      <c r="S843" s="81"/>
      <c r="T843" s="82"/>
      <c r="U843" s="81"/>
      <c r="V843" s="81"/>
      <c r="W843" s="81"/>
      <c r="X843" s="81"/>
      <c r="Y843" s="81"/>
      <c r="Z843" s="81"/>
      <c r="AA843" s="81"/>
      <c r="AB843" s="81"/>
      <c r="AC843" s="81"/>
      <c r="AD843" s="81"/>
      <c r="AE843" s="82"/>
      <c r="AF843" s="81"/>
      <c r="AG843" s="81"/>
      <c r="AH843" s="81"/>
      <c r="AI843" s="81"/>
      <c r="AJ843" s="81"/>
      <c r="AK843" s="81"/>
      <c r="AL843" s="81"/>
      <c r="AM843" s="81"/>
      <c r="AN843" s="81"/>
      <c r="AO843" s="81"/>
      <c r="AP843" s="82"/>
      <c r="AQ843" s="81"/>
      <c r="AR843" s="81"/>
      <c r="AS843" s="81"/>
      <c r="AT843" s="81"/>
      <c r="AU843" s="81"/>
      <c r="AV843" s="81"/>
      <c r="AW843" s="81"/>
      <c r="AX843" s="82"/>
      <c r="AY843" s="81"/>
      <c r="AZ843" s="81"/>
      <c r="BA843" s="81"/>
      <c r="BB843" s="81"/>
      <c r="BC843" s="81"/>
      <c r="BD843" s="81"/>
      <c r="BE843" s="81"/>
      <c r="BF843" s="82"/>
      <c r="BG843" s="81"/>
      <c r="BH843" s="81"/>
      <c r="BI843" s="81"/>
      <c r="BJ843" s="81"/>
      <c r="BK843" s="81"/>
      <c r="BL843" s="81"/>
      <c r="BM843" s="82"/>
      <c r="BN843" s="81"/>
      <c r="BO843" s="81"/>
      <c r="BP843" s="81"/>
      <c r="BQ843" s="81"/>
      <c r="BR843" s="81"/>
      <c r="BS843" s="81"/>
      <c r="BT843"/>
      <c r="BU843" s="80"/>
      <c r="BV843" s="80"/>
      <c r="BW843" s="80"/>
      <c r="BX843" s="80"/>
      <c r="BY843" s="80"/>
      <c r="BZ843" s="80"/>
      <c r="CA843" s="80"/>
      <c r="CB843" s="80"/>
      <c r="CC843" s="80"/>
    </row>
    <row r="844" spans="1:81">
      <c r="A844" s="80"/>
      <c r="B844" s="80"/>
      <c r="C844" s="80"/>
      <c r="D844" s="80"/>
      <c r="E844" s="80"/>
      <c r="F844" s="80"/>
      <c r="G844" s="174"/>
      <c r="H844" s="80"/>
      <c r="I844" s="177"/>
      <c r="J844" s="81"/>
      <c r="K844" s="81"/>
      <c r="L844" s="81"/>
      <c r="M844" s="81"/>
      <c r="N844" s="81"/>
      <c r="O844" s="81"/>
      <c r="P844" s="81"/>
      <c r="Q844" s="81"/>
      <c r="R844" s="81"/>
      <c r="S844" s="81"/>
      <c r="T844" s="82"/>
      <c r="U844" s="81"/>
      <c r="V844" s="81"/>
      <c r="W844" s="81"/>
      <c r="X844" s="81"/>
      <c r="Y844" s="81"/>
      <c r="Z844" s="81"/>
      <c r="AA844" s="81"/>
      <c r="AB844" s="81"/>
      <c r="AC844" s="81"/>
      <c r="AD844" s="81"/>
      <c r="AE844" s="82"/>
      <c r="AF844" s="81"/>
      <c r="AG844" s="81"/>
      <c r="AH844" s="81"/>
      <c r="AI844" s="81"/>
      <c r="AJ844" s="81"/>
      <c r="AK844" s="81"/>
      <c r="AL844" s="81"/>
      <c r="AM844" s="81"/>
      <c r="AN844" s="81"/>
      <c r="AO844" s="81"/>
      <c r="AP844" s="82"/>
      <c r="AQ844" s="81"/>
      <c r="AR844" s="81"/>
      <c r="AS844" s="81"/>
      <c r="AT844" s="81"/>
      <c r="AU844" s="81"/>
      <c r="AV844" s="81"/>
      <c r="AW844" s="81"/>
      <c r="AX844" s="82"/>
      <c r="AY844" s="81"/>
      <c r="AZ844" s="81"/>
      <c r="BA844" s="81"/>
      <c r="BB844" s="81"/>
      <c r="BC844" s="81"/>
      <c r="BD844" s="81"/>
      <c r="BE844" s="81"/>
      <c r="BF844" s="82"/>
      <c r="BG844" s="81"/>
      <c r="BH844" s="81"/>
      <c r="BI844" s="81"/>
      <c r="BJ844" s="81"/>
      <c r="BK844" s="81"/>
      <c r="BL844" s="81"/>
      <c r="BM844" s="82"/>
      <c r="BN844" s="81"/>
      <c r="BO844" s="81"/>
      <c r="BP844" s="81"/>
      <c r="BQ844" s="81"/>
      <c r="BR844" s="81"/>
      <c r="BS844" s="81"/>
      <c r="BT844"/>
      <c r="BU844" s="80"/>
      <c r="BV844" s="80"/>
      <c r="BW844" s="80"/>
      <c r="BX844" s="80"/>
      <c r="BY844" s="80"/>
      <c r="BZ844" s="80"/>
      <c r="CA844" s="80"/>
      <c r="CB844" s="80"/>
      <c r="CC844" s="80"/>
    </row>
    <row r="845" spans="1:81">
      <c r="A845" s="80"/>
      <c r="B845" s="80"/>
      <c r="C845" s="80"/>
      <c r="D845" s="80"/>
      <c r="E845" s="80"/>
      <c r="F845" s="80"/>
      <c r="G845" s="80"/>
      <c r="H845" s="80"/>
      <c r="I845" s="177"/>
      <c r="J845" s="81"/>
      <c r="K845" s="81"/>
      <c r="L845" s="81"/>
      <c r="M845" s="81"/>
      <c r="N845" s="81"/>
      <c r="O845" s="81"/>
      <c r="P845" s="81"/>
      <c r="Q845" s="81"/>
      <c r="R845" s="81"/>
      <c r="S845" s="81"/>
      <c r="T845" s="82"/>
      <c r="U845" s="81"/>
      <c r="V845" s="81"/>
      <c r="W845" s="81"/>
      <c r="X845" s="81"/>
      <c r="Y845" s="81"/>
      <c r="Z845" s="81"/>
      <c r="AA845" s="81"/>
      <c r="AB845" s="81"/>
      <c r="AC845" s="81"/>
      <c r="AD845" s="81"/>
      <c r="AE845" s="82"/>
      <c r="AF845" s="81"/>
      <c r="AG845" s="81"/>
      <c r="AH845" s="81"/>
      <c r="AI845" s="81"/>
      <c r="AJ845" s="81"/>
      <c r="AK845" s="81"/>
      <c r="AL845" s="81"/>
      <c r="AM845" s="81"/>
      <c r="AN845" s="81"/>
      <c r="AO845" s="81"/>
      <c r="AP845" s="82"/>
      <c r="AQ845" s="81"/>
      <c r="AR845" s="81"/>
      <c r="AS845" s="81"/>
      <c r="AT845" s="81"/>
      <c r="AU845" s="81"/>
      <c r="AV845" s="81"/>
      <c r="AW845" s="81"/>
      <c r="AX845" s="82"/>
      <c r="AY845" s="81"/>
      <c r="AZ845" s="81"/>
      <c r="BA845" s="81"/>
      <c r="BB845" s="81"/>
      <c r="BC845" s="81"/>
      <c r="BD845" s="81"/>
      <c r="BE845" s="81"/>
      <c r="BF845" s="82"/>
      <c r="BG845" s="81"/>
      <c r="BH845" s="81"/>
      <c r="BI845" s="81"/>
      <c r="BJ845" s="81"/>
      <c r="BK845" s="81"/>
      <c r="BL845" s="81"/>
      <c r="BM845" s="82"/>
      <c r="BN845" s="81"/>
      <c r="BO845" s="81"/>
      <c r="BP845" s="81"/>
      <c r="BQ845" s="81"/>
      <c r="BR845" s="81"/>
      <c r="BS845" s="81"/>
      <c r="BT845"/>
      <c r="BU845" s="80"/>
      <c r="BV845" s="80"/>
      <c r="BW845" s="80"/>
      <c r="BX845" s="80"/>
      <c r="BY845" s="80"/>
      <c r="BZ845" s="80"/>
      <c r="CA845" s="80"/>
      <c r="CB845" s="80"/>
      <c r="CC845" s="80"/>
    </row>
    <row r="846" spans="1:81">
      <c r="A846" s="80"/>
      <c r="B846" s="80"/>
      <c r="C846" s="80"/>
      <c r="D846" s="80"/>
      <c r="E846" s="80"/>
      <c r="F846" s="80"/>
      <c r="G846" s="80"/>
      <c r="H846" s="80"/>
      <c r="I846" s="177"/>
      <c r="J846" s="81"/>
      <c r="K846" s="81"/>
      <c r="L846" s="81"/>
      <c r="M846" s="81"/>
      <c r="N846" s="81"/>
      <c r="O846" s="81"/>
      <c r="P846" s="81"/>
      <c r="Q846" s="81"/>
      <c r="R846" s="81"/>
      <c r="S846" s="81"/>
      <c r="T846" s="82"/>
      <c r="U846" s="81"/>
      <c r="V846" s="81"/>
      <c r="W846" s="81"/>
      <c r="X846" s="81"/>
      <c r="Y846" s="81"/>
      <c r="Z846" s="81"/>
      <c r="AA846" s="81"/>
      <c r="AB846" s="81"/>
      <c r="AC846" s="81"/>
      <c r="AD846" s="81"/>
      <c r="AE846" s="82"/>
      <c r="AF846" s="81"/>
      <c r="AG846" s="81"/>
      <c r="AH846" s="81"/>
      <c r="AI846" s="81"/>
      <c r="AJ846" s="81"/>
      <c r="AK846" s="81"/>
      <c r="AL846" s="81"/>
      <c r="AM846" s="81"/>
      <c r="AN846" s="81"/>
      <c r="AO846" s="81"/>
      <c r="AP846" s="82"/>
      <c r="AQ846" s="81"/>
      <c r="AR846" s="81"/>
      <c r="AS846" s="81"/>
      <c r="AT846" s="81"/>
      <c r="AU846" s="81"/>
      <c r="AV846" s="81"/>
      <c r="AW846" s="81"/>
      <c r="AX846" s="82"/>
      <c r="AY846" s="81"/>
      <c r="AZ846" s="81"/>
      <c r="BA846" s="81"/>
      <c r="BB846" s="81"/>
      <c r="BC846" s="81"/>
      <c r="BD846" s="81"/>
      <c r="BE846" s="81"/>
      <c r="BF846" s="82"/>
      <c r="BG846" s="81"/>
      <c r="BH846" s="81"/>
      <c r="BI846" s="81"/>
      <c r="BJ846" s="81"/>
      <c r="BK846" s="81"/>
      <c r="BL846" s="81"/>
      <c r="BM846" s="82"/>
      <c r="BN846" s="81"/>
      <c r="BO846" s="81"/>
      <c r="BP846" s="81"/>
      <c r="BQ846" s="81"/>
      <c r="BR846" s="81"/>
      <c r="BS846" s="81"/>
      <c r="BT846"/>
      <c r="BU846" s="80"/>
      <c r="BV846" s="80"/>
      <c r="BW846" s="80"/>
      <c r="BX846" s="80"/>
      <c r="BY846" s="80"/>
      <c r="BZ846" s="80"/>
      <c r="CA846" s="80"/>
      <c r="CB846" s="80"/>
      <c r="CC846" s="80"/>
    </row>
    <row r="847" spans="1:81">
      <c r="A847" s="80"/>
      <c r="B847" s="80"/>
      <c r="C847" s="80"/>
      <c r="D847" s="80"/>
      <c r="E847" s="80"/>
      <c r="F847" s="80"/>
      <c r="G847" s="80"/>
      <c r="H847" s="80"/>
      <c r="I847" s="177"/>
      <c r="J847" s="81"/>
      <c r="K847" s="81"/>
      <c r="L847" s="81"/>
      <c r="M847" s="81"/>
      <c r="N847" s="81"/>
      <c r="O847" s="81"/>
      <c r="P847" s="81"/>
      <c r="Q847" s="81"/>
      <c r="R847" s="81"/>
      <c r="S847" s="81"/>
      <c r="T847" s="82"/>
      <c r="U847" s="81"/>
      <c r="V847" s="81"/>
      <c r="W847" s="81"/>
      <c r="X847" s="81"/>
      <c r="Y847" s="81"/>
      <c r="Z847" s="81"/>
      <c r="AA847" s="81"/>
      <c r="AB847" s="81"/>
      <c r="AC847" s="81"/>
      <c r="AD847" s="81"/>
      <c r="AE847" s="82"/>
      <c r="AF847" s="81"/>
      <c r="AG847" s="81"/>
      <c r="AH847" s="81"/>
      <c r="AI847" s="81"/>
      <c r="AJ847" s="81"/>
      <c r="AK847" s="81"/>
      <c r="AL847" s="81"/>
      <c r="AM847" s="81"/>
      <c r="AN847" s="81"/>
      <c r="AO847" s="81"/>
      <c r="AP847" s="82"/>
      <c r="AQ847" s="81"/>
      <c r="AR847" s="81"/>
      <c r="AS847" s="81"/>
      <c r="AT847" s="81"/>
      <c r="AU847" s="81"/>
      <c r="AV847" s="81"/>
      <c r="AW847" s="81"/>
      <c r="AX847" s="82"/>
      <c r="AY847" s="81"/>
      <c r="AZ847" s="81"/>
      <c r="BA847" s="81"/>
      <c r="BB847" s="81"/>
      <c r="BC847" s="81"/>
      <c r="BD847" s="81"/>
      <c r="BE847" s="81"/>
      <c r="BF847" s="82"/>
      <c r="BG847" s="81"/>
      <c r="BH847" s="81"/>
      <c r="BI847" s="81"/>
      <c r="BJ847" s="81"/>
      <c r="BK847" s="81"/>
      <c r="BL847" s="81"/>
      <c r="BM847" s="82"/>
      <c r="BN847" s="81"/>
      <c r="BO847" s="81"/>
      <c r="BP847" s="81"/>
      <c r="BQ847" s="81"/>
      <c r="BR847" s="81"/>
      <c r="BS847" s="81"/>
      <c r="BT847"/>
      <c r="BU847" s="80"/>
      <c r="BV847" s="80"/>
      <c r="BW847" s="80"/>
      <c r="BX847" s="80"/>
      <c r="BY847" s="80"/>
      <c r="BZ847" s="80"/>
      <c r="CA847" s="80"/>
      <c r="CB847" s="80"/>
      <c r="CC847" s="80"/>
    </row>
    <row r="848" spans="1:81">
      <c r="A848" s="80"/>
      <c r="B848" s="80"/>
      <c r="C848" s="80"/>
      <c r="D848" s="80"/>
      <c r="E848" s="80"/>
      <c r="F848" s="80"/>
      <c r="G848" s="80"/>
      <c r="H848" s="80"/>
      <c r="I848" s="177"/>
      <c r="J848" s="81"/>
      <c r="K848" s="81"/>
      <c r="L848" s="81"/>
      <c r="M848" s="81"/>
      <c r="N848" s="81"/>
      <c r="O848" s="81"/>
      <c r="P848" s="81"/>
      <c r="Q848" s="81"/>
      <c r="R848" s="81"/>
      <c r="S848" s="81"/>
      <c r="T848" s="82"/>
      <c r="U848" s="81"/>
      <c r="V848" s="81"/>
      <c r="W848" s="81"/>
      <c r="X848" s="81"/>
      <c r="Y848" s="81"/>
      <c r="Z848" s="81"/>
      <c r="AA848" s="81"/>
      <c r="AB848" s="81"/>
      <c r="AC848" s="81"/>
      <c r="AD848" s="81"/>
      <c r="AE848" s="82"/>
      <c r="AF848" s="81"/>
      <c r="AG848" s="81"/>
      <c r="AH848" s="81"/>
      <c r="AI848" s="81"/>
      <c r="AJ848" s="81"/>
      <c r="AK848" s="81"/>
      <c r="AL848" s="81"/>
      <c r="AM848" s="81"/>
      <c r="AN848" s="81"/>
      <c r="AO848" s="81"/>
      <c r="AP848" s="82"/>
      <c r="AQ848" s="81"/>
      <c r="AR848" s="81"/>
      <c r="AS848" s="81"/>
      <c r="AT848" s="81"/>
      <c r="AU848" s="81"/>
      <c r="AV848" s="81"/>
      <c r="AW848" s="81"/>
      <c r="AX848" s="82"/>
      <c r="AY848" s="81"/>
      <c r="AZ848" s="81"/>
      <c r="BA848" s="81"/>
      <c r="BB848" s="81"/>
      <c r="BC848" s="81"/>
      <c r="BD848" s="81"/>
      <c r="BE848" s="81"/>
      <c r="BF848" s="82"/>
      <c r="BG848" s="81"/>
      <c r="BH848" s="81"/>
      <c r="BI848" s="81"/>
      <c r="BJ848" s="81"/>
      <c r="BK848" s="81"/>
      <c r="BL848" s="81"/>
      <c r="BM848" s="82"/>
      <c r="BN848" s="81"/>
      <c r="BO848" s="81"/>
      <c r="BP848" s="81"/>
      <c r="BQ848" s="81"/>
      <c r="BR848" s="81"/>
      <c r="BS848" s="81"/>
      <c r="BT848"/>
      <c r="BU848" s="80"/>
      <c r="BV848" s="80"/>
      <c r="BW848" s="80"/>
      <c r="BX848" s="80"/>
      <c r="BY848" s="80"/>
      <c r="BZ848" s="80"/>
      <c r="CA848" s="80"/>
      <c r="CB848" s="80"/>
      <c r="CC848" s="80"/>
    </row>
    <row r="849" spans="1:81">
      <c r="A849" s="80"/>
      <c r="B849" s="80"/>
      <c r="C849" s="80"/>
      <c r="D849" s="80"/>
      <c r="E849" s="80"/>
      <c r="F849" s="80"/>
      <c r="G849" s="80"/>
      <c r="H849" s="80"/>
      <c r="I849" s="177"/>
      <c r="J849" s="81"/>
      <c r="K849" s="81"/>
      <c r="L849" s="81"/>
      <c r="M849" s="81"/>
      <c r="N849" s="81"/>
      <c r="O849" s="81"/>
      <c r="P849" s="81"/>
      <c r="Q849" s="81"/>
      <c r="R849" s="81"/>
      <c r="S849" s="81"/>
      <c r="T849" s="82"/>
      <c r="U849" s="81"/>
      <c r="V849" s="81"/>
      <c r="W849" s="81"/>
      <c r="X849" s="81"/>
      <c r="Y849" s="81"/>
      <c r="Z849" s="81"/>
      <c r="AA849" s="81"/>
      <c r="AB849" s="81"/>
      <c r="AC849" s="81"/>
      <c r="AD849" s="81"/>
      <c r="AE849" s="82"/>
      <c r="AF849" s="81"/>
      <c r="AG849" s="81"/>
      <c r="AH849" s="81"/>
      <c r="AI849" s="81"/>
      <c r="AJ849" s="81"/>
      <c r="AK849" s="81"/>
      <c r="AL849" s="81"/>
      <c r="AM849" s="81"/>
      <c r="AN849" s="81"/>
      <c r="AO849" s="81"/>
      <c r="AP849" s="82"/>
      <c r="AQ849" s="81"/>
      <c r="AR849" s="81"/>
      <c r="AS849" s="81"/>
      <c r="AT849" s="81"/>
      <c r="AU849" s="81"/>
      <c r="AV849" s="81"/>
      <c r="AW849" s="81"/>
      <c r="AX849" s="82"/>
      <c r="AY849" s="81"/>
      <c r="AZ849" s="81"/>
      <c r="BA849" s="81"/>
      <c r="BB849" s="81"/>
      <c r="BC849" s="81"/>
      <c r="BD849" s="81"/>
      <c r="BE849" s="81"/>
      <c r="BF849" s="82"/>
      <c r="BG849" s="81"/>
      <c r="BH849" s="81"/>
      <c r="BI849" s="81"/>
      <c r="BJ849" s="81"/>
      <c r="BK849" s="81"/>
      <c r="BL849" s="81"/>
      <c r="BM849" s="82"/>
      <c r="BN849" s="81"/>
      <c r="BO849" s="81"/>
      <c r="BP849" s="81"/>
      <c r="BQ849" s="81"/>
      <c r="BR849" s="81"/>
      <c r="BS849" s="81"/>
      <c r="BT849"/>
      <c r="BU849" s="80"/>
      <c r="BV849" s="80"/>
      <c r="BW849" s="80"/>
      <c r="BX849" s="80"/>
      <c r="BY849" s="80"/>
      <c r="BZ849" s="80"/>
      <c r="CA849" s="80"/>
      <c r="CB849" s="80"/>
      <c r="CC849" s="80"/>
    </row>
    <row r="850" spans="1:81">
      <c r="A850" s="80"/>
      <c r="B850" s="80"/>
      <c r="C850" s="80"/>
      <c r="D850" s="80"/>
      <c r="E850" s="80"/>
      <c r="F850" s="80"/>
      <c r="G850" s="80"/>
      <c r="H850" s="80"/>
      <c r="I850" s="177"/>
      <c r="J850" s="81"/>
      <c r="K850" s="81"/>
      <c r="L850" s="81"/>
      <c r="M850" s="81"/>
      <c r="N850" s="81"/>
      <c r="O850" s="81"/>
      <c r="P850" s="81"/>
      <c r="Q850" s="81"/>
      <c r="R850" s="81"/>
      <c r="S850" s="81"/>
      <c r="T850" s="82"/>
      <c r="U850" s="81"/>
      <c r="V850" s="81"/>
      <c r="W850" s="81"/>
      <c r="X850" s="81"/>
      <c r="Y850" s="81"/>
      <c r="Z850" s="81"/>
      <c r="AA850" s="81"/>
      <c r="AB850" s="81"/>
      <c r="AC850" s="81"/>
      <c r="AD850" s="81"/>
      <c r="AE850" s="82"/>
      <c r="AF850" s="81"/>
      <c r="AG850" s="81"/>
      <c r="AH850" s="81"/>
      <c r="AI850" s="81"/>
      <c r="AJ850" s="81"/>
      <c r="AK850" s="81"/>
      <c r="AL850" s="81"/>
      <c r="AM850" s="81"/>
      <c r="AN850" s="81"/>
      <c r="AO850" s="81"/>
      <c r="AP850" s="82"/>
      <c r="AQ850" s="81"/>
      <c r="AR850" s="81"/>
      <c r="AS850" s="81"/>
      <c r="AT850" s="81"/>
      <c r="AU850" s="81"/>
      <c r="AV850" s="81"/>
      <c r="AW850" s="81"/>
      <c r="AX850" s="82"/>
      <c r="AY850" s="81"/>
      <c r="AZ850" s="81"/>
      <c r="BA850" s="81"/>
      <c r="BB850" s="81"/>
      <c r="BC850" s="81"/>
      <c r="BD850" s="81"/>
      <c r="BE850" s="81"/>
      <c r="BF850" s="82"/>
      <c r="BG850" s="81"/>
      <c r="BH850" s="81"/>
      <c r="BI850" s="81"/>
      <c r="BJ850" s="81"/>
      <c r="BK850" s="81"/>
      <c r="BL850" s="81"/>
      <c r="BM850" s="82"/>
      <c r="BN850" s="81"/>
      <c r="BO850" s="81"/>
      <c r="BP850" s="81"/>
      <c r="BQ850" s="81"/>
      <c r="BR850" s="81"/>
      <c r="BS850" s="81"/>
      <c r="BT850"/>
      <c r="BU850" s="80"/>
      <c r="BV850" s="80"/>
      <c r="BW850" s="80"/>
      <c r="BX850" s="80"/>
      <c r="BY850" s="80"/>
      <c r="BZ850" s="80"/>
      <c r="CA850" s="80"/>
      <c r="CB850" s="80"/>
      <c r="CC850" s="80"/>
    </row>
    <row r="851" spans="1:81">
      <c r="A851" s="80"/>
      <c r="B851" s="80"/>
      <c r="C851" s="80"/>
      <c r="D851" s="80"/>
      <c r="E851" s="80"/>
      <c r="F851" s="80"/>
      <c r="G851" s="80"/>
      <c r="H851" s="80"/>
      <c r="I851" s="177"/>
      <c r="J851" s="81"/>
      <c r="K851" s="81"/>
      <c r="L851" s="81"/>
      <c r="M851" s="81"/>
      <c r="N851" s="81"/>
      <c r="O851" s="81"/>
      <c r="P851" s="81"/>
      <c r="Q851" s="81"/>
      <c r="R851" s="81"/>
      <c r="S851" s="81"/>
      <c r="T851" s="82"/>
      <c r="U851" s="81"/>
      <c r="V851" s="81"/>
      <c r="W851" s="81"/>
      <c r="X851" s="81"/>
      <c r="Y851" s="81"/>
      <c r="Z851" s="81"/>
      <c r="AA851" s="81"/>
      <c r="AB851" s="81"/>
      <c r="AC851" s="81"/>
      <c r="AD851" s="81"/>
      <c r="AE851" s="82"/>
      <c r="AF851" s="81"/>
      <c r="AG851" s="81"/>
      <c r="AH851" s="81"/>
      <c r="AI851" s="81"/>
      <c r="AJ851" s="81"/>
      <c r="AK851" s="81"/>
      <c r="AL851" s="81"/>
      <c r="AM851" s="81"/>
      <c r="AN851" s="81"/>
      <c r="AO851" s="81"/>
      <c r="AP851" s="82"/>
      <c r="AQ851" s="81"/>
      <c r="AR851" s="81"/>
      <c r="AS851" s="81"/>
      <c r="AT851" s="81"/>
      <c r="AU851" s="81"/>
      <c r="AV851" s="81"/>
      <c r="AW851" s="81"/>
      <c r="AX851" s="82"/>
      <c r="AY851" s="81"/>
      <c r="AZ851" s="81"/>
      <c r="BA851" s="81"/>
      <c r="BB851" s="81"/>
      <c r="BC851" s="81"/>
      <c r="BD851" s="81"/>
      <c r="BE851" s="81"/>
      <c r="BF851" s="82"/>
      <c r="BG851" s="81"/>
      <c r="BH851" s="81"/>
      <c r="BI851" s="81"/>
      <c r="BJ851" s="81"/>
      <c r="BK851" s="81"/>
      <c r="BL851" s="81"/>
      <c r="BM851" s="82"/>
      <c r="BN851" s="81"/>
      <c r="BO851" s="81"/>
      <c r="BP851" s="81"/>
      <c r="BQ851" s="81"/>
      <c r="BR851" s="81"/>
      <c r="BS851" s="81"/>
      <c r="BT851"/>
      <c r="BU851" s="80"/>
      <c r="BV851" s="80"/>
      <c r="BW851" s="80"/>
      <c r="BX851" s="80"/>
      <c r="BY851" s="80"/>
      <c r="BZ851" s="80"/>
      <c r="CA851" s="80"/>
      <c r="CB851" s="80"/>
      <c r="CC851" s="80"/>
    </row>
    <row r="852" spans="1:81">
      <c r="A852" s="80"/>
      <c r="B852" s="80"/>
      <c r="C852" s="80"/>
      <c r="D852" s="80"/>
      <c r="E852" s="80"/>
      <c r="F852" s="80"/>
      <c r="G852" s="80"/>
      <c r="H852" s="80"/>
      <c r="I852" s="177"/>
      <c r="J852" s="81"/>
      <c r="K852" s="81"/>
      <c r="L852" s="81"/>
      <c r="M852" s="81"/>
      <c r="N852" s="81"/>
      <c r="O852" s="81"/>
      <c r="P852" s="81"/>
      <c r="Q852" s="81"/>
      <c r="R852" s="81"/>
      <c r="S852" s="81"/>
      <c r="T852" s="82"/>
      <c r="U852" s="81"/>
      <c r="V852" s="81"/>
      <c r="W852" s="81"/>
      <c r="X852" s="81"/>
      <c r="Y852" s="81"/>
      <c r="Z852" s="81"/>
      <c r="AA852" s="81"/>
      <c r="AB852" s="81"/>
      <c r="AC852" s="81"/>
      <c r="AD852" s="81"/>
      <c r="AE852" s="82"/>
      <c r="AF852" s="81"/>
      <c r="AG852" s="81"/>
      <c r="AH852" s="81"/>
      <c r="AI852" s="81"/>
      <c r="AJ852" s="81"/>
      <c r="AK852" s="81"/>
      <c r="AL852" s="81"/>
      <c r="AM852" s="81"/>
      <c r="AN852" s="81"/>
      <c r="AO852" s="81"/>
      <c r="AP852" s="82"/>
      <c r="AQ852" s="81"/>
      <c r="AR852" s="81"/>
      <c r="AS852" s="81"/>
      <c r="AT852" s="81"/>
      <c r="AU852" s="81"/>
      <c r="AV852" s="81"/>
      <c r="AW852" s="81"/>
      <c r="AX852" s="82"/>
      <c r="AY852" s="81"/>
      <c r="AZ852" s="81"/>
      <c r="BA852" s="81"/>
      <c r="BB852" s="81"/>
      <c r="BC852" s="81"/>
      <c r="BD852" s="81"/>
      <c r="BE852" s="81"/>
      <c r="BF852" s="82"/>
      <c r="BG852" s="81"/>
      <c r="BH852" s="81"/>
      <c r="BI852" s="81"/>
      <c r="BJ852" s="81"/>
      <c r="BK852" s="81"/>
      <c r="BL852" s="81"/>
      <c r="BM852" s="82"/>
      <c r="BN852" s="81"/>
      <c r="BO852" s="81"/>
      <c r="BP852" s="81"/>
      <c r="BQ852" s="81"/>
      <c r="BR852" s="81"/>
      <c r="BS852" s="81"/>
      <c r="BT852"/>
      <c r="BU852" s="80"/>
      <c r="BV852" s="80"/>
      <c r="BW852" s="80"/>
      <c r="BX852" s="80"/>
      <c r="BY852" s="80"/>
      <c r="BZ852" s="80"/>
      <c r="CA852" s="80"/>
      <c r="CB852" s="80"/>
      <c r="CC852" s="80"/>
    </row>
    <row r="853" spans="1:81">
      <c r="A853" s="80"/>
      <c r="B853" s="80"/>
      <c r="C853" s="80"/>
      <c r="D853" s="80"/>
      <c r="E853" s="80"/>
      <c r="F853" s="80"/>
      <c r="G853" s="80"/>
      <c r="H853" s="80"/>
      <c r="I853" s="177"/>
      <c r="J853" s="81"/>
      <c r="K853" s="81"/>
      <c r="L853" s="81"/>
      <c r="M853" s="81"/>
      <c r="N853" s="81"/>
      <c r="O853" s="81"/>
      <c r="P853" s="81"/>
      <c r="Q853" s="81"/>
      <c r="R853" s="81"/>
      <c r="S853" s="81"/>
      <c r="T853" s="82"/>
      <c r="U853" s="81"/>
      <c r="V853" s="81"/>
      <c r="W853" s="81"/>
      <c r="X853" s="81"/>
      <c r="Y853" s="81"/>
      <c r="Z853" s="81"/>
      <c r="AA853" s="81"/>
      <c r="AB853" s="81"/>
      <c r="AC853" s="81"/>
      <c r="AD853" s="81"/>
      <c r="AE853" s="82"/>
      <c r="AF853" s="81"/>
      <c r="AG853" s="81"/>
      <c r="AH853" s="81"/>
      <c r="AI853" s="81"/>
      <c r="AJ853" s="81"/>
      <c r="AK853" s="81"/>
      <c r="AL853" s="81"/>
      <c r="AM853" s="81"/>
      <c r="AN853" s="81"/>
      <c r="AO853" s="81"/>
      <c r="AP853" s="82"/>
      <c r="AQ853" s="81"/>
      <c r="AR853" s="81"/>
      <c r="AS853" s="81"/>
      <c r="AT853" s="81"/>
      <c r="AU853" s="81"/>
      <c r="AV853" s="81"/>
      <c r="AW853" s="81"/>
      <c r="AX853" s="82"/>
      <c r="AY853" s="81"/>
      <c r="AZ853" s="81"/>
      <c r="BA853" s="81"/>
      <c r="BB853" s="81"/>
      <c r="BC853" s="81"/>
      <c r="BD853" s="81"/>
      <c r="BE853" s="81"/>
      <c r="BF853" s="82"/>
      <c r="BG853" s="81"/>
      <c r="BH853" s="81"/>
      <c r="BI853" s="81"/>
      <c r="BJ853" s="81"/>
      <c r="BK853" s="81"/>
      <c r="BL853" s="81"/>
      <c r="BM853" s="82"/>
      <c r="BN853" s="81"/>
      <c r="BO853" s="81"/>
      <c r="BP853" s="81"/>
      <c r="BQ853" s="81"/>
      <c r="BR853" s="81"/>
      <c r="BS853" s="81"/>
      <c r="BT853"/>
      <c r="BU853" s="80"/>
      <c r="BV853" s="80"/>
      <c r="BW853" s="80"/>
      <c r="BX853" s="80"/>
      <c r="BY853" s="80"/>
      <c r="BZ853" s="80"/>
      <c r="CA853" s="80"/>
      <c r="CB853" s="80"/>
      <c r="CC853" s="80"/>
    </row>
    <row r="854" spans="1:81">
      <c r="A854" s="80"/>
      <c r="B854" s="80"/>
      <c r="C854" s="80"/>
      <c r="D854" s="80"/>
      <c r="E854" s="80"/>
      <c r="F854" s="80"/>
      <c r="G854" s="80"/>
      <c r="H854" s="80"/>
      <c r="I854" s="177"/>
      <c r="J854" s="81"/>
      <c r="K854" s="81"/>
      <c r="L854" s="81"/>
      <c r="M854" s="81"/>
      <c r="N854" s="81"/>
      <c r="O854" s="81"/>
      <c r="P854" s="81"/>
      <c r="Q854" s="81"/>
      <c r="R854" s="81"/>
      <c r="S854" s="81"/>
      <c r="T854" s="82"/>
      <c r="U854" s="81"/>
      <c r="V854" s="81"/>
      <c r="W854" s="81"/>
      <c r="X854" s="81"/>
      <c r="Y854" s="81"/>
      <c r="Z854" s="81"/>
      <c r="AA854" s="81"/>
      <c r="AB854" s="81"/>
      <c r="AC854" s="81"/>
      <c r="AD854" s="81"/>
      <c r="AE854" s="82"/>
      <c r="AF854" s="81"/>
      <c r="AG854" s="81"/>
      <c r="AH854" s="81"/>
      <c r="AI854" s="81"/>
      <c r="AJ854" s="81"/>
      <c r="AK854" s="81"/>
      <c r="AL854" s="81"/>
      <c r="AM854" s="81"/>
      <c r="AN854" s="81"/>
      <c r="AO854" s="81"/>
      <c r="AP854" s="82"/>
      <c r="AQ854" s="81"/>
      <c r="AR854" s="81"/>
      <c r="AS854" s="81"/>
      <c r="AT854" s="81"/>
      <c r="AU854" s="81"/>
      <c r="AV854" s="81"/>
      <c r="AW854" s="81"/>
      <c r="AX854" s="82"/>
      <c r="AY854" s="81"/>
      <c r="AZ854" s="81"/>
      <c r="BA854" s="81"/>
      <c r="BB854" s="81"/>
      <c r="BC854" s="81"/>
      <c r="BD854" s="81"/>
      <c r="BE854" s="81"/>
      <c r="BF854" s="82"/>
      <c r="BG854" s="81"/>
      <c r="BH854" s="81"/>
      <c r="BI854" s="81"/>
      <c r="BJ854" s="81"/>
      <c r="BK854" s="81"/>
      <c r="BL854" s="81"/>
      <c r="BM854" s="82"/>
      <c r="BN854" s="81"/>
      <c r="BO854" s="81"/>
      <c r="BP854" s="81"/>
      <c r="BQ854" s="81"/>
      <c r="BR854" s="81"/>
      <c r="BS854" s="81"/>
      <c r="BT854"/>
      <c r="BU854" s="80"/>
      <c r="BV854" s="80"/>
      <c r="BW854" s="80"/>
      <c r="BX854" s="80"/>
      <c r="BY854" s="80"/>
      <c r="BZ854" s="80"/>
      <c r="CA854" s="80"/>
      <c r="CB854" s="80"/>
      <c r="CC854" s="80"/>
    </row>
    <row r="855" spans="1:81">
      <c r="A855" s="80"/>
      <c r="B855" s="80"/>
      <c r="C855" s="80"/>
      <c r="D855" s="80"/>
      <c r="E855" s="80"/>
      <c r="F855" s="80"/>
      <c r="G855" s="80"/>
      <c r="H855" s="80"/>
      <c r="I855" s="177"/>
      <c r="J855" s="81"/>
      <c r="K855" s="81"/>
      <c r="L855" s="81"/>
      <c r="M855" s="81"/>
      <c r="N855" s="81"/>
      <c r="O855" s="81"/>
      <c r="P855" s="81"/>
      <c r="Q855" s="81"/>
      <c r="R855" s="81"/>
      <c r="S855" s="81"/>
      <c r="T855" s="82"/>
      <c r="U855" s="81"/>
      <c r="V855" s="81"/>
      <c r="W855" s="81"/>
      <c r="X855" s="81"/>
      <c r="Y855" s="81"/>
      <c r="Z855" s="81"/>
      <c r="AA855" s="81"/>
      <c r="AB855" s="81"/>
      <c r="AC855" s="81"/>
      <c r="AD855" s="81"/>
      <c r="AE855" s="82"/>
      <c r="AF855" s="81"/>
      <c r="AG855" s="81"/>
      <c r="AH855" s="81"/>
      <c r="AI855" s="81"/>
      <c r="AJ855" s="81"/>
      <c r="AK855" s="81"/>
      <c r="AL855" s="81"/>
      <c r="AM855" s="81"/>
      <c r="AN855" s="81"/>
      <c r="AO855" s="81"/>
      <c r="AP855" s="82"/>
      <c r="AQ855" s="81"/>
      <c r="AR855" s="81"/>
      <c r="AS855" s="81"/>
      <c r="AT855" s="81"/>
      <c r="AU855" s="81"/>
      <c r="AV855" s="81"/>
      <c r="AW855" s="81"/>
      <c r="AX855" s="82"/>
      <c r="AY855" s="81"/>
      <c r="AZ855" s="81"/>
      <c r="BA855" s="81"/>
      <c r="BB855" s="81"/>
      <c r="BC855" s="81"/>
      <c r="BD855" s="81"/>
      <c r="BE855" s="81"/>
      <c r="BF855" s="82"/>
      <c r="BG855" s="81"/>
      <c r="BH855" s="81"/>
      <c r="BI855" s="81"/>
      <c r="BJ855" s="81"/>
      <c r="BK855" s="81"/>
      <c r="BL855" s="81"/>
      <c r="BM855" s="82"/>
      <c r="BN855" s="81"/>
      <c r="BO855" s="81"/>
      <c r="BP855" s="81"/>
      <c r="BQ855" s="81"/>
      <c r="BR855" s="81"/>
      <c r="BS855" s="81"/>
      <c r="BT855"/>
      <c r="BU855" s="80"/>
      <c r="BV855" s="80"/>
      <c r="BW855" s="80"/>
      <c r="BX855" s="80"/>
      <c r="BY855" s="80"/>
      <c r="BZ855" s="80"/>
      <c r="CA855" s="80"/>
      <c r="CB855" s="80"/>
      <c r="CC855" s="80"/>
    </row>
    <row r="856" spans="1:81">
      <c r="A856" s="80"/>
      <c r="B856" s="80"/>
      <c r="C856" s="80"/>
      <c r="D856" s="80"/>
      <c r="E856" s="80"/>
      <c r="F856" s="80"/>
      <c r="G856" s="80"/>
      <c r="H856" s="80"/>
      <c r="I856" s="177"/>
      <c r="J856" s="81"/>
      <c r="K856" s="81"/>
      <c r="L856" s="81"/>
      <c r="M856" s="81"/>
      <c r="N856" s="81"/>
      <c r="O856" s="81"/>
      <c r="P856" s="81"/>
      <c r="Q856" s="81"/>
      <c r="R856" s="81"/>
      <c r="S856" s="81"/>
      <c r="T856" s="82"/>
      <c r="U856" s="81"/>
      <c r="V856" s="81"/>
      <c r="W856" s="81"/>
      <c r="X856" s="81"/>
      <c r="Y856" s="81"/>
      <c r="Z856" s="81"/>
      <c r="AA856" s="81"/>
      <c r="AB856" s="81"/>
      <c r="AC856" s="81"/>
      <c r="AD856" s="81"/>
      <c r="AE856" s="82"/>
      <c r="AF856" s="81"/>
      <c r="AG856" s="81"/>
      <c r="AH856" s="81"/>
      <c r="AI856" s="81"/>
      <c r="AJ856" s="81"/>
      <c r="AK856" s="81"/>
      <c r="AL856" s="81"/>
      <c r="AM856" s="81"/>
      <c r="AN856" s="81"/>
      <c r="AO856" s="81"/>
      <c r="AP856" s="82"/>
      <c r="AQ856" s="81"/>
      <c r="AR856" s="81"/>
      <c r="AS856" s="81"/>
      <c r="AT856" s="81"/>
      <c r="AU856" s="81"/>
      <c r="AV856" s="81"/>
      <c r="AW856" s="81"/>
      <c r="AX856" s="82"/>
      <c r="AY856" s="81"/>
      <c r="AZ856" s="81"/>
      <c r="BA856" s="81"/>
      <c r="BB856" s="81"/>
      <c r="BC856" s="81"/>
      <c r="BD856" s="81"/>
      <c r="BE856" s="81"/>
      <c r="BF856" s="82"/>
      <c r="BG856" s="81"/>
      <c r="BH856" s="81"/>
      <c r="BI856" s="81"/>
      <c r="BJ856" s="81"/>
      <c r="BK856" s="81"/>
      <c r="BL856" s="81"/>
      <c r="BM856" s="82"/>
      <c r="BN856" s="81"/>
      <c r="BO856" s="81"/>
      <c r="BP856" s="81"/>
      <c r="BQ856" s="81"/>
      <c r="BR856" s="81"/>
      <c r="BS856" s="81"/>
      <c r="BT856"/>
      <c r="BU856" s="80"/>
      <c r="BV856" s="80"/>
      <c r="BW856" s="80"/>
      <c r="BX856" s="80"/>
      <c r="BY856" s="80"/>
      <c r="BZ856" s="80"/>
      <c r="CA856" s="80"/>
      <c r="CB856" s="80"/>
      <c r="CC856" s="80"/>
    </row>
    <row r="857" spans="1:81">
      <c r="A857" s="80"/>
      <c r="B857" s="80"/>
      <c r="C857" s="80"/>
      <c r="D857" s="80"/>
      <c r="E857" s="80"/>
      <c r="F857" s="80"/>
      <c r="G857" s="80"/>
      <c r="H857" s="80"/>
      <c r="I857" s="177"/>
      <c r="J857" s="81"/>
      <c r="K857" s="81"/>
      <c r="L857" s="81"/>
      <c r="M857" s="81"/>
      <c r="N857" s="81"/>
      <c r="O857" s="81"/>
      <c r="P857" s="81"/>
      <c r="Q857" s="81"/>
      <c r="R857" s="81"/>
      <c r="S857" s="81"/>
      <c r="T857" s="82"/>
      <c r="U857" s="81"/>
      <c r="V857" s="81"/>
      <c r="W857" s="81"/>
      <c r="X857" s="81"/>
      <c r="Y857" s="81"/>
      <c r="Z857" s="81"/>
      <c r="AA857" s="81"/>
      <c r="AB857" s="81"/>
      <c r="AC857" s="81"/>
      <c r="AD857" s="81"/>
      <c r="AE857" s="82"/>
      <c r="AF857" s="81"/>
      <c r="AG857" s="81"/>
      <c r="AH857" s="81"/>
      <c r="AI857" s="81"/>
      <c r="AJ857" s="81"/>
      <c r="AK857" s="81"/>
      <c r="AL857" s="81"/>
      <c r="AM857" s="81"/>
      <c r="AN857" s="81"/>
      <c r="AO857" s="81"/>
      <c r="AP857" s="82"/>
      <c r="AQ857" s="81"/>
      <c r="AR857" s="81"/>
      <c r="AS857" s="81"/>
      <c r="AT857" s="81"/>
      <c r="AU857" s="81"/>
      <c r="AV857" s="81"/>
      <c r="AW857" s="81"/>
      <c r="AX857" s="82"/>
      <c r="AY857" s="81"/>
      <c r="AZ857" s="81"/>
      <c r="BA857" s="81"/>
      <c r="BB857" s="81"/>
      <c r="BC857" s="81"/>
      <c r="BD857" s="81"/>
      <c r="BE857" s="81"/>
      <c r="BF857" s="82"/>
      <c r="BG857" s="81"/>
      <c r="BH857" s="81"/>
      <c r="BI857" s="81"/>
      <c r="BJ857" s="81"/>
      <c r="BK857" s="81"/>
      <c r="BL857" s="81"/>
      <c r="BM857" s="82"/>
      <c r="BN857" s="81"/>
      <c r="BO857" s="81"/>
      <c r="BP857" s="81"/>
      <c r="BQ857" s="81"/>
      <c r="BR857" s="81"/>
      <c r="BS857" s="81"/>
      <c r="BT857"/>
      <c r="BU857" s="80"/>
      <c r="BV857" s="80"/>
      <c r="BW857" s="80"/>
      <c r="BX857" s="80"/>
      <c r="BY857" s="80"/>
      <c r="BZ857" s="80"/>
      <c r="CA857" s="80"/>
      <c r="CB857" s="80"/>
      <c r="CC857" s="80"/>
    </row>
    <row r="858" spans="1:81">
      <c r="A858" s="80"/>
      <c r="B858" s="80"/>
      <c r="C858" s="80"/>
      <c r="D858" s="80"/>
      <c r="E858" s="80"/>
      <c r="F858" s="80"/>
      <c r="G858" s="80"/>
      <c r="H858" s="80"/>
      <c r="I858" s="177"/>
      <c r="J858" s="81"/>
      <c r="K858" s="81"/>
      <c r="L858" s="81"/>
      <c r="M858" s="81"/>
      <c r="N858" s="81"/>
      <c r="O858" s="81"/>
      <c r="P858" s="81"/>
      <c r="Q858" s="81"/>
      <c r="R858" s="81"/>
      <c r="S858" s="81"/>
      <c r="T858" s="82"/>
      <c r="U858" s="81"/>
      <c r="V858" s="81"/>
      <c r="W858" s="81"/>
      <c r="X858" s="81"/>
      <c r="Y858" s="81"/>
      <c r="Z858" s="81"/>
      <c r="AA858" s="81"/>
      <c r="AB858" s="81"/>
      <c r="AC858" s="81"/>
      <c r="AD858" s="81"/>
      <c r="AE858" s="82"/>
      <c r="AF858" s="81"/>
      <c r="AG858" s="81"/>
      <c r="AH858" s="81"/>
      <c r="AI858" s="81"/>
      <c r="AJ858" s="81"/>
      <c r="AK858" s="81"/>
      <c r="AL858" s="81"/>
      <c r="AM858" s="81"/>
      <c r="AN858" s="81"/>
      <c r="AO858" s="81"/>
      <c r="AP858" s="82"/>
      <c r="AQ858" s="81"/>
      <c r="AR858" s="81"/>
      <c r="AS858" s="81"/>
      <c r="AT858" s="81"/>
      <c r="AU858" s="81"/>
      <c r="AV858" s="81"/>
      <c r="AW858" s="81"/>
      <c r="AX858" s="82"/>
      <c r="AY858" s="81"/>
      <c r="AZ858" s="81"/>
      <c r="BA858" s="81"/>
      <c r="BB858" s="81"/>
      <c r="BC858" s="81"/>
      <c r="BD858" s="81"/>
      <c r="BE858" s="81"/>
      <c r="BF858" s="82"/>
      <c r="BG858" s="81"/>
      <c r="BH858" s="81"/>
      <c r="BI858" s="81"/>
      <c r="BJ858" s="81"/>
      <c r="BK858" s="81"/>
      <c r="BL858" s="81"/>
      <c r="BM858" s="82"/>
      <c r="BN858" s="81"/>
      <c r="BO858" s="81"/>
      <c r="BP858" s="81"/>
      <c r="BQ858" s="81"/>
      <c r="BR858" s="81"/>
      <c r="BS858" s="81"/>
      <c r="BT858"/>
      <c r="BU858" s="80"/>
      <c r="BV858" s="80"/>
      <c r="BW858" s="80"/>
      <c r="BX858" s="80"/>
      <c r="BY858" s="80"/>
      <c r="BZ858" s="80"/>
      <c r="CA858" s="80"/>
      <c r="CB858" s="80"/>
      <c r="CC858" s="80"/>
    </row>
    <row r="859" spans="1:81">
      <c r="A859" s="80"/>
      <c r="B859" s="80"/>
      <c r="C859" s="80"/>
      <c r="D859" s="80"/>
      <c r="E859" s="80"/>
      <c r="F859" s="80"/>
      <c r="G859" s="80"/>
      <c r="H859" s="80"/>
      <c r="I859" s="177"/>
      <c r="J859" s="81"/>
      <c r="K859" s="81"/>
      <c r="L859" s="81"/>
      <c r="M859" s="81"/>
      <c r="N859" s="81"/>
      <c r="O859" s="81"/>
      <c r="P859" s="81"/>
      <c r="Q859" s="81"/>
      <c r="R859" s="81"/>
      <c r="S859" s="81"/>
      <c r="T859" s="82"/>
      <c r="U859" s="81"/>
      <c r="V859" s="81"/>
      <c r="W859" s="81"/>
      <c r="X859" s="81"/>
      <c r="Y859" s="81"/>
      <c r="Z859" s="81"/>
      <c r="AA859" s="81"/>
      <c r="AB859" s="81"/>
      <c r="AC859" s="81"/>
      <c r="AD859" s="81"/>
      <c r="AE859" s="82"/>
      <c r="AF859" s="81"/>
      <c r="AG859" s="81"/>
      <c r="AH859" s="81"/>
      <c r="AI859" s="81"/>
      <c r="AJ859" s="81"/>
      <c r="AK859" s="81"/>
      <c r="AL859" s="81"/>
      <c r="AM859" s="81"/>
      <c r="AN859" s="81"/>
      <c r="AO859" s="81"/>
      <c r="AP859" s="82"/>
      <c r="AQ859" s="81"/>
      <c r="AR859" s="81"/>
      <c r="AS859" s="81"/>
      <c r="AT859" s="81"/>
      <c r="AU859" s="81"/>
      <c r="AV859" s="81"/>
      <c r="AW859" s="81"/>
      <c r="AX859" s="82"/>
      <c r="AY859" s="81"/>
      <c r="AZ859" s="81"/>
      <c r="BA859" s="81"/>
      <c r="BB859" s="81"/>
      <c r="BC859" s="81"/>
      <c r="BD859" s="81"/>
      <c r="BE859" s="81"/>
      <c r="BF859" s="82"/>
      <c r="BG859" s="81"/>
      <c r="BH859" s="81"/>
      <c r="BI859" s="81"/>
      <c r="BJ859" s="81"/>
      <c r="BK859" s="81"/>
      <c r="BL859" s="81"/>
      <c r="BM859" s="82"/>
      <c r="BN859" s="81"/>
      <c r="BO859" s="81"/>
      <c r="BP859" s="81"/>
      <c r="BQ859" s="81"/>
      <c r="BR859" s="81"/>
      <c r="BS859" s="81"/>
      <c r="BT859"/>
      <c r="BU859" s="80"/>
      <c r="BV859" s="80"/>
      <c r="BW859" s="80"/>
      <c r="BX859" s="80"/>
      <c r="BY859" s="80"/>
      <c r="BZ859" s="80"/>
      <c r="CA859" s="80"/>
      <c r="CB859" s="80"/>
      <c r="CC859" s="80"/>
    </row>
    <row r="860" spans="1:81">
      <c r="A860" s="80"/>
      <c r="B860" s="80"/>
      <c r="C860" s="80"/>
      <c r="D860" s="80"/>
      <c r="E860" s="80"/>
      <c r="F860" s="80"/>
      <c r="G860" s="80"/>
      <c r="H860" s="80"/>
      <c r="I860" s="177"/>
      <c r="J860" s="81"/>
      <c r="K860" s="81"/>
      <c r="L860" s="81"/>
      <c r="M860" s="81"/>
      <c r="N860" s="81"/>
      <c r="O860" s="81"/>
      <c r="P860" s="81"/>
      <c r="Q860" s="81"/>
      <c r="R860" s="81"/>
      <c r="S860" s="81"/>
      <c r="T860" s="82"/>
      <c r="U860" s="81"/>
      <c r="V860" s="81"/>
      <c r="W860" s="81"/>
      <c r="X860" s="81"/>
      <c r="Y860" s="81"/>
      <c r="Z860" s="81"/>
      <c r="AA860" s="81"/>
      <c r="AB860" s="81"/>
      <c r="AC860" s="81"/>
      <c r="AD860" s="81"/>
      <c r="AE860" s="82"/>
      <c r="AF860" s="81"/>
      <c r="AG860" s="81"/>
      <c r="AH860" s="81"/>
      <c r="AI860" s="81"/>
      <c r="AJ860" s="81"/>
      <c r="AK860" s="81"/>
      <c r="AL860" s="81"/>
      <c r="AM860" s="81"/>
      <c r="AN860" s="81"/>
      <c r="AO860" s="81"/>
      <c r="AP860" s="82"/>
      <c r="AQ860" s="81"/>
      <c r="AR860" s="81"/>
      <c r="AS860" s="81"/>
      <c r="AT860" s="81"/>
      <c r="AU860" s="81"/>
      <c r="AV860" s="81"/>
      <c r="AW860" s="81"/>
      <c r="AX860" s="82"/>
      <c r="AY860" s="81"/>
      <c r="AZ860" s="81"/>
      <c r="BA860" s="81"/>
      <c r="BB860" s="81"/>
      <c r="BC860" s="81"/>
      <c r="BD860" s="81"/>
      <c r="BE860" s="81"/>
      <c r="BF860" s="82"/>
      <c r="BG860" s="81"/>
      <c r="BH860" s="81"/>
      <c r="BI860" s="81"/>
      <c r="BJ860" s="81"/>
      <c r="BK860" s="81"/>
      <c r="BL860" s="81"/>
      <c r="BM860" s="82"/>
      <c r="BN860" s="81"/>
      <c r="BO860" s="81"/>
      <c r="BP860" s="81"/>
      <c r="BQ860" s="81"/>
      <c r="BR860" s="81"/>
      <c r="BS860" s="81"/>
      <c r="BT860"/>
      <c r="BU860" s="80"/>
      <c r="BV860" s="80"/>
      <c r="BW860" s="80"/>
      <c r="BX860" s="80"/>
      <c r="BY860" s="80"/>
      <c r="BZ860" s="80"/>
      <c r="CA860" s="80"/>
      <c r="CB860" s="80"/>
      <c r="CC860" s="80"/>
    </row>
    <row r="861" spans="1:81">
      <c r="A861" s="80"/>
      <c r="B861" s="80"/>
      <c r="C861" s="80"/>
      <c r="D861" s="80"/>
      <c r="E861" s="80"/>
      <c r="F861" s="80"/>
      <c r="G861" s="80"/>
      <c r="H861" s="80"/>
      <c r="I861" s="177"/>
      <c r="J861" s="81"/>
      <c r="K861" s="81"/>
      <c r="L861" s="81"/>
      <c r="M861" s="81"/>
      <c r="N861" s="81"/>
      <c r="O861" s="81"/>
      <c r="P861" s="81"/>
      <c r="Q861" s="81"/>
      <c r="R861" s="81"/>
      <c r="S861" s="81"/>
      <c r="T861" s="82"/>
      <c r="U861" s="81"/>
      <c r="V861" s="81"/>
      <c r="W861" s="81"/>
      <c r="X861" s="81"/>
      <c r="Y861" s="81"/>
      <c r="Z861" s="81"/>
      <c r="AA861" s="81"/>
      <c r="AB861" s="81"/>
      <c r="AC861" s="81"/>
      <c r="AD861" s="81"/>
      <c r="AE861" s="82"/>
      <c r="AF861" s="81"/>
      <c r="AG861" s="81"/>
      <c r="AH861" s="81"/>
      <c r="AI861" s="81"/>
      <c r="AJ861" s="81"/>
      <c r="AK861" s="81"/>
      <c r="AL861" s="81"/>
      <c r="AM861" s="81"/>
      <c r="AN861" s="81"/>
      <c r="AO861" s="81"/>
      <c r="AP861" s="82"/>
      <c r="AQ861" s="81"/>
      <c r="AR861" s="81"/>
      <c r="AS861" s="81"/>
      <c r="AT861" s="81"/>
      <c r="AU861" s="81"/>
      <c r="AV861" s="81"/>
      <c r="AW861" s="81"/>
      <c r="AX861" s="82"/>
      <c r="AY861" s="81"/>
      <c r="AZ861" s="81"/>
      <c r="BA861" s="81"/>
      <c r="BB861" s="81"/>
      <c r="BC861" s="81"/>
      <c r="BD861" s="81"/>
      <c r="BE861" s="81"/>
      <c r="BF861" s="82"/>
      <c r="BG861" s="81"/>
      <c r="BH861" s="81"/>
      <c r="BI861" s="81"/>
      <c r="BJ861" s="81"/>
      <c r="BK861" s="81"/>
      <c r="BL861" s="81"/>
      <c r="BM861" s="82"/>
      <c r="BN861" s="81"/>
      <c r="BO861" s="81"/>
      <c r="BP861" s="81"/>
      <c r="BQ861" s="81"/>
      <c r="BR861" s="81"/>
      <c r="BS861" s="81"/>
      <c r="BT861"/>
      <c r="BU861" s="80"/>
      <c r="BV861" s="80"/>
      <c r="BW861" s="80"/>
      <c r="BX861" s="80"/>
      <c r="BY861" s="80"/>
      <c r="BZ861" s="80"/>
      <c r="CA861" s="80"/>
      <c r="CB861" s="80"/>
      <c r="CC861" s="80"/>
    </row>
    <row r="862" spans="1:81">
      <c r="A862" s="80"/>
      <c r="B862" s="80"/>
      <c r="C862" s="80"/>
      <c r="D862" s="80"/>
      <c r="E862" s="80"/>
      <c r="F862" s="80"/>
      <c r="G862" s="174"/>
      <c r="H862" s="80"/>
      <c r="I862" s="177"/>
      <c r="J862" s="81"/>
      <c r="K862" s="81"/>
      <c r="L862" s="81"/>
      <c r="M862" s="81"/>
      <c r="N862" s="81"/>
      <c r="O862" s="81"/>
      <c r="P862" s="81"/>
      <c r="Q862" s="81"/>
      <c r="R862" s="81"/>
      <c r="S862" s="81"/>
      <c r="T862" s="82"/>
      <c r="U862" s="81"/>
      <c r="V862" s="81"/>
      <c r="W862" s="81"/>
      <c r="X862" s="81"/>
      <c r="Y862" s="81"/>
      <c r="Z862" s="81"/>
      <c r="AA862" s="81"/>
      <c r="AB862" s="81"/>
      <c r="AC862" s="81"/>
      <c r="AD862" s="81"/>
      <c r="AE862" s="82"/>
      <c r="AF862" s="81"/>
      <c r="AG862" s="81"/>
      <c r="AH862" s="81"/>
      <c r="AI862" s="81"/>
      <c r="AJ862" s="81"/>
      <c r="AK862" s="81"/>
      <c r="AL862" s="81"/>
      <c r="AM862" s="81"/>
      <c r="AN862" s="81"/>
      <c r="AO862" s="81"/>
      <c r="AP862" s="82"/>
      <c r="AQ862" s="81"/>
      <c r="AR862" s="81"/>
      <c r="AS862" s="81"/>
      <c r="AT862" s="81"/>
      <c r="AU862" s="81"/>
      <c r="AV862" s="81"/>
      <c r="AW862" s="81"/>
      <c r="AX862" s="82"/>
      <c r="AY862" s="81"/>
      <c r="AZ862" s="81"/>
      <c r="BA862" s="81"/>
      <c r="BB862" s="81"/>
      <c r="BC862" s="81"/>
      <c r="BD862" s="81"/>
      <c r="BE862" s="81"/>
      <c r="BF862" s="82"/>
      <c r="BG862" s="81"/>
      <c r="BH862" s="81"/>
      <c r="BI862" s="81"/>
      <c r="BJ862" s="81"/>
      <c r="BK862" s="81"/>
      <c r="BL862" s="81"/>
      <c r="BM862" s="82"/>
      <c r="BN862" s="81"/>
      <c r="BO862" s="81"/>
      <c r="BP862" s="81"/>
      <c r="BQ862" s="81"/>
      <c r="BR862" s="81"/>
      <c r="BS862" s="81"/>
      <c r="BT862"/>
      <c r="BU862" s="80"/>
      <c r="BV862" s="80"/>
      <c r="BW862" s="80"/>
      <c r="BX862" s="80"/>
      <c r="BY862" s="80"/>
      <c r="BZ862" s="80"/>
      <c r="CA862" s="80"/>
      <c r="CB862" s="80"/>
      <c r="CC862" s="80"/>
    </row>
    <row r="863" spans="1:81">
      <c r="A863" s="80"/>
      <c r="B863" s="80"/>
      <c r="C863" s="80"/>
      <c r="D863" s="80"/>
      <c r="E863" s="80"/>
      <c r="F863" s="80"/>
      <c r="G863" s="174"/>
      <c r="H863" s="80"/>
      <c r="I863" s="177"/>
      <c r="J863" s="81"/>
      <c r="K863" s="81"/>
      <c r="L863" s="81"/>
      <c r="M863" s="81"/>
      <c r="N863" s="81"/>
      <c r="O863" s="81"/>
      <c r="P863" s="81"/>
      <c r="Q863" s="81"/>
      <c r="R863" s="81"/>
      <c r="S863" s="81"/>
      <c r="T863" s="82"/>
      <c r="U863" s="81"/>
      <c r="V863" s="81"/>
      <c r="W863" s="81"/>
      <c r="X863" s="81"/>
      <c r="Y863" s="81"/>
      <c r="Z863" s="81"/>
      <c r="AA863" s="81"/>
      <c r="AB863" s="81"/>
      <c r="AC863" s="81"/>
      <c r="AD863" s="81"/>
      <c r="AE863" s="82"/>
      <c r="AF863" s="81"/>
      <c r="AG863" s="81"/>
      <c r="AH863" s="81"/>
      <c r="AI863" s="81"/>
      <c r="AJ863" s="81"/>
      <c r="AK863" s="81"/>
      <c r="AL863" s="81"/>
      <c r="AM863" s="81"/>
      <c r="AN863" s="81"/>
      <c r="AO863" s="81"/>
      <c r="AP863" s="82"/>
      <c r="AQ863" s="81"/>
      <c r="AR863" s="81"/>
      <c r="AS863" s="81"/>
      <c r="AT863" s="81"/>
      <c r="AU863" s="81"/>
      <c r="AV863" s="81"/>
      <c r="AW863" s="81"/>
      <c r="AX863" s="82"/>
      <c r="AY863" s="81"/>
      <c r="AZ863" s="81"/>
      <c r="BA863" s="81"/>
      <c r="BB863" s="81"/>
      <c r="BC863" s="81"/>
      <c r="BD863" s="81"/>
      <c r="BE863" s="81"/>
      <c r="BF863" s="82"/>
      <c r="BG863" s="81"/>
      <c r="BH863" s="81"/>
      <c r="BI863" s="81"/>
      <c r="BJ863" s="81"/>
      <c r="BK863" s="81"/>
      <c r="BL863" s="81"/>
      <c r="BM863" s="82"/>
      <c r="BN863" s="81"/>
      <c r="BO863" s="81"/>
      <c r="BP863" s="81"/>
      <c r="BQ863" s="81"/>
      <c r="BR863" s="81"/>
      <c r="BS863" s="81"/>
      <c r="BT863"/>
      <c r="BU863" s="80"/>
      <c r="BV863" s="80"/>
      <c r="BW863" s="80"/>
      <c r="BX863" s="80"/>
      <c r="BY863" s="80"/>
      <c r="BZ863" s="80"/>
      <c r="CA863" s="80"/>
      <c r="CB863" s="80"/>
      <c r="CC863" s="80"/>
    </row>
    <row r="864" spans="1:81">
      <c r="A864" s="80"/>
      <c r="B864" s="80"/>
      <c r="C864" s="80"/>
      <c r="D864" s="80"/>
      <c r="E864" s="80"/>
      <c r="F864" s="80"/>
      <c r="G864" s="80"/>
      <c r="H864" s="80"/>
      <c r="I864" s="177"/>
      <c r="J864" s="81"/>
      <c r="K864" s="81"/>
      <c r="L864" s="81"/>
      <c r="M864" s="81"/>
      <c r="N864" s="81"/>
      <c r="O864" s="81"/>
      <c r="P864" s="81"/>
      <c r="Q864" s="81"/>
      <c r="R864" s="81"/>
      <c r="S864" s="81"/>
      <c r="T864" s="82"/>
      <c r="U864" s="81"/>
      <c r="V864" s="81"/>
      <c r="W864" s="81"/>
      <c r="X864" s="81"/>
      <c r="Y864" s="81"/>
      <c r="Z864" s="81"/>
      <c r="AA864" s="81"/>
      <c r="AB864" s="81"/>
      <c r="AC864" s="81"/>
      <c r="AD864" s="81"/>
      <c r="AE864" s="82"/>
      <c r="AF864" s="81"/>
      <c r="AG864" s="81"/>
      <c r="AH864" s="81"/>
      <c r="AI864" s="81"/>
      <c r="AJ864" s="81"/>
      <c r="AK864" s="81"/>
      <c r="AL864" s="81"/>
      <c r="AM864" s="81"/>
      <c r="AN864" s="81"/>
      <c r="AO864" s="81"/>
      <c r="AP864" s="82"/>
      <c r="AQ864" s="81"/>
      <c r="AR864" s="81"/>
      <c r="AS864" s="81"/>
      <c r="AT864" s="81"/>
      <c r="AU864" s="81"/>
      <c r="AV864" s="81"/>
      <c r="AW864" s="81"/>
      <c r="AX864" s="82"/>
      <c r="AY864" s="81"/>
      <c r="AZ864" s="81"/>
      <c r="BA864" s="81"/>
      <c r="BB864" s="81"/>
      <c r="BC864" s="81"/>
      <c r="BD864" s="81"/>
      <c r="BE864" s="81"/>
      <c r="BF864" s="82"/>
      <c r="BG864" s="81"/>
      <c r="BH864" s="81"/>
      <c r="BI864" s="81"/>
      <c r="BJ864" s="81"/>
      <c r="BK864" s="81"/>
      <c r="BL864" s="81"/>
      <c r="BM864" s="82"/>
      <c r="BN864" s="81"/>
      <c r="BO864" s="81"/>
      <c r="BP864" s="81"/>
      <c r="BQ864" s="81"/>
      <c r="BR864" s="81"/>
      <c r="BS864" s="81"/>
      <c r="BT864"/>
      <c r="BU864" s="80"/>
      <c r="BV864" s="80"/>
      <c r="BW864" s="80"/>
      <c r="BX864" s="80"/>
      <c r="BY864" s="80"/>
      <c r="BZ864" s="80"/>
      <c r="CA864" s="80"/>
      <c r="CB864" s="80"/>
      <c r="CC864" s="80"/>
    </row>
    <row r="865" spans="1:81">
      <c r="A865" s="80"/>
      <c r="B865" s="80"/>
      <c r="C865" s="80"/>
      <c r="D865" s="80"/>
      <c r="E865" s="80"/>
      <c r="F865" s="80"/>
      <c r="G865" s="80"/>
      <c r="H865" s="80"/>
      <c r="I865" s="177"/>
      <c r="J865" s="81"/>
      <c r="K865" s="81"/>
      <c r="L865" s="81"/>
      <c r="M865" s="81"/>
      <c r="N865" s="81"/>
      <c r="O865" s="81"/>
      <c r="P865" s="81"/>
      <c r="Q865" s="81"/>
      <c r="R865" s="81"/>
      <c r="S865" s="81"/>
      <c r="T865" s="82"/>
      <c r="U865" s="81"/>
      <c r="V865" s="81"/>
      <c r="W865" s="81"/>
      <c r="X865" s="81"/>
      <c r="Y865" s="81"/>
      <c r="Z865" s="81"/>
      <c r="AA865" s="81"/>
      <c r="AB865" s="81"/>
      <c r="AC865" s="81"/>
      <c r="AD865" s="81"/>
      <c r="AE865" s="82"/>
      <c r="AF865" s="81"/>
      <c r="AG865" s="81"/>
      <c r="AH865" s="81"/>
      <c r="AI865" s="81"/>
      <c r="AJ865" s="81"/>
      <c r="AK865" s="81"/>
      <c r="AL865" s="81"/>
      <c r="AM865" s="81"/>
      <c r="AN865" s="81"/>
      <c r="AO865" s="81"/>
      <c r="AP865" s="82"/>
      <c r="AQ865" s="81"/>
      <c r="AR865" s="81"/>
      <c r="AS865" s="81"/>
      <c r="AT865" s="81"/>
      <c r="AU865" s="81"/>
      <c r="AV865" s="81"/>
      <c r="AW865" s="81"/>
      <c r="AX865" s="82"/>
      <c r="AY865" s="81"/>
      <c r="AZ865" s="81"/>
      <c r="BA865" s="81"/>
      <c r="BB865" s="81"/>
      <c r="BC865" s="81"/>
      <c r="BD865" s="81"/>
      <c r="BE865" s="81"/>
      <c r="BF865" s="82"/>
      <c r="BG865" s="81"/>
      <c r="BH865" s="81"/>
      <c r="BI865" s="81"/>
      <c r="BJ865" s="81"/>
      <c r="BK865" s="81"/>
      <c r="BL865" s="81"/>
      <c r="BM865" s="82"/>
      <c r="BN865" s="81"/>
      <c r="BO865" s="81"/>
      <c r="BP865" s="81"/>
      <c r="BQ865" s="81"/>
      <c r="BR865" s="81"/>
      <c r="BS865" s="81"/>
      <c r="BT865"/>
      <c r="BU865" s="80"/>
      <c r="BV865" s="80"/>
      <c r="BW865" s="80"/>
      <c r="BX865" s="80"/>
      <c r="BY865" s="80"/>
      <c r="BZ865" s="80"/>
      <c r="CA865" s="80"/>
      <c r="CB865" s="80"/>
      <c r="CC865" s="80"/>
    </row>
    <row r="866" spans="1:81">
      <c r="A866" s="80"/>
      <c r="B866" s="80"/>
      <c r="C866" s="80"/>
      <c r="D866" s="80"/>
      <c r="E866" s="80"/>
      <c r="F866" s="80"/>
      <c r="G866" s="80"/>
      <c r="H866" s="80"/>
      <c r="I866" s="177"/>
      <c r="J866" s="81"/>
      <c r="K866" s="81"/>
      <c r="L866" s="81"/>
      <c r="M866" s="81"/>
      <c r="N866" s="81"/>
      <c r="O866" s="81"/>
      <c r="P866" s="81"/>
      <c r="Q866" s="81"/>
      <c r="R866" s="81"/>
      <c r="S866" s="81"/>
      <c r="T866" s="82"/>
      <c r="U866" s="81"/>
      <c r="V866" s="81"/>
      <c r="W866" s="81"/>
      <c r="X866" s="81"/>
      <c r="Y866" s="81"/>
      <c r="Z866" s="81"/>
      <c r="AA866" s="81"/>
      <c r="AB866" s="81"/>
      <c r="AC866" s="81"/>
      <c r="AD866" s="81"/>
      <c r="AE866" s="82"/>
      <c r="AF866" s="81"/>
      <c r="AG866" s="81"/>
      <c r="AH866" s="81"/>
      <c r="AI866" s="81"/>
      <c r="AJ866" s="81"/>
      <c r="AK866" s="81"/>
      <c r="AL866" s="81"/>
      <c r="AM866" s="81"/>
      <c r="AN866" s="81"/>
      <c r="AO866" s="81"/>
      <c r="AP866" s="82"/>
      <c r="AQ866" s="81"/>
      <c r="AR866" s="81"/>
      <c r="AS866" s="81"/>
      <c r="AT866" s="81"/>
      <c r="AU866" s="81"/>
      <c r="AV866" s="81"/>
      <c r="AW866" s="81"/>
      <c r="AX866" s="82"/>
      <c r="AY866" s="81"/>
      <c r="AZ866" s="81"/>
      <c r="BA866" s="81"/>
      <c r="BB866" s="81"/>
      <c r="BC866" s="81"/>
      <c r="BD866" s="81"/>
      <c r="BE866" s="81"/>
      <c r="BF866" s="82"/>
      <c r="BG866" s="81"/>
      <c r="BH866" s="81"/>
      <c r="BI866" s="81"/>
      <c r="BJ866" s="81"/>
      <c r="BK866" s="81"/>
      <c r="BL866" s="81"/>
      <c r="BM866" s="82"/>
      <c r="BN866" s="81"/>
      <c r="BO866" s="81"/>
      <c r="BP866" s="81"/>
      <c r="BQ866" s="81"/>
      <c r="BR866" s="81"/>
      <c r="BS866" s="81"/>
      <c r="BT866"/>
      <c r="BU866" s="80"/>
      <c r="BV866" s="80"/>
      <c r="BW866" s="80"/>
      <c r="BX866" s="80"/>
      <c r="BY866" s="80"/>
      <c r="BZ866" s="80"/>
      <c r="CA866" s="80"/>
      <c r="CB866" s="80"/>
      <c r="CC866" s="80"/>
    </row>
    <row r="867" spans="1:81">
      <c r="A867" s="80"/>
      <c r="B867" s="80"/>
      <c r="C867" s="80"/>
      <c r="D867" s="80"/>
      <c r="E867" s="80"/>
      <c r="F867" s="80"/>
      <c r="G867" s="80"/>
      <c r="H867" s="80"/>
      <c r="I867" s="177"/>
      <c r="J867" s="81"/>
      <c r="K867" s="81"/>
      <c r="L867" s="81"/>
      <c r="M867" s="81"/>
      <c r="N867" s="81"/>
      <c r="O867" s="81"/>
      <c r="P867" s="81"/>
      <c r="Q867" s="81"/>
      <c r="R867" s="81"/>
      <c r="S867" s="81"/>
      <c r="T867" s="82"/>
      <c r="U867" s="81"/>
      <c r="V867" s="81"/>
      <c r="W867" s="81"/>
      <c r="X867" s="81"/>
      <c r="Y867" s="81"/>
      <c r="Z867" s="81"/>
      <c r="AA867" s="81"/>
      <c r="AB867" s="81"/>
      <c r="AC867" s="81"/>
      <c r="AD867" s="81"/>
      <c r="AE867" s="82"/>
      <c r="AF867" s="81"/>
      <c r="AG867" s="81"/>
      <c r="AH867" s="81"/>
      <c r="AI867" s="81"/>
      <c r="AJ867" s="81"/>
      <c r="AK867" s="81"/>
      <c r="AL867" s="81"/>
      <c r="AM867" s="81"/>
      <c r="AN867" s="81"/>
      <c r="AO867" s="81"/>
      <c r="AP867" s="82"/>
      <c r="AQ867" s="81"/>
      <c r="AR867" s="81"/>
      <c r="AS867" s="81"/>
      <c r="AT867" s="81"/>
      <c r="AU867" s="81"/>
      <c r="AV867" s="81"/>
      <c r="AW867" s="81"/>
      <c r="AX867" s="82"/>
      <c r="AY867" s="81"/>
      <c r="AZ867" s="81"/>
      <c r="BA867" s="81"/>
      <c r="BB867" s="81"/>
      <c r="BC867" s="81"/>
      <c r="BD867" s="81"/>
      <c r="BE867" s="81"/>
      <c r="BF867" s="82"/>
      <c r="BG867" s="81"/>
      <c r="BH867" s="81"/>
      <c r="BI867" s="81"/>
      <c r="BJ867" s="81"/>
      <c r="BK867" s="81"/>
      <c r="BL867" s="81"/>
      <c r="BM867" s="82"/>
      <c r="BN867" s="81"/>
      <c r="BO867" s="81"/>
      <c r="BP867" s="81"/>
      <c r="BQ867" s="81"/>
      <c r="BR867" s="81"/>
      <c r="BS867" s="81"/>
      <c r="BT867"/>
      <c r="BU867" s="80"/>
      <c r="BV867" s="80"/>
      <c r="BW867" s="80"/>
      <c r="BX867" s="80"/>
      <c r="BY867" s="80"/>
      <c r="BZ867" s="80"/>
      <c r="CA867" s="80"/>
      <c r="CB867" s="80"/>
      <c r="CC867" s="80"/>
    </row>
    <row r="868" spans="1:81">
      <c r="A868" s="80"/>
      <c r="B868" s="80"/>
      <c r="C868" s="80"/>
      <c r="D868" s="80"/>
      <c r="E868" s="80"/>
      <c r="F868" s="80"/>
      <c r="G868" s="80"/>
      <c r="H868" s="80"/>
      <c r="I868" s="177"/>
      <c r="J868" s="81"/>
      <c r="K868" s="81"/>
      <c r="L868" s="81"/>
      <c r="M868" s="81"/>
      <c r="N868" s="81"/>
      <c r="O868" s="81"/>
      <c r="P868" s="81"/>
      <c r="Q868" s="81"/>
      <c r="R868" s="81"/>
      <c r="S868" s="81"/>
      <c r="T868" s="82"/>
      <c r="U868" s="81"/>
      <c r="V868" s="81"/>
      <c r="W868" s="81"/>
      <c r="X868" s="81"/>
      <c r="Y868" s="81"/>
      <c r="Z868" s="81"/>
      <c r="AA868" s="81"/>
      <c r="AB868" s="81"/>
      <c r="AC868" s="81"/>
      <c r="AD868" s="81"/>
      <c r="AE868" s="82"/>
      <c r="AF868" s="81"/>
      <c r="AG868" s="81"/>
      <c r="AH868" s="81"/>
      <c r="AI868" s="81"/>
      <c r="AJ868" s="81"/>
      <c r="AK868" s="81"/>
      <c r="AL868" s="81"/>
      <c r="AM868" s="81"/>
      <c r="AN868" s="81"/>
      <c r="AO868" s="81"/>
      <c r="AP868" s="82"/>
      <c r="AQ868" s="81"/>
      <c r="AR868" s="81"/>
      <c r="AS868" s="81"/>
      <c r="AT868" s="81"/>
      <c r="AU868" s="81"/>
      <c r="AV868" s="81"/>
      <c r="AW868" s="81"/>
      <c r="AX868" s="82"/>
      <c r="AY868" s="81"/>
      <c r="AZ868" s="81"/>
      <c r="BA868" s="81"/>
      <c r="BB868" s="81"/>
      <c r="BC868" s="81"/>
      <c r="BD868" s="81"/>
      <c r="BE868" s="81"/>
      <c r="BF868" s="82"/>
      <c r="BG868" s="81"/>
      <c r="BH868" s="81"/>
      <c r="BI868" s="81"/>
      <c r="BJ868" s="81"/>
      <c r="BK868" s="81"/>
      <c r="BL868" s="81"/>
      <c r="BM868" s="82"/>
      <c r="BN868" s="81"/>
      <c r="BO868" s="81"/>
      <c r="BP868" s="81"/>
      <c r="BQ868" s="81"/>
      <c r="BR868" s="81"/>
      <c r="BS868" s="81"/>
      <c r="BT868"/>
      <c r="BU868" s="80"/>
      <c r="BV868" s="80"/>
      <c r="BW868" s="80"/>
      <c r="BX868" s="80"/>
      <c r="BY868" s="80"/>
      <c r="BZ868" s="80"/>
      <c r="CA868" s="80"/>
      <c r="CB868" s="80"/>
      <c r="CC868" s="80"/>
    </row>
    <row r="869" spans="1:81">
      <c r="A869" s="80"/>
      <c r="B869" s="80"/>
      <c r="C869" s="80"/>
      <c r="D869" s="80"/>
      <c r="E869" s="80"/>
      <c r="F869" s="80"/>
      <c r="G869" s="80"/>
      <c r="H869" s="80"/>
      <c r="I869" s="177"/>
      <c r="J869" s="81"/>
      <c r="K869" s="81"/>
      <c r="L869" s="81"/>
      <c r="M869" s="81"/>
      <c r="N869" s="81"/>
      <c r="O869" s="81"/>
      <c r="P869" s="81"/>
      <c r="Q869" s="81"/>
      <c r="R869" s="81"/>
      <c r="S869" s="81"/>
      <c r="T869" s="82"/>
      <c r="U869" s="81"/>
      <c r="V869" s="81"/>
      <c r="W869" s="81"/>
      <c r="X869" s="81"/>
      <c r="Y869" s="81"/>
      <c r="Z869" s="81"/>
      <c r="AA869" s="81"/>
      <c r="AB869" s="81"/>
      <c r="AC869" s="81"/>
      <c r="AD869" s="81"/>
      <c r="AE869" s="82"/>
      <c r="AF869" s="81"/>
      <c r="AG869" s="81"/>
      <c r="AH869" s="81"/>
      <c r="AI869" s="81"/>
      <c r="AJ869" s="81"/>
      <c r="AK869" s="81"/>
      <c r="AL869" s="81"/>
      <c r="AM869" s="81"/>
      <c r="AN869" s="81"/>
      <c r="AO869" s="81"/>
      <c r="AP869" s="82"/>
      <c r="AQ869" s="81"/>
      <c r="AR869" s="81"/>
      <c r="AS869" s="81"/>
      <c r="AT869" s="81"/>
      <c r="AU869" s="81"/>
      <c r="AV869" s="81"/>
      <c r="AW869" s="81"/>
      <c r="AX869" s="82"/>
      <c r="AY869" s="81"/>
      <c r="AZ869" s="81"/>
      <c r="BA869" s="81"/>
      <c r="BB869" s="81"/>
      <c r="BC869" s="81"/>
      <c r="BD869" s="81"/>
      <c r="BE869" s="81"/>
      <c r="BF869" s="82"/>
      <c r="BG869" s="81"/>
      <c r="BH869" s="81"/>
      <c r="BI869" s="81"/>
      <c r="BJ869" s="81"/>
      <c r="BK869" s="81"/>
      <c r="BL869" s="81"/>
      <c r="BM869" s="82"/>
      <c r="BN869" s="81"/>
      <c r="BO869" s="81"/>
      <c r="BP869" s="81"/>
      <c r="BQ869" s="81"/>
      <c r="BR869" s="81"/>
      <c r="BS869" s="81"/>
      <c r="BT869"/>
      <c r="BU869" s="80"/>
      <c r="BV869" s="80"/>
      <c r="BW869" s="80"/>
      <c r="BX869" s="80"/>
      <c r="BY869" s="80"/>
      <c r="BZ869" s="80"/>
      <c r="CA869" s="80"/>
      <c r="CB869" s="80"/>
      <c r="CC869" s="80"/>
    </row>
    <row r="870" spans="1:81">
      <c r="A870" s="80"/>
      <c r="B870" s="80"/>
      <c r="C870" s="80"/>
      <c r="D870" s="80"/>
      <c r="E870" s="80"/>
      <c r="F870" s="80"/>
      <c r="G870" s="80"/>
      <c r="H870" s="80"/>
      <c r="I870" s="177"/>
      <c r="J870" s="81"/>
      <c r="K870" s="81"/>
      <c r="L870" s="81"/>
      <c r="M870" s="81"/>
      <c r="N870" s="81"/>
      <c r="O870" s="81"/>
      <c r="P870" s="81"/>
      <c r="Q870" s="81"/>
      <c r="R870" s="81"/>
      <c r="S870" s="81"/>
      <c r="T870" s="82"/>
      <c r="U870" s="81"/>
      <c r="V870" s="81"/>
      <c r="W870" s="81"/>
      <c r="X870" s="81"/>
      <c r="Y870" s="81"/>
      <c r="Z870" s="81"/>
      <c r="AA870" s="81"/>
      <c r="AB870" s="81"/>
      <c r="AC870" s="81"/>
      <c r="AD870" s="81"/>
      <c r="AE870" s="82"/>
      <c r="AF870" s="81"/>
      <c r="AG870" s="81"/>
      <c r="AH870" s="81"/>
      <c r="AI870" s="81"/>
      <c r="AJ870" s="81"/>
      <c r="AK870" s="81"/>
      <c r="AL870" s="81"/>
      <c r="AM870" s="81"/>
      <c r="AN870" s="81"/>
      <c r="AO870" s="81"/>
      <c r="AP870" s="82"/>
      <c r="AQ870" s="81"/>
      <c r="AR870" s="81"/>
      <c r="AS870" s="81"/>
      <c r="AT870" s="81"/>
      <c r="AU870" s="81"/>
      <c r="AV870" s="81"/>
      <c r="AW870" s="81"/>
      <c r="AX870" s="82"/>
      <c r="AY870" s="81"/>
      <c r="AZ870" s="81"/>
      <c r="BA870" s="81"/>
      <c r="BB870" s="81"/>
      <c r="BC870" s="81"/>
      <c r="BD870" s="81"/>
      <c r="BE870" s="81"/>
      <c r="BF870" s="82"/>
      <c r="BG870" s="81"/>
      <c r="BH870" s="81"/>
      <c r="BI870" s="81"/>
      <c r="BJ870" s="81"/>
      <c r="BK870" s="81"/>
      <c r="BL870" s="81"/>
      <c r="BM870" s="82"/>
      <c r="BN870" s="81"/>
      <c r="BO870" s="81"/>
      <c r="BP870" s="81"/>
      <c r="BQ870" s="81"/>
      <c r="BR870" s="81"/>
      <c r="BS870" s="81"/>
      <c r="BT870"/>
      <c r="BU870" s="80"/>
      <c r="BV870" s="80"/>
      <c r="BW870" s="80"/>
      <c r="BX870" s="80"/>
      <c r="BY870" s="80"/>
      <c r="BZ870" s="80"/>
      <c r="CA870" s="80"/>
      <c r="CB870" s="80"/>
      <c r="CC870" s="80"/>
    </row>
    <row r="871" spans="1:81">
      <c r="A871" s="80"/>
      <c r="B871" s="80"/>
      <c r="C871" s="80"/>
      <c r="D871" s="80"/>
      <c r="E871" s="80"/>
      <c r="F871" s="80"/>
      <c r="G871" s="80"/>
      <c r="H871" s="80"/>
      <c r="I871" s="177"/>
      <c r="J871" s="81"/>
      <c r="K871" s="81"/>
      <c r="L871" s="81"/>
      <c r="M871" s="81"/>
      <c r="N871" s="81"/>
      <c r="O871" s="81"/>
      <c r="P871" s="81"/>
      <c r="Q871" s="81"/>
      <c r="R871" s="81"/>
      <c r="S871" s="81"/>
      <c r="T871" s="82"/>
      <c r="U871" s="81"/>
      <c r="V871" s="81"/>
      <c r="W871" s="81"/>
      <c r="X871" s="81"/>
      <c r="Y871" s="81"/>
      <c r="Z871" s="81"/>
      <c r="AA871" s="81"/>
      <c r="AB871" s="81"/>
      <c r="AC871" s="81"/>
      <c r="AD871" s="81"/>
      <c r="AE871" s="82"/>
      <c r="AF871" s="81"/>
      <c r="AG871" s="81"/>
      <c r="AH871" s="81"/>
      <c r="AI871" s="81"/>
      <c r="AJ871" s="81"/>
      <c r="AK871" s="81"/>
      <c r="AL871" s="81"/>
      <c r="AM871" s="81"/>
      <c r="AN871" s="81"/>
      <c r="AO871" s="81"/>
      <c r="AP871" s="82"/>
      <c r="AQ871" s="81"/>
      <c r="AR871" s="81"/>
      <c r="AS871" s="81"/>
      <c r="AT871" s="81"/>
      <c r="AU871" s="81"/>
      <c r="AV871" s="81"/>
      <c r="AW871" s="81"/>
      <c r="AX871" s="82"/>
      <c r="AY871" s="81"/>
      <c r="AZ871" s="81"/>
      <c r="BA871" s="81"/>
      <c r="BB871" s="81"/>
      <c r="BC871" s="81"/>
      <c r="BD871" s="81"/>
      <c r="BE871" s="81"/>
      <c r="BF871" s="82"/>
      <c r="BG871" s="81"/>
      <c r="BH871" s="81"/>
      <c r="BI871" s="81"/>
      <c r="BJ871" s="81"/>
      <c r="BK871" s="81"/>
      <c r="BL871" s="81"/>
      <c r="BM871" s="82"/>
      <c r="BN871" s="81"/>
      <c r="BO871" s="81"/>
      <c r="BP871" s="81"/>
      <c r="BQ871" s="81"/>
      <c r="BR871" s="81"/>
      <c r="BS871" s="81"/>
      <c r="BT871"/>
      <c r="BU871" s="80"/>
      <c r="BV871" s="80"/>
      <c r="BW871" s="80"/>
      <c r="BX871" s="80"/>
      <c r="BY871" s="80"/>
      <c r="BZ871" s="80"/>
      <c r="CA871" s="80"/>
      <c r="CB871" s="80"/>
      <c r="CC871" s="80"/>
    </row>
    <row r="872" spans="1:81">
      <c r="A872" s="80"/>
      <c r="B872" s="80"/>
      <c r="C872" s="80"/>
      <c r="D872" s="80"/>
      <c r="E872" s="80"/>
      <c r="F872" s="80"/>
      <c r="G872" s="80"/>
      <c r="H872" s="80"/>
      <c r="I872" s="177"/>
      <c r="J872" s="81"/>
      <c r="K872" s="81"/>
      <c r="L872" s="81"/>
      <c r="M872" s="81"/>
      <c r="N872" s="81"/>
      <c r="O872" s="81"/>
      <c r="P872" s="81"/>
      <c r="Q872" s="81"/>
      <c r="R872" s="81"/>
      <c r="S872" s="81"/>
      <c r="T872" s="82"/>
      <c r="U872" s="81"/>
      <c r="V872" s="81"/>
      <c r="W872" s="81"/>
      <c r="X872" s="81"/>
      <c r="Y872" s="81"/>
      <c r="Z872" s="81"/>
      <c r="AA872" s="81"/>
      <c r="AB872" s="81"/>
      <c r="AC872" s="81"/>
      <c r="AD872" s="81"/>
      <c r="AE872" s="82"/>
      <c r="AF872" s="81"/>
      <c r="AG872" s="81"/>
      <c r="AH872" s="81"/>
      <c r="AI872" s="81"/>
      <c r="AJ872" s="81"/>
      <c r="AK872" s="81"/>
      <c r="AL872" s="81"/>
      <c r="AM872" s="81"/>
      <c r="AN872" s="81"/>
      <c r="AO872" s="81"/>
      <c r="AP872" s="82"/>
      <c r="AQ872" s="81"/>
      <c r="AR872" s="81"/>
      <c r="AS872" s="81"/>
      <c r="AT872" s="81"/>
      <c r="AU872" s="81"/>
      <c r="AV872" s="81"/>
      <c r="AW872" s="81"/>
      <c r="AX872" s="82"/>
      <c r="AY872" s="81"/>
      <c r="AZ872" s="81"/>
      <c r="BA872" s="81"/>
      <c r="BB872" s="81"/>
      <c r="BC872" s="81"/>
      <c r="BD872" s="81"/>
      <c r="BE872" s="81"/>
      <c r="BF872" s="82"/>
      <c r="BG872" s="81"/>
      <c r="BH872" s="81"/>
      <c r="BI872" s="81"/>
      <c r="BJ872" s="81"/>
      <c r="BK872" s="81"/>
      <c r="BL872" s="81"/>
      <c r="BM872" s="82"/>
      <c r="BN872" s="81"/>
      <c r="BO872" s="81"/>
      <c r="BP872" s="81"/>
      <c r="BQ872" s="81"/>
      <c r="BR872" s="81"/>
      <c r="BS872" s="81"/>
      <c r="BT872"/>
      <c r="BU872" s="80"/>
      <c r="BV872" s="80"/>
      <c r="BW872" s="80"/>
      <c r="BX872" s="80"/>
      <c r="BY872" s="80"/>
      <c r="BZ872" s="80"/>
      <c r="CA872" s="80"/>
      <c r="CB872" s="80"/>
      <c r="CC872" s="80"/>
    </row>
    <row r="873" spans="1:81">
      <c r="A873" s="80"/>
      <c r="B873" s="80"/>
      <c r="C873" s="80"/>
      <c r="D873" s="80"/>
      <c r="E873" s="80"/>
      <c r="F873" s="80"/>
      <c r="G873" s="80"/>
      <c r="H873" s="80"/>
      <c r="I873" s="177"/>
      <c r="J873" s="81"/>
      <c r="K873" s="81"/>
      <c r="L873" s="81"/>
      <c r="M873" s="81"/>
      <c r="N873" s="81"/>
      <c r="O873" s="81"/>
      <c r="P873" s="81"/>
      <c r="Q873" s="81"/>
      <c r="R873" s="81"/>
      <c r="S873" s="81"/>
      <c r="T873" s="82"/>
      <c r="U873" s="81"/>
      <c r="V873" s="81"/>
      <c r="W873" s="81"/>
      <c r="X873" s="81"/>
      <c r="Y873" s="81"/>
      <c r="Z873" s="81"/>
      <c r="AA873" s="81"/>
      <c r="AB873" s="81"/>
      <c r="AC873" s="81"/>
      <c r="AD873" s="81"/>
      <c r="AE873" s="82"/>
      <c r="AF873" s="81"/>
      <c r="AG873" s="81"/>
      <c r="AH873" s="81"/>
      <c r="AI873" s="81"/>
      <c r="AJ873" s="81"/>
      <c r="AK873" s="81"/>
      <c r="AL873" s="81"/>
      <c r="AM873" s="81"/>
      <c r="AN873" s="81"/>
      <c r="AO873" s="81"/>
      <c r="AP873" s="82"/>
      <c r="AQ873" s="81"/>
      <c r="AR873" s="81"/>
      <c r="AS873" s="81"/>
      <c r="AT873" s="81"/>
      <c r="AU873" s="81"/>
      <c r="AV873" s="81"/>
      <c r="AW873" s="81"/>
      <c r="AX873" s="82"/>
      <c r="AY873" s="81"/>
      <c r="AZ873" s="81"/>
      <c r="BA873" s="81"/>
      <c r="BB873" s="81"/>
      <c r="BC873" s="81"/>
      <c r="BD873" s="81"/>
      <c r="BE873" s="81"/>
      <c r="BF873" s="82"/>
      <c r="BG873" s="81"/>
      <c r="BH873" s="81"/>
      <c r="BI873" s="81"/>
      <c r="BJ873" s="81"/>
      <c r="BK873" s="81"/>
      <c r="BL873" s="81"/>
      <c r="BM873" s="82"/>
      <c r="BN873" s="81"/>
      <c r="BO873" s="81"/>
      <c r="BP873" s="81"/>
      <c r="BQ873" s="81"/>
      <c r="BR873" s="81"/>
      <c r="BS873" s="81"/>
      <c r="BT873"/>
      <c r="BU873" s="80"/>
      <c r="BV873" s="80"/>
      <c r="BW873" s="80"/>
      <c r="BX873" s="80"/>
      <c r="BY873" s="80"/>
      <c r="BZ873" s="80"/>
      <c r="CA873" s="80"/>
      <c r="CB873" s="80"/>
      <c r="CC873" s="80"/>
    </row>
    <row r="874" spans="1:81">
      <c r="A874" s="80"/>
      <c r="B874" s="80"/>
      <c r="C874" s="80"/>
      <c r="D874" s="80"/>
      <c r="E874" s="80"/>
      <c r="F874" s="80"/>
      <c r="G874" s="80"/>
      <c r="H874" s="80"/>
      <c r="I874" s="177"/>
      <c r="J874" s="81"/>
      <c r="K874" s="81"/>
      <c r="L874" s="81"/>
      <c r="M874" s="81"/>
      <c r="N874" s="81"/>
      <c r="O874" s="81"/>
      <c r="P874" s="81"/>
      <c r="Q874" s="81"/>
      <c r="R874" s="81"/>
      <c r="S874" s="81"/>
      <c r="T874" s="82"/>
      <c r="U874" s="81"/>
      <c r="V874" s="81"/>
      <c r="W874" s="81"/>
      <c r="X874" s="81"/>
      <c r="Y874" s="81"/>
      <c r="Z874" s="81"/>
      <c r="AA874" s="81"/>
      <c r="AB874" s="81"/>
      <c r="AC874" s="81"/>
      <c r="AD874" s="81"/>
      <c r="AE874" s="82"/>
      <c r="AF874" s="81"/>
      <c r="AG874" s="81"/>
      <c r="AH874" s="81"/>
      <c r="AI874" s="81"/>
      <c r="AJ874" s="81"/>
      <c r="AK874" s="81"/>
      <c r="AL874" s="81"/>
      <c r="AM874" s="81"/>
      <c r="AN874" s="81"/>
      <c r="AO874" s="81"/>
      <c r="AP874" s="82"/>
      <c r="AQ874" s="81"/>
      <c r="AR874" s="81"/>
      <c r="AS874" s="81"/>
      <c r="AT874" s="81"/>
      <c r="AU874" s="81"/>
      <c r="AV874" s="81"/>
      <c r="AW874" s="81"/>
      <c r="AX874" s="82"/>
      <c r="AY874" s="81"/>
      <c r="AZ874" s="81"/>
      <c r="BA874" s="81"/>
      <c r="BB874" s="81"/>
      <c r="BC874" s="81"/>
      <c r="BD874" s="81"/>
      <c r="BE874" s="81"/>
      <c r="BF874" s="82"/>
      <c r="BG874" s="81"/>
      <c r="BH874" s="81"/>
      <c r="BI874" s="81"/>
      <c r="BJ874" s="81"/>
      <c r="BK874" s="81"/>
      <c r="BL874" s="81"/>
      <c r="BM874" s="82"/>
      <c r="BN874" s="81"/>
      <c r="BO874" s="81"/>
      <c r="BP874" s="81"/>
      <c r="BQ874" s="81"/>
      <c r="BR874" s="81"/>
      <c r="BS874" s="81"/>
      <c r="BT874"/>
      <c r="BU874" s="80"/>
      <c r="BV874" s="80"/>
      <c r="BW874" s="80"/>
      <c r="BX874" s="80"/>
      <c r="BY874" s="80"/>
      <c r="BZ874" s="80"/>
      <c r="CA874" s="80"/>
      <c r="CB874" s="80"/>
      <c r="CC874" s="80"/>
    </row>
    <row r="875" spans="1:81">
      <c r="A875" s="80"/>
      <c r="B875" s="80"/>
      <c r="C875" s="80"/>
      <c r="D875" s="80"/>
      <c r="E875" s="80"/>
      <c r="F875" s="80"/>
      <c r="G875" s="80"/>
      <c r="H875" s="80"/>
      <c r="I875" s="177"/>
      <c r="J875" s="81"/>
      <c r="K875" s="81"/>
      <c r="L875" s="81"/>
      <c r="M875" s="81"/>
      <c r="N875" s="81"/>
      <c r="O875" s="81"/>
      <c r="P875" s="81"/>
      <c r="Q875" s="81"/>
      <c r="R875" s="81"/>
      <c r="S875" s="81"/>
      <c r="T875" s="82"/>
      <c r="U875" s="81"/>
      <c r="V875" s="81"/>
      <c r="W875" s="81"/>
      <c r="X875" s="81"/>
      <c r="Y875" s="81"/>
      <c r="Z875" s="81"/>
      <c r="AA875" s="81"/>
      <c r="AB875" s="81"/>
      <c r="AC875" s="81"/>
      <c r="AD875" s="81"/>
      <c r="AE875" s="82"/>
      <c r="AF875" s="81"/>
      <c r="AG875" s="81"/>
      <c r="AH875" s="81"/>
      <c r="AI875" s="81"/>
      <c r="AJ875" s="81"/>
      <c r="AK875" s="81"/>
      <c r="AL875" s="81"/>
      <c r="AM875" s="81"/>
      <c r="AN875" s="81"/>
      <c r="AO875" s="81"/>
      <c r="AP875" s="82"/>
      <c r="AQ875" s="81"/>
      <c r="AR875" s="81"/>
      <c r="AS875" s="81"/>
      <c r="AT875" s="81"/>
      <c r="AU875" s="81"/>
      <c r="AV875" s="81"/>
      <c r="AW875" s="81"/>
      <c r="AX875" s="82"/>
      <c r="AY875" s="81"/>
      <c r="AZ875" s="81"/>
      <c r="BA875" s="81"/>
      <c r="BB875" s="81"/>
      <c r="BC875" s="81"/>
      <c r="BD875" s="81"/>
      <c r="BE875" s="81"/>
      <c r="BF875" s="82"/>
      <c r="BG875" s="81"/>
      <c r="BH875" s="81"/>
      <c r="BI875" s="81"/>
      <c r="BJ875" s="81"/>
      <c r="BK875" s="81"/>
      <c r="BL875" s="81"/>
      <c r="BM875" s="82"/>
      <c r="BN875" s="81"/>
      <c r="BO875" s="81"/>
      <c r="BP875" s="81"/>
      <c r="BQ875" s="81"/>
      <c r="BR875" s="81"/>
      <c r="BS875" s="81"/>
      <c r="BT875"/>
      <c r="BU875" s="80"/>
      <c r="BV875" s="80"/>
      <c r="BW875" s="80"/>
      <c r="BX875" s="80"/>
      <c r="BY875" s="80"/>
      <c r="BZ875" s="80"/>
      <c r="CA875" s="80"/>
      <c r="CB875" s="80"/>
      <c r="CC875" s="80"/>
    </row>
    <row r="876" spans="1:81">
      <c r="A876" s="80"/>
      <c r="B876" s="80"/>
      <c r="C876" s="80"/>
      <c r="D876" s="80"/>
      <c r="E876" s="80"/>
      <c r="F876" s="80"/>
      <c r="G876" s="80"/>
      <c r="H876" s="80"/>
      <c r="I876" s="177"/>
      <c r="J876" s="81"/>
      <c r="K876" s="81"/>
      <c r="L876" s="81"/>
      <c r="M876" s="81"/>
      <c r="N876" s="81"/>
      <c r="O876" s="81"/>
      <c r="P876" s="81"/>
      <c r="Q876" s="81"/>
      <c r="R876" s="81"/>
      <c r="S876" s="81"/>
      <c r="T876" s="82"/>
      <c r="U876" s="81"/>
      <c r="V876" s="81"/>
      <c r="W876" s="81"/>
      <c r="X876" s="81"/>
      <c r="Y876" s="81"/>
      <c r="Z876" s="81"/>
      <c r="AA876" s="81"/>
      <c r="AB876" s="81"/>
      <c r="AC876" s="81"/>
      <c r="AD876" s="81"/>
      <c r="AE876" s="82"/>
      <c r="AF876" s="81"/>
      <c r="AG876" s="81"/>
      <c r="AH876" s="81"/>
      <c r="AI876" s="81"/>
      <c r="AJ876" s="81"/>
      <c r="AK876" s="81"/>
      <c r="AL876" s="81"/>
      <c r="AM876" s="81"/>
      <c r="AN876" s="81"/>
      <c r="AO876" s="81"/>
      <c r="AP876" s="82"/>
      <c r="AQ876" s="81"/>
      <c r="AR876" s="81"/>
      <c r="AS876" s="81"/>
      <c r="AT876" s="81"/>
      <c r="AU876" s="81"/>
      <c r="AV876" s="81"/>
      <c r="AW876" s="81"/>
      <c r="AX876" s="82"/>
      <c r="AY876" s="81"/>
      <c r="AZ876" s="81"/>
      <c r="BA876" s="81"/>
      <c r="BB876" s="81"/>
      <c r="BC876" s="81"/>
      <c r="BD876" s="81"/>
      <c r="BE876" s="81"/>
      <c r="BF876" s="82"/>
      <c r="BG876" s="81"/>
      <c r="BH876" s="81"/>
      <c r="BI876" s="81"/>
      <c r="BJ876" s="81"/>
      <c r="BK876" s="81"/>
      <c r="BL876" s="81"/>
      <c r="BM876" s="82"/>
      <c r="BN876" s="81"/>
      <c r="BO876" s="81"/>
      <c r="BP876" s="81"/>
      <c r="BQ876" s="81"/>
      <c r="BR876" s="81"/>
      <c r="BS876" s="81"/>
      <c r="BT876"/>
      <c r="BU876" s="80"/>
      <c r="BV876" s="80"/>
      <c r="BW876" s="80"/>
      <c r="BX876" s="80"/>
      <c r="BY876" s="80"/>
      <c r="BZ876" s="80"/>
      <c r="CA876" s="80"/>
      <c r="CB876" s="80"/>
      <c r="CC876" s="80"/>
    </row>
    <row r="877" spans="1:81">
      <c r="A877" s="80"/>
      <c r="B877" s="80"/>
      <c r="C877" s="80"/>
      <c r="D877" s="80"/>
      <c r="E877" s="80"/>
      <c r="F877" s="80"/>
      <c r="G877" s="80"/>
      <c r="H877" s="80"/>
      <c r="I877" s="177"/>
      <c r="J877" s="81"/>
      <c r="K877" s="81"/>
      <c r="L877" s="81"/>
      <c r="M877" s="81"/>
      <c r="N877" s="81"/>
      <c r="O877" s="81"/>
      <c r="P877" s="81"/>
      <c r="Q877" s="81"/>
      <c r="R877" s="81"/>
      <c r="S877" s="81"/>
      <c r="T877" s="82"/>
      <c r="U877" s="81"/>
      <c r="V877" s="81"/>
      <c r="W877" s="81"/>
      <c r="X877" s="81"/>
      <c r="Y877" s="81"/>
      <c r="Z877" s="81"/>
      <c r="AA877" s="81"/>
      <c r="AB877" s="81"/>
      <c r="AC877" s="81"/>
      <c r="AD877" s="81"/>
      <c r="AE877" s="82"/>
      <c r="AF877" s="81"/>
      <c r="AG877" s="81"/>
      <c r="AH877" s="81"/>
      <c r="AI877" s="81"/>
      <c r="AJ877" s="81"/>
      <c r="AK877" s="81"/>
      <c r="AL877" s="81"/>
      <c r="AM877" s="81"/>
      <c r="AN877" s="81"/>
      <c r="AO877" s="81"/>
      <c r="AP877" s="82"/>
      <c r="AQ877" s="81"/>
      <c r="AR877" s="81"/>
      <c r="AS877" s="81"/>
      <c r="AT877" s="81"/>
      <c r="AU877" s="81"/>
      <c r="AV877" s="81"/>
      <c r="AW877" s="81"/>
      <c r="AX877" s="82"/>
      <c r="AY877" s="81"/>
      <c r="AZ877" s="81"/>
      <c r="BA877" s="81"/>
      <c r="BB877" s="81"/>
      <c r="BC877" s="81"/>
      <c r="BD877" s="81"/>
      <c r="BE877" s="81"/>
      <c r="BF877" s="82"/>
      <c r="BG877" s="81"/>
      <c r="BH877" s="81"/>
      <c r="BI877" s="81"/>
      <c r="BJ877" s="81"/>
      <c r="BK877" s="81"/>
      <c r="BL877" s="81"/>
      <c r="BM877" s="82"/>
      <c r="BN877" s="81"/>
      <c r="BO877" s="81"/>
      <c r="BP877" s="81"/>
      <c r="BQ877" s="81"/>
      <c r="BR877" s="81"/>
      <c r="BS877" s="81"/>
      <c r="BT877"/>
      <c r="BU877" s="80"/>
      <c r="BV877" s="80"/>
      <c r="BW877" s="80"/>
      <c r="BX877" s="80"/>
      <c r="BY877" s="80"/>
      <c r="BZ877" s="80"/>
      <c r="CA877" s="80"/>
      <c r="CB877" s="80"/>
      <c r="CC877" s="80"/>
    </row>
    <row r="878" spans="1:81">
      <c r="A878" s="80"/>
      <c r="B878" s="80"/>
      <c r="C878" s="80"/>
      <c r="D878" s="80"/>
      <c r="E878" s="80"/>
      <c r="F878" s="80"/>
      <c r="G878" s="80"/>
      <c r="H878" s="80"/>
      <c r="I878" s="177"/>
      <c r="J878" s="81"/>
      <c r="K878" s="81"/>
      <c r="L878" s="81"/>
      <c r="M878" s="81"/>
      <c r="N878" s="81"/>
      <c r="O878" s="81"/>
      <c r="P878" s="81"/>
      <c r="Q878" s="81"/>
      <c r="R878" s="81"/>
      <c r="S878" s="81"/>
      <c r="T878" s="82"/>
      <c r="U878" s="81"/>
      <c r="V878" s="81"/>
      <c r="W878" s="81"/>
      <c r="X878" s="81"/>
      <c r="Y878" s="81"/>
      <c r="Z878" s="81"/>
      <c r="AA878" s="81"/>
      <c r="AB878" s="81"/>
      <c r="AC878" s="81"/>
      <c r="AD878" s="81"/>
      <c r="AE878" s="82"/>
      <c r="AF878" s="81"/>
      <c r="AG878" s="81"/>
      <c r="AH878" s="81"/>
      <c r="AI878" s="81"/>
      <c r="AJ878" s="81"/>
      <c r="AK878" s="81"/>
      <c r="AL878" s="81"/>
      <c r="AM878" s="81"/>
      <c r="AN878" s="81"/>
      <c r="AO878" s="81"/>
      <c r="AP878" s="82"/>
      <c r="AQ878" s="81"/>
      <c r="AR878" s="81"/>
      <c r="AS878" s="81"/>
      <c r="AT878" s="81"/>
      <c r="AU878" s="81"/>
      <c r="AV878" s="81"/>
      <c r="AW878" s="81"/>
      <c r="AX878" s="82"/>
      <c r="AY878" s="81"/>
      <c r="AZ878" s="81"/>
      <c r="BA878" s="81"/>
      <c r="BB878" s="81"/>
      <c r="BC878" s="81"/>
      <c r="BD878" s="81"/>
      <c r="BE878" s="81"/>
      <c r="BF878" s="82"/>
      <c r="BG878" s="81"/>
      <c r="BH878" s="81"/>
      <c r="BI878" s="81"/>
      <c r="BJ878" s="81"/>
      <c r="BK878" s="81"/>
      <c r="BL878" s="81"/>
      <c r="BM878" s="82"/>
      <c r="BN878" s="81"/>
      <c r="BO878" s="81"/>
      <c r="BP878" s="81"/>
      <c r="BQ878" s="81"/>
      <c r="BR878" s="81"/>
      <c r="BS878" s="81"/>
      <c r="BT878"/>
      <c r="BU878" s="80"/>
      <c r="BV878" s="80"/>
      <c r="BW878" s="80"/>
      <c r="BX878" s="80"/>
      <c r="BY878" s="80"/>
      <c r="BZ878" s="80"/>
      <c r="CA878" s="80"/>
      <c r="CB878" s="80"/>
      <c r="CC878" s="80"/>
    </row>
    <row r="879" spans="1:81">
      <c r="A879" s="80"/>
      <c r="B879" s="80"/>
      <c r="C879" s="80"/>
      <c r="D879" s="80"/>
      <c r="E879" s="80"/>
      <c r="F879" s="80"/>
      <c r="G879" s="80"/>
      <c r="H879" s="80"/>
      <c r="I879" s="177"/>
      <c r="J879" s="81"/>
      <c r="K879" s="81"/>
      <c r="L879" s="81"/>
      <c r="M879" s="81"/>
      <c r="N879" s="81"/>
      <c r="O879" s="81"/>
      <c r="P879" s="81"/>
      <c r="Q879" s="81"/>
      <c r="R879" s="81"/>
      <c r="S879" s="81"/>
      <c r="T879" s="82"/>
      <c r="U879" s="81"/>
      <c r="V879" s="81"/>
      <c r="W879" s="81"/>
      <c r="X879" s="81"/>
      <c r="Y879" s="81"/>
      <c r="Z879" s="81"/>
      <c r="AA879" s="81"/>
      <c r="AB879" s="81"/>
      <c r="AC879" s="81"/>
      <c r="AD879" s="81"/>
      <c r="AE879" s="82"/>
      <c r="AF879" s="81"/>
      <c r="AG879" s="81"/>
      <c r="AH879" s="81"/>
      <c r="AI879" s="81"/>
      <c r="AJ879" s="81"/>
      <c r="AK879" s="81"/>
      <c r="AL879" s="81"/>
      <c r="AM879" s="81"/>
      <c r="AN879" s="81"/>
      <c r="AO879" s="81"/>
      <c r="AP879" s="82"/>
      <c r="AQ879" s="81"/>
      <c r="AR879" s="81"/>
      <c r="AS879" s="81"/>
      <c r="AT879" s="81"/>
      <c r="AU879" s="81"/>
      <c r="AV879" s="81"/>
      <c r="AW879" s="81"/>
      <c r="AX879" s="82"/>
      <c r="AY879" s="81"/>
      <c r="AZ879" s="81"/>
      <c r="BA879" s="81"/>
      <c r="BB879" s="81"/>
      <c r="BC879" s="81"/>
      <c r="BD879" s="81"/>
      <c r="BE879" s="81"/>
      <c r="BF879" s="82"/>
      <c r="BG879" s="81"/>
      <c r="BH879" s="81"/>
      <c r="BI879" s="81"/>
      <c r="BJ879" s="81"/>
      <c r="BK879" s="81"/>
      <c r="BL879" s="81"/>
      <c r="BM879" s="82"/>
      <c r="BN879" s="81"/>
      <c r="BO879" s="81"/>
      <c r="BP879" s="81"/>
      <c r="BQ879" s="81"/>
      <c r="BR879" s="81"/>
      <c r="BS879" s="81"/>
      <c r="BT879"/>
      <c r="BU879" s="80"/>
      <c r="BV879" s="80"/>
      <c r="BW879" s="80"/>
      <c r="BX879" s="80"/>
      <c r="BY879" s="80"/>
      <c r="BZ879" s="80"/>
      <c r="CA879" s="80"/>
      <c r="CB879" s="80"/>
      <c r="CC879" s="80"/>
    </row>
    <row r="880" spans="1:81">
      <c r="A880" s="80"/>
      <c r="B880" s="80"/>
      <c r="C880" s="80"/>
      <c r="D880" s="80"/>
      <c r="E880" s="80"/>
      <c r="F880" s="80"/>
      <c r="G880" s="80"/>
      <c r="H880" s="80"/>
      <c r="I880" s="177"/>
      <c r="J880" s="81"/>
      <c r="K880" s="81"/>
      <c r="L880" s="81"/>
      <c r="M880" s="81"/>
      <c r="N880" s="81"/>
      <c r="O880" s="81"/>
      <c r="P880" s="81"/>
      <c r="Q880" s="81"/>
      <c r="R880" s="81"/>
      <c r="S880" s="81"/>
      <c r="T880" s="82"/>
      <c r="U880" s="81"/>
      <c r="V880" s="81"/>
      <c r="W880" s="81"/>
      <c r="X880" s="81"/>
      <c r="Y880" s="81"/>
      <c r="Z880" s="81"/>
      <c r="AA880" s="81"/>
      <c r="AB880" s="81"/>
      <c r="AC880" s="81"/>
      <c r="AD880" s="81"/>
      <c r="AE880" s="82"/>
      <c r="AF880" s="81"/>
      <c r="AG880" s="81"/>
      <c r="AH880" s="81"/>
      <c r="AI880" s="81"/>
      <c r="AJ880" s="81"/>
      <c r="AK880" s="81"/>
      <c r="AL880" s="81"/>
      <c r="AM880" s="81"/>
      <c r="AN880" s="81"/>
      <c r="AO880" s="81"/>
      <c r="AP880" s="82"/>
      <c r="AQ880" s="81"/>
      <c r="AR880" s="81"/>
      <c r="AS880" s="81"/>
      <c r="AT880" s="81"/>
      <c r="AU880" s="81"/>
      <c r="AV880" s="81"/>
      <c r="AW880" s="81"/>
      <c r="AX880" s="82"/>
      <c r="AY880" s="81"/>
      <c r="AZ880" s="81"/>
      <c r="BA880" s="81"/>
      <c r="BB880" s="81"/>
      <c r="BC880" s="81"/>
      <c r="BD880" s="81"/>
      <c r="BE880" s="81"/>
      <c r="BF880" s="82"/>
      <c r="BG880" s="81"/>
      <c r="BH880" s="81"/>
      <c r="BI880" s="81"/>
      <c r="BJ880" s="81"/>
      <c r="BK880" s="81"/>
      <c r="BL880" s="81"/>
      <c r="BM880" s="82"/>
      <c r="BN880" s="81"/>
      <c r="BO880" s="81"/>
      <c r="BP880" s="81"/>
      <c r="BQ880" s="81"/>
      <c r="BR880" s="81"/>
      <c r="BS880" s="81"/>
      <c r="BT880"/>
      <c r="BU880" s="80"/>
      <c r="BV880" s="80"/>
      <c r="BW880" s="80"/>
      <c r="BX880" s="80"/>
      <c r="BY880" s="80"/>
      <c r="BZ880" s="80"/>
      <c r="CA880" s="80"/>
      <c r="CB880" s="80"/>
      <c r="CC880" s="80"/>
    </row>
    <row r="881" spans="1:81">
      <c r="A881" s="80"/>
      <c r="B881" s="80"/>
      <c r="C881" s="80"/>
      <c r="D881" s="80"/>
      <c r="E881" s="80"/>
      <c r="F881" s="80"/>
      <c r="G881" s="174"/>
      <c r="H881" s="80"/>
      <c r="I881" s="177"/>
      <c r="J881" s="81"/>
      <c r="K881" s="81"/>
      <c r="L881" s="81"/>
      <c r="M881" s="81"/>
      <c r="N881" s="81"/>
      <c r="O881" s="81"/>
      <c r="P881" s="81"/>
      <c r="Q881" s="81"/>
      <c r="R881" s="81"/>
      <c r="S881" s="81"/>
      <c r="T881" s="82"/>
      <c r="U881" s="81"/>
      <c r="V881" s="81"/>
      <c r="W881" s="81"/>
      <c r="X881" s="81"/>
      <c r="Y881" s="81"/>
      <c r="Z881" s="81"/>
      <c r="AA881" s="81"/>
      <c r="AB881" s="81"/>
      <c r="AC881" s="81"/>
      <c r="AD881" s="81"/>
      <c r="AE881" s="82"/>
      <c r="AF881" s="81"/>
      <c r="AG881" s="81"/>
      <c r="AH881" s="81"/>
      <c r="AI881" s="81"/>
      <c r="AJ881" s="81"/>
      <c r="AK881" s="81"/>
      <c r="AL881" s="81"/>
      <c r="AM881" s="81"/>
      <c r="AN881" s="81"/>
      <c r="AO881" s="81"/>
      <c r="AP881" s="82"/>
      <c r="AQ881" s="81"/>
      <c r="AR881" s="81"/>
      <c r="AS881" s="81"/>
      <c r="AT881" s="81"/>
      <c r="AU881" s="81"/>
      <c r="AV881" s="81"/>
      <c r="AW881" s="81"/>
      <c r="AX881" s="82"/>
      <c r="AY881" s="81"/>
      <c r="AZ881" s="81"/>
      <c r="BA881" s="81"/>
      <c r="BB881" s="81"/>
      <c r="BC881" s="81"/>
      <c r="BD881" s="81"/>
      <c r="BE881" s="81"/>
      <c r="BF881" s="82"/>
      <c r="BG881" s="81"/>
      <c r="BH881" s="81"/>
      <c r="BI881" s="81"/>
      <c r="BJ881" s="81"/>
      <c r="BK881" s="81"/>
      <c r="BL881" s="81"/>
      <c r="BM881" s="82"/>
      <c r="BN881" s="81"/>
      <c r="BO881" s="81"/>
      <c r="BP881" s="81"/>
      <c r="BQ881" s="81"/>
      <c r="BR881" s="81"/>
      <c r="BS881" s="81"/>
      <c r="BT881"/>
      <c r="BU881" s="80"/>
      <c r="BV881" s="80"/>
      <c r="BW881" s="80"/>
      <c r="BX881" s="80"/>
      <c r="BY881" s="80"/>
      <c r="BZ881" s="80"/>
      <c r="CA881" s="80"/>
      <c r="CB881" s="80"/>
      <c r="CC881" s="80"/>
    </row>
    <row r="882" spans="1:81">
      <c r="A882" s="80"/>
      <c r="B882" s="80"/>
      <c r="C882" s="80"/>
      <c r="D882" s="80"/>
      <c r="E882" s="80"/>
      <c r="F882" s="80"/>
      <c r="G882" s="174"/>
      <c r="H882" s="80"/>
      <c r="I882" s="177"/>
      <c r="J882" s="81"/>
      <c r="K882" s="81"/>
      <c r="L882" s="81"/>
      <c r="M882" s="81"/>
      <c r="N882" s="81"/>
      <c r="O882" s="81"/>
      <c r="P882" s="81"/>
      <c r="Q882" s="81"/>
      <c r="R882" s="81"/>
      <c r="S882" s="81"/>
      <c r="T882" s="82"/>
      <c r="U882" s="81"/>
      <c r="V882" s="81"/>
      <c r="W882" s="81"/>
      <c r="X882" s="81"/>
      <c r="Y882" s="81"/>
      <c r="Z882" s="81"/>
      <c r="AA882" s="81"/>
      <c r="AB882" s="81"/>
      <c r="AC882" s="81"/>
      <c r="AD882" s="81"/>
      <c r="AE882" s="82"/>
      <c r="AF882" s="81"/>
      <c r="AG882" s="81"/>
      <c r="AH882" s="81"/>
      <c r="AI882" s="81"/>
      <c r="AJ882" s="81"/>
      <c r="AK882" s="81"/>
      <c r="AL882" s="81"/>
      <c r="AM882" s="81"/>
      <c r="AN882" s="81"/>
      <c r="AO882" s="81"/>
      <c r="AP882" s="82"/>
      <c r="AQ882" s="81"/>
      <c r="AR882" s="81"/>
      <c r="AS882" s="81"/>
      <c r="AT882" s="81"/>
      <c r="AU882" s="81"/>
      <c r="AV882" s="81"/>
      <c r="AW882" s="81"/>
      <c r="AX882" s="82"/>
      <c r="AY882" s="81"/>
      <c r="AZ882" s="81"/>
      <c r="BA882" s="81"/>
      <c r="BB882" s="81"/>
      <c r="BC882" s="81"/>
      <c r="BD882" s="81"/>
      <c r="BE882" s="81"/>
      <c r="BF882" s="82"/>
      <c r="BG882" s="81"/>
      <c r="BH882" s="81"/>
      <c r="BI882" s="81"/>
      <c r="BJ882" s="81"/>
      <c r="BK882" s="81"/>
      <c r="BL882" s="81"/>
      <c r="BM882" s="82"/>
      <c r="BN882" s="81"/>
      <c r="BO882" s="81"/>
      <c r="BP882" s="81"/>
      <c r="BQ882" s="81"/>
      <c r="BR882" s="81"/>
      <c r="BS882" s="81"/>
      <c r="BT882"/>
      <c r="BU882" s="80"/>
      <c r="BV882" s="80"/>
      <c r="BW882" s="80"/>
      <c r="BX882" s="80"/>
      <c r="BY882" s="80"/>
      <c r="BZ882" s="80"/>
      <c r="CA882" s="80"/>
      <c r="CB882" s="80"/>
      <c r="CC882" s="80"/>
    </row>
    <row r="883" spans="1:81">
      <c r="A883" s="80"/>
      <c r="B883" s="80"/>
      <c r="C883" s="80"/>
      <c r="D883" s="80"/>
      <c r="E883" s="80"/>
      <c r="F883" s="80"/>
      <c r="G883" s="80"/>
      <c r="H883" s="80"/>
      <c r="I883" s="177"/>
      <c r="J883" s="81"/>
      <c r="K883" s="81"/>
      <c r="L883" s="81"/>
      <c r="M883" s="81"/>
      <c r="N883" s="81"/>
      <c r="O883" s="81"/>
      <c r="P883" s="81"/>
      <c r="Q883" s="81"/>
      <c r="R883" s="81"/>
      <c r="S883" s="81"/>
      <c r="T883" s="82"/>
      <c r="U883" s="81"/>
      <c r="V883" s="81"/>
      <c r="W883" s="81"/>
      <c r="X883" s="81"/>
      <c r="Y883" s="81"/>
      <c r="Z883" s="81"/>
      <c r="AA883" s="81"/>
      <c r="AB883" s="81"/>
      <c r="AC883" s="81"/>
      <c r="AD883" s="81"/>
      <c r="AE883" s="82"/>
      <c r="AF883" s="81"/>
      <c r="AG883" s="81"/>
      <c r="AH883" s="81"/>
      <c r="AI883" s="81"/>
      <c r="AJ883" s="81"/>
      <c r="AK883" s="81"/>
      <c r="AL883" s="81"/>
      <c r="AM883" s="81"/>
      <c r="AN883" s="81"/>
      <c r="AO883" s="81"/>
      <c r="AP883" s="82"/>
      <c r="AQ883" s="81"/>
      <c r="AR883" s="81"/>
      <c r="AS883" s="81"/>
      <c r="AT883" s="81"/>
      <c r="AU883" s="81"/>
      <c r="AV883" s="81"/>
      <c r="AW883" s="81"/>
      <c r="AX883" s="82"/>
      <c r="AY883" s="81"/>
      <c r="AZ883" s="81"/>
      <c r="BA883" s="81"/>
      <c r="BB883" s="81"/>
      <c r="BC883" s="81"/>
      <c r="BD883" s="81"/>
      <c r="BE883" s="81"/>
      <c r="BF883" s="82"/>
      <c r="BG883" s="81"/>
      <c r="BH883" s="81"/>
      <c r="BI883" s="81"/>
      <c r="BJ883" s="81"/>
      <c r="BK883" s="81"/>
      <c r="BL883" s="81"/>
      <c r="BM883" s="82"/>
      <c r="BN883" s="81"/>
      <c r="BO883" s="81"/>
      <c r="BP883" s="81"/>
      <c r="BQ883" s="81"/>
      <c r="BR883" s="81"/>
      <c r="BS883" s="81"/>
      <c r="BT883"/>
      <c r="BU883" s="80"/>
      <c r="BV883" s="80"/>
      <c r="BW883" s="80"/>
      <c r="BX883" s="80"/>
      <c r="BY883" s="80"/>
      <c r="BZ883" s="80"/>
      <c r="CA883" s="80"/>
      <c r="CB883" s="80"/>
      <c r="CC883" s="80"/>
    </row>
    <row r="884" spans="1:81">
      <c r="A884" s="80"/>
      <c r="B884" s="80"/>
      <c r="C884" s="80"/>
      <c r="D884" s="80"/>
      <c r="E884" s="80"/>
      <c r="F884" s="80"/>
      <c r="G884" s="80"/>
      <c r="H884" s="80"/>
      <c r="I884" s="177"/>
      <c r="J884" s="81"/>
      <c r="K884" s="81"/>
      <c r="L884" s="81"/>
      <c r="M884" s="81"/>
      <c r="N884" s="81"/>
      <c r="O884" s="81"/>
      <c r="P884" s="81"/>
      <c r="Q884" s="81"/>
      <c r="R884" s="81"/>
      <c r="S884" s="81"/>
      <c r="T884" s="82"/>
      <c r="U884" s="81"/>
      <c r="V884" s="81"/>
      <c r="W884" s="81"/>
      <c r="X884" s="81"/>
      <c r="Y884" s="81"/>
      <c r="Z884" s="81"/>
      <c r="AA884" s="81"/>
      <c r="AB884" s="81"/>
      <c r="AC884" s="81"/>
      <c r="AD884" s="81"/>
      <c r="AE884" s="82"/>
      <c r="AF884" s="81"/>
      <c r="AG884" s="81"/>
      <c r="AH884" s="81"/>
      <c r="AI884" s="81"/>
      <c r="AJ884" s="81"/>
      <c r="AK884" s="81"/>
      <c r="AL884" s="81"/>
      <c r="AM884" s="81"/>
      <c r="AN884" s="81"/>
      <c r="AO884" s="81"/>
      <c r="AP884" s="82"/>
      <c r="AQ884" s="81"/>
      <c r="AR884" s="81"/>
      <c r="AS884" s="81"/>
      <c r="AT884" s="81"/>
      <c r="AU884" s="81"/>
      <c r="AV884" s="81"/>
      <c r="AW884" s="81"/>
      <c r="AX884" s="82"/>
      <c r="AY884" s="81"/>
      <c r="AZ884" s="81"/>
      <c r="BA884" s="81"/>
      <c r="BB884" s="81"/>
      <c r="BC884" s="81"/>
      <c r="BD884" s="81"/>
      <c r="BE884" s="81"/>
      <c r="BF884" s="82"/>
      <c r="BG884" s="81"/>
      <c r="BH884" s="81"/>
      <c r="BI884" s="81"/>
      <c r="BJ884" s="81"/>
      <c r="BK884" s="81"/>
      <c r="BL884" s="81"/>
      <c r="BM884" s="82"/>
      <c r="BN884" s="81"/>
      <c r="BO884" s="81"/>
      <c r="BP884" s="81"/>
      <c r="BQ884" s="81"/>
      <c r="BR884" s="81"/>
      <c r="BS884" s="81"/>
      <c r="BT884"/>
      <c r="BU884" s="80"/>
      <c r="BV884" s="80"/>
      <c r="BW884" s="80"/>
      <c r="BX884" s="80"/>
      <c r="BY884" s="80"/>
      <c r="BZ884" s="80"/>
      <c r="CA884" s="80"/>
      <c r="CB884" s="80"/>
      <c r="CC884" s="80"/>
    </row>
    <row r="885" spans="1:81">
      <c r="A885" s="80"/>
      <c r="B885" s="80"/>
      <c r="C885" s="80"/>
      <c r="D885" s="80"/>
      <c r="E885" s="80"/>
      <c r="F885" s="80"/>
      <c r="G885" s="80"/>
      <c r="H885" s="80"/>
      <c r="I885" s="177"/>
      <c r="J885" s="81"/>
      <c r="K885" s="81"/>
      <c r="L885" s="81"/>
      <c r="M885" s="81"/>
      <c r="N885" s="81"/>
      <c r="O885" s="81"/>
      <c r="P885" s="81"/>
      <c r="Q885" s="81"/>
      <c r="R885" s="81"/>
      <c r="S885" s="81"/>
      <c r="T885" s="82"/>
      <c r="U885" s="81"/>
      <c r="V885" s="81"/>
      <c r="W885" s="81"/>
      <c r="X885" s="81"/>
      <c r="Y885" s="81"/>
      <c r="Z885" s="81"/>
      <c r="AA885" s="81"/>
      <c r="AB885" s="81"/>
      <c r="AC885" s="81"/>
      <c r="AD885" s="81"/>
      <c r="AE885" s="82"/>
      <c r="AF885" s="81"/>
      <c r="AG885" s="81"/>
      <c r="AH885" s="81"/>
      <c r="AI885" s="81"/>
      <c r="AJ885" s="81"/>
      <c r="AK885" s="81"/>
      <c r="AL885" s="81"/>
      <c r="AM885" s="81"/>
      <c r="AN885" s="81"/>
      <c r="AO885" s="81"/>
      <c r="AP885" s="82"/>
      <c r="AQ885" s="81"/>
      <c r="AR885" s="81"/>
      <c r="AS885" s="81"/>
      <c r="AT885" s="81"/>
      <c r="AU885" s="81"/>
      <c r="AV885" s="81"/>
      <c r="AW885" s="81"/>
      <c r="AX885" s="82"/>
      <c r="AY885" s="81"/>
      <c r="AZ885" s="81"/>
      <c r="BA885" s="81"/>
      <c r="BB885" s="81"/>
      <c r="BC885" s="81"/>
      <c r="BD885" s="81"/>
      <c r="BE885" s="81"/>
      <c r="BF885" s="82"/>
      <c r="BG885" s="81"/>
      <c r="BH885" s="81"/>
      <c r="BI885" s="81"/>
      <c r="BJ885" s="81"/>
      <c r="BK885" s="81"/>
      <c r="BL885" s="81"/>
      <c r="BM885" s="82"/>
      <c r="BN885" s="81"/>
      <c r="BO885" s="81"/>
      <c r="BP885" s="81"/>
      <c r="BQ885" s="81"/>
      <c r="BR885" s="81"/>
      <c r="BS885" s="81"/>
      <c r="BT885"/>
      <c r="BU885" s="80"/>
      <c r="BV885" s="80"/>
      <c r="BW885" s="80"/>
      <c r="BX885" s="80"/>
      <c r="BY885" s="80"/>
      <c r="BZ885" s="80"/>
      <c r="CA885" s="80"/>
      <c r="CB885" s="80"/>
      <c r="CC885" s="80"/>
    </row>
    <row r="886" spans="1:81">
      <c r="A886" s="80"/>
      <c r="B886" s="80"/>
      <c r="C886" s="80"/>
      <c r="D886" s="80"/>
      <c r="E886" s="80"/>
      <c r="F886" s="80"/>
      <c r="G886" s="80"/>
      <c r="H886" s="80"/>
      <c r="I886" s="177"/>
      <c r="J886" s="81"/>
      <c r="K886" s="81"/>
      <c r="L886" s="81"/>
      <c r="M886" s="81"/>
      <c r="N886" s="81"/>
      <c r="O886" s="81"/>
      <c r="P886" s="81"/>
      <c r="Q886" s="81"/>
      <c r="R886" s="81"/>
      <c r="S886" s="81"/>
      <c r="T886" s="82"/>
      <c r="U886" s="81"/>
      <c r="V886" s="81"/>
      <c r="W886" s="81"/>
      <c r="X886" s="81"/>
      <c r="Y886" s="81"/>
      <c r="Z886" s="81"/>
      <c r="AA886" s="81"/>
      <c r="AB886" s="81"/>
      <c r="AC886" s="81"/>
      <c r="AD886" s="81"/>
      <c r="AE886" s="82"/>
      <c r="AF886" s="81"/>
      <c r="AG886" s="81"/>
      <c r="AH886" s="81"/>
      <c r="AI886" s="81"/>
      <c r="AJ886" s="81"/>
      <c r="AK886" s="81"/>
      <c r="AL886" s="81"/>
      <c r="AM886" s="81"/>
      <c r="AN886" s="81"/>
      <c r="AO886" s="81"/>
      <c r="AP886" s="82"/>
      <c r="AQ886" s="81"/>
      <c r="AR886" s="81"/>
      <c r="AS886" s="81"/>
      <c r="AT886" s="81"/>
      <c r="AU886" s="81"/>
      <c r="AV886" s="81"/>
      <c r="AW886" s="81"/>
      <c r="AX886" s="82"/>
      <c r="AY886" s="81"/>
      <c r="AZ886" s="81"/>
      <c r="BA886" s="81"/>
      <c r="BB886" s="81"/>
      <c r="BC886" s="81"/>
      <c r="BD886" s="81"/>
      <c r="BE886" s="81"/>
      <c r="BF886" s="82"/>
      <c r="BG886" s="81"/>
      <c r="BH886" s="81"/>
      <c r="BI886" s="81"/>
      <c r="BJ886" s="81"/>
      <c r="BK886" s="81"/>
      <c r="BL886" s="81"/>
      <c r="BM886" s="82"/>
      <c r="BN886" s="81"/>
      <c r="BO886" s="81"/>
      <c r="BP886" s="81"/>
      <c r="BQ886" s="81"/>
      <c r="BR886" s="81"/>
      <c r="BS886" s="81"/>
      <c r="BT886"/>
      <c r="BU886" s="80"/>
      <c r="BV886" s="80"/>
      <c r="BW886" s="80"/>
      <c r="BX886" s="80"/>
      <c r="BY886" s="80"/>
      <c r="BZ886" s="80"/>
      <c r="CA886" s="80"/>
      <c r="CB886" s="80"/>
      <c r="CC886" s="80"/>
    </row>
    <row r="887" spans="1:81">
      <c r="A887" s="80"/>
      <c r="B887" s="80"/>
      <c r="C887" s="80"/>
      <c r="D887" s="80"/>
      <c r="E887" s="80"/>
      <c r="F887" s="80"/>
      <c r="G887" s="80"/>
      <c r="H887" s="80"/>
      <c r="I887" s="177"/>
      <c r="J887" s="81"/>
      <c r="K887" s="81"/>
      <c r="L887" s="81"/>
      <c r="M887" s="81"/>
      <c r="N887" s="81"/>
      <c r="O887" s="81"/>
      <c r="P887" s="81"/>
      <c r="Q887" s="81"/>
      <c r="R887" s="81"/>
      <c r="S887" s="81"/>
      <c r="T887" s="82"/>
      <c r="U887" s="81"/>
      <c r="V887" s="81"/>
      <c r="W887" s="81"/>
      <c r="X887" s="81"/>
      <c r="Y887" s="81"/>
      <c r="Z887" s="81"/>
      <c r="AA887" s="81"/>
      <c r="AB887" s="81"/>
      <c r="AC887" s="81"/>
      <c r="AD887" s="81"/>
      <c r="AE887" s="82"/>
      <c r="AF887" s="81"/>
      <c r="AG887" s="81"/>
      <c r="AH887" s="81"/>
      <c r="AI887" s="81"/>
      <c r="AJ887" s="81"/>
      <c r="AK887" s="81"/>
      <c r="AL887" s="81"/>
      <c r="AM887" s="81"/>
      <c r="AN887" s="81"/>
      <c r="AO887" s="81"/>
      <c r="AP887" s="82"/>
      <c r="AQ887" s="81"/>
      <c r="AR887" s="81"/>
      <c r="AS887" s="81"/>
      <c r="AT887" s="81"/>
      <c r="AU887" s="81"/>
      <c r="AV887" s="81"/>
      <c r="AW887" s="81"/>
      <c r="AX887" s="82"/>
      <c r="AY887" s="81"/>
      <c r="AZ887" s="81"/>
      <c r="BA887" s="81"/>
      <c r="BB887" s="81"/>
      <c r="BC887" s="81"/>
      <c r="BD887" s="81"/>
      <c r="BE887" s="81"/>
      <c r="BF887" s="82"/>
      <c r="BG887" s="81"/>
      <c r="BH887" s="81"/>
      <c r="BI887" s="81"/>
      <c r="BJ887" s="81"/>
      <c r="BK887" s="81"/>
      <c r="BL887" s="81"/>
      <c r="BM887" s="82"/>
      <c r="BN887" s="81"/>
      <c r="BO887" s="81"/>
      <c r="BP887" s="81"/>
      <c r="BQ887" s="81"/>
      <c r="BR887" s="81"/>
      <c r="BS887" s="81"/>
      <c r="BT887"/>
      <c r="BU887" s="80"/>
      <c r="BV887" s="80"/>
      <c r="BW887" s="80"/>
      <c r="BX887" s="80"/>
      <c r="BY887" s="80"/>
      <c r="BZ887" s="80"/>
      <c r="CA887" s="80"/>
      <c r="CB887" s="80"/>
      <c r="CC887" s="80"/>
    </row>
    <row r="888" spans="1:81">
      <c r="A888" s="80"/>
      <c r="B888" s="80"/>
      <c r="C888" s="80"/>
      <c r="D888" s="80"/>
      <c r="E888" s="80"/>
      <c r="F888" s="80"/>
      <c r="G888" s="80"/>
      <c r="H888" s="80"/>
      <c r="I888" s="177"/>
      <c r="J888" s="81"/>
      <c r="K888" s="81"/>
      <c r="L888" s="81"/>
      <c r="M888" s="81"/>
      <c r="N888" s="81"/>
      <c r="O888" s="81"/>
      <c r="P888" s="81"/>
      <c r="Q888" s="81"/>
      <c r="R888" s="81"/>
      <c r="S888" s="81"/>
      <c r="T888" s="82"/>
      <c r="U888" s="81"/>
      <c r="V888" s="81"/>
      <c r="W888" s="81"/>
      <c r="X888" s="81"/>
      <c r="Y888" s="81"/>
      <c r="Z888" s="81"/>
      <c r="AA888" s="81"/>
      <c r="AB888" s="81"/>
      <c r="AC888" s="81"/>
      <c r="AD888" s="81"/>
      <c r="AE888" s="82"/>
      <c r="AF888" s="81"/>
      <c r="AG888" s="81"/>
      <c r="AH888" s="81"/>
      <c r="AI888" s="81"/>
      <c r="AJ888" s="81"/>
      <c r="AK888" s="81"/>
      <c r="AL888" s="81"/>
      <c r="AM888" s="81"/>
      <c r="AN888" s="81"/>
      <c r="AO888" s="81"/>
      <c r="AP888" s="82"/>
      <c r="AQ888" s="81"/>
      <c r="AR888" s="81"/>
      <c r="AS888" s="81"/>
      <c r="AT888" s="81"/>
      <c r="AU888" s="81"/>
      <c r="AV888" s="81"/>
      <c r="AW888" s="81"/>
      <c r="AX888" s="82"/>
      <c r="AY888" s="81"/>
      <c r="AZ888" s="81"/>
      <c r="BA888" s="81"/>
      <c r="BB888" s="81"/>
      <c r="BC888" s="81"/>
      <c r="BD888" s="81"/>
      <c r="BE888" s="81"/>
      <c r="BF888" s="82"/>
      <c r="BG888" s="81"/>
      <c r="BH888" s="81"/>
      <c r="BI888" s="81"/>
      <c r="BJ888" s="81"/>
      <c r="BK888" s="81"/>
      <c r="BL888" s="81"/>
      <c r="BM888" s="82"/>
      <c r="BN888" s="81"/>
      <c r="BO888" s="81"/>
      <c r="BP888" s="81"/>
      <c r="BQ888" s="81"/>
      <c r="BR888" s="81"/>
      <c r="BS888" s="81"/>
      <c r="BT888"/>
      <c r="BU888" s="80"/>
      <c r="BV888" s="80"/>
      <c r="BW888" s="80"/>
      <c r="BX888" s="80"/>
      <c r="BY888" s="80"/>
      <c r="BZ888" s="80"/>
      <c r="CA888" s="80"/>
      <c r="CB888" s="80"/>
      <c r="CC888" s="80"/>
    </row>
    <row r="889" spans="1:81">
      <c r="A889" s="80"/>
      <c r="B889" s="80"/>
      <c r="C889" s="80"/>
      <c r="D889" s="80"/>
      <c r="E889" s="80"/>
      <c r="F889" s="80"/>
      <c r="G889" s="80"/>
      <c r="H889" s="80"/>
      <c r="I889" s="177"/>
      <c r="J889" s="81"/>
      <c r="K889" s="81"/>
      <c r="L889" s="81"/>
      <c r="M889" s="81"/>
      <c r="N889" s="81"/>
      <c r="O889" s="81"/>
      <c r="P889" s="81"/>
      <c r="Q889" s="81"/>
      <c r="R889" s="81"/>
      <c r="S889" s="81"/>
      <c r="T889" s="82"/>
      <c r="U889" s="81"/>
      <c r="V889" s="81"/>
      <c r="W889" s="81"/>
      <c r="X889" s="81"/>
      <c r="Y889" s="81"/>
      <c r="Z889" s="81"/>
      <c r="AA889" s="81"/>
      <c r="AB889" s="81"/>
      <c r="AC889" s="81"/>
      <c r="AD889" s="81"/>
      <c r="AE889" s="82"/>
      <c r="AF889" s="81"/>
      <c r="AG889" s="81"/>
      <c r="AH889" s="81"/>
      <c r="AI889" s="81"/>
      <c r="AJ889" s="81"/>
      <c r="AK889" s="81"/>
      <c r="AL889" s="81"/>
      <c r="AM889" s="81"/>
      <c r="AN889" s="81"/>
      <c r="AO889" s="81"/>
      <c r="AP889" s="82"/>
      <c r="AQ889" s="81"/>
      <c r="AR889" s="81"/>
      <c r="AS889" s="81"/>
      <c r="AT889" s="81"/>
      <c r="AU889" s="81"/>
      <c r="AV889" s="81"/>
      <c r="AW889" s="81"/>
      <c r="AX889" s="82"/>
      <c r="AY889" s="81"/>
      <c r="AZ889" s="81"/>
      <c r="BA889" s="81"/>
      <c r="BB889" s="81"/>
      <c r="BC889" s="81"/>
      <c r="BD889" s="81"/>
      <c r="BE889" s="81"/>
      <c r="BF889" s="82"/>
      <c r="BG889" s="81"/>
      <c r="BH889" s="81"/>
      <c r="BI889" s="81"/>
      <c r="BJ889" s="81"/>
      <c r="BK889" s="81"/>
      <c r="BL889" s="81"/>
      <c r="BM889" s="82"/>
      <c r="BN889" s="81"/>
      <c r="BO889" s="81"/>
      <c r="BP889" s="81"/>
      <c r="BQ889" s="81"/>
      <c r="BR889" s="81"/>
      <c r="BS889" s="81"/>
      <c r="BT889"/>
      <c r="BU889" s="80"/>
      <c r="BV889" s="80"/>
      <c r="BW889" s="80"/>
      <c r="BX889" s="80"/>
      <c r="BY889" s="80"/>
      <c r="BZ889" s="80"/>
      <c r="CA889" s="80"/>
      <c r="CB889" s="80"/>
      <c r="CC889" s="80"/>
    </row>
    <row r="890" spans="1:81">
      <c r="A890" s="80"/>
      <c r="B890" s="80"/>
      <c r="C890" s="80"/>
      <c r="D890" s="80"/>
      <c r="E890" s="80"/>
      <c r="F890" s="80"/>
      <c r="G890" s="80"/>
      <c r="H890" s="80"/>
      <c r="I890" s="177"/>
      <c r="J890" s="81"/>
      <c r="K890" s="81"/>
      <c r="L890" s="81"/>
      <c r="M890" s="81"/>
      <c r="N890" s="81"/>
      <c r="O890" s="81"/>
      <c r="P890" s="81"/>
      <c r="Q890" s="81"/>
      <c r="R890" s="81"/>
      <c r="S890" s="81"/>
      <c r="T890" s="82"/>
      <c r="U890" s="81"/>
      <c r="V890" s="81"/>
      <c r="W890" s="81"/>
      <c r="X890" s="81"/>
      <c r="Y890" s="81"/>
      <c r="Z890" s="81"/>
      <c r="AA890" s="81"/>
      <c r="AB890" s="81"/>
      <c r="AC890" s="81"/>
      <c r="AD890" s="81"/>
      <c r="AE890" s="82"/>
      <c r="AF890" s="81"/>
      <c r="AG890" s="81"/>
      <c r="AH890" s="81"/>
      <c r="AI890" s="81"/>
      <c r="AJ890" s="81"/>
      <c r="AK890" s="81"/>
      <c r="AL890" s="81"/>
      <c r="AM890" s="81"/>
      <c r="AN890" s="81"/>
      <c r="AO890" s="81"/>
      <c r="AP890" s="82"/>
      <c r="AQ890" s="81"/>
      <c r="AR890" s="81"/>
      <c r="AS890" s="81"/>
      <c r="AT890" s="81"/>
      <c r="AU890" s="81"/>
      <c r="AV890" s="81"/>
      <c r="AW890" s="81"/>
      <c r="AX890" s="82"/>
      <c r="AY890" s="81"/>
      <c r="AZ890" s="81"/>
      <c r="BA890" s="81"/>
      <c r="BB890" s="81"/>
      <c r="BC890" s="81"/>
      <c r="BD890" s="81"/>
      <c r="BE890" s="81"/>
      <c r="BF890" s="82"/>
      <c r="BG890" s="81"/>
      <c r="BH890" s="81"/>
      <c r="BI890" s="81"/>
      <c r="BJ890" s="81"/>
      <c r="BK890" s="81"/>
      <c r="BL890" s="81"/>
      <c r="BM890" s="82"/>
      <c r="BN890" s="81"/>
      <c r="BO890" s="81"/>
      <c r="BP890" s="81"/>
      <c r="BQ890" s="81"/>
      <c r="BR890" s="81"/>
      <c r="BS890" s="81"/>
      <c r="BT890"/>
      <c r="BU890" s="80"/>
      <c r="BV890" s="80"/>
      <c r="BW890" s="80"/>
      <c r="BX890" s="80"/>
      <c r="BY890" s="80"/>
      <c r="BZ890" s="80"/>
      <c r="CA890" s="80"/>
      <c r="CB890" s="80"/>
      <c r="CC890" s="80"/>
    </row>
    <row r="891" spans="1:81">
      <c r="A891" s="80"/>
      <c r="B891" s="80"/>
      <c r="C891" s="80"/>
      <c r="D891" s="80"/>
      <c r="E891" s="80"/>
      <c r="F891" s="80"/>
      <c r="G891" s="80"/>
      <c r="H891" s="80"/>
      <c r="I891" s="177"/>
      <c r="J891" s="81"/>
      <c r="K891" s="81"/>
      <c r="L891" s="81"/>
      <c r="M891" s="81"/>
      <c r="N891" s="81"/>
      <c r="O891" s="81"/>
      <c r="P891" s="81"/>
      <c r="Q891" s="81"/>
      <c r="R891" s="81"/>
      <c r="S891" s="81"/>
      <c r="T891" s="82"/>
      <c r="U891" s="81"/>
      <c r="V891" s="81"/>
      <c r="W891" s="81"/>
      <c r="X891" s="81"/>
      <c r="Y891" s="81"/>
      <c r="Z891" s="81"/>
      <c r="AA891" s="81"/>
      <c r="AB891" s="81"/>
      <c r="AC891" s="81"/>
      <c r="AD891" s="81"/>
      <c r="AE891" s="82"/>
      <c r="AF891" s="81"/>
      <c r="AG891" s="81"/>
      <c r="AH891" s="81"/>
      <c r="AI891" s="81"/>
      <c r="AJ891" s="81"/>
      <c r="AK891" s="81"/>
      <c r="AL891" s="81"/>
      <c r="AM891" s="81"/>
      <c r="AN891" s="81"/>
      <c r="AO891" s="81"/>
      <c r="AP891" s="82"/>
      <c r="AQ891" s="81"/>
      <c r="AR891" s="81"/>
      <c r="AS891" s="81"/>
      <c r="AT891" s="81"/>
      <c r="AU891" s="81"/>
      <c r="AV891" s="81"/>
      <c r="AW891" s="81"/>
      <c r="AX891" s="82"/>
      <c r="AY891" s="81"/>
      <c r="AZ891" s="81"/>
      <c r="BA891" s="81"/>
      <c r="BB891" s="81"/>
      <c r="BC891" s="81"/>
      <c r="BD891" s="81"/>
      <c r="BE891" s="81"/>
      <c r="BF891" s="82"/>
      <c r="BG891" s="81"/>
      <c r="BH891" s="81"/>
      <c r="BI891" s="81"/>
      <c r="BJ891" s="81"/>
      <c r="BK891" s="81"/>
      <c r="BL891" s="81"/>
      <c r="BM891" s="82"/>
      <c r="BN891" s="81"/>
      <c r="BO891" s="81"/>
      <c r="BP891" s="81"/>
      <c r="BQ891" s="81"/>
      <c r="BR891" s="81"/>
      <c r="BS891" s="81"/>
      <c r="BT891"/>
      <c r="BU891" s="80"/>
      <c r="BV891" s="80"/>
      <c r="BW891" s="80"/>
      <c r="BX891" s="80"/>
      <c r="BY891" s="80"/>
      <c r="BZ891" s="80"/>
      <c r="CA891" s="80"/>
      <c r="CB891" s="80"/>
      <c r="CC891" s="80"/>
    </row>
    <row r="892" spans="1:81">
      <c r="A892" s="80"/>
      <c r="B892" s="80"/>
      <c r="C892" s="80"/>
      <c r="D892" s="80"/>
      <c r="E892" s="80"/>
      <c r="F892" s="80"/>
      <c r="G892" s="80"/>
      <c r="H892" s="80"/>
      <c r="I892" s="177"/>
      <c r="J892" s="81"/>
      <c r="K892" s="81"/>
      <c r="L892" s="81"/>
      <c r="M892" s="81"/>
      <c r="N892" s="81"/>
      <c r="O892" s="81"/>
      <c r="P892" s="81"/>
      <c r="Q892" s="81"/>
      <c r="R892" s="81"/>
      <c r="S892" s="81"/>
      <c r="T892" s="82"/>
      <c r="U892" s="81"/>
      <c r="V892" s="81"/>
      <c r="W892" s="81"/>
      <c r="X892" s="81"/>
      <c r="Y892" s="81"/>
      <c r="Z892" s="81"/>
      <c r="AA892" s="81"/>
      <c r="AB892" s="81"/>
      <c r="AC892" s="81"/>
      <c r="AD892" s="81"/>
      <c r="AE892" s="82"/>
      <c r="AF892" s="81"/>
      <c r="AG892" s="81"/>
      <c r="AH892" s="81"/>
      <c r="AI892" s="81"/>
      <c r="AJ892" s="81"/>
      <c r="AK892" s="81"/>
      <c r="AL892" s="81"/>
      <c r="AM892" s="81"/>
      <c r="AN892" s="81"/>
      <c r="AO892" s="81"/>
      <c r="AP892" s="82"/>
      <c r="AQ892" s="81"/>
      <c r="AR892" s="81"/>
      <c r="AS892" s="81"/>
      <c r="AT892" s="81"/>
      <c r="AU892" s="81"/>
      <c r="AV892" s="81"/>
      <c r="AW892" s="81"/>
      <c r="AX892" s="82"/>
      <c r="AY892" s="81"/>
      <c r="AZ892" s="81"/>
      <c r="BA892" s="81"/>
      <c r="BB892" s="81"/>
      <c r="BC892" s="81"/>
      <c r="BD892" s="81"/>
      <c r="BE892" s="81"/>
      <c r="BF892" s="82"/>
      <c r="BG892" s="81"/>
      <c r="BH892" s="81"/>
      <c r="BI892" s="81"/>
      <c r="BJ892" s="81"/>
      <c r="BK892" s="81"/>
      <c r="BL892" s="81"/>
      <c r="BM892" s="82"/>
      <c r="BN892" s="81"/>
      <c r="BO892" s="81"/>
      <c r="BP892" s="81"/>
      <c r="BQ892" s="81"/>
      <c r="BR892" s="81"/>
      <c r="BS892" s="81"/>
      <c r="BT892"/>
      <c r="BU892" s="80"/>
      <c r="BV892" s="80"/>
      <c r="BW892" s="80"/>
      <c r="BX892" s="80"/>
      <c r="BY892" s="80"/>
      <c r="BZ892" s="80"/>
      <c r="CA892" s="80"/>
      <c r="CB892" s="80"/>
      <c r="CC892" s="80"/>
    </row>
    <row r="893" spans="1:81">
      <c r="A893" s="80"/>
      <c r="B893" s="80"/>
      <c r="C893" s="80"/>
      <c r="D893" s="80"/>
      <c r="E893" s="80"/>
      <c r="F893" s="80"/>
      <c r="G893" s="80"/>
      <c r="H893" s="80"/>
      <c r="I893" s="177"/>
      <c r="J893" s="81"/>
      <c r="K893" s="81"/>
      <c r="L893" s="81"/>
      <c r="M893" s="81"/>
      <c r="N893" s="81"/>
      <c r="O893" s="81"/>
      <c r="P893" s="81"/>
      <c r="Q893" s="81"/>
      <c r="R893" s="81"/>
      <c r="S893" s="81"/>
      <c r="T893" s="82"/>
      <c r="U893" s="81"/>
      <c r="V893" s="81"/>
      <c r="W893" s="81"/>
      <c r="X893" s="81"/>
      <c r="Y893" s="81"/>
      <c r="Z893" s="81"/>
      <c r="AA893" s="81"/>
      <c r="AB893" s="81"/>
      <c r="AC893" s="81"/>
      <c r="AD893" s="81"/>
      <c r="AE893" s="82"/>
      <c r="AF893" s="81"/>
      <c r="AG893" s="81"/>
      <c r="AH893" s="81"/>
      <c r="AI893" s="81"/>
      <c r="AJ893" s="81"/>
      <c r="AK893" s="81"/>
      <c r="AL893" s="81"/>
      <c r="AM893" s="81"/>
      <c r="AN893" s="81"/>
      <c r="AO893" s="81"/>
      <c r="AP893" s="82"/>
      <c r="AQ893" s="81"/>
      <c r="AR893" s="81"/>
      <c r="AS893" s="81"/>
      <c r="AT893" s="81"/>
      <c r="AU893" s="81"/>
      <c r="AV893" s="81"/>
      <c r="AW893" s="81"/>
      <c r="AX893" s="82"/>
      <c r="AY893" s="81"/>
      <c r="AZ893" s="81"/>
      <c r="BA893" s="81"/>
      <c r="BB893" s="81"/>
      <c r="BC893" s="81"/>
      <c r="BD893" s="81"/>
      <c r="BE893" s="81"/>
      <c r="BF893" s="82"/>
      <c r="BG893" s="81"/>
      <c r="BH893" s="81"/>
      <c r="BI893" s="81"/>
      <c r="BJ893" s="81"/>
      <c r="BK893" s="81"/>
      <c r="BL893" s="81"/>
      <c r="BM893" s="82"/>
      <c r="BN893" s="81"/>
      <c r="BO893" s="81"/>
      <c r="BP893" s="81"/>
      <c r="BQ893" s="81"/>
      <c r="BR893" s="81"/>
      <c r="BS893" s="81"/>
      <c r="BT893"/>
      <c r="BU893" s="80"/>
      <c r="BV893" s="80"/>
      <c r="BW893" s="80"/>
      <c r="BX893" s="80"/>
      <c r="BY893" s="80"/>
      <c r="BZ893" s="80"/>
      <c r="CA893" s="80"/>
      <c r="CB893" s="80"/>
      <c r="CC893" s="80"/>
    </row>
    <row r="894" spans="1:81">
      <c r="A894" s="80"/>
      <c r="B894" s="80"/>
      <c r="C894" s="80"/>
      <c r="D894" s="80"/>
      <c r="E894" s="80"/>
      <c r="F894" s="80"/>
      <c r="G894" s="80"/>
      <c r="H894" s="80"/>
      <c r="I894" s="177"/>
      <c r="J894" s="81"/>
      <c r="K894" s="81"/>
      <c r="L894" s="81"/>
      <c r="M894" s="81"/>
      <c r="N894" s="81"/>
      <c r="O894" s="81"/>
      <c r="P894" s="81"/>
      <c r="Q894" s="81"/>
      <c r="R894" s="81"/>
      <c r="S894" s="81"/>
      <c r="T894" s="82"/>
      <c r="U894" s="81"/>
      <c r="V894" s="81"/>
      <c r="W894" s="81"/>
      <c r="X894" s="81"/>
      <c r="Y894" s="81"/>
      <c r="Z894" s="81"/>
      <c r="AA894" s="81"/>
      <c r="AB894" s="81"/>
      <c r="AC894" s="81"/>
      <c r="AD894" s="81"/>
      <c r="AE894" s="82"/>
      <c r="AF894" s="81"/>
      <c r="AG894" s="81"/>
      <c r="AH894" s="81"/>
      <c r="AI894" s="81"/>
      <c r="AJ894" s="81"/>
      <c r="AK894" s="81"/>
      <c r="AL894" s="81"/>
      <c r="AM894" s="81"/>
      <c r="AN894" s="81"/>
      <c r="AO894" s="81"/>
      <c r="AP894" s="82"/>
      <c r="AQ894" s="81"/>
      <c r="AR894" s="81"/>
      <c r="AS894" s="81"/>
      <c r="AT894" s="81"/>
      <c r="AU894" s="81"/>
      <c r="AV894" s="81"/>
      <c r="AW894" s="81"/>
      <c r="AX894" s="82"/>
      <c r="AY894" s="81"/>
      <c r="AZ894" s="81"/>
      <c r="BA894" s="81"/>
      <c r="BB894" s="81"/>
      <c r="BC894" s="81"/>
      <c r="BD894" s="81"/>
      <c r="BE894" s="81"/>
      <c r="BF894" s="82"/>
      <c r="BG894" s="81"/>
      <c r="BH894" s="81"/>
      <c r="BI894" s="81"/>
      <c r="BJ894" s="81"/>
      <c r="BK894" s="81"/>
      <c r="BL894" s="81"/>
      <c r="BM894" s="82"/>
      <c r="BN894" s="81"/>
      <c r="BO894" s="81"/>
      <c r="BP894" s="81"/>
      <c r="BQ894" s="81"/>
      <c r="BR894" s="81"/>
      <c r="BS894" s="81"/>
      <c r="BT894"/>
      <c r="BU894" s="80"/>
      <c r="BV894" s="80"/>
      <c r="BW894" s="80"/>
      <c r="BX894" s="80"/>
      <c r="BY894" s="80"/>
      <c r="BZ894" s="80"/>
      <c r="CA894" s="80"/>
      <c r="CB894" s="80"/>
      <c r="CC894" s="80"/>
    </row>
    <row r="895" spans="1:81">
      <c r="A895" s="80"/>
      <c r="B895" s="80"/>
      <c r="C895" s="80"/>
      <c r="D895" s="80"/>
      <c r="E895" s="80"/>
      <c r="F895" s="80"/>
      <c r="G895" s="80"/>
      <c r="H895" s="80"/>
      <c r="I895" s="177"/>
      <c r="J895" s="81"/>
      <c r="K895" s="81"/>
      <c r="L895" s="81"/>
      <c r="M895" s="81"/>
      <c r="N895" s="81"/>
      <c r="O895" s="81"/>
      <c r="P895" s="81"/>
      <c r="Q895" s="81"/>
      <c r="R895" s="81"/>
      <c r="S895" s="81"/>
      <c r="T895" s="82"/>
      <c r="U895" s="81"/>
      <c r="V895" s="81"/>
      <c r="W895" s="81"/>
      <c r="X895" s="81"/>
      <c r="Y895" s="81"/>
      <c r="Z895" s="81"/>
      <c r="AA895" s="81"/>
      <c r="AB895" s="81"/>
      <c r="AC895" s="81"/>
      <c r="AD895" s="81"/>
      <c r="AE895" s="82"/>
      <c r="AF895" s="81"/>
      <c r="AG895" s="81"/>
      <c r="AH895" s="81"/>
      <c r="AI895" s="81"/>
      <c r="AJ895" s="81"/>
      <c r="AK895" s="81"/>
      <c r="AL895" s="81"/>
      <c r="AM895" s="81"/>
      <c r="AN895" s="81"/>
      <c r="AO895" s="81"/>
      <c r="AP895" s="82"/>
      <c r="AQ895" s="81"/>
      <c r="AR895" s="81"/>
      <c r="AS895" s="81"/>
      <c r="AT895" s="81"/>
      <c r="AU895" s="81"/>
      <c r="AV895" s="81"/>
      <c r="AW895" s="81"/>
      <c r="AX895" s="82"/>
      <c r="AY895" s="81"/>
      <c r="AZ895" s="81"/>
      <c r="BA895" s="81"/>
      <c r="BB895" s="81"/>
      <c r="BC895" s="81"/>
      <c r="BD895" s="81"/>
      <c r="BE895" s="81"/>
      <c r="BF895" s="82"/>
      <c r="BG895" s="81"/>
      <c r="BH895" s="81"/>
      <c r="BI895" s="81"/>
      <c r="BJ895" s="81"/>
      <c r="BK895" s="81"/>
      <c r="BL895" s="81"/>
      <c r="BM895" s="82"/>
      <c r="BN895" s="81"/>
      <c r="BO895" s="81"/>
      <c r="BP895" s="81"/>
      <c r="BQ895" s="81"/>
      <c r="BR895" s="81"/>
      <c r="BS895" s="81"/>
      <c r="BT895"/>
      <c r="BU895" s="80"/>
      <c r="BV895" s="80"/>
      <c r="BW895" s="80"/>
      <c r="BX895" s="80"/>
      <c r="BY895" s="80"/>
      <c r="BZ895" s="80"/>
      <c r="CA895" s="80"/>
      <c r="CB895" s="80"/>
      <c r="CC895" s="80"/>
    </row>
    <row r="896" spans="1:81">
      <c r="A896" s="80"/>
      <c r="B896" s="80"/>
      <c r="C896" s="80"/>
      <c r="D896" s="80"/>
      <c r="E896" s="80"/>
      <c r="F896" s="80"/>
      <c r="G896" s="80"/>
      <c r="H896" s="80"/>
      <c r="I896" s="177"/>
      <c r="J896" s="81"/>
      <c r="K896" s="81"/>
      <c r="L896" s="81"/>
      <c r="M896" s="81"/>
      <c r="N896" s="81"/>
      <c r="O896" s="81"/>
      <c r="P896" s="81"/>
      <c r="Q896" s="81"/>
      <c r="R896" s="81"/>
      <c r="S896" s="81"/>
      <c r="T896" s="82"/>
      <c r="U896" s="81"/>
      <c r="V896" s="81"/>
      <c r="W896" s="81"/>
      <c r="X896" s="81"/>
      <c r="Y896" s="81"/>
      <c r="Z896" s="81"/>
      <c r="AA896" s="81"/>
      <c r="AB896" s="81"/>
      <c r="AC896" s="81"/>
      <c r="AD896" s="81"/>
      <c r="AE896" s="82"/>
      <c r="AF896" s="81"/>
      <c r="AG896" s="81"/>
      <c r="AH896" s="81"/>
      <c r="AI896" s="81"/>
      <c r="AJ896" s="81"/>
      <c r="AK896" s="81"/>
      <c r="AL896" s="81"/>
      <c r="AM896" s="81"/>
      <c r="AN896" s="81"/>
      <c r="AO896" s="81"/>
      <c r="AP896" s="82"/>
      <c r="AQ896" s="81"/>
      <c r="AR896" s="81"/>
      <c r="AS896" s="81"/>
      <c r="AT896" s="81"/>
      <c r="AU896" s="81"/>
      <c r="AV896" s="81"/>
      <c r="AW896" s="81"/>
      <c r="AX896" s="82"/>
      <c r="AY896" s="81"/>
      <c r="AZ896" s="81"/>
      <c r="BA896" s="81"/>
      <c r="BB896" s="81"/>
      <c r="BC896" s="81"/>
      <c r="BD896" s="81"/>
      <c r="BE896" s="81"/>
      <c r="BF896" s="82"/>
      <c r="BG896" s="81"/>
      <c r="BH896" s="81"/>
      <c r="BI896" s="81"/>
      <c r="BJ896" s="81"/>
      <c r="BK896" s="81"/>
      <c r="BL896" s="81"/>
      <c r="BM896" s="82"/>
      <c r="BN896" s="81"/>
      <c r="BO896" s="81"/>
      <c r="BP896" s="81"/>
      <c r="BQ896" s="81"/>
      <c r="BR896" s="81"/>
      <c r="BS896" s="81"/>
      <c r="BT896"/>
      <c r="BU896" s="80"/>
      <c r="BV896" s="80"/>
      <c r="BW896" s="80"/>
      <c r="BX896" s="80"/>
      <c r="BY896" s="80"/>
      <c r="BZ896" s="80"/>
      <c r="CA896" s="80"/>
      <c r="CB896" s="80"/>
      <c r="CC896" s="80"/>
    </row>
    <row r="897" spans="1:81">
      <c r="A897" s="80"/>
      <c r="B897" s="80"/>
      <c r="C897" s="80"/>
      <c r="D897" s="80"/>
      <c r="E897" s="80"/>
      <c r="F897" s="80"/>
      <c r="G897" s="80"/>
      <c r="H897" s="80"/>
      <c r="I897" s="177"/>
      <c r="J897" s="81"/>
      <c r="K897" s="81"/>
      <c r="L897" s="81"/>
      <c r="M897" s="81"/>
      <c r="N897" s="81"/>
      <c r="O897" s="81"/>
      <c r="P897" s="81"/>
      <c r="Q897" s="81"/>
      <c r="R897" s="81"/>
      <c r="S897" s="81"/>
      <c r="T897" s="82"/>
      <c r="U897" s="81"/>
      <c r="V897" s="81"/>
      <c r="W897" s="81"/>
      <c r="X897" s="81"/>
      <c r="Y897" s="81"/>
      <c r="Z897" s="81"/>
      <c r="AA897" s="81"/>
      <c r="AB897" s="81"/>
      <c r="AC897" s="81"/>
      <c r="AD897" s="81"/>
      <c r="AE897" s="82"/>
      <c r="AF897" s="81"/>
      <c r="AG897" s="81"/>
      <c r="AH897" s="81"/>
      <c r="AI897" s="81"/>
      <c r="AJ897" s="81"/>
      <c r="AK897" s="81"/>
      <c r="AL897" s="81"/>
      <c r="AM897" s="81"/>
      <c r="AN897" s="81"/>
      <c r="AO897" s="81"/>
      <c r="AP897" s="82"/>
      <c r="AQ897" s="81"/>
      <c r="AR897" s="81"/>
      <c r="AS897" s="81"/>
      <c r="AT897" s="81"/>
      <c r="AU897" s="81"/>
      <c r="AV897" s="81"/>
      <c r="AW897" s="81"/>
      <c r="AX897" s="82"/>
      <c r="AY897" s="81"/>
      <c r="AZ897" s="81"/>
      <c r="BA897" s="81"/>
      <c r="BB897" s="81"/>
      <c r="BC897" s="81"/>
      <c r="BD897" s="81"/>
      <c r="BE897" s="81"/>
      <c r="BF897" s="82"/>
      <c r="BG897" s="81"/>
      <c r="BH897" s="81"/>
      <c r="BI897" s="81"/>
      <c r="BJ897" s="81"/>
      <c r="BK897" s="81"/>
      <c r="BL897" s="81"/>
      <c r="BM897" s="82"/>
      <c r="BN897" s="81"/>
      <c r="BO897" s="81"/>
      <c r="BP897" s="81"/>
      <c r="BQ897" s="81"/>
      <c r="BR897" s="81"/>
      <c r="BS897" s="81"/>
      <c r="BT897"/>
      <c r="BU897" s="80"/>
      <c r="BV897" s="80"/>
      <c r="BW897" s="80"/>
      <c r="BX897" s="80"/>
      <c r="BY897" s="80"/>
      <c r="BZ897" s="80"/>
      <c r="CA897" s="80"/>
      <c r="CB897" s="80"/>
      <c r="CC897" s="80"/>
    </row>
    <row r="898" spans="1:81">
      <c r="A898" s="80"/>
      <c r="B898" s="80"/>
      <c r="C898" s="80"/>
      <c r="D898" s="80"/>
      <c r="E898" s="80"/>
      <c r="F898" s="80"/>
      <c r="G898" s="80"/>
      <c r="H898" s="80"/>
      <c r="I898" s="177"/>
      <c r="J898" s="81"/>
      <c r="K898" s="81"/>
      <c r="L898" s="81"/>
      <c r="M898" s="81"/>
      <c r="N898" s="81"/>
      <c r="O898" s="81"/>
      <c r="P898" s="81"/>
      <c r="Q898" s="81"/>
      <c r="R898" s="81"/>
      <c r="S898" s="81"/>
      <c r="T898" s="82"/>
      <c r="U898" s="81"/>
      <c r="V898" s="81"/>
      <c r="W898" s="81"/>
      <c r="X898" s="81"/>
      <c r="Y898" s="81"/>
      <c r="Z898" s="81"/>
      <c r="AA898" s="81"/>
      <c r="AB898" s="81"/>
      <c r="AC898" s="81"/>
      <c r="AD898" s="81"/>
      <c r="AE898" s="82"/>
      <c r="AF898" s="81"/>
      <c r="AG898" s="81"/>
      <c r="AH898" s="81"/>
      <c r="AI898" s="81"/>
      <c r="AJ898" s="81"/>
      <c r="AK898" s="81"/>
      <c r="AL898" s="81"/>
      <c r="AM898" s="81"/>
      <c r="AN898" s="81"/>
      <c r="AO898" s="81"/>
      <c r="AP898" s="82"/>
      <c r="AQ898" s="81"/>
      <c r="AR898" s="81"/>
      <c r="AS898" s="81"/>
      <c r="AT898" s="81"/>
      <c r="AU898" s="81"/>
      <c r="AV898" s="81"/>
      <c r="AW898" s="81"/>
      <c r="AX898" s="82"/>
      <c r="AY898" s="81"/>
      <c r="AZ898" s="81"/>
      <c r="BA898" s="81"/>
      <c r="BB898" s="81"/>
      <c r="BC898" s="81"/>
      <c r="BD898" s="81"/>
      <c r="BE898" s="81"/>
      <c r="BF898" s="82"/>
      <c r="BG898" s="81"/>
      <c r="BH898" s="81"/>
      <c r="BI898" s="81"/>
      <c r="BJ898" s="81"/>
      <c r="BK898" s="81"/>
      <c r="BL898" s="81"/>
      <c r="BM898" s="82"/>
      <c r="BN898" s="81"/>
      <c r="BO898" s="81"/>
      <c r="BP898" s="81"/>
      <c r="BQ898" s="81"/>
      <c r="BR898" s="81"/>
      <c r="BS898" s="81"/>
      <c r="BT898"/>
      <c r="BU898" s="80"/>
      <c r="BV898" s="80"/>
      <c r="BW898" s="80"/>
      <c r="BX898" s="80"/>
      <c r="BY898" s="80"/>
      <c r="BZ898" s="80"/>
      <c r="CA898" s="80"/>
      <c r="CB898" s="80"/>
      <c r="CC898" s="80"/>
    </row>
    <row r="899" spans="1:81">
      <c r="A899" s="80"/>
      <c r="B899" s="80"/>
      <c r="C899" s="80"/>
      <c r="D899" s="80"/>
      <c r="E899" s="80"/>
      <c r="F899" s="80"/>
      <c r="G899" s="80"/>
      <c r="H899" s="80"/>
      <c r="I899" s="177"/>
      <c r="J899" s="81"/>
      <c r="K899" s="81"/>
      <c r="L899" s="81"/>
      <c r="M899" s="81"/>
      <c r="N899" s="81"/>
      <c r="O899" s="81"/>
      <c r="P899" s="81"/>
      <c r="Q899" s="81"/>
      <c r="R899" s="81"/>
      <c r="S899" s="81"/>
      <c r="T899" s="82"/>
      <c r="U899" s="81"/>
      <c r="V899" s="81"/>
      <c r="W899" s="81"/>
      <c r="X899" s="81"/>
      <c r="Y899" s="81"/>
      <c r="Z899" s="81"/>
      <c r="AA899" s="81"/>
      <c r="AB899" s="81"/>
      <c r="AC899" s="81"/>
      <c r="AD899" s="81"/>
      <c r="AE899" s="82"/>
      <c r="AF899" s="81"/>
      <c r="AG899" s="81"/>
      <c r="AH899" s="81"/>
      <c r="AI899" s="81"/>
      <c r="AJ899" s="81"/>
      <c r="AK899" s="81"/>
      <c r="AL899" s="81"/>
      <c r="AM899" s="81"/>
      <c r="AN899" s="81"/>
      <c r="AO899" s="81"/>
      <c r="AP899" s="82"/>
      <c r="AQ899" s="81"/>
      <c r="AR899" s="81"/>
      <c r="AS899" s="81"/>
      <c r="AT899" s="81"/>
      <c r="AU899" s="81"/>
      <c r="AV899" s="81"/>
      <c r="AW899" s="81"/>
      <c r="AX899" s="82"/>
      <c r="AY899" s="81"/>
      <c r="AZ899" s="81"/>
      <c r="BA899" s="81"/>
      <c r="BB899" s="81"/>
      <c r="BC899" s="81"/>
      <c r="BD899" s="81"/>
      <c r="BE899" s="81"/>
      <c r="BF899" s="82"/>
      <c r="BG899" s="81"/>
      <c r="BH899" s="81"/>
      <c r="BI899" s="81"/>
      <c r="BJ899" s="81"/>
      <c r="BK899" s="81"/>
      <c r="BL899" s="81"/>
      <c r="BM899" s="82"/>
      <c r="BN899" s="81"/>
      <c r="BO899" s="81"/>
      <c r="BP899" s="81"/>
      <c r="BQ899" s="81"/>
      <c r="BR899" s="81"/>
      <c r="BS899" s="81"/>
      <c r="BT899"/>
      <c r="BU899" s="80"/>
      <c r="BV899" s="80"/>
      <c r="BW899" s="80"/>
      <c r="BX899" s="80"/>
      <c r="BY899" s="80"/>
      <c r="BZ899" s="80"/>
      <c r="CA899" s="80"/>
      <c r="CB899" s="80"/>
      <c r="CC899" s="80"/>
    </row>
    <row r="900" spans="1:81">
      <c r="A900" s="80"/>
      <c r="B900" s="80"/>
      <c r="C900" s="80"/>
      <c r="D900" s="80"/>
      <c r="E900" s="80"/>
      <c r="F900" s="80"/>
      <c r="G900" s="174"/>
      <c r="H900" s="80"/>
      <c r="I900" s="177"/>
      <c r="J900" s="81"/>
      <c r="K900" s="81"/>
      <c r="L900" s="81"/>
      <c r="M900" s="81"/>
      <c r="N900" s="81"/>
      <c r="O900" s="81"/>
      <c r="P900" s="81"/>
      <c r="Q900" s="81"/>
      <c r="R900" s="81"/>
      <c r="S900" s="81"/>
      <c r="T900" s="82"/>
      <c r="U900" s="81"/>
      <c r="V900" s="81"/>
      <c r="W900" s="81"/>
      <c r="X900" s="81"/>
      <c r="Y900" s="81"/>
      <c r="Z900" s="81"/>
      <c r="AA900" s="81"/>
      <c r="AB900" s="81"/>
      <c r="AC900" s="81"/>
      <c r="AD900" s="81"/>
      <c r="AE900" s="82"/>
      <c r="AF900" s="81"/>
      <c r="AG900" s="81"/>
      <c r="AH900" s="81"/>
      <c r="AI900" s="81"/>
      <c r="AJ900" s="81"/>
      <c r="AK900" s="81"/>
      <c r="AL900" s="81"/>
      <c r="AM900" s="81"/>
      <c r="AN900" s="81"/>
      <c r="AO900" s="81"/>
      <c r="AP900" s="82"/>
      <c r="AQ900" s="81"/>
      <c r="AR900" s="81"/>
      <c r="AS900" s="81"/>
      <c r="AT900" s="81"/>
      <c r="AU900" s="81"/>
      <c r="AV900" s="81"/>
      <c r="AW900" s="81"/>
      <c r="AX900" s="82"/>
      <c r="AY900" s="81"/>
      <c r="AZ900" s="81"/>
      <c r="BA900" s="81"/>
      <c r="BB900" s="81"/>
      <c r="BC900" s="81"/>
      <c r="BD900" s="81"/>
      <c r="BE900" s="81"/>
      <c r="BF900" s="82"/>
      <c r="BG900" s="81"/>
      <c r="BH900" s="81"/>
      <c r="BI900" s="81"/>
      <c r="BJ900" s="81"/>
      <c r="BK900" s="81"/>
      <c r="BL900" s="81"/>
      <c r="BM900" s="82"/>
      <c r="BN900" s="81"/>
      <c r="BO900" s="81"/>
      <c r="BP900" s="81"/>
      <c r="BQ900" s="81"/>
      <c r="BR900" s="81"/>
      <c r="BS900" s="81"/>
      <c r="BT900"/>
      <c r="BU900" s="80"/>
      <c r="BV900" s="80"/>
      <c r="BW900" s="80"/>
      <c r="BX900" s="80"/>
      <c r="BY900" s="80"/>
      <c r="BZ900" s="80"/>
      <c r="CA900" s="80"/>
      <c r="CB900" s="80"/>
      <c r="CC900" s="80"/>
    </row>
    <row r="901" spans="1:81">
      <c r="A901" s="80"/>
      <c r="B901" s="80"/>
      <c r="C901" s="80"/>
      <c r="D901" s="80"/>
      <c r="E901" s="80"/>
      <c r="F901" s="80"/>
      <c r="G901" s="174"/>
      <c r="H901" s="80"/>
      <c r="I901" s="177"/>
      <c r="J901" s="81"/>
      <c r="K901" s="81"/>
      <c r="L901" s="81"/>
      <c r="M901" s="81"/>
      <c r="N901" s="81"/>
      <c r="O901" s="81"/>
      <c r="P901" s="81"/>
      <c r="Q901" s="81"/>
      <c r="R901" s="81"/>
      <c r="S901" s="81"/>
      <c r="T901" s="82"/>
      <c r="U901" s="81"/>
      <c r="V901" s="81"/>
      <c r="W901" s="81"/>
      <c r="X901" s="81"/>
      <c r="Y901" s="81"/>
      <c r="Z901" s="81"/>
      <c r="AA901" s="81"/>
      <c r="AB901" s="81"/>
      <c r="AC901" s="81"/>
      <c r="AD901" s="81"/>
      <c r="AE901" s="82"/>
      <c r="AF901" s="81"/>
      <c r="AG901" s="81"/>
      <c r="AH901" s="81"/>
      <c r="AI901" s="81"/>
      <c r="AJ901" s="81"/>
      <c r="AK901" s="81"/>
      <c r="AL901" s="81"/>
      <c r="AM901" s="81"/>
      <c r="AN901" s="81"/>
      <c r="AO901" s="81"/>
      <c r="AP901" s="82"/>
      <c r="AQ901" s="81"/>
      <c r="AR901" s="81"/>
      <c r="AS901" s="81"/>
      <c r="AT901" s="81"/>
      <c r="AU901" s="81"/>
      <c r="AV901" s="81"/>
      <c r="AW901" s="81"/>
      <c r="AX901" s="82"/>
      <c r="AY901" s="81"/>
      <c r="AZ901" s="81"/>
      <c r="BA901" s="81"/>
      <c r="BB901" s="81"/>
      <c r="BC901" s="81"/>
      <c r="BD901" s="81"/>
      <c r="BE901" s="81"/>
      <c r="BF901" s="82"/>
      <c r="BG901" s="81"/>
      <c r="BH901" s="81"/>
      <c r="BI901" s="81"/>
      <c r="BJ901" s="81"/>
      <c r="BK901" s="81"/>
      <c r="BL901" s="81"/>
      <c r="BM901" s="82"/>
      <c r="BN901" s="81"/>
      <c r="BO901" s="81"/>
      <c r="BP901" s="81"/>
      <c r="BQ901" s="81"/>
      <c r="BR901" s="81"/>
      <c r="BS901" s="81"/>
      <c r="BT901"/>
      <c r="BU901" s="80"/>
      <c r="BV901" s="80"/>
      <c r="BW901" s="80"/>
      <c r="BX901" s="80"/>
      <c r="BY901" s="80"/>
      <c r="BZ901" s="80"/>
      <c r="CA901" s="80"/>
      <c r="CB901" s="80"/>
      <c r="CC901" s="80"/>
    </row>
    <row r="902" spans="1:81">
      <c r="A902" s="80"/>
      <c r="B902" s="80"/>
      <c r="C902" s="80"/>
      <c r="D902" s="80"/>
      <c r="E902" s="80"/>
      <c r="F902" s="80"/>
      <c r="G902" s="80"/>
      <c r="H902" s="80"/>
      <c r="I902" s="177"/>
      <c r="J902" s="81"/>
      <c r="K902" s="81"/>
      <c r="L902" s="81"/>
      <c r="M902" s="81"/>
      <c r="N902" s="81"/>
      <c r="O902" s="81"/>
      <c r="P902" s="81"/>
      <c r="Q902" s="81"/>
      <c r="R902" s="81"/>
      <c r="S902" s="81"/>
      <c r="T902" s="82"/>
      <c r="U902" s="81"/>
      <c r="V902" s="81"/>
      <c r="W902" s="81"/>
      <c r="X902" s="81"/>
      <c r="Y902" s="81"/>
      <c r="Z902" s="81"/>
      <c r="AA902" s="81"/>
      <c r="AB902" s="81"/>
      <c r="AC902" s="81"/>
      <c r="AD902" s="81"/>
      <c r="AE902" s="82"/>
      <c r="AF902" s="81"/>
      <c r="AG902" s="81"/>
      <c r="AH902" s="81"/>
      <c r="AI902" s="81"/>
      <c r="AJ902" s="81"/>
      <c r="AK902" s="81"/>
      <c r="AL902" s="81"/>
      <c r="AM902" s="81"/>
      <c r="AN902" s="81"/>
      <c r="AO902" s="81"/>
      <c r="AP902" s="82"/>
      <c r="AQ902" s="81"/>
      <c r="AR902" s="81"/>
      <c r="AS902" s="81"/>
      <c r="AT902" s="81"/>
      <c r="AU902" s="81"/>
      <c r="AV902" s="81"/>
      <c r="AW902" s="81"/>
      <c r="AX902" s="82"/>
      <c r="AY902" s="81"/>
      <c r="AZ902" s="81"/>
      <c r="BA902" s="81"/>
      <c r="BB902" s="81"/>
      <c r="BC902" s="81"/>
      <c r="BD902" s="81"/>
      <c r="BE902" s="81"/>
      <c r="BF902" s="82"/>
      <c r="BG902" s="81"/>
      <c r="BH902" s="81"/>
      <c r="BI902" s="81"/>
      <c r="BJ902" s="81"/>
      <c r="BK902" s="81"/>
      <c r="BL902" s="81"/>
      <c r="BM902" s="82"/>
      <c r="BN902" s="81"/>
      <c r="BO902" s="81"/>
      <c r="BP902" s="81"/>
      <c r="BQ902" s="81"/>
      <c r="BR902" s="81"/>
      <c r="BS902" s="81"/>
      <c r="BT902"/>
      <c r="BU902" s="80"/>
      <c r="BV902" s="80"/>
      <c r="BW902" s="80"/>
      <c r="BX902" s="80"/>
      <c r="BY902" s="80"/>
      <c r="BZ902" s="80"/>
      <c r="CA902" s="80"/>
      <c r="CB902" s="80"/>
      <c r="CC902" s="80"/>
    </row>
    <row r="903" spans="1:81">
      <c r="A903" s="180"/>
      <c r="B903" s="180"/>
      <c r="C903" s="180"/>
      <c r="D903" s="180"/>
      <c r="E903" s="180"/>
      <c r="F903" s="180"/>
      <c r="G903" s="180"/>
      <c r="H903" s="180"/>
      <c r="I903" s="173"/>
      <c r="J903" s="947"/>
      <c r="K903" s="947"/>
      <c r="L903" s="947"/>
      <c r="M903" s="947"/>
      <c r="N903" s="947"/>
      <c r="O903" s="947"/>
      <c r="P903" s="947"/>
      <c r="Q903" s="947"/>
      <c r="R903" s="947"/>
      <c r="S903" s="947"/>
      <c r="T903" s="82"/>
      <c r="U903" s="947"/>
      <c r="V903" s="947"/>
      <c r="W903" s="947"/>
      <c r="X903" s="947"/>
      <c r="Y903" s="947"/>
      <c r="Z903" s="947"/>
      <c r="AA903" s="947"/>
      <c r="AB903" s="947"/>
      <c r="AC903" s="947"/>
      <c r="AD903" s="947"/>
      <c r="AE903" s="82"/>
      <c r="AF903" s="947"/>
      <c r="AG903" s="947"/>
      <c r="AH903" s="947"/>
      <c r="AI903" s="947"/>
      <c r="AJ903" s="947"/>
      <c r="AK903" s="947"/>
      <c r="AL903" s="947"/>
      <c r="AM903" s="947"/>
      <c r="AN903" s="947"/>
      <c r="AO903" s="947"/>
      <c r="AP903" s="82"/>
      <c r="AQ903" s="947"/>
      <c r="AR903" s="947"/>
      <c r="AS903" s="947"/>
      <c r="AT903" s="947"/>
      <c r="AU903" s="947"/>
      <c r="AV903" s="947"/>
      <c r="AW903" s="947"/>
      <c r="AX903" s="82"/>
      <c r="AY903" s="947"/>
      <c r="AZ903" s="947"/>
      <c r="BA903" s="947"/>
      <c r="BB903" s="947"/>
      <c r="BC903" s="947"/>
      <c r="BD903" s="947"/>
      <c r="BE903" s="947"/>
      <c r="BF903" s="82"/>
      <c r="BG903" s="947"/>
      <c r="BH903" s="947"/>
      <c r="BI903" s="947"/>
      <c r="BJ903" s="947"/>
      <c r="BK903" s="947"/>
      <c r="BL903" s="947"/>
      <c r="BM903" s="82"/>
      <c r="BN903" s="947"/>
      <c r="BO903" s="947"/>
      <c r="BP903" s="947"/>
      <c r="BQ903" s="947"/>
      <c r="BR903" s="947"/>
      <c r="BS903" s="947"/>
      <c r="BT903"/>
      <c r="BU903" s="180"/>
      <c r="BV903" s="180"/>
      <c r="BW903" s="180"/>
      <c r="BX903" s="180"/>
      <c r="BY903" s="180"/>
      <c r="BZ903" s="180"/>
      <c r="CA903" s="180"/>
      <c r="CB903" s="180"/>
      <c r="CC903" s="180"/>
    </row>
    <row r="904" spans="1:81">
      <c r="A904" s="80"/>
      <c r="B904" s="80"/>
      <c r="C904" s="80"/>
      <c r="D904" s="80"/>
      <c r="E904" s="80"/>
      <c r="F904" s="80"/>
      <c r="G904" s="80"/>
      <c r="H904" s="80"/>
      <c r="I904" s="173"/>
      <c r="J904" s="81"/>
      <c r="K904" s="81"/>
      <c r="L904" s="81"/>
      <c r="M904" s="81"/>
      <c r="N904" s="81"/>
      <c r="O904" s="81"/>
      <c r="P904" s="81"/>
      <c r="Q904" s="81"/>
      <c r="R904" s="81"/>
      <c r="S904" s="81"/>
      <c r="T904" s="82"/>
      <c r="U904" s="81"/>
      <c r="V904" s="81"/>
      <c r="W904" s="81"/>
      <c r="X904" s="81"/>
      <c r="Y904" s="81"/>
      <c r="Z904" s="81"/>
      <c r="AA904" s="81"/>
      <c r="AB904" s="81"/>
      <c r="AC904" s="81"/>
      <c r="AD904" s="81"/>
      <c r="AE904" s="82"/>
      <c r="AF904" s="81"/>
      <c r="AG904" s="81"/>
      <c r="AH904" s="81"/>
      <c r="AI904" s="81"/>
      <c r="AJ904" s="81"/>
      <c r="AK904" s="81"/>
      <c r="AL904" s="81"/>
      <c r="AM904" s="81"/>
      <c r="AN904" s="81"/>
      <c r="AO904" s="81"/>
      <c r="AP904" s="82"/>
      <c r="AQ904" s="81"/>
      <c r="AR904" s="81"/>
      <c r="AS904" s="81"/>
      <c r="AT904" s="81"/>
      <c r="AU904" s="81"/>
      <c r="AV904" s="81"/>
      <c r="AW904" s="81"/>
      <c r="AX904" s="82"/>
      <c r="AY904" s="81"/>
      <c r="AZ904" s="81"/>
      <c r="BA904" s="81"/>
      <c r="BB904" s="81"/>
      <c r="BC904" s="81"/>
      <c r="BD904" s="81"/>
      <c r="BE904" s="81"/>
      <c r="BF904" s="82"/>
      <c r="BG904" s="81"/>
      <c r="BH904" s="81"/>
      <c r="BI904" s="81"/>
      <c r="BJ904" s="81"/>
      <c r="BK904" s="81"/>
      <c r="BL904" s="81"/>
      <c r="BM904" s="82"/>
      <c r="BN904" s="81"/>
      <c r="BO904" s="81"/>
      <c r="BP904" s="81"/>
      <c r="BQ904" s="81"/>
      <c r="BR904" s="81"/>
      <c r="BS904" s="81"/>
      <c r="BT904"/>
      <c r="BU904" s="80"/>
      <c r="BV904" s="80"/>
      <c r="BW904" s="80"/>
      <c r="BX904" s="80"/>
      <c r="BY904" s="80"/>
      <c r="BZ904" s="80"/>
      <c r="CA904" s="80"/>
      <c r="CB904" s="80"/>
      <c r="CC904" s="80"/>
    </row>
    <row r="905" spans="1:81">
      <c r="A905" s="80"/>
      <c r="B905" s="80"/>
      <c r="C905" s="80"/>
      <c r="D905" s="80"/>
      <c r="E905" s="80"/>
      <c r="F905" s="80"/>
      <c r="G905" s="80"/>
      <c r="H905" s="80"/>
      <c r="I905" s="173"/>
      <c r="J905" s="81"/>
      <c r="K905" s="81"/>
      <c r="L905" s="81"/>
      <c r="M905" s="81"/>
      <c r="N905" s="81"/>
      <c r="O905" s="81"/>
      <c r="P905" s="81"/>
      <c r="Q905" s="81"/>
      <c r="R905" s="81"/>
      <c r="S905" s="81"/>
      <c r="T905" s="82"/>
      <c r="U905" s="81"/>
      <c r="V905" s="81"/>
      <c r="W905" s="81"/>
      <c r="X905" s="81"/>
      <c r="Y905" s="81"/>
      <c r="Z905" s="81"/>
      <c r="AA905" s="81"/>
      <c r="AB905" s="81"/>
      <c r="AC905" s="81"/>
      <c r="AD905" s="81"/>
      <c r="AE905" s="82"/>
      <c r="AF905" s="81"/>
      <c r="AG905" s="81"/>
      <c r="AH905" s="81"/>
      <c r="AI905" s="81"/>
      <c r="AJ905" s="81"/>
      <c r="AK905" s="81"/>
      <c r="AL905" s="81"/>
      <c r="AM905" s="81"/>
      <c r="AN905" s="81"/>
      <c r="AO905" s="81"/>
      <c r="AP905" s="82"/>
      <c r="AQ905" s="81"/>
      <c r="AR905" s="81"/>
      <c r="AS905" s="81"/>
      <c r="AT905" s="81"/>
      <c r="AU905" s="81"/>
      <c r="AV905" s="81"/>
      <c r="AW905" s="81"/>
      <c r="AX905" s="82"/>
      <c r="AY905" s="81"/>
      <c r="AZ905" s="81"/>
      <c r="BA905" s="81"/>
      <c r="BB905" s="81"/>
      <c r="BC905" s="81"/>
      <c r="BD905" s="81"/>
      <c r="BE905" s="81"/>
      <c r="BF905" s="82"/>
      <c r="BG905" s="81"/>
      <c r="BH905" s="81"/>
      <c r="BI905" s="81"/>
      <c r="BJ905" s="81"/>
      <c r="BK905" s="81"/>
      <c r="BL905" s="81"/>
      <c r="BM905" s="82"/>
      <c r="BN905" s="81"/>
      <c r="BO905" s="81"/>
      <c r="BP905" s="81"/>
      <c r="BQ905" s="81"/>
      <c r="BR905" s="81"/>
      <c r="BS905" s="81"/>
      <c r="BT905"/>
      <c r="BU905" s="80"/>
      <c r="BV905" s="80"/>
      <c r="BW905" s="80"/>
      <c r="BX905" s="80"/>
      <c r="BY905" s="80"/>
      <c r="BZ905" s="80"/>
      <c r="CA905" s="80"/>
      <c r="CB905" s="80"/>
      <c r="CC905" s="80"/>
    </row>
    <row r="906" spans="1:81">
      <c r="A906" s="80"/>
      <c r="B906" s="80"/>
      <c r="C906" s="80"/>
      <c r="D906" s="80"/>
      <c r="E906" s="80"/>
      <c r="F906" s="80"/>
      <c r="G906" s="80"/>
      <c r="H906" s="80"/>
      <c r="I906" s="173"/>
      <c r="J906" s="81"/>
      <c r="K906" s="81"/>
      <c r="L906" s="81"/>
      <c r="M906" s="81"/>
      <c r="N906" s="81"/>
      <c r="O906" s="81"/>
      <c r="P906" s="81"/>
      <c r="Q906" s="81"/>
      <c r="R906" s="81"/>
      <c r="S906" s="81"/>
      <c r="T906" s="82"/>
      <c r="U906" s="81"/>
      <c r="V906" s="81"/>
      <c r="W906" s="81"/>
      <c r="X906" s="81"/>
      <c r="Y906" s="81"/>
      <c r="Z906" s="81"/>
      <c r="AA906" s="81"/>
      <c r="AB906" s="81"/>
      <c r="AC906" s="81"/>
      <c r="AD906" s="81"/>
      <c r="AE906" s="82"/>
      <c r="AF906" s="81"/>
      <c r="AG906" s="81"/>
      <c r="AH906" s="81"/>
      <c r="AI906" s="81"/>
      <c r="AJ906" s="81"/>
      <c r="AK906" s="81"/>
      <c r="AL906" s="81"/>
      <c r="AM906" s="81"/>
      <c r="AN906" s="81"/>
      <c r="AO906" s="81"/>
      <c r="AP906" s="82"/>
      <c r="AQ906" s="81"/>
      <c r="AR906" s="81"/>
      <c r="AS906" s="81"/>
      <c r="AT906" s="81"/>
      <c r="AU906" s="81"/>
      <c r="AV906" s="81"/>
      <c r="AW906" s="81"/>
      <c r="AX906" s="82"/>
      <c r="AY906" s="81"/>
      <c r="AZ906" s="81"/>
      <c r="BA906" s="81"/>
      <c r="BB906" s="81"/>
      <c r="BC906" s="81"/>
      <c r="BD906" s="81"/>
      <c r="BE906" s="81"/>
      <c r="BF906" s="82"/>
      <c r="BG906" s="81"/>
      <c r="BH906" s="81"/>
      <c r="BI906" s="81"/>
      <c r="BJ906" s="81"/>
      <c r="BK906" s="81"/>
      <c r="BL906" s="81"/>
      <c r="BM906" s="82"/>
      <c r="BN906" s="81"/>
      <c r="BO906" s="81"/>
      <c r="BP906" s="81"/>
      <c r="BQ906" s="81"/>
      <c r="BR906" s="81"/>
      <c r="BS906" s="81"/>
      <c r="BT906"/>
      <c r="BU906" s="80"/>
      <c r="BV906" s="80"/>
      <c r="BW906" s="80"/>
      <c r="BX906" s="80"/>
      <c r="BY906" s="80"/>
      <c r="BZ906" s="80"/>
      <c r="CA906" s="80"/>
      <c r="CB906" s="80"/>
      <c r="CC906" s="80"/>
    </row>
    <row r="907" spans="1:81">
      <c r="A907" s="80"/>
      <c r="B907" s="80"/>
      <c r="C907" s="80"/>
      <c r="D907" s="80"/>
      <c r="E907" s="80"/>
      <c r="F907" s="80"/>
      <c r="G907" s="80"/>
      <c r="H907" s="80"/>
      <c r="I907" s="173"/>
      <c r="J907" s="81"/>
      <c r="K907" s="81"/>
      <c r="L907" s="81"/>
      <c r="M907" s="81"/>
      <c r="N907" s="81"/>
      <c r="O907" s="81"/>
      <c r="P907" s="81"/>
      <c r="Q907" s="81"/>
      <c r="R907" s="81"/>
      <c r="S907" s="81"/>
      <c r="T907" s="82"/>
      <c r="U907" s="81"/>
      <c r="V907" s="81"/>
      <c r="W907" s="81"/>
      <c r="X907" s="81"/>
      <c r="Y907" s="81"/>
      <c r="Z907" s="81"/>
      <c r="AA907" s="81"/>
      <c r="AB907" s="81"/>
      <c r="AC907" s="81"/>
      <c r="AD907" s="81"/>
      <c r="AE907" s="82"/>
      <c r="AF907" s="81"/>
      <c r="AG907" s="81"/>
      <c r="AH907" s="81"/>
      <c r="AI907" s="81"/>
      <c r="AJ907" s="81"/>
      <c r="AK907" s="81"/>
      <c r="AL907" s="81"/>
      <c r="AM907" s="81"/>
      <c r="AN907" s="81"/>
      <c r="AO907" s="81"/>
      <c r="AP907" s="82"/>
      <c r="AQ907" s="81"/>
      <c r="AR907" s="81"/>
      <c r="AS907" s="81"/>
      <c r="AT907" s="81"/>
      <c r="AU907" s="81"/>
      <c r="AV907" s="81"/>
      <c r="AW907" s="81"/>
      <c r="AX907" s="82"/>
      <c r="AY907" s="81"/>
      <c r="AZ907" s="81"/>
      <c r="BA907" s="81"/>
      <c r="BB907" s="81"/>
      <c r="BC907" s="81"/>
      <c r="BD907" s="81"/>
      <c r="BE907" s="81"/>
      <c r="BF907" s="82"/>
      <c r="BG907" s="81"/>
      <c r="BH907" s="81"/>
      <c r="BI907" s="81"/>
      <c r="BJ907" s="81"/>
      <c r="BK907" s="81"/>
      <c r="BL907" s="81"/>
      <c r="BM907" s="82"/>
      <c r="BN907" s="81"/>
      <c r="BO907" s="81"/>
      <c r="BP907" s="81"/>
      <c r="BQ907" s="81"/>
      <c r="BR907" s="81"/>
      <c r="BS907" s="81"/>
      <c r="BT907"/>
      <c r="BU907" s="80"/>
      <c r="BV907" s="80"/>
      <c r="BW907" s="80"/>
      <c r="BX907" s="80"/>
      <c r="BY907" s="80"/>
      <c r="BZ907" s="80"/>
      <c r="CA907" s="80"/>
      <c r="CB907" s="80"/>
      <c r="CC907" s="80"/>
    </row>
    <row r="908" spans="1:81">
      <c r="A908" s="80"/>
      <c r="B908" s="80"/>
      <c r="C908" s="80"/>
      <c r="D908" s="80"/>
      <c r="E908" s="80"/>
      <c r="F908" s="80"/>
      <c r="G908" s="80"/>
      <c r="H908" s="80"/>
      <c r="I908" s="173"/>
      <c r="J908" s="81"/>
      <c r="K908" s="81"/>
      <c r="L908" s="81"/>
      <c r="M908" s="81"/>
      <c r="N908" s="81"/>
      <c r="O908" s="81"/>
      <c r="P908" s="81"/>
      <c r="Q908" s="81"/>
      <c r="R908" s="81"/>
      <c r="S908" s="81"/>
      <c r="T908" s="82"/>
      <c r="U908" s="81"/>
      <c r="V908" s="81"/>
      <c r="W908" s="81"/>
      <c r="X908" s="81"/>
      <c r="Y908" s="81"/>
      <c r="Z908" s="81"/>
      <c r="AA908" s="81"/>
      <c r="AB908" s="81"/>
      <c r="AC908" s="81"/>
      <c r="AD908" s="81"/>
      <c r="AE908" s="82"/>
      <c r="AF908" s="81"/>
      <c r="AG908" s="81"/>
      <c r="AH908" s="81"/>
      <c r="AI908" s="81"/>
      <c r="AJ908" s="81"/>
      <c r="AK908" s="81"/>
      <c r="AL908" s="81"/>
      <c r="AM908" s="81"/>
      <c r="AN908" s="81"/>
      <c r="AO908" s="81"/>
      <c r="AP908" s="82"/>
      <c r="AQ908" s="81"/>
      <c r="AR908" s="81"/>
      <c r="AS908" s="81"/>
      <c r="AT908" s="81"/>
      <c r="AU908" s="81"/>
      <c r="AV908" s="81"/>
      <c r="AW908" s="81"/>
      <c r="AX908" s="82"/>
      <c r="AY908" s="81"/>
      <c r="AZ908" s="81"/>
      <c r="BA908" s="81"/>
      <c r="BB908" s="81"/>
      <c r="BC908" s="81"/>
      <c r="BD908" s="81"/>
      <c r="BE908" s="81"/>
      <c r="BF908" s="82"/>
      <c r="BG908" s="81"/>
      <c r="BH908" s="81"/>
      <c r="BI908" s="81"/>
      <c r="BJ908" s="81"/>
      <c r="BK908" s="81"/>
      <c r="BL908" s="81"/>
      <c r="BM908" s="82"/>
      <c r="BN908" s="81"/>
      <c r="BO908" s="81"/>
      <c r="BP908" s="81"/>
      <c r="BQ908" s="81"/>
      <c r="BR908" s="81"/>
      <c r="BS908" s="81"/>
      <c r="BT908"/>
      <c r="BU908" s="80"/>
      <c r="BV908" s="80"/>
      <c r="BW908" s="80"/>
      <c r="BX908" s="80"/>
      <c r="BY908" s="80"/>
      <c r="BZ908" s="80"/>
      <c r="CA908" s="80"/>
      <c r="CB908" s="80"/>
      <c r="CC908" s="80"/>
    </row>
    <row r="909" spans="1:81">
      <c r="A909" s="80"/>
      <c r="B909" s="80"/>
      <c r="C909" s="80"/>
      <c r="D909" s="80"/>
      <c r="E909" s="80"/>
      <c r="F909" s="80"/>
      <c r="G909" s="80"/>
      <c r="H909" s="80"/>
      <c r="I909" s="173"/>
      <c r="J909" s="81"/>
      <c r="K909" s="81"/>
      <c r="L909" s="81"/>
      <c r="M909" s="81"/>
      <c r="N909" s="81"/>
      <c r="O909" s="81"/>
      <c r="P909" s="81"/>
      <c r="Q909" s="81"/>
      <c r="R909" s="81"/>
      <c r="S909" s="81"/>
      <c r="T909" s="82"/>
      <c r="U909" s="81"/>
      <c r="V909" s="81"/>
      <c r="W909" s="81"/>
      <c r="X909" s="81"/>
      <c r="Y909" s="81"/>
      <c r="Z909" s="81"/>
      <c r="AA909" s="81"/>
      <c r="AB909" s="81"/>
      <c r="AC909" s="81"/>
      <c r="AD909" s="81"/>
      <c r="AE909" s="82"/>
      <c r="AF909" s="81"/>
      <c r="AG909" s="81"/>
      <c r="AH909" s="81"/>
      <c r="AI909" s="81"/>
      <c r="AJ909" s="81"/>
      <c r="AK909" s="81"/>
      <c r="AL909" s="81"/>
      <c r="AM909" s="81"/>
      <c r="AN909" s="81"/>
      <c r="AO909" s="81"/>
      <c r="AP909" s="82"/>
      <c r="AQ909" s="81"/>
      <c r="AR909" s="81"/>
      <c r="AS909" s="81"/>
      <c r="AT909" s="81"/>
      <c r="AU909" s="81"/>
      <c r="AV909" s="81"/>
      <c r="AW909" s="81"/>
      <c r="AX909" s="82"/>
      <c r="AY909" s="81"/>
      <c r="AZ909" s="81"/>
      <c r="BA909" s="81"/>
      <c r="BB909" s="81"/>
      <c r="BC909" s="81"/>
      <c r="BD909" s="81"/>
      <c r="BE909" s="81"/>
      <c r="BF909" s="82"/>
      <c r="BG909" s="81"/>
      <c r="BH909" s="81"/>
      <c r="BI909" s="81"/>
      <c r="BJ909" s="81"/>
      <c r="BK909" s="81"/>
      <c r="BL909" s="81"/>
      <c r="BM909" s="82"/>
      <c r="BN909" s="81"/>
      <c r="BO909" s="81"/>
      <c r="BP909" s="81"/>
      <c r="BQ909" s="81"/>
      <c r="BR909" s="81"/>
      <c r="BS909" s="81"/>
      <c r="BT909"/>
      <c r="BU909" s="80"/>
      <c r="BV909" s="80"/>
      <c r="BW909" s="80"/>
      <c r="BX909" s="80"/>
      <c r="BY909" s="80"/>
      <c r="BZ909" s="80"/>
      <c r="CA909" s="80"/>
      <c r="CB909" s="80"/>
      <c r="CC909" s="80"/>
    </row>
    <row r="910" spans="1:81">
      <c r="A910" s="80"/>
      <c r="B910" s="80"/>
      <c r="C910" s="80"/>
      <c r="D910" s="80"/>
      <c r="E910" s="80"/>
      <c r="F910" s="80"/>
      <c r="G910" s="80"/>
      <c r="H910" s="80"/>
      <c r="I910" s="173"/>
      <c r="J910" s="81"/>
      <c r="K910" s="81"/>
      <c r="L910" s="81"/>
      <c r="M910" s="81"/>
      <c r="N910" s="81"/>
      <c r="O910" s="81"/>
      <c r="P910" s="81"/>
      <c r="Q910" s="81"/>
      <c r="R910" s="81"/>
      <c r="S910" s="81"/>
      <c r="T910" s="82"/>
      <c r="U910" s="81"/>
      <c r="V910" s="81"/>
      <c r="W910" s="81"/>
      <c r="X910" s="81"/>
      <c r="Y910" s="81"/>
      <c r="Z910" s="81"/>
      <c r="AA910" s="81"/>
      <c r="AB910" s="81"/>
      <c r="AC910" s="81"/>
      <c r="AD910" s="81"/>
      <c r="AE910" s="82"/>
      <c r="AF910" s="81"/>
      <c r="AG910" s="81"/>
      <c r="AH910" s="81"/>
      <c r="AI910" s="81"/>
      <c r="AJ910" s="81"/>
      <c r="AK910" s="81"/>
      <c r="AL910" s="81"/>
      <c r="AM910" s="81"/>
      <c r="AN910" s="81"/>
      <c r="AO910" s="81"/>
      <c r="AP910" s="82"/>
      <c r="AQ910" s="81"/>
      <c r="AR910" s="81"/>
      <c r="AS910" s="81"/>
      <c r="AT910" s="81"/>
      <c r="AU910" s="81"/>
      <c r="AV910" s="81"/>
      <c r="AW910" s="81"/>
      <c r="AX910" s="82"/>
      <c r="AY910" s="81"/>
      <c r="AZ910" s="81"/>
      <c r="BA910" s="81"/>
      <c r="BB910" s="81"/>
      <c r="BC910" s="81"/>
      <c r="BD910" s="81"/>
      <c r="BE910" s="81"/>
      <c r="BF910" s="82"/>
      <c r="BG910" s="81"/>
      <c r="BH910" s="81"/>
      <c r="BI910" s="81"/>
      <c r="BJ910" s="81"/>
      <c r="BK910" s="81"/>
      <c r="BL910" s="81"/>
      <c r="BM910" s="82"/>
      <c r="BN910" s="81"/>
      <c r="BO910" s="81"/>
      <c r="BP910" s="81"/>
      <c r="BQ910" s="81"/>
      <c r="BR910" s="81"/>
      <c r="BS910" s="81"/>
      <c r="BT910"/>
      <c r="BU910" s="80"/>
      <c r="BV910" s="80"/>
      <c r="BW910" s="80"/>
      <c r="BX910" s="80"/>
      <c r="BY910" s="80"/>
      <c r="BZ910" s="80"/>
      <c r="CA910" s="80"/>
      <c r="CB910" s="80"/>
      <c r="CC910" s="80"/>
    </row>
    <row r="911" spans="1:81">
      <c r="A911" s="80"/>
      <c r="B911" s="80"/>
      <c r="C911" s="80"/>
      <c r="D911" s="80"/>
      <c r="E911" s="80"/>
      <c r="F911" s="80"/>
      <c r="G911" s="80"/>
      <c r="H911" s="80"/>
      <c r="I911" s="173"/>
      <c r="J911" s="81"/>
      <c r="K911" s="81"/>
      <c r="L911" s="81"/>
      <c r="M911" s="81"/>
      <c r="N911" s="81"/>
      <c r="O911" s="81"/>
      <c r="P911" s="81"/>
      <c r="Q911" s="81"/>
      <c r="R911" s="81"/>
      <c r="S911" s="81"/>
      <c r="T911" s="82"/>
      <c r="U911" s="81"/>
      <c r="V911" s="81"/>
      <c r="W911" s="81"/>
      <c r="X911" s="81"/>
      <c r="Y911" s="81"/>
      <c r="Z911" s="81"/>
      <c r="AA911" s="81"/>
      <c r="AB911" s="81"/>
      <c r="AC911" s="81"/>
      <c r="AD911" s="81"/>
      <c r="AE911" s="82"/>
      <c r="AF911" s="81"/>
      <c r="AG911" s="81"/>
      <c r="AH911" s="81"/>
      <c r="AI911" s="81"/>
      <c r="AJ911" s="81"/>
      <c r="AK911" s="81"/>
      <c r="AL911" s="81"/>
      <c r="AM911" s="81"/>
      <c r="AN911" s="81"/>
      <c r="AO911" s="81"/>
      <c r="AP911" s="82"/>
      <c r="AQ911" s="81"/>
      <c r="AR911" s="81"/>
      <c r="AS911" s="81"/>
      <c r="AT911" s="81"/>
      <c r="AU911" s="81"/>
      <c r="AV911" s="81"/>
      <c r="AW911" s="81"/>
      <c r="AX911" s="82"/>
      <c r="AY911" s="81"/>
      <c r="AZ911" s="81"/>
      <c r="BA911" s="81"/>
      <c r="BB911" s="81"/>
      <c r="BC911" s="81"/>
      <c r="BD911" s="81"/>
      <c r="BE911" s="81"/>
      <c r="BF911" s="82"/>
      <c r="BG911" s="81"/>
      <c r="BH911" s="81"/>
      <c r="BI911" s="81"/>
      <c r="BJ911" s="81"/>
      <c r="BK911" s="81"/>
      <c r="BL911" s="81"/>
      <c r="BM911" s="82"/>
      <c r="BN911" s="81"/>
      <c r="BO911" s="81"/>
      <c r="BP911" s="81"/>
      <c r="BQ911" s="81"/>
      <c r="BR911" s="81"/>
      <c r="BS911" s="81"/>
      <c r="BT911"/>
      <c r="BU911" s="80"/>
      <c r="BV911" s="80"/>
      <c r="BW911" s="80"/>
      <c r="BX911" s="80"/>
      <c r="BY911" s="80"/>
      <c r="BZ911" s="80"/>
      <c r="CA911" s="80"/>
      <c r="CB911" s="80"/>
      <c r="CC911" s="80"/>
    </row>
    <row r="912" spans="1:81">
      <c r="A912" s="80"/>
      <c r="B912" s="80"/>
      <c r="C912" s="80"/>
      <c r="D912" s="80"/>
      <c r="E912" s="80"/>
      <c r="F912" s="80"/>
      <c r="G912" s="80"/>
      <c r="H912" s="80"/>
      <c r="I912" s="173"/>
      <c r="J912" s="81"/>
      <c r="K912" s="81"/>
      <c r="L912" s="81"/>
      <c r="M912" s="81"/>
      <c r="N912" s="81"/>
      <c r="O912" s="81"/>
      <c r="P912" s="81"/>
      <c r="Q912" s="81"/>
      <c r="R912" s="81"/>
      <c r="S912" s="81"/>
      <c r="T912" s="82"/>
      <c r="U912" s="81"/>
      <c r="V912" s="81"/>
      <c r="W912" s="81"/>
      <c r="X912" s="81"/>
      <c r="Y912" s="81"/>
      <c r="Z912" s="81"/>
      <c r="AA912" s="81"/>
      <c r="AB912" s="81"/>
      <c r="AC912" s="81"/>
      <c r="AD912" s="81"/>
      <c r="AE912" s="82"/>
      <c r="AF912" s="81"/>
      <c r="AG912" s="81"/>
      <c r="AH912" s="81"/>
      <c r="AI912" s="81"/>
      <c r="AJ912" s="81"/>
      <c r="AK912" s="81"/>
      <c r="AL912" s="81"/>
      <c r="AM912" s="81"/>
      <c r="AN912" s="81"/>
      <c r="AO912" s="81"/>
      <c r="AP912" s="82"/>
      <c r="AQ912" s="81"/>
      <c r="AR912" s="81"/>
      <c r="AS912" s="81"/>
      <c r="AT912" s="81"/>
      <c r="AU912" s="81"/>
      <c r="AV912" s="81"/>
      <c r="AW912" s="81"/>
      <c r="AX912" s="82"/>
      <c r="AY912" s="81"/>
      <c r="AZ912" s="81"/>
      <c r="BA912" s="81"/>
      <c r="BB912" s="81"/>
      <c r="BC912" s="81"/>
      <c r="BD912" s="81"/>
      <c r="BE912" s="81"/>
      <c r="BF912" s="82"/>
      <c r="BG912" s="81"/>
      <c r="BH912" s="81"/>
      <c r="BI912" s="81"/>
      <c r="BJ912" s="81"/>
      <c r="BK912" s="81"/>
      <c r="BL912" s="81"/>
      <c r="BM912" s="82"/>
      <c r="BN912" s="81"/>
      <c r="BO912" s="81"/>
      <c r="BP912" s="81"/>
      <c r="BQ912" s="81"/>
      <c r="BR912" s="81"/>
      <c r="BS912" s="81"/>
      <c r="BT912"/>
      <c r="BU912" s="80"/>
      <c r="BV912" s="80"/>
      <c r="BW912" s="80"/>
      <c r="BX912" s="80"/>
      <c r="BY912" s="80"/>
      <c r="BZ912" s="80"/>
      <c r="CA912" s="80"/>
      <c r="CB912" s="80"/>
      <c r="CC912" s="80"/>
    </row>
    <row r="913" spans="1:81">
      <c r="A913" s="80"/>
      <c r="B913" s="80"/>
      <c r="C913" s="80"/>
      <c r="D913" s="80"/>
      <c r="E913" s="80"/>
      <c r="F913" s="80"/>
      <c r="G913" s="80"/>
      <c r="H913" s="80"/>
      <c r="I913" s="173"/>
      <c r="J913" s="81"/>
      <c r="K913" s="81"/>
      <c r="L913" s="81"/>
      <c r="M913" s="81"/>
      <c r="N913" s="81"/>
      <c r="O913" s="81"/>
      <c r="P913" s="81"/>
      <c r="Q913" s="81"/>
      <c r="R913" s="81"/>
      <c r="S913" s="81"/>
      <c r="T913" s="82"/>
      <c r="U913" s="81"/>
      <c r="V913" s="81"/>
      <c r="W913" s="81"/>
      <c r="X913" s="81"/>
      <c r="Y913" s="81"/>
      <c r="Z913" s="81"/>
      <c r="AA913" s="81"/>
      <c r="AB913" s="81"/>
      <c r="AC913" s="81"/>
      <c r="AD913" s="81"/>
      <c r="AE913" s="82"/>
      <c r="AF913" s="81"/>
      <c r="AG913" s="81"/>
      <c r="AH913" s="81"/>
      <c r="AI913" s="81"/>
      <c r="AJ913" s="81"/>
      <c r="AK913" s="81"/>
      <c r="AL913" s="81"/>
      <c r="AM913" s="81"/>
      <c r="AN913" s="81"/>
      <c r="AO913" s="81"/>
      <c r="AP913" s="82"/>
      <c r="AQ913" s="81"/>
      <c r="AR913" s="81"/>
      <c r="AS913" s="81"/>
      <c r="AT913" s="81"/>
      <c r="AU913" s="81"/>
      <c r="AV913" s="81"/>
      <c r="AW913" s="81"/>
      <c r="AX913" s="82"/>
      <c r="AY913" s="81"/>
      <c r="AZ913" s="81"/>
      <c r="BA913" s="81"/>
      <c r="BB913" s="81"/>
      <c r="BC913" s="81"/>
      <c r="BD913" s="81"/>
      <c r="BE913" s="81"/>
      <c r="BF913" s="82"/>
      <c r="BG913" s="81"/>
      <c r="BH913" s="81"/>
      <c r="BI913" s="81"/>
      <c r="BJ913" s="81"/>
      <c r="BK913" s="81"/>
      <c r="BL913" s="81"/>
      <c r="BM913" s="82"/>
      <c r="BN913" s="81"/>
      <c r="BO913" s="81"/>
      <c r="BP913" s="81"/>
      <c r="BQ913" s="81"/>
      <c r="BR913" s="81"/>
      <c r="BS913" s="81"/>
      <c r="BT913"/>
      <c r="BU913" s="80"/>
      <c r="BV913" s="80"/>
      <c r="BW913" s="80"/>
      <c r="BX913" s="80"/>
      <c r="BY913" s="80"/>
      <c r="BZ913" s="80"/>
      <c r="CA913" s="80"/>
      <c r="CB913" s="80"/>
      <c r="CC913" s="80"/>
    </row>
    <row r="914" spans="1:81">
      <c r="A914" s="80"/>
      <c r="B914" s="80"/>
      <c r="C914" s="80"/>
      <c r="D914" s="80"/>
      <c r="E914" s="80"/>
      <c r="F914" s="80"/>
      <c r="G914" s="80"/>
      <c r="H914" s="80"/>
      <c r="I914" s="173"/>
      <c r="J914" s="81"/>
      <c r="K914" s="81"/>
      <c r="L914" s="81"/>
      <c r="M914" s="81"/>
      <c r="N914" s="81"/>
      <c r="O914" s="81"/>
      <c r="P914" s="81"/>
      <c r="Q914" s="81"/>
      <c r="R914" s="81"/>
      <c r="S914" s="81"/>
      <c r="T914" s="82"/>
      <c r="U914" s="81"/>
      <c r="V914" s="81"/>
      <c r="W914" s="81"/>
      <c r="X914" s="81"/>
      <c r="Y914" s="81"/>
      <c r="Z914" s="81"/>
      <c r="AA914" s="81"/>
      <c r="AB914" s="81"/>
      <c r="AC914" s="81"/>
      <c r="AD914" s="81"/>
      <c r="AE914" s="82"/>
      <c r="AF914" s="81"/>
      <c r="AG914" s="81"/>
      <c r="AH914" s="81"/>
      <c r="AI914" s="81"/>
      <c r="AJ914" s="81"/>
      <c r="AK914" s="81"/>
      <c r="AL914" s="81"/>
      <c r="AM914" s="81"/>
      <c r="AN914" s="81"/>
      <c r="AO914" s="81"/>
      <c r="AP914" s="82"/>
      <c r="AQ914" s="81"/>
      <c r="AR914" s="81"/>
      <c r="AS914" s="81"/>
      <c r="AT914" s="81"/>
      <c r="AU914" s="81"/>
      <c r="AV914" s="81"/>
      <c r="AW914" s="81"/>
      <c r="AX914" s="82"/>
      <c r="AY914" s="81"/>
      <c r="AZ914" s="81"/>
      <c r="BA914" s="81"/>
      <c r="BB914" s="81"/>
      <c r="BC914" s="81"/>
      <c r="BD914" s="81"/>
      <c r="BE914" s="81"/>
      <c r="BF914" s="82"/>
      <c r="BG914" s="81"/>
      <c r="BH914" s="81"/>
      <c r="BI914" s="81"/>
      <c r="BJ914" s="81"/>
      <c r="BK914" s="81"/>
      <c r="BL914" s="81"/>
      <c r="BM914" s="82"/>
      <c r="BN914" s="81"/>
      <c r="BO914" s="81"/>
      <c r="BP914" s="81"/>
      <c r="BQ914" s="81"/>
      <c r="BR914" s="81"/>
      <c r="BS914" s="81"/>
      <c r="BT914"/>
      <c r="BU914" s="80"/>
      <c r="BV914" s="80"/>
      <c r="BW914" s="80"/>
      <c r="BX914" s="80"/>
      <c r="BY914" s="80"/>
      <c r="BZ914" s="80"/>
      <c r="CA914" s="80"/>
      <c r="CB914" s="80"/>
      <c r="CC914" s="80"/>
    </row>
    <row r="915" spans="1:81">
      <c r="A915" s="80"/>
      <c r="B915" s="80"/>
      <c r="C915" s="80"/>
      <c r="D915" s="80"/>
      <c r="E915" s="80"/>
      <c r="F915" s="80"/>
      <c r="G915" s="80"/>
      <c r="H915" s="80"/>
      <c r="I915" s="173"/>
      <c r="J915" s="81"/>
      <c r="K915" s="81"/>
      <c r="L915" s="81"/>
      <c r="M915" s="81"/>
      <c r="N915" s="81"/>
      <c r="O915" s="81"/>
      <c r="P915" s="81"/>
      <c r="Q915" s="81"/>
      <c r="R915" s="81"/>
      <c r="S915" s="81"/>
      <c r="T915" s="82"/>
      <c r="U915" s="81"/>
      <c r="V915" s="81"/>
      <c r="W915" s="81"/>
      <c r="X915" s="81"/>
      <c r="Y915" s="81"/>
      <c r="Z915" s="81"/>
      <c r="AA915" s="81"/>
      <c r="AB915" s="81"/>
      <c r="AC915" s="81"/>
      <c r="AD915" s="81"/>
      <c r="AE915" s="82"/>
      <c r="AF915" s="81"/>
      <c r="AG915" s="81"/>
      <c r="AH915" s="81"/>
      <c r="AI915" s="81"/>
      <c r="AJ915" s="81"/>
      <c r="AK915" s="81"/>
      <c r="AL915" s="81"/>
      <c r="AM915" s="81"/>
      <c r="AN915" s="81"/>
      <c r="AO915" s="81"/>
      <c r="AP915" s="82"/>
      <c r="AQ915" s="81"/>
      <c r="AR915" s="81"/>
      <c r="AS915" s="81"/>
      <c r="AT915" s="81"/>
      <c r="AU915" s="81"/>
      <c r="AV915" s="81"/>
      <c r="AW915" s="81"/>
      <c r="AX915" s="82"/>
      <c r="AY915" s="81"/>
      <c r="AZ915" s="81"/>
      <c r="BA915" s="81"/>
      <c r="BB915" s="81"/>
      <c r="BC915" s="81"/>
      <c r="BD915" s="81"/>
      <c r="BE915" s="81"/>
      <c r="BF915" s="82"/>
      <c r="BG915" s="81"/>
      <c r="BH915" s="81"/>
      <c r="BI915" s="81"/>
      <c r="BJ915" s="81"/>
      <c r="BK915" s="81"/>
      <c r="BL915" s="81"/>
      <c r="BM915" s="82"/>
      <c r="BN915" s="81"/>
      <c r="BO915" s="81"/>
      <c r="BP915" s="81"/>
      <c r="BQ915" s="81"/>
      <c r="BR915" s="81"/>
      <c r="BS915" s="81"/>
      <c r="BT915"/>
      <c r="BU915" s="80"/>
      <c r="BV915" s="80"/>
      <c r="BW915" s="80"/>
      <c r="BX915" s="80"/>
      <c r="BY915" s="80"/>
      <c r="BZ915" s="80"/>
      <c r="CA915" s="80"/>
      <c r="CB915" s="80"/>
      <c r="CC915" s="80"/>
    </row>
    <row r="916" spans="1:81">
      <c r="A916" s="80"/>
      <c r="B916" s="80"/>
      <c r="C916" s="80"/>
      <c r="D916" s="80"/>
      <c r="E916" s="80"/>
      <c r="F916" s="80"/>
      <c r="G916" s="80"/>
      <c r="H916" s="80"/>
      <c r="I916" s="173"/>
      <c r="J916" s="81"/>
      <c r="K916" s="81"/>
      <c r="L916" s="81"/>
      <c r="M916" s="81"/>
      <c r="N916" s="81"/>
      <c r="O916" s="81"/>
      <c r="P916" s="81"/>
      <c r="Q916" s="81"/>
      <c r="R916" s="81"/>
      <c r="S916" s="81"/>
      <c r="T916" s="82"/>
      <c r="U916" s="81"/>
      <c r="V916" s="81"/>
      <c r="W916" s="81"/>
      <c r="X916" s="81"/>
      <c r="Y916" s="81"/>
      <c r="Z916" s="81"/>
      <c r="AA916" s="81"/>
      <c r="AB916" s="81"/>
      <c r="AC916" s="81"/>
      <c r="AD916" s="81"/>
      <c r="AE916" s="82"/>
      <c r="AF916" s="81"/>
      <c r="AG916" s="81"/>
      <c r="AH916" s="81"/>
      <c r="AI916" s="81"/>
      <c r="AJ916" s="81"/>
      <c r="AK916" s="81"/>
      <c r="AL916" s="81"/>
      <c r="AM916" s="81"/>
      <c r="AN916" s="81"/>
      <c r="AO916" s="81"/>
      <c r="AP916" s="82"/>
      <c r="AQ916" s="81"/>
      <c r="AR916" s="81"/>
      <c r="AS916" s="81"/>
      <c r="AT916" s="81"/>
      <c r="AU916" s="81"/>
      <c r="AV916" s="81"/>
      <c r="AW916" s="81"/>
      <c r="AX916" s="82"/>
      <c r="AY916" s="81"/>
      <c r="AZ916" s="81"/>
      <c r="BA916" s="81"/>
      <c r="BB916" s="81"/>
      <c r="BC916" s="81"/>
      <c r="BD916" s="81"/>
      <c r="BE916" s="81"/>
      <c r="BF916" s="82"/>
      <c r="BG916" s="81"/>
      <c r="BH916" s="81"/>
      <c r="BI916" s="81"/>
      <c r="BJ916" s="81"/>
      <c r="BK916" s="81"/>
      <c r="BL916" s="81"/>
      <c r="BM916" s="82"/>
      <c r="BN916" s="81"/>
      <c r="BO916" s="81"/>
      <c r="BP916" s="81"/>
      <c r="BQ916" s="81"/>
      <c r="BR916" s="81"/>
      <c r="BS916" s="81"/>
      <c r="BT916"/>
      <c r="BU916" s="80"/>
      <c r="BV916" s="80"/>
      <c r="BW916" s="80"/>
      <c r="BX916" s="80"/>
      <c r="BY916" s="80"/>
      <c r="BZ916" s="80"/>
      <c r="CA916" s="80"/>
      <c r="CB916" s="80"/>
      <c r="CC916" s="80"/>
    </row>
    <row r="917" spans="1:81">
      <c r="A917" s="80"/>
      <c r="B917" s="80"/>
      <c r="C917" s="80"/>
      <c r="D917" s="80"/>
      <c r="E917" s="80"/>
      <c r="F917" s="80"/>
      <c r="G917" s="80"/>
      <c r="H917" s="80"/>
      <c r="I917" s="173"/>
      <c r="J917" s="81"/>
      <c r="K917" s="81"/>
      <c r="L917" s="81"/>
      <c r="M917" s="81"/>
      <c r="N917" s="81"/>
      <c r="O917" s="81"/>
      <c r="P917" s="81"/>
      <c r="Q917" s="81"/>
      <c r="R917" s="81"/>
      <c r="S917" s="81"/>
      <c r="T917" s="82"/>
      <c r="U917" s="81"/>
      <c r="V917" s="81"/>
      <c r="W917" s="81"/>
      <c r="X917" s="81"/>
      <c r="Y917" s="81"/>
      <c r="Z917" s="81"/>
      <c r="AA917" s="81"/>
      <c r="AB917" s="81"/>
      <c r="AC917" s="81"/>
      <c r="AD917" s="81"/>
      <c r="AE917" s="82"/>
      <c r="AF917" s="81"/>
      <c r="AG917" s="81"/>
      <c r="AH917" s="81"/>
      <c r="AI917" s="81"/>
      <c r="AJ917" s="81"/>
      <c r="AK917" s="81"/>
      <c r="AL917" s="81"/>
      <c r="AM917" s="81"/>
      <c r="AN917" s="81"/>
      <c r="AO917" s="81"/>
      <c r="AP917" s="82"/>
      <c r="AQ917" s="81"/>
      <c r="AR917" s="81"/>
      <c r="AS917" s="81"/>
      <c r="AT917" s="81"/>
      <c r="AU917" s="81"/>
      <c r="AV917" s="81"/>
      <c r="AW917" s="81"/>
      <c r="AX917" s="82"/>
      <c r="AY917" s="81"/>
      <c r="AZ917" s="81"/>
      <c r="BA917" s="81"/>
      <c r="BB917" s="81"/>
      <c r="BC917" s="81"/>
      <c r="BD917" s="81"/>
      <c r="BE917" s="81"/>
      <c r="BF917" s="82"/>
      <c r="BG917" s="81"/>
      <c r="BH917" s="81"/>
      <c r="BI917" s="81"/>
      <c r="BJ917" s="81"/>
      <c r="BK917" s="81"/>
      <c r="BL917" s="81"/>
      <c r="BM917" s="82"/>
      <c r="BN917" s="81"/>
      <c r="BO917" s="81"/>
      <c r="BP917" s="81"/>
      <c r="BQ917" s="81"/>
      <c r="BR917" s="81"/>
      <c r="BS917" s="81"/>
      <c r="BT917"/>
      <c r="BU917" s="80"/>
      <c r="BV917" s="80"/>
      <c r="BW917" s="80"/>
      <c r="BX917" s="80"/>
      <c r="BY917" s="80"/>
      <c r="BZ917" s="80"/>
      <c r="CA917" s="80"/>
      <c r="CB917" s="80"/>
      <c r="CC917" s="80"/>
    </row>
    <row r="918" spans="1:81">
      <c r="A918" s="80"/>
      <c r="B918" s="80"/>
      <c r="C918" s="80"/>
      <c r="D918" s="80"/>
      <c r="E918" s="80"/>
      <c r="F918" s="80"/>
      <c r="G918" s="80"/>
      <c r="H918" s="80"/>
      <c r="I918" s="173"/>
      <c r="J918" s="81"/>
      <c r="K918" s="81"/>
      <c r="L918" s="81"/>
      <c r="M918" s="81"/>
      <c r="N918" s="81"/>
      <c r="O918" s="81"/>
      <c r="P918" s="81"/>
      <c r="Q918" s="81"/>
      <c r="R918" s="81"/>
      <c r="S918" s="81"/>
      <c r="T918" s="82"/>
      <c r="U918" s="81"/>
      <c r="V918" s="81"/>
      <c r="W918" s="81"/>
      <c r="X918" s="81"/>
      <c r="Y918" s="81"/>
      <c r="Z918" s="81"/>
      <c r="AA918" s="81"/>
      <c r="AB918" s="81"/>
      <c r="AC918" s="81"/>
      <c r="AD918" s="81"/>
      <c r="AE918" s="82"/>
      <c r="AF918" s="81"/>
      <c r="AG918" s="81"/>
      <c r="AH918" s="81"/>
      <c r="AI918" s="81"/>
      <c r="AJ918" s="81"/>
      <c r="AK918" s="81"/>
      <c r="AL918" s="81"/>
      <c r="AM918" s="81"/>
      <c r="AN918" s="81"/>
      <c r="AO918" s="81"/>
      <c r="AP918" s="82"/>
      <c r="AQ918" s="81"/>
      <c r="AR918" s="81"/>
      <c r="AS918" s="81"/>
      <c r="AT918" s="81"/>
      <c r="AU918" s="81"/>
      <c r="AV918" s="81"/>
      <c r="AW918" s="81"/>
      <c r="AX918" s="82"/>
      <c r="AY918" s="81"/>
      <c r="AZ918" s="81"/>
      <c r="BA918" s="81"/>
      <c r="BB918" s="81"/>
      <c r="BC918" s="81"/>
      <c r="BD918" s="81"/>
      <c r="BE918" s="81"/>
      <c r="BF918" s="82"/>
      <c r="BG918" s="81"/>
      <c r="BH918" s="81"/>
      <c r="BI918" s="81"/>
      <c r="BJ918" s="81"/>
      <c r="BK918" s="81"/>
      <c r="BL918" s="81"/>
      <c r="BM918" s="82"/>
      <c r="BN918" s="81"/>
      <c r="BO918" s="81"/>
      <c r="BP918" s="81"/>
      <c r="BQ918" s="81"/>
      <c r="BR918" s="81"/>
      <c r="BS918" s="81"/>
      <c r="BT918"/>
      <c r="BU918" s="80"/>
      <c r="BV918" s="80"/>
      <c r="BW918" s="80"/>
      <c r="BX918" s="80"/>
      <c r="BY918" s="80"/>
      <c r="BZ918" s="80"/>
      <c r="CA918" s="80"/>
      <c r="CB918" s="80"/>
      <c r="CC918" s="80"/>
    </row>
    <row r="919" spans="1:81">
      <c r="A919" s="80"/>
      <c r="B919" s="80"/>
      <c r="C919" s="80"/>
      <c r="D919" s="80"/>
      <c r="E919" s="80"/>
      <c r="F919" s="80"/>
      <c r="G919" s="174"/>
      <c r="H919" s="80"/>
      <c r="I919" s="173"/>
      <c r="J919" s="81"/>
      <c r="K919" s="81"/>
      <c r="L919" s="81"/>
      <c r="M919" s="81"/>
      <c r="N919" s="81"/>
      <c r="O919" s="81"/>
      <c r="P919" s="81"/>
      <c r="Q919" s="81"/>
      <c r="R919" s="81"/>
      <c r="S919" s="81"/>
      <c r="T919" s="82"/>
      <c r="U919" s="81"/>
      <c r="V919" s="81"/>
      <c r="W919" s="81"/>
      <c r="X919" s="81"/>
      <c r="Y919" s="81"/>
      <c r="Z919" s="81"/>
      <c r="AA919" s="81"/>
      <c r="AB919" s="81"/>
      <c r="AC919" s="81"/>
      <c r="AD919" s="81"/>
      <c r="AE919" s="82"/>
      <c r="AF919" s="81"/>
      <c r="AG919" s="81"/>
      <c r="AH919" s="81"/>
      <c r="AI919" s="81"/>
      <c r="AJ919" s="81"/>
      <c r="AK919" s="81"/>
      <c r="AL919" s="81"/>
      <c r="AM919" s="81"/>
      <c r="AN919" s="81"/>
      <c r="AO919" s="81"/>
      <c r="AP919" s="82"/>
      <c r="AQ919" s="81"/>
      <c r="AR919" s="81"/>
      <c r="AS919" s="81"/>
      <c r="AT919" s="81"/>
      <c r="AU919" s="81"/>
      <c r="AV919" s="81"/>
      <c r="AW919" s="81"/>
      <c r="AX919" s="82"/>
      <c r="AY919" s="81"/>
      <c r="AZ919" s="81"/>
      <c r="BA919" s="81"/>
      <c r="BB919" s="81"/>
      <c r="BC919" s="81"/>
      <c r="BD919" s="81"/>
      <c r="BE919" s="81"/>
      <c r="BF919" s="82"/>
      <c r="BG919" s="81"/>
      <c r="BH919" s="81"/>
      <c r="BI919" s="81"/>
      <c r="BJ919" s="81"/>
      <c r="BK919" s="81"/>
      <c r="BL919" s="81"/>
      <c r="BM919" s="82"/>
      <c r="BN919" s="81"/>
      <c r="BO919" s="81"/>
      <c r="BP919" s="81"/>
      <c r="BQ919" s="81"/>
      <c r="BR919" s="81"/>
      <c r="BS919" s="81"/>
      <c r="BT919"/>
      <c r="BU919" s="80"/>
      <c r="BV919" s="80"/>
      <c r="BW919" s="80"/>
      <c r="BX919" s="80"/>
      <c r="BY919" s="80"/>
      <c r="BZ919" s="80"/>
      <c r="CA919" s="80"/>
      <c r="CB919" s="80"/>
      <c r="CC919" s="80"/>
    </row>
    <row r="920" spans="1:81">
      <c r="A920" s="80"/>
      <c r="B920" s="80"/>
      <c r="C920" s="80"/>
      <c r="D920" s="80"/>
      <c r="E920" s="80"/>
      <c r="F920" s="80"/>
      <c r="G920" s="174"/>
      <c r="H920" s="80"/>
      <c r="I920" s="173"/>
      <c r="J920" s="81"/>
      <c r="K920" s="81"/>
      <c r="L920" s="81"/>
      <c r="M920" s="81"/>
      <c r="N920" s="81"/>
      <c r="O920" s="81"/>
      <c r="P920" s="81"/>
      <c r="Q920" s="81"/>
      <c r="R920" s="81"/>
      <c r="S920" s="81"/>
      <c r="T920" s="82"/>
      <c r="U920" s="81"/>
      <c r="V920" s="81"/>
      <c r="W920" s="81"/>
      <c r="X920" s="81"/>
      <c r="Y920" s="81"/>
      <c r="Z920" s="81"/>
      <c r="AA920" s="81"/>
      <c r="AB920" s="81"/>
      <c r="AC920" s="81"/>
      <c r="AD920" s="81"/>
      <c r="AE920" s="82"/>
      <c r="AF920" s="81"/>
      <c r="AG920" s="81"/>
      <c r="AH920" s="81"/>
      <c r="AI920" s="81"/>
      <c r="AJ920" s="81"/>
      <c r="AK920" s="81"/>
      <c r="AL920" s="81"/>
      <c r="AM920" s="81"/>
      <c r="AN920" s="81"/>
      <c r="AO920" s="81"/>
      <c r="AP920" s="82"/>
      <c r="AQ920" s="81"/>
      <c r="AR920" s="81"/>
      <c r="AS920" s="81"/>
      <c r="AT920" s="81"/>
      <c r="AU920" s="81"/>
      <c r="AV920" s="81"/>
      <c r="AW920" s="81"/>
      <c r="AX920" s="82"/>
      <c r="AY920" s="81"/>
      <c r="AZ920" s="81"/>
      <c r="BA920" s="81"/>
      <c r="BB920" s="81"/>
      <c r="BC920" s="81"/>
      <c r="BD920" s="81"/>
      <c r="BE920" s="81"/>
      <c r="BF920" s="82"/>
      <c r="BG920" s="81"/>
      <c r="BH920" s="81"/>
      <c r="BI920" s="81"/>
      <c r="BJ920" s="81"/>
      <c r="BK920" s="81"/>
      <c r="BL920" s="81"/>
      <c r="BM920" s="82"/>
      <c r="BN920" s="81"/>
      <c r="BO920" s="81"/>
      <c r="BP920" s="81"/>
      <c r="BQ920" s="81"/>
      <c r="BR920" s="81"/>
      <c r="BS920" s="81"/>
      <c r="BT920"/>
      <c r="BU920" s="80"/>
      <c r="BV920" s="80"/>
      <c r="BW920" s="80"/>
      <c r="BX920" s="80"/>
      <c r="BY920" s="80"/>
      <c r="BZ920" s="80"/>
      <c r="CA920" s="80"/>
      <c r="CB920" s="80"/>
      <c r="CC920" s="80"/>
    </row>
    <row r="921" spans="1:81">
      <c r="A921" s="80"/>
      <c r="B921" s="80"/>
      <c r="C921" s="80"/>
      <c r="D921" s="80"/>
      <c r="E921" s="80"/>
      <c r="F921" s="80"/>
      <c r="G921" s="80"/>
      <c r="H921" s="80"/>
      <c r="I921" s="173"/>
      <c r="J921" s="81"/>
      <c r="K921" s="81"/>
      <c r="L921" s="81"/>
      <c r="M921" s="81"/>
      <c r="N921" s="81"/>
      <c r="O921" s="81"/>
      <c r="P921" s="81"/>
      <c r="Q921" s="81"/>
      <c r="R921" s="81"/>
      <c r="S921" s="81"/>
      <c r="T921" s="82"/>
      <c r="U921" s="81"/>
      <c r="V921" s="81"/>
      <c r="W921" s="81"/>
      <c r="X921" s="81"/>
      <c r="Y921" s="81"/>
      <c r="Z921" s="81"/>
      <c r="AA921" s="81"/>
      <c r="AB921" s="81"/>
      <c r="AC921" s="81"/>
      <c r="AD921" s="81"/>
      <c r="AE921" s="82"/>
      <c r="AF921" s="81"/>
      <c r="AG921" s="81"/>
      <c r="AH921" s="81"/>
      <c r="AI921" s="81"/>
      <c r="AJ921" s="81"/>
      <c r="AK921" s="81"/>
      <c r="AL921" s="81"/>
      <c r="AM921" s="81"/>
      <c r="AN921" s="81"/>
      <c r="AO921" s="81"/>
      <c r="AP921" s="82"/>
      <c r="AQ921" s="81"/>
      <c r="AR921" s="81"/>
      <c r="AS921" s="81"/>
      <c r="AT921" s="81"/>
      <c r="AU921" s="81"/>
      <c r="AV921" s="81"/>
      <c r="AW921" s="81"/>
      <c r="AX921" s="82"/>
      <c r="AY921" s="81"/>
      <c r="AZ921" s="81"/>
      <c r="BA921" s="81"/>
      <c r="BB921" s="81"/>
      <c r="BC921" s="81"/>
      <c r="BD921" s="81"/>
      <c r="BE921" s="81"/>
      <c r="BF921" s="82"/>
      <c r="BG921" s="81"/>
      <c r="BH921" s="81"/>
      <c r="BI921" s="81"/>
      <c r="BJ921" s="81"/>
      <c r="BK921" s="81"/>
      <c r="BL921" s="81"/>
      <c r="BM921" s="82"/>
      <c r="BN921" s="81"/>
      <c r="BO921" s="81"/>
      <c r="BP921" s="81"/>
      <c r="BQ921" s="81"/>
      <c r="BR921" s="81"/>
      <c r="BS921" s="81"/>
      <c r="BT921"/>
      <c r="BU921" s="80"/>
      <c r="BV921" s="80"/>
      <c r="BW921" s="80"/>
      <c r="BX921" s="80"/>
      <c r="BY921" s="80"/>
      <c r="BZ921" s="80"/>
      <c r="CA921" s="80"/>
      <c r="CB921" s="80"/>
      <c r="CC921" s="80"/>
    </row>
    <row r="922" spans="1:81">
      <c r="A922" s="80"/>
      <c r="B922" s="80"/>
      <c r="C922" s="80"/>
      <c r="D922" s="80"/>
      <c r="E922" s="80"/>
      <c r="F922" s="80"/>
      <c r="G922" s="80"/>
      <c r="H922" s="80"/>
      <c r="I922" s="173"/>
      <c r="J922" s="81"/>
      <c r="K922" s="81"/>
      <c r="L922" s="81"/>
      <c r="M922" s="81"/>
      <c r="N922" s="81"/>
      <c r="O922" s="81"/>
      <c r="P922" s="81"/>
      <c r="Q922" s="81"/>
      <c r="R922" s="81"/>
      <c r="S922" s="81"/>
      <c r="T922" s="82"/>
      <c r="U922" s="81"/>
      <c r="V922" s="81"/>
      <c r="W922" s="81"/>
      <c r="X922" s="81"/>
      <c r="Y922" s="81"/>
      <c r="Z922" s="81"/>
      <c r="AA922" s="81"/>
      <c r="AB922" s="81"/>
      <c r="AC922" s="81"/>
      <c r="AD922" s="81"/>
      <c r="AE922" s="82"/>
      <c r="AF922" s="81"/>
      <c r="AG922" s="81"/>
      <c r="AH922" s="81"/>
      <c r="AI922" s="81"/>
      <c r="AJ922" s="81"/>
      <c r="AK922" s="81"/>
      <c r="AL922" s="81"/>
      <c r="AM922" s="81"/>
      <c r="AN922" s="81"/>
      <c r="AO922" s="81"/>
      <c r="AP922" s="82"/>
      <c r="AQ922" s="81"/>
      <c r="AR922" s="81"/>
      <c r="AS922" s="81"/>
      <c r="AT922" s="81"/>
      <c r="AU922" s="81"/>
      <c r="AV922" s="81"/>
      <c r="AW922" s="81"/>
      <c r="AX922" s="82"/>
      <c r="AY922" s="81"/>
      <c r="AZ922" s="81"/>
      <c r="BA922" s="81"/>
      <c r="BB922" s="81"/>
      <c r="BC922" s="81"/>
      <c r="BD922" s="81"/>
      <c r="BE922" s="81"/>
      <c r="BF922" s="82"/>
      <c r="BG922" s="81"/>
      <c r="BH922" s="81"/>
      <c r="BI922" s="81"/>
      <c r="BJ922" s="81"/>
      <c r="BK922" s="81"/>
      <c r="BL922" s="81"/>
      <c r="BM922" s="82"/>
      <c r="BN922" s="81"/>
      <c r="BO922" s="81"/>
      <c r="BP922" s="81"/>
      <c r="BQ922" s="81"/>
      <c r="BR922" s="81"/>
      <c r="BS922" s="81"/>
      <c r="BT922"/>
      <c r="BU922" s="80"/>
      <c r="BV922" s="80"/>
      <c r="BW922" s="80"/>
      <c r="BX922" s="80"/>
      <c r="BY922" s="80"/>
      <c r="BZ922" s="80"/>
      <c r="CA922" s="80"/>
      <c r="CB922" s="80"/>
      <c r="CC922" s="80"/>
    </row>
    <row r="923" spans="1:81">
      <c r="A923" s="80"/>
      <c r="B923" s="80"/>
      <c r="C923" s="80"/>
      <c r="D923" s="80"/>
      <c r="E923" s="80"/>
      <c r="F923" s="80"/>
      <c r="G923" s="80"/>
      <c r="H923" s="80"/>
      <c r="I923" s="173"/>
      <c r="J923" s="81"/>
      <c r="K923" s="81"/>
      <c r="L923" s="81"/>
      <c r="M923" s="81"/>
      <c r="N923" s="81"/>
      <c r="O923" s="81"/>
      <c r="P923" s="81"/>
      <c r="Q923" s="81"/>
      <c r="R923" s="81"/>
      <c r="S923" s="81"/>
      <c r="T923" s="82"/>
      <c r="U923" s="81"/>
      <c r="V923" s="81"/>
      <c r="W923" s="81"/>
      <c r="X923" s="81"/>
      <c r="Y923" s="81"/>
      <c r="Z923" s="81"/>
      <c r="AA923" s="81"/>
      <c r="AB923" s="81"/>
      <c r="AC923" s="81"/>
      <c r="AD923" s="81"/>
      <c r="AE923" s="82"/>
      <c r="AF923" s="81"/>
      <c r="AG923" s="81"/>
      <c r="AH923" s="81"/>
      <c r="AI923" s="81"/>
      <c r="AJ923" s="81"/>
      <c r="AK923" s="81"/>
      <c r="AL923" s="81"/>
      <c r="AM923" s="81"/>
      <c r="AN923" s="81"/>
      <c r="AO923" s="81"/>
      <c r="AP923" s="82"/>
      <c r="AQ923" s="81"/>
      <c r="AR923" s="81"/>
      <c r="AS923" s="81"/>
      <c r="AT923" s="81"/>
      <c r="AU923" s="81"/>
      <c r="AV923" s="81"/>
      <c r="AW923" s="81"/>
      <c r="AX923" s="82"/>
      <c r="AY923" s="81"/>
      <c r="AZ923" s="81"/>
      <c r="BA923" s="81"/>
      <c r="BB923" s="81"/>
      <c r="BC923" s="81"/>
      <c r="BD923" s="81"/>
      <c r="BE923" s="81"/>
      <c r="BF923" s="82"/>
      <c r="BG923" s="81"/>
      <c r="BH923" s="81"/>
      <c r="BI923" s="81"/>
      <c r="BJ923" s="81"/>
      <c r="BK923" s="81"/>
      <c r="BL923" s="81"/>
      <c r="BM923" s="82"/>
      <c r="BN923" s="81"/>
      <c r="BO923" s="81"/>
      <c r="BP923" s="81"/>
      <c r="BQ923" s="81"/>
      <c r="BR923" s="81"/>
      <c r="BS923" s="81"/>
      <c r="BT923"/>
      <c r="BU923" s="80"/>
      <c r="BV923" s="80"/>
      <c r="BW923" s="80"/>
      <c r="BX923" s="80"/>
      <c r="BY923" s="80"/>
      <c r="BZ923" s="80"/>
      <c r="CA923" s="80"/>
      <c r="CB923" s="80"/>
      <c r="CC923" s="80"/>
    </row>
    <row r="924" spans="1:81">
      <c r="A924" s="80"/>
      <c r="B924" s="80"/>
      <c r="C924" s="80"/>
      <c r="D924" s="80"/>
      <c r="E924" s="80"/>
      <c r="F924" s="80"/>
      <c r="G924" s="80"/>
      <c r="H924" s="80"/>
      <c r="I924" s="173"/>
      <c r="J924" s="81"/>
      <c r="K924" s="81"/>
      <c r="L924" s="81"/>
      <c r="M924" s="81"/>
      <c r="N924" s="81"/>
      <c r="O924" s="81"/>
      <c r="P924" s="81"/>
      <c r="Q924" s="81"/>
      <c r="R924" s="81"/>
      <c r="S924" s="81"/>
      <c r="T924" s="82"/>
      <c r="U924" s="81"/>
      <c r="V924" s="81"/>
      <c r="W924" s="81"/>
      <c r="X924" s="81"/>
      <c r="Y924" s="81"/>
      <c r="Z924" s="81"/>
      <c r="AA924" s="81"/>
      <c r="AB924" s="81"/>
      <c r="AC924" s="81"/>
      <c r="AD924" s="81"/>
      <c r="AE924" s="82"/>
      <c r="AF924" s="81"/>
      <c r="AG924" s="81"/>
      <c r="AH924" s="81"/>
      <c r="AI924" s="81"/>
      <c r="AJ924" s="81"/>
      <c r="AK924" s="81"/>
      <c r="AL924" s="81"/>
      <c r="AM924" s="81"/>
      <c r="AN924" s="81"/>
      <c r="AO924" s="81"/>
      <c r="AP924" s="82"/>
      <c r="AQ924" s="81"/>
      <c r="AR924" s="81"/>
      <c r="AS924" s="81"/>
      <c r="AT924" s="81"/>
      <c r="AU924" s="81"/>
      <c r="AV924" s="81"/>
      <c r="AW924" s="81"/>
      <c r="AX924" s="82"/>
      <c r="AY924" s="81"/>
      <c r="AZ924" s="81"/>
      <c r="BA924" s="81"/>
      <c r="BB924" s="81"/>
      <c r="BC924" s="81"/>
      <c r="BD924" s="81"/>
      <c r="BE924" s="81"/>
      <c r="BF924" s="82"/>
      <c r="BG924" s="81"/>
      <c r="BH924" s="81"/>
      <c r="BI924" s="81"/>
      <c r="BJ924" s="81"/>
      <c r="BK924" s="81"/>
      <c r="BL924" s="81"/>
      <c r="BM924" s="82"/>
      <c r="BN924" s="81"/>
      <c r="BO924" s="81"/>
      <c r="BP924" s="81"/>
      <c r="BQ924" s="81"/>
      <c r="BR924" s="81"/>
      <c r="BS924" s="81"/>
      <c r="BT924"/>
      <c r="BU924" s="80"/>
      <c r="BV924" s="80"/>
      <c r="BW924" s="80"/>
      <c r="BX924" s="80"/>
      <c r="BY924" s="80"/>
      <c r="BZ924" s="80"/>
      <c r="CA924" s="80"/>
      <c r="CB924" s="80"/>
      <c r="CC924" s="80"/>
    </row>
    <row r="925" spans="1:81">
      <c r="A925" s="80"/>
      <c r="B925" s="80"/>
      <c r="C925" s="80"/>
      <c r="D925" s="80"/>
      <c r="E925" s="80"/>
      <c r="F925" s="80"/>
      <c r="G925" s="80"/>
      <c r="H925" s="80"/>
      <c r="I925" s="173"/>
      <c r="J925" s="81"/>
      <c r="K925" s="81"/>
      <c r="L925" s="81"/>
      <c r="M925" s="81"/>
      <c r="N925" s="81"/>
      <c r="O925" s="81"/>
      <c r="P925" s="81"/>
      <c r="Q925" s="81"/>
      <c r="R925" s="81"/>
      <c r="S925" s="81"/>
      <c r="T925" s="82"/>
      <c r="U925" s="81"/>
      <c r="V925" s="81"/>
      <c r="W925" s="81"/>
      <c r="X925" s="81"/>
      <c r="Y925" s="81"/>
      <c r="Z925" s="81"/>
      <c r="AA925" s="81"/>
      <c r="AB925" s="81"/>
      <c r="AC925" s="81"/>
      <c r="AD925" s="81"/>
      <c r="AE925" s="82"/>
      <c r="AF925" s="81"/>
      <c r="AG925" s="81"/>
      <c r="AH925" s="81"/>
      <c r="AI925" s="81"/>
      <c r="AJ925" s="81"/>
      <c r="AK925" s="81"/>
      <c r="AL925" s="81"/>
      <c r="AM925" s="81"/>
      <c r="AN925" s="81"/>
      <c r="AO925" s="81"/>
      <c r="AP925" s="82"/>
      <c r="AQ925" s="81"/>
      <c r="AR925" s="81"/>
      <c r="AS925" s="81"/>
      <c r="AT925" s="81"/>
      <c r="AU925" s="81"/>
      <c r="AV925" s="81"/>
      <c r="AW925" s="81"/>
      <c r="AX925" s="82"/>
      <c r="AY925" s="81"/>
      <c r="AZ925" s="81"/>
      <c r="BA925" s="81"/>
      <c r="BB925" s="81"/>
      <c r="BC925" s="81"/>
      <c r="BD925" s="81"/>
      <c r="BE925" s="81"/>
      <c r="BF925" s="82"/>
      <c r="BG925" s="81"/>
      <c r="BH925" s="81"/>
      <c r="BI925" s="81"/>
      <c r="BJ925" s="81"/>
      <c r="BK925" s="81"/>
      <c r="BL925" s="81"/>
      <c r="BM925" s="82"/>
      <c r="BN925" s="81"/>
      <c r="BO925" s="81"/>
      <c r="BP925" s="81"/>
      <c r="BQ925" s="81"/>
      <c r="BR925" s="81"/>
      <c r="BS925" s="81"/>
      <c r="BT925"/>
      <c r="BU925" s="80"/>
      <c r="BV925" s="80"/>
      <c r="BW925" s="80"/>
      <c r="BX925" s="80"/>
      <c r="BY925" s="80"/>
      <c r="BZ925" s="80"/>
      <c r="CA925" s="80"/>
      <c r="CB925" s="80"/>
      <c r="CC925" s="80"/>
    </row>
    <row r="926" spans="1:81">
      <c r="A926" s="80"/>
      <c r="B926" s="80"/>
      <c r="C926" s="80"/>
      <c r="D926" s="80"/>
      <c r="E926" s="80"/>
      <c r="F926" s="80"/>
      <c r="G926" s="80"/>
      <c r="H926" s="80"/>
      <c r="I926" s="173"/>
      <c r="J926" s="81"/>
      <c r="K926" s="81"/>
      <c r="L926" s="81"/>
      <c r="M926" s="81"/>
      <c r="N926" s="81"/>
      <c r="O926" s="81"/>
      <c r="P926" s="81"/>
      <c r="Q926" s="81"/>
      <c r="R926" s="81"/>
      <c r="S926" s="81"/>
      <c r="T926" s="82"/>
      <c r="U926" s="81"/>
      <c r="V926" s="81"/>
      <c r="W926" s="81"/>
      <c r="X926" s="81"/>
      <c r="Y926" s="81"/>
      <c r="Z926" s="81"/>
      <c r="AA926" s="81"/>
      <c r="AB926" s="81"/>
      <c r="AC926" s="81"/>
      <c r="AD926" s="81"/>
      <c r="AE926" s="82"/>
      <c r="AF926" s="81"/>
      <c r="AG926" s="81"/>
      <c r="AH926" s="81"/>
      <c r="AI926" s="81"/>
      <c r="AJ926" s="81"/>
      <c r="AK926" s="81"/>
      <c r="AL926" s="81"/>
      <c r="AM926" s="81"/>
      <c r="AN926" s="81"/>
      <c r="AO926" s="81"/>
      <c r="AP926" s="82"/>
      <c r="AQ926" s="81"/>
      <c r="AR926" s="81"/>
      <c r="AS926" s="81"/>
      <c r="AT926" s="81"/>
      <c r="AU926" s="81"/>
      <c r="AV926" s="81"/>
      <c r="AW926" s="81"/>
      <c r="AX926" s="82"/>
      <c r="AY926" s="81"/>
      <c r="AZ926" s="81"/>
      <c r="BA926" s="81"/>
      <c r="BB926" s="81"/>
      <c r="BC926" s="81"/>
      <c r="BD926" s="81"/>
      <c r="BE926" s="81"/>
      <c r="BF926" s="82"/>
      <c r="BG926" s="81"/>
      <c r="BH926" s="81"/>
      <c r="BI926" s="81"/>
      <c r="BJ926" s="81"/>
      <c r="BK926" s="81"/>
      <c r="BL926" s="81"/>
      <c r="BM926" s="82"/>
      <c r="BN926" s="81"/>
      <c r="BO926" s="81"/>
      <c r="BP926" s="81"/>
      <c r="BQ926" s="81"/>
      <c r="BR926" s="81"/>
      <c r="BS926" s="81"/>
      <c r="BT926"/>
      <c r="BU926" s="80"/>
      <c r="BV926" s="80"/>
      <c r="BW926" s="80"/>
      <c r="BX926" s="80"/>
      <c r="BY926" s="80"/>
      <c r="BZ926" s="80"/>
      <c r="CA926" s="80"/>
      <c r="CB926" s="80"/>
      <c r="CC926" s="80"/>
    </row>
    <row r="927" spans="1:81">
      <c r="A927" s="80"/>
      <c r="B927" s="80"/>
      <c r="C927" s="80"/>
      <c r="D927" s="80"/>
      <c r="E927" s="80"/>
      <c r="F927" s="80"/>
      <c r="G927" s="80"/>
      <c r="H927" s="80"/>
      <c r="I927" s="173"/>
      <c r="J927" s="81"/>
      <c r="K927" s="81"/>
      <c r="L927" s="81"/>
      <c r="M927" s="81"/>
      <c r="N927" s="81"/>
      <c r="O927" s="81"/>
      <c r="P927" s="81"/>
      <c r="Q927" s="81"/>
      <c r="R927" s="81"/>
      <c r="S927" s="81"/>
      <c r="T927" s="82"/>
      <c r="U927" s="81"/>
      <c r="V927" s="81"/>
      <c r="W927" s="81"/>
      <c r="X927" s="81"/>
      <c r="Y927" s="81"/>
      <c r="Z927" s="81"/>
      <c r="AA927" s="81"/>
      <c r="AB927" s="81"/>
      <c r="AC927" s="81"/>
      <c r="AD927" s="81"/>
      <c r="AE927" s="82"/>
      <c r="AF927" s="81"/>
      <c r="AG927" s="81"/>
      <c r="AH927" s="81"/>
      <c r="AI927" s="81"/>
      <c r="AJ927" s="81"/>
      <c r="AK927" s="81"/>
      <c r="AL927" s="81"/>
      <c r="AM927" s="81"/>
      <c r="AN927" s="81"/>
      <c r="AO927" s="81"/>
      <c r="AP927" s="82"/>
      <c r="AQ927" s="81"/>
      <c r="AR927" s="81"/>
      <c r="AS927" s="81"/>
      <c r="AT927" s="81"/>
      <c r="AU927" s="81"/>
      <c r="AV927" s="81"/>
      <c r="AW927" s="81"/>
      <c r="AX927" s="82"/>
      <c r="AY927" s="81"/>
      <c r="AZ927" s="81"/>
      <c r="BA927" s="81"/>
      <c r="BB927" s="81"/>
      <c r="BC927" s="81"/>
      <c r="BD927" s="81"/>
      <c r="BE927" s="81"/>
      <c r="BF927" s="82"/>
      <c r="BG927" s="81"/>
      <c r="BH927" s="81"/>
      <c r="BI927" s="81"/>
      <c r="BJ927" s="81"/>
      <c r="BK927" s="81"/>
      <c r="BL927" s="81"/>
      <c r="BM927" s="82"/>
      <c r="BN927" s="81"/>
      <c r="BO927" s="81"/>
      <c r="BP927" s="81"/>
      <c r="BQ927" s="81"/>
      <c r="BR927" s="81"/>
      <c r="BS927" s="81"/>
      <c r="BT927"/>
      <c r="BU927" s="80"/>
      <c r="BV927" s="80"/>
      <c r="BW927" s="80"/>
      <c r="BX927" s="80"/>
      <c r="BY927" s="80"/>
      <c r="BZ927" s="80"/>
      <c r="CA927" s="80"/>
      <c r="CB927" s="80"/>
      <c r="CC927" s="80"/>
    </row>
    <row r="928" spans="1:81">
      <c r="A928" s="80"/>
      <c r="B928" s="80"/>
      <c r="C928" s="80"/>
      <c r="D928" s="80"/>
      <c r="E928" s="80"/>
      <c r="F928" s="80"/>
      <c r="G928" s="80"/>
      <c r="H928" s="80"/>
      <c r="I928" s="173"/>
      <c r="J928" s="81"/>
      <c r="K928" s="81"/>
      <c r="L928" s="81"/>
      <c r="M928" s="81"/>
      <c r="N928" s="81"/>
      <c r="O928" s="81"/>
      <c r="P928" s="81"/>
      <c r="Q928" s="81"/>
      <c r="R928" s="81"/>
      <c r="S928" s="81"/>
      <c r="T928" s="82"/>
      <c r="U928" s="81"/>
      <c r="V928" s="81"/>
      <c r="W928" s="81"/>
      <c r="X928" s="81"/>
      <c r="Y928" s="81"/>
      <c r="Z928" s="81"/>
      <c r="AA928" s="81"/>
      <c r="AB928" s="81"/>
      <c r="AC928" s="81"/>
      <c r="AD928" s="81"/>
      <c r="AE928" s="82"/>
      <c r="AF928" s="81"/>
      <c r="AG928" s="81"/>
      <c r="AH928" s="81"/>
      <c r="AI928" s="81"/>
      <c r="AJ928" s="81"/>
      <c r="AK928" s="81"/>
      <c r="AL928" s="81"/>
      <c r="AM928" s="81"/>
      <c r="AN928" s="81"/>
      <c r="AO928" s="81"/>
      <c r="AP928" s="82"/>
      <c r="AQ928" s="81"/>
      <c r="AR928" s="81"/>
      <c r="AS928" s="81"/>
      <c r="AT928" s="81"/>
      <c r="AU928" s="81"/>
      <c r="AV928" s="81"/>
      <c r="AW928" s="81"/>
      <c r="AX928" s="82"/>
      <c r="AY928" s="81"/>
      <c r="AZ928" s="81"/>
      <c r="BA928" s="81"/>
      <c r="BB928" s="81"/>
      <c r="BC928" s="81"/>
      <c r="BD928" s="81"/>
      <c r="BE928" s="81"/>
      <c r="BF928" s="82"/>
      <c r="BG928" s="81"/>
      <c r="BH928" s="81"/>
      <c r="BI928" s="81"/>
      <c r="BJ928" s="81"/>
      <c r="BK928" s="81"/>
      <c r="BL928" s="81"/>
      <c r="BM928" s="82"/>
      <c r="BN928" s="81"/>
      <c r="BO928" s="81"/>
      <c r="BP928" s="81"/>
      <c r="BQ928" s="81"/>
      <c r="BR928" s="81"/>
      <c r="BS928" s="81"/>
      <c r="BT928"/>
      <c r="BU928" s="80"/>
      <c r="BV928" s="80"/>
      <c r="BW928" s="80"/>
      <c r="BX928" s="80"/>
      <c r="BY928" s="80"/>
      <c r="BZ928" s="80"/>
      <c r="CA928" s="80"/>
      <c r="CB928" s="80"/>
      <c r="CC928" s="80"/>
    </row>
    <row r="929" spans="1:81">
      <c r="A929" s="80"/>
      <c r="B929" s="80"/>
      <c r="C929" s="80"/>
      <c r="D929" s="80"/>
      <c r="E929" s="80"/>
      <c r="F929" s="80"/>
      <c r="G929" s="80"/>
      <c r="H929" s="80"/>
      <c r="I929" s="173"/>
      <c r="J929" s="81"/>
      <c r="K929" s="81"/>
      <c r="L929" s="81"/>
      <c r="M929" s="81"/>
      <c r="N929" s="81"/>
      <c r="O929" s="81"/>
      <c r="P929" s="81"/>
      <c r="Q929" s="81"/>
      <c r="R929" s="81"/>
      <c r="S929" s="81"/>
      <c r="T929" s="82"/>
      <c r="U929" s="81"/>
      <c r="V929" s="81"/>
      <c r="W929" s="81"/>
      <c r="X929" s="81"/>
      <c r="Y929" s="81"/>
      <c r="Z929" s="81"/>
      <c r="AA929" s="81"/>
      <c r="AB929" s="81"/>
      <c r="AC929" s="81"/>
      <c r="AD929" s="81"/>
      <c r="AE929" s="82"/>
      <c r="AF929" s="81"/>
      <c r="AG929" s="81"/>
      <c r="AH929" s="81"/>
      <c r="AI929" s="81"/>
      <c r="AJ929" s="81"/>
      <c r="AK929" s="81"/>
      <c r="AL929" s="81"/>
      <c r="AM929" s="81"/>
      <c r="AN929" s="81"/>
      <c r="AO929" s="81"/>
      <c r="AP929" s="82"/>
      <c r="AQ929" s="81"/>
      <c r="AR929" s="81"/>
      <c r="AS929" s="81"/>
      <c r="AT929" s="81"/>
      <c r="AU929" s="81"/>
      <c r="AV929" s="81"/>
      <c r="AW929" s="81"/>
      <c r="AX929" s="82"/>
      <c r="AY929" s="81"/>
      <c r="AZ929" s="81"/>
      <c r="BA929" s="81"/>
      <c r="BB929" s="81"/>
      <c r="BC929" s="81"/>
      <c r="BD929" s="81"/>
      <c r="BE929" s="81"/>
      <c r="BF929" s="82"/>
      <c r="BG929" s="81"/>
      <c r="BH929" s="81"/>
      <c r="BI929" s="81"/>
      <c r="BJ929" s="81"/>
      <c r="BK929" s="81"/>
      <c r="BL929" s="81"/>
      <c r="BM929" s="82"/>
      <c r="BN929" s="81"/>
      <c r="BO929" s="81"/>
      <c r="BP929" s="81"/>
      <c r="BQ929" s="81"/>
      <c r="BR929" s="81"/>
      <c r="BS929" s="81"/>
      <c r="BT929"/>
      <c r="BU929" s="80"/>
      <c r="BV929" s="80"/>
      <c r="BW929" s="80"/>
      <c r="BX929" s="80"/>
      <c r="BY929" s="80"/>
      <c r="BZ929" s="80"/>
      <c r="CA929" s="80"/>
      <c r="CB929" s="80"/>
      <c r="CC929" s="80"/>
    </row>
    <row r="930" spans="1:81">
      <c r="A930" s="80"/>
      <c r="B930" s="80"/>
      <c r="C930" s="80"/>
      <c r="D930" s="80"/>
      <c r="E930" s="80"/>
      <c r="F930" s="80"/>
      <c r="G930" s="80"/>
      <c r="H930" s="80"/>
      <c r="I930" s="173"/>
      <c r="J930" s="81"/>
      <c r="K930" s="81"/>
      <c r="L930" s="81"/>
      <c r="M930" s="81"/>
      <c r="N930" s="81"/>
      <c r="O930" s="81"/>
      <c r="P930" s="81"/>
      <c r="Q930" s="81"/>
      <c r="R930" s="81"/>
      <c r="S930" s="81"/>
      <c r="T930" s="82"/>
      <c r="U930" s="81"/>
      <c r="V930" s="81"/>
      <c r="W930" s="81"/>
      <c r="X930" s="81"/>
      <c r="Y930" s="81"/>
      <c r="Z930" s="81"/>
      <c r="AA930" s="81"/>
      <c r="AB930" s="81"/>
      <c r="AC930" s="81"/>
      <c r="AD930" s="81"/>
      <c r="AE930" s="82"/>
      <c r="AF930" s="81"/>
      <c r="AG930" s="81"/>
      <c r="AH930" s="81"/>
      <c r="AI930" s="81"/>
      <c r="AJ930" s="81"/>
      <c r="AK930" s="81"/>
      <c r="AL930" s="81"/>
      <c r="AM930" s="81"/>
      <c r="AN930" s="81"/>
      <c r="AO930" s="81"/>
      <c r="AP930" s="82"/>
      <c r="AQ930" s="81"/>
      <c r="AR930" s="81"/>
      <c r="AS930" s="81"/>
      <c r="AT930" s="81"/>
      <c r="AU930" s="81"/>
      <c r="AV930" s="81"/>
      <c r="AW930" s="81"/>
      <c r="AX930" s="82"/>
      <c r="AY930" s="81"/>
      <c r="AZ930" s="81"/>
      <c r="BA930" s="81"/>
      <c r="BB930" s="81"/>
      <c r="BC930" s="81"/>
      <c r="BD930" s="81"/>
      <c r="BE930" s="81"/>
      <c r="BF930" s="82"/>
      <c r="BG930" s="81"/>
      <c r="BH930" s="81"/>
      <c r="BI930" s="81"/>
      <c r="BJ930" s="81"/>
      <c r="BK930" s="81"/>
      <c r="BL930" s="81"/>
      <c r="BM930" s="82"/>
      <c r="BN930" s="81"/>
      <c r="BO930" s="81"/>
      <c r="BP930" s="81"/>
      <c r="BQ930" s="81"/>
      <c r="BR930" s="81"/>
      <c r="BS930" s="81"/>
      <c r="BT930"/>
      <c r="BU930" s="80"/>
      <c r="BV930" s="80"/>
      <c r="BW930" s="80"/>
      <c r="BX930" s="80"/>
      <c r="BY930" s="80"/>
      <c r="BZ930" s="80"/>
      <c r="CA930" s="80"/>
      <c r="CB930" s="80"/>
      <c r="CC930" s="80"/>
    </row>
    <row r="931" spans="1:81">
      <c r="A931" s="80"/>
      <c r="B931" s="80"/>
      <c r="C931" s="80"/>
      <c r="D931" s="80"/>
      <c r="E931" s="80"/>
      <c r="F931" s="80"/>
      <c r="G931" s="80"/>
      <c r="H931" s="80"/>
      <c r="I931" s="173"/>
      <c r="J931" s="81"/>
      <c r="K931" s="81"/>
      <c r="L931" s="81"/>
      <c r="M931" s="81"/>
      <c r="N931" s="81"/>
      <c r="O931" s="81"/>
      <c r="P931" s="81"/>
      <c r="Q931" s="81"/>
      <c r="R931" s="81"/>
      <c r="S931" s="81"/>
      <c r="T931" s="82"/>
      <c r="U931" s="81"/>
      <c r="V931" s="81"/>
      <c r="W931" s="81"/>
      <c r="X931" s="81"/>
      <c r="Y931" s="81"/>
      <c r="Z931" s="81"/>
      <c r="AA931" s="81"/>
      <c r="AB931" s="81"/>
      <c r="AC931" s="81"/>
      <c r="AD931" s="81"/>
      <c r="AE931" s="82"/>
      <c r="AF931" s="81"/>
      <c r="AG931" s="81"/>
      <c r="AH931" s="81"/>
      <c r="AI931" s="81"/>
      <c r="AJ931" s="81"/>
      <c r="AK931" s="81"/>
      <c r="AL931" s="81"/>
      <c r="AM931" s="81"/>
      <c r="AN931" s="81"/>
      <c r="AO931" s="81"/>
      <c r="AP931" s="82"/>
      <c r="AQ931" s="81"/>
      <c r="AR931" s="81"/>
      <c r="AS931" s="81"/>
      <c r="AT931" s="81"/>
      <c r="AU931" s="81"/>
      <c r="AV931" s="81"/>
      <c r="AW931" s="81"/>
      <c r="AX931" s="82"/>
      <c r="AY931" s="81"/>
      <c r="AZ931" s="81"/>
      <c r="BA931" s="81"/>
      <c r="BB931" s="81"/>
      <c r="BC931" s="81"/>
      <c r="BD931" s="81"/>
      <c r="BE931" s="81"/>
      <c r="BF931" s="82"/>
      <c r="BG931" s="81"/>
      <c r="BH931" s="81"/>
      <c r="BI931" s="81"/>
      <c r="BJ931" s="81"/>
      <c r="BK931" s="81"/>
      <c r="BL931" s="81"/>
      <c r="BM931" s="82"/>
      <c r="BN931" s="81"/>
      <c r="BO931" s="81"/>
      <c r="BP931" s="81"/>
      <c r="BQ931" s="81"/>
      <c r="BR931" s="81"/>
      <c r="BS931" s="81"/>
      <c r="BT931"/>
      <c r="BU931" s="80"/>
      <c r="BV931" s="80"/>
      <c r="BW931" s="80"/>
      <c r="BX931" s="80"/>
      <c r="BY931" s="80"/>
      <c r="BZ931" s="80"/>
      <c r="CA931" s="80"/>
      <c r="CB931" s="80"/>
      <c r="CC931" s="80"/>
    </row>
    <row r="932" spans="1:81">
      <c r="A932" s="80"/>
      <c r="B932" s="80"/>
      <c r="C932" s="80"/>
      <c r="D932" s="80"/>
      <c r="E932" s="80"/>
      <c r="F932" s="80"/>
      <c r="G932" s="80"/>
      <c r="H932" s="80"/>
      <c r="I932" s="173"/>
      <c r="J932" s="81"/>
      <c r="K932" s="81"/>
      <c r="L932" s="81"/>
      <c r="M932" s="81"/>
      <c r="N932" s="81"/>
      <c r="O932" s="81"/>
      <c r="P932" s="81"/>
      <c r="Q932" s="81"/>
      <c r="R932" s="81"/>
      <c r="S932" s="81"/>
      <c r="T932" s="82"/>
      <c r="U932" s="81"/>
      <c r="V932" s="81"/>
      <c r="W932" s="81"/>
      <c r="X932" s="81"/>
      <c r="Y932" s="81"/>
      <c r="Z932" s="81"/>
      <c r="AA932" s="81"/>
      <c r="AB932" s="81"/>
      <c r="AC932" s="81"/>
      <c r="AD932" s="81"/>
      <c r="AE932" s="82"/>
      <c r="AF932" s="81"/>
      <c r="AG932" s="81"/>
      <c r="AH932" s="81"/>
      <c r="AI932" s="81"/>
      <c r="AJ932" s="81"/>
      <c r="AK932" s="81"/>
      <c r="AL932" s="81"/>
      <c r="AM932" s="81"/>
      <c r="AN932" s="81"/>
      <c r="AO932" s="81"/>
      <c r="AP932" s="82"/>
      <c r="AQ932" s="81"/>
      <c r="AR932" s="81"/>
      <c r="AS932" s="81"/>
      <c r="AT932" s="81"/>
      <c r="AU932" s="81"/>
      <c r="AV932" s="81"/>
      <c r="AW932" s="81"/>
      <c r="AX932" s="82"/>
      <c r="AY932" s="81"/>
      <c r="AZ932" s="81"/>
      <c r="BA932" s="81"/>
      <c r="BB932" s="81"/>
      <c r="BC932" s="81"/>
      <c r="BD932" s="81"/>
      <c r="BE932" s="81"/>
      <c r="BF932" s="82"/>
      <c r="BG932" s="81"/>
      <c r="BH932" s="81"/>
      <c r="BI932" s="81"/>
      <c r="BJ932" s="81"/>
      <c r="BK932" s="81"/>
      <c r="BL932" s="81"/>
      <c r="BM932" s="82"/>
      <c r="BN932" s="81"/>
      <c r="BO932" s="81"/>
      <c r="BP932" s="81"/>
      <c r="BQ932" s="81"/>
      <c r="BR932" s="81"/>
      <c r="BS932" s="81"/>
      <c r="BT932"/>
      <c r="BU932" s="80"/>
      <c r="BV932" s="80"/>
      <c r="BW932" s="80"/>
      <c r="BX932" s="80"/>
      <c r="BY932" s="80"/>
      <c r="BZ932" s="80"/>
      <c r="CA932" s="80"/>
      <c r="CB932" s="80"/>
      <c r="CC932" s="80"/>
    </row>
    <row r="933" spans="1:81">
      <c r="A933" s="80"/>
      <c r="B933" s="80"/>
      <c r="C933" s="80"/>
      <c r="D933" s="80"/>
      <c r="E933" s="80"/>
      <c r="F933" s="80"/>
      <c r="G933" s="80"/>
      <c r="H933" s="80"/>
      <c r="I933" s="173"/>
      <c r="J933" s="81"/>
      <c r="K933" s="81"/>
      <c r="L933" s="81"/>
      <c r="M933" s="81"/>
      <c r="N933" s="81"/>
      <c r="O933" s="81"/>
      <c r="P933" s="81"/>
      <c r="Q933" s="81"/>
      <c r="R933" s="81"/>
      <c r="S933" s="81"/>
      <c r="T933" s="82"/>
      <c r="U933" s="81"/>
      <c r="V933" s="81"/>
      <c r="W933" s="81"/>
      <c r="X933" s="81"/>
      <c r="Y933" s="81"/>
      <c r="Z933" s="81"/>
      <c r="AA933" s="81"/>
      <c r="AB933" s="81"/>
      <c r="AC933" s="81"/>
      <c r="AD933" s="81"/>
      <c r="AE933" s="82"/>
      <c r="AF933" s="81"/>
      <c r="AG933" s="81"/>
      <c r="AH933" s="81"/>
      <c r="AI933" s="81"/>
      <c r="AJ933" s="81"/>
      <c r="AK933" s="81"/>
      <c r="AL933" s="81"/>
      <c r="AM933" s="81"/>
      <c r="AN933" s="81"/>
      <c r="AO933" s="81"/>
      <c r="AP933" s="82"/>
      <c r="AQ933" s="81"/>
      <c r="AR933" s="81"/>
      <c r="AS933" s="81"/>
      <c r="AT933" s="81"/>
      <c r="AU933" s="81"/>
      <c r="AV933" s="81"/>
      <c r="AW933" s="81"/>
      <c r="AX933" s="82"/>
      <c r="AY933" s="81"/>
      <c r="AZ933" s="81"/>
      <c r="BA933" s="81"/>
      <c r="BB933" s="81"/>
      <c r="BC933" s="81"/>
      <c r="BD933" s="81"/>
      <c r="BE933" s="81"/>
      <c r="BF933" s="82"/>
      <c r="BG933" s="81"/>
      <c r="BH933" s="81"/>
      <c r="BI933" s="81"/>
      <c r="BJ933" s="81"/>
      <c r="BK933" s="81"/>
      <c r="BL933" s="81"/>
      <c r="BM933" s="82"/>
      <c r="BN933" s="81"/>
      <c r="BO933" s="81"/>
      <c r="BP933" s="81"/>
      <c r="BQ933" s="81"/>
      <c r="BR933" s="81"/>
      <c r="BS933" s="81"/>
      <c r="BT933"/>
      <c r="BU933" s="80"/>
      <c r="BV933" s="80"/>
      <c r="BW933" s="80"/>
      <c r="BX933" s="80"/>
      <c r="BY933" s="80"/>
      <c r="BZ933" s="80"/>
      <c r="CA933" s="80"/>
      <c r="CB933" s="80"/>
      <c r="CC933" s="80"/>
    </row>
    <row r="934" spans="1:81">
      <c r="A934" s="80"/>
      <c r="B934" s="80"/>
      <c r="C934" s="80"/>
      <c r="D934" s="80"/>
      <c r="E934" s="80"/>
      <c r="F934" s="80"/>
      <c r="G934" s="80"/>
      <c r="H934" s="80"/>
      <c r="I934" s="173"/>
      <c r="J934" s="81"/>
      <c r="K934" s="81"/>
      <c r="L934" s="81"/>
      <c r="M934" s="81"/>
      <c r="N934" s="81"/>
      <c r="O934" s="81"/>
      <c r="P934" s="81"/>
      <c r="Q934" s="81"/>
      <c r="R934" s="81"/>
      <c r="S934" s="81"/>
      <c r="T934" s="82"/>
      <c r="U934" s="81"/>
      <c r="V934" s="81"/>
      <c r="W934" s="81"/>
      <c r="X934" s="81"/>
      <c r="Y934" s="81"/>
      <c r="Z934" s="81"/>
      <c r="AA934" s="81"/>
      <c r="AB934" s="81"/>
      <c r="AC934" s="81"/>
      <c r="AD934" s="81"/>
      <c r="AE934" s="82"/>
      <c r="AF934" s="81"/>
      <c r="AG934" s="81"/>
      <c r="AH934" s="81"/>
      <c r="AI934" s="81"/>
      <c r="AJ934" s="81"/>
      <c r="AK934" s="81"/>
      <c r="AL934" s="81"/>
      <c r="AM934" s="81"/>
      <c r="AN934" s="81"/>
      <c r="AO934" s="81"/>
      <c r="AP934" s="82"/>
      <c r="AQ934" s="81"/>
      <c r="AR934" s="81"/>
      <c r="AS934" s="81"/>
      <c r="AT934" s="81"/>
      <c r="AU934" s="81"/>
      <c r="AV934" s="81"/>
      <c r="AW934" s="81"/>
      <c r="AX934" s="82"/>
      <c r="AY934" s="81"/>
      <c r="AZ934" s="81"/>
      <c r="BA934" s="81"/>
      <c r="BB934" s="81"/>
      <c r="BC934" s="81"/>
      <c r="BD934" s="81"/>
      <c r="BE934" s="81"/>
      <c r="BF934" s="82"/>
      <c r="BG934" s="81"/>
      <c r="BH934" s="81"/>
      <c r="BI934" s="81"/>
      <c r="BJ934" s="81"/>
      <c r="BK934" s="81"/>
      <c r="BL934" s="81"/>
      <c r="BM934" s="82"/>
      <c r="BN934" s="81"/>
      <c r="BO934" s="81"/>
      <c r="BP934" s="81"/>
      <c r="BQ934" s="81"/>
      <c r="BR934" s="81"/>
      <c r="BS934" s="81"/>
      <c r="BT934"/>
      <c r="BU934" s="80"/>
      <c r="BV934" s="80"/>
      <c r="BW934" s="80"/>
      <c r="BX934" s="80"/>
      <c r="BY934" s="80"/>
      <c r="BZ934" s="80"/>
      <c r="CA934" s="80"/>
      <c r="CB934" s="80"/>
      <c r="CC934" s="80"/>
    </row>
    <row r="935" spans="1:81">
      <c r="A935" s="80"/>
      <c r="B935" s="80"/>
      <c r="C935" s="80"/>
      <c r="D935" s="80"/>
      <c r="E935" s="80"/>
      <c r="F935" s="80"/>
      <c r="G935" s="80"/>
      <c r="H935" s="80"/>
      <c r="I935" s="173"/>
      <c r="J935" s="81"/>
      <c r="K935" s="81"/>
      <c r="L935" s="81"/>
      <c r="M935" s="81"/>
      <c r="N935" s="81"/>
      <c r="O935" s="81"/>
      <c r="P935" s="81"/>
      <c r="Q935" s="81"/>
      <c r="R935" s="81"/>
      <c r="S935" s="81"/>
      <c r="T935" s="82"/>
      <c r="U935" s="81"/>
      <c r="V935" s="81"/>
      <c r="W935" s="81"/>
      <c r="X935" s="81"/>
      <c r="Y935" s="81"/>
      <c r="Z935" s="81"/>
      <c r="AA935" s="81"/>
      <c r="AB935" s="81"/>
      <c r="AC935" s="81"/>
      <c r="AD935" s="81"/>
      <c r="AE935" s="82"/>
      <c r="AF935" s="81"/>
      <c r="AG935" s="81"/>
      <c r="AH935" s="81"/>
      <c r="AI935" s="81"/>
      <c r="AJ935" s="81"/>
      <c r="AK935" s="81"/>
      <c r="AL935" s="81"/>
      <c r="AM935" s="81"/>
      <c r="AN935" s="81"/>
      <c r="AO935" s="81"/>
      <c r="AP935" s="82"/>
      <c r="AQ935" s="81"/>
      <c r="AR935" s="81"/>
      <c r="AS935" s="81"/>
      <c r="AT935" s="81"/>
      <c r="AU935" s="81"/>
      <c r="AV935" s="81"/>
      <c r="AW935" s="81"/>
      <c r="AX935" s="82"/>
      <c r="AY935" s="81"/>
      <c r="AZ935" s="81"/>
      <c r="BA935" s="81"/>
      <c r="BB935" s="81"/>
      <c r="BC935" s="81"/>
      <c r="BD935" s="81"/>
      <c r="BE935" s="81"/>
      <c r="BF935" s="82"/>
      <c r="BG935" s="81"/>
      <c r="BH935" s="81"/>
      <c r="BI935" s="81"/>
      <c r="BJ935" s="81"/>
      <c r="BK935" s="81"/>
      <c r="BL935" s="81"/>
      <c r="BM935" s="82"/>
      <c r="BN935" s="81"/>
      <c r="BO935" s="81"/>
      <c r="BP935" s="81"/>
      <c r="BQ935" s="81"/>
      <c r="BR935" s="81"/>
      <c r="BS935" s="81"/>
      <c r="BT935"/>
      <c r="BU935" s="80"/>
      <c r="BV935" s="80"/>
      <c r="BW935" s="80"/>
      <c r="BX935" s="80"/>
      <c r="BY935" s="80"/>
      <c r="BZ935" s="80"/>
      <c r="CA935" s="80"/>
      <c r="CB935" s="80"/>
      <c r="CC935" s="80"/>
    </row>
    <row r="936" spans="1:81">
      <c r="A936" s="80"/>
      <c r="B936" s="80"/>
      <c r="C936" s="80"/>
      <c r="D936" s="80"/>
      <c r="E936" s="80"/>
      <c r="F936" s="80"/>
      <c r="G936" s="80"/>
      <c r="H936" s="80"/>
      <c r="I936" s="173"/>
      <c r="J936" s="81"/>
      <c r="K936" s="81"/>
      <c r="L936" s="81"/>
      <c r="M936" s="81"/>
      <c r="N936" s="81"/>
      <c r="O936" s="81"/>
      <c r="P936" s="81"/>
      <c r="Q936" s="81"/>
      <c r="R936" s="81"/>
      <c r="S936" s="81"/>
      <c r="T936" s="82"/>
      <c r="U936" s="81"/>
      <c r="V936" s="81"/>
      <c r="W936" s="81"/>
      <c r="X936" s="81"/>
      <c r="Y936" s="81"/>
      <c r="Z936" s="81"/>
      <c r="AA936" s="81"/>
      <c r="AB936" s="81"/>
      <c r="AC936" s="81"/>
      <c r="AD936" s="81"/>
      <c r="AE936" s="82"/>
      <c r="AF936" s="81"/>
      <c r="AG936" s="81"/>
      <c r="AH936" s="81"/>
      <c r="AI936" s="81"/>
      <c r="AJ936" s="81"/>
      <c r="AK936" s="81"/>
      <c r="AL936" s="81"/>
      <c r="AM936" s="81"/>
      <c r="AN936" s="81"/>
      <c r="AO936" s="81"/>
      <c r="AP936" s="82"/>
      <c r="AQ936" s="81"/>
      <c r="AR936" s="81"/>
      <c r="AS936" s="81"/>
      <c r="AT936" s="81"/>
      <c r="AU936" s="81"/>
      <c r="AV936" s="81"/>
      <c r="AW936" s="81"/>
      <c r="AX936" s="82"/>
      <c r="AY936" s="81"/>
      <c r="AZ936" s="81"/>
      <c r="BA936" s="81"/>
      <c r="BB936" s="81"/>
      <c r="BC936" s="81"/>
      <c r="BD936" s="81"/>
      <c r="BE936" s="81"/>
      <c r="BF936" s="82"/>
      <c r="BG936" s="81"/>
      <c r="BH936" s="81"/>
      <c r="BI936" s="81"/>
      <c r="BJ936" s="81"/>
      <c r="BK936" s="81"/>
      <c r="BL936" s="81"/>
      <c r="BM936" s="82"/>
      <c r="BN936" s="81"/>
      <c r="BO936" s="81"/>
      <c r="BP936" s="81"/>
      <c r="BQ936" s="81"/>
      <c r="BR936" s="81"/>
      <c r="BS936" s="81"/>
      <c r="BT936"/>
      <c r="BU936" s="80"/>
      <c r="BV936" s="80"/>
      <c r="BW936" s="80"/>
      <c r="BX936" s="80"/>
      <c r="BY936" s="80"/>
      <c r="BZ936" s="80"/>
      <c r="CA936" s="80"/>
      <c r="CB936" s="80"/>
      <c r="CC936" s="80"/>
    </row>
    <row r="937" spans="1:81">
      <c r="A937" s="80"/>
      <c r="B937" s="80"/>
      <c r="C937" s="80"/>
      <c r="D937" s="80"/>
      <c r="E937" s="80"/>
      <c r="F937" s="80"/>
      <c r="G937" s="80"/>
      <c r="H937" s="80"/>
      <c r="I937" s="173"/>
      <c r="J937" s="81"/>
      <c r="K937" s="81"/>
      <c r="L937" s="81"/>
      <c r="M937" s="81"/>
      <c r="N937" s="81"/>
      <c r="O937" s="81"/>
      <c r="P937" s="81"/>
      <c r="Q937" s="81"/>
      <c r="R937" s="81"/>
      <c r="S937" s="81"/>
      <c r="T937" s="82"/>
      <c r="U937" s="81"/>
      <c r="V937" s="81"/>
      <c r="W937" s="81"/>
      <c r="X937" s="81"/>
      <c r="Y937" s="81"/>
      <c r="Z937" s="81"/>
      <c r="AA937" s="81"/>
      <c r="AB937" s="81"/>
      <c r="AC937" s="81"/>
      <c r="AD937" s="81"/>
      <c r="AE937" s="82"/>
      <c r="AF937" s="81"/>
      <c r="AG937" s="81"/>
      <c r="AH937" s="81"/>
      <c r="AI937" s="81"/>
      <c r="AJ937" s="81"/>
      <c r="AK937" s="81"/>
      <c r="AL937" s="81"/>
      <c r="AM937" s="81"/>
      <c r="AN937" s="81"/>
      <c r="AO937" s="81"/>
      <c r="AP937" s="82"/>
      <c r="AQ937" s="81"/>
      <c r="AR937" s="81"/>
      <c r="AS937" s="81"/>
      <c r="AT937" s="81"/>
      <c r="AU937" s="81"/>
      <c r="AV937" s="81"/>
      <c r="AW937" s="81"/>
      <c r="AX937" s="82"/>
      <c r="AY937" s="81"/>
      <c r="AZ937" s="81"/>
      <c r="BA937" s="81"/>
      <c r="BB937" s="81"/>
      <c r="BC937" s="81"/>
      <c r="BD937" s="81"/>
      <c r="BE937" s="81"/>
      <c r="BF937" s="82"/>
      <c r="BG937" s="81"/>
      <c r="BH937" s="81"/>
      <c r="BI937" s="81"/>
      <c r="BJ937" s="81"/>
      <c r="BK937" s="81"/>
      <c r="BL937" s="81"/>
      <c r="BM937" s="82"/>
      <c r="BN937" s="81"/>
      <c r="BO937" s="81"/>
      <c r="BP937" s="81"/>
      <c r="BQ937" s="81"/>
      <c r="BR937" s="81"/>
      <c r="BS937" s="81"/>
      <c r="BT937"/>
      <c r="BU937" s="80"/>
      <c r="BV937" s="80"/>
      <c r="BW937" s="80"/>
      <c r="BX937" s="80"/>
      <c r="BY937" s="80"/>
      <c r="BZ937" s="80"/>
      <c r="CA937" s="80"/>
      <c r="CB937" s="80"/>
      <c r="CC937" s="80"/>
    </row>
    <row r="938" spans="1:81">
      <c r="A938" s="80"/>
      <c r="B938" s="80"/>
      <c r="C938" s="80"/>
      <c r="D938" s="80"/>
      <c r="E938" s="80"/>
      <c r="F938" s="80"/>
      <c r="G938" s="174"/>
      <c r="H938" s="80"/>
      <c r="I938" s="173"/>
      <c r="J938" s="81"/>
      <c r="K938" s="81"/>
      <c r="L938" s="81"/>
      <c r="M938" s="81"/>
      <c r="N938" s="81"/>
      <c r="O938" s="81"/>
      <c r="P938" s="81"/>
      <c r="Q938" s="81"/>
      <c r="R938" s="81"/>
      <c r="S938" s="81"/>
      <c r="T938" s="82"/>
      <c r="U938" s="81"/>
      <c r="V938" s="81"/>
      <c r="W938" s="81"/>
      <c r="X938" s="81"/>
      <c r="Y938" s="81"/>
      <c r="Z938" s="81"/>
      <c r="AA938" s="81"/>
      <c r="AB938" s="81"/>
      <c r="AC938" s="81"/>
      <c r="AD938" s="81"/>
      <c r="AE938" s="82"/>
      <c r="AF938" s="81"/>
      <c r="AG938" s="81"/>
      <c r="AH938" s="81"/>
      <c r="AI938" s="81"/>
      <c r="AJ938" s="81"/>
      <c r="AK938" s="81"/>
      <c r="AL938" s="81"/>
      <c r="AM938" s="81"/>
      <c r="AN938" s="81"/>
      <c r="AO938" s="81"/>
      <c r="AP938" s="82"/>
      <c r="AQ938" s="81"/>
      <c r="AR938" s="81"/>
      <c r="AS938" s="81"/>
      <c r="AT938" s="81"/>
      <c r="AU938" s="81"/>
      <c r="AV938" s="81"/>
      <c r="AW938" s="81"/>
      <c r="AX938" s="82"/>
      <c r="AY938" s="81"/>
      <c r="AZ938" s="81"/>
      <c r="BA938" s="81"/>
      <c r="BB938" s="81"/>
      <c r="BC938" s="81"/>
      <c r="BD938" s="81"/>
      <c r="BE938" s="81"/>
      <c r="BF938" s="82"/>
      <c r="BG938" s="81"/>
      <c r="BH938" s="81"/>
      <c r="BI938" s="81"/>
      <c r="BJ938" s="81"/>
      <c r="BK938" s="81"/>
      <c r="BL938" s="81"/>
      <c r="BM938" s="82"/>
      <c r="BN938" s="81"/>
      <c r="BO938" s="81"/>
      <c r="BP938" s="81"/>
      <c r="BQ938" s="81"/>
      <c r="BR938" s="81"/>
      <c r="BS938" s="81"/>
      <c r="BT938"/>
      <c r="BU938" s="80"/>
      <c r="BV938" s="80"/>
      <c r="BW938" s="80"/>
      <c r="BX938" s="80"/>
      <c r="BY938" s="80"/>
      <c r="BZ938" s="80"/>
      <c r="CA938" s="80"/>
      <c r="CB938" s="80"/>
      <c r="CC938" s="80"/>
    </row>
    <row r="939" spans="1:81">
      <c r="A939" s="80"/>
      <c r="B939" s="80"/>
      <c r="C939" s="80"/>
      <c r="D939" s="80"/>
      <c r="E939" s="80"/>
      <c r="F939" s="80"/>
      <c r="G939" s="174"/>
      <c r="H939" s="80"/>
      <c r="I939" s="173"/>
      <c r="J939" s="81"/>
      <c r="K939" s="81"/>
      <c r="L939" s="81"/>
      <c r="M939" s="81"/>
      <c r="N939" s="81"/>
      <c r="O939" s="81"/>
      <c r="P939" s="81"/>
      <c r="Q939" s="81"/>
      <c r="R939" s="81"/>
      <c r="S939" s="81"/>
      <c r="T939" s="82"/>
      <c r="U939" s="81"/>
      <c r="V939" s="81"/>
      <c r="W939" s="81"/>
      <c r="X939" s="81"/>
      <c r="Y939" s="81"/>
      <c r="Z939" s="81"/>
      <c r="AA939" s="81"/>
      <c r="AB939" s="81"/>
      <c r="AC939" s="81"/>
      <c r="AD939" s="81"/>
      <c r="AE939" s="82"/>
      <c r="AF939" s="81"/>
      <c r="AG939" s="81"/>
      <c r="AH939" s="81"/>
      <c r="AI939" s="81"/>
      <c r="AJ939" s="81"/>
      <c r="AK939" s="81"/>
      <c r="AL939" s="81"/>
      <c r="AM939" s="81"/>
      <c r="AN939" s="81"/>
      <c r="AO939" s="81"/>
      <c r="AP939" s="82"/>
      <c r="AQ939" s="81"/>
      <c r="AR939" s="81"/>
      <c r="AS939" s="81"/>
      <c r="AT939" s="81"/>
      <c r="AU939" s="81"/>
      <c r="AV939" s="81"/>
      <c r="AW939" s="81"/>
      <c r="AX939" s="82"/>
      <c r="AY939" s="81"/>
      <c r="AZ939" s="81"/>
      <c r="BA939" s="81"/>
      <c r="BB939" s="81"/>
      <c r="BC939" s="81"/>
      <c r="BD939" s="81"/>
      <c r="BE939" s="81"/>
      <c r="BF939" s="82"/>
      <c r="BG939" s="81"/>
      <c r="BH939" s="81"/>
      <c r="BI939" s="81"/>
      <c r="BJ939" s="81"/>
      <c r="BK939" s="81"/>
      <c r="BL939" s="81"/>
      <c r="BM939" s="82"/>
      <c r="BN939" s="81"/>
      <c r="BO939" s="81"/>
      <c r="BP939" s="81"/>
      <c r="BQ939" s="81"/>
      <c r="BR939" s="81"/>
      <c r="BS939" s="81"/>
      <c r="BT939"/>
      <c r="BU939" s="80"/>
      <c r="BV939" s="80"/>
      <c r="BW939" s="80"/>
      <c r="BX939" s="80"/>
      <c r="BY939" s="80"/>
      <c r="BZ939" s="80"/>
      <c r="CA939" s="80"/>
      <c r="CB939" s="80"/>
      <c r="CC939" s="80"/>
    </row>
    <row r="940" spans="1:81">
      <c r="A940" s="80"/>
      <c r="B940" s="80"/>
      <c r="C940" s="80"/>
      <c r="D940" s="80"/>
      <c r="E940" s="80"/>
      <c r="F940" s="80"/>
      <c r="G940" s="80"/>
      <c r="H940" s="80"/>
      <c r="I940" s="173"/>
      <c r="J940" s="81"/>
      <c r="K940" s="81"/>
      <c r="L940" s="81"/>
      <c r="M940" s="81"/>
      <c r="N940" s="81"/>
      <c r="O940" s="81"/>
      <c r="P940" s="81"/>
      <c r="Q940" s="81"/>
      <c r="R940" s="81"/>
      <c r="S940" s="81"/>
      <c r="T940" s="82"/>
      <c r="U940" s="81"/>
      <c r="V940" s="81"/>
      <c r="W940" s="81"/>
      <c r="X940" s="81"/>
      <c r="Y940" s="81"/>
      <c r="Z940" s="81"/>
      <c r="AA940" s="81"/>
      <c r="AB940" s="81"/>
      <c r="AC940" s="81"/>
      <c r="AD940" s="81"/>
      <c r="AE940" s="82"/>
      <c r="AF940" s="81"/>
      <c r="AG940" s="81"/>
      <c r="AH940" s="81"/>
      <c r="AI940" s="81"/>
      <c r="AJ940" s="81"/>
      <c r="AK940" s="81"/>
      <c r="AL940" s="81"/>
      <c r="AM940" s="81"/>
      <c r="AN940" s="81"/>
      <c r="AO940" s="81"/>
      <c r="AP940" s="82"/>
      <c r="AQ940" s="81"/>
      <c r="AR940" s="81"/>
      <c r="AS940" s="81"/>
      <c r="AT940" s="81"/>
      <c r="AU940" s="81"/>
      <c r="AV940" s="81"/>
      <c r="AW940" s="81"/>
      <c r="AX940" s="82"/>
      <c r="AY940" s="81"/>
      <c r="AZ940" s="81"/>
      <c r="BA940" s="81"/>
      <c r="BB940" s="81"/>
      <c r="BC940" s="81"/>
      <c r="BD940" s="81"/>
      <c r="BE940" s="81"/>
      <c r="BF940" s="82"/>
      <c r="BG940" s="81"/>
      <c r="BH940" s="81"/>
      <c r="BI940" s="81"/>
      <c r="BJ940" s="81"/>
      <c r="BK940" s="81"/>
      <c r="BL940" s="81"/>
      <c r="BM940" s="82"/>
      <c r="BN940" s="81"/>
      <c r="BO940" s="81"/>
      <c r="BP940" s="81"/>
      <c r="BQ940" s="81"/>
      <c r="BR940" s="81"/>
      <c r="BS940" s="81"/>
      <c r="BT940"/>
      <c r="BU940" s="80"/>
      <c r="BV940" s="80"/>
      <c r="BW940" s="80"/>
      <c r="BX940" s="80"/>
      <c r="BY940" s="80"/>
      <c r="BZ940" s="80"/>
      <c r="CA940" s="80"/>
      <c r="CB940" s="80"/>
      <c r="CC940" s="80"/>
    </row>
    <row r="941" spans="1:81">
      <c r="A941" s="80"/>
      <c r="B941" s="80"/>
      <c r="C941" s="80"/>
      <c r="D941" s="80"/>
      <c r="E941" s="80"/>
      <c r="F941" s="80"/>
      <c r="G941" s="80"/>
      <c r="H941" s="80"/>
      <c r="I941" s="173"/>
      <c r="J941" s="81"/>
      <c r="K941" s="81"/>
      <c r="L941" s="81"/>
      <c r="M941" s="81"/>
      <c r="N941" s="81"/>
      <c r="O941" s="81"/>
      <c r="P941" s="81"/>
      <c r="Q941" s="81"/>
      <c r="R941" s="81"/>
      <c r="S941" s="81"/>
      <c r="T941" s="82"/>
      <c r="U941" s="81"/>
      <c r="V941" s="81"/>
      <c r="W941" s="81"/>
      <c r="X941" s="81"/>
      <c r="Y941" s="81"/>
      <c r="Z941" s="81"/>
      <c r="AA941" s="81"/>
      <c r="AB941" s="81"/>
      <c r="AC941" s="81"/>
      <c r="AD941" s="81"/>
      <c r="AE941" s="82"/>
      <c r="AF941" s="81"/>
      <c r="AG941" s="81"/>
      <c r="AH941" s="81"/>
      <c r="AI941" s="81"/>
      <c r="AJ941" s="81"/>
      <c r="AK941" s="81"/>
      <c r="AL941" s="81"/>
      <c r="AM941" s="81"/>
      <c r="AN941" s="81"/>
      <c r="AO941" s="81"/>
      <c r="AP941" s="82"/>
      <c r="AQ941" s="81"/>
      <c r="AR941" s="81"/>
      <c r="AS941" s="81"/>
      <c r="AT941" s="81"/>
      <c r="AU941" s="81"/>
      <c r="AV941" s="81"/>
      <c r="AW941" s="81"/>
      <c r="AX941" s="82"/>
      <c r="AY941" s="81"/>
      <c r="AZ941" s="81"/>
      <c r="BA941" s="81"/>
      <c r="BB941" s="81"/>
      <c r="BC941" s="81"/>
      <c r="BD941" s="81"/>
      <c r="BE941" s="81"/>
      <c r="BF941" s="82"/>
      <c r="BG941" s="81"/>
      <c r="BH941" s="81"/>
      <c r="BI941" s="81"/>
      <c r="BJ941" s="81"/>
      <c r="BK941" s="81"/>
      <c r="BL941" s="81"/>
      <c r="BM941" s="82"/>
      <c r="BN941" s="81"/>
      <c r="BO941" s="81"/>
      <c r="BP941" s="81"/>
      <c r="BQ941" s="81"/>
      <c r="BR941" s="81"/>
      <c r="BS941" s="81"/>
      <c r="BT941"/>
      <c r="BU941" s="80"/>
      <c r="BV941" s="80"/>
      <c r="BW941" s="80"/>
      <c r="BX941" s="80"/>
      <c r="BY941" s="80"/>
      <c r="BZ941" s="80"/>
      <c r="CA941" s="80"/>
      <c r="CB941" s="80"/>
      <c r="CC941" s="80"/>
    </row>
    <row r="942" spans="1:81">
      <c r="A942" s="80"/>
      <c r="B942" s="80"/>
      <c r="C942" s="80"/>
      <c r="D942" s="80"/>
      <c r="E942" s="80"/>
      <c r="F942" s="80"/>
      <c r="G942" s="80"/>
      <c r="H942" s="80"/>
      <c r="I942" s="173"/>
      <c r="J942" s="81"/>
      <c r="K942" s="81"/>
      <c r="L942" s="81"/>
      <c r="M942" s="81"/>
      <c r="N942" s="81"/>
      <c r="O942" s="81"/>
      <c r="P942" s="81"/>
      <c r="Q942" s="81"/>
      <c r="R942" s="81"/>
      <c r="S942" s="81"/>
      <c r="T942" s="82"/>
      <c r="U942" s="81"/>
      <c r="V942" s="81"/>
      <c r="W942" s="81"/>
      <c r="X942" s="81"/>
      <c r="Y942" s="81"/>
      <c r="Z942" s="81"/>
      <c r="AA942" s="81"/>
      <c r="AB942" s="81"/>
      <c r="AC942" s="81"/>
      <c r="AD942" s="81"/>
      <c r="AE942" s="82"/>
      <c r="AF942" s="81"/>
      <c r="AG942" s="81"/>
      <c r="AH942" s="81"/>
      <c r="AI942" s="81"/>
      <c r="AJ942" s="81"/>
      <c r="AK942" s="81"/>
      <c r="AL942" s="81"/>
      <c r="AM942" s="81"/>
      <c r="AN942" s="81"/>
      <c r="AO942" s="81"/>
      <c r="AP942" s="82"/>
      <c r="AQ942" s="81"/>
      <c r="AR942" s="81"/>
      <c r="AS942" s="81"/>
      <c r="AT942" s="81"/>
      <c r="AU942" s="81"/>
      <c r="AV942" s="81"/>
      <c r="AW942" s="81"/>
      <c r="AX942" s="82"/>
      <c r="AY942" s="81"/>
      <c r="AZ942" s="81"/>
      <c r="BA942" s="81"/>
      <c r="BB942" s="81"/>
      <c r="BC942" s="81"/>
      <c r="BD942" s="81"/>
      <c r="BE942" s="81"/>
      <c r="BF942" s="82"/>
      <c r="BG942" s="81"/>
      <c r="BH942" s="81"/>
      <c r="BI942" s="81"/>
      <c r="BJ942" s="81"/>
      <c r="BK942" s="81"/>
      <c r="BL942" s="81"/>
      <c r="BM942" s="82"/>
      <c r="BN942" s="81"/>
      <c r="BO942" s="81"/>
      <c r="BP942" s="81"/>
      <c r="BQ942" s="81"/>
      <c r="BR942" s="81"/>
      <c r="BS942" s="81"/>
      <c r="BT942"/>
      <c r="BU942" s="80"/>
      <c r="BV942" s="80"/>
      <c r="BW942" s="80"/>
      <c r="BX942" s="80"/>
      <c r="BY942" s="80"/>
      <c r="BZ942" s="80"/>
      <c r="CA942" s="80"/>
      <c r="CB942" s="80"/>
      <c r="CC942" s="80"/>
    </row>
    <row r="943" spans="1:81">
      <c r="A943" s="80"/>
      <c r="B943" s="80"/>
      <c r="C943" s="80"/>
      <c r="D943" s="80"/>
      <c r="E943" s="80"/>
      <c r="F943" s="80"/>
      <c r="G943" s="80"/>
      <c r="H943" s="80"/>
      <c r="I943" s="173"/>
      <c r="J943" s="81"/>
      <c r="K943" s="81"/>
      <c r="L943" s="81"/>
      <c r="M943" s="81"/>
      <c r="N943" s="81"/>
      <c r="O943" s="81"/>
      <c r="P943" s="81"/>
      <c r="Q943" s="81"/>
      <c r="R943" s="81"/>
      <c r="S943" s="81"/>
      <c r="T943" s="82"/>
      <c r="U943" s="81"/>
      <c r="V943" s="81"/>
      <c r="W943" s="81"/>
      <c r="X943" s="81"/>
      <c r="Y943" s="81"/>
      <c r="Z943" s="81"/>
      <c r="AA943" s="81"/>
      <c r="AB943" s="81"/>
      <c r="AC943" s="81"/>
      <c r="AD943" s="81"/>
      <c r="AE943" s="82"/>
      <c r="AF943" s="81"/>
      <c r="AG943" s="81"/>
      <c r="AH943" s="81"/>
      <c r="AI943" s="81"/>
      <c r="AJ943" s="81"/>
      <c r="AK943" s="81"/>
      <c r="AL943" s="81"/>
      <c r="AM943" s="81"/>
      <c r="AN943" s="81"/>
      <c r="AO943" s="81"/>
      <c r="AP943" s="82"/>
      <c r="AQ943" s="81"/>
      <c r="AR943" s="81"/>
      <c r="AS943" s="81"/>
      <c r="AT943" s="81"/>
      <c r="AU943" s="81"/>
      <c r="AV943" s="81"/>
      <c r="AW943" s="81"/>
      <c r="AX943" s="82"/>
      <c r="AY943" s="81"/>
      <c r="AZ943" s="81"/>
      <c r="BA943" s="81"/>
      <c r="BB943" s="81"/>
      <c r="BC943" s="81"/>
      <c r="BD943" s="81"/>
      <c r="BE943" s="81"/>
      <c r="BF943" s="82"/>
      <c r="BG943" s="81"/>
      <c r="BH943" s="81"/>
      <c r="BI943" s="81"/>
      <c r="BJ943" s="81"/>
      <c r="BK943" s="81"/>
      <c r="BL943" s="81"/>
      <c r="BM943" s="82"/>
      <c r="BN943" s="81"/>
      <c r="BO943" s="81"/>
      <c r="BP943" s="81"/>
      <c r="BQ943" s="81"/>
      <c r="BR943" s="81"/>
      <c r="BS943" s="81"/>
      <c r="BT943"/>
      <c r="BU943" s="80"/>
      <c r="BV943" s="80"/>
      <c r="BW943" s="80"/>
      <c r="BX943" s="80"/>
      <c r="BY943" s="80"/>
      <c r="BZ943" s="80"/>
      <c r="CA943" s="80"/>
      <c r="CB943" s="80"/>
      <c r="CC943" s="80"/>
    </row>
    <row r="944" spans="1:81">
      <c r="A944" s="80"/>
      <c r="B944" s="80"/>
      <c r="C944" s="80"/>
      <c r="D944" s="80"/>
      <c r="E944" s="80"/>
      <c r="F944" s="80"/>
      <c r="G944" s="80"/>
      <c r="H944" s="80"/>
      <c r="I944" s="173"/>
      <c r="J944" s="81"/>
      <c r="K944" s="81"/>
      <c r="L944" s="81"/>
      <c r="M944" s="81"/>
      <c r="N944" s="81"/>
      <c r="O944" s="81"/>
      <c r="P944" s="81"/>
      <c r="Q944" s="81"/>
      <c r="R944" s="81"/>
      <c r="S944" s="81"/>
      <c r="T944" s="82"/>
      <c r="U944" s="81"/>
      <c r="V944" s="81"/>
      <c r="W944" s="81"/>
      <c r="X944" s="81"/>
      <c r="Y944" s="81"/>
      <c r="Z944" s="81"/>
      <c r="AA944" s="81"/>
      <c r="AB944" s="81"/>
      <c r="AC944" s="81"/>
      <c r="AD944" s="81"/>
      <c r="AE944" s="82"/>
      <c r="AF944" s="81"/>
      <c r="AG944" s="81"/>
      <c r="AH944" s="81"/>
      <c r="AI944" s="81"/>
      <c r="AJ944" s="81"/>
      <c r="AK944" s="81"/>
      <c r="AL944" s="81"/>
      <c r="AM944" s="81"/>
      <c r="AN944" s="81"/>
      <c r="AO944" s="81"/>
      <c r="AP944" s="82"/>
      <c r="AQ944" s="81"/>
      <c r="AR944" s="81"/>
      <c r="AS944" s="81"/>
      <c r="AT944" s="81"/>
      <c r="AU944" s="81"/>
      <c r="AV944" s="81"/>
      <c r="AW944" s="81"/>
      <c r="AX944" s="82"/>
      <c r="AY944" s="81"/>
      <c r="AZ944" s="81"/>
      <c r="BA944" s="81"/>
      <c r="BB944" s="81"/>
      <c r="BC944" s="81"/>
      <c r="BD944" s="81"/>
      <c r="BE944" s="81"/>
      <c r="BF944" s="82"/>
      <c r="BG944" s="81"/>
      <c r="BH944" s="81"/>
      <c r="BI944" s="81"/>
      <c r="BJ944" s="81"/>
      <c r="BK944" s="81"/>
      <c r="BL944" s="81"/>
      <c r="BM944" s="82"/>
      <c r="BN944" s="81"/>
      <c r="BO944" s="81"/>
      <c r="BP944" s="81"/>
      <c r="BQ944" s="81"/>
      <c r="BR944" s="81"/>
      <c r="BS944" s="81"/>
      <c r="BT944"/>
      <c r="BU944" s="80"/>
      <c r="BV944" s="80"/>
      <c r="BW944" s="80"/>
      <c r="BX944" s="80"/>
      <c r="BY944" s="80"/>
      <c r="BZ944" s="80"/>
      <c r="CA944" s="80"/>
      <c r="CB944" s="80"/>
      <c r="CC944" s="80"/>
    </row>
    <row r="945" spans="1:81">
      <c r="A945" s="80"/>
      <c r="B945" s="80"/>
      <c r="C945" s="80"/>
      <c r="D945" s="80"/>
      <c r="E945" s="80"/>
      <c r="F945" s="80"/>
      <c r="G945" s="80"/>
      <c r="H945" s="80"/>
      <c r="I945" s="173"/>
      <c r="J945" s="81"/>
      <c r="K945" s="81"/>
      <c r="L945" s="81"/>
      <c r="M945" s="81"/>
      <c r="N945" s="81"/>
      <c r="O945" s="81"/>
      <c r="P945" s="81"/>
      <c r="Q945" s="81"/>
      <c r="R945" s="81"/>
      <c r="S945" s="81"/>
      <c r="T945" s="82"/>
      <c r="U945" s="81"/>
      <c r="V945" s="81"/>
      <c r="W945" s="81"/>
      <c r="X945" s="81"/>
      <c r="Y945" s="81"/>
      <c r="Z945" s="81"/>
      <c r="AA945" s="81"/>
      <c r="AB945" s="81"/>
      <c r="AC945" s="81"/>
      <c r="AD945" s="81"/>
      <c r="AE945" s="82"/>
      <c r="AF945" s="81"/>
      <c r="AG945" s="81"/>
      <c r="AH945" s="81"/>
      <c r="AI945" s="81"/>
      <c r="AJ945" s="81"/>
      <c r="AK945" s="81"/>
      <c r="AL945" s="81"/>
      <c r="AM945" s="81"/>
      <c r="AN945" s="81"/>
      <c r="AO945" s="81"/>
      <c r="AP945" s="82"/>
      <c r="AQ945" s="81"/>
      <c r="AR945" s="81"/>
      <c r="AS945" s="81"/>
      <c r="AT945" s="81"/>
      <c r="AU945" s="81"/>
      <c r="AV945" s="81"/>
      <c r="AW945" s="81"/>
      <c r="AX945" s="82"/>
      <c r="AY945" s="81"/>
      <c r="AZ945" s="81"/>
      <c r="BA945" s="81"/>
      <c r="BB945" s="81"/>
      <c r="BC945" s="81"/>
      <c r="BD945" s="81"/>
      <c r="BE945" s="81"/>
      <c r="BF945" s="82"/>
      <c r="BG945" s="81"/>
      <c r="BH945" s="81"/>
      <c r="BI945" s="81"/>
      <c r="BJ945" s="81"/>
      <c r="BK945" s="81"/>
      <c r="BL945" s="81"/>
      <c r="BM945" s="82"/>
      <c r="BN945" s="81"/>
      <c r="BO945" s="81"/>
      <c r="BP945" s="81"/>
      <c r="BQ945" s="81"/>
      <c r="BR945" s="81"/>
      <c r="BS945" s="81"/>
      <c r="BT945"/>
      <c r="BU945" s="80"/>
      <c r="BV945" s="80"/>
      <c r="BW945" s="80"/>
      <c r="BX945" s="80"/>
      <c r="BY945" s="80"/>
      <c r="BZ945" s="80"/>
      <c r="CA945" s="80"/>
      <c r="CB945" s="80"/>
      <c r="CC945" s="80"/>
    </row>
    <row r="946" spans="1:81">
      <c r="A946" s="80"/>
      <c r="B946" s="80"/>
      <c r="C946" s="80"/>
      <c r="D946" s="80"/>
      <c r="E946" s="80"/>
      <c r="F946" s="80"/>
      <c r="G946" s="80"/>
      <c r="H946" s="80"/>
      <c r="I946" s="173"/>
      <c r="J946" s="81"/>
      <c r="K946" s="81"/>
      <c r="L946" s="81"/>
      <c r="M946" s="81"/>
      <c r="N946" s="81"/>
      <c r="O946" s="81"/>
      <c r="P946" s="81"/>
      <c r="Q946" s="81"/>
      <c r="R946" s="81"/>
      <c r="S946" s="81"/>
      <c r="T946" s="82"/>
      <c r="U946" s="81"/>
      <c r="V946" s="81"/>
      <c r="W946" s="81"/>
      <c r="X946" s="81"/>
      <c r="Y946" s="81"/>
      <c r="Z946" s="81"/>
      <c r="AA946" s="81"/>
      <c r="AB946" s="81"/>
      <c r="AC946" s="81"/>
      <c r="AD946" s="81"/>
      <c r="AE946" s="82"/>
      <c r="AF946" s="81"/>
      <c r="AG946" s="81"/>
      <c r="AH946" s="81"/>
      <c r="AI946" s="81"/>
      <c r="AJ946" s="81"/>
      <c r="AK946" s="81"/>
      <c r="AL946" s="81"/>
      <c r="AM946" s="81"/>
      <c r="AN946" s="81"/>
      <c r="AO946" s="81"/>
      <c r="AP946" s="82"/>
      <c r="AQ946" s="81"/>
      <c r="AR946" s="81"/>
      <c r="AS946" s="81"/>
      <c r="AT946" s="81"/>
      <c r="AU946" s="81"/>
      <c r="AV946" s="81"/>
      <c r="AW946" s="81"/>
      <c r="AX946" s="82"/>
      <c r="AY946" s="81"/>
      <c r="AZ946" s="81"/>
      <c r="BA946" s="81"/>
      <c r="BB946" s="81"/>
      <c r="BC946" s="81"/>
      <c r="BD946" s="81"/>
      <c r="BE946" s="81"/>
      <c r="BF946" s="82"/>
      <c r="BG946" s="81"/>
      <c r="BH946" s="81"/>
      <c r="BI946" s="81"/>
      <c r="BJ946" s="81"/>
      <c r="BK946" s="81"/>
      <c r="BL946" s="81"/>
      <c r="BM946" s="82"/>
      <c r="BN946" s="81"/>
      <c r="BO946" s="81"/>
      <c r="BP946" s="81"/>
      <c r="BQ946" s="81"/>
      <c r="BR946" s="81"/>
      <c r="BS946" s="81"/>
      <c r="BT946"/>
      <c r="BU946" s="80"/>
      <c r="BV946" s="80"/>
      <c r="BW946" s="80"/>
      <c r="BX946" s="80"/>
      <c r="BY946" s="80"/>
      <c r="BZ946" s="80"/>
      <c r="CA946" s="80"/>
      <c r="CB946" s="80"/>
      <c r="CC946" s="80"/>
    </row>
    <row r="947" spans="1:81">
      <c r="A947" s="80"/>
      <c r="B947" s="80"/>
      <c r="C947" s="80"/>
      <c r="D947" s="80"/>
      <c r="E947" s="80"/>
      <c r="F947" s="80"/>
      <c r="G947" s="80"/>
      <c r="H947" s="80"/>
      <c r="I947" s="173"/>
      <c r="J947" s="81"/>
      <c r="K947" s="81"/>
      <c r="L947" s="81"/>
      <c r="M947" s="81"/>
      <c r="N947" s="81"/>
      <c r="O947" s="81"/>
      <c r="P947" s="81"/>
      <c r="Q947" s="81"/>
      <c r="R947" s="81"/>
      <c r="S947" s="81"/>
      <c r="T947" s="82"/>
      <c r="U947" s="81"/>
      <c r="V947" s="81"/>
      <c r="W947" s="81"/>
      <c r="X947" s="81"/>
      <c r="Y947" s="81"/>
      <c r="Z947" s="81"/>
      <c r="AA947" s="81"/>
      <c r="AB947" s="81"/>
      <c r="AC947" s="81"/>
      <c r="AD947" s="81"/>
      <c r="AE947" s="82"/>
      <c r="AF947" s="81"/>
      <c r="AG947" s="81"/>
      <c r="AH947" s="81"/>
      <c r="AI947" s="81"/>
      <c r="AJ947" s="81"/>
      <c r="AK947" s="81"/>
      <c r="AL947" s="81"/>
      <c r="AM947" s="81"/>
      <c r="AN947" s="81"/>
      <c r="AO947" s="81"/>
      <c r="AP947" s="82"/>
      <c r="AQ947" s="81"/>
      <c r="AR947" s="81"/>
      <c r="AS947" s="81"/>
      <c r="AT947" s="81"/>
      <c r="AU947" s="81"/>
      <c r="AV947" s="81"/>
      <c r="AW947" s="81"/>
      <c r="AX947" s="82"/>
      <c r="AY947" s="81"/>
      <c r="AZ947" s="81"/>
      <c r="BA947" s="81"/>
      <c r="BB947" s="81"/>
      <c r="BC947" s="81"/>
      <c r="BD947" s="81"/>
      <c r="BE947" s="81"/>
      <c r="BF947" s="82"/>
      <c r="BG947" s="81"/>
      <c r="BH947" s="81"/>
      <c r="BI947" s="81"/>
      <c r="BJ947" s="81"/>
      <c r="BK947" s="81"/>
      <c r="BL947" s="81"/>
      <c r="BM947" s="82"/>
      <c r="BN947" s="81"/>
      <c r="BO947" s="81"/>
      <c r="BP947" s="81"/>
      <c r="BQ947" s="81"/>
      <c r="BR947" s="81"/>
      <c r="BS947" s="81"/>
      <c r="BT947"/>
      <c r="BU947" s="80"/>
      <c r="BV947" s="80"/>
      <c r="BW947" s="80"/>
      <c r="BX947" s="80"/>
      <c r="BY947" s="80"/>
      <c r="BZ947" s="80"/>
      <c r="CA947" s="80"/>
      <c r="CB947" s="80"/>
      <c r="CC947" s="80"/>
    </row>
    <row r="948" spans="1:81">
      <c r="A948" s="80"/>
      <c r="B948" s="80"/>
      <c r="C948" s="80"/>
      <c r="D948" s="80"/>
      <c r="E948" s="80"/>
      <c r="F948" s="80"/>
      <c r="G948" s="80"/>
      <c r="H948" s="80"/>
      <c r="I948" s="173"/>
      <c r="J948" s="81"/>
      <c r="K948" s="81"/>
      <c r="L948" s="81"/>
      <c r="M948" s="81"/>
      <c r="N948" s="81"/>
      <c r="O948" s="81"/>
      <c r="P948" s="81"/>
      <c r="Q948" s="81"/>
      <c r="R948" s="81"/>
      <c r="S948" s="81"/>
      <c r="T948" s="82"/>
      <c r="U948" s="81"/>
      <c r="V948" s="81"/>
      <c r="W948" s="81"/>
      <c r="X948" s="81"/>
      <c r="Y948" s="81"/>
      <c r="Z948" s="81"/>
      <c r="AA948" s="81"/>
      <c r="AB948" s="81"/>
      <c r="AC948" s="81"/>
      <c r="AD948" s="81"/>
      <c r="AE948" s="82"/>
      <c r="AF948" s="81"/>
      <c r="AG948" s="81"/>
      <c r="AH948" s="81"/>
      <c r="AI948" s="81"/>
      <c r="AJ948" s="81"/>
      <c r="AK948" s="81"/>
      <c r="AL948" s="81"/>
      <c r="AM948" s="81"/>
      <c r="AN948" s="81"/>
      <c r="AO948" s="81"/>
      <c r="AP948" s="82"/>
      <c r="AQ948" s="81"/>
      <c r="AR948" s="81"/>
      <c r="AS948" s="81"/>
      <c r="AT948" s="81"/>
      <c r="AU948" s="81"/>
      <c r="AV948" s="81"/>
      <c r="AW948" s="81"/>
      <c r="AX948" s="82"/>
      <c r="AY948" s="81"/>
      <c r="AZ948" s="81"/>
      <c r="BA948" s="81"/>
      <c r="BB948" s="81"/>
      <c r="BC948" s="81"/>
      <c r="BD948" s="81"/>
      <c r="BE948" s="81"/>
      <c r="BF948" s="82"/>
      <c r="BG948" s="81"/>
      <c r="BH948" s="81"/>
      <c r="BI948" s="81"/>
      <c r="BJ948" s="81"/>
      <c r="BK948" s="81"/>
      <c r="BL948" s="81"/>
      <c r="BM948" s="82"/>
      <c r="BN948" s="81"/>
      <c r="BO948" s="81"/>
      <c r="BP948" s="81"/>
      <c r="BQ948" s="81"/>
      <c r="BR948" s="81"/>
      <c r="BS948" s="81"/>
      <c r="BT948"/>
      <c r="BU948" s="80"/>
      <c r="BV948" s="80"/>
      <c r="BW948" s="80"/>
      <c r="BX948" s="80"/>
      <c r="BY948" s="80"/>
      <c r="BZ948" s="80"/>
      <c r="CA948" s="80"/>
      <c r="CB948" s="80"/>
      <c r="CC948" s="80"/>
    </row>
    <row r="949" spans="1:81">
      <c r="A949" s="80"/>
      <c r="B949" s="80"/>
      <c r="C949" s="80"/>
      <c r="D949" s="80"/>
      <c r="E949" s="80"/>
      <c r="F949" s="80"/>
      <c r="G949" s="80"/>
      <c r="H949" s="80"/>
      <c r="I949" s="173"/>
      <c r="J949" s="81"/>
      <c r="K949" s="81"/>
      <c r="L949" s="81"/>
      <c r="M949" s="81"/>
      <c r="N949" s="81"/>
      <c r="O949" s="81"/>
      <c r="P949" s="81"/>
      <c r="Q949" s="81"/>
      <c r="R949" s="81"/>
      <c r="S949" s="81"/>
      <c r="T949" s="82"/>
      <c r="U949" s="81"/>
      <c r="V949" s="81"/>
      <c r="W949" s="81"/>
      <c r="X949" s="81"/>
      <c r="Y949" s="81"/>
      <c r="Z949" s="81"/>
      <c r="AA949" s="81"/>
      <c r="AB949" s="81"/>
      <c r="AC949" s="81"/>
      <c r="AD949" s="81"/>
      <c r="AE949" s="82"/>
      <c r="AF949" s="81"/>
      <c r="AG949" s="81"/>
      <c r="AH949" s="81"/>
      <c r="AI949" s="81"/>
      <c r="AJ949" s="81"/>
      <c r="AK949" s="81"/>
      <c r="AL949" s="81"/>
      <c r="AM949" s="81"/>
      <c r="AN949" s="81"/>
      <c r="AO949" s="81"/>
      <c r="AP949" s="82"/>
      <c r="AQ949" s="81"/>
      <c r="AR949" s="81"/>
      <c r="AS949" s="81"/>
      <c r="AT949" s="81"/>
      <c r="AU949" s="81"/>
      <c r="AV949" s="81"/>
      <c r="AW949" s="81"/>
      <c r="AX949" s="82"/>
      <c r="AY949" s="81"/>
      <c r="AZ949" s="81"/>
      <c r="BA949" s="81"/>
      <c r="BB949" s="81"/>
      <c r="BC949" s="81"/>
      <c r="BD949" s="81"/>
      <c r="BE949" s="81"/>
      <c r="BF949" s="82"/>
      <c r="BG949" s="81"/>
      <c r="BH949" s="81"/>
      <c r="BI949" s="81"/>
      <c r="BJ949" s="81"/>
      <c r="BK949" s="81"/>
      <c r="BL949" s="81"/>
      <c r="BM949" s="82"/>
      <c r="BN949" s="81"/>
      <c r="BO949" s="81"/>
      <c r="BP949" s="81"/>
      <c r="BQ949" s="81"/>
      <c r="BR949" s="81"/>
      <c r="BS949" s="81"/>
      <c r="BT949"/>
      <c r="BU949" s="80"/>
      <c r="BV949" s="80"/>
      <c r="BW949" s="80"/>
      <c r="BX949" s="80"/>
      <c r="BY949" s="80"/>
      <c r="BZ949" s="80"/>
      <c r="CA949" s="80"/>
      <c r="CB949" s="80"/>
      <c r="CC949" s="80"/>
    </row>
    <row r="950" spans="1:81">
      <c r="A950" s="80"/>
      <c r="B950" s="80"/>
      <c r="C950" s="80"/>
      <c r="D950" s="80"/>
      <c r="E950" s="80"/>
      <c r="F950" s="80"/>
      <c r="G950" s="80"/>
      <c r="H950" s="80"/>
      <c r="I950" s="173"/>
      <c r="J950" s="81"/>
      <c r="K950" s="81"/>
      <c r="L950" s="81"/>
      <c r="M950" s="81"/>
      <c r="N950" s="81"/>
      <c r="O950" s="81"/>
      <c r="P950" s="81"/>
      <c r="Q950" s="81"/>
      <c r="R950" s="81"/>
      <c r="S950" s="81"/>
      <c r="T950" s="82"/>
      <c r="U950" s="81"/>
      <c r="V950" s="81"/>
      <c r="W950" s="81"/>
      <c r="X950" s="81"/>
      <c r="Y950" s="81"/>
      <c r="Z950" s="81"/>
      <c r="AA950" s="81"/>
      <c r="AB950" s="81"/>
      <c r="AC950" s="81"/>
      <c r="AD950" s="81"/>
      <c r="AE950" s="82"/>
      <c r="AF950" s="81"/>
      <c r="AG950" s="81"/>
      <c r="AH950" s="81"/>
      <c r="AI950" s="81"/>
      <c r="AJ950" s="81"/>
      <c r="AK950" s="81"/>
      <c r="AL950" s="81"/>
      <c r="AM950" s="81"/>
      <c r="AN950" s="81"/>
      <c r="AO950" s="81"/>
      <c r="AP950" s="82"/>
      <c r="AQ950" s="81"/>
      <c r="AR950" s="81"/>
      <c r="AS950" s="81"/>
      <c r="AT950" s="81"/>
      <c r="AU950" s="81"/>
      <c r="AV950" s="81"/>
      <c r="AW950" s="81"/>
      <c r="AX950" s="82"/>
      <c r="AY950" s="81"/>
      <c r="AZ950" s="81"/>
      <c r="BA950" s="81"/>
      <c r="BB950" s="81"/>
      <c r="BC950" s="81"/>
      <c r="BD950" s="81"/>
      <c r="BE950" s="81"/>
      <c r="BF950" s="82"/>
      <c r="BG950" s="81"/>
      <c r="BH950" s="81"/>
      <c r="BI950" s="81"/>
      <c r="BJ950" s="81"/>
      <c r="BK950" s="81"/>
      <c r="BL950" s="81"/>
      <c r="BM950" s="82"/>
      <c r="BN950" s="81"/>
      <c r="BO950" s="81"/>
      <c r="BP950" s="81"/>
      <c r="BQ950" s="81"/>
      <c r="BR950" s="81"/>
      <c r="BS950" s="81"/>
      <c r="BT950"/>
      <c r="BU950" s="80"/>
      <c r="BV950" s="80"/>
      <c r="BW950" s="80"/>
      <c r="BX950" s="80"/>
      <c r="BY950" s="80"/>
      <c r="BZ950" s="80"/>
      <c r="CA950" s="80"/>
      <c r="CB950" s="80"/>
      <c r="CC950" s="80"/>
    </row>
    <row r="951" spans="1:81">
      <c r="A951" s="80"/>
      <c r="B951" s="80"/>
      <c r="C951" s="80"/>
      <c r="D951" s="80"/>
      <c r="E951" s="80"/>
      <c r="F951" s="80"/>
      <c r="G951" s="80"/>
      <c r="H951" s="80"/>
      <c r="I951" s="173"/>
      <c r="J951" s="81"/>
      <c r="K951" s="81"/>
      <c r="L951" s="81"/>
      <c r="M951" s="81"/>
      <c r="N951" s="81"/>
      <c r="O951" s="81"/>
      <c r="P951" s="81"/>
      <c r="Q951" s="81"/>
      <c r="R951" s="81"/>
      <c r="S951" s="81"/>
      <c r="T951" s="82"/>
      <c r="U951" s="81"/>
      <c r="V951" s="81"/>
      <c r="W951" s="81"/>
      <c r="X951" s="81"/>
      <c r="Y951" s="81"/>
      <c r="Z951" s="81"/>
      <c r="AA951" s="81"/>
      <c r="AB951" s="81"/>
      <c r="AC951" s="81"/>
      <c r="AD951" s="81"/>
      <c r="AE951" s="82"/>
      <c r="AF951" s="81"/>
      <c r="AG951" s="81"/>
      <c r="AH951" s="81"/>
      <c r="AI951" s="81"/>
      <c r="AJ951" s="81"/>
      <c r="AK951" s="81"/>
      <c r="AL951" s="81"/>
      <c r="AM951" s="81"/>
      <c r="AN951" s="81"/>
      <c r="AO951" s="81"/>
      <c r="AP951" s="82"/>
      <c r="AQ951" s="81"/>
      <c r="AR951" s="81"/>
      <c r="AS951" s="81"/>
      <c r="AT951" s="81"/>
      <c r="AU951" s="81"/>
      <c r="AV951" s="81"/>
      <c r="AW951" s="81"/>
      <c r="AX951" s="82"/>
      <c r="AY951" s="81"/>
      <c r="AZ951" s="81"/>
      <c r="BA951" s="81"/>
      <c r="BB951" s="81"/>
      <c r="BC951" s="81"/>
      <c r="BD951" s="81"/>
      <c r="BE951" s="81"/>
      <c r="BF951" s="82"/>
      <c r="BG951" s="81"/>
      <c r="BH951" s="81"/>
      <c r="BI951" s="81"/>
      <c r="BJ951" s="81"/>
      <c r="BK951" s="81"/>
      <c r="BL951" s="81"/>
      <c r="BM951" s="82"/>
      <c r="BN951" s="81"/>
      <c r="BO951" s="81"/>
      <c r="BP951" s="81"/>
      <c r="BQ951" s="81"/>
      <c r="BR951" s="81"/>
      <c r="BS951" s="81"/>
      <c r="BT951"/>
      <c r="BU951" s="80"/>
      <c r="BV951" s="80"/>
      <c r="BW951" s="80"/>
      <c r="BX951" s="80"/>
      <c r="BY951" s="80"/>
      <c r="BZ951" s="80"/>
      <c r="CA951" s="80"/>
      <c r="CB951" s="80"/>
      <c r="CC951" s="80"/>
    </row>
    <row r="952" spans="1:81">
      <c r="A952" s="80"/>
      <c r="B952" s="80"/>
      <c r="C952" s="80"/>
      <c r="D952" s="80"/>
      <c r="E952" s="80"/>
      <c r="F952" s="80"/>
      <c r="G952" s="80"/>
      <c r="H952" s="80"/>
      <c r="I952" s="173"/>
      <c r="J952" s="81"/>
      <c r="K952" s="81"/>
      <c r="L952" s="81"/>
      <c r="M952" s="81"/>
      <c r="N952" s="81"/>
      <c r="O952" s="81"/>
      <c r="P952" s="81"/>
      <c r="Q952" s="81"/>
      <c r="R952" s="81"/>
      <c r="S952" s="81"/>
      <c r="T952" s="82"/>
      <c r="U952" s="81"/>
      <c r="V952" s="81"/>
      <c r="W952" s="81"/>
      <c r="X952" s="81"/>
      <c r="Y952" s="81"/>
      <c r="Z952" s="81"/>
      <c r="AA952" s="81"/>
      <c r="AB952" s="81"/>
      <c r="AC952" s="81"/>
      <c r="AD952" s="81"/>
      <c r="AE952" s="82"/>
      <c r="AF952" s="81"/>
      <c r="AG952" s="81"/>
      <c r="AH952" s="81"/>
      <c r="AI952" s="81"/>
      <c r="AJ952" s="81"/>
      <c r="AK952" s="81"/>
      <c r="AL952" s="81"/>
      <c r="AM952" s="81"/>
      <c r="AN952" s="81"/>
      <c r="AO952" s="81"/>
      <c r="AP952" s="82"/>
      <c r="AQ952" s="81"/>
      <c r="AR952" s="81"/>
      <c r="AS952" s="81"/>
      <c r="AT952" s="81"/>
      <c r="AU952" s="81"/>
      <c r="AV952" s="81"/>
      <c r="AW952" s="81"/>
      <c r="AX952" s="82"/>
      <c r="AY952" s="81"/>
      <c r="AZ952" s="81"/>
      <c r="BA952" s="81"/>
      <c r="BB952" s="81"/>
      <c r="BC952" s="81"/>
      <c r="BD952" s="81"/>
      <c r="BE952" s="81"/>
      <c r="BF952" s="82"/>
      <c r="BG952" s="81"/>
      <c r="BH952" s="81"/>
      <c r="BI952" s="81"/>
      <c r="BJ952" s="81"/>
      <c r="BK952" s="81"/>
      <c r="BL952" s="81"/>
      <c r="BM952" s="82"/>
      <c r="BN952" s="81"/>
      <c r="BO952" s="81"/>
      <c r="BP952" s="81"/>
      <c r="BQ952" s="81"/>
      <c r="BR952" s="81"/>
      <c r="BS952" s="81"/>
      <c r="BT952"/>
      <c r="BU952" s="80"/>
      <c r="BV952" s="80"/>
      <c r="BW952" s="80"/>
      <c r="BX952" s="80"/>
      <c r="BY952" s="80"/>
      <c r="BZ952" s="80"/>
      <c r="CA952" s="80"/>
      <c r="CB952" s="80"/>
      <c r="CC952" s="80"/>
    </row>
    <row r="953" spans="1:81">
      <c r="A953" s="80"/>
      <c r="B953" s="80"/>
      <c r="C953" s="80"/>
      <c r="D953" s="80"/>
      <c r="E953" s="80"/>
      <c r="F953" s="80"/>
      <c r="G953" s="80"/>
      <c r="H953" s="80"/>
      <c r="I953" s="173"/>
      <c r="J953" s="81"/>
      <c r="K953" s="81"/>
      <c r="L953" s="81"/>
      <c r="M953" s="81"/>
      <c r="N953" s="81"/>
      <c r="O953" s="81"/>
      <c r="P953" s="81"/>
      <c r="Q953" s="81"/>
      <c r="R953" s="81"/>
      <c r="S953" s="81"/>
      <c r="T953" s="82"/>
      <c r="U953" s="81"/>
      <c r="V953" s="81"/>
      <c r="W953" s="81"/>
      <c r="X953" s="81"/>
      <c r="Y953" s="81"/>
      <c r="Z953" s="81"/>
      <c r="AA953" s="81"/>
      <c r="AB953" s="81"/>
      <c r="AC953" s="81"/>
      <c r="AD953" s="81"/>
      <c r="AE953" s="82"/>
      <c r="AF953" s="81"/>
      <c r="AG953" s="81"/>
      <c r="AH953" s="81"/>
      <c r="AI953" s="81"/>
      <c r="AJ953" s="81"/>
      <c r="AK953" s="81"/>
      <c r="AL953" s="81"/>
      <c r="AM953" s="81"/>
      <c r="AN953" s="81"/>
      <c r="AO953" s="81"/>
      <c r="AP953" s="82"/>
      <c r="AQ953" s="81"/>
      <c r="AR953" s="81"/>
      <c r="AS953" s="81"/>
      <c r="AT953" s="81"/>
      <c r="AU953" s="81"/>
      <c r="AV953" s="81"/>
      <c r="AW953" s="81"/>
      <c r="AX953" s="82"/>
      <c r="AY953" s="81"/>
      <c r="AZ953" s="81"/>
      <c r="BA953" s="81"/>
      <c r="BB953" s="81"/>
      <c r="BC953" s="81"/>
      <c r="BD953" s="81"/>
      <c r="BE953" s="81"/>
      <c r="BF953" s="82"/>
      <c r="BG953" s="81"/>
      <c r="BH953" s="81"/>
      <c r="BI953" s="81"/>
      <c r="BJ953" s="81"/>
      <c r="BK953" s="81"/>
      <c r="BL953" s="81"/>
      <c r="BM953" s="82"/>
      <c r="BN953" s="81"/>
      <c r="BO953" s="81"/>
      <c r="BP953" s="81"/>
      <c r="BQ953" s="81"/>
      <c r="BR953" s="81"/>
      <c r="BS953" s="81"/>
      <c r="BT953"/>
      <c r="BU953" s="80"/>
      <c r="BV953" s="80"/>
      <c r="BW953" s="80"/>
      <c r="BX953" s="80"/>
      <c r="BY953" s="80"/>
      <c r="BZ953" s="80"/>
      <c r="CA953" s="80"/>
      <c r="CB953" s="80"/>
      <c r="CC953" s="80"/>
    </row>
    <row r="954" spans="1:81">
      <c r="A954" s="80"/>
      <c r="B954" s="80"/>
      <c r="C954" s="80"/>
      <c r="D954" s="80"/>
      <c r="E954" s="80"/>
      <c r="F954" s="80"/>
      <c r="G954" s="80"/>
      <c r="H954" s="80"/>
      <c r="I954" s="173"/>
      <c r="J954" s="81"/>
      <c r="K954" s="81"/>
      <c r="L954" s="81"/>
      <c r="M954" s="81"/>
      <c r="N954" s="81"/>
      <c r="O954" s="81"/>
      <c r="P954" s="81"/>
      <c r="Q954" s="81"/>
      <c r="R954" s="81"/>
      <c r="S954" s="81"/>
      <c r="T954" s="82"/>
      <c r="U954" s="81"/>
      <c r="V954" s="81"/>
      <c r="W954" s="81"/>
      <c r="X954" s="81"/>
      <c r="Y954" s="81"/>
      <c r="Z954" s="81"/>
      <c r="AA954" s="81"/>
      <c r="AB954" s="81"/>
      <c r="AC954" s="81"/>
      <c r="AD954" s="81"/>
      <c r="AE954" s="82"/>
      <c r="AF954" s="81"/>
      <c r="AG954" s="81"/>
      <c r="AH954" s="81"/>
      <c r="AI954" s="81"/>
      <c r="AJ954" s="81"/>
      <c r="AK954" s="81"/>
      <c r="AL954" s="81"/>
      <c r="AM954" s="81"/>
      <c r="AN954" s="81"/>
      <c r="AO954" s="81"/>
      <c r="AP954" s="82"/>
      <c r="AQ954" s="81"/>
      <c r="AR954" s="81"/>
      <c r="AS954" s="81"/>
      <c r="AT954" s="81"/>
      <c r="AU954" s="81"/>
      <c r="AV954" s="81"/>
      <c r="AW954" s="81"/>
      <c r="AX954" s="82"/>
      <c r="AY954" s="81"/>
      <c r="AZ954" s="81"/>
      <c r="BA954" s="81"/>
      <c r="BB954" s="81"/>
      <c r="BC954" s="81"/>
      <c r="BD954" s="81"/>
      <c r="BE954" s="81"/>
      <c r="BF954" s="82"/>
      <c r="BG954" s="81"/>
      <c r="BH954" s="81"/>
      <c r="BI954" s="81"/>
      <c r="BJ954" s="81"/>
      <c r="BK954" s="81"/>
      <c r="BL954" s="81"/>
      <c r="BM954" s="82"/>
      <c r="BN954" s="81"/>
      <c r="BO954" s="81"/>
      <c r="BP954" s="81"/>
      <c r="BQ954" s="81"/>
      <c r="BR954" s="81"/>
      <c r="BS954" s="81"/>
      <c r="BT954"/>
      <c r="BU954" s="80"/>
      <c r="BV954" s="80"/>
      <c r="BW954" s="80"/>
      <c r="BX954" s="80"/>
      <c r="BY954" s="80"/>
      <c r="BZ954" s="80"/>
      <c r="CA954" s="80"/>
      <c r="CB954" s="80"/>
      <c r="CC954" s="80"/>
    </row>
    <row r="955" spans="1:81">
      <c r="A955" s="80"/>
      <c r="B955" s="80"/>
      <c r="C955" s="80"/>
      <c r="D955" s="80"/>
      <c r="E955" s="80"/>
      <c r="F955" s="80"/>
      <c r="G955" s="80"/>
      <c r="H955" s="80"/>
      <c r="I955" s="173"/>
      <c r="J955" s="81"/>
      <c r="K955" s="81"/>
      <c r="L955" s="81"/>
      <c r="M955" s="81"/>
      <c r="N955" s="81"/>
      <c r="O955" s="81"/>
      <c r="P955" s="81"/>
      <c r="Q955" s="81"/>
      <c r="R955" s="81"/>
      <c r="S955" s="81"/>
      <c r="T955" s="82"/>
      <c r="U955" s="81"/>
      <c r="V955" s="81"/>
      <c r="W955" s="81"/>
      <c r="X955" s="81"/>
      <c r="Y955" s="81"/>
      <c r="Z955" s="81"/>
      <c r="AA955" s="81"/>
      <c r="AB955" s="81"/>
      <c r="AC955" s="81"/>
      <c r="AD955" s="81"/>
      <c r="AE955" s="82"/>
      <c r="AF955" s="81"/>
      <c r="AG955" s="81"/>
      <c r="AH955" s="81"/>
      <c r="AI955" s="81"/>
      <c r="AJ955" s="81"/>
      <c r="AK955" s="81"/>
      <c r="AL955" s="81"/>
      <c r="AM955" s="81"/>
      <c r="AN955" s="81"/>
      <c r="AO955" s="81"/>
      <c r="AP955" s="82"/>
      <c r="AQ955" s="81"/>
      <c r="AR955" s="81"/>
      <c r="AS955" s="81"/>
      <c r="AT955" s="81"/>
      <c r="AU955" s="81"/>
      <c r="AV955" s="81"/>
      <c r="AW955" s="81"/>
      <c r="AX955" s="82"/>
      <c r="AY955" s="81"/>
      <c r="AZ955" s="81"/>
      <c r="BA955" s="81"/>
      <c r="BB955" s="81"/>
      <c r="BC955" s="81"/>
      <c r="BD955" s="81"/>
      <c r="BE955" s="81"/>
      <c r="BF955" s="82"/>
      <c r="BG955" s="81"/>
      <c r="BH955" s="81"/>
      <c r="BI955" s="81"/>
      <c r="BJ955" s="81"/>
      <c r="BK955" s="81"/>
      <c r="BL955" s="81"/>
      <c r="BM955" s="82"/>
      <c r="BN955" s="81"/>
      <c r="BO955" s="81"/>
      <c r="BP955" s="81"/>
      <c r="BQ955" s="81"/>
      <c r="BR955" s="81"/>
      <c r="BS955" s="81"/>
      <c r="BT955"/>
      <c r="BU955" s="80"/>
      <c r="BV955" s="80"/>
      <c r="BW955" s="80"/>
      <c r="BX955" s="80"/>
      <c r="BY955" s="80"/>
      <c r="BZ955" s="80"/>
      <c r="CA955" s="80"/>
      <c r="CB955" s="80"/>
      <c r="CC955" s="80"/>
    </row>
    <row r="956" spans="1:81">
      <c r="A956" s="80"/>
      <c r="B956" s="80"/>
      <c r="C956" s="80"/>
      <c r="D956" s="80"/>
      <c r="E956" s="80"/>
      <c r="F956" s="80"/>
      <c r="G956" s="80"/>
      <c r="H956" s="80"/>
      <c r="I956" s="173"/>
      <c r="J956" s="81"/>
      <c r="K956" s="81"/>
      <c r="L956" s="81"/>
      <c r="M956" s="81"/>
      <c r="N956" s="81"/>
      <c r="O956" s="81"/>
      <c r="P956" s="81"/>
      <c r="Q956" s="81"/>
      <c r="R956" s="81"/>
      <c r="S956" s="81"/>
      <c r="T956" s="82"/>
      <c r="U956" s="81"/>
      <c r="V956" s="81"/>
      <c r="W956" s="81"/>
      <c r="X956" s="81"/>
      <c r="Y956" s="81"/>
      <c r="Z956" s="81"/>
      <c r="AA956" s="81"/>
      <c r="AB956" s="81"/>
      <c r="AC956" s="81"/>
      <c r="AD956" s="81"/>
      <c r="AE956" s="82"/>
      <c r="AF956" s="81"/>
      <c r="AG956" s="81"/>
      <c r="AH956" s="81"/>
      <c r="AI956" s="81"/>
      <c r="AJ956" s="81"/>
      <c r="AK956" s="81"/>
      <c r="AL956" s="81"/>
      <c r="AM956" s="81"/>
      <c r="AN956" s="81"/>
      <c r="AO956" s="81"/>
      <c r="AP956" s="82"/>
      <c r="AQ956" s="81"/>
      <c r="AR956" s="81"/>
      <c r="AS956" s="81"/>
      <c r="AT956" s="81"/>
      <c r="AU956" s="81"/>
      <c r="AV956" s="81"/>
      <c r="AW956" s="81"/>
      <c r="AX956" s="82"/>
      <c r="AY956" s="81"/>
      <c r="AZ956" s="81"/>
      <c r="BA956" s="81"/>
      <c r="BB956" s="81"/>
      <c r="BC956" s="81"/>
      <c r="BD956" s="81"/>
      <c r="BE956" s="81"/>
      <c r="BF956" s="82"/>
      <c r="BG956" s="81"/>
      <c r="BH956" s="81"/>
      <c r="BI956" s="81"/>
      <c r="BJ956" s="81"/>
      <c r="BK956" s="81"/>
      <c r="BL956" s="81"/>
      <c r="BM956" s="82"/>
      <c r="BN956" s="81"/>
      <c r="BO956" s="81"/>
      <c r="BP956" s="81"/>
      <c r="BQ956" s="81"/>
      <c r="BR956" s="81"/>
      <c r="BS956" s="81"/>
      <c r="BT956"/>
      <c r="BU956" s="80"/>
      <c r="BV956" s="80"/>
      <c r="BW956" s="80"/>
      <c r="BX956" s="80"/>
      <c r="BY956" s="80"/>
      <c r="BZ956" s="80"/>
      <c r="CA956" s="80"/>
      <c r="CB956" s="80"/>
      <c r="CC956" s="80"/>
    </row>
    <row r="957" spans="1:81">
      <c r="A957" s="80"/>
      <c r="B957" s="80"/>
      <c r="C957" s="80"/>
      <c r="D957" s="80"/>
      <c r="E957" s="80"/>
      <c r="F957" s="80"/>
      <c r="G957" s="174"/>
      <c r="H957" s="80"/>
      <c r="I957" s="173"/>
      <c r="J957" s="81"/>
      <c r="K957" s="81"/>
      <c r="L957" s="81"/>
      <c r="M957" s="81"/>
      <c r="N957" s="81"/>
      <c r="O957" s="81"/>
      <c r="P957" s="81"/>
      <c r="Q957" s="81"/>
      <c r="R957" s="81"/>
      <c r="S957" s="81"/>
      <c r="T957" s="82"/>
      <c r="U957" s="81"/>
      <c r="V957" s="81"/>
      <c r="W957" s="81"/>
      <c r="X957" s="81"/>
      <c r="Y957" s="81"/>
      <c r="Z957" s="81"/>
      <c r="AA957" s="81"/>
      <c r="AB957" s="81"/>
      <c r="AC957" s="81"/>
      <c r="AD957" s="81"/>
      <c r="AE957" s="82"/>
      <c r="AF957" s="81"/>
      <c r="AG957" s="81"/>
      <c r="AH957" s="81"/>
      <c r="AI957" s="81"/>
      <c r="AJ957" s="81"/>
      <c r="AK957" s="81"/>
      <c r="AL957" s="81"/>
      <c r="AM957" s="81"/>
      <c r="AN957" s="81"/>
      <c r="AO957" s="81"/>
      <c r="AP957" s="82"/>
      <c r="AQ957" s="81"/>
      <c r="AR957" s="81"/>
      <c r="AS957" s="81"/>
      <c r="AT957" s="81"/>
      <c r="AU957" s="81"/>
      <c r="AV957" s="81"/>
      <c r="AW957" s="81"/>
      <c r="AX957" s="82"/>
      <c r="AY957" s="81"/>
      <c r="AZ957" s="81"/>
      <c r="BA957" s="81"/>
      <c r="BB957" s="81"/>
      <c r="BC957" s="81"/>
      <c r="BD957" s="81"/>
      <c r="BE957" s="81"/>
      <c r="BF957" s="82"/>
      <c r="BG957" s="81"/>
      <c r="BH957" s="81"/>
      <c r="BI957" s="81"/>
      <c r="BJ957" s="81"/>
      <c r="BK957" s="81"/>
      <c r="BL957" s="81"/>
      <c r="BM957" s="82"/>
      <c r="BN957" s="81"/>
      <c r="BO957" s="81"/>
      <c r="BP957" s="81"/>
      <c r="BQ957" s="81"/>
      <c r="BR957" s="81"/>
      <c r="BS957" s="81"/>
      <c r="BT957"/>
      <c r="BU957" s="80"/>
      <c r="BV957" s="80"/>
      <c r="BW957" s="80"/>
      <c r="BX957" s="80"/>
      <c r="BY957" s="80"/>
      <c r="BZ957" s="80"/>
      <c r="CA957" s="80"/>
      <c r="CB957" s="80"/>
      <c r="CC957" s="80"/>
    </row>
    <row r="958" spans="1:81">
      <c r="A958" s="80"/>
      <c r="B958" s="80"/>
      <c r="C958" s="80"/>
      <c r="D958" s="80"/>
      <c r="E958" s="80"/>
      <c r="F958" s="80"/>
      <c r="G958" s="174"/>
      <c r="H958" s="80"/>
      <c r="I958" s="173"/>
      <c r="J958" s="81"/>
      <c r="K958" s="81"/>
      <c r="L958" s="81"/>
      <c r="M958" s="81"/>
      <c r="N958" s="81"/>
      <c r="O958" s="81"/>
      <c r="P958" s="81"/>
      <c r="Q958" s="81"/>
      <c r="R958" s="81"/>
      <c r="S958" s="81"/>
      <c r="T958" s="82"/>
      <c r="U958" s="81"/>
      <c r="V958" s="81"/>
      <c r="W958" s="81"/>
      <c r="X958" s="81"/>
      <c r="Y958" s="81"/>
      <c r="Z958" s="81"/>
      <c r="AA958" s="81"/>
      <c r="AB958" s="81"/>
      <c r="AC958" s="81"/>
      <c r="AD958" s="81"/>
      <c r="AE958" s="82"/>
      <c r="AF958" s="81"/>
      <c r="AG958" s="81"/>
      <c r="AH958" s="81"/>
      <c r="AI958" s="81"/>
      <c r="AJ958" s="81"/>
      <c r="AK958" s="81"/>
      <c r="AL958" s="81"/>
      <c r="AM958" s="81"/>
      <c r="AN958" s="81"/>
      <c r="AO958" s="81"/>
      <c r="AP958" s="82"/>
      <c r="AQ958" s="81"/>
      <c r="AR958" s="81"/>
      <c r="AS958" s="81"/>
      <c r="AT958" s="81"/>
      <c r="AU958" s="81"/>
      <c r="AV958" s="81"/>
      <c r="AW958" s="81"/>
      <c r="AX958" s="82"/>
      <c r="AY958" s="81"/>
      <c r="AZ958" s="81"/>
      <c r="BA958" s="81"/>
      <c r="BB958" s="81"/>
      <c r="BC958" s="81"/>
      <c r="BD958" s="81"/>
      <c r="BE958" s="81"/>
      <c r="BF958" s="82"/>
      <c r="BG958" s="81"/>
      <c r="BH958" s="81"/>
      <c r="BI958" s="81"/>
      <c r="BJ958" s="81"/>
      <c r="BK958" s="81"/>
      <c r="BL958" s="81"/>
      <c r="BM958" s="82"/>
      <c r="BN958" s="81"/>
      <c r="BO958" s="81"/>
      <c r="BP958" s="81"/>
      <c r="BQ958" s="81"/>
      <c r="BR958" s="81"/>
      <c r="BS958" s="81"/>
      <c r="BT958"/>
      <c r="BU958" s="80"/>
      <c r="BV958" s="80"/>
      <c r="BW958" s="80"/>
      <c r="BX958" s="80"/>
      <c r="BY958" s="80"/>
      <c r="BZ958" s="80"/>
      <c r="CA958" s="80"/>
      <c r="CB958" s="80"/>
      <c r="CC958" s="80"/>
    </row>
    <row r="959" spans="1:81">
      <c r="A959" s="80"/>
      <c r="B959" s="80"/>
      <c r="C959" s="80"/>
      <c r="D959" s="80"/>
      <c r="E959" s="80"/>
      <c r="F959" s="80"/>
      <c r="G959" s="80"/>
      <c r="H959" s="80"/>
      <c r="I959" s="173"/>
      <c r="J959" s="81"/>
      <c r="K959" s="81"/>
      <c r="L959" s="81"/>
      <c r="M959" s="81"/>
      <c r="N959" s="81"/>
      <c r="O959" s="81"/>
      <c r="P959" s="81"/>
      <c r="Q959" s="81"/>
      <c r="R959" s="81"/>
      <c r="S959" s="81"/>
      <c r="T959" s="82"/>
      <c r="U959" s="81"/>
      <c r="V959" s="81"/>
      <c r="W959" s="81"/>
      <c r="X959" s="81"/>
      <c r="Y959" s="81"/>
      <c r="Z959" s="81"/>
      <c r="AA959" s="81"/>
      <c r="AB959" s="81"/>
      <c r="AC959" s="81"/>
      <c r="AD959" s="81"/>
      <c r="AE959" s="82"/>
      <c r="AF959" s="81"/>
      <c r="AG959" s="81"/>
      <c r="AH959" s="81"/>
      <c r="AI959" s="81"/>
      <c r="AJ959" s="81"/>
      <c r="AK959" s="81"/>
      <c r="AL959" s="81"/>
      <c r="AM959" s="81"/>
      <c r="AN959" s="81"/>
      <c r="AO959" s="81"/>
      <c r="AP959" s="82"/>
      <c r="AQ959" s="81"/>
      <c r="AR959" s="81"/>
      <c r="AS959" s="81"/>
      <c r="AT959" s="81"/>
      <c r="AU959" s="81"/>
      <c r="AV959" s="81"/>
      <c r="AW959" s="81"/>
      <c r="AX959" s="82"/>
      <c r="AY959" s="81"/>
      <c r="AZ959" s="81"/>
      <c r="BA959" s="81"/>
      <c r="BB959" s="81"/>
      <c r="BC959" s="81"/>
      <c r="BD959" s="81"/>
      <c r="BE959" s="81"/>
      <c r="BF959" s="82"/>
      <c r="BG959" s="81"/>
      <c r="BH959" s="81"/>
      <c r="BI959" s="81"/>
      <c r="BJ959" s="81"/>
      <c r="BK959" s="81"/>
      <c r="BL959" s="81"/>
      <c r="BM959" s="82"/>
      <c r="BN959" s="81"/>
      <c r="BO959" s="81"/>
      <c r="BP959" s="81"/>
      <c r="BQ959" s="81"/>
      <c r="BR959" s="81"/>
      <c r="BS959" s="81"/>
      <c r="BT959"/>
      <c r="BU959" s="80"/>
      <c r="BV959" s="80"/>
      <c r="BW959" s="80"/>
      <c r="BX959" s="80"/>
      <c r="BY959" s="80"/>
      <c r="BZ959" s="80"/>
      <c r="CA959" s="80"/>
      <c r="CB959" s="80"/>
      <c r="CC959" s="80"/>
    </row>
    <row r="960" spans="1:81">
      <c r="A960" s="80"/>
      <c r="B960" s="80"/>
      <c r="C960" s="80"/>
      <c r="D960" s="80"/>
      <c r="E960" s="80"/>
      <c r="F960" s="80"/>
      <c r="G960" s="80"/>
      <c r="H960" s="80"/>
      <c r="I960" s="173"/>
      <c r="J960" s="81"/>
      <c r="K960" s="81"/>
      <c r="L960" s="81"/>
      <c r="M960" s="81"/>
      <c r="N960" s="81"/>
      <c r="O960" s="81"/>
      <c r="P960" s="81"/>
      <c r="Q960" s="81"/>
      <c r="R960" s="81"/>
      <c r="S960" s="81"/>
      <c r="T960" s="82"/>
      <c r="U960" s="81"/>
      <c r="V960" s="81"/>
      <c r="W960" s="81"/>
      <c r="X960" s="81"/>
      <c r="Y960" s="81"/>
      <c r="Z960" s="81"/>
      <c r="AA960" s="81"/>
      <c r="AB960" s="81"/>
      <c r="AC960" s="81"/>
      <c r="AD960" s="81"/>
      <c r="AE960" s="82"/>
      <c r="AF960" s="81"/>
      <c r="AG960" s="81"/>
      <c r="AH960" s="81"/>
      <c r="AI960" s="81"/>
      <c r="AJ960" s="81"/>
      <c r="AK960" s="81"/>
      <c r="AL960" s="81"/>
      <c r="AM960" s="81"/>
      <c r="AN960" s="81"/>
      <c r="AO960" s="81"/>
      <c r="AP960" s="82"/>
      <c r="AQ960" s="81"/>
      <c r="AR960" s="81"/>
      <c r="AS960" s="81"/>
      <c r="AT960" s="81"/>
      <c r="AU960" s="81"/>
      <c r="AV960" s="81"/>
      <c r="AW960" s="81"/>
      <c r="AX960" s="82"/>
      <c r="AY960" s="81"/>
      <c r="AZ960" s="81"/>
      <c r="BA960" s="81"/>
      <c r="BB960" s="81"/>
      <c r="BC960" s="81"/>
      <c r="BD960" s="81"/>
      <c r="BE960" s="81"/>
      <c r="BF960" s="82"/>
      <c r="BG960" s="81"/>
      <c r="BH960" s="81"/>
      <c r="BI960" s="81"/>
      <c r="BJ960" s="81"/>
      <c r="BK960" s="81"/>
      <c r="BL960" s="81"/>
      <c r="BM960" s="82"/>
      <c r="BN960" s="81"/>
      <c r="BO960" s="81"/>
      <c r="BP960" s="81"/>
      <c r="BQ960" s="81"/>
      <c r="BR960" s="81"/>
      <c r="BS960" s="81"/>
      <c r="BT960"/>
      <c r="BU960" s="80"/>
      <c r="BV960" s="80"/>
      <c r="BW960" s="80"/>
      <c r="BX960" s="80"/>
      <c r="BY960" s="80"/>
      <c r="BZ960" s="80"/>
      <c r="CA960" s="80"/>
      <c r="CB960" s="80"/>
      <c r="CC960" s="80"/>
    </row>
    <row r="961" spans="1:81">
      <c r="A961" s="80"/>
      <c r="B961" s="80"/>
      <c r="C961" s="80"/>
      <c r="D961" s="80"/>
      <c r="E961" s="80"/>
      <c r="F961" s="80"/>
      <c r="G961" s="80"/>
      <c r="H961" s="80"/>
      <c r="I961" s="173"/>
      <c r="J961" s="81"/>
      <c r="K961" s="81"/>
      <c r="L961" s="81"/>
      <c r="M961" s="81"/>
      <c r="N961" s="81"/>
      <c r="O961" s="81"/>
      <c r="P961" s="81"/>
      <c r="Q961" s="81"/>
      <c r="R961" s="81"/>
      <c r="S961" s="81"/>
      <c r="T961" s="82"/>
      <c r="U961" s="81"/>
      <c r="V961" s="81"/>
      <c r="W961" s="81"/>
      <c r="X961" s="81"/>
      <c r="Y961" s="81"/>
      <c r="Z961" s="81"/>
      <c r="AA961" s="81"/>
      <c r="AB961" s="81"/>
      <c r="AC961" s="81"/>
      <c r="AD961" s="81"/>
      <c r="AE961" s="82"/>
      <c r="AF961" s="81"/>
      <c r="AG961" s="81"/>
      <c r="AH961" s="81"/>
      <c r="AI961" s="81"/>
      <c r="AJ961" s="81"/>
      <c r="AK961" s="81"/>
      <c r="AL961" s="81"/>
      <c r="AM961" s="81"/>
      <c r="AN961" s="81"/>
      <c r="AO961" s="81"/>
      <c r="AP961" s="82"/>
      <c r="AQ961" s="81"/>
      <c r="AR961" s="81"/>
      <c r="AS961" s="81"/>
      <c r="AT961" s="81"/>
      <c r="AU961" s="81"/>
      <c r="AV961" s="81"/>
      <c r="AW961" s="81"/>
      <c r="AX961" s="82"/>
      <c r="AY961" s="81"/>
      <c r="AZ961" s="81"/>
      <c r="BA961" s="81"/>
      <c r="BB961" s="81"/>
      <c r="BC961" s="81"/>
      <c r="BD961" s="81"/>
      <c r="BE961" s="81"/>
      <c r="BF961" s="82"/>
      <c r="BG961" s="81"/>
      <c r="BH961" s="81"/>
      <c r="BI961" s="81"/>
      <c r="BJ961" s="81"/>
      <c r="BK961" s="81"/>
      <c r="BL961" s="81"/>
      <c r="BM961" s="82"/>
      <c r="BN961" s="81"/>
      <c r="BO961" s="81"/>
      <c r="BP961" s="81"/>
      <c r="BQ961" s="81"/>
      <c r="BR961" s="81"/>
      <c r="BS961" s="81"/>
      <c r="BT961"/>
      <c r="BU961" s="80"/>
      <c r="BV961" s="80"/>
      <c r="BW961" s="80"/>
      <c r="BX961" s="80"/>
      <c r="BY961" s="80"/>
      <c r="BZ961" s="80"/>
      <c r="CA961" s="80"/>
      <c r="CB961" s="80"/>
      <c r="CC961" s="80"/>
    </row>
    <row r="962" spans="1:81">
      <c r="A962" s="80"/>
      <c r="B962" s="80"/>
      <c r="C962" s="80"/>
      <c r="D962" s="80"/>
      <c r="E962" s="80"/>
      <c r="F962" s="80"/>
      <c r="G962" s="80"/>
      <c r="H962" s="80"/>
      <c r="I962" s="173"/>
      <c r="J962" s="81"/>
      <c r="K962" s="81"/>
      <c r="L962" s="81"/>
      <c r="M962" s="81"/>
      <c r="N962" s="81"/>
      <c r="O962" s="81"/>
      <c r="P962" s="81"/>
      <c r="Q962" s="81"/>
      <c r="R962" s="81"/>
      <c r="S962" s="81"/>
      <c r="T962" s="82"/>
      <c r="U962" s="81"/>
      <c r="V962" s="81"/>
      <c r="W962" s="81"/>
      <c r="X962" s="81"/>
      <c r="Y962" s="81"/>
      <c r="Z962" s="81"/>
      <c r="AA962" s="81"/>
      <c r="AB962" s="81"/>
      <c r="AC962" s="81"/>
      <c r="AD962" s="81"/>
      <c r="AE962" s="82"/>
      <c r="AF962" s="81"/>
      <c r="AG962" s="81"/>
      <c r="AH962" s="81"/>
      <c r="AI962" s="81"/>
      <c r="AJ962" s="81"/>
      <c r="AK962" s="81"/>
      <c r="AL962" s="81"/>
      <c r="AM962" s="81"/>
      <c r="AN962" s="81"/>
      <c r="AO962" s="81"/>
      <c r="AP962" s="82"/>
      <c r="AQ962" s="81"/>
      <c r="AR962" s="81"/>
      <c r="AS962" s="81"/>
      <c r="AT962" s="81"/>
      <c r="AU962" s="81"/>
      <c r="AV962" s="81"/>
      <c r="AW962" s="81"/>
      <c r="AX962" s="82"/>
      <c r="AY962" s="81"/>
      <c r="AZ962" s="81"/>
      <c r="BA962" s="81"/>
      <c r="BB962" s="81"/>
      <c r="BC962" s="81"/>
      <c r="BD962" s="81"/>
      <c r="BE962" s="81"/>
      <c r="BF962" s="82"/>
      <c r="BG962" s="81"/>
      <c r="BH962" s="81"/>
      <c r="BI962" s="81"/>
      <c r="BJ962" s="81"/>
      <c r="BK962" s="81"/>
      <c r="BL962" s="81"/>
      <c r="BM962" s="82"/>
      <c r="BN962" s="81"/>
      <c r="BO962" s="81"/>
      <c r="BP962" s="81"/>
      <c r="BQ962" s="81"/>
      <c r="BR962" s="81"/>
      <c r="BS962" s="81"/>
      <c r="BT962"/>
      <c r="BU962" s="80"/>
      <c r="BV962" s="80"/>
      <c r="BW962" s="80"/>
      <c r="BX962" s="80"/>
      <c r="BY962" s="80"/>
      <c r="BZ962" s="80"/>
      <c r="CA962" s="80"/>
      <c r="CB962" s="80"/>
      <c r="CC962" s="80"/>
    </row>
    <row r="963" spans="1:81">
      <c r="A963" s="80"/>
      <c r="B963" s="80"/>
      <c r="C963" s="80"/>
      <c r="D963" s="80"/>
      <c r="E963" s="80"/>
      <c r="F963" s="80"/>
      <c r="G963" s="80"/>
      <c r="H963" s="80"/>
      <c r="I963" s="173"/>
      <c r="J963" s="81"/>
      <c r="K963" s="81"/>
      <c r="L963" s="81"/>
      <c r="M963" s="81"/>
      <c r="N963" s="81"/>
      <c r="O963" s="81"/>
      <c r="P963" s="81"/>
      <c r="Q963" s="81"/>
      <c r="R963" s="81"/>
      <c r="S963" s="81"/>
      <c r="T963" s="82"/>
      <c r="U963" s="81"/>
      <c r="V963" s="81"/>
      <c r="W963" s="81"/>
      <c r="X963" s="81"/>
      <c r="Y963" s="81"/>
      <c r="Z963" s="81"/>
      <c r="AA963" s="81"/>
      <c r="AB963" s="81"/>
      <c r="AC963" s="81"/>
      <c r="AD963" s="81"/>
      <c r="AE963" s="82"/>
      <c r="AF963" s="81"/>
      <c r="AG963" s="81"/>
      <c r="AH963" s="81"/>
      <c r="AI963" s="81"/>
      <c r="AJ963" s="81"/>
      <c r="AK963" s="81"/>
      <c r="AL963" s="81"/>
      <c r="AM963" s="81"/>
      <c r="AN963" s="81"/>
      <c r="AO963" s="81"/>
      <c r="AP963" s="82"/>
      <c r="AQ963" s="81"/>
      <c r="AR963" s="81"/>
      <c r="AS963" s="81"/>
      <c r="AT963" s="81"/>
      <c r="AU963" s="81"/>
      <c r="AV963" s="81"/>
      <c r="AW963" s="81"/>
      <c r="AX963" s="82"/>
      <c r="AY963" s="81"/>
      <c r="AZ963" s="81"/>
      <c r="BA963" s="81"/>
      <c r="BB963" s="81"/>
      <c r="BC963" s="81"/>
      <c r="BD963" s="81"/>
      <c r="BE963" s="81"/>
      <c r="BF963" s="82"/>
      <c r="BG963" s="81"/>
      <c r="BH963" s="81"/>
      <c r="BI963" s="81"/>
      <c r="BJ963" s="81"/>
      <c r="BK963" s="81"/>
      <c r="BL963" s="81"/>
      <c r="BM963" s="82"/>
      <c r="BN963" s="81"/>
      <c r="BO963" s="81"/>
      <c r="BP963" s="81"/>
      <c r="BQ963" s="81"/>
      <c r="BR963" s="81"/>
      <c r="BS963" s="81"/>
      <c r="BT963"/>
      <c r="BU963" s="80"/>
      <c r="BV963" s="80"/>
      <c r="BW963" s="80"/>
      <c r="BX963" s="80"/>
      <c r="BY963" s="80"/>
      <c r="BZ963" s="80"/>
      <c r="CA963" s="80"/>
      <c r="CB963" s="80"/>
      <c r="CC963" s="80"/>
    </row>
    <row r="964" spans="1:81">
      <c r="A964" s="80"/>
      <c r="B964" s="80"/>
      <c r="C964" s="80"/>
      <c r="D964" s="80"/>
      <c r="E964" s="80"/>
      <c r="F964" s="80"/>
      <c r="G964" s="80"/>
      <c r="H964" s="80"/>
      <c r="I964" s="173"/>
      <c r="J964" s="81"/>
      <c r="K964" s="81"/>
      <c r="L964" s="81"/>
      <c r="M964" s="81"/>
      <c r="N964" s="81"/>
      <c r="O964" s="81"/>
      <c r="P964" s="81"/>
      <c r="Q964" s="81"/>
      <c r="R964" s="81"/>
      <c r="S964" s="81"/>
      <c r="T964" s="82"/>
      <c r="U964" s="81"/>
      <c r="V964" s="81"/>
      <c r="W964" s="81"/>
      <c r="X964" s="81"/>
      <c r="Y964" s="81"/>
      <c r="Z964" s="81"/>
      <c r="AA964" s="81"/>
      <c r="AB964" s="81"/>
      <c r="AC964" s="81"/>
      <c r="AD964" s="81"/>
      <c r="AE964" s="82"/>
      <c r="AF964" s="81"/>
      <c r="AG964" s="81"/>
      <c r="AH964" s="81"/>
      <c r="AI964" s="81"/>
      <c r="AJ964" s="81"/>
      <c r="AK964" s="81"/>
      <c r="AL964" s="81"/>
      <c r="AM964" s="81"/>
      <c r="AN964" s="81"/>
      <c r="AO964" s="81"/>
      <c r="AP964" s="82"/>
      <c r="AQ964" s="81"/>
      <c r="AR964" s="81"/>
      <c r="AS964" s="81"/>
      <c r="AT964" s="81"/>
      <c r="AU964" s="81"/>
      <c r="AV964" s="81"/>
      <c r="AW964" s="81"/>
      <c r="AX964" s="82"/>
      <c r="AY964" s="81"/>
      <c r="AZ964" s="81"/>
      <c r="BA964" s="81"/>
      <c r="BB964" s="81"/>
      <c r="BC964" s="81"/>
      <c r="BD964" s="81"/>
      <c r="BE964" s="81"/>
      <c r="BF964" s="82"/>
      <c r="BG964" s="81"/>
      <c r="BH964" s="81"/>
      <c r="BI964" s="81"/>
      <c r="BJ964" s="81"/>
      <c r="BK964" s="81"/>
      <c r="BL964" s="81"/>
      <c r="BM964" s="82"/>
      <c r="BN964" s="81"/>
      <c r="BO964" s="81"/>
      <c r="BP964" s="81"/>
      <c r="BQ964" s="81"/>
      <c r="BR964" s="81"/>
      <c r="BS964" s="81"/>
      <c r="BT964"/>
      <c r="BU964" s="80"/>
      <c r="BV964" s="80"/>
      <c r="BW964" s="80"/>
      <c r="BX964" s="80"/>
      <c r="BY964" s="80"/>
      <c r="BZ964" s="80"/>
      <c r="CA964" s="80"/>
      <c r="CB964" s="80"/>
      <c r="CC964" s="80"/>
    </row>
    <row r="965" spans="1:81">
      <c r="A965" s="80"/>
      <c r="B965" s="80"/>
      <c r="C965" s="80"/>
      <c r="D965" s="80"/>
      <c r="E965" s="80"/>
      <c r="F965" s="80"/>
      <c r="G965" s="80"/>
      <c r="H965" s="80"/>
      <c r="I965" s="173"/>
      <c r="J965" s="81"/>
      <c r="K965" s="81"/>
      <c r="L965" s="81"/>
      <c r="M965" s="81"/>
      <c r="N965" s="81"/>
      <c r="O965" s="81"/>
      <c r="P965" s="81"/>
      <c r="Q965" s="81"/>
      <c r="R965" s="81"/>
      <c r="S965" s="81"/>
      <c r="T965" s="82"/>
      <c r="U965" s="81"/>
      <c r="V965" s="81"/>
      <c r="W965" s="81"/>
      <c r="X965" s="81"/>
      <c r="Y965" s="81"/>
      <c r="Z965" s="81"/>
      <c r="AA965" s="81"/>
      <c r="AB965" s="81"/>
      <c r="AC965" s="81"/>
      <c r="AD965" s="81"/>
      <c r="AE965" s="82"/>
      <c r="AF965" s="81"/>
      <c r="AG965" s="81"/>
      <c r="AH965" s="81"/>
      <c r="AI965" s="81"/>
      <c r="AJ965" s="81"/>
      <c r="AK965" s="81"/>
      <c r="AL965" s="81"/>
      <c r="AM965" s="81"/>
      <c r="AN965" s="81"/>
      <c r="AO965" s="81"/>
      <c r="AP965" s="82"/>
      <c r="AQ965" s="81"/>
      <c r="AR965" s="81"/>
      <c r="AS965" s="81"/>
      <c r="AT965" s="81"/>
      <c r="AU965" s="81"/>
      <c r="AV965" s="81"/>
      <c r="AW965" s="81"/>
      <c r="AX965" s="82"/>
      <c r="AY965" s="81"/>
      <c r="AZ965" s="81"/>
      <c r="BA965" s="81"/>
      <c r="BB965" s="81"/>
      <c r="BC965" s="81"/>
      <c r="BD965" s="81"/>
      <c r="BE965" s="81"/>
      <c r="BF965" s="82"/>
      <c r="BG965" s="81"/>
      <c r="BH965" s="81"/>
      <c r="BI965" s="81"/>
      <c r="BJ965" s="81"/>
      <c r="BK965" s="81"/>
      <c r="BL965" s="81"/>
      <c r="BM965" s="82"/>
      <c r="BN965" s="81"/>
      <c r="BO965" s="81"/>
      <c r="BP965" s="81"/>
      <c r="BQ965" s="81"/>
      <c r="BR965" s="81"/>
      <c r="BS965" s="81"/>
      <c r="BT965"/>
      <c r="BU965" s="80"/>
      <c r="BV965" s="80"/>
      <c r="BW965" s="80"/>
      <c r="BX965" s="80"/>
      <c r="BY965" s="80"/>
      <c r="BZ965" s="80"/>
      <c r="CA965" s="80"/>
      <c r="CB965" s="80"/>
      <c r="CC965" s="80"/>
    </row>
    <row r="966" spans="1:81">
      <c r="A966" s="80"/>
      <c r="B966" s="80"/>
      <c r="C966" s="80"/>
      <c r="D966" s="80"/>
      <c r="E966" s="80"/>
      <c r="F966" s="80"/>
      <c r="G966" s="80"/>
      <c r="H966" s="80"/>
      <c r="I966" s="173"/>
      <c r="J966" s="81"/>
      <c r="K966" s="81"/>
      <c r="L966" s="81"/>
      <c r="M966" s="81"/>
      <c r="N966" s="81"/>
      <c r="O966" s="81"/>
      <c r="P966" s="81"/>
      <c r="Q966" s="81"/>
      <c r="R966" s="81"/>
      <c r="S966" s="81"/>
      <c r="T966" s="82"/>
      <c r="U966" s="81"/>
      <c r="V966" s="81"/>
      <c r="W966" s="81"/>
      <c r="X966" s="81"/>
      <c r="Y966" s="81"/>
      <c r="Z966" s="81"/>
      <c r="AA966" s="81"/>
      <c r="AB966" s="81"/>
      <c r="AC966" s="81"/>
      <c r="AD966" s="81"/>
      <c r="AE966" s="82"/>
      <c r="AF966" s="81"/>
      <c r="AG966" s="81"/>
      <c r="AH966" s="81"/>
      <c r="AI966" s="81"/>
      <c r="AJ966" s="81"/>
      <c r="AK966" s="81"/>
      <c r="AL966" s="81"/>
      <c r="AM966" s="81"/>
      <c r="AN966" s="81"/>
      <c r="AO966" s="81"/>
      <c r="AP966" s="82"/>
      <c r="AQ966" s="81"/>
      <c r="AR966" s="81"/>
      <c r="AS966" s="81"/>
      <c r="AT966" s="81"/>
      <c r="AU966" s="81"/>
      <c r="AV966" s="81"/>
      <c r="AW966" s="81"/>
      <c r="AX966" s="82"/>
      <c r="AY966" s="81"/>
      <c r="AZ966" s="81"/>
      <c r="BA966" s="81"/>
      <c r="BB966" s="81"/>
      <c r="BC966" s="81"/>
      <c r="BD966" s="81"/>
      <c r="BE966" s="81"/>
      <c r="BF966" s="82"/>
      <c r="BG966" s="81"/>
      <c r="BH966" s="81"/>
      <c r="BI966" s="81"/>
      <c r="BJ966" s="81"/>
      <c r="BK966" s="81"/>
      <c r="BL966" s="81"/>
      <c r="BM966" s="82"/>
      <c r="BN966" s="81"/>
      <c r="BO966" s="81"/>
      <c r="BP966" s="81"/>
      <c r="BQ966" s="81"/>
      <c r="BR966" s="81"/>
      <c r="BS966" s="81"/>
      <c r="BT966"/>
      <c r="BU966" s="80"/>
      <c r="BV966" s="80"/>
      <c r="BW966" s="80"/>
      <c r="BX966" s="80"/>
      <c r="BY966" s="80"/>
      <c r="BZ966" s="80"/>
      <c r="CA966" s="80"/>
      <c r="CB966" s="80"/>
      <c r="CC966" s="80"/>
    </row>
    <row r="967" spans="1:81">
      <c r="A967" s="80"/>
      <c r="B967" s="80"/>
      <c r="C967" s="80"/>
      <c r="D967" s="80"/>
      <c r="E967" s="80"/>
      <c r="F967" s="80"/>
      <c r="G967" s="80"/>
      <c r="H967" s="80"/>
      <c r="I967" s="173"/>
      <c r="J967" s="81"/>
      <c r="K967" s="81"/>
      <c r="L967" s="81"/>
      <c r="M967" s="81"/>
      <c r="N967" s="81"/>
      <c r="O967" s="81"/>
      <c r="P967" s="81"/>
      <c r="Q967" s="81"/>
      <c r="R967" s="81"/>
      <c r="S967" s="81"/>
      <c r="T967" s="82"/>
      <c r="U967" s="81"/>
      <c r="V967" s="81"/>
      <c r="W967" s="81"/>
      <c r="X967" s="81"/>
      <c r="Y967" s="81"/>
      <c r="Z967" s="81"/>
      <c r="AA967" s="81"/>
      <c r="AB967" s="81"/>
      <c r="AC967" s="81"/>
      <c r="AD967" s="81"/>
      <c r="AE967" s="82"/>
      <c r="AF967" s="81"/>
      <c r="AG967" s="81"/>
      <c r="AH967" s="81"/>
      <c r="AI967" s="81"/>
      <c r="AJ967" s="81"/>
      <c r="AK967" s="81"/>
      <c r="AL967" s="81"/>
      <c r="AM967" s="81"/>
      <c r="AN967" s="81"/>
      <c r="AO967" s="81"/>
      <c r="AP967" s="82"/>
      <c r="AQ967" s="81"/>
      <c r="AR967" s="81"/>
      <c r="AS967" s="81"/>
      <c r="AT967" s="81"/>
      <c r="AU967" s="81"/>
      <c r="AV967" s="81"/>
      <c r="AW967" s="81"/>
      <c r="AX967" s="82"/>
      <c r="AY967" s="81"/>
      <c r="AZ967" s="81"/>
      <c r="BA967" s="81"/>
      <c r="BB967" s="81"/>
      <c r="BC967" s="81"/>
      <c r="BD967" s="81"/>
      <c r="BE967" s="81"/>
      <c r="BF967" s="82"/>
      <c r="BG967" s="81"/>
      <c r="BH967" s="81"/>
      <c r="BI967" s="81"/>
      <c r="BJ967" s="81"/>
      <c r="BK967" s="81"/>
      <c r="BL967" s="81"/>
      <c r="BM967" s="82"/>
      <c r="BN967" s="81"/>
      <c r="BO967" s="81"/>
      <c r="BP967" s="81"/>
      <c r="BQ967" s="81"/>
      <c r="BR967" s="81"/>
      <c r="BS967" s="81"/>
      <c r="BT967"/>
      <c r="BU967" s="80"/>
      <c r="BV967" s="80"/>
      <c r="BW967" s="80"/>
      <c r="BX967" s="80"/>
      <c r="BY967" s="80"/>
      <c r="BZ967" s="80"/>
      <c r="CA967" s="80"/>
      <c r="CB967" s="80"/>
      <c r="CC967" s="80"/>
    </row>
    <row r="968" spans="1:81">
      <c r="A968" s="80"/>
      <c r="B968" s="80"/>
      <c r="C968" s="80"/>
      <c r="D968" s="80"/>
      <c r="E968" s="80"/>
      <c r="F968" s="80"/>
      <c r="G968" s="80"/>
      <c r="H968" s="80"/>
      <c r="I968" s="173"/>
      <c r="J968" s="81"/>
      <c r="K968" s="81"/>
      <c r="L968" s="81"/>
      <c r="M968" s="81"/>
      <c r="N968" s="81"/>
      <c r="O968" s="81"/>
      <c r="P968" s="81"/>
      <c r="Q968" s="81"/>
      <c r="R968" s="81"/>
      <c r="S968" s="81"/>
      <c r="T968" s="82"/>
      <c r="U968" s="81"/>
      <c r="V968" s="81"/>
      <c r="W968" s="81"/>
      <c r="X968" s="81"/>
      <c r="Y968" s="81"/>
      <c r="Z968" s="81"/>
      <c r="AA968" s="81"/>
      <c r="AB968" s="81"/>
      <c r="AC968" s="81"/>
      <c r="AD968" s="81"/>
      <c r="AE968" s="82"/>
      <c r="AF968" s="81"/>
      <c r="AG968" s="81"/>
      <c r="AH968" s="81"/>
      <c r="AI968" s="81"/>
      <c r="AJ968" s="81"/>
      <c r="AK968" s="81"/>
      <c r="AL968" s="81"/>
      <c r="AM968" s="81"/>
      <c r="AN968" s="81"/>
      <c r="AO968" s="81"/>
      <c r="AP968" s="82"/>
      <c r="AQ968" s="81"/>
      <c r="AR968" s="81"/>
      <c r="AS968" s="81"/>
      <c r="AT968" s="81"/>
      <c r="AU968" s="81"/>
      <c r="AV968" s="81"/>
      <c r="AW968" s="81"/>
      <c r="AX968" s="82"/>
      <c r="AY968" s="81"/>
      <c r="AZ968" s="81"/>
      <c r="BA968" s="81"/>
      <c r="BB968" s="81"/>
      <c r="BC968" s="81"/>
      <c r="BD968" s="81"/>
      <c r="BE968" s="81"/>
      <c r="BF968" s="82"/>
      <c r="BG968" s="81"/>
      <c r="BH968" s="81"/>
      <c r="BI968" s="81"/>
      <c r="BJ968" s="81"/>
      <c r="BK968" s="81"/>
      <c r="BL968" s="81"/>
      <c r="BM968" s="82"/>
      <c r="BN968" s="81"/>
      <c r="BO968" s="81"/>
      <c r="BP968" s="81"/>
      <c r="BQ968" s="81"/>
      <c r="BR968" s="81"/>
      <c r="BS968" s="81"/>
      <c r="BT968"/>
      <c r="BU968" s="80"/>
      <c r="BV968" s="80"/>
      <c r="BW968" s="80"/>
      <c r="BX968" s="80"/>
      <c r="BY968" s="80"/>
      <c r="BZ968" s="80"/>
      <c r="CA968" s="80"/>
      <c r="CB968" s="80"/>
      <c r="CC968" s="80"/>
    </row>
    <row r="969" spans="1:81">
      <c r="A969" s="80"/>
      <c r="B969" s="80"/>
      <c r="C969" s="80"/>
      <c r="D969" s="80"/>
      <c r="E969" s="80"/>
      <c r="F969" s="80"/>
      <c r="G969" s="80"/>
      <c r="H969" s="80"/>
      <c r="I969" s="173"/>
      <c r="J969" s="81"/>
      <c r="K969" s="81"/>
      <c r="L969" s="81"/>
      <c r="M969" s="81"/>
      <c r="N969" s="81"/>
      <c r="O969" s="81"/>
      <c r="P969" s="81"/>
      <c r="Q969" s="81"/>
      <c r="R969" s="81"/>
      <c r="S969" s="81"/>
      <c r="T969" s="82"/>
      <c r="U969" s="81"/>
      <c r="V969" s="81"/>
      <c r="W969" s="81"/>
      <c r="X969" s="81"/>
      <c r="Y969" s="81"/>
      <c r="Z969" s="81"/>
      <c r="AA969" s="81"/>
      <c r="AB969" s="81"/>
      <c r="AC969" s="81"/>
      <c r="AD969" s="81"/>
      <c r="AE969" s="82"/>
      <c r="AF969" s="81"/>
      <c r="AG969" s="81"/>
      <c r="AH969" s="81"/>
      <c r="AI969" s="81"/>
      <c r="AJ969" s="81"/>
      <c r="AK969" s="81"/>
      <c r="AL969" s="81"/>
      <c r="AM969" s="81"/>
      <c r="AN969" s="81"/>
      <c r="AO969" s="81"/>
      <c r="AP969" s="82"/>
      <c r="AQ969" s="81"/>
      <c r="AR969" s="81"/>
      <c r="AS969" s="81"/>
      <c r="AT969" s="81"/>
      <c r="AU969" s="81"/>
      <c r="AV969" s="81"/>
      <c r="AW969" s="81"/>
      <c r="AX969" s="82"/>
      <c r="AY969" s="81"/>
      <c r="AZ969" s="81"/>
      <c r="BA969" s="81"/>
      <c r="BB969" s="81"/>
      <c r="BC969" s="81"/>
      <c r="BD969" s="81"/>
      <c r="BE969" s="81"/>
      <c r="BF969" s="82"/>
      <c r="BG969" s="81"/>
      <c r="BH969" s="81"/>
      <c r="BI969" s="81"/>
      <c r="BJ969" s="81"/>
      <c r="BK969" s="81"/>
      <c r="BL969" s="81"/>
      <c r="BM969" s="82"/>
      <c r="BN969" s="81"/>
      <c r="BO969" s="81"/>
      <c r="BP969" s="81"/>
      <c r="BQ969" s="81"/>
      <c r="BR969" s="81"/>
      <c r="BS969" s="81"/>
      <c r="BT969"/>
      <c r="BU969" s="80"/>
      <c r="BV969" s="80"/>
      <c r="BW969" s="80"/>
      <c r="BX969" s="80"/>
      <c r="BY969" s="80"/>
      <c r="BZ969" s="80"/>
      <c r="CA969" s="80"/>
      <c r="CB969" s="80"/>
      <c r="CC969" s="80"/>
    </row>
    <row r="970" spans="1:81">
      <c r="A970" s="80"/>
      <c r="B970" s="80"/>
      <c r="C970" s="80"/>
      <c r="D970" s="80"/>
      <c r="E970" s="80"/>
      <c r="F970" s="80"/>
      <c r="G970" s="80"/>
      <c r="H970" s="80"/>
      <c r="I970" s="173"/>
      <c r="J970" s="81"/>
      <c r="K970" s="81"/>
      <c r="L970" s="81"/>
      <c r="M970" s="81"/>
      <c r="N970" s="81"/>
      <c r="O970" s="81"/>
      <c r="P970" s="81"/>
      <c r="Q970" s="81"/>
      <c r="R970" s="81"/>
      <c r="S970" s="81"/>
      <c r="T970" s="82"/>
      <c r="U970" s="81"/>
      <c r="V970" s="81"/>
      <c r="W970" s="81"/>
      <c r="X970" s="81"/>
      <c r="Y970" s="81"/>
      <c r="Z970" s="81"/>
      <c r="AA970" s="81"/>
      <c r="AB970" s="81"/>
      <c r="AC970" s="81"/>
      <c r="AD970" s="81"/>
      <c r="AE970" s="82"/>
      <c r="AF970" s="81"/>
      <c r="AG970" s="81"/>
      <c r="AH970" s="81"/>
      <c r="AI970" s="81"/>
      <c r="AJ970" s="81"/>
      <c r="AK970" s="81"/>
      <c r="AL970" s="81"/>
      <c r="AM970" s="81"/>
      <c r="AN970" s="81"/>
      <c r="AO970" s="81"/>
      <c r="AP970" s="82"/>
      <c r="AQ970" s="81"/>
      <c r="AR970" s="81"/>
      <c r="AS970" s="81"/>
      <c r="AT970" s="81"/>
      <c r="AU970" s="81"/>
      <c r="AV970" s="81"/>
      <c r="AW970" s="81"/>
      <c r="AX970" s="82"/>
      <c r="AY970" s="81"/>
      <c r="AZ970" s="81"/>
      <c r="BA970" s="81"/>
      <c r="BB970" s="81"/>
      <c r="BC970" s="81"/>
      <c r="BD970" s="81"/>
      <c r="BE970" s="81"/>
      <c r="BF970" s="82"/>
      <c r="BG970" s="81"/>
      <c r="BH970" s="81"/>
      <c r="BI970" s="81"/>
      <c r="BJ970" s="81"/>
      <c r="BK970" s="81"/>
      <c r="BL970" s="81"/>
      <c r="BM970" s="82"/>
      <c r="BN970" s="81"/>
      <c r="BO970" s="81"/>
      <c r="BP970" s="81"/>
      <c r="BQ970" s="81"/>
      <c r="BR970" s="81"/>
      <c r="BS970" s="81"/>
      <c r="BT970"/>
      <c r="BU970" s="80"/>
      <c r="BV970" s="80"/>
      <c r="BW970" s="80"/>
      <c r="BX970" s="80"/>
      <c r="BY970" s="80"/>
      <c r="BZ970" s="80"/>
      <c r="CA970" s="80"/>
      <c r="CB970" s="80"/>
      <c r="CC970" s="80"/>
    </row>
    <row r="971" spans="1:81">
      <c r="A971" s="80"/>
      <c r="B971" s="80"/>
      <c r="C971" s="80"/>
      <c r="D971" s="80"/>
      <c r="E971" s="80"/>
      <c r="F971" s="80"/>
      <c r="G971" s="80"/>
      <c r="H971" s="80"/>
      <c r="I971" s="173"/>
      <c r="J971" s="81"/>
      <c r="K971" s="81"/>
      <c r="L971" s="81"/>
      <c r="M971" s="81"/>
      <c r="N971" s="81"/>
      <c r="O971" s="81"/>
      <c r="P971" s="81"/>
      <c r="Q971" s="81"/>
      <c r="R971" s="81"/>
      <c r="S971" s="81"/>
      <c r="T971" s="82"/>
      <c r="U971" s="81"/>
      <c r="V971" s="81"/>
      <c r="W971" s="81"/>
      <c r="X971" s="81"/>
      <c r="Y971" s="81"/>
      <c r="Z971" s="81"/>
      <c r="AA971" s="81"/>
      <c r="AB971" s="81"/>
      <c r="AC971" s="81"/>
      <c r="AD971" s="81"/>
      <c r="AE971" s="82"/>
      <c r="AF971" s="81"/>
      <c r="AG971" s="81"/>
      <c r="AH971" s="81"/>
      <c r="AI971" s="81"/>
      <c r="AJ971" s="81"/>
      <c r="AK971" s="81"/>
      <c r="AL971" s="81"/>
      <c r="AM971" s="81"/>
      <c r="AN971" s="81"/>
      <c r="AO971" s="81"/>
      <c r="AP971" s="82"/>
      <c r="AQ971" s="81"/>
      <c r="AR971" s="81"/>
      <c r="AS971" s="81"/>
      <c r="AT971" s="81"/>
      <c r="AU971" s="81"/>
      <c r="AV971" s="81"/>
      <c r="AW971" s="81"/>
      <c r="AX971" s="82"/>
      <c r="AY971" s="81"/>
      <c r="AZ971" s="81"/>
      <c r="BA971" s="81"/>
      <c r="BB971" s="81"/>
      <c r="BC971" s="81"/>
      <c r="BD971" s="81"/>
      <c r="BE971" s="81"/>
      <c r="BF971" s="82"/>
      <c r="BG971" s="81"/>
      <c r="BH971" s="81"/>
      <c r="BI971" s="81"/>
      <c r="BJ971" s="81"/>
      <c r="BK971" s="81"/>
      <c r="BL971" s="81"/>
      <c r="BM971" s="82"/>
      <c r="BN971" s="81"/>
      <c r="BO971" s="81"/>
      <c r="BP971" s="81"/>
      <c r="BQ971" s="81"/>
      <c r="BR971" s="81"/>
      <c r="BS971" s="81"/>
      <c r="BT971"/>
      <c r="BU971" s="80"/>
      <c r="BV971" s="80"/>
      <c r="BW971" s="80"/>
      <c r="BX971" s="80"/>
      <c r="BY971" s="80"/>
      <c r="BZ971" s="80"/>
      <c r="CA971" s="80"/>
      <c r="CB971" s="80"/>
      <c r="CC971" s="80"/>
    </row>
    <row r="972" spans="1:81">
      <c r="A972" s="80"/>
      <c r="B972" s="80"/>
      <c r="C972" s="80"/>
      <c r="D972" s="80"/>
      <c r="E972" s="80"/>
      <c r="F972" s="80"/>
      <c r="G972" s="80"/>
      <c r="H972" s="80"/>
      <c r="I972" s="173"/>
      <c r="J972" s="81"/>
      <c r="K972" s="81"/>
      <c r="L972" s="81"/>
      <c r="M972" s="81"/>
      <c r="N972" s="81"/>
      <c r="O972" s="81"/>
      <c r="P972" s="81"/>
      <c r="Q972" s="81"/>
      <c r="R972" s="81"/>
      <c r="S972" s="81"/>
      <c r="T972" s="82"/>
      <c r="U972" s="81"/>
      <c r="V972" s="81"/>
      <c r="W972" s="81"/>
      <c r="X972" s="81"/>
      <c r="Y972" s="81"/>
      <c r="Z972" s="81"/>
      <c r="AA972" s="81"/>
      <c r="AB972" s="81"/>
      <c r="AC972" s="81"/>
      <c r="AD972" s="81"/>
      <c r="AE972" s="82"/>
      <c r="AF972" s="81"/>
      <c r="AG972" s="81"/>
      <c r="AH972" s="81"/>
      <c r="AI972" s="81"/>
      <c r="AJ972" s="81"/>
      <c r="AK972" s="81"/>
      <c r="AL972" s="81"/>
      <c r="AM972" s="81"/>
      <c r="AN972" s="81"/>
      <c r="AO972" s="81"/>
      <c r="AP972" s="82"/>
      <c r="AQ972" s="81"/>
      <c r="AR972" s="81"/>
      <c r="AS972" s="81"/>
      <c r="AT972" s="81"/>
      <c r="AU972" s="81"/>
      <c r="AV972" s="81"/>
      <c r="AW972" s="81"/>
      <c r="AX972" s="82"/>
      <c r="AY972" s="81"/>
      <c r="AZ972" s="81"/>
      <c r="BA972" s="81"/>
      <c r="BB972" s="81"/>
      <c r="BC972" s="81"/>
      <c r="BD972" s="81"/>
      <c r="BE972" s="81"/>
      <c r="BF972" s="82"/>
      <c r="BG972" s="81"/>
      <c r="BH972" s="81"/>
      <c r="BI972" s="81"/>
      <c r="BJ972" s="81"/>
      <c r="BK972" s="81"/>
      <c r="BL972" s="81"/>
      <c r="BM972" s="82"/>
      <c r="BN972" s="81"/>
      <c r="BO972" s="81"/>
      <c r="BP972" s="81"/>
      <c r="BQ972" s="81"/>
      <c r="BR972" s="81"/>
      <c r="BS972" s="81"/>
      <c r="BT972"/>
      <c r="BU972" s="80"/>
      <c r="BV972" s="80"/>
      <c r="BW972" s="80"/>
      <c r="BX972" s="80"/>
      <c r="BY972" s="80"/>
      <c r="BZ972" s="80"/>
      <c r="CA972" s="80"/>
      <c r="CB972" s="80"/>
      <c r="CC972" s="80"/>
    </row>
    <row r="973" spans="1:81">
      <c r="A973" s="80"/>
      <c r="B973" s="80"/>
      <c r="C973" s="80"/>
      <c r="D973" s="80"/>
      <c r="E973" s="80"/>
      <c r="F973" s="80"/>
      <c r="G973" s="80"/>
      <c r="H973" s="80"/>
      <c r="I973" s="173"/>
      <c r="J973" s="81"/>
      <c r="K973" s="81"/>
      <c r="L973" s="81"/>
      <c r="M973" s="81"/>
      <c r="N973" s="81"/>
      <c r="O973" s="81"/>
      <c r="P973" s="81"/>
      <c r="Q973" s="81"/>
      <c r="R973" s="81"/>
      <c r="S973" s="81"/>
      <c r="T973" s="82"/>
      <c r="U973" s="81"/>
      <c r="V973" s="81"/>
      <c r="W973" s="81"/>
      <c r="X973" s="81"/>
      <c r="Y973" s="81"/>
      <c r="Z973" s="81"/>
      <c r="AA973" s="81"/>
      <c r="AB973" s="81"/>
      <c r="AC973" s="81"/>
      <c r="AD973" s="81"/>
      <c r="AE973" s="82"/>
      <c r="AF973" s="81"/>
      <c r="AG973" s="81"/>
      <c r="AH973" s="81"/>
      <c r="AI973" s="81"/>
      <c r="AJ973" s="81"/>
      <c r="AK973" s="81"/>
      <c r="AL973" s="81"/>
      <c r="AM973" s="81"/>
      <c r="AN973" s="81"/>
      <c r="AO973" s="81"/>
      <c r="AP973" s="82"/>
      <c r="AQ973" s="81"/>
      <c r="AR973" s="81"/>
      <c r="AS973" s="81"/>
      <c r="AT973" s="81"/>
      <c r="AU973" s="81"/>
      <c r="AV973" s="81"/>
      <c r="AW973" s="81"/>
      <c r="AX973" s="82"/>
      <c r="AY973" s="81"/>
      <c r="AZ973" s="81"/>
      <c r="BA973" s="81"/>
      <c r="BB973" s="81"/>
      <c r="BC973" s="81"/>
      <c r="BD973" s="81"/>
      <c r="BE973" s="81"/>
      <c r="BF973" s="82"/>
      <c r="BG973" s="81"/>
      <c r="BH973" s="81"/>
      <c r="BI973" s="81"/>
      <c r="BJ973" s="81"/>
      <c r="BK973" s="81"/>
      <c r="BL973" s="81"/>
      <c r="BM973" s="82"/>
      <c r="BN973" s="81"/>
      <c r="BO973" s="81"/>
      <c r="BP973" s="81"/>
      <c r="BQ973" s="81"/>
      <c r="BR973" s="81"/>
      <c r="BS973" s="81"/>
      <c r="BT973"/>
      <c r="BU973" s="80"/>
      <c r="BV973" s="80"/>
      <c r="BW973" s="80"/>
      <c r="BX973" s="80"/>
      <c r="BY973" s="80"/>
      <c r="BZ973" s="80"/>
      <c r="CA973" s="80"/>
      <c r="CB973" s="80"/>
      <c r="CC973" s="80"/>
    </row>
    <row r="974" spans="1:81">
      <c r="A974" s="80"/>
      <c r="B974" s="80"/>
      <c r="C974" s="80"/>
      <c r="D974" s="80"/>
      <c r="E974" s="80"/>
      <c r="F974" s="80"/>
      <c r="G974" s="80"/>
      <c r="H974" s="80"/>
      <c r="I974" s="173"/>
      <c r="J974" s="81"/>
      <c r="K974" s="81"/>
      <c r="L974" s="81"/>
      <c r="M974" s="81"/>
      <c r="N974" s="81"/>
      <c r="O974" s="81"/>
      <c r="P974" s="81"/>
      <c r="Q974" s="81"/>
      <c r="R974" s="81"/>
      <c r="S974" s="81"/>
      <c r="T974" s="82"/>
      <c r="U974" s="81"/>
      <c r="V974" s="81"/>
      <c r="W974" s="81"/>
      <c r="X974" s="81"/>
      <c r="Y974" s="81"/>
      <c r="Z974" s="81"/>
      <c r="AA974" s="81"/>
      <c r="AB974" s="81"/>
      <c r="AC974" s="81"/>
      <c r="AD974" s="81"/>
      <c r="AE974" s="82"/>
      <c r="AF974" s="81"/>
      <c r="AG974" s="81"/>
      <c r="AH974" s="81"/>
      <c r="AI974" s="81"/>
      <c r="AJ974" s="81"/>
      <c r="AK974" s="81"/>
      <c r="AL974" s="81"/>
      <c r="AM974" s="81"/>
      <c r="AN974" s="81"/>
      <c r="AO974" s="81"/>
      <c r="AP974" s="82"/>
      <c r="AQ974" s="81"/>
      <c r="AR974" s="81"/>
      <c r="AS974" s="81"/>
      <c r="AT974" s="81"/>
      <c r="AU974" s="81"/>
      <c r="AV974" s="81"/>
      <c r="AW974" s="81"/>
      <c r="AX974" s="82"/>
      <c r="AY974" s="81"/>
      <c r="AZ974" s="81"/>
      <c r="BA974" s="81"/>
      <c r="BB974" s="81"/>
      <c r="BC974" s="81"/>
      <c r="BD974" s="81"/>
      <c r="BE974" s="81"/>
      <c r="BF974" s="82"/>
      <c r="BG974" s="81"/>
      <c r="BH974" s="81"/>
      <c r="BI974" s="81"/>
      <c r="BJ974" s="81"/>
      <c r="BK974" s="81"/>
      <c r="BL974" s="81"/>
      <c r="BM974" s="82"/>
      <c r="BN974" s="81"/>
      <c r="BO974" s="81"/>
      <c r="BP974" s="81"/>
      <c r="BQ974" s="81"/>
      <c r="BR974" s="81"/>
      <c r="BS974" s="81"/>
      <c r="BT974"/>
      <c r="BU974" s="80"/>
      <c r="BV974" s="80"/>
      <c r="BW974" s="80"/>
      <c r="BX974" s="80"/>
      <c r="BY974" s="80"/>
      <c r="BZ974" s="80"/>
      <c r="CA974" s="80"/>
      <c r="CB974" s="80"/>
      <c r="CC974" s="80"/>
    </row>
    <row r="975" spans="1:81">
      <c r="A975" s="80"/>
      <c r="B975" s="80"/>
      <c r="C975" s="80"/>
      <c r="D975" s="80"/>
      <c r="E975" s="80"/>
      <c r="F975" s="80"/>
      <c r="G975" s="80"/>
      <c r="H975" s="80"/>
      <c r="I975" s="173"/>
      <c r="J975" s="81"/>
      <c r="K975" s="81"/>
      <c r="L975" s="81"/>
      <c r="M975" s="81"/>
      <c r="N975" s="81"/>
      <c r="O975" s="81"/>
      <c r="P975" s="81"/>
      <c r="Q975" s="81"/>
      <c r="R975" s="81"/>
      <c r="S975" s="81"/>
      <c r="T975" s="82"/>
      <c r="U975" s="81"/>
      <c r="V975" s="81"/>
      <c r="W975" s="81"/>
      <c r="X975" s="81"/>
      <c r="Y975" s="81"/>
      <c r="Z975" s="81"/>
      <c r="AA975" s="81"/>
      <c r="AB975" s="81"/>
      <c r="AC975" s="81"/>
      <c r="AD975" s="81"/>
      <c r="AE975" s="82"/>
      <c r="AF975" s="81"/>
      <c r="AG975" s="81"/>
      <c r="AH975" s="81"/>
      <c r="AI975" s="81"/>
      <c r="AJ975" s="81"/>
      <c r="AK975" s="81"/>
      <c r="AL975" s="81"/>
      <c r="AM975" s="81"/>
      <c r="AN975" s="81"/>
      <c r="AO975" s="81"/>
      <c r="AP975" s="82"/>
      <c r="AQ975" s="81"/>
      <c r="AR975" s="81"/>
      <c r="AS975" s="81"/>
      <c r="AT975" s="81"/>
      <c r="AU975" s="81"/>
      <c r="AV975" s="81"/>
      <c r="AW975" s="81"/>
      <c r="AX975" s="82"/>
      <c r="AY975" s="81"/>
      <c r="AZ975" s="81"/>
      <c r="BA975" s="81"/>
      <c r="BB975" s="81"/>
      <c r="BC975" s="81"/>
      <c r="BD975" s="81"/>
      <c r="BE975" s="81"/>
      <c r="BF975" s="82"/>
      <c r="BG975" s="81"/>
      <c r="BH975" s="81"/>
      <c r="BI975" s="81"/>
      <c r="BJ975" s="81"/>
      <c r="BK975" s="81"/>
      <c r="BL975" s="81"/>
      <c r="BM975" s="82"/>
      <c r="BN975" s="81"/>
      <c r="BO975" s="81"/>
      <c r="BP975" s="81"/>
      <c r="BQ975" s="81"/>
      <c r="BR975" s="81"/>
      <c r="BS975" s="81"/>
      <c r="BT975"/>
      <c r="BU975" s="80"/>
      <c r="BV975" s="80"/>
      <c r="BW975" s="80"/>
      <c r="BX975" s="80"/>
      <c r="BY975" s="80"/>
      <c r="BZ975" s="80"/>
      <c r="CA975" s="80"/>
      <c r="CB975" s="80"/>
      <c r="CC975" s="80"/>
    </row>
    <row r="976" spans="1:81">
      <c r="A976" s="80"/>
      <c r="B976" s="80"/>
      <c r="C976" s="80"/>
      <c r="D976" s="80"/>
      <c r="E976" s="80"/>
      <c r="F976" s="80"/>
      <c r="G976" s="174"/>
      <c r="H976" s="80"/>
      <c r="I976" s="173"/>
      <c r="J976" s="81"/>
      <c r="K976" s="81"/>
      <c r="L976" s="81"/>
      <c r="M976" s="81"/>
      <c r="N976" s="81"/>
      <c r="O976" s="81"/>
      <c r="P976" s="81"/>
      <c r="Q976" s="81"/>
      <c r="R976" s="81"/>
      <c r="S976" s="81"/>
      <c r="T976" s="82"/>
      <c r="U976" s="81"/>
      <c r="V976" s="81"/>
      <c r="W976" s="81"/>
      <c r="X976" s="81"/>
      <c r="Y976" s="81"/>
      <c r="Z976" s="81"/>
      <c r="AA976" s="81"/>
      <c r="AB976" s="81"/>
      <c r="AC976" s="81"/>
      <c r="AD976" s="81"/>
      <c r="AE976" s="82"/>
      <c r="AF976" s="81"/>
      <c r="AG976" s="81"/>
      <c r="AH976" s="81"/>
      <c r="AI976" s="81"/>
      <c r="AJ976" s="81"/>
      <c r="AK976" s="81"/>
      <c r="AL976" s="81"/>
      <c r="AM976" s="81"/>
      <c r="AN976" s="81"/>
      <c r="AO976" s="81"/>
      <c r="AP976" s="82"/>
      <c r="AQ976" s="81"/>
      <c r="AR976" s="81"/>
      <c r="AS976" s="81"/>
      <c r="AT976" s="81"/>
      <c r="AU976" s="81"/>
      <c r="AV976" s="81"/>
      <c r="AW976" s="81"/>
      <c r="AX976" s="82"/>
      <c r="AY976" s="81"/>
      <c r="AZ976" s="81"/>
      <c r="BA976" s="81"/>
      <c r="BB976" s="81"/>
      <c r="BC976" s="81"/>
      <c r="BD976" s="81"/>
      <c r="BE976" s="81"/>
      <c r="BF976" s="82"/>
      <c r="BG976" s="81"/>
      <c r="BH976" s="81"/>
      <c r="BI976" s="81"/>
      <c r="BJ976" s="81"/>
      <c r="BK976" s="81"/>
      <c r="BL976" s="81"/>
      <c r="BM976" s="82"/>
      <c r="BN976" s="81"/>
      <c r="BO976" s="81"/>
      <c r="BP976" s="81"/>
      <c r="BQ976" s="81"/>
      <c r="BR976" s="81"/>
      <c r="BS976" s="81"/>
      <c r="BT976"/>
      <c r="BU976" s="80"/>
      <c r="BV976" s="80"/>
      <c r="BW976" s="80"/>
      <c r="BX976" s="80"/>
      <c r="BY976" s="80"/>
      <c r="BZ976" s="80"/>
      <c r="CA976" s="80"/>
      <c r="CB976" s="80"/>
      <c r="CC976" s="80"/>
    </row>
    <row r="977" spans="1:81">
      <c r="A977" s="80"/>
      <c r="B977" s="80"/>
      <c r="C977" s="80"/>
      <c r="D977" s="80"/>
      <c r="E977" s="80"/>
      <c r="F977" s="80"/>
      <c r="G977" s="174"/>
      <c r="H977" s="80"/>
      <c r="I977" s="173"/>
      <c r="J977" s="81"/>
      <c r="K977" s="81"/>
      <c r="L977" s="81"/>
      <c r="M977" s="81"/>
      <c r="N977" s="81"/>
      <c r="O977" s="81"/>
      <c r="P977" s="81"/>
      <c r="Q977" s="81"/>
      <c r="R977" s="81"/>
      <c r="S977" s="81"/>
      <c r="T977" s="82"/>
      <c r="U977" s="81"/>
      <c r="V977" s="81"/>
      <c r="W977" s="81"/>
      <c r="X977" s="81"/>
      <c r="Y977" s="81"/>
      <c r="Z977" s="81"/>
      <c r="AA977" s="81"/>
      <c r="AB977" s="81"/>
      <c r="AC977" s="81"/>
      <c r="AD977" s="81"/>
      <c r="AE977" s="82"/>
      <c r="AF977" s="81"/>
      <c r="AG977" s="81"/>
      <c r="AH977" s="81"/>
      <c r="AI977" s="81"/>
      <c r="AJ977" s="81"/>
      <c r="AK977" s="81"/>
      <c r="AL977" s="81"/>
      <c r="AM977" s="81"/>
      <c r="AN977" s="81"/>
      <c r="AO977" s="81"/>
      <c r="AP977" s="82"/>
      <c r="AQ977" s="81"/>
      <c r="AR977" s="81"/>
      <c r="AS977" s="81"/>
      <c r="AT977" s="81"/>
      <c r="AU977" s="81"/>
      <c r="AV977" s="81"/>
      <c r="AW977" s="81"/>
      <c r="AX977" s="82"/>
      <c r="AY977" s="81"/>
      <c r="AZ977" s="81"/>
      <c r="BA977" s="81"/>
      <c r="BB977" s="81"/>
      <c r="BC977" s="81"/>
      <c r="BD977" s="81"/>
      <c r="BE977" s="81"/>
      <c r="BF977" s="82"/>
      <c r="BG977" s="81"/>
      <c r="BH977" s="81"/>
      <c r="BI977" s="81"/>
      <c r="BJ977" s="81"/>
      <c r="BK977" s="81"/>
      <c r="BL977" s="81"/>
      <c r="BM977" s="82"/>
      <c r="BN977" s="81"/>
      <c r="BO977" s="81"/>
      <c r="BP977" s="81"/>
      <c r="BQ977" s="81"/>
      <c r="BR977" s="81"/>
      <c r="BS977" s="81"/>
      <c r="BT977"/>
      <c r="BU977" s="80"/>
      <c r="BV977" s="80"/>
      <c r="BW977" s="80"/>
      <c r="BX977" s="80"/>
      <c r="BY977" s="80"/>
      <c r="BZ977" s="80"/>
      <c r="CA977" s="80"/>
      <c r="CB977" s="80"/>
      <c r="CC977" s="80"/>
    </row>
    <row r="978" spans="1:81">
      <c r="A978" s="80"/>
      <c r="B978" s="80"/>
      <c r="C978" s="80"/>
      <c r="D978" s="80"/>
      <c r="E978" s="80"/>
      <c r="F978" s="80"/>
      <c r="G978" s="80"/>
      <c r="H978" s="80"/>
      <c r="I978" s="173"/>
      <c r="J978" s="81"/>
      <c r="K978" s="81"/>
      <c r="L978" s="81"/>
      <c r="M978" s="81"/>
      <c r="N978" s="81"/>
      <c r="O978" s="81"/>
      <c r="P978" s="81"/>
      <c r="Q978" s="81"/>
      <c r="R978" s="81"/>
      <c r="S978" s="81"/>
      <c r="T978" s="82"/>
      <c r="U978" s="81"/>
      <c r="V978" s="81"/>
      <c r="W978" s="81"/>
      <c r="X978" s="81"/>
      <c r="Y978" s="81"/>
      <c r="Z978" s="81"/>
      <c r="AA978" s="81"/>
      <c r="AB978" s="81"/>
      <c r="AC978" s="81"/>
      <c r="AD978" s="81"/>
      <c r="AE978" s="82"/>
      <c r="AF978" s="81"/>
      <c r="AG978" s="81"/>
      <c r="AH978" s="81"/>
      <c r="AI978" s="81"/>
      <c r="AJ978" s="81"/>
      <c r="AK978" s="81"/>
      <c r="AL978" s="81"/>
      <c r="AM978" s="81"/>
      <c r="AN978" s="81"/>
      <c r="AO978" s="81"/>
      <c r="AP978" s="82"/>
      <c r="AQ978" s="81"/>
      <c r="AR978" s="81"/>
      <c r="AS978" s="81"/>
      <c r="AT978" s="81"/>
      <c r="AU978" s="81"/>
      <c r="AV978" s="81"/>
      <c r="AW978" s="81"/>
      <c r="AX978" s="82"/>
      <c r="AY978" s="81"/>
      <c r="AZ978" s="81"/>
      <c r="BA978" s="81"/>
      <c r="BB978" s="81"/>
      <c r="BC978" s="81"/>
      <c r="BD978" s="81"/>
      <c r="BE978" s="81"/>
      <c r="BF978" s="82"/>
      <c r="BG978" s="81"/>
      <c r="BH978" s="81"/>
      <c r="BI978" s="81"/>
      <c r="BJ978" s="81"/>
      <c r="BK978" s="81"/>
      <c r="BL978" s="81"/>
      <c r="BM978" s="82"/>
      <c r="BN978" s="81"/>
      <c r="BO978" s="81"/>
      <c r="BP978" s="81"/>
      <c r="BQ978" s="81"/>
      <c r="BR978" s="81"/>
      <c r="BS978" s="81"/>
      <c r="BT978"/>
      <c r="BU978" s="80"/>
      <c r="BV978" s="80"/>
      <c r="BW978" s="80"/>
      <c r="BX978" s="80"/>
      <c r="BY978" s="80"/>
      <c r="BZ978" s="80"/>
      <c r="CA978" s="80"/>
      <c r="CB978" s="80"/>
      <c r="CC978" s="80"/>
    </row>
    <row r="979" spans="1:81">
      <c r="A979" s="80"/>
      <c r="B979" s="80"/>
      <c r="C979" s="80"/>
      <c r="D979" s="80"/>
      <c r="E979" s="80"/>
      <c r="F979" s="80"/>
      <c r="G979" s="80"/>
      <c r="H979" s="80"/>
      <c r="I979" s="173"/>
      <c r="J979" s="81"/>
      <c r="K979" s="81"/>
      <c r="L979" s="81"/>
      <c r="M979" s="81"/>
      <c r="N979" s="81"/>
      <c r="O979" s="81"/>
      <c r="P979" s="81"/>
      <c r="Q979" s="81"/>
      <c r="R979" s="81"/>
      <c r="S979" s="81"/>
      <c r="T979" s="82"/>
      <c r="U979" s="81"/>
      <c r="V979" s="81"/>
      <c r="W979" s="81"/>
      <c r="X979" s="81"/>
      <c r="Y979" s="81"/>
      <c r="Z979" s="81"/>
      <c r="AA979" s="81"/>
      <c r="AB979" s="81"/>
      <c r="AC979" s="81"/>
      <c r="AD979" s="81"/>
      <c r="AE979" s="82"/>
      <c r="AF979" s="81"/>
      <c r="AG979" s="81"/>
      <c r="AH979" s="81"/>
      <c r="AI979" s="81"/>
      <c r="AJ979" s="81"/>
      <c r="AK979" s="81"/>
      <c r="AL979" s="81"/>
      <c r="AM979" s="81"/>
      <c r="AN979" s="81"/>
      <c r="AO979" s="81"/>
      <c r="AP979" s="82"/>
      <c r="AQ979" s="81"/>
      <c r="AR979" s="81"/>
      <c r="AS979" s="81"/>
      <c r="AT979" s="81"/>
      <c r="AU979" s="81"/>
      <c r="AV979" s="81"/>
      <c r="AW979" s="81"/>
      <c r="AX979" s="82"/>
      <c r="AY979" s="81"/>
      <c r="AZ979" s="81"/>
      <c r="BA979" s="81"/>
      <c r="BB979" s="81"/>
      <c r="BC979" s="81"/>
      <c r="BD979" s="81"/>
      <c r="BE979" s="81"/>
      <c r="BF979" s="82"/>
      <c r="BG979" s="81"/>
      <c r="BH979" s="81"/>
      <c r="BI979" s="81"/>
      <c r="BJ979" s="81"/>
      <c r="BK979" s="81"/>
      <c r="BL979" s="81"/>
      <c r="BM979" s="82"/>
      <c r="BN979" s="81"/>
      <c r="BO979" s="81"/>
      <c r="BP979" s="81"/>
      <c r="BQ979" s="81"/>
      <c r="BR979" s="81"/>
      <c r="BS979" s="81"/>
      <c r="BT979"/>
      <c r="BU979" s="80"/>
      <c r="BV979" s="80"/>
      <c r="BW979" s="80"/>
      <c r="BX979" s="80"/>
      <c r="BY979" s="80"/>
      <c r="BZ979" s="80"/>
      <c r="CA979" s="80"/>
      <c r="CB979" s="80"/>
      <c r="CC979" s="80"/>
    </row>
    <row r="980" spans="1:81">
      <c r="A980" s="80"/>
      <c r="B980" s="80"/>
      <c r="C980" s="80"/>
      <c r="D980" s="80"/>
      <c r="E980" s="80"/>
      <c r="F980" s="80"/>
      <c r="G980" s="80"/>
      <c r="H980" s="80"/>
      <c r="I980" s="173"/>
      <c r="J980" s="81"/>
      <c r="K980" s="81"/>
      <c r="L980" s="81"/>
      <c r="M980" s="81"/>
      <c r="N980" s="81"/>
      <c r="O980" s="81"/>
      <c r="P980" s="81"/>
      <c r="Q980" s="81"/>
      <c r="R980" s="81"/>
      <c r="S980" s="81"/>
      <c r="T980" s="82"/>
      <c r="U980" s="81"/>
      <c r="V980" s="81"/>
      <c r="W980" s="81"/>
      <c r="X980" s="81"/>
      <c r="Y980" s="81"/>
      <c r="Z980" s="81"/>
      <c r="AA980" s="81"/>
      <c r="AB980" s="81"/>
      <c r="AC980" s="81"/>
      <c r="AD980" s="81"/>
      <c r="AE980" s="82"/>
      <c r="AF980" s="81"/>
      <c r="AG980" s="81"/>
      <c r="AH980" s="81"/>
      <c r="AI980" s="81"/>
      <c r="AJ980" s="81"/>
      <c r="AK980" s="81"/>
      <c r="AL980" s="81"/>
      <c r="AM980" s="81"/>
      <c r="AN980" s="81"/>
      <c r="AO980" s="81"/>
      <c r="AP980" s="82"/>
      <c r="AQ980" s="81"/>
      <c r="AR980" s="81"/>
      <c r="AS980" s="81"/>
      <c r="AT980" s="81"/>
      <c r="AU980" s="81"/>
      <c r="AV980" s="81"/>
      <c r="AW980" s="81"/>
      <c r="AX980" s="82"/>
      <c r="AY980" s="81"/>
      <c r="AZ980" s="81"/>
      <c r="BA980" s="81"/>
      <c r="BB980" s="81"/>
      <c r="BC980" s="81"/>
      <c r="BD980" s="81"/>
      <c r="BE980" s="81"/>
      <c r="BF980" s="82"/>
      <c r="BG980" s="81"/>
      <c r="BH980" s="81"/>
      <c r="BI980" s="81"/>
      <c r="BJ980" s="81"/>
      <c r="BK980" s="81"/>
      <c r="BL980" s="81"/>
      <c r="BM980" s="82"/>
      <c r="BN980" s="81"/>
      <c r="BO980" s="81"/>
      <c r="BP980" s="81"/>
      <c r="BQ980" s="81"/>
      <c r="BR980" s="81"/>
      <c r="BS980" s="81"/>
      <c r="BT980"/>
      <c r="BU980" s="80"/>
      <c r="BV980" s="80"/>
      <c r="BW980" s="80"/>
      <c r="BX980" s="80"/>
      <c r="BY980" s="80"/>
      <c r="BZ980" s="80"/>
      <c r="CA980" s="80"/>
      <c r="CB980" s="80"/>
      <c r="CC980" s="80"/>
    </row>
    <row r="981" spans="1:81">
      <c r="A981" s="80"/>
      <c r="B981" s="80"/>
      <c r="C981" s="80"/>
      <c r="D981" s="80"/>
      <c r="E981" s="80"/>
      <c r="F981" s="80"/>
      <c r="G981" s="80"/>
      <c r="H981" s="80"/>
      <c r="I981" s="173"/>
      <c r="J981" s="81"/>
      <c r="K981" s="81"/>
      <c r="L981" s="81"/>
      <c r="M981" s="81"/>
      <c r="N981" s="81"/>
      <c r="O981" s="81"/>
      <c r="P981" s="81"/>
      <c r="Q981" s="81"/>
      <c r="R981" s="81"/>
      <c r="S981" s="81"/>
      <c r="T981" s="82"/>
      <c r="U981" s="81"/>
      <c r="V981" s="81"/>
      <c r="W981" s="81"/>
      <c r="X981" s="81"/>
      <c r="Y981" s="81"/>
      <c r="Z981" s="81"/>
      <c r="AA981" s="81"/>
      <c r="AB981" s="81"/>
      <c r="AC981" s="81"/>
      <c r="AD981" s="81"/>
      <c r="AE981" s="82"/>
      <c r="AF981" s="81"/>
      <c r="AG981" s="81"/>
      <c r="AH981" s="81"/>
      <c r="AI981" s="81"/>
      <c r="AJ981" s="81"/>
      <c r="AK981" s="81"/>
      <c r="AL981" s="81"/>
      <c r="AM981" s="81"/>
      <c r="AN981" s="81"/>
      <c r="AO981" s="81"/>
      <c r="AP981" s="82"/>
      <c r="AQ981" s="81"/>
      <c r="AR981" s="81"/>
      <c r="AS981" s="81"/>
      <c r="AT981" s="81"/>
      <c r="AU981" s="81"/>
      <c r="AV981" s="81"/>
      <c r="AW981" s="81"/>
      <c r="AX981" s="82"/>
      <c r="AY981" s="81"/>
      <c r="AZ981" s="81"/>
      <c r="BA981" s="81"/>
      <c r="BB981" s="81"/>
      <c r="BC981" s="81"/>
      <c r="BD981" s="81"/>
      <c r="BE981" s="81"/>
      <c r="BF981" s="82"/>
      <c r="BG981" s="81"/>
      <c r="BH981" s="81"/>
      <c r="BI981" s="81"/>
      <c r="BJ981" s="81"/>
      <c r="BK981" s="81"/>
      <c r="BL981" s="81"/>
      <c r="BM981" s="82"/>
      <c r="BN981" s="81"/>
      <c r="BO981" s="81"/>
      <c r="BP981" s="81"/>
      <c r="BQ981" s="81"/>
      <c r="BR981" s="81"/>
      <c r="BS981" s="81"/>
      <c r="BT981"/>
      <c r="BU981" s="80"/>
      <c r="BV981" s="80"/>
      <c r="BW981" s="80"/>
      <c r="BX981" s="80"/>
      <c r="BY981" s="80"/>
      <c r="BZ981" s="80"/>
      <c r="CA981" s="80"/>
      <c r="CB981" s="80"/>
      <c r="CC981" s="80"/>
    </row>
    <row r="982" spans="1:81">
      <c r="A982" s="80"/>
      <c r="B982" s="80"/>
      <c r="C982" s="80"/>
      <c r="D982" s="80"/>
      <c r="E982" s="80"/>
      <c r="F982" s="80"/>
      <c r="G982" s="80"/>
      <c r="H982" s="80"/>
      <c r="I982" s="173"/>
      <c r="J982" s="81"/>
      <c r="K982" s="81"/>
      <c r="L982" s="81"/>
      <c r="M982" s="81"/>
      <c r="N982" s="81"/>
      <c r="O982" s="81"/>
      <c r="P982" s="81"/>
      <c r="Q982" s="81"/>
      <c r="R982" s="81"/>
      <c r="S982" s="81"/>
      <c r="T982" s="82"/>
      <c r="U982" s="81"/>
      <c r="V982" s="81"/>
      <c r="W982" s="81"/>
      <c r="X982" s="81"/>
      <c r="Y982" s="81"/>
      <c r="Z982" s="81"/>
      <c r="AA982" s="81"/>
      <c r="AB982" s="81"/>
      <c r="AC982" s="81"/>
      <c r="AD982" s="81"/>
      <c r="AE982" s="82"/>
      <c r="AF982" s="81"/>
      <c r="AG982" s="81"/>
      <c r="AH982" s="81"/>
      <c r="AI982" s="81"/>
      <c r="AJ982" s="81"/>
      <c r="AK982" s="81"/>
      <c r="AL982" s="81"/>
      <c r="AM982" s="81"/>
      <c r="AN982" s="81"/>
      <c r="AO982" s="81"/>
      <c r="AP982" s="82"/>
      <c r="AQ982" s="81"/>
      <c r="AR982" s="81"/>
      <c r="AS982" s="81"/>
      <c r="AT982" s="81"/>
      <c r="AU982" s="81"/>
      <c r="AV982" s="81"/>
      <c r="AW982" s="81"/>
      <c r="AX982" s="82"/>
      <c r="AY982" s="81"/>
      <c r="AZ982" s="81"/>
      <c r="BA982" s="81"/>
      <c r="BB982" s="81"/>
      <c r="BC982" s="81"/>
      <c r="BD982" s="81"/>
      <c r="BE982" s="81"/>
      <c r="BF982" s="82"/>
      <c r="BG982" s="81"/>
      <c r="BH982" s="81"/>
      <c r="BI982" s="81"/>
      <c r="BJ982" s="81"/>
      <c r="BK982" s="81"/>
      <c r="BL982" s="81"/>
      <c r="BM982" s="82"/>
      <c r="BN982" s="81"/>
      <c r="BO982" s="81"/>
      <c r="BP982" s="81"/>
      <c r="BQ982" s="81"/>
      <c r="BR982" s="81"/>
      <c r="BS982" s="81"/>
      <c r="BT982"/>
      <c r="BU982" s="80"/>
      <c r="BV982" s="80"/>
      <c r="BW982" s="80"/>
      <c r="BX982" s="80"/>
      <c r="BY982" s="80"/>
      <c r="BZ982" s="80"/>
      <c r="CA982" s="80"/>
      <c r="CB982" s="80"/>
      <c r="CC982" s="80"/>
    </row>
    <row r="983" spans="1:81">
      <c r="A983" s="80"/>
      <c r="B983" s="80"/>
      <c r="C983" s="80"/>
      <c r="D983" s="80"/>
      <c r="E983" s="80"/>
      <c r="F983" s="80"/>
      <c r="G983" s="80"/>
      <c r="H983" s="80"/>
      <c r="I983" s="173"/>
      <c r="J983" s="81"/>
      <c r="K983" s="81"/>
      <c r="L983" s="81"/>
      <c r="M983" s="81"/>
      <c r="N983" s="81"/>
      <c r="O983" s="81"/>
      <c r="P983" s="81"/>
      <c r="Q983" s="81"/>
      <c r="R983" s="81"/>
      <c r="S983" s="81"/>
      <c r="T983" s="82"/>
      <c r="U983" s="81"/>
      <c r="V983" s="81"/>
      <c r="W983" s="81"/>
      <c r="X983" s="81"/>
      <c r="Y983" s="81"/>
      <c r="Z983" s="81"/>
      <c r="AA983" s="81"/>
      <c r="AB983" s="81"/>
      <c r="AC983" s="81"/>
      <c r="AD983" s="81"/>
      <c r="AE983" s="82"/>
      <c r="AF983" s="81"/>
      <c r="AG983" s="81"/>
      <c r="AH983" s="81"/>
      <c r="AI983" s="81"/>
      <c r="AJ983" s="81"/>
      <c r="AK983" s="81"/>
      <c r="AL983" s="81"/>
      <c r="AM983" s="81"/>
      <c r="AN983" s="81"/>
      <c r="AO983" s="81"/>
      <c r="AP983" s="82"/>
      <c r="AQ983" s="81"/>
      <c r="AR983" s="81"/>
      <c r="AS983" s="81"/>
      <c r="AT983" s="81"/>
      <c r="AU983" s="81"/>
      <c r="AV983" s="81"/>
      <c r="AW983" s="81"/>
      <c r="AX983" s="82"/>
      <c r="AY983" s="81"/>
      <c r="AZ983" s="81"/>
      <c r="BA983" s="81"/>
      <c r="BB983" s="81"/>
      <c r="BC983" s="81"/>
      <c r="BD983" s="81"/>
      <c r="BE983" s="81"/>
      <c r="BF983" s="82"/>
      <c r="BG983" s="81"/>
      <c r="BH983" s="81"/>
      <c r="BI983" s="81"/>
      <c r="BJ983" s="81"/>
      <c r="BK983" s="81"/>
      <c r="BL983" s="81"/>
      <c r="BM983" s="82"/>
      <c r="BN983" s="81"/>
      <c r="BO983" s="81"/>
      <c r="BP983" s="81"/>
      <c r="BQ983" s="81"/>
      <c r="BR983" s="81"/>
      <c r="BS983" s="81"/>
      <c r="BT983"/>
      <c r="BU983" s="80"/>
      <c r="BV983" s="80"/>
      <c r="BW983" s="80"/>
      <c r="BX983" s="80"/>
      <c r="BY983" s="80"/>
      <c r="BZ983" s="80"/>
      <c r="CA983" s="80"/>
      <c r="CB983" s="80"/>
      <c r="CC983" s="80"/>
    </row>
    <row r="984" spans="1:81">
      <c r="A984" s="80"/>
      <c r="B984" s="80"/>
      <c r="C984" s="80"/>
      <c r="D984" s="80"/>
      <c r="E984" s="80"/>
      <c r="F984" s="80"/>
      <c r="G984" s="80"/>
      <c r="H984" s="80"/>
      <c r="I984" s="173"/>
      <c r="J984" s="81"/>
      <c r="K984" s="81"/>
      <c r="L984" s="81"/>
      <c r="M984" s="81"/>
      <c r="N984" s="81"/>
      <c r="O984" s="81"/>
      <c r="P984" s="81"/>
      <c r="Q984" s="81"/>
      <c r="R984" s="81"/>
      <c r="S984" s="81"/>
      <c r="T984" s="82"/>
      <c r="U984" s="81"/>
      <c r="V984" s="81"/>
      <c r="W984" s="81"/>
      <c r="X984" s="81"/>
      <c r="Y984" s="81"/>
      <c r="Z984" s="81"/>
      <c r="AA984" s="81"/>
      <c r="AB984" s="81"/>
      <c r="AC984" s="81"/>
      <c r="AD984" s="81"/>
      <c r="AE984" s="82"/>
      <c r="AF984" s="81"/>
      <c r="AG984" s="81"/>
      <c r="AH984" s="81"/>
      <c r="AI984" s="81"/>
      <c r="AJ984" s="81"/>
      <c r="AK984" s="81"/>
      <c r="AL984" s="81"/>
      <c r="AM984" s="81"/>
      <c r="AN984" s="81"/>
      <c r="AO984" s="81"/>
      <c r="AP984" s="82"/>
      <c r="AQ984" s="81"/>
      <c r="AR984" s="81"/>
      <c r="AS984" s="81"/>
      <c r="AT984" s="81"/>
      <c r="AU984" s="81"/>
      <c r="AV984" s="81"/>
      <c r="AW984" s="81"/>
      <c r="AX984" s="82"/>
      <c r="AY984" s="81"/>
      <c r="AZ984" s="81"/>
      <c r="BA984" s="81"/>
      <c r="BB984" s="81"/>
      <c r="BC984" s="81"/>
      <c r="BD984" s="81"/>
      <c r="BE984" s="81"/>
      <c r="BF984" s="82"/>
      <c r="BG984" s="81"/>
      <c r="BH984" s="81"/>
      <c r="BI984" s="81"/>
      <c r="BJ984" s="81"/>
      <c r="BK984" s="81"/>
      <c r="BL984" s="81"/>
      <c r="BM984" s="82"/>
      <c r="BN984" s="81"/>
      <c r="BO984" s="81"/>
      <c r="BP984" s="81"/>
      <c r="BQ984" s="81"/>
      <c r="BR984" s="81"/>
      <c r="BS984" s="81"/>
      <c r="BT984"/>
      <c r="BU984" s="171"/>
      <c r="BV984" s="171"/>
      <c r="BW984" s="171"/>
      <c r="BX984" s="171"/>
      <c r="BY984" s="171"/>
      <c r="BZ984" s="171"/>
      <c r="CA984" s="171"/>
      <c r="CB984" s="171"/>
      <c r="CC984" s="171"/>
    </row>
    <row r="985" spans="1:81">
      <c r="A985" s="80"/>
      <c r="B985" s="80"/>
      <c r="C985" s="80"/>
      <c r="D985" s="80"/>
      <c r="E985" s="80"/>
      <c r="F985" s="80"/>
      <c r="G985" s="80"/>
      <c r="H985" s="80"/>
      <c r="I985" s="173"/>
      <c r="J985" s="81"/>
      <c r="K985" s="81"/>
      <c r="L985" s="81"/>
      <c r="M985" s="81"/>
      <c r="N985" s="81"/>
      <c r="O985" s="81"/>
      <c r="P985" s="81"/>
      <c r="Q985" s="81"/>
      <c r="R985" s="81"/>
      <c r="S985" s="81"/>
      <c r="T985" s="82"/>
      <c r="U985" s="81"/>
      <c r="V985" s="81"/>
      <c r="W985" s="81"/>
      <c r="X985" s="81"/>
      <c r="Y985" s="81"/>
      <c r="Z985" s="81"/>
      <c r="AA985" s="81"/>
      <c r="AB985" s="81"/>
      <c r="AC985" s="81"/>
      <c r="AD985" s="81"/>
      <c r="AE985" s="82"/>
      <c r="AF985" s="81"/>
      <c r="AG985" s="81"/>
      <c r="AH985" s="81"/>
      <c r="AI985" s="81"/>
      <c r="AJ985" s="81"/>
      <c r="AK985" s="81"/>
      <c r="AL985" s="81"/>
      <c r="AM985" s="81"/>
      <c r="AN985" s="81"/>
      <c r="AO985" s="81"/>
      <c r="AP985" s="82"/>
      <c r="AQ985" s="81"/>
      <c r="AR985" s="81"/>
      <c r="AS985" s="81"/>
      <c r="AT985" s="81"/>
      <c r="AU985" s="81"/>
      <c r="AV985" s="81"/>
      <c r="AW985" s="81"/>
      <c r="AX985" s="82"/>
      <c r="AY985" s="81"/>
      <c r="AZ985" s="81"/>
      <c r="BA985" s="81"/>
      <c r="BB985" s="81"/>
      <c r="BC985" s="81"/>
      <c r="BD985" s="81"/>
      <c r="BE985" s="81"/>
      <c r="BF985" s="82"/>
      <c r="BG985" s="81"/>
      <c r="BH985" s="81"/>
      <c r="BI985" s="81"/>
      <c r="BJ985" s="81"/>
      <c r="BK985" s="81"/>
      <c r="BL985" s="81"/>
      <c r="BM985" s="82"/>
      <c r="BN985" s="81"/>
      <c r="BO985" s="81"/>
      <c r="BP985" s="81"/>
      <c r="BQ985" s="81"/>
      <c r="BR985" s="81"/>
      <c r="BS985" s="81"/>
      <c r="BT985"/>
      <c r="BU985" s="171"/>
      <c r="BV985" s="171"/>
      <c r="BW985" s="171"/>
      <c r="BX985" s="171"/>
      <c r="BY985" s="171"/>
      <c r="BZ985" s="171"/>
      <c r="CA985" s="171"/>
      <c r="CB985" s="171"/>
      <c r="CC985" s="171"/>
    </row>
    <row r="986" spans="1:81">
      <c r="A986" s="80"/>
      <c r="B986" s="80"/>
      <c r="C986" s="80"/>
      <c r="D986" s="80"/>
      <c r="E986" s="80"/>
      <c r="F986" s="80"/>
      <c r="G986" s="80"/>
      <c r="H986" s="80"/>
      <c r="I986" s="173"/>
      <c r="J986" s="81"/>
      <c r="K986" s="81"/>
      <c r="L986" s="81"/>
      <c r="M986" s="81"/>
      <c r="N986" s="81"/>
      <c r="O986" s="81"/>
      <c r="P986" s="81"/>
      <c r="Q986" s="81"/>
      <c r="R986" s="81"/>
      <c r="S986" s="81"/>
      <c r="T986" s="82"/>
      <c r="U986" s="81"/>
      <c r="V986" s="81"/>
      <c r="W986" s="81"/>
      <c r="X986" s="81"/>
      <c r="Y986" s="81"/>
      <c r="Z986" s="81"/>
      <c r="AA986" s="81"/>
      <c r="AB986" s="81"/>
      <c r="AC986" s="81"/>
      <c r="AD986" s="81"/>
      <c r="AE986" s="82"/>
      <c r="AF986" s="81"/>
      <c r="AG986" s="81"/>
      <c r="AH986" s="81"/>
      <c r="AI986" s="81"/>
      <c r="AJ986" s="81"/>
      <c r="AK986" s="81"/>
      <c r="AL986" s="81"/>
      <c r="AM986" s="81"/>
      <c r="AN986" s="81"/>
      <c r="AO986" s="81"/>
      <c r="AP986" s="82"/>
      <c r="AQ986" s="81"/>
      <c r="AR986" s="81"/>
      <c r="AS986" s="81"/>
      <c r="AT986" s="81"/>
      <c r="AU986" s="81"/>
      <c r="AV986" s="81"/>
      <c r="AW986" s="81"/>
      <c r="AX986" s="82"/>
      <c r="AY986" s="81"/>
      <c r="AZ986" s="81"/>
      <c r="BA986" s="81"/>
      <c r="BB986" s="81"/>
      <c r="BC986" s="81"/>
      <c r="BD986" s="81"/>
      <c r="BE986" s="81"/>
      <c r="BF986" s="82"/>
      <c r="BG986" s="81"/>
      <c r="BH986" s="81"/>
      <c r="BI986" s="81"/>
      <c r="BJ986" s="81"/>
      <c r="BK986" s="81"/>
      <c r="BL986" s="81"/>
      <c r="BM986" s="82"/>
      <c r="BN986" s="81"/>
      <c r="BO986" s="81"/>
      <c r="BP986" s="81"/>
      <c r="BQ986" s="81"/>
      <c r="BR986" s="81"/>
      <c r="BS986" s="81"/>
      <c r="BT986"/>
      <c r="BU986" s="80"/>
      <c r="BV986" s="80"/>
      <c r="BW986" s="80"/>
      <c r="BX986" s="80"/>
      <c r="BY986" s="80"/>
      <c r="BZ986" s="80"/>
      <c r="CA986" s="80"/>
      <c r="CB986" s="80"/>
      <c r="CC986" s="80"/>
    </row>
    <row r="987" spans="1:81">
      <c r="A987" s="80"/>
      <c r="B987" s="80"/>
      <c r="C987" s="80"/>
      <c r="D987" s="80"/>
      <c r="E987" s="80"/>
      <c r="F987" s="80"/>
      <c r="G987" s="80"/>
      <c r="H987" s="80"/>
      <c r="I987" s="173"/>
      <c r="J987" s="81"/>
      <c r="K987" s="81"/>
      <c r="L987" s="81"/>
      <c r="M987" s="81"/>
      <c r="N987" s="81"/>
      <c r="O987" s="81"/>
      <c r="P987" s="81"/>
      <c r="Q987" s="81"/>
      <c r="R987" s="81"/>
      <c r="S987" s="81"/>
      <c r="T987" s="82"/>
      <c r="U987" s="81"/>
      <c r="V987" s="81"/>
      <c r="W987" s="81"/>
      <c r="X987" s="81"/>
      <c r="Y987" s="81"/>
      <c r="Z987" s="81"/>
      <c r="AA987" s="81"/>
      <c r="AB987" s="81"/>
      <c r="AC987" s="81"/>
      <c r="AD987" s="81"/>
      <c r="AE987" s="82"/>
      <c r="AF987" s="81"/>
      <c r="AG987" s="81"/>
      <c r="AH987" s="81"/>
      <c r="AI987" s="81"/>
      <c r="AJ987" s="81"/>
      <c r="AK987" s="81"/>
      <c r="AL987" s="81"/>
      <c r="AM987" s="81"/>
      <c r="AN987" s="81"/>
      <c r="AO987" s="81"/>
      <c r="AP987" s="82"/>
      <c r="AQ987" s="81"/>
      <c r="AR987" s="81"/>
      <c r="AS987" s="81"/>
      <c r="AT987" s="81"/>
      <c r="AU987" s="81"/>
      <c r="AV987" s="81"/>
      <c r="AW987" s="81"/>
      <c r="AX987" s="82"/>
      <c r="AY987" s="81"/>
      <c r="AZ987" s="81"/>
      <c r="BA987" s="81"/>
      <c r="BB987" s="81"/>
      <c r="BC987" s="81"/>
      <c r="BD987" s="81"/>
      <c r="BE987" s="81"/>
      <c r="BF987" s="82"/>
      <c r="BG987" s="81"/>
      <c r="BH987" s="81"/>
      <c r="BI987" s="81"/>
      <c r="BJ987" s="81"/>
      <c r="BK987" s="81"/>
      <c r="BL987" s="81"/>
      <c r="BM987" s="82"/>
      <c r="BN987" s="81"/>
      <c r="BO987" s="81"/>
      <c r="BP987" s="81"/>
      <c r="BQ987" s="81"/>
      <c r="BR987" s="81"/>
      <c r="BS987" s="81"/>
      <c r="BT987"/>
      <c r="BU987" s="80"/>
      <c r="BV987" s="80"/>
      <c r="BW987" s="80"/>
      <c r="BX987" s="80"/>
      <c r="BY987" s="80"/>
      <c r="BZ987" s="80"/>
      <c r="CA987" s="80"/>
      <c r="CB987" s="80"/>
      <c r="CC987" s="80"/>
    </row>
    <row r="988" spans="1:81">
      <c r="A988" s="80"/>
      <c r="B988" s="80"/>
      <c r="C988" s="80"/>
      <c r="D988" s="80"/>
      <c r="E988" s="80"/>
      <c r="F988" s="80"/>
      <c r="G988" s="80"/>
      <c r="H988" s="80"/>
      <c r="I988" s="173"/>
      <c r="J988" s="81"/>
      <c r="K988" s="81"/>
      <c r="L988" s="81"/>
      <c r="M988" s="81"/>
      <c r="N988" s="81"/>
      <c r="O988" s="81"/>
      <c r="P988" s="81"/>
      <c r="Q988" s="81"/>
      <c r="R988" s="81"/>
      <c r="S988" s="81"/>
      <c r="T988" s="82"/>
      <c r="U988" s="81"/>
      <c r="V988" s="81"/>
      <c r="W988" s="81"/>
      <c r="X988" s="81"/>
      <c r="Y988" s="81"/>
      <c r="Z988" s="81"/>
      <c r="AA988" s="81"/>
      <c r="AB988" s="81"/>
      <c r="AC988" s="81"/>
      <c r="AD988" s="81"/>
      <c r="AE988" s="82"/>
      <c r="AF988" s="81"/>
      <c r="AG988" s="81"/>
      <c r="AH988" s="81"/>
      <c r="AI988" s="81"/>
      <c r="AJ988" s="81"/>
      <c r="AK988" s="81"/>
      <c r="AL988" s="81"/>
      <c r="AM988" s="81"/>
      <c r="AN988" s="81"/>
      <c r="AO988" s="81"/>
      <c r="AP988" s="82"/>
      <c r="AQ988" s="81"/>
      <c r="AR988" s="81"/>
      <c r="AS988" s="81"/>
      <c r="AT988" s="81"/>
      <c r="AU988" s="81"/>
      <c r="AV988" s="81"/>
      <c r="AW988" s="81"/>
      <c r="AX988" s="82"/>
      <c r="AY988" s="81"/>
      <c r="AZ988" s="81"/>
      <c r="BA988" s="81"/>
      <c r="BB988" s="81"/>
      <c r="BC988" s="81"/>
      <c r="BD988" s="81"/>
      <c r="BE988" s="81"/>
      <c r="BF988" s="82"/>
      <c r="BG988" s="81"/>
      <c r="BH988" s="81"/>
      <c r="BI988" s="81"/>
      <c r="BJ988" s="81"/>
      <c r="BK988" s="81"/>
      <c r="BL988" s="81"/>
      <c r="BM988" s="82"/>
      <c r="BN988" s="81"/>
      <c r="BO988" s="81"/>
      <c r="BP988" s="81"/>
      <c r="BQ988" s="81"/>
      <c r="BR988" s="81"/>
      <c r="BS988" s="81"/>
      <c r="BT988"/>
      <c r="BU988" s="80"/>
      <c r="BV988" s="80"/>
      <c r="BW988" s="80"/>
      <c r="BX988" s="80"/>
      <c r="BY988" s="80"/>
      <c r="BZ988" s="80"/>
      <c r="CA988" s="80"/>
      <c r="CB988" s="80"/>
      <c r="CC988" s="80"/>
    </row>
    <row r="989" spans="1:81">
      <c r="A989" s="80"/>
      <c r="B989" s="80"/>
      <c r="C989" s="80"/>
      <c r="D989" s="80"/>
      <c r="E989" s="80"/>
      <c r="F989" s="80"/>
      <c r="G989" s="80"/>
      <c r="H989" s="80"/>
      <c r="I989" s="173"/>
      <c r="J989" s="81"/>
      <c r="K989" s="81"/>
      <c r="L989" s="81"/>
      <c r="M989" s="81"/>
      <c r="N989" s="81"/>
      <c r="O989" s="81"/>
      <c r="P989" s="81"/>
      <c r="Q989" s="81"/>
      <c r="R989" s="81"/>
      <c r="S989" s="81"/>
      <c r="T989" s="82"/>
      <c r="U989" s="81"/>
      <c r="V989" s="81"/>
      <c r="W989" s="81"/>
      <c r="X989" s="81"/>
      <c r="Y989" s="81"/>
      <c r="Z989" s="81"/>
      <c r="AA989" s="81"/>
      <c r="AB989" s="81"/>
      <c r="AC989" s="81"/>
      <c r="AD989" s="81"/>
      <c r="AE989" s="82"/>
      <c r="AF989" s="81"/>
      <c r="AG989" s="81"/>
      <c r="AH989" s="81"/>
      <c r="AI989" s="81"/>
      <c r="AJ989" s="81"/>
      <c r="AK989" s="81"/>
      <c r="AL989" s="81"/>
      <c r="AM989" s="81"/>
      <c r="AN989" s="81"/>
      <c r="AO989" s="81"/>
      <c r="AP989" s="82"/>
      <c r="AQ989" s="81"/>
      <c r="AR989" s="81"/>
      <c r="AS989" s="81"/>
      <c r="AT989" s="81"/>
      <c r="AU989" s="81"/>
      <c r="AV989" s="81"/>
      <c r="AW989" s="81"/>
      <c r="AX989" s="82"/>
      <c r="AY989" s="81"/>
      <c r="AZ989" s="81"/>
      <c r="BA989" s="81"/>
      <c r="BB989" s="81"/>
      <c r="BC989" s="81"/>
      <c r="BD989" s="81"/>
      <c r="BE989" s="81"/>
      <c r="BF989" s="82"/>
      <c r="BG989" s="81"/>
      <c r="BH989" s="81"/>
      <c r="BI989" s="81"/>
      <c r="BJ989" s="81"/>
      <c r="BK989" s="81"/>
      <c r="BL989" s="81"/>
      <c r="BM989" s="82"/>
      <c r="BN989" s="81"/>
      <c r="BO989" s="81"/>
      <c r="BP989" s="81"/>
      <c r="BQ989" s="81"/>
      <c r="BR989" s="81"/>
      <c r="BS989" s="81"/>
      <c r="BT989"/>
      <c r="BU989" s="80"/>
      <c r="BV989" s="80"/>
      <c r="BW989" s="80"/>
      <c r="BX989" s="80"/>
      <c r="BY989" s="80"/>
      <c r="BZ989" s="80"/>
      <c r="CA989" s="80"/>
      <c r="CB989" s="80"/>
      <c r="CC989" s="80"/>
    </row>
    <row r="990" spans="1:81">
      <c r="A990" s="80"/>
      <c r="B990" s="80"/>
      <c r="C990" s="80"/>
      <c r="D990" s="80"/>
      <c r="E990" s="80"/>
      <c r="F990" s="80"/>
      <c r="G990" s="80"/>
      <c r="H990" s="80"/>
      <c r="I990" s="173"/>
      <c r="J990" s="81"/>
      <c r="K990" s="81"/>
      <c r="L990" s="81"/>
      <c r="M990" s="81"/>
      <c r="N990" s="81"/>
      <c r="O990" s="81"/>
      <c r="P990" s="81"/>
      <c r="Q990" s="81"/>
      <c r="R990" s="81"/>
      <c r="S990" s="81"/>
      <c r="T990" s="82"/>
      <c r="U990" s="81"/>
      <c r="V990" s="81"/>
      <c r="W990" s="81"/>
      <c r="X990" s="81"/>
      <c r="Y990" s="81"/>
      <c r="Z990" s="81"/>
      <c r="AA990" s="81"/>
      <c r="AB990" s="81"/>
      <c r="AC990" s="81"/>
      <c r="AD990" s="81"/>
      <c r="AE990" s="82"/>
      <c r="AF990" s="81"/>
      <c r="AG990" s="81"/>
      <c r="AH990" s="81"/>
      <c r="AI990" s="81"/>
      <c r="AJ990" s="81"/>
      <c r="AK990" s="81"/>
      <c r="AL990" s="81"/>
      <c r="AM990" s="81"/>
      <c r="AN990" s="81"/>
      <c r="AO990" s="81"/>
      <c r="AP990" s="82"/>
      <c r="AQ990" s="81"/>
      <c r="AR990" s="81"/>
      <c r="AS990" s="81"/>
      <c r="AT990" s="81"/>
      <c r="AU990" s="81"/>
      <c r="AV990" s="81"/>
      <c r="AW990" s="81"/>
      <c r="AX990" s="82"/>
      <c r="AY990" s="81"/>
      <c r="AZ990" s="81"/>
      <c r="BA990" s="81"/>
      <c r="BB990" s="81"/>
      <c r="BC990" s="81"/>
      <c r="BD990" s="81"/>
      <c r="BE990" s="81"/>
      <c r="BF990" s="82"/>
      <c r="BG990" s="81"/>
      <c r="BH990" s="81"/>
      <c r="BI990" s="81"/>
      <c r="BJ990" s="81"/>
      <c r="BK990" s="81"/>
      <c r="BL990" s="81"/>
      <c r="BM990" s="82"/>
      <c r="BN990" s="81"/>
      <c r="BO990" s="81"/>
      <c r="BP990" s="81"/>
      <c r="BQ990" s="81"/>
      <c r="BR990" s="81"/>
      <c r="BS990" s="81"/>
      <c r="BT990"/>
      <c r="BU990" s="80"/>
      <c r="BV990" s="80"/>
      <c r="BW990" s="80"/>
      <c r="BX990" s="80"/>
      <c r="BY990" s="80"/>
      <c r="BZ990" s="80"/>
      <c r="CA990" s="80"/>
      <c r="CB990" s="80"/>
      <c r="CC990" s="80"/>
    </row>
    <row r="991" spans="1:81">
      <c r="A991" s="80"/>
      <c r="B991" s="80"/>
      <c r="C991" s="80"/>
      <c r="D991" s="80"/>
      <c r="E991" s="80"/>
      <c r="F991" s="80"/>
      <c r="G991" s="80"/>
      <c r="H991" s="80"/>
      <c r="I991" s="173"/>
      <c r="J991" s="81"/>
      <c r="K991" s="81"/>
      <c r="L991" s="81"/>
      <c r="M991" s="81"/>
      <c r="N991" s="81"/>
      <c r="O991" s="81"/>
      <c r="P991" s="81"/>
      <c r="Q991" s="81"/>
      <c r="R991" s="81"/>
      <c r="S991" s="81"/>
      <c r="T991" s="82"/>
      <c r="U991" s="81"/>
      <c r="V991" s="81"/>
      <c r="W991" s="81"/>
      <c r="X991" s="81"/>
      <c r="Y991" s="81"/>
      <c r="Z991" s="81"/>
      <c r="AA991" s="81"/>
      <c r="AB991" s="81"/>
      <c r="AC991" s="81"/>
      <c r="AD991" s="81"/>
      <c r="AE991" s="82"/>
      <c r="AF991" s="81"/>
      <c r="AG991" s="81"/>
      <c r="AH991" s="81"/>
      <c r="AI991" s="81"/>
      <c r="AJ991" s="81"/>
      <c r="AK991" s="81"/>
      <c r="AL991" s="81"/>
      <c r="AM991" s="81"/>
      <c r="AN991" s="81"/>
      <c r="AO991" s="81"/>
      <c r="AP991" s="82"/>
      <c r="AQ991" s="81"/>
      <c r="AR991" s="81"/>
      <c r="AS991" s="81"/>
      <c r="AT991" s="81"/>
      <c r="AU991" s="81"/>
      <c r="AV991" s="81"/>
      <c r="AW991" s="81"/>
      <c r="AX991" s="82"/>
      <c r="AY991" s="81"/>
      <c r="AZ991" s="81"/>
      <c r="BA991" s="81"/>
      <c r="BB991" s="81"/>
      <c r="BC991" s="81"/>
      <c r="BD991" s="81"/>
      <c r="BE991" s="81"/>
      <c r="BF991" s="82"/>
      <c r="BG991" s="81"/>
      <c r="BH991" s="81"/>
      <c r="BI991" s="81"/>
      <c r="BJ991" s="81"/>
      <c r="BK991" s="81"/>
      <c r="BL991" s="81"/>
      <c r="BM991" s="82"/>
      <c r="BN991" s="81"/>
      <c r="BO991" s="81"/>
      <c r="BP991" s="81"/>
      <c r="BQ991" s="81"/>
      <c r="BR991" s="81"/>
      <c r="BS991" s="81"/>
      <c r="BT991"/>
      <c r="BU991" s="80"/>
      <c r="BV991" s="80"/>
      <c r="BW991" s="80"/>
      <c r="BX991" s="80"/>
      <c r="BY991" s="80"/>
      <c r="BZ991" s="80"/>
      <c r="CA991" s="80"/>
      <c r="CB991" s="80"/>
      <c r="CC991" s="80"/>
    </row>
    <row r="992" spans="1:81">
      <c r="A992" s="80"/>
      <c r="B992" s="80"/>
      <c r="C992" s="80"/>
      <c r="D992" s="80"/>
      <c r="E992" s="80"/>
      <c r="F992" s="80"/>
      <c r="G992" s="80"/>
      <c r="H992" s="80"/>
      <c r="I992" s="173"/>
      <c r="J992" s="81"/>
      <c r="K992" s="81"/>
      <c r="L992" s="81"/>
      <c r="M992" s="81"/>
      <c r="N992" s="81"/>
      <c r="O992" s="81"/>
      <c r="P992" s="81"/>
      <c r="Q992" s="81"/>
      <c r="R992" s="81"/>
      <c r="S992" s="81"/>
      <c r="T992" s="82"/>
      <c r="U992" s="81"/>
      <c r="V992" s="81"/>
      <c r="W992" s="81"/>
      <c r="X992" s="81"/>
      <c r="Y992" s="81"/>
      <c r="Z992" s="81"/>
      <c r="AA992" s="81"/>
      <c r="AB992" s="81"/>
      <c r="AC992" s="81"/>
      <c r="AD992" s="81"/>
      <c r="AE992" s="82"/>
      <c r="AF992" s="81"/>
      <c r="AG992" s="81"/>
      <c r="AH992" s="81"/>
      <c r="AI992" s="81"/>
      <c r="AJ992" s="81"/>
      <c r="AK992" s="81"/>
      <c r="AL992" s="81"/>
      <c r="AM992" s="81"/>
      <c r="AN992" s="81"/>
      <c r="AO992" s="81"/>
      <c r="AP992" s="82"/>
      <c r="AQ992" s="81"/>
      <c r="AR992" s="81"/>
      <c r="AS992" s="81"/>
      <c r="AT992" s="81"/>
      <c r="AU992" s="81"/>
      <c r="AV992" s="81"/>
      <c r="AW992" s="81"/>
      <c r="AX992" s="82"/>
      <c r="AY992" s="81"/>
      <c r="AZ992" s="81"/>
      <c r="BA992" s="81"/>
      <c r="BB992" s="81"/>
      <c r="BC992" s="81"/>
      <c r="BD992" s="81"/>
      <c r="BE992" s="81"/>
      <c r="BF992" s="82"/>
      <c r="BG992" s="81"/>
      <c r="BH992" s="81"/>
      <c r="BI992" s="81"/>
      <c r="BJ992" s="81"/>
      <c r="BK992" s="81"/>
      <c r="BL992" s="81"/>
      <c r="BM992" s="82"/>
      <c r="BN992" s="81"/>
      <c r="BO992" s="81"/>
      <c r="BP992" s="81"/>
      <c r="BQ992" s="81"/>
      <c r="BR992" s="81"/>
      <c r="BS992" s="81"/>
      <c r="BT992"/>
      <c r="BU992" s="80"/>
      <c r="BV992" s="80"/>
      <c r="BW992" s="80"/>
      <c r="BX992" s="80"/>
      <c r="BY992" s="80"/>
      <c r="BZ992" s="80"/>
      <c r="CA992" s="80"/>
      <c r="CB992" s="80"/>
      <c r="CC992" s="80"/>
    </row>
    <row r="993" spans="1:81">
      <c r="A993" s="80"/>
      <c r="B993" s="80"/>
      <c r="C993" s="80"/>
      <c r="D993" s="80"/>
      <c r="E993" s="80"/>
      <c r="F993" s="80"/>
      <c r="G993" s="80"/>
      <c r="H993" s="80"/>
      <c r="I993" s="173"/>
      <c r="J993" s="81"/>
      <c r="K993" s="81"/>
      <c r="L993" s="81"/>
      <c r="M993" s="81"/>
      <c r="N993" s="81"/>
      <c r="O993" s="81"/>
      <c r="P993" s="81"/>
      <c r="Q993" s="81"/>
      <c r="R993" s="81"/>
      <c r="S993" s="81"/>
      <c r="T993" s="82"/>
      <c r="U993" s="81"/>
      <c r="V993" s="81"/>
      <c r="W993" s="81"/>
      <c r="X993" s="81"/>
      <c r="Y993" s="81"/>
      <c r="Z993" s="81"/>
      <c r="AA993" s="81"/>
      <c r="AB993" s="81"/>
      <c r="AC993" s="81"/>
      <c r="AD993" s="81"/>
      <c r="AE993" s="82"/>
      <c r="AF993" s="81"/>
      <c r="AG993" s="81"/>
      <c r="AH993" s="81"/>
      <c r="AI993" s="81"/>
      <c r="AJ993" s="81"/>
      <c r="AK993" s="81"/>
      <c r="AL993" s="81"/>
      <c r="AM993" s="81"/>
      <c r="AN993" s="81"/>
      <c r="AO993" s="81"/>
      <c r="AP993" s="82"/>
      <c r="AQ993" s="81"/>
      <c r="AR993" s="81"/>
      <c r="AS993" s="81"/>
      <c r="AT993" s="81"/>
      <c r="AU993" s="81"/>
      <c r="AV993" s="81"/>
      <c r="AW993" s="81"/>
      <c r="AX993" s="82"/>
      <c r="AY993" s="81"/>
      <c r="AZ993" s="81"/>
      <c r="BA993" s="81"/>
      <c r="BB993" s="81"/>
      <c r="BC993" s="81"/>
      <c r="BD993" s="81"/>
      <c r="BE993" s="81"/>
      <c r="BF993" s="82"/>
      <c r="BG993" s="81"/>
      <c r="BH993" s="81"/>
      <c r="BI993" s="81"/>
      <c r="BJ993" s="81"/>
      <c r="BK993" s="81"/>
      <c r="BL993" s="81"/>
      <c r="BM993" s="82"/>
      <c r="BN993" s="81"/>
      <c r="BO993" s="81"/>
      <c r="BP993" s="81"/>
      <c r="BQ993" s="81"/>
      <c r="BR993" s="81"/>
      <c r="BS993" s="81"/>
      <c r="BT993"/>
      <c r="BU993" s="80"/>
      <c r="BV993" s="80"/>
      <c r="BW993" s="80"/>
      <c r="BX993" s="80"/>
      <c r="BY993" s="80"/>
      <c r="BZ993" s="80"/>
      <c r="CA993" s="80"/>
      <c r="CB993" s="80"/>
      <c r="CC993" s="80"/>
    </row>
    <row r="994" spans="1:81">
      <c r="A994" s="80"/>
      <c r="B994" s="80"/>
      <c r="C994" s="80"/>
      <c r="D994" s="80"/>
      <c r="E994" s="80"/>
      <c r="F994" s="80"/>
      <c r="G994" s="80"/>
      <c r="H994" s="80"/>
      <c r="I994" s="175"/>
      <c r="J994" s="81"/>
      <c r="K994" s="81"/>
      <c r="L994" s="81"/>
      <c r="M994" s="81"/>
      <c r="N994" s="81"/>
      <c r="O994" s="81"/>
      <c r="P994" s="81"/>
      <c r="Q994" s="81"/>
      <c r="R994" s="81"/>
      <c r="S994" s="81"/>
      <c r="T994" s="82"/>
      <c r="U994" s="81"/>
      <c r="V994" s="81"/>
      <c r="W994" s="81"/>
      <c r="X994" s="81"/>
      <c r="Y994" s="81"/>
      <c r="Z994" s="81"/>
      <c r="AA994" s="81"/>
      <c r="AB994" s="81"/>
      <c r="AC994" s="81"/>
      <c r="AD994" s="81"/>
      <c r="AE994" s="82"/>
      <c r="AF994" s="81"/>
      <c r="AG994" s="81"/>
      <c r="AH994" s="81"/>
      <c r="AI994" s="81"/>
      <c r="AJ994" s="81"/>
      <c r="AK994" s="81"/>
      <c r="AL994" s="81"/>
      <c r="AM994" s="81"/>
      <c r="AN994" s="81"/>
      <c r="AO994" s="81"/>
      <c r="AP994" s="82"/>
      <c r="AQ994" s="81"/>
      <c r="AR994" s="81"/>
      <c r="AS994" s="81"/>
      <c r="AT994" s="81"/>
      <c r="AU994" s="81"/>
      <c r="AV994" s="81"/>
      <c r="AW994" s="81"/>
      <c r="AX994" s="82"/>
      <c r="AY994" s="81"/>
      <c r="AZ994" s="81"/>
      <c r="BA994" s="81"/>
      <c r="BB994" s="81"/>
      <c r="BC994" s="81"/>
      <c r="BD994" s="81"/>
      <c r="BE994" s="81"/>
      <c r="BF994" s="82"/>
      <c r="BG994" s="81"/>
      <c r="BH994" s="81"/>
      <c r="BI994" s="81"/>
      <c r="BJ994" s="81"/>
      <c r="BK994" s="81"/>
      <c r="BL994" s="81"/>
      <c r="BM994" s="82"/>
      <c r="BN994" s="81"/>
      <c r="BO994" s="81"/>
      <c r="BP994" s="81"/>
      <c r="BQ994" s="81"/>
      <c r="BR994" s="81"/>
      <c r="BS994" s="81"/>
      <c r="BT994"/>
    </row>
    <row r="995" spans="1:81">
      <c r="G995" s="176"/>
      <c r="I995" s="177"/>
      <c r="J995" s="84"/>
      <c r="K995" s="84"/>
      <c r="L995" s="84"/>
      <c r="M995" s="84"/>
      <c r="N995" s="84"/>
      <c r="O995" s="84"/>
      <c r="P995" s="84"/>
      <c r="Q995" s="84"/>
      <c r="R995" s="84"/>
      <c r="S995" s="84"/>
      <c r="T995" s="82"/>
      <c r="U995" s="84"/>
      <c r="V995" s="84"/>
      <c r="W995" s="84"/>
      <c r="X995" s="84"/>
      <c r="Y995" s="84"/>
      <c r="Z995" s="84"/>
      <c r="AA995" s="84"/>
      <c r="AB995" s="84"/>
      <c r="AC995" s="84"/>
      <c r="AD995" s="84"/>
      <c r="AE995" s="82"/>
      <c r="AF995" s="84"/>
      <c r="AG995" s="84"/>
      <c r="AH995" s="84"/>
      <c r="AI995" s="84"/>
      <c r="AJ995" s="84"/>
      <c r="AK995" s="84"/>
      <c r="AL995" s="84"/>
      <c r="AM995" s="84"/>
      <c r="AN995" s="84"/>
      <c r="AO995" s="84"/>
      <c r="AP995" s="82"/>
      <c r="AQ995" s="84"/>
      <c r="AR995" s="84"/>
      <c r="AS995" s="84"/>
      <c r="AT995" s="84"/>
      <c r="AU995" s="84"/>
      <c r="AV995" s="84"/>
      <c r="AW995" s="84"/>
      <c r="AX995" s="82"/>
      <c r="AY995" s="84"/>
      <c r="AZ995" s="84"/>
      <c r="BA995" s="84"/>
      <c r="BB995" s="84"/>
      <c r="BC995" s="84"/>
      <c r="BD995" s="84"/>
      <c r="BE995" s="84"/>
      <c r="BF995" s="82"/>
      <c r="BG995" s="84"/>
      <c r="BH995" s="84"/>
      <c r="BI995" s="84"/>
      <c r="BJ995" s="84"/>
      <c r="BK995" s="84"/>
      <c r="BL995" s="84"/>
      <c r="BM995" s="82"/>
      <c r="BN995" s="84"/>
      <c r="BO995" s="84"/>
      <c r="BP995" s="84"/>
      <c r="BQ995" s="84"/>
      <c r="BR995" s="84"/>
      <c r="BS995" s="84"/>
      <c r="BT995"/>
    </row>
    <row r="996" spans="1:81">
      <c r="G996" s="176"/>
      <c r="I996" s="177"/>
      <c r="J996" s="84"/>
      <c r="K996" s="84"/>
      <c r="L996" s="84"/>
      <c r="M996" s="84"/>
      <c r="N996" s="84"/>
      <c r="O996" s="84"/>
      <c r="P996" s="84"/>
      <c r="Q996" s="84"/>
      <c r="R996" s="84"/>
      <c r="S996" s="84"/>
      <c r="T996" s="82"/>
      <c r="U996" s="84"/>
      <c r="V996" s="84"/>
      <c r="W996" s="84"/>
      <c r="X996" s="84"/>
      <c r="Y996" s="84"/>
      <c r="Z996" s="84"/>
      <c r="AA996" s="84"/>
      <c r="AB996" s="84"/>
      <c r="AC996" s="84"/>
      <c r="AD996" s="84"/>
      <c r="AE996" s="82"/>
      <c r="AF996" s="84"/>
      <c r="AG996" s="84"/>
      <c r="AH996" s="84"/>
      <c r="AI996" s="84"/>
      <c r="AJ996" s="84"/>
      <c r="AK996" s="84"/>
      <c r="AL996" s="84"/>
      <c r="AM996" s="84"/>
      <c r="AN996" s="84"/>
      <c r="AO996" s="84"/>
      <c r="AP996" s="82"/>
      <c r="AQ996" s="84"/>
      <c r="AR996" s="84"/>
      <c r="AS996" s="84"/>
      <c r="AT996" s="84"/>
      <c r="AU996" s="84"/>
      <c r="AV996" s="84"/>
      <c r="AW996" s="84"/>
      <c r="AX996" s="82"/>
      <c r="AY996" s="84"/>
      <c r="AZ996" s="84"/>
      <c r="BA996" s="84"/>
      <c r="BB996" s="84"/>
      <c r="BC996" s="84"/>
      <c r="BD996" s="84"/>
      <c r="BE996" s="84"/>
      <c r="BF996" s="82"/>
      <c r="BG996" s="84"/>
      <c r="BH996" s="84"/>
      <c r="BI996" s="84"/>
      <c r="BJ996" s="84"/>
      <c r="BK996" s="84"/>
      <c r="BL996" s="84"/>
      <c r="BM996" s="82"/>
      <c r="BN996" s="84"/>
      <c r="BO996" s="84"/>
      <c r="BP996" s="84"/>
      <c r="BQ996" s="84"/>
      <c r="BR996" s="84"/>
      <c r="BS996" s="84"/>
      <c r="BT996"/>
    </row>
  </sheetData>
  <sortState xmlns:xlrd2="http://schemas.microsoft.com/office/spreadsheetml/2017/richdata2" ref="A9:CC1494">
    <sortCondition ref="G9:G3000" customList="21341,19430,40226,03322,46219,39205,21361,21302,30204,44214,17365,20212,34211,33215,01221,45341,24324,01643,10525,41346,42212,30366,21215,39212,02412,06209,09364,03213,36341,46,00"/>
    <sortCondition ref="E9:E3000"/>
  </sortState>
  <phoneticPr fontId="7"/>
  <conditionalFormatting sqref="J2:BS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42"/>
  <sheetViews>
    <sheetView topLeftCell="E4" zoomScale="70" zoomScaleNormal="70" workbookViewId="0">
      <pane xSplit="4" ySplit="5" topLeftCell="I9" activePane="bottomRight" state="frozen"/>
      <selection activeCell="E4" sqref="E4"/>
      <selection pane="topRight" activeCell="I4" sqref="I4"/>
      <selection pane="bottomLeft" activeCell="E9" sqref="E9"/>
      <selection pane="bottomRight" activeCell="A9" sqref="A9:SJ42"/>
    </sheetView>
  </sheetViews>
  <sheetFormatPr defaultColWidth="8.83203125" defaultRowHeight="12" outlineLevelRow="1" outlineLevelCol="1"/>
  <cols>
    <col min="1" max="1" width="12" style="18" hidden="1" customWidth="1" outlineLevel="1"/>
    <col min="2" max="2" width="4.1640625" style="18" hidden="1" customWidth="1" outlineLevel="1"/>
    <col min="3" max="3" width="5" style="18" hidden="1" customWidth="1" outlineLevel="1"/>
    <col min="4" max="4" width="6.33203125" style="18" hidden="1" customWidth="1" outlineLevel="1"/>
    <col min="5" max="5" width="9.1640625" style="18" customWidth="1" collapsed="1"/>
    <col min="6" max="6" width="12.33203125" style="18" bestFit="1" customWidth="1"/>
    <col min="7" max="7" width="9.83203125" style="18" customWidth="1"/>
    <col min="8" max="8" width="14.33203125" style="18" customWidth="1"/>
    <col min="9" max="9" width="11.33203125" style="18" customWidth="1"/>
    <col min="10" max="502" width="11.33203125" style="183" customWidth="1"/>
    <col min="503" max="503" width="66.83203125" style="18" hidden="1" customWidth="1" outlineLevel="1"/>
    <col min="504" max="504" width="8.83203125" style="18" collapsed="1"/>
    <col min="505" max="16384" width="8.83203125" style="18"/>
  </cols>
  <sheetData>
    <row r="1" spans="1:503" ht="24" hidden="1" outlineLevel="1">
      <c r="A1" s="161" t="s">
        <v>456</v>
      </c>
      <c r="B1" s="162"/>
      <c r="C1" s="162"/>
      <c r="D1" s="162"/>
      <c r="E1" s="162"/>
      <c r="F1" s="162"/>
      <c r="G1" s="162"/>
      <c r="H1" s="162"/>
      <c r="I1" s="163"/>
      <c r="J1" s="162" t="s">
        <v>589</v>
      </c>
      <c r="K1" s="162" t="s">
        <v>590</v>
      </c>
      <c r="L1" s="162" t="s">
        <v>591</v>
      </c>
      <c r="M1" s="162" t="s">
        <v>592</v>
      </c>
      <c r="N1" s="162" t="s">
        <v>593</v>
      </c>
      <c r="O1" s="162" t="s">
        <v>594</v>
      </c>
      <c r="P1" s="162" t="s">
        <v>595</v>
      </c>
      <c r="Q1" s="162" t="s">
        <v>596</v>
      </c>
      <c r="R1" s="162" t="s">
        <v>597</v>
      </c>
      <c r="S1" s="162" t="s">
        <v>598</v>
      </c>
      <c r="T1" s="162" t="s">
        <v>599</v>
      </c>
      <c r="U1" s="162" t="s">
        <v>600</v>
      </c>
      <c r="V1" s="162" t="s">
        <v>601</v>
      </c>
      <c r="W1" s="162" t="s">
        <v>602</v>
      </c>
      <c r="X1" s="162" t="s">
        <v>603</v>
      </c>
      <c r="Y1" s="162" t="s">
        <v>604</v>
      </c>
      <c r="Z1" s="162" t="s">
        <v>605</v>
      </c>
      <c r="AA1" s="162" t="s">
        <v>606</v>
      </c>
      <c r="AB1" s="162" t="s">
        <v>607</v>
      </c>
      <c r="AC1" s="162" t="s">
        <v>608</v>
      </c>
      <c r="AD1" s="162" t="s">
        <v>609</v>
      </c>
      <c r="AE1" s="162" t="s">
        <v>610</v>
      </c>
      <c r="AF1" s="162" t="s">
        <v>611</v>
      </c>
      <c r="AG1" s="162" t="s">
        <v>612</v>
      </c>
      <c r="AH1" s="162" t="s">
        <v>613</v>
      </c>
      <c r="AI1" s="162" t="s">
        <v>614</v>
      </c>
      <c r="AJ1" s="162" t="s">
        <v>615</v>
      </c>
      <c r="AK1" s="162" t="s">
        <v>616</v>
      </c>
      <c r="AL1" s="162" t="s">
        <v>617</v>
      </c>
      <c r="AM1" s="162" t="s">
        <v>618</v>
      </c>
      <c r="AN1" s="162" t="s">
        <v>619</v>
      </c>
      <c r="AO1" s="162" t="s">
        <v>620</v>
      </c>
      <c r="AP1" s="162" t="s">
        <v>621</v>
      </c>
      <c r="AQ1" s="162" t="s">
        <v>622</v>
      </c>
      <c r="AR1" s="162" t="s">
        <v>623</v>
      </c>
      <c r="AS1" s="162" t="s">
        <v>624</v>
      </c>
      <c r="AT1" s="162" t="s">
        <v>625</v>
      </c>
      <c r="AU1" s="162" t="s">
        <v>626</v>
      </c>
      <c r="AV1" s="162" t="s">
        <v>627</v>
      </c>
      <c r="AW1" s="162" t="s">
        <v>628</v>
      </c>
      <c r="AX1" s="162" t="s">
        <v>629</v>
      </c>
      <c r="AY1" s="162" t="s">
        <v>630</v>
      </c>
      <c r="AZ1" s="162" t="s">
        <v>631</v>
      </c>
      <c r="BA1" s="162" t="s">
        <v>632</v>
      </c>
      <c r="BB1" s="162" t="s">
        <v>633</v>
      </c>
      <c r="BC1" s="162" t="s">
        <v>634</v>
      </c>
      <c r="BD1" s="162" t="s">
        <v>635</v>
      </c>
      <c r="BE1" s="162" t="s">
        <v>636</v>
      </c>
      <c r="BF1" s="162" t="s">
        <v>637</v>
      </c>
      <c r="BG1" s="162" t="s">
        <v>638</v>
      </c>
      <c r="BH1" s="162" t="s">
        <v>639</v>
      </c>
      <c r="BI1" s="162" t="s">
        <v>640</v>
      </c>
      <c r="BJ1" s="162" t="s">
        <v>641</v>
      </c>
      <c r="BK1" s="162" t="s">
        <v>642</v>
      </c>
      <c r="BL1" s="162" t="s">
        <v>643</v>
      </c>
      <c r="BM1" s="162" t="s">
        <v>644</v>
      </c>
      <c r="BN1" s="162" t="s">
        <v>645</v>
      </c>
      <c r="BO1" s="162" t="s">
        <v>646</v>
      </c>
      <c r="BP1" s="162" t="s">
        <v>647</v>
      </c>
      <c r="BQ1" s="162" t="s">
        <v>648</v>
      </c>
      <c r="BR1" s="162" t="s">
        <v>649</v>
      </c>
      <c r="BS1" s="162" t="s">
        <v>650</v>
      </c>
      <c r="BT1" s="162" t="s">
        <v>651</v>
      </c>
      <c r="BU1" s="162" t="s">
        <v>652</v>
      </c>
      <c r="BV1" s="162" t="s">
        <v>653</v>
      </c>
      <c r="BW1" s="162" t="s">
        <v>654</v>
      </c>
      <c r="BX1" s="162" t="s">
        <v>655</v>
      </c>
      <c r="BY1" s="162" t="s">
        <v>656</v>
      </c>
      <c r="BZ1" s="162" t="s">
        <v>657</v>
      </c>
      <c r="CA1" s="162" t="s">
        <v>658</v>
      </c>
      <c r="CB1" s="162" t="s">
        <v>659</v>
      </c>
      <c r="CC1" s="162" t="s">
        <v>660</v>
      </c>
      <c r="CD1" s="162" t="s">
        <v>661</v>
      </c>
      <c r="CE1" s="162" t="s">
        <v>662</v>
      </c>
      <c r="CF1" s="162" t="s">
        <v>663</v>
      </c>
      <c r="CG1" s="162" t="s">
        <v>664</v>
      </c>
      <c r="CH1" s="162" t="s">
        <v>665</v>
      </c>
      <c r="CI1" s="162" t="s">
        <v>666</v>
      </c>
      <c r="CJ1" s="162" t="s">
        <v>667</v>
      </c>
      <c r="CK1" s="162" t="s">
        <v>668</v>
      </c>
      <c r="CL1" s="162" t="s">
        <v>669</v>
      </c>
      <c r="CM1" s="162" t="s">
        <v>670</v>
      </c>
      <c r="CN1" s="162" t="s">
        <v>671</v>
      </c>
      <c r="CO1" s="162" t="s">
        <v>672</v>
      </c>
      <c r="CP1" s="162" t="s">
        <v>673</v>
      </c>
      <c r="CQ1" s="162" t="s">
        <v>674</v>
      </c>
      <c r="CR1" s="162" t="s">
        <v>675</v>
      </c>
      <c r="CS1" s="162" t="s">
        <v>676</v>
      </c>
      <c r="CT1" s="162" t="s">
        <v>677</v>
      </c>
      <c r="CU1" s="162" t="s">
        <v>678</v>
      </c>
      <c r="CV1" s="162" t="s">
        <v>679</v>
      </c>
      <c r="CW1" s="162" t="s">
        <v>680</v>
      </c>
      <c r="CX1" s="162" t="s">
        <v>681</v>
      </c>
      <c r="CY1" s="162" t="s">
        <v>682</v>
      </c>
      <c r="CZ1" s="162" t="s">
        <v>683</v>
      </c>
      <c r="DA1" s="162" t="s">
        <v>684</v>
      </c>
      <c r="DB1" s="162" t="s">
        <v>685</v>
      </c>
      <c r="DC1" s="162" t="s">
        <v>686</v>
      </c>
      <c r="DD1" s="162" t="s">
        <v>687</v>
      </c>
      <c r="DE1" s="162" t="s">
        <v>688</v>
      </c>
      <c r="DF1" s="162" t="s">
        <v>689</v>
      </c>
      <c r="DG1" s="162" t="s">
        <v>690</v>
      </c>
      <c r="DH1" s="162" t="s">
        <v>691</v>
      </c>
      <c r="DI1" s="162" t="s">
        <v>692</v>
      </c>
      <c r="DJ1" s="162" t="s">
        <v>693</v>
      </c>
      <c r="DK1" s="162" t="s">
        <v>694</v>
      </c>
      <c r="DL1" s="162" t="s">
        <v>695</v>
      </c>
      <c r="DM1" s="162" t="s">
        <v>696</v>
      </c>
      <c r="DN1" s="162" t="s">
        <v>697</v>
      </c>
      <c r="DO1" s="162" t="s">
        <v>698</v>
      </c>
      <c r="DP1" s="162" t="s">
        <v>699</v>
      </c>
      <c r="DQ1" s="162" t="s">
        <v>700</v>
      </c>
      <c r="DR1" s="162" t="s">
        <v>701</v>
      </c>
      <c r="DS1" s="162" t="s">
        <v>702</v>
      </c>
      <c r="DT1" s="162" t="s">
        <v>703</v>
      </c>
      <c r="DU1" s="162" t="s">
        <v>704</v>
      </c>
      <c r="DV1" s="162" t="s">
        <v>705</v>
      </c>
      <c r="DW1" s="162" t="s">
        <v>706</v>
      </c>
      <c r="DX1" s="162" t="s">
        <v>707</v>
      </c>
      <c r="DY1" s="162" t="s">
        <v>708</v>
      </c>
      <c r="DZ1" s="162" t="s">
        <v>709</v>
      </c>
      <c r="EA1" s="162" t="s">
        <v>710</v>
      </c>
      <c r="EB1" s="162" t="s">
        <v>711</v>
      </c>
      <c r="EC1" s="162" t="s">
        <v>712</v>
      </c>
      <c r="ED1" s="162" t="s">
        <v>713</v>
      </c>
      <c r="EE1" s="162" t="s">
        <v>714</v>
      </c>
      <c r="EF1" s="162" t="s">
        <v>715</v>
      </c>
      <c r="EG1" s="162" t="s">
        <v>716</v>
      </c>
      <c r="EH1" s="162" t="s">
        <v>717</v>
      </c>
      <c r="EI1" s="162" t="s">
        <v>718</v>
      </c>
      <c r="EJ1" s="162" t="s">
        <v>719</v>
      </c>
      <c r="EK1" s="162" t="s">
        <v>720</v>
      </c>
      <c r="EL1" s="162" t="s">
        <v>721</v>
      </c>
      <c r="EM1" s="162" t="s">
        <v>722</v>
      </c>
      <c r="EN1" s="162" t="s">
        <v>723</v>
      </c>
      <c r="EO1" s="162" t="s">
        <v>724</v>
      </c>
      <c r="EP1" s="162" t="s">
        <v>725</v>
      </c>
      <c r="EQ1" s="162" t="s">
        <v>726</v>
      </c>
      <c r="ER1" s="162" t="s">
        <v>727</v>
      </c>
      <c r="ES1" s="162" t="s">
        <v>728</v>
      </c>
      <c r="ET1" s="162" t="s">
        <v>729</v>
      </c>
      <c r="EU1" s="162" t="s">
        <v>730</v>
      </c>
      <c r="EV1" s="162" t="s">
        <v>731</v>
      </c>
      <c r="EW1" s="162" t="s">
        <v>732</v>
      </c>
      <c r="EX1" s="162" t="s">
        <v>733</v>
      </c>
      <c r="EY1" s="162" t="s">
        <v>734</v>
      </c>
      <c r="EZ1" s="162" t="s">
        <v>735</v>
      </c>
      <c r="FA1" s="162" t="s">
        <v>736</v>
      </c>
      <c r="FB1" s="162" t="s">
        <v>737</v>
      </c>
      <c r="FC1" s="162" t="s">
        <v>738</v>
      </c>
      <c r="FD1" s="162" t="s">
        <v>739</v>
      </c>
      <c r="FE1" s="162" t="s">
        <v>740</v>
      </c>
      <c r="FF1" s="162" t="s">
        <v>741</v>
      </c>
      <c r="FG1" s="162" t="s">
        <v>742</v>
      </c>
      <c r="FH1" s="162" t="s">
        <v>743</v>
      </c>
      <c r="FI1" s="162" t="s">
        <v>744</v>
      </c>
      <c r="FJ1" s="162" t="s">
        <v>745</v>
      </c>
      <c r="FK1" s="162" t="s">
        <v>746</v>
      </c>
      <c r="FL1" s="162" t="s">
        <v>747</v>
      </c>
      <c r="FM1" s="162" t="s">
        <v>748</v>
      </c>
      <c r="FN1" s="162" t="s">
        <v>749</v>
      </c>
      <c r="FO1" s="162" t="s">
        <v>750</v>
      </c>
      <c r="FP1" s="162" t="s">
        <v>751</v>
      </c>
      <c r="FQ1" s="162" t="s">
        <v>752</v>
      </c>
      <c r="FR1" s="162" t="s">
        <v>753</v>
      </c>
      <c r="FS1" s="162" t="s">
        <v>754</v>
      </c>
      <c r="FT1" s="162" t="s">
        <v>755</v>
      </c>
      <c r="FU1" s="162" t="s">
        <v>756</v>
      </c>
      <c r="FV1" s="162" t="s">
        <v>757</v>
      </c>
      <c r="FW1" s="162" t="s">
        <v>758</v>
      </c>
      <c r="FX1" s="162" t="s">
        <v>759</v>
      </c>
      <c r="FY1" s="162" t="s">
        <v>760</v>
      </c>
      <c r="FZ1" s="162" t="s">
        <v>761</v>
      </c>
      <c r="GA1" s="162" t="s">
        <v>762</v>
      </c>
      <c r="GB1" s="162" t="s">
        <v>763</v>
      </c>
      <c r="GC1" s="162" t="s">
        <v>764</v>
      </c>
      <c r="GD1" s="162" t="s">
        <v>765</v>
      </c>
      <c r="GE1" s="162" t="s">
        <v>766</v>
      </c>
      <c r="GF1" s="162" t="s">
        <v>767</v>
      </c>
      <c r="GG1" s="162" t="s">
        <v>768</v>
      </c>
      <c r="GH1" s="162" t="s">
        <v>769</v>
      </c>
      <c r="GI1" s="162" t="s">
        <v>770</v>
      </c>
      <c r="GJ1" s="162" t="s">
        <v>771</v>
      </c>
      <c r="GK1" s="162" t="s">
        <v>772</v>
      </c>
      <c r="GL1" s="162" t="s">
        <v>773</v>
      </c>
      <c r="GM1" s="162" t="s">
        <v>774</v>
      </c>
      <c r="GN1" s="162" t="s">
        <v>775</v>
      </c>
      <c r="GO1" s="162" t="s">
        <v>776</v>
      </c>
      <c r="GP1" s="162" t="s">
        <v>777</v>
      </c>
      <c r="GQ1" s="162" t="s">
        <v>778</v>
      </c>
      <c r="GR1" s="162" t="s">
        <v>779</v>
      </c>
      <c r="GS1" s="162" t="s">
        <v>780</v>
      </c>
      <c r="GT1" s="162" t="s">
        <v>781</v>
      </c>
      <c r="GU1" s="162" t="s">
        <v>782</v>
      </c>
      <c r="GV1" s="162" t="s">
        <v>783</v>
      </c>
      <c r="GW1" s="162" t="s">
        <v>784</v>
      </c>
      <c r="GX1" s="162" t="s">
        <v>785</v>
      </c>
      <c r="GY1" s="162" t="s">
        <v>786</v>
      </c>
      <c r="GZ1" s="162" t="s">
        <v>787</v>
      </c>
      <c r="HA1" s="162" t="s">
        <v>788</v>
      </c>
      <c r="HB1" s="162" t="s">
        <v>789</v>
      </c>
      <c r="HC1" s="162" t="s">
        <v>790</v>
      </c>
      <c r="HD1" s="162" t="s">
        <v>791</v>
      </c>
      <c r="HE1" s="162" t="s">
        <v>792</v>
      </c>
      <c r="HF1" s="162" t="s">
        <v>793</v>
      </c>
      <c r="HG1" s="162" t="s">
        <v>794</v>
      </c>
      <c r="HH1" s="162" t="s">
        <v>795</v>
      </c>
      <c r="HI1" s="162" t="s">
        <v>796</v>
      </c>
      <c r="HJ1" s="162" t="s">
        <v>797</v>
      </c>
      <c r="HK1" s="162" t="s">
        <v>798</v>
      </c>
      <c r="HL1" s="162" t="s">
        <v>799</v>
      </c>
      <c r="HM1" s="162" t="s">
        <v>800</v>
      </c>
      <c r="HN1" s="162" t="s">
        <v>801</v>
      </c>
      <c r="HO1" s="162" t="s">
        <v>802</v>
      </c>
      <c r="HP1" s="162" t="s">
        <v>803</v>
      </c>
      <c r="HQ1" s="162" t="s">
        <v>804</v>
      </c>
      <c r="HR1" s="162" t="s">
        <v>805</v>
      </c>
      <c r="HS1" s="162" t="s">
        <v>806</v>
      </c>
      <c r="HT1" s="162" t="s">
        <v>807</v>
      </c>
      <c r="HU1" s="162" t="s">
        <v>808</v>
      </c>
      <c r="HV1" s="162" t="s">
        <v>809</v>
      </c>
      <c r="HW1" s="162" t="s">
        <v>810</v>
      </c>
      <c r="HX1" s="162" t="s">
        <v>811</v>
      </c>
      <c r="HY1" s="162" t="s">
        <v>812</v>
      </c>
      <c r="HZ1" s="162" t="s">
        <v>813</v>
      </c>
      <c r="IA1" s="162" t="s">
        <v>814</v>
      </c>
      <c r="IB1" s="162" t="s">
        <v>815</v>
      </c>
      <c r="IC1" s="162" t="s">
        <v>816</v>
      </c>
      <c r="ID1" s="162" t="s">
        <v>817</v>
      </c>
      <c r="IE1" s="162" t="s">
        <v>818</v>
      </c>
      <c r="IF1" s="162" t="s">
        <v>819</v>
      </c>
      <c r="IG1" s="162" t="s">
        <v>820</v>
      </c>
      <c r="IH1" s="162" t="s">
        <v>821</v>
      </c>
      <c r="II1" s="162" t="s">
        <v>822</v>
      </c>
      <c r="IJ1" s="162" t="s">
        <v>823</v>
      </c>
      <c r="IK1" s="162" t="s">
        <v>824</v>
      </c>
      <c r="IL1" s="162" t="s">
        <v>825</v>
      </c>
      <c r="IM1" s="162" t="s">
        <v>826</v>
      </c>
      <c r="IN1" s="162" t="s">
        <v>827</v>
      </c>
      <c r="IO1" s="162" t="s">
        <v>828</v>
      </c>
      <c r="IP1" s="162" t="s">
        <v>829</v>
      </c>
      <c r="IQ1" s="162" t="s">
        <v>830</v>
      </c>
      <c r="IR1" s="162" t="s">
        <v>831</v>
      </c>
      <c r="IS1" s="162" t="s">
        <v>832</v>
      </c>
      <c r="IT1" s="162" t="s">
        <v>833</v>
      </c>
      <c r="IU1" s="162" t="s">
        <v>834</v>
      </c>
      <c r="IV1" s="162"/>
      <c r="IW1" s="162" t="s">
        <v>835</v>
      </c>
      <c r="IX1" s="162" t="s">
        <v>836</v>
      </c>
      <c r="IY1" s="162" t="s">
        <v>837</v>
      </c>
      <c r="IZ1" s="162" t="s">
        <v>838</v>
      </c>
      <c r="JA1" s="162" t="s">
        <v>839</v>
      </c>
      <c r="JB1" s="162" t="s">
        <v>840</v>
      </c>
      <c r="JC1" s="162" t="s">
        <v>841</v>
      </c>
      <c r="JD1" s="162" t="s">
        <v>842</v>
      </c>
      <c r="JE1" s="162" t="s">
        <v>843</v>
      </c>
      <c r="JF1" s="162" t="s">
        <v>844</v>
      </c>
      <c r="JG1" s="162" t="s">
        <v>845</v>
      </c>
      <c r="JH1" s="162" t="s">
        <v>846</v>
      </c>
      <c r="JI1" s="162" t="s">
        <v>847</v>
      </c>
      <c r="JJ1" s="162" t="s">
        <v>848</v>
      </c>
      <c r="JK1" s="162" t="s">
        <v>849</v>
      </c>
      <c r="JL1" s="162" t="s">
        <v>850</v>
      </c>
      <c r="JM1" s="162" t="s">
        <v>851</v>
      </c>
      <c r="JN1" s="162" t="s">
        <v>852</v>
      </c>
      <c r="JO1" s="162" t="s">
        <v>853</v>
      </c>
      <c r="JP1" s="162" t="s">
        <v>854</v>
      </c>
      <c r="JQ1" s="162" t="s">
        <v>855</v>
      </c>
      <c r="JR1" s="162" t="s">
        <v>856</v>
      </c>
      <c r="JS1" s="162" t="s">
        <v>857</v>
      </c>
      <c r="JT1" s="162" t="s">
        <v>858</v>
      </c>
      <c r="JU1" s="162" t="s">
        <v>859</v>
      </c>
      <c r="JV1" s="162" t="s">
        <v>860</v>
      </c>
      <c r="JW1" s="162" t="s">
        <v>861</v>
      </c>
      <c r="JX1" s="162" t="s">
        <v>862</v>
      </c>
      <c r="JY1" s="162" t="s">
        <v>863</v>
      </c>
      <c r="JZ1" s="162" t="s">
        <v>864</v>
      </c>
      <c r="KA1" s="162" t="s">
        <v>865</v>
      </c>
      <c r="KB1" s="162" t="s">
        <v>866</v>
      </c>
      <c r="KC1" s="162" t="s">
        <v>867</v>
      </c>
      <c r="KD1" s="162" t="s">
        <v>868</v>
      </c>
      <c r="KE1" s="162" t="s">
        <v>869</v>
      </c>
      <c r="KF1" s="162" t="s">
        <v>870</v>
      </c>
      <c r="KG1" s="162" t="s">
        <v>871</v>
      </c>
      <c r="KH1" s="162" t="s">
        <v>872</v>
      </c>
      <c r="KI1" s="162" t="s">
        <v>873</v>
      </c>
      <c r="KJ1" s="162" t="s">
        <v>874</v>
      </c>
      <c r="KK1" s="162" t="s">
        <v>875</v>
      </c>
      <c r="KL1" s="162" t="s">
        <v>876</v>
      </c>
      <c r="KM1" s="162" t="s">
        <v>877</v>
      </c>
      <c r="KN1" s="162" t="s">
        <v>878</v>
      </c>
      <c r="KO1" s="162" t="s">
        <v>879</v>
      </c>
      <c r="KP1" s="162" t="s">
        <v>880</v>
      </c>
      <c r="KQ1" s="162" t="s">
        <v>881</v>
      </c>
      <c r="KR1" s="162" t="s">
        <v>882</v>
      </c>
      <c r="KS1" s="162" t="s">
        <v>883</v>
      </c>
      <c r="KT1" s="162" t="s">
        <v>884</v>
      </c>
      <c r="KU1" s="162" t="s">
        <v>885</v>
      </c>
      <c r="KV1" s="162" t="s">
        <v>886</v>
      </c>
      <c r="KW1" s="162" t="s">
        <v>887</v>
      </c>
      <c r="KX1" s="162" t="s">
        <v>888</v>
      </c>
      <c r="KY1" s="162" t="s">
        <v>889</v>
      </c>
      <c r="KZ1" s="162" t="s">
        <v>890</v>
      </c>
      <c r="LA1" s="162" t="s">
        <v>891</v>
      </c>
      <c r="LB1" s="162" t="s">
        <v>892</v>
      </c>
      <c r="LC1" s="162" t="s">
        <v>893</v>
      </c>
      <c r="LD1" s="162" t="s">
        <v>894</v>
      </c>
      <c r="LE1" s="162" t="s">
        <v>895</v>
      </c>
      <c r="LF1" s="162" t="s">
        <v>896</v>
      </c>
      <c r="LG1" s="162" t="s">
        <v>897</v>
      </c>
      <c r="LH1" s="162" t="s">
        <v>898</v>
      </c>
      <c r="LI1" s="162" t="s">
        <v>899</v>
      </c>
      <c r="LJ1" s="162" t="s">
        <v>900</v>
      </c>
      <c r="LK1" s="162" t="s">
        <v>901</v>
      </c>
      <c r="LL1" s="162" t="s">
        <v>902</v>
      </c>
      <c r="LM1" s="162" t="s">
        <v>903</v>
      </c>
      <c r="LN1" s="162" t="s">
        <v>904</v>
      </c>
      <c r="LO1" s="162" t="s">
        <v>905</v>
      </c>
      <c r="LP1" s="162" t="s">
        <v>906</v>
      </c>
      <c r="LQ1" s="162" t="s">
        <v>907</v>
      </c>
      <c r="LR1" s="162" t="s">
        <v>908</v>
      </c>
      <c r="LS1" s="162" t="s">
        <v>909</v>
      </c>
      <c r="LT1" s="162" t="s">
        <v>910</v>
      </c>
      <c r="LU1" s="162" t="s">
        <v>911</v>
      </c>
      <c r="LV1" s="162" t="s">
        <v>912</v>
      </c>
      <c r="LW1" s="162" t="s">
        <v>913</v>
      </c>
      <c r="LX1" s="162" t="s">
        <v>914</v>
      </c>
      <c r="LY1" s="162" t="s">
        <v>915</v>
      </c>
      <c r="LZ1" s="162" t="s">
        <v>916</v>
      </c>
      <c r="MA1" s="162" t="s">
        <v>917</v>
      </c>
      <c r="MB1" s="162" t="s">
        <v>918</v>
      </c>
      <c r="MC1" s="162" t="s">
        <v>919</v>
      </c>
      <c r="MD1" s="162" t="s">
        <v>920</v>
      </c>
      <c r="ME1" s="162" t="s">
        <v>921</v>
      </c>
      <c r="MF1" s="162" t="s">
        <v>922</v>
      </c>
      <c r="MG1" s="162" t="s">
        <v>923</v>
      </c>
      <c r="MH1" s="162" t="s">
        <v>924</v>
      </c>
      <c r="MI1" s="162" t="s">
        <v>925</v>
      </c>
      <c r="MJ1" s="162" t="s">
        <v>926</v>
      </c>
      <c r="MK1" s="162" t="s">
        <v>927</v>
      </c>
      <c r="ML1" s="162" t="s">
        <v>928</v>
      </c>
      <c r="MM1" s="162" t="s">
        <v>929</v>
      </c>
      <c r="MN1" s="162" t="s">
        <v>930</v>
      </c>
      <c r="MO1" s="162" t="s">
        <v>931</v>
      </c>
      <c r="MP1" s="162" t="s">
        <v>932</v>
      </c>
      <c r="MQ1" s="162" t="s">
        <v>933</v>
      </c>
      <c r="MR1" s="162" t="s">
        <v>934</v>
      </c>
      <c r="MS1" s="162" t="s">
        <v>935</v>
      </c>
      <c r="MT1" s="162" t="s">
        <v>936</v>
      </c>
      <c r="MU1" s="162" t="s">
        <v>937</v>
      </c>
      <c r="MV1" s="162" t="s">
        <v>938</v>
      </c>
      <c r="MW1" s="162" t="s">
        <v>939</v>
      </c>
      <c r="MX1" s="162" t="s">
        <v>940</v>
      </c>
      <c r="MY1" s="162" t="s">
        <v>941</v>
      </c>
      <c r="MZ1" s="162" t="s">
        <v>942</v>
      </c>
      <c r="NA1" s="162" t="s">
        <v>943</v>
      </c>
      <c r="NB1" s="162" t="s">
        <v>944</v>
      </c>
      <c r="NC1" s="162" t="s">
        <v>945</v>
      </c>
      <c r="ND1" s="162" t="s">
        <v>946</v>
      </c>
      <c r="NE1" s="162" t="s">
        <v>947</v>
      </c>
      <c r="NF1" s="162" t="s">
        <v>948</v>
      </c>
      <c r="NG1" s="162" t="s">
        <v>949</v>
      </c>
      <c r="NH1" s="162" t="s">
        <v>950</v>
      </c>
      <c r="NI1" s="162" t="s">
        <v>951</v>
      </c>
      <c r="NJ1" s="162" t="s">
        <v>952</v>
      </c>
      <c r="NK1" s="162" t="s">
        <v>953</v>
      </c>
      <c r="NL1" s="162" t="s">
        <v>954</v>
      </c>
      <c r="NM1" s="162" t="s">
        <v>955</v>
      </c>
      <c r="NN1" s="162" t="s">
        <v>956</v>
      </c>
      <c r="NO1" s="162" t="s">
        <v>957</v>
      </c>
      <c r="NP1" s="162" t="s">
        <v>958</v>
      </c>
      <c r="NQ1" s="162" t="s">
        <v>959</v>
      </c>
      <c r="NR1" s="162" t="s">
        <v>960</v>
      </c>
      <c r="NS1" s="162" t="s">
        <v>961</v>
      </c>
      <c r="NT1" s="162" t="s">
        <v>962</v>
      </c>
      <c r="NU1" s="162" t="s">
        <v>963</v>
      </c>
      <c r="NV1" s="162" t="s">
        <v>964</v>
      </c>
      <c r="NW1" s="162" t="s">
        <v>965</v>
      </c>
      <c r="NX1" s="162" t="s">
        <v>966</v>
      </c>
      <c r="NY1" s="162" t="s">
        <v>967</v>
      </c>
      <c r="NZ1" s="162" t="s">
        <v>968</v>
      </c>
      <c r="OA1" s="162" t="s">
        <v>969</v>
      </c>
      <c r="OB1" s="162" t="s">
        <v>970</v>
      </c>
      <c r="OC1" s="162" t="s">
        <v>971</v>
      </c>
      <c r="OD1" s="162" t="s">
        <v>972</v>
      </c>
      <c r="OE1" s="162" t="s">
        <v>973</v>
      </c>
      <c r="OF1" s="162" t="s">
        <v>974</v>
      </c>
      <c r="OG1" s="162" t="s">
        <v>975</v>
      </c>
      <c r="OH1" s="162" t="s">
        <v>976</v>
      </c>
      <c r="OI1" s="162" t="s">
        <v>977</v>
      </c>
      <c r="OJ1" s="162" t="s">
        <v>978</v>
      </c>
      <c r="OK1" s="162" t="s">
        <v>979</v>
      </c>
      <c r="OL1" s="162" t="s">
        <v>980</v>
      </c>
      <c r="OM1" s="162" t="s">
        <v>981</v>
      </c>
      <c r="ON1" s="162" t="s">
        <v>982</v>
      </c>
      <c r="OO1" s="162" t="s">
        <v>983</v>
      </c>
      <c r="OP1" s="162" t="s">
        <v>984</v>
      </c>
      <c r="OQ1" s="162" t="s">
        <v>985</v>
      </c>
      <c r="OR1" s="162" t="s">
        <v>986</v>
      </c>
      <c r="OS1" s="162" t="s">
        <v>987</v>
      </c>
      <c r="OT1" s="162" t="s">
        <v>988</v>
      </c>
      <c r="OU1" s="162" t="s">
        <v>989</v>
      </c>
      <c r="OV1" s="162" t="s">
        <v>990</v>
      </c>
      <c r="OW1" s="162" t="s">
        <v>991</v>
      </c>
      <c r="OX1" s="162" t="s">
        <v>992</v>
      </c>
      <c r="OY1" s="162" t="s">
        <v>993</v>
      </c>
      <c r="OZ1" s="162" t="s">
        <v>994</v>
      </c>
      <c r="PA1" s="162" t="s">
        <v>995</v>
      </c>
      <c r="PB1" s="162" t="s">
        <v>996</v>
      </c>
      <c r="PC1" s="162" t="s">
        <v>997</v>
      </c>
      <c r="PD1" s="162" t="s">
        <v>998</v>
      </c>
      <c r="PE1" s="162" t="s">
        <v>999</v>
      </c>
      <c r="PF1" s="162" t="s">
        <v>1000</v>
      </c>
      <c r="PG1" s="162" t="s">
        <v>1001</v>
      </c>
      <c r="PH1" s="162" t="s">
        <v>1002</v>
      </c>
      <c r="PI1" s="162" t="s">
        <v>1003</v>
      </c>
      <c r="PJ1" s="162" t="s">
        <v>1004</v>
      </c>
      <c r="PK1" s="162" t="s">
        <v>1005</v>
      </c>
      <c r="PL1" s="162" t="s">
        <v>1006</v>
      </c>
      <c r="PM1" s="162" t="s">
        <v>1007</v>
      </c>
      <c r="PN1" s="162" t="s">
        <v>1008</v>
      </c>
      <c r="PO1" s="162" t="s">
        <v>1009</v>
      </c>
      <c r="PP1" s="162" t="s">
        <v>1010</v>
      </c>
      <c r="PQ1" s="162" t="s">
        <v>1011</v>
      </c>
      <c r="PR1" s="162" t="s">
        <v>1012</v>
      </c>
      <c r="PS1" s="162" t="s">
        <v>1013</v>
      </c>
      <c r="PT1" s="162" t="s">
        <v>1014</v>
      </c>
      <c r="PU1" s="162" t="s">
        <v>1015</v>
      </c>
      <c r="PV1" s="162" t="s">
        <v>1016</v>
      </c>
      <c r="PW1" s="162" t="s">
        <v>1017</v>
      </c>
      <c r="PX1" s="162" t="s">
        <v>1018</v>
      </c>
      <c r="PY1" s="162" t="s">
        <v>1019</v>
      </c>
      <c r="PZ1" s="162" t="s">
        <v>1020</v>
      </c>
      <c r="QA1" s="162" t="s">
        <v>1021</v>
      </c>
      <c r="QB1" s="162" t="s">
        <v>1022</v>
      </c>
      <c r="QC1" s="162" t="s">
        <v>1023</v>
      </c>
      <c r="QD1" s="162" t="s">
        <v>1024</v>
      </c>
      <c r="QE1" s="162" t="s">
        <v>1025</v>
      </c>
      <c r="QF1" s="162" t="s">
        <v>1026</v>
      </c>
      <c r="QG1" s="162" t="s">
        <v>1027</v>
      </c>
      <c r="QH1" s="162" t="s">
        <v>1028</v>
      </c>
      <c r="QI1" s="162" t="s">
        <v>1029</v>
      </c>
      <c r="QJ1" s="162" t="s">
        <v>1030</v>
      </c>
      <c r="QK1" s="162" t="s">
        <v>1031</v>
      </c>
      <c r="QL1" s="162" t="s">
        <v>1032</v>
      </c>
      <c r="QM1" s="162" t="s">
        <v>1033</v>
      </c>
      <c r="QN1" s="162" t="s">
        <v>1034</v>
      </c>
      <c r="QO1" s="162" t="s">
        <v>1035</v>
      </c>
      <c r="QP1" s="162" t="s">
        <v>1036</v>
      </c>
      <c r="QQ1" s="162" t="s">
        <v>1037</v>
      </c>
      <c r="QR1" s="162" t="s">
        <v>1038</v>
      </c>
      <c r="QS1" s="162" t="s">
        <v>1039</v>
      </c>
      <c r="QT1" s="162" t="s">
        <v>1040</v>
      </c>
      <c r="QU1" s="162" t="s">
        <v>1041</v>
      </c>
      <c r="QV1" s="162" t="s">
        <v>1042</v>
      </c>
      <c r="QW1" s="162" t="s">
        <v>1043</v>
      </c>
      <c r="QX1" s="162" t="s">
        <v>1044</v>
      </c>
      <c r="QY1" s="162" t="s">
        <v>1045</v>
      </c>
      <c r="QZ1" s="162" t="s">
        <v>1046</v>
      </c>
      <c r="RA1" s="162" t="s">
        <v>1047</v>
      </c>
      <c r="RB1" s="162" t="s">
        <v>1048</v>
      </c>
      <c r="RC1" s="162" t="s">
        <v>1049</v>
      </c>
      <c r="RD1" s="162" t="s">
        <v>1050</v>
      </c>
      <c r="RE1" s="162" t="s">
        <v>1051</v>
      </c>
      <c r="RF1" s="162" t="s">
        <v>1052</v>
      </c>
      <c r="RG1" s="162" t="s">
        <v>1053</v>
      </c>
      <c r="RH1" s="162" t="s">
        <v>1054</v>
      </c>
      <c r="RI1" s="162" t="s">
        <v>1055</v>
      </c>
      <c r="RJ1" s="162" t="s">
        <v>1056</v>
      </c>
      <c r="RK1" s="162" t="s">
        <v>1057</v>
      </c>
      <c r="RL1" s="162" t="s">
        <v>1058</v>
      </c>
      <c r="RM1" s="162" t="s">
        <v>1059</v>
      </c>
      <c r="RN1" s="162" t="s">
        <v>1060</v>
      </c>
      <c r="RO1" s="162" t="s">
        <v>1061</v>
      </c>
      <c r="RP1" s="162" t="s">
        <v>1062</v>
      </c>
      <c r="RQ1" s="162" t="s">
        <v>1063</v>
      </c>
      <c r="RR1" s="162" t="s">
        <v>1064</v>
      </c>
      <c r="RS1" s="162" t="s">
        <v>1065</v>
      </c>
      <c r="RT1" s="162" t="s">
        <v>1066</v>
      </c>
      <c r="RU1" s="162" t="s">
        <v>1067</v>
      </c>
      <c r="RV1" s="162" t="s">
        <v>1068</v>
      </c>
      <c r="RW1" s="162" t="s">
        <v>1069</v>
      </c>
      <c r="RX1" s="162" t="s">
        <v>1070</v>
      </c>
      <c r="RY1" s="162" t="s">
        <v>1071</v>
      </c>
      <c r="RZ1" s="162" t="s">
        <v>1072</v>
      </c>
      <c r="SA1" s="162" t="s">
        <v>1073</v>
      </c>
      <c r="SB1" s="162" t="s">
        <v>1074</v>
      </c>
      <c r="SC1" s="162" t="s">
        <v>1075</v>
      </c>
      <c r="SD1" s="162" t="s">
        <v>1076</v>
      </c>
      <c r="SE1" s="162" t="s">
        <v>1077</v>
      </c>
      <c r="SF1" s="162" t="s">
        <v>1078</v>
      </c>
      <c r="SG1" s="162" t="s">
        <v>1079</v>
      </c>
      <c r="SH1" s="164" t="s">
        <v>1080</v>
      </c>
      <c r="SI1" s="165" t="s">
        <v>512</v>
      </c>
    </row>
    <row r="2" spans="1:503" hidden="1" outlineLevel="1">
      <c r="I2" s="179" t="s">
        <v>513</v>
      </c>
      <c r="J2" s="180">
        <v>1</v>
      </c>
      <c r="K2" s="180">
        <v>1</v>
      </c>
      <c r="L2" s="180">
        <v>1</v>
      </c>
      <c r="M2" s="180">
        <v>1</v>
      </c>
      <c r="N2" s="180">
        <v>1</v>
      </c>
      <c r="O2" s="180">
        <v>1</v>
      </c>
      <c r="P2" s="180">
        <v>1</v>
      </c>
      <c r="Q2" s="180">
        <v>1</v>
      </c>
      <c r="R2" s="180">
        <v>1</v>
      </c>
      <c r="S2" s="180">
        <v>1</v>
      </c>
      <c r="T2" s="180">
        <v>1</v>
      </c>
      <c r="U2" s="180">
        <v>1</v>
      </c>
      <c r="V2" s="180">
        <v>1</v>
      </c>
      <c r="W2" s="180">
        <v>1</v>
      </c>
      <c r="X2" s="180">
        <v>1</v>
      </c>
      <c r="Y2" s="180">
        <v>1</v>
      </c>
      <c r="Z2" s="180">
        <v>1</v>
      </c>
      <c r="AA2" s="180">
        <v>1</v>
      </c>
      <c r="AB2" s="180">
        <v>1</v>
      </c>
      <c r="AC2" s="180">
        <v>1</v>
      </c>
      <c r="AD2" s="180">
        <v>1</v>
      </c>
      <c r="AE2" s="180">
        <v>1</v>
      </c>
      <c r="AF2" s="180">
        <v>1</v>
      </c>
      <c r="AG2" s="180">
        <v>1</v>
      </c>
      <c r="AH2" s="180">
        <v>1</v>
      </c>
      <c r="AI2" s="180">
        <v>1</v>
      </c>
      <c r="AJ2" s="180">
        <v>1</v>
      </c>
      <c r="AK2" s="180">
        <v>1</v>
      </c>
      <c r="AL2" s="180">
        <v>1</v>
      </c>
      <c r="AM2" s="180">
        <v>1</v>
      </c>
      <c r="AN2" s="180">
        <v>1</v>
      </c>
      <c r="AO2" s="180">
        <v>1</v>
      </c>
      <c r="AP2" s="180">
        <v>1</v>
      </c>
      <c r="AQ2" s="180">
        <v>1</v>
      </c>
      <c r="AR2" s="180">
        <v>1</v>
      </c>
      <c r="AS2" s="180">
        <v>1</v>
      </c>
      <c r="AT2" s="180">
        <v>1</v>
      </c>
      <c r="AU2" s="180">
        <v>1</v>
      </c>
      <c r="AV2" s="180">
        <v>1</v>
      </c>
      <c r="AW2" s="180">
        <v>1</v>
      </c>
      <c r="AX2" s="180">
        <v>1</v>
      </c>
      <c r="AY2" s="180">
        <v>1</v>
      </c>
      <c r="AZ2" s="180">
        <v>1</v>
      </c>
      <c r="BA2" s="180">
        <v>1</v>
      </c>
      <c r="BB2" s="180">
        <v>1</v>
      </c>
      <c r="BC2" s="180">
        <v>1</v>
      </c>
      <c r="BD2" s="180">
        <v>1</v>
      </c>
      <c r="BE2" s="180">
        <v>1</v>
      </c>
      <c r="BF2" s="180">
        <v>1</v>
      </c>
      <c r="BG2" s="180">
        <v>1</v>
      </c>
      <c r="BH2" s="180">
        <v>1</v>
      </c>
      <c r="BI2" s="180">
        <v>1</v>
      </c>
      <c r="BJ2" s="180">
        <v>1</v>
      </c>
      <c r="BK2" s="180">
        <v>1</v>
      </c>
      <c r="BL2" s="180">
        <v>1</v>
      </c>
      <c r="BM2" s="180">
        <v>1</v>
      </c>
      <c r="BN2" s="180">
        <v>1</v>
      </c>
      <c r="BO2" s="180">
        <v>1</v>
      </c>
      <c r="BP2" s="180">
        <v>1</v>
      </c>
      <c r="BQ2" s="180">
        <v>1</v>
      </c>
      <c r="BR2" s="180">
        <v>1</v>
      </c>
      <c r="BS2" s="180">
        <v>1</v>
      </c>
      <c r="BT2" s="180">
        <v>1</v>
      </c>
      <c r="BU2" s="180">
        <v>1</v>
      </c>
      <c r="BV2" s="180">
        <v>1</v>
      </c>
      <c r="BW2" s="180">
        <v>1</v>
      </c>
      <c r="BX2" s="180">
        <v>1</v>
      </c>
      <c r="BY2" s="180">
        <v>1</v>
      </c>
      <c r="BZ2" s="180">
        <v>1</v>
      </c>
      <c r="CA2" s="180">
        <v>1</v>
      </c>
      <c r="CB2" s="180">
        <v>1</v>
      </c>
      <c r="CC2" s="180">
        <v>1</v>
      </c>
      <c r="CD2" s="180">
        <v>1</v>
      </c>
      <c r="CE2" s="180">
        <v>1</v>
      </c>
      <c r="CF2" s="180">
        <v>1</v>
      </c>
      <c r="CG2" s="180">
        <v>1</v>
      </c>
      <c r="CH2" s="180">
        <v>1</v>
      </c>
      <c r="CI2" s="180">
        <v>1</v>
      </c>
      <c r="CJ2" s="180">
        <v>1</v>
      </c>
      <c r="CK2" s="180">
        <v>1</v>
      </c>
      <c r="CL2" s="180">
        <v>1</v>
      </c>
      <c r="CM2" s="180">
        <v>1</v>
      </c>
      <c r="CN2" s="180">
        <v>1</v>
      </c>
      <c r="CO2" s="180">
        <v>1</v>
      </c>
      <c r="CP2" s="180">
        <v>1</v>
      </c>
      <c r="CQ2" s="180">
        <v>1</v>
      </c>
      <c r="CR2" s="180">
        <v>1</v>
      </c>
      <c r="CS2" s="180">
        <v>1</v>
      </c>
      <c r="CT2" s="180">
        <v>1</v>
      </c>
      <c r="CU2" s="180">
        <v>1</v>
      </c>
      <c r="CV2" s="180">
        <v>1</v>
      </c>
      <c r="CW2" s="180">
        <v>1</v>
      </c>
      <c r="CX2" s="180">
        <v>1</v>
      </c>
      <c r="CY2" s="180">
        <v>1</v>
      </c>
      <c r="CZ2" s="180">
        <v>1</v>
      </c>
      <c r="DA2" s="180">
        <v>1</v>
      </c>
      <c r="DB2" s="180">
        <v>1</v>
      </c>
      <c r="DC2" s="180">
        <v>1</v>
      </c>
      <c r="DD2" s="180">
        <v>1</v>
      </c>
      <c r="DE2" s="180">
        <v>1</v>
      </c>
      <c r="DF2" s="180">
        <v>1</v>
      </c>
      <c r="DG2" s="180">
        <v>1</v>
      </c>
      <c r="DH2" s="180">
        <v>1</v>
      </c>
      <c r="DI2" s="180">
        <v>1</v>
      </c>
      <c r="DJ2" s="180">
        <v>1</v>
      </c>
      <c r="DK2" s="180">
        <v>1</v>
      </c>
      <c r="DL2" s="180">
        <v>1</v>
      </c>
      <c r="DM2" s="180">
        <v>1</v>
      </c>
      <c r="DN2" s="180">
        <v>1</v>
      </c>
      <c r="DO2" s="180">
        <v>1</v>
      </c>
      <c r="DP2" s="180">
        <v>1</v>
      </c>
      <c r="DQ2" s="180">
        <v>1</v>
      </c>
      <c r="DR2" s="180">
        <v>1</v>
      </c>
      <c r="DS2" s="180">
        <v>1</v>
      </c>
      <c r="DT2" s="180">
        <v>1</v>
      </c>
      <c r="DU2" s="180">
        <v>1</v>
      </c>
      <c r="DV2" s="180">
        <v>1</v>
      </c>
      <c r="DW2" s="180">
        <v>1</v>
      </c>
      <c r="DX2" s="180">
        <v>1</v>
      </c>
      <c r="DY2" s="180">
        <v>1</v>
      </c>
      <c r="DZ2" s="180">
        <v>1</v>
      </c>
      <c r="EA2" s="180">
        <v>1</v>
      </c>
      <c r="EB2" s="180">
        <v>1</v>
      </c>
      <c r="EC2" s="180">
        <v>1</v>
      </c>
      <c r="ED2" s="180">
        <v>1</v>
      </c>
      <c r="EE2" s="180">
        <v>1</v>
      </c>
      <c r="EF2" s="180">
        <v>1</v>
      </c>
      <c r="EG2" s="180">
        <v>1</v>
      </c>
      <c r="EH2" s="180">
        <v>1</v>
      </c>
      <c r="EI2" s="180">
        <v>1</v>
      </c>
      <c r="EJ2" s="180">
        <v>1</v>
      </c>
      <c r="EK2" s="180">
        <v>1</v>
      </c>
      <c r="EL2" s="180">
        <v>1</v>
      </c>
      <c r="EM2" s="180">
        <v>1</v>
      </c>
      <c r="EN2" s="180">
        <v>1</v>
      </c>
      <c r="EO2" s="180">
        <v>1</v>
      </c>
      <c r="EP2" s="180">
        <v>1</v>
      </c>
      <c r="EQ2" s="180">
        <v>1</v>
      </c>
      <c r="ER2" s="180">
        <v>1</v>
      </c>
      <c r="ES2" s="180">
        <v>1</v>
      </c>
      <c r="ET2" s="180">
        <v>1</v>
      </c>
      <c r="EU2" s="180">
        <v>1</v>
      </c>
      <c r="EV2" s="180">
        <v>1</v>
      </c>
      <c r="EW2" s="180">
        <v>1</v>
      </c>
      <c r="EX2" s="180">
        <v>1</v>
      </c>
      <c r="EY2" s="180">
        <v>1</v>
      </c>
      <c r="EZ2" s="180">
        <v>1</v>
      </c>
      <c r="FA2" s="180">
        <v>1</v>
      </c>
      <c r="FB2" s="180">
        <v>1</v>
      </c>
      <c r="FC2" s="180">
        <v>1</v>
      </c>
      <c r="FD2" s="180">
        <v>1</v>
      </c>
      <c r="FE2" s="180">
        <v>1</v>
      </c>
      <c r="FF2" s="180">
        <v>1</v>
      </c>
      <c r="FG2" s="180">
        <v>1</v>
      </c>
      <c r="FH2" s="180">
        <v>1</v>
      </c>
      <c r="FI2" s="180">
        <v>1</v>
      </c>
      <c r="FJ2" s="180">
        <v>1</v>
      </c>
      <c r="FK2" s="180">
        <v>1</v>
      </c>
      <c r="FL2" s="180">
        <v>1</v>
      </c>
      <c r="FM2" s="180">
        <v>1</v>
      </c>
      <c r="FN2" s="180">
        <v>1</v>
      </c>
      <c r="FO2" s="180">
        <v>1</v>
      </c>
      <c r="FP2" s="180">
        <v>1</v>
      </c>
      <c r="FQ2" s="180">
        <v>1</v>
      </c>
      <c r="FR2" s="180">
        <v>1</v>
      </c>
      <c r="FS2" s="180">
        <v>1</v>
      </c>
      <c r="FT2" s="180">
        <v>1</v>
      </c>
      <c r="FU2" s="180">
        <v>1</v>
      </c>
      <c r="FV2" s="180">
        <v>1</v>
      </c>
      <c r="FW2" s="180">
        <v>1</v>
      </c>
      <c r="FX2" s="180">
        <v>1</v>
      </c>
      <c r="FY2" s="180">
        <v>1</v>
      </c>
      <c r="FZ2" s="180">
        <v>1</v>
      </c>
      <c r="GA2" s="180">
        <v>1</v>
      </c>
      <c r="GB2" s="180">
        <v>1</v>
      </c>
      <c r="GC2" s="180">
        <v>1</v>
      </c>
      <c r="GD2" s="180">
        <v>1</v>
      </c>
      <c r="GE2" s="180">
        <v>1</v>
      </c>
      <c r="GF2" s="180">
        <v>1</v>
      </c>
      <c r="GG2" s="180">
        <v>1</v>
      </c>
      <c r="GH2" s="180">
        <v>1</v>
      </c>
      <c r="GI2" s="180">
        <v>1</v>
      </c>
      <c r="GJ2" s="180">
        <v>1</v>
      </c>
      <c r="GK2" s="180">
        <v>1</v>
      </c>
      <c r="GL2" s="180">
        <v>1</v>
      </c>
      <c r="GM2" s="180">
        <v>1</v>
      </c>
      <c r="GN2" s="180">
        <v>1</v>
      </c>
      <c r="GO2" s="180">
        <v>1</v>
      </c>
      <c r="GP2" s="180">
        <v>1</v>
      </c>
      <c r="GQ2" s="180">
        <v>1</v>
      </c>
      <c r="GR2" s="180">
        <v>1</v>
      </c>
      <c r="GS2" s="180">
        <v>1</v>
      </c>
      <c r="GT2" s="180">
        <v>1</v>
      </c>
      <c r="GU2" s="180">
        <v>1</v>
      </c>
      <c r="GV2" s="180">
        <v>1</v>
      </c>
      <c r="GW2" s="180">
        <v>1</v>
      </c>
      <c r="GX2" s="180">
        <v>1</v>
      </c>
      <c r="GY2" s="180">
        <v>1</v>
      </c>
      <c r="GZ2" s="180">
        <v>1</v>
      </c>
      <c r="HA2" s="180">
        <v>1</v>
      </c>
      <c r="HB2" s="180">
        <v>1</v>
      </c>
      <c r="HC2" s="180">
        <v>1</v>
      </c>
      <c r="HD2" s="180">
        <v>1</v>
      </c>
      <c r="HE2" s="180">
        <v>1</v>
      </c>
      <c r="HF2" s="180">
        <v>1</v>
      </c>
      <c r="HG2" s="180">
        <v>1</v>
      </c>
      <c r="HH2" s="180">
        <v>1</v>
      </c>
      <c r="HI2" s="180">
        <v>1</v>
      </c>
      <c r="HJ2" s="180">
        <v>1</v>
      </c>
      <c r="HK2" s="180">
        <v>1</v>
      </c>
      <c r="HL2" s="180">
        <v>1</v>
      </c>
      <c r="HM2" s="180">
        <v>1</v>
      </c>
      <c r="HN2" s="180">
        <v>1</v>
      </c>
      <c r="HO2" s="180">
        <v>1</v>
      </c>
      <c r="HP2" s="180">
        <v>1</v>
      </c>
      <c r="HQ2" s="180">
        <v>1</v>
      </c>
      <c r="HR2" s="180">
        <v>1</v>
      </c>
      <c r="HS2" s="180">
        <v>1</v>
      </c>
      <c r="HT2" s="180">
        <v>1</v>
      </c>
      <c r="HU2" s="180">
        <v>1</v>
      </c>
      <c r="HV2" s="180">
        <v>1</v>
      </c>
      <c r="HW2" s="180">
        <v>1</v>
      </c>
      <c r="HX2" s="180">
        <v>1</v>
      </c>
      <c r="HY2" s="180">
        <v>1</v>
      </c>
      <c r="HZ2" s="180">
        <v>1</v>
      </c>
      <c r="IA2" s="180">
        <v>1</v>
      </c>
      <c r="IB2" s="180">
        <v>1</v>
      </c>
      <c r="IC2" s="180">
        <v>1</v>
      </c>
      <c r="ID2" s="180">
        <v>1</v>
      </c>
      <c r="IE2" s="180">
        <v>1</v>
      </c>
      <c r="IF2" s="180">
        <v>1</v>
      </c>
      <c r="IG2" s="180">
        <v>1</v>
      </c>
      <c r="IH2" s="180">
        <v>1</v>
      </c>
      <c r="II2" s="180">
        <v>1</v>
      </c>
      <c r="IJ2" s="180">
        <v>1</v>
      </c>
      <c r="IK2" s="180">
        <v>1</v>
      </c>
      <c r="IL2" s="180">
        <v>1</v>
      </c>
      <c r="IM2" s="180">
        <v>1</v>
      </c>
      <c r="IN2" s="180">
        <v>1</v>
      </c>
      <c r="IO2" s="180">
        <v>1</v>
      </c>
      <c r="IP2" s="180">
        <v>1</v>
      </c>
      <c r="IQ2" s="180">
        <v>1</v>
      </c>
      <c r="IR2" s="180">
        <v>1</v>
      </c>
      <c r="IS2" s="180">
        <v>1</v>
      </c>
      <c r="IT2" s="180">
        <v>1</v>
      </c>
      <c r="IU2" s="180">
        <v>1</v>
      </c>
      <c r="IV2" s="180"/>
      <c r="IW2" s="180">
        <v>1</v>
      </c>
      <c r="IX2" s="180">
        <v>1</v>
      </c>
      <c r="IY2" s="180">
        <v>1</v>
      </c>
      <c r="IZ2" s="180">
        <v>1</v>
      </c>
      <c r="JA2" s="180">
        <v>1</v>
      </c>
      <c r="JB2" s="180">
        <v>1</v>
      </c>
      <c r="JC2" s="180">
        <v>1</v>
      </c>
      <c r="JD2" s="180">
        <v>1</v>
      </c>
      <c r="JE2" s="180">
        <v>1</v>
      </c>
      <c r="JF2" s="180">
        <v>1</v>
      </c>
      <c r="JG2" s="180">
        <v>1</v>
      </c>
      <c r="JH2" s="180">
        <v>1</v>
      </c>
      <c r="JI2" s="180">
        <v>1</v>
      </c>
      <c r="JJ2" s="180">
        <v>1</v>
      </c>
      <c r="JK2" s="180">
        <v>1</v>
      </c>
      <c r="JL2" s="180">
        <v>1</v>
      </c>
      <c r="JM2" s="180">
        <v>1</v>
      </c>
      <c r="JN2" s="180">
        <v>1</v>
      </c>
      <c r="JO2" s="180">
        <v>1</v>
      </c>
      <c r="JP2" s="180">
        <v>1</v>
      </c>
      <c r="JQ2" s="180">
        <v>1</v>
      </c>
      <c r="JR2" s="180">
        <v>1</v>
      </c>
      <c r="JS2" s="180">
        <v>1</v>
      </c>
      <c r="JT2" s="180">
        <v>1</v>
      </c>
      <c r="JU2" s="180">
        <v>1</v>
      </c>
      <c r="JV2" s="180">
        <v>1</v>
      </c>
      <c r="JW2" s="180">
        <v>1</v>
      </c>
      <c r="JX2" s="180">
        <v>1</v>
      </c>
      <c r="JY2" s="180">
        <v>1</v>
      </c>
      <c r="JZ2" s="180">
        <v>1</v>
      </c>
      <c r="KA2" s="180">
        <v>1</v>
      </c>
      <c r="KB2" s="180">
        <v>1</v>
      </c>
      <c r="KC2" s="180">
        <v>1</v>
      </c>
      <c r="KD2" s="180">
        <v>1</v>
      </c>
      <c r="KE2" s="180">
        <v>1</v>
      </c>
      <c r="KF2" s="180">
        <v>1</v>
      </c>
      <c r="KG2" s="180">
        <v>1</v>
      </c>
      <c r="KH2" s="180">
        <v>1</v>
      </c>
      <c r="KI2" s="180">
        <v>1</v>
      </c>
      <c r="KJ2" s="180">
        <v>1</v>
      </c>
      <c r="KK2" s="180">
        <v>1</v>
      </c>
      <c r="KL2" s="180">
        <v>1</v>
      </c>
      <c r="KM2" s="180">
        <v>1</v>
      </c>
      <c r="KN2" s="180">
        <v>1</v>
      </c>
      <c r="KO2" s="180">
        <v>1</v>
      </c>
      <c r="KP2" s="180">
        <v>1</v>
      </c>
      <c r="KQ2" s="180">
        <v>1</v>
      </c>
      <c r="KR2" s="180">
        <v>1</v>
      </c>
      <c r="KS2" s="180">
        <v>1</v>
      </c>
      <c r="KT2" s="180">
        <v>1</v>
      </c>
      <c r="KU2" s="180">
        <v>1</v>
      </c>
      <c r="KV2" s="180">
        <v>1</v>
      </c>
      <c r="KW2" s="180">
        <v>1</v>
      </c>
      <c r="KX2" s="180">
        <v>1</v>
      </c>
      <c r="KY2" s="180">
        <v>1</v>
      </c>
      <c r="KZ2" s="180">
        <v>1</v>
      </c>
      <c r="LA2" s="180">
        <v>1</v>
      </c>
      <c r="LB2" s="180">
        <v>1</v>
      </c>
      <c r="LC2" s="180">
        <v>1</v>
      </c>
      <c r="LD2" s="180">
        <v>1</v>
      </c>
      <c r="LE2" s="180">
        <v>1</v>
      </c>
      <c r="LF2" s="180">
        <v>1</v>
      </c>
      <c r="LG2" s="180">
        <v>1</v>
      </c>
      <c r="LH2" s="180">
        <v>1</v>
      </c>
      <c r="LI2" s="180">
        <v>1</v>
      </c>
      <c r="LJ2" s="180">
        <v>1</v>
      </c>
      <c r="LK2" s="180">
        <v>1</v>
      </c>
      <c r="LL2" s="180">
        <v>1</v>
      </c>
      <c r="LM2" s="180">
        <v>1</v>
      </c>
      <c r="LN2" s="180">
        <v>1</v>
      </c>
      <c r="LO2" s="180">
        <v>1</v>
      </c>
      <c r="LP2" s="180">
        <v>1</v>
      </c>
      <c r="LQ2" s="180">
        <v>1</v>
      </c>
      <c r="LR2" s="180">
        <v>1</v>
      </c>
      <c r="LS2" s="180">
        <v>1</v>
      </c>
      <c r="LT2" s="180">
        <v>1</v>
      </c>
      <c r="LU2" s="180">
        <v>1</v>
      </c>
      <c r="LV2" s="180">
        <v>1</v>
      </c>
      <c r="LW2" s="180">
        <v>1</v>
      </c>
      <c r="LX2" s="180">
        <v>1</v>
      </c>
      <c r="LY2" s="180">
        <v>1</v>
      </c>
      <c r="LZ2" s="180">
        <v>1</v>
      </c>
      <c r="MA2" s="180">
        <v>1</v>
      </c>
      <c r="MB2" s="180">
        <v>1</v>
      </c>
      <c r="MC2" s="180">
        <v>1</v>
      </c>
      <c r="MD2" s="180">
        <v>1</v>
      </c>
      <c r="ME2" s="180">
        <v>1</v>
      </c>
      <c r="MF2" s="180">
        <v>1</v>
      </c>
      <c r="MG2" s="180">
        <v>1</v>
      </c>
      <c r="MH2" s="180">
        <v>1</v>
      </c>
      <c r="MI2" s="180">
        <v>1</v>
      </c>
      <c r="MJ2" s="180">
        <v>1</v>
      </c>
      <c r="MK2" s="180">
        <v>1</v>
      </c>
      <c r="ML2" s="180">
        <v>1</v>
      </c>
      <c r="MM2" s="180">
        <v>1</v>
      </c>
      <c r="MN2" s="180">
        <v>1</v>
      </c>
      <c r="MO2" s="180">
        <v>1</v>
      </c>
      <c r="MP2" s="180">
        <v>1</v>
      </c>
      <c r="MQ2" s="180">
        <v>1</v>
      </c>
      <c r="MR2" s="180">
        <v>1</v>
      </c>
      <c r="MS2" s="180">
        <v>1</v>
      </c>
      <c r="MT2" s="180">
        <v>1</v>
      </c>
      <c r="MU2" s="180">
        <v>1</v>
      </c>
      <c r="MV2" s="180">
        <v>1</v>
      </c>
      <c r="MW2" s="180">
        <v>1</v>
      </c>
      <c r="MX2" s="180">
        <v>1</v>
      </c>
      <c r="MY2" s="180">
        <v>1</v>
      </c>
      <c r="MZ2" s="180">
        <v>1</v>
      </c>
      <c r="NA2" s="180">
        <v>1</v>
      </c>
      <c r="NB2" s="180">
        <v>1</v>
      </c>
      <c r="NC2" s="180">
        <v>1</v>
      </c>
      <c r="ND2" s="180">
        <v>1</v>
      </c>
      <c r="NE2" s="180">
        <v>1</v>
      </c>
      <c r="NF2" s="180">
        <v>1</v>
      </c>
      <c r="NG2" s="180">
        <v>1</v>
      </c>
      <c r="NH2" s="180">
        <v>1</v>
      </c>
      <c r="NI2" s="180">
        <v>1</v>
      </c>
      <c r="NJ2" s="180">
        <v>1</v>
      </c>
      <c r="NK2" s="180">
        <v>1</v>
      </c>
      <c r="NL2" s="180">
        <v>1</v>
      </c>
      <c r="NM2" s="180">
        <v>1</v>
      </c>
      <c r="NN2" s="180">
        <v>1</v>
      </c>
      <c r="NO2" s="180">
        <v>1</v>
      </c>
      <c r="NP2" s="180">
        <v>1</v>
      </c>
      <c r="NQ2" s="180">
        <v>1</v>
      </c>
      <c r="NR2" s="180">
        <v>1</v>
      </c>
      <c r="NS2" s="180">
        <v>1</v>
      </c>
      <c r="NT2" s="180">
        <v>1</v>
      </c>
      <c r="NU2" s="180">
        <v>1</v>
      </c>
      <c r="NV2" s="180">
        <v>1</v>
      </c>
      <c r="NW2" s="180">
        <v>1</v>
      </c>
      <c r="NX2" s="180">
        <v>1</v>
      </c>
      <c r="NY2" s="180">
        <v>1</v>
      </c>
      <c r="NZ2" s="180">
        <v>1</v>
      </c>
      <c r="OA2" s="180">
        <v>1</v>
      </c>
      <c r="OB2" s="180">
        <v>1</v>
      </c>
      <c r="OC2" s="180">
        <v>1</v>
      </c>
      <c r="OD2" s="180">
        <v>1</v>
      </c>
      <c r="OE2" s="180">
        <v>1</v>
      </c>
      <c r="OF2" s="180">
        <v>1</v>
      </c>
      <c r="OG2" s="180">
        <v>1</v>
      </c>
      <c r="OH2" s="180">
        <v>1</v>
      </c>
      <c r="OI2" s="180">
        <v>1</v>
      </c>
      <c r="OJ2" s="180">
        <v>1</v>
      </c>
      <c r="OK2" s="180">
        <v>1</v>
      </c>
      <c r="OL2" s="180">
        <v>1</v>
      </c>
      <c r="OM2" s="180">
        <v>1</v>
      </c>
      <c r="ON2" s="180">
        <v>1</v>
      </c>
      <c r="OO2" s="180">
        <v>1</v>
      </c>
      <c r="OP2" s="180">
        <v>1</v>
      </c>
      <c r="OQ2" s="180">
        <v>1</v>
      </c>
      <c r="OR2" s="180">
        <v>1</v>
      </c>
      <c r="OS2" s="180">
        <v>1</v>
      </c>
      <c r="OT2" s="180">
        <v>1</v>
      </c>
      <c r="OU2" s="180">
        <v>1</v>
      </c>
      <c r="OV2" s="180">
        <v>1</v>
      </c>
      <c r="OW2" s="180">
        <v>1</v>
      </c>
      <c r="OX2" s="180">
        <v>1</v>
      </c>
      <c r="OY2" s="180">
        <v>1</v>
      </c>
      <c r="OZ2" s="180">
        <v>1</v>
      </c>
      <c r="PA2" s="180">
        <v>1</v>
      </c>
      <c r="PB2" s="180">
        <v>1</v>
      </c>
      <c r="PC2" s="180">
        <v>1</v>
      </c>
      <c r="PD2" s="180">
        <v>1</v>
      </c>
      <c r="PE2" s="180">
        <v>1</v>
      </c>
      <c r="PF2" s="180">
        <v>1</v>
      </c>
      <c r="PG2" s="180">
        <v>1</v>
      </c>
      <c r="PH2" s="180">
        <v>1</v>
      </c>
      <c r="PI2" s="180">
        <v>1</v>
      </c>
      <c r="PJ2" s="180">
        <v>1</v>
      </c>
      <c r="PK2" s="180">
        <v>1</v>
      </c>
      <c r="PL2" s="180">
        <v>1</v>
      </c>
      <c r="PM2" s="180">
        <v>1</v>
      </c>
      <c r="PN2" s="180">
        <v>1</v>
      </c>
      <c r="PO2" s="180">
        <v>1</v>
      </c>
      <c r="PP2" s="180">
        <v>1</v>
      </c>
      <c r="PQ2" s="180">
        <v>1</v>
      </c>
      <c r="PR2" s="180">
        <v>1</v>
      </c>
      <c r="PS2" s="180">
        <v>1</v>
      </c>
      <c r="PT2" s="180">
        <v>1</v>
      </c>
      <c r="PU2" s="180">
        <v>1</v>
      </c>
      <c r="PV2" s="180">
        <v>1</v>
      </c>
      <c r="PW2" s="180">
        <v>1</v>
      </c>
      <c r="PX2" s="180">
        <v>1</v>
      </c>
      <c r="PY2" s="180">
        <v>1</v>
      </c>
      <c r="PZ2" s="180">
        <v>1</v>
      </c>
      <c r="QA2" s="180">
        <v>1</v>
      </c>
      <c r="QB2" s="180">
        <v>1</v>
      </c>
      <c r="QC2" s="180">
        <v>1</v>
      </c>
      <c r="QD2" s="180">
        <v>1</v>
      </c>
      <c r="QE2" s="180">
        <v>1</v>
      </c>
      <c r="QF2" s="180">
        <v>1</v>
      </c>
      <c r="QG2" s="180">
        <v>1</v>
      </c>
      <c r="QH2" s="180">
        <v>1</v>
      </c>
      <c r="QI2" s="180">
        <v>1</v>
      </c>
      <c r="QJ2" s="180">
        <v>1</v>
      </c>
      <c r="QK2" s="180">
        <v>1</v>
      </c>
      <c r="QL2" s="180">
        <v>1</v>
      </c>
      <c r="QM2" s="180">
        <v>1</v>
      </c>
      <c r="QN2" s="180">
        <v>1</v>
      </c>
      <c r="QO2" s="180">
        <v>1</v>
      </c>
      <c r="QP2" s="180">
        <v>1</v>
      </c>
      <c r="QQ2" s="180">
        <v>1</v>
      </c>
      <c r="QR2" s="180">
        <v>1</v>
      </c>
      <c r="QS2" s="180">
        <v>1</v>
      </c>
      <c r="QT2" s="180">
        <v>1</v>
      </c>
      <c r="QU2" s="180">
        <v>1</v>
      </c>
      <c r="QV2" s="180">
        <v>1</v>
      </c>
      <c r="QW2" s="180">
        <v>1</v>
      </c>
      <c r="QX2" s="180">
        <v>1</v>
      </c>
      <c r="QY2" s="180">
        <v>1</v>
      </c>
      <c r="QZ2" s="180">
        <v>1</v>
      </c>
      <c r="RA2" s="180">
        <v>1</v>
      </c>
      <c r="RB2" s="180">
        <v>1</v>
      </c>
      <c r="RC2" s="180">
        <v>1</v>
      </c>
      <c r="RD2" s="180">
        <v>1</v>
      </c>
      <c r="RE2" s="180">
        <v>1</v>
      </c>
      <c r="RF2" s="180">
        <v>1</v>
      </c>
      <c r="RG2" s="180">
        <v>1</v>
      </c>
      <c r="RH2" s="180">
        <v>1</v>
      </c>
      <c r="RI2" s="180">
        <v>1</v>
      </c>
      <c r="RJ2" s="180">
        <v>1</v>
      </c>
      <c r="RK2" s="180">
        <v>1</v>
      </c>
      <c r="RL2" s="180">
        <v>1</v>
      </c>
      <c r="RM2" s="180">
        <v>1</v>
      </c>
      <c r="RN2" s="180">
        <v>1</v>
      </c>
      <c r="RO2" s="180">
        <v>1</v>
      </c>
      <c r="RP2" s="180">
        <v>1</v>
      </c>
      <c r="RQ2" s="180">
        <v>1</v>
      </c>
      <c r="RR2" s="180">
        <v>1</v>
      </c>
      <c r="RS2" s="180">
        <v>1</v>
      </c>
      <c r="RT2" s="180">
        <v>1</v>
      </c>
      <c r="RU2" s="180">
        <v>1</v>
      </c>
      <c r="RV2" s="180">
        <v>1</v>
      </c>
      <c r="RW2" s="180">
        <v>1</v>
      </c>
      <c r="RX2" s="180">
        <v>1</v>
      </c>
      <c r="RY2" s="180">
        <v>1</v>
      </c>
      <c r="RZ2" s="180">
        <v>1</v>
      </c>
      <c r="SA2" s="180">
        <v>1</v>
      </c>
      <c r="SB2" s="180">
        <v>1</v>
      </c>
      <c r="SC2" s="180">
        <v>1</v>
      </c>
      <c r="SD2" s="180">
        <v>1</v>
      </c>
      <c r="SE2" s="180">
        <v>1</v>
      </c>
      <c r="SF2" s="180">
        <v>1</v>
      </c>
      <c r="SG2" s="180">
        <v>1</v>
      </c>
      <c r="SH2" s="180">
        <v>1</v>
      </c>
    </row>
    <row r="3" spans="1:503" ht="24" hidden="1" outlineLevel="1">
      <c r="I3" s="175" t="s">
        <v>1081</v>
      </c>
      <c r="J3" s="181" t="s">
        <v>1537</v>
      </c>
      <c r="K3" s="181" t="s">
        <v>1537</v>
      </c>
      <c r="L3" s="181" t="s">
        <v>1537</v>
      </c>
      <c r="M3" s="181" t="s">
        <v>1537</v>
      </c>
      <c r="N3" s="181" t="s">
        <v>1537</v>
      </c>
      <c r="O3" s="181" t="s">
        <v>1537</v>
      </c>
      <c r="P3" s="181" t="s">
        <v>1537</v>
      </c>
      <c r="Q3" s="181" t="s">
        <v>1537</v>
      </c>
      <c r="R3" s="181" t="s">
        <v>1537</v>
      </c>
      <c r="S3" s="181" t="s">
        <v>1537</v>
      </c>
      <c r="T3" s="181" t="s">
        <v>1537</v>
      </c>
      <c r="U3" s="181" t="s">
        <v>1537</v>
      </c>
      <c r="V3" s="181" t="s">
        <v>1537</v>
      </c>
      <c r="W3" s="181" t="s">
        <v>1537</v>
      </c>
      <c r="X3" s="181" t="s">
        <v>1537</v>
      </c>
      <c r="Y3" s="181" t="s">
        <v>1537</v>
      </c>
      <c r="Z3" s="181" t="s">
        <v>1537</v>
      </c>
      <c r="AA3" s="181" t="s">
        <v>1537</v>
      </c>
      <c r="AB3" s="181" t="s">
        <v>1537</v>
      </c>
      <c r="AC3" s="181" t="s">
        <v>1537</v>
      </c>
      <c r="AD3" s="181" t="s">
        <v>1537</v>
      </c>
      <c r="AE3" s="181" t="s">
        <v>1537</v>
      </c>
      <c r="AF3" s="181" t="s">
        <v>1537</v>
      </c>
      <c r="AG3" s="181" t="s">
        <v>1537</v>
      </c>
      <c r="AH3" s="181" t="s">
        <v>1537</v>
      </c>
      <c r="AI3" s="181" t="s">
        <v>1537</v>
      </c>
      <c r="AJ3" s="181" t="s">
        <v>1537</v>
      </c>
      <c r="AK3" s="181" t="s">
        <v>1537</v>
      </c>
      <c r="AL3" s="181" t="s">
        <v>1537</v>
      </c>
      <c r="AM3" s="181" t="s">
        <v>1537</v>
      </c>
      <c r="AN3" s="181" t="s">
        <v>1537</v>
      </c>
      <c r="AO3" s="181" t="s">
        <v>1537</v>
      </c>
      <c r="AP3" s="181" t="s">
        <v>1537</v>
      </c>
      <c r="AQ3" s="181" t="s">
        <v>1537</v>
      </c>
      <c r="AR3" s="181" t="s">
        <v>1537</v>
      </c>
      <c r="AS3" s="181" t="s">
        <v>1537</v>
      </c>
      <c r="AT3" s="181" t="s">
        <v>1537</v>
      </c>
      <c r="AU3" s="181" t="s">
        <v>1537</v>
      </c>
      <c r="AV3" s="181" t="s">
        <v>1537</v>
      </c>
      <c r="AW3" s="181" t="s">
        <v>1537</v>
      </c>
      <c r="AX3" s="181" t="s">
        <v>1537</v>
      </c>
      <c r="AY3" s="181" t="s">
        <v>1537</v>
      </c>
      <c r="AZ3" s="181" t="s">
        <v>1537</v>
      </c>
      <c r="BA3" s="181" t="s">
        <v>1537</v>
      </c>
      <c r="BB3" s="181" t="s">
        <v>1537</v>
      </c>
      <c r="BC3" s="181" t="s">
        <v>1537</v>
      </c>
      <c r="BD3" s="181" t="s">
        <v>1537</v>
      </c>
      <c r="BE3" s="181" t="s">
        <v>1537</v>
      </c>
      <c r="BF3" s="181" t="s">
        <v>1537</v>
      </c>
      <c r="BG3" s="181" t="s">
        <v>1537</v>
      </c>
      <c r="BH3" s="181" t="s">
        <v>1537</v>
      </c>
      <c r="BI3" s="181" t="s">
        <v>1537</v>
      </c>
      <c r="BJ3" s="181" t="s">
        <v>1537</v>
      </c>
      <c r="BK3" s="181" t="s">
        <v>1537</v>
      </c>
      <c r="BL3" s="181" t="s">
        <v>1537</v>
      </c>
      <c r="BM3" s="181" t="s">
        <v>1537</v>
      </c>
      <c r="BN3" s="181" t="s">
        <v>1537</v>
      </c>
      <c r="BO3" s="181" t="s">
        <v>1537</v>
      </c>
      <c r="BP3" s="181" t="s">
        <v>1537</v>
      </c>
      <c r="BQ3" s="181" t="s">
        <v>1537</v>
      </c>
      <c r="BR3" s="181" t="s">
        <v>1537</v>
      </c>
      <c r="BS3" s="181" t="s">
        <v>1537</v>
      </c>
      <c r="BT3" s="181" t="s">
        <v>1537</v>
      </c>
      <c r="BU3" s="181" t="s">
        <v>1537</v>
      </c>
      <c r="BV3" s="181" t="s">
        <v>1537</v>
      </c>
      <c r="BW3" s="181" t="s">
        <v>1537</v>
      </c>
      <c r="BX3" s="181" t="s">
        <v>1537</v>
      </c>
      <c r="BY3" s="181" t="s">
        <v>1537</v>
      </c>
      <c r="BZ3" s="181" t="s">
        <v>1537</v>
      </c>
      <c r="CA3" s="181" t="s">
        <v>1537</v>
      </c>
      <c r="CB3" s="181" t="s">
        <v>1537</v>
      </c>
      <c r="CC3" s="181" t="s">
        <v>1537</v>
      </c>
      <c r="CD3" s="181" t="s">
        <v>1537</v>
      </c>
      <c r="CE3" s="181" t="s">
        <v>1537</v>
      </c>
      <c r="CF3" s="181" t="s">
        <v>1537</v>
      </c>
      <c r="CG3" s="181" t="s">
        <v>1537</v>
      </c>
      <c r="CH3" s="181" t="s">
        <v>1537</v>
      </c>
      <c r="CI3" s="181" t="s">
        <v>1537</v>
      </c>
      <c r="CJ3" s="181" t="s">
        <v>1537</v>
      </c>
      <c r="CK3" s="181" t="s">
        <v>1537</v>
      </c>
      <c r="CL3" s="181" t="s">
        <v>1537</v>
      </c>
      <c r="CM3" s="181" t="s">
        <v>1537</v>
      </c>
      <c r="CN3" s="181" t="s">
        <v>1537</v>
      </c>
      <c r="CO3" s="181" t="s">
        <v>1537</v>
      </c>
      <c r="CP3" s="181" t="s">
        <v>1537</v>
      </c>
      <c r="CQ3" s="181" t="s">
        <v>1537</v>
      </c>
      <c r="CR3" s="181" t="s">
        <v>1537</v>
      </c>
      <c r="CS3" s="181" t="s">
        <v>1537</v>
      </c>
      <c r="CT3" s="181" t="s">
        <v>1537</v>
      </c>
      <c r="CU3" s="181" t="s">
        <v>1537</v>
      </c>
      <c r="CV3" s="181" t="s">
        <v>1537</v>
      </c>
      <c r="CW3" s="181" t="s">
        <v>1537</v>
      </c>
      <c r="CX3" s="181" t="s">
        <v>1537</v>
      </c>
      <c r="CY3" s="181" t="s">
        <v>1537</v>
      </c>
      <c r="CZ3" s="181" t="s">
        <v>1537</v>
      </c>
      <c r="DA3" s="181" t="s">
        <v>1537</v>
      </c>
      <c r="DB3" s="181" t="s">
        <v>1537</v>
      </c>
      <c r="DC3" s="181" t="s">
        <v>1537</v>
      </c>
      <c r="DD3" s="181" t="s">
        <v>1537</v>
      </c>
      <c r="DE3" s="181" t="s">
        <v>1538</v>
      </c>
      <c r="DF3" s="181" t="s">
        <v>1538</v>
      </c>
      <c r="DG3" s="181" t="s">
        <v>1538</v>
      </c>
      <c r="DH3" s="181" t="s">
        <v>1538</v>
      </c>
      <c r="DI3" s="181" t="s">
        <v>1538</v>
      </c>
      <c r="DJ3" s="181" t="s">
        <v>1538</v>
      </c>
      <c r="DK3" s="181" t="s">
        <v>1539</v>
      </c>
      <c r="DL3" s="181" t="s">
        <v>1539</v>
      </c>
      <c r="DM3" s="181" t="s">
        <v>1539</v>
      </c>
      <c r="DN3" s="181" t="s">
        <v>1539</v>
      </c>
      <c r="DO3" s="181" t="s">
        <v>1539</v>
      </c>
      <c r="DP3" s="181" t="s">
        <v>1539</v>
      </c>
      <c r="DQ3" s="181" t="s">
        <v>1539</v>
      </c>
      <c r="DR3" s="181" t="s">
        <v>1539</v>
      </c>
      <c r="DS3" s="181" t="s">
        <v>1539</v>
      </c>
      <c r="DT3" s="181" t="s">
        <v>1539</v>
      </c>
      <c r="DU3" s="181" t="s">
        <v>1539</v>
      </c>
      <c r="DV3" s="181" t="s">
        <v>1539</v>
      </c>
      <c r="DW3" s="181" t="s">
        <v>1539</v>
      </c>
      <c r="DX3" s="181" t="s">
        <v>1539</v>
      </c>
      <c r="DY3" s="181" t="s">
        <v>1539</v>
      </c>
      <c r="DZ3" s="181" t="s">
        <v>1539</v>
      </c>
      <c r="EA3" s="181" t="s">
        <v>1539</v>
      </c>
      <c r="EB3" s="181" t="s">
        <v>1539</v>
      </c>
      <c r="EC3" s="181" t="s">
        <v>1539</v>
      </c>
      <c r="ED3" s="181" t="s">
        <v>1539</v>
      </c>
      <c r="EE3" s="181" t="s">
        <v>1539</v>
      </c>
      <c r="EF3" s="181" t="s">
        <v>1539</v>
      </c>
      <c r="EG3" s="181" t="s">
        <v>1539</v>
      </c>
      <c r="EH3" s="181" t="s">
        <v>1539</v>
      </c>
      <c r="EI3" s="181" t="s">
        <v>1539</v>
      </c>
      <c r="EJ3" s="181" t="s">
        <v>1539</v>
      </c>
      <c r="EK3" s="181" t="s">
        <v>1539</v>
      </c>
      <c r="EL3" s="181" t="s">
        <v>1539</v>
      </c>
      <c r="EM3" s="181" t="s">
        <v>1539</v>
      </c>
      <c r="EN3" s="181" t="s">
        <v>1539</v>
      </c>
      <c r="EO3" s="181" t="s">
        <v>1539</v>
      </c>
      <c r="EP3" s="181" t="s">
        <v>1539</v>
      </c>
      <c r="EQ3" s="181" t="s">
        <v>1539</v>
      </c>
      <c r="ER3" s="181" t="s">
        <v>1539</v>
      </c>
      <c r="ES3" s="181" t="s">
        <v>1539</v>
      </c>
      <c r="ET3" s="181" t="s">
        <v>1539</v>
      </c>
      <c r="EU3" s="181" t="s">
        <v>1539</v>
      </c>
      <c r="EV3" s="181" t="s">
        <v>1539</v>
      </c>
      <c r="EW3" s="181" t="s">
        <v>1539</v>
      </c>
      <c r="EX3" s="181" t="s">
        <v>1539</v>
      </c>
      <c r="EY3" s="181" t="s">
        <v>1539</v>
      </c>
      <c r="EZ3" s="181" t="s">
        <v>1539</v>
      </c>
      <c r="FA3" s="181" t="s">
        <v>1539</v>
      </c>
      <c r="FB3" s="181" t="s">
        <v>1539</v>
      </c>
      <c r="FC3" s="181" t="s">
        <v>1539</v>
      </c>
      <c r="FD3" s="181" t="s">
        <v>1539</v>
      </c>
      <c r="FE3" s="181" t="s">
        <v>1539</v>
      </c>
      <c r="FF3" s="181" t="s">
        <v>1539</v>
      </c>
      <c r="FG3" s="181" t="s">
        <v>1539</v>
      </c>
      <c r="FH3" s="181" t="s">
        <v>1539</v>
      </c>
      <c r="FI3" s="181" t="s">
        <v>1539</v>
      </c>
      <c r="FJ3" s="181" t="s">
        <v>1539</v>
      </c>
      <c r="FK3" s="181" t="s">
        <v>1539</v>
      </c>
      <c r="FL3" s="181" t="s">
        <v>1539</v>
      </c>
      <c r="FM3" s="181" t="s">
        <v>1539</v>
      </c>
      <c r="FN3" s="181" t="s">
        <v>1539</v>
      </c>
      <c r="FO3" s="181" t="s">
        <v>1539</v>
      </c>
      <c r="FP3" s="181" t="s">
        <v>1539</v>
      </c>
      <c r="FQ3" s="181" t="s">
        <v>1539</v>
      </c>
      <c r="FR3" s="181" t="s">
        <v>1539</v>
      </c>
      <c r="FS3" s="181" t="s">
        <v>1539</v>
      </c>
      <c r="FT3" s="181" t="s">
        <v>1539</v>
      </c>
      <c r="FU3" s="181" t="s">
        <v>1539</v>
      </c>
      <c r="FV3" s="181" t="s">
        <v>1539</v>
      </c>
      <c r="FW3" s="181" t="s">
        <v>1539</v>
      </c>
      <c r="FX3" s="181" t="s">
        <v>1539</v>
      </c>
      <c r="FY3" s="181" t="s">
        <v>1539</v>
      </c>
      <c r="FZ3" s="181" t="s">
        <v>1539</v>
      </c>
      <c r="GA3" s="181" t="s">
        <v>1539</v>
      </c>
      <c r="GB3" s="181" t="s">
        <v>1539</v>
      </c>
      <c r="GC3" s="181" t="s">
        <v>1539</v>
      </c>
      <c r="GD3" s="181" t="s">
        <v>1539</v>
      </c>
      <c r="GE3" s="181" t="s">
        <v>1539</v>
      </c>
      <c r="GF3" s="181" t="s">
        <v>1539</v>
      </c>
      <c r="GG3" s="181" t="s">
        <v>1539</v>
      </c>
      <c r="GH3" s="181" t="s">
        <v>1539</v>
      </c>
      <c r="GI3" s="181" t="s">
        <v>1539</v>
      </c>
      <c r="GJ3" s="181" t="s">
        <v>1539</v>
      </c>
      <c r="GK3" s="181" t="s">
        <v>1539</v>
      </c>
      <c r="GL3" s="181" t="s">
        <v>1539</v>
      </c>
      <c r="GM3" s="181" t="s">
        <v>1539</v>
      </c>
      <c r="GN3" s="181" t="s">
        <v>1539</v>
      </c>
      <c r="GO3" s="181" t="s">
        <v>1539</v>
      </c>
      <c r="GP3" s="181" t="s">
        <v>1539</v>
      </c>
      <c r="GQ3" s="181" t="s">
        <v>1539</v>
      </c>
      <c r="GR3" s="181" t="s">
        <v>1539</v>
      </c>
      <c r="GS3" s="181" t="s">
        <v>1539</v>
      </c>
      <c r="GT3" s="181" t="s">
        <v>1539</v>
      </c>
      <c r="GU3" s="181" t="s">
        <v>1539</v>
      </c>
      <c r="GV3" s="181" t="s">
        <v>1539</v>
      </c>
      <c r="GW3" s="181" t="s">
        <v>1539</v>
      </c>
      <c r="GX3" s="181" t="s">
        <v>1539</v>
      </c>
      <c r="GY3" s="181" t="s">
        <v>1539</v>
      </c>
      <c r="GZ3" s="181" t="s">
        <v>1539</v>
      </c>
      <c r="HA3" s="181" t="s">
        <v>1539</v>
      </c>
      <c r="HB3" s="181" t="s">
        <v>1539</v>
      </c>
      <c r="HC3" s="181" t="s">
        <v>1539</v>
      </c>
      <c r="HD3" s="181" t="s">
        <v>1539</v>
      </c>
      <c r="HE3" s="181" t="s">
        <v>1539</v>
      </c>
      <c r="HF3" s="181" t="s">
        <v>1539</v>
      </c>
      <c r="HG3" s="181" t="s">
        <v>1540</v>
      </c>
      <c r="HH3" s="181" t="s">
        <v>1540</v>
      </c>
      <c r="HI3" s="181" t="s">
        <v>1540</v>
      </c>
      <c r="HJ3" s="181" t="s">
        <v>1540</v>
      </c>
      <c r="HK3" s="181" t="s">
        <v>1540</v>
      </c>
      <c r="HL3" s="181" t="s">
        <v>1540</v>
      </c>
      <c r="HM3" s="181" t="s">
        <v>1540</v>
      </c>
      <c r="HN3" s="181" t="s">
        <v>1540</v>
      </c>
      <c r="HO3" s="181" t="s">
        <v>1540</v>
      </c>
      <c r="HP3" s="181" t="s">
        <v>1540</v>
      </c>
      <c r="HQ3" s="181" t="s">
        <v>1540</v>
      </c>
      <c r="HR3" s="181" t="s">
        <v>1540</v>
      </c>
      <c r="HS3" s="181" t="s">
        <v>1540</v>
      </c>
      <c r="HT3" s="181" t="s">
        <v>1540</v>
      </c>
      <c r="HU3" s="181" t="s">
        <v>1540</v>
      </c>
      <c r="HV3" s="181" t="s">
        <v>1540</v>
      </c>
      <c r="HW3" s="181" t="s">
        <v>1540</v>
      </c>
      <c r="HX3" s="181" t="s">
        <v>1540</v>
      </c>
      <c r="HY3" s="181" t="s">
        <v>1540</v>
      </c>
      <c r="HZ3" s="181" t="s">
        <v>1540</v>
      </c>
      <c r="IA3" s="181" t="s">
        <v>1540</v>
      </c>
      <c r="IB3" s="181" t="s">
        <v>1541</v>
      </c>
      <c r="IC3" s="181" t="s">
        <v>1541</v>
      </c>
      <c r="ID3" s="181" t="s">
        <v>1541</v>
      </c>
      <c r="IE3" s="181" t="s">
        <v>1541</v>
      </c>
      <c r="IF3" s="181" t="s">
        <v>1541</v>
      </c>
      <c r="IG3" s="181" t="s">
        <v>1541</v>
      </c>
      <c r="IH3" s="181" t="s">
        <v>1541</v>
      </c>
      <c r="II3" s="181" t="s">
        <v>1541</v>
      </c>
      <c r="IJ3" s="181" t="s">
        <v>1541</v>
      </c>
      <c r="IK3" s="181" t="s">
        <v>1541</v>
      </c>
      <c r="IL3" s="181" t="s">
        <v>1541</v>
      </c>
      <c r="IM3" s="181" t="s">
        <v>1541</v>
      </c>
      <c r="IN3" s="181" t="s">
        <v>1541</v>
      </c>
      <c r="IO3" s="181" t="s">
        <v>1541</v>
      </c>
      <c r="IP3" s="181" t="s">
        <v>1541</v>
      </c>
      <c r="IQ3" s="181" t="s">
        <v>1541</v>
      </c>
      <c r="IR3" s="181" t="s">
        <v>1541</v>
      </c>
      <c r="IS3" s="181" t="s">
        <v>1541</v>
      </c>
      <c r="IT3" s="181" t="s">
        <v>1541</v>
      </c>
      <c r="IU3" s="181" t="s">
        <v>1541</v>
      </c>
      <c r="IV3" s="18"/>
      <c r="IW3" s="181" t="s">
        <v>1537</v>
      </c>
      <c r="IX3" s="181" t="s">
        <v>1537</v>
      </c>
      <c r="IY3" s="181" t="s">
        <v>1537</v>
      </c>
      <c r="IZ3" s="181" t="s">
        <v>1537</v>
      </c>
      <c r="JA3" s="181" t="s">
        <v>1537</v>
      </c>
      <c r="JB3" s="181" t="s">
        <v>1537</v>
      </c>
      <c r="JC3" s="181" t="s">
        <v>1537</v>
      </c>
      <c r="JD3" s="181" t="s">
        <v>1537</v>
      </c>
      <c r="JE3" s="181" t="s">
        <v>1537</v>
      </c>
      <c r="JF3" s="181" t="s">
        <v>1537</v>
      </c>
      <c r="JG3" s="181" t="s">
        <v>1537</v>
      </c>
      <c r="JH3" s="181" t="s">
        <v>1537</v>
      </c>
      <c r="JI3" s="181" t="s">
        <v>1537</v>
      </c>
      <c r="JJ3" s="181" t="s">
        <v>1537</v>
      </c>
      <c r="JK3" s="181" t="s">
        <v>1537</v>
      </c>
      <c r="JL3" s="181" t="s">
        <v>1537</v>
      </c>
      <c r="JM3" s="181" t="s">
        <v>1537</v>
      </c>
      <c r="JN3" s="181" t="s">
        <v>1537</v>
      </c>
      <c r="JO3" s="181" t="s">
        <v>1537</v>
      </c>
      <c r="JP3" s="181" t="s">
        <v>1537</v>
      </c>
      <c r="JQ3" s="181" t="s">
        <v>1537</v>
      </c>
      <c r="JR3" s="181" t="s">
        <v>1537</v>
      </c>
      <c r="JS3" s="181" t="s">
        <v>1537</v>
      </c>
      <c r="JT3" s="181" t="s">
        <v>1537</v>
      </c>
      <c r="JU3" s="181" t="s">
        <v>1537</v>
      </c>
      <c r="JV3" s="181" t="s">
        <v>1537</v>
      </c>
      <c r="JW3" s="181" t="s">
        <v>1537</v>
      </c>
      <c r="JX3" s="181" t="s">
        <v>1537</v>
      </c>
      <c r="JY3" s="181" t="s">
        <v>1537</v>
      </c>
      <c r="JZ3" s="181" t="s">
        <v>1537</v>
      </c>
      <c r="KA3" s="181" t="s">
        <v>1537</v>
      </c>
      <c r="KB3" s="181" t="s">
        <v>1537</v>
      </c>
      <c r="KC3" s="181" t="s">
        <v>1537</v>
      </c>
      <c r="KD3" s="181" t="s">
        <v>1537</v>
      </c>
      <c r="KE3" s="181" t="s">
        <v>1537</v>
      </c>
      <c r="KF3" s="181" t="s">
        <v>1537</v>
      </c>
      <c r="KG3" s="181" t="s">
        <v>1537</v>
      </c>
      <c r="KH3" s="181" t="s">
        <v>1537</v>
      </c>
      <c r="KI3" s="181" t="s">
        <v>1537</v>
      </c>
      <c r="KJ3" s="181" t="s">
        <v>1537</v>
      </c>
      <c r="KK3" s="181" t="s">
        <v>1537</v>
      </c>
      <c r="KL3" s="181" t="s">
        <v>1537</v>
      </c>
      <c r="KM3" s="181" t="s">
        <v>1537</v>
      </c>
      <c r="KN3" s="181" t="s">
        <v>1537</v>
      </c>
      <c r="KO3" s="181" t="s">
        <v>1537</v>
      </c>
      <c r="KP3" s="181" t="s">
        <v>1537</v>
      </c>
      <c r="KQ3" s="181" t="s">
        <v>1537</v>
      </c>
      <c r="KR3" s="181" t="s">
        <v>1537</v>
      </c>
      <c r="KS3" s="181" t="s">
        <v>1537</v>
      </c>
      <c r="KT3" s="181" t="s">
        <v>1537</v>
      </c>
      <c r="KU3" s="181" t="s">
        <v>1537</v>
      </c>
      <c r="KV3" s="181" t="s">
        <v>1537</v>
      </c>
      <c r="KW3" s="181" t="s">
        <v>1537</v>
      </c>
      <c r="KX3" s="181" t="s">
        <v>1537</v>
      </c>
      <c r="KY3" s="181" t="s">
        <v>1537</v>
      </c>
      <c r="KZ3" s="181" t="s">
        <v>1537</v>
      </c>
      <c r="LA3" s="181" t="s">
        <v>1537</v>
      </c>
      <c r="LB3" s="181" t="s">
        <v>1537</v>
      </c>
      <c r="LC3" s="181" t="s">
        <v>1537</v>
      </c>
      <c r="LD3" s="181" t="s">
        <v>1537</v>
      </c>
      <c r="LE3" s="181" t="s">
        <v>1537</v>
      </c>
      <c r="LF3" s="181" t="s">
        <v>1537</v>
      </c>
      <c r="LG3" s="181" t="s">
        <v>1537</v>
      </c>
      <c r="LH3" s="181" t="s">
        <v>1537</v>
      </c>
      <c r="LI3" s="181" t="s">
        <v>1537</v>
      </c>
      <c r="LJ3" s="181" t="s">
        <v>1537</v>
      </c>
      <c r="LK3" s="181" t="s">
        <v>1537</v>
      </c>
      <c r="LL3" s="181" t="s">
        <v>1537</v>
      </c>
      <c r="LM3" s="181" t="s">
        <v>1537</v>
      </c>
      <c r="LN3" s="181" t="s">
        <v>1537</v>
      </c>
      <c r="LO3" s="181" t="s">
        <v>1537</v>
      </c>
      <c r="LP3" s="181" t="s">
        <v>1537</v>
      </c>
      <c r="LQ3" s="181" t="s">
        <v>1537</v>
      </c>
      <c r="LR3" s="181" t="s">
        <v>1537</v>
      </c>
      <c r="LS3" s="181" t="s">
        <v>1537</v>
      </c>
      <c r="LT3" s="181" t="s">
        <v>1537</v>
      </c>
      <c r="LU3" s="181" t="s">
        <v>1537</v>
      </c>
      <c r="LV3" s="181" t="s">
        <v>1537</v>
      </c>
      <c r="LW3" s="181" t="s">
        <v>1537</v>
      </c>
      <c r="LX3" s="181" t="s">
        <v>1537</v>
      </c>
      <c r="LY3" s="181" t="s">
        <v>1537</v>
      </c>
      <c r="LZ3" s="181" t="s">
        <v>1537</v>
      </c>
      <c r="MA3" s="181" t="s">
        <v>1537</v>
      </c>
      <c r="MB3" s="181" t="s">
        <v>1537</v>
      </c>
      <c r="MC3" s="181" t="s">
        <v>1537</v>
      </c>
      <c r="MD3" s="181" t="s">
        <v>1537</v>
      </c>
      <c r="ME3" s="181" t="s">
        <v>1537</v>
      </c>
      <c r="MF3" s="181" t="s">
        <v>1537</v>
      </c>
      <c r="MG3" s="181" t="s">
        <v>1537</v>
      </c>
      <c r="MH3" s="181" t="s">
        <v>1537</v>
      </c>
      <c r="MI3" s="181" t="s">
        <v>1537</v>
      </c>
      <c r="MJ3" s="181" t="s">
        <v>1537</v>
      </c>
      <c r="MK3" s="181" t="s">
        <v>1537</v>
      </c>
      <c r="ML3" s="181" t="s">
        <v>1537</v>
      </c>
      <c r="MM3" s="181" t="s">
        <v>1537</v>
      </c>
      <c r="MN3" s="181" t="s">
        <v>1537</v>
      </c>
      <c r="MO3" s="181" t="s">
        <v>1537</v>
      </c>
      <c r="MP3" s="181" t="s">
        <v>1537</v>
      </c>
      <c r="MQ3" s="181" t="s">
        <v>1537</v>
      </c>
      <c r="MR3" s="181" t="s">
        <v>1538</v>
      </c>
      <c r="MS3" s="181" t="s">
        <v>1538</v>
      </c>
      <c r="MT3" s="181" t="s">
        <v>1538</v>
      </c>
      <c r="MU3" s="181" t="s">
        <v>1538</v>
      </c>
      <c r="MV3" s="181" t="s">
        <v>1538</v>
      </c>
      <c r="MW3" s="181" t="s">
        <v>1538</v>
      </c>
      <c r="MX3" s="181" t="s">
        <v>1539</v>
      </c>
      <c r="MY3" s="181" t="s">
        <v>1539</v>
      </c>
      <c r="MZ3" s="181" t="s">
        <v>1539</v>
      </c>
      <c r="NA3" s="181" t="s">
        <v>1539</v>
      </c>
      <c r="NB3" s="181" t="s">
        <v>1539</v>
      </c>
      <c r="NC3" s="181" t="s">
        <v>1539</v>
      </c>
      <c r="ND3" s="181" t="s">
        <v>1539</v>
      </c>
      <c r="NE3" s="181" t="s">
        <v>1539</v>
      </c>
      <c r="NF3" s="181" t="s">
        <v>1539</v>
      </c>
      <c r="NG3" s="181" t="s">
        <v>1539</v>
      </c>
      <c r="NH3" s="181" t="s">
        <v>1539</v>
      </c>
      <c r="NI3" s="181" t="s">
        <v>1539</v>
      </c>
      <c r="NJ3" s="181" t="s">
        <v>1539</v>
      </c>
      <c r="NK3" s="181" t="s">
        <v>1539</v>
      </c>
      <c r="NL3" s="181" t="s">
        <v>1539</v>
      </c>
      <c r="NM3" s="181" t="s">
        <v>1539</v>
      </c>
      <c r="NN3" s="181" t="s">
        <v>1539</v>
      </c>
      <c r="NO3" s="181" t="s">
        <v>1539</v>
      </c>
      <c r="NP3" s="181" t="s">
        <v>1539</v>
      </c>
      <c r="NQ3" s="181" t="s">
        <v>1539</v>
      </c>
      <c r="NR3" s="181" t="s">
        <v>1539</v>
      </c>
      <c r="NS3" s="181" t="s">
        <v>1539</v>
      </c>
      <c r="NT3" s="181" t="s">
        <v>1539</v>
      </c>
      <c r="NU3" s="181" t="s">
        <v>1539</v>
      </c>
      <c r="NV3" s="181" t="s">
        <v>1539</v>
      </c>
      <c r="NW3" s="181" t="s">
        <v>1539</v>
      </c>
      <c r="NX3" s="181" t="s">
        <v>1539</v>
      </c>
      <c r="NY3" s="181" t="s">
        <v>1539</v>
      </c>
      <c r="NZ3" s="181" t="s">
        <v>1539</v>
      </c>
      <c r="OA3" s="181" t="s">
        <v>1539</v>
      </c>
      <c r="OB3" s="181" t="s">
        <v>1539</v>
      </c>
      <c r="OC3" s="181" t="s">
        <v>1539</v>
      </c>
      <c r="OD3" s="181" t="s">
        <v>1539</v>
      </c>
      <c r="OE3" s="181" t="s">
        <v>1539</v>
      </c>
      <c r="OF3" s="181" t="s">
        <v>1539</v>
      </c>
      <c r="OG3" s="181" t="s">
        <v>1539</v>
      </c>
      <c r="OH3" s="181" t="s">
        <v>1539</v>
      </c>
      <c r="OI3" s="181" t="s">
        <v>1539</v>
      </c>
      <c r="OJ3" s="181" t="s">
        <v>1539</v>
      </c>
      <c r="OK3" s="181" t="s">
        <v>1539</v>
      </c>
      <c r="OL3" s="181" t="s">
        <v>1539</v>
      </c>
      <c r="OM3" s="181" t="s">
        <v>1539</v>
      </c>
      <c r="ON3" s="181" t="s">
        <v>1539</v>
      </c>
      <c r="OO3" s="181" t="s">
        <v>1539</v>
      </c>
      <c r="OP3" s="181" t="s">
        <v>1539</v>
      </c>
      <c r="OQ3" s="181" t="s">
        <v>1539</v>
      </c>
      <c r="OR3" s="181" t="s">
        <v>1539</v>
      </c>
      <c r="OS3" s="181" t="s">
        <v>1539</v>
      </c>
      <c r="OT3" s="181" t="s">
        <v>1539</v>
      </c>
      <c r="OU3" s="181" t="s">
        <v>1539</v>
      </c>
      <c r="OV3" s="181" t="s">
        <v>1539</v>
      </c>
      <c r="OW3" s="181" t="s">
        <v>1539</v>
      </c>
      <c r="OX3" s="181" t="s">
        <v>1539</v>
      </c>
      <c r="OY3" s="181" t="s">
        <v>1539</v>
      </c>
      <c r="OZ3" s="181" t="s">
        <v>1539</v>
      </c>
      <c r="PA3" s="181" t="s">
        <v>1539</v>
      </c>
      <c r="PB3" s="181" t="s">
        <v>1539</v>
      </c>
      <c r="PC3" s="181" t="s">
        <v>1539</v>
      </c>
      <c r="PD3" s="181" t="s">
        <v>1539</v>
      </c>
      <c r="PE3" s="181" t="s">
        <v>1539</v>
      </c>
      <c r="PF3" s="181" t="s">
        <v>1539</v>
      </c>
      <c r="PG3" s="181" t="s">
        <v>1539</v>
      </c>
      <c r="PH3" s="181" t="s">
        <v>1539</v>
      </c>
      <c r="PI3" s="181" t="s">
        <v>1539</v>
      </c>
      <c r="PJ3" s="181" t="s">
        <v>1539</v>
      </c>
      <c r="PK3" s="181" t="s">
        <v>1539</v>
      </c>
      <c r="PL3" s="181" t="s">
        <v>1539</v>
      </c>
      <c r="PM3" s="181" t="s">
        <v>1539</v>
      </c>
      <c r="PN3" s="181" t="s">
        <v>1539</v>
      </c>
      <c r="PO3" s="181" t="s">
        <v>1539</v>
      </c>
      <c r="PP3" s="181" t="s">
        <v>1539</v>
      </c>
      <c r="PQ3" s="181" t="s">
        <v>1539</v>
      </c>
      <c r="PR3" s="181" t="s">
        <v>1539</v>
      </c>
      <c r="PS3" s="181" t="s">
        <v>1539</v>
      </c>
      <c r="PT3" s="181" t="s">
        <v>1539</v>
      </c>
      <c r="PU3" s="181" t="s">
        <v>1539</v>
      </c>
      <c r="PV3" s="181" t="s">
        <v>1539</v>
      </c>
      <c r="PW3" s="181" t="s">
        <v>1539</v>
      </c>
      <c r="PX3" s="181" t="s">
        <v>1539</v>
      </c>
      <c r="PY3" s="181" t="s">
        <v>1539</v>
      </c>
      <c r="PZ3" s="181" t="s">
        <v>1539</v>
      </c>
      <c r="QA3" s="181" t="s">
        <v>1539</v>
      </c>
      <c r="QB3" s="181" t="s">
        <v>1539</v>
      </c>
      <c r="QC3" s="181" t="s">
        <v>1539</v>
      </c>
      <c r="QD3" s="181" t="s">
        <v>1539</v>
      </c>
      <c r="QE3" s="181" t="s">
        <v>1539</v>
      </c>
      <c r="QF3" s="181" t="s">
        <v>1539</v>
      </c>
      <c r="QG3" s="181" t="s">
        <v>1539</v>
      </c>
      <c r="QH3" s="181" t="s">
        <v>1539</v>
      </c>
      <c r="QI3" s="181" t="s">
        <v>1539</v>
      </c>
      <c r="QJ3" s="181" t="s">
        <v>1539</v>
      </c>
      <c r="QK3" s="181" t="s">
        <v>1539</v>
      </c>
      <c r="QL3" s="181" t="s">
        <v>1539</v>
      </c>
      <c r="QM3" s="181" t="s">
        <v>1539</v>
      </c>
      <c r="QN3" s="181" t="s">
        <v>1539</v>
      </c>
      <c r="QO3" s="181" t="s">
        <v>1539</v>
      </c>
      <c r="QP3" s="181" t="s">
        <v>1539</v>
      </c>
      <c r="QQ3" s="181" t="s">
        <v>1539</v>
      </c>
      <c r="QR3" s="181" t="s">
        <v>1539</v>
      </c>
      <c r="QS3" s="181" t="s">
        <v>1539</v>
      </c>
      <c r="QT3" s="181" t="s">
        <v>1540</v>
      </c>
      <c r="QU3" s="181" t="s">
        <v>1540</v>
      </c>
      <c r="QV3" s="181" t="s">
        <v>1540</v>
      </c>
      <c r="QW3" s="181" t="s">
        <v>1540</v>
      </c>
      <c r="QX3" s="181" t="s">
        <v>1540</v>
      </c>
      <c r="QY3" s="181" t="s">
        <v>1540</v>
      </c>
      <c r="QZ3" s="181" t="s">
        <v>1540</v>
      </c>
      <c r="RA3" s="181" t="s">
        <v>1540</v>
      </c>
      <c r="RB3" s="181" t="s">
        <v>1540</v>
      </c>
      <c r="RC3" s="181" t="s">
        <v>1540</v>
      </c>
      <c r="RD3" s="181" t="s">
        <v>1540</v>
      </c>
      <c r="RE3" s="181" t="s">
        <v>1540</v>
      </c>
      <c r="RF3" s="181" t="s">
        <v>1540</v>
      </c>
      <c r="RG3" s="181" t="s">
        <v>1540</v>
      </c>
      <c r="RH3" s="181" t="s">
        <v>1540</v>
      </c>
      <c r="RI3" s="181" t="s">
        <v>1540</v>
      </c>
      <c r="RJ3" s="181" t="s">
        <v>1540</v>
      </c>
      <c r="RK3" s="181" t="s">
        <v>1540</v>
      </c>
      <c r="RL3" s="181" t="s">
        <v>1540</v>
      </c>
      <c r="RM3" s="181" t="s">
        <v>1540</v>
      </c>
      <c r="RN3" s="181" t="s">
        <v>1540</v>
      </c>
      <c r="RO3" s="181" t="s">
        <v>1541</v>
      </c>
      <c r="RP3" s="181" t="s">
        <v>1541</v>
      </c>
      <c r="RQ3" s="181" t="s">
        <v>1541</v>
      </c>
      <c r="RR3" s="181" t="s">
        <v>1541</v>
      </c>
      <c r="RS3" s="181" t="s">
        <v>1541</v>
      </c>
      <c r="RT3" s="181" t="s">
        <v>1541</v>
      </c>
      <c r="RU3" s="181" t="s">
        <v>1541</v>
      </c>
      <c r="RV3" s="181" t="s">
        <v>1541</v>
      </c>
      <c r="RW3" s="181" t="s">
        <v>1541</v>
      </c>
      <c r="RX3" s="181" t="s">
        <v>1541</v>
      </c>
      <c r="RY3" s="181" t="s">
        <v>1541</v>
      </c>
      <c r="RZ3" s="181" t="s">
        <v>1541</v>
      </c>
      <c r="SA3" s="181" t="s">
        <v>1541</v>
      </c>
      <c r="SB3" s="181" t="s">
        <v>1541</v>
      </c>
      <c r="SC3" s="181" t="s">
        <v>1541</v>
      </c>
      <c r="SD3" s="181" t="s">
        <v>1541</v>
      </c>
      <c r="SE3" s="181" t="s">
        <v>1541</v>
      </c>
      <c r="SF3" s="181" t="s">
        <v>1541</v>
      </c>
      <c r="SG3" s="181" t="s">
        <v>1541</v>
      </c>
      <c r="SH3" s="181" t="s">
        <v>1541</v>
      </c>
    </row>
    <row r="4" spans="1:503" ht="38.25" customHeight="1" collapsed="1">
      <c r="I4" s="170" t="s">
        <v>514</v>
      </c>
      <c r="J4" s="171" t="s">
        <v>182</v>
      </c>
      <c r="K4" s="171" t="s">
        <v>182</v>
      </c>
      <c r="L4" s="171" t="s">
        <v>182</v>
      </c>
      <c r="M4" s="171" t="s">
        <v>182</v>
      </c>
      <c r="N4" s="171" t="s">
        <v>182</v>
      </c>
      <c r="O4" s="171" t="s">
        <v>182</v>
      </c>
      <c r="P4" s="171" t="s">
        <v>182</v>
      </c>
      <c r="Q4" s="171" t="s">
        <v>182</v>
      </c>
      <c r="R4" s="171" t="s">
        <v>182</v>
      </c>
      <c r="S4" s="171" t="s">
        <v>182</v>
      </c>
      <c r="T4" s="171" t="s">
        <v>182</v>
      </c>
      <c r="U4" s="171" t="s">
        <v>182</v>
      </c>
      <c r="V4" s="171" t="s">
        <v>182</v>
      </c>
      <c r="W4" s="171" t="s">
        <v>182</v>
      </c>
      <c r="X4" s="171" t="s">
        <v>182</v>
      </c>
      <c r="Y4" s="171" t="s">
        <v>182</v>
      </c>
      <c r="Z4" s="171" t="s">
        <v>182</v>
      </c>
      <c r="AA4" s="171" t="s">
        <v>182</v>
      </c>
      <c r="AB4" s="171" t="s">
        <v>182</v>
      </c>
      <c r="AC4" s="171" t="s">
        <v>182</v>
      </c>
      <c r="AD4" s="171" t="s">
        <v>182</v>
      </c>
      <c r="AE4" s="171" t="s">
        <v>182</v>
      </c>
      <c r="AF4" s="171" t="s">
        <v>182</v>
      </c>
      <c r="AG4" s="171" t="s">
        <v>182</v>
      </c>
      <c r="AH4" s="171" t="s">
        <v>182</v>
      </c>
      <c r="AI4" s="171" t="s">
        <v>182</v>
      </c>
      <c r="AJ4" s="171" t="s">
        <v>182</v>
      </c>
      <c r="AK4" s="171" t="s">
        <v>182</v>
      </c>
      <c r="AL4" s="171" t="s">
        <v>182</v>
      </c>
      <c r="AM4" s="171" t="s">
        <v>182</v>
      </c>
      <c r="AN4" s="171" t="s">
        <v>182</v>
      </c>
      <c r="AO4" s="171" t="s">
        <v>182</v>
      </c>
      <c r="AP4" s="171" t="s">
        <v>182</v>
      </c>
      <c r="AQ4" s="171" t="s">
        <v>182</v>
      </c>
      <c r="AR4" s="171" t="s">
        <v>182</v>
      </c>
      <c r="AS4" s="171" t="s">
        <v>182</v>
      </c>
      <c r="AT4" s="171" t="s">
        <v>182</v>
      </c>
      <c r="AU4" s="171" t="s">
        <v>182</v>
      </c>
      <c r="AV4" s="171" t="s">
        <v>182</v>
      </c>
      <c r="AW4" s="171" t="s">
        <v>182</v>
      </c>
      <c r="AX4" s="171" t="s">
        <v>182</v>
      </c>
      <c r="AY4" s="171" t="s">
        <v>182</v>
      </c>
      <c r="AZ4" s="171" t="s">
        <v>182</v>
      </c>
      <c r="BA4" s="171" t="s">
        <v>182</v>
      </c>
      <c r="BB4" s="171" t="s">
        <v>182</v>
      </c>
      <c r="BC4" s="171" t="s">
        <v>182</v>
      </c>
      <c r="BD4" s="171" t="s">
        <v>182</v>
      </c>
      <c r="BE4" s="171" t="s">
        <v>182</v>
      </c>
      <c r="BF4" s="171" t="s">
        <v>182</v>
      </c>
      <c r="BG4" s="171" t="s">
        <v>182</v>
      </c>
      <c r="BH4" s="171" t="s">
        <v>182</v>
      </c>
      <c r="BI4" s="171" t="s">
        <v>182</v>
      </c>
      <c r="BJ4" s="171" t="s">
        <v>182</v>
      </c>
      <c r="BK4" s="171" t="s">
        <v>182</v>
      </c>
      <c r="BL4" s="171" t="s">
        <v>182</v>
      </c>
      <c r="BM4" s="171" t="s">
        <v>182</v>
      </c>
      <c r="BN4" s="171" t="s">
        <v>182</v>
      </c>
      <c r="BO4" s="171" t="s">
        <v>182</v>
      </c>
      <c r="BP4" s="171" t="s">
        <v>182</v>
      </c>
      <c r="BQ4" s="171" t="s">
        <v>182</v>
      </c>
      <c r="BR4" s="171" t="s">
        <v>182</v>
      </c>
      <c r="BS4" s="171" t="s">
        <v>182</v>
      </c>
      <c r="BT4" s="171" t="s">
        <v>182</v>
      </c>
      <c r="BU4" s="171" t="s">
        <v>182</v>
      </c>
      <c r="BV4" s="171" t="s">
        <v>182</v>
      </c>
      <c r="BW4" s="171" t="s">
        <v>182</v>
      </c>
      <c r="BX4" s="171" t="s">
        <v>182</v>
      </c>
      <c r="BY4" s="171" t="s">
        <v>182</v>
      </c>
      <c r="BZ4" s="171" t="s">
        <v>182</v>
      </c>
      <c r="CA4" s="171" t="s">
        <v>182</v>
      </c>
      <c r="CB4" s="171" t="s">
        <v>182</v>
      </c>
      <c r="CC4" s="171" t="s">
        <v>182</v>
      </c>
      <c r="CD4" s="171" t="s">
        <v>182</v>
      </c>
      <c r="CE4" s="171" t="s">
        <v>182</v>
      </c>
      <c r="CF4" s="171" t="s">
        <v>182</v>
      </c>
      <c r="CG4" s="171" t="s">
        <v>182</v>
      </c>
      <c r="CH4" s="171" t="s">
        <v>182</v>
      </c>
      <c r="CI4" s="171" t="s">
        <v>182</v>
      </c>
      <c r="CJ4" s="171" t="s">
        <v>182</v>
      </c>
      <c r="CK4" s="171" t="s">
        <v>182</v>
      </c>
      <c r="CL4" s="171" t="s">
        <v>182</v>
      </c>
      <c r="CM4" s="171" t="s">
        <v>182</v>
      </c>
      <c r="CN4" s="171" t="s">
        <v>182</v>
      </c>
      <c r="CO4" s="171" t="s">
        <v>182</v>
      </c>
      <c r="CP4" s="171" t="s">
        <v>182</v>
      </c>
      <c r="CQ4" s="171" t="s">
        <v>182</v>
      </c>
      <c r="CR4" s="171" t="s">
        <v>182</v>
      </c>
      <c r="CS4" s="171" t="s">
        <v>182</v>
      </c>
      <c r="CT4" s="171" t="s">
        <v>182</v>
      </c>
      <c r="CU4" s="171" t="s">
        <v>182</v>
      </c>
      <c r="CV4" s="171" t="s">
        <v>182</v>
      </c>
      <c r="CW4" s="171" t="s">
        <v>182</v>
      </c>
      <c r="CX4" s="171" t="s">
        <v>182</v>
      </c>
      <c r="CY4" s="171" t="s">
        <v>182</v>
      </c>
      <c r="CZ4" s="171" t="s">
        <v>182</v>
      </c>
      <c r="DA4" s="171" t="s">
        <v>182</v>
      </c>
      <c r="DB4" s="171" t="s">
        <v>182</v>
      </c>
      <c r="DC4" s="171" t="s">
        <v>182</v>
      </c>
      <c r="DD4" s="171" t="s">
        <v>182</v>
      </c>
      <c r="DE4" s="171" t="s">
        <v>182</v>
      </c>
      <c r="DF4" s="171" t="s">
        <v>182</v>
      </c>
      <c r="DG4" s="171" t="s">
        <v>182</v>
      </c>
      <c r="DH4" s="171" t="s">
        <v>182</v>
      </c>
      <c r="DI4" s="171" t="s">
        <v>182</v>
      </c>
      <c r="DJ4" s="171" t="s">
        <v>182</v>
      </c>
      <c r="DK4" s="171" t="s">
        <v>182</v>
      </c>
      <c r="DL4" s="171" t="s">
        <v>182</v>
      </c>
      <c r="DM4" s="171" t="s">
        <v>182</v>
      </c>
      <c r="DN4" s="171" t="s">
        <v>182</v>
      </c>
      <c r="DO4" s="171" t="s">
        <v>182</v>
      </c>
      <c r="DP4" s="171" t="s">
        <v>182</v>
      </c>
      <c r="DQ4" s="171" t="s">
        <v>182</v>
      </c>
      <c r="DR4" s="171" t="s">
        <v>182</v>
      </c>
      <c r="DS4" s="171" t="s">
        <v>182</v>
      </c>
      <c r="DT4" s="171" t="s">
        <v>182</v>
      </c>
      <c r="DU4" s="171" t="s">
        <v>182</v>
      </c>
      <c r="DV4" s="171" t="s">
        <v>182</v>
      </c>
      <c r="DW4" s="171" t="s">
        <v>182</v>
      </c>
      <c r="DX4" s="171" t="s">
        <v>182</v>
      </c>
      <c r="DY4" s="171" t="s">
        <v>182</v>
      </c>
      <c r="DZ4" s="171" t="s">
        <v>182</v>
      </c>
      <c r="EA4" s="171" t="s">
        <v>182</v>
      </c>
      <c r="EB4" s="171" t="s">
        <v>182</v>
      </c>
      <c r="EC4" s="171" t="s">
        <v>182</v>
      </c>
      <c r="ED4" s="171" t="s">
        <v>182</v>
      </c>
      <c r="EE4" s="171" t="s">
        <v>182</v>
      </c>
      <c r="EF4" s="171" t="s">
        <v>182</v>
      </c>
      <c r="EG4" s="171" t="s">
        <v>182</v>
      </c>
      <c r="EH4" s="171" t="s">
        <v>182</v>
      </c>
      <c r="EI4" s="171" t="s">
        <v>182</v>
      </c>
      <c r="EJ4" s="171" t="s">
        <v>182</v>
      </c>
      <c r="EK4" s="171" t="s">
        <v>182</v>
      </c>
      <c r="EL4" s="171" t="s">
        <v>182</v>
      </c>
      <c r="EM4" s="171" t="s">
        <v>182</v>
      </c>
      <c r="EN4" s="171" t="s">
        <v>182</v>
      </c>
      <c r="EO4" s="171" t="s">
        <v>182</v>
      </c>
      <c r="EP4" s="171" t="s">
        <v>182</v>
      </c>
      <c r="EQ4" s="171" t="s">
        <v>182</v>
      </c>
      <c r="ER4" s="171" t="s">
        <v>182</v>
      </c>
      <c r="ES4" s="171" t="s">
        <v>182</v>
      </c>
      <c r="ET4" s="171" t="s">
        <v>182</v>
      </c>
      <c r="EU4" s="171" t="s">
        <v>182</v>
      </c>
      <c r="EV4" s="171" t="s">
        <v>182</v>
      </c>
      <c r="EW4" s="171" t="s">
        <v>182</v>
      </c>
      <c r="EX4" s="171" t="s">
        <v>182</v>
      </c>
      <c r="EY4" s="171" t="s">
        <v>182</v>
      </c>
      <c r="EZ4" s="171" t="s">
        <v>182</v>
      </c>
      <c r="FA4" s="171" t="s">
        <v>182</v>
      </c>
      <c r="FB4" s="171" t="s">
        <v>182</v>
      </c>
      <c r="FC4" s="171" t="s">
        <v>182</v>
      </c>
      <c r="FD4" s="171" t="s">
        <v>182</v>
      </c>
      <c r="FE4" s="171" t="s">
        <v>182</v>
      </c>
      <c r="FF4" s="171" t="s">
        <v>182</v>
      </c>
      <c r="FG4" s="171" t="s">
        <v>182</v>
      </c>
      <c r="FH4" s="171" t="s">
        <v>182</v>
      </c>
      <c r="FI4" s="171" t="s">
        <v>182</v>
      </c>
      <c r="FJ4" s="171" t="s">
        <v>182</v>
      </c>
      <c r="FK4" s="171" t="s">
        <v>182</v>
      </c>
      <c r="FL4" s="171" t="s">
        <v>182</v>
      </c>
      <c r="FM4" s="171" t="s">
        <v>182</v>
      </c>
      <c r="FN4" s="171" t="s">
        <v>182</v>
      </c>
      <c r="FO4" s="171" t="s">
        <v>182</v>
      </c>
      <c r="FP4" s="171" t="s">
        <v>182</v>
      </c>
      <c r="FQ4" s="171" t="s">
        <v>182</v>
      </c>
      <c r="FR4" s="171" t="s">
        <v>182</v>
      </c>
      <c r="FS4" s="171" t="s">
        <v>182</v>
      </c>
      <c r="FT4" s="171" t="s">
        <v>182</v>
      </c>
      <c r="FU4" s="171" t="s">
        <v>182</v>
      </c>
      <c r="FV4" s="171" t="s">
        <v>182</v>
      </c>
      <c r="FW4" s="171" t="s">
        <v>182</v>
      </c>
      <c r="FX4" s="171" t="s">
        <v>182</v>
      </c>
      <c r="FY4" s="171" t="s">
        <v>182</v>
      </c>
      <c r="FZ4" s="171" t="s">
        <v>182</v>
      </c>
      <c r="GA4" s="171" t="s">
        <v>182</v>
      </c>
      <c r="GB4" s="171" t="s">
        <v>182</v>
      </c>
      <c r="GC4" s="171" t="s">
        <v>182</v>
      </c>
      <c r="GD4" s="171" t="s">
        <v>182</v>
      </c>
      <c r="GE4" s="171" t="s">
        <v>182</v>
      </c>
      <c r="GF4" s="171" t="s">
        <v>182</v>
      </c>
      <c r="GG4" s="171" t="s">
        <v>182</v>
      </c>
      <c r="GH4" s="171" t="s">
        <v>182</v>
      </c>
      <c r="GI4" s="171" t="s">
        <v>182</v>
      </c>
      <c r="GJ4" s="171" t="s">
        <v>182</v>
      </c>
      <c r="GK4" s="171" t="s">
        <v>182</v>
      </c>
      <c r="GL4" s="171" t="s">
        <v>182</v>
      </c>
      <c r="GM4" s="171" t="s">
        <v>182</v>
      </c>
      <c r="GN4" s="171" t="s">
        <v>182</v>
      </c>
      <c r="GO4" s="171" t="s">
        <v>182</v>
      </c>
      <c r="GP4" s="171" t="s">
        <v>182</v>
      </c>
      <c r="GQ4" s="171" t="s">
        <v>182</v>
      </c>
      <c r="GR4" s="171" t="s">
        <v>182</v>
      </c>
      <c r="GS4" s="171" t="s">
        <v>182</v>
      </c>
      <c r="GT4" s="171" t="s">
        <v>182</v>
      </c>
      <c r="GU4" s="171" t="s">
        <v>182</v>
      </c>
      <c r="GV4" s="171" t="s">
        <v>182</v>
      </c>
      <c r="GW4" s="171" t="s">
        <v>182</v>
      </c>
      <c r="GX4" s="171" t="s">
        <v>182</v>
      </c>
      <c r="GY4" s="171" t="s">
        <v>182</v>
      </c>
      <c r="GZ4" s="171" t="s">
        <v>182</v>
      </c>
      <c r="HA4" s="171" t="s">
        <v>182</v>
      </c>
      <c r="HB4" s="171" t="s">
        <v>182</v>
      </c>
      <c r="HC4" s="171" t="s">
        <v>182</v>
      </c>
      <c r="HD4" s="171" t="s">
        <v>182</v>
      </c>
      <c r="HE4" s="171" t="s">
        <v>182</v>
      </c>
      <c r="HF4" s="171" t="s">
        <v>182</v>
      </c>
      <c r="HG4" s="171" t="s">
        <v>182</v>
      </c>
      <c r="HH4" s="171" t="s">
        <v>182</v>
      </c>
      <c r="HI4" s="171" t="s">
        <v>182</v>
      </c>
      <c r="HJ4" s="171" t="s">
        <v>182</v>
      </c>
      <c r="HK4" s="171" t="s">
        <v>182</v>
      </c>
      <c r="HL4" s="171" t="s">
        <v>182</v>
      </c>
      <c r="HM4" s="171" t="s">
        <v>182</v>
      </c>
      <c r="HN4" s="171" t="s">
        <v>182</v>
      </c>
      <c r="HO4" s="171" t="s">
        <v>182</v>
      </c>
      <c r="HP4" s="171" t="s">
        <v>182</v>
      </c>
      <c r="HQ4" s="171" t="s">
        <v>182</v>
      </c>
      <c r="HR4" s="171" t="s">
        <v>182</v>
      </c>
      <c r="HS4" s="171" t="s">
        <v>182</v>
      </c>
      <c r="HT4" s="171" t="s">
        <v>182</v>
      </c>
      <c r="HU4" s="171" t="s">
        <v>182</v>
      </c>
      <c r="HV4" s="171" t="s">
        <v>182</v>
      </c>
      <c r="HW4" s="171" t="s">
        <v>182</v>
      </c>
      <c r="HX4" s="171" t="s">
        <v>182</v>
      </c>
      <c r="HY4" s="171" t="s">
        <v>182</v>
      </c>
      <c r="HZ4" s="171" t="s">
        <v>182</v>
      </c>
      <c r="IA4" s="171" t="s">
        <v>182</v>
      </c>
      <c r="IB4" s="171" t="s">
        <v>182</v>
      </c>
      <c r="IC4" s="171" t="s">
        <v>182</v>
      </c>
      <c r="ID4" s="171" t="s">
        <v>182</v>
      </c>
      <c r="IE4" s="171" t="s">
        <v>182</v>
      </c>
      <c r="IF4" s="171" t="s">
        <v>182</v>
      </c>
      <c r="IG4" s="171" t="s">
        <v>182</v>
      </c>
      <c r="IH4" s="171" t="s">
        <v>182</v>
      </c>
      <c r="II4" s="171" t="s">
        <v>182</v>
      </c>
      <c r="IJ4" s="171" t="s">
        <v>182</v>
      </c>
      <c r="IK4" s="171" t="s">
        <v>182</v>
      </c>
      <c r="IL4" s="171" t="s">
        <v>182</v>
      </c>
      <c r="IM4" s="171" t="s">
        <v>182</v>
      </c>
      <c r="IN4" s="171" t="s">
        <v>182</v>
      </c>
      <c r="IO4" s="171" t="s">
        <v>182</v>
      </c>
      <c r="IP4" s="171" t="s">
        <v>182</v>
      </c>
      <c r="IQ4" s="171" t="s">
        <v>182</v>
      </c>
      <c r="IR4" s="171" t="s">
        <v>182</v>
      </c>
      <c r="IS4" s="171" t="s">
        <v>182</v>
      </c>
      <c r="IT4" s="171" t="s">
        <v>182</v>
      </c>
      <c r="IU4" s="171" t="s">
        <v>182</v>
      </c>
      <c r="IV4" s="18" t="s">
        <v>564</v>
      </c>
      <c r="IW4" s="171" t="s">
        <v>181</v>
      </c>
      <c r="IX4" s="171" t="s">
        <v>181</v>
      </c>
      <c r="IY4" s="171" t="s">
        <v>181</v>
      </c>
      <c r="IZ4" s="171" t="s">
        <v>181</v>
      </c>
      <c r="JA4" s="171" t="s">
        <v>181</v>
      </c>
      <c r="JB4" s="171" t="s">
        <v>181</v>
      </c>
      <c r="JC4" s="171" t="s">
        <v>181</v>
      </c>
      <c r="JD4" s="171" t="s">
        <v>181</v>
      </c>
      <c r="JE4" s="171" t="s">
        <v>181</v>
      </c>
      <c r="JF4" s="171" t="s">
        <v>181</v>
      </c>
      <c r="JG4" s="171" t="s">
        <v>181</v>
      </c>
      <c r="JH4" s="171" t="s">
        <v>181</v>
      </c>
      <c r="JI4" s="171" t="s">
        <v>181</v>
      </c>
      <c r="JJ4" s="171" t="s">
        <v>181</v>
      </c>
      <c r="JK4" s="171" t="s">
        <v>181</v>
      </c>
      <c r="JL4" s="171" t="s">
        <v>181</v>
      </c>
      <c r="JM4" s="171" t="s">
        <v>181</v>
      </c>
      <c r="JN4" s="171" t="s">
        <v>181</v>
      </c>
      <c r="JO4" s="171" t="s">
        <v>181</v>
      </c>
      <c r="JP4" s="171" t="s">
        <v>181</v>
      </c>
      <c r="JQ4" s="171" t="s">
        <v>181</v>
      </c>
      <c r="JR4" s="171" t="s">
        <v>181</v>
      </c>
      <c r="JS4" s="171" t="s">
        <v>181</v>
      </c>
      <c r="JT4" s="171" t="s">
        <v>181</v>
      </c>
      <c r="JU4" s="171" t="s">
        <v>181</v>
      </c>
      <c r="JV4" s="171" t="s">
        <v>181</v>
      </c>
      <c r="JW4" s="171" t="s">
        <v>181</v>
      </c>
      <c r="JX4" s="171" t="s">
        <v>181</v>
      </c>
      <c r="JY4" s="171" t="s">
        <v>181</v>
      </c>
      <c r="JZ4" s="171" t="s">
        <v>181</v>
      </c>
      <c r="KA4" s="171" t="s">
        <v>181</v>
      </c>
      <c r="KB4" s="171" t="s">
        <v>181</v>
      </c>
      <c r="KC4" s="171" t="s">
        <v>181</v>
      </c>
      <c r="KD4" s="171" t="s">
        <v>181</v>
      </c>
      <c r="KE4" s="171" t="s">
        <v>181</v>
      </c>
      <c r="KF4" s="171" t="s">
        <v>181</v>
      </c>
      <c r="KG4" s="171" t="s">
        <v>181</v>
      </c>
      <c r="KH4" s="171" t="s">
        <v>181</v>
      </c>
      <c r="KI4" s="171" t="s">
        <v>181</v>
      </c>
      <c r="KJ4" s="171" t="s">
        <v>181</v>
      </c>
      <c r="KK4" s="171" t="s">
        <v>181</v>
      </c>
      <c r="KL4" s="171" t="s">
        <v>181</v>
      </c>
      <c r="KM4" s="171" t="s">
        <v>181</v>
      </c>
      <c r="KN4" s="171" t="s">
        <v>181</v>
      </c>
      <c r="KO4" s="171" t="s">
        <v>181</v>
      </c>
      <c r="KP4" s="171" t="s">
        <v>181</v>
      </c>
      <c r="KQ4" s="171" t="s">
        <v>181</v>
      </c>
      <c r="KR4" s="171" t="s">
        <v>181</v>
      </c>
      <c r="KS4" s="171" t="s">
        <v>181</v>
      </c>
      <c r="KT4" s="171" t="s">
        <v>181</v>
      </c>
      <c r="KU4" s="171" t="s">
        <v>181</v>
      </c>
      <c r="KV4" s="171" t="s">
        <v>181</v>
      </c>
      <c r="KW4" s="171" t="s">
        <v>181</v>
      </c>
      <c r="KX4" s="171" t="s">
        <v>181</v>
      </c>
      <c r="KY4" s="171" t="s">
        <v>181</v>
      </c>
      <c r="KZ4" s="171" t="s">
        <v>181</v>
      </c>
      <c r="LA4" s="171" t="s">
        <v>181</v>
      </c>
      <c r="LB4" s="171" t="s">
        <v>181</v>
      </c>
      <c r="LC4" s="171" t="s">
        <v>181</v>
      </c>
      <c r="LD4" s="171" t="s">
        <v>181</v>
      </c>
      <c r="LE4" s="171" t="s">
        <v>181</v>
      </c>
      <c r="LF4" s="171" t="s">
        <v>181</v>
      </c>
      <c r="LG4" s="171" t="s">
        <v>181</v>
      </c>
      <c r="LH4" s="171" t="s">
        <v>181</v>
      </c>
      <c r="LI4" s="171" t="s">
        <v>181</v>
      </c>
      <c r="LJ4" s="171" t="s">
        <v>181</v>
      </c>
      <c r="LK4" s="171" t="s">
        <v>181</v>
      </c>
      <c r="LL4" s="171" t="s">
        <v>181</v>
      </c>
      <c r="LM4" s="171" t="s">
        <v>181</v>
      </c>
      <c r="LN4" s="171" t="s">
        <v>181</v>
      </c>
      <c r="LO4" s="171" t="s">
        <v>181</v>
      </c>
      <c r="LP4" s="171" t="s">
        <v>181</v>
      </c>
      <c r="LQ4" s="171" t="s">
        <v>181</v>
      </c>
      <c r="LR4" s="171" t="s">
        <v>181</v>
      </c>
      <c r="LS4" s="171" t="s">
        <v>181</v>
      </c>
      <c r="LT4" s="171" t="s">
        <v>181</v>
      </c>
      <c r="LU4" s="171" t="s">
        <v>181</v>
      </c>
      <c r="LV4" s="171" t="s">
        <v>181</v>
      </c>
      <c r="LW4" s="171" t="s">
        <v>181</v>
      </c>
      <c r="LX4" s="171" t="s">
        <v>181</v>
      </c>
      <c r="LY4" s="171" t="s">
        <v>181</v>
      </c>
      <c r="LZ4" s="171" t="s">
        <v>181</v>
      </c>
      <c r="MA4" s="171" t="s">
        <v>181</v>
      </c>
      <c r="MB4" s="171" t="s">
        <v>181</v>
      </c>
      <c r="MC4" s="171" t="s">
        <v>181</v>
      </c>
      <c r="MD4" s="171" t="s">
        <v>181</v>
      </c>
      <c r="ME4" s="171" t="s">
        <v>181</v>
      </c>
      <c r="MF4" s="171" t="s">
        <v>181</v>
      </c>
      <c r="MG4" s="171" t="s">
        <v>181</v>
      </c>
      <c r="MH4" s="171" t="s">
        <v>181</v>
      </c>
      <c r="MI4" s="171" t="s">
        <v>181</v>
      </c>
      <c r="MJ4" s="171" t="s">
        <v>181</v>
      </c>
      <c r="MK4" s="171" t="s">
        <v>181</v>
      </c>
      <c r="ML4" s="171" t="s">
        <v>181</v>
      </c>
      <c r="MM4" s="171" t="s">
        <v>181</v>
      </c>
      <c r="MN4" s="171" t="s">
        <v>181</v>
      </c>
      <c r="MO4" s="171" t="s">
        <v>181</v>
      </c>
      <c r="MP4" s="171" t="s">
        <v>181</v>
      </c>
      <c r="MQ4" s="171" t="s">
        <v>181</v>
      </c>
      <c r="MR4" s="171" t="s">
        <v>181</v>
      </c>
      <c r="MS4" s="171" t="s">
        <v>181</v>
      </c>
      <c r="MT4" s="171" t="s">
        <v>181</v>
      </c>
      <c r="MU4" s="171" t="s">
        <v>181</v>
      </c>
      <c r="MV4" s="171" t="s">
        <v>181</v>
      </c>
      <c r="MW4" s="171" t="s">
        <v>181</v>
      </c>
      <c r="MX4" s="171" t="s">
        <v>181</v>
      </c>
      <c r="MY4" s="171" t="s">
        <v>181</v>
      </c>
      <c r="MZ4" s="171" t="s">
        <v>181</v>
      </c>
      <c r="NA4" s="171" t="s">
        <v>181</v>
      </c>
      <c r="NB4" s="171" t="s">
        <v>181</v>
      </c>
      <c r="NC4" s="171" t="s">
        <v>181</v>
      </c>
      <c r="ND4" s="171" t="s">
        <v>181</v>
      </c>
      <c r="NE4" s="171" t="s">
        <v>181</v>
      </c>
      <c r="NF4" s="171" t="s">
        <v>181</v>
      </c>
      <c r="NG4" s="171" t="s">
        <v>181</v>
      </c>
      <c r="NH4" s="171" t="s">
        <v>181</v>
      </c>
      <c r="NI4" s="171" t="s">
        <v>181</v>
      </c>
      <c r="NJ4" s="171" t="s">
        <v>181</v>
      </c>
      <c r="NK4" s="171" t="s">
        <v>181</v>
      </c>
      <c r="NL4" s="171" t="s">
        <v>181</v>
      </c>
      <c r="NM4" s="171" t="s">
        <v>181</v>
      </c>
      <c r="NN4" s="171" t="s">
        <v>181</v>
      </c>
      <c r="NO4" s="171" t="s">
        <v>181</v>
      </c>
      <c r="NP4" s="171" t="s">
        <v>181</v>
      </c>
      <c r="NQ4" s="171" t="s">
        <v>181</v>
      </c>
      <c r="NR4" s="171" t="s">
        <v>181</v>
      </c>
      <c r="NS4" s="171" t="s">
        <v>181</v>
      </c>
      <c r="NT4" s="171" t="s">
        <v>181</v>
      </c>
      <c r="NU4" s="171" t="s">
        <v>181</v>
      </c>
      <c r="NV4" s="171" t="s">
        <v>181</v>
      </c>
      <c r="NW4" s="171" t="s">
        <v>181</v>
      </c>
      <c r="NX4" s="171" t="s">
        <v>181</v>
      </c>
      <c r="NY4" s="171" t="s">
        <v>181</v>
      </c>
      <c r="NZ4" s="171" t="s">
        <v>181</v>
      </c>
      <c r="OA4" s="171" t="s">
        <v>181</v>
      </c>
      <c r="OB4" s="171" t="s">
        <v>181</v>
      </c>
      <c r="OC4" s="171" t="s">
        <v>181</v>
      </c>
      <c r="OD4" s="171" t="s">
        <v>181</v>
      </c>
      <c r="OE4" s="171" t="s">
        <v>181</v>
      </c>
      <c r="OF4" s="171" t="s">
        <v>181</v>
      </c>
      <c r="OG4" s="171" t="s">
        <v>181</v>
      </c>
      <c r="OH4" s="171" t="s">
        <v>181</v>
      </c>
      <c r="OI4" s="171" t="s">
        <v>181</v>
      </c>
      <c r="OJ4" s="171" t="s">
        <v>181</v>
      </c>
      <c r="OK4" s="171" t="s">
        <v>181</v>
      </c>
      <c r="OL4" s="171" t="s">
        <v>181</v>
      </c>
      <c r="OM4" s="171" t="s">
        <v>181</v>
      </c>
      <c r="ON4" s="171" t="s">
        <v>181</v>
      </c>
      <c r="OO4" s="171" t="s">
        <v>181</v>
      </c>
      <c r="OP4" s="171" t="s">
        <v>181</v>
      </c>
      <c r="OQ4" s="171" t="s">
        <v>181</v>
      </c>
      <c r="OR4" s="171" t="s">
        <v>181</v>
      </c>
      <c r="OS4" s="171" t="s">
        <v>181</v>
      </c>
      <c r="OT4" s="171" t="s">
        <v>181</v>
      </c>
      <c r="OU4" s="171" t="s">
        <v>181</v>
      </c>
      <c r="OV4" s="171" t="s">
        <v>181</v>
      </c>
      <c r="OW4" s="171" t="s">
        <v>181</v>
      </c>
      <c r="OX4" s="171" t="s">
        <v>181</v>
      </c>
      <c r="OY4" s="171" t="s">
        <v>181</v>
      </c>
      <c r="OZ4" s="171" t="s">
        <v>181</v>
      </c>
      <c r="PA4" s="171" t="s">
        <v>181</v>
      </c>
      <c r="PB4" s="171" t="s">
        <v>181</v>
      </c>
      <c r="PC4" s="171" t="s">
        <v>181</v>
      </c>
      <c r="PD4" s="171" t="s">
        <v>181</v>
      </c>
      <c r="PE4" s="171" t="s">
        <v>181</v>
      </c>
      <c r="PF4" s="171" t="s">
        <v>181</v>
      </c>
      <c r="PG4" s="171" t="s">
        <v>181</v>
      </c>
      <c r="PH4" s="171" t="s">
        <v>181</v>
      </c>
      <c r="PI4" s="171" t="s">
        <v>181</v>
      </c>
      <c r="PJ4" s="171" t="s">
        <v>181</v>
      </c>
      <c r="PK4" s="171" t="s">
        <v>181</v>
      </c>
      <c r="PL4" s="171" t="s">
        <v>181</v>
      </c>
      <c r="PM4" s="171" t="s">
        <v>181</v>
      </c>
      <c r="PN4" s="171" t="s">
        <v>181</v>
      </c>
      <c r="PO4" s="171" t="s">
        <v>181</v>
      </c>
      <c r="PP4" s="171" t="s">
        <v>181</v>
      </c>
      <c r="PQ4" s="171" t="s">
        <v>181</v>
      </c>
      <c r="PR4" s="171" t="s">
        <v>181</v>
      </c>
      <c r="PS4" s="171" t="s">
        <v>181</v>
      </c>
      <c r="PT4" s="171" t="s">
        <v>181</v>
      </c>
      <c r="PU4" s="171" t="s">
        <v>181</v>
      </c>
      <c r="PV4" s="171" t="s">
        <v>181</v>
      </c>
      <c r="PW4" s="171" t="s">
        <v>181</v>
      </c>
      <c r="PX4" s="171" t="s">
        <v>181</v>
      </c>
      <c r="PY4" s="171" t="s">
        <v>181</v>
      </c>
      <c r="PZ4" s="171" t="s">
        <v>181</v>
      </c>
      <c r="QA4" s="171" t="s">
        <v>181</v>
      </c>
      <c r="QB4" s="171" t="s">
        <v>181</v>
      </c>
      <c r="QC4" s="171" t="s">
        <v>181</v>
      </c>
      <c r="QD4" s="171" t="s">
        <v>181</v>
      </c>
      <c r="QE4" s="171" t="s">
        <v>181</v>
      </c>
      <c r="QF4" s="171" t="s">
        <v>181</v>
      </c>
      <c r="QG4" s="171" t="s">
        <v>181</v>
      </c>
      <c r="QH4" s="171" t="s">
        <v>181</v>
      </c>
      <c r="QI4" s="171" t="s">
        <v>181</v>
      </c>
      <c r="QJ4" s="171" t="s">
        <v>181</v>
      </c>
      <c r="QK4" s="171" t="s">
        <v>181</v>
      </c>
      <c r="QL4" s="171" t="s">
        <v>181</v>
      </c>
      <c r="QM4" s="171" t="s">
        <v>181</v>
      </c>
      <c r="QN4" s="171" t="s">
        <v>181</v>
      </c>
      <c r="QO4" s="171" t="s">
        <v>181</v>
      </c>
      <c r="QP4" s="171" t="s">
        <v>181</v>
      </c>
      <c r="QQ4" s="171" t="s">
        <v>181</v>
      </c>
      <c r="QR4" s="171" t="s">
        <v>181</v>
      </c>
      <c r="QS4" s="171" t="s">
        <v>181</v>
      </c>
      <c r="QT4" s="171" t="s">
        <v>181</v>
      </c>
      <c r="QU4" s="171" t="s">
        <v>181</v>
      </c>
      <c r="QV4" s="171" t="s">
        <v>181</v>
      </c>
      <c r="QW4" s="171" t="s">
        <v>181</v>
      </c>
      <c r="QX4" s="171" t="s">
        <v>181</v>
      </c>
      <c r="QY4" s="171" t="s">
        <v>181</v>
      </c>
      <c r="QZ4" s="171" t="s">
        <v>181</v>
      </c>
      <c r="RA4" s="171" t="s">
        <v>181</v>
      </c>
      <c r="RB4" s="171" t="s">
        <v>181</v>
      </c>
      <c r="RC4" s="171" t="s">
        <v>181</v>
      </c>
      <c r="RD4" s="171" t="s">
        <v>181</v>
      </c>
      <c r="RE4" s="171" t="s">
        <v>181</v>
      </c>
      <c r="RF4" s="171" t="s">
        <v>181</v>
      </c>
      <c r="RG4" s="171" t="s">
        <v>181</v>
      </c>
      <c r="RH4" s="171" t="s">
        <v>181</v>
      </c>
      <c r="RI4" s="171" t="s">
        <v>181</v>
      </c>
      <c r="RJ4" s="171" t="s">
        <v>181</v>
      </c>
      <c r="RK4" s="171" t="s">
        <v>181</v>
      </c>
      <c r="RL4" s="171" t="s">
        <v>181</v>
      </c>
      <c r="RM4" s="171" t="s">
        <v>181</v>
      </c>
      <c r="RN4" s="171" t="s">
        <v>181</v>
      </c>
      <c r="RO4" s="171" t="s">
        <v>181</v>
      </c>
      <c r="RP4" s="171" t="s">
        <v>181</v>
      </c>
      <c r="RQ4" s="171" t="s">
        <v>181</v>
      </c>
      <c r="RR4" s="171" t="s">
        <v>181</v>
      </c>
      <c r="RS4" s="171" t="s">
        <v>181</v>
      </c>
      <c r="RT4" s="171" t="s">
        <v>181</v>
      </c>
      <c r="RU4" s="171" t="s">
        <v>181</v>
      </c>
      <c r="RV4" s="171" t="s">
        <v>181</v>
      </c>
      <c r="RW4" s="171" t="s">
        <v>181</v>
      </c>
      <c r="RX4" s="171" t="s">
        <v>181</v>
      </c>
      <c r="RY4" s="171" t="s">
        <v>181</v>
      </c>
      <c r="RZ4" s="171" t="s">
        <v>181</v>
      </c>
      <c r="SA4" s="171" t="s">
        <v>181</v>
      </c>
      <c r="SB4" s="171" t="s">
        <v>181</v>
      </c>
      <c r="SC4" s="171" t="s">
        <v>181</v>
      </c>
      <c r="SD4" s="171" t="s">
        <v>181</v>
      </c>
      <c r="SE4" s="171" t="s">
        <v>181</v>
      </c>
      <c r="SF4" s="171" t="s">
        <v>181</v>
      </c>
      <c r="SG4" s="171" t="s">
        <v>181</v>
      </c>
      <c r="SH4" s="171" t="s">
        <v>181</v>
      </c>
    </row>
    <row r="5" spans="1:503" ht="16.5" hidden="1" customHeight="1" outlineLevel="1">
      <c r="I5" s="170" t="s">
        <v>1523</v>
      </c>
      <c r="J5" s="171" t="s">
        <v>185</v>
      </c>
      <c r="K5" s="171" t="s">
        <v>185</v>
      </c>
      <c r="L5" s="171" t="s">
        <v>185</v>
      </c>
      <c r="M5" s="171" t="s">
        <v>185</v>
      </c>
      <c r="N5" s="171" t="s">
        <v>185</v>
      </c>
      <c r="O5" s="171" t="s">
        <v>185</v>
      </c>
      <c r="P5" s="171" t="s">
        <v>185</v>
      </c>
      <c r="Q5" s="171" t="s">
        <v>185</v>
      </c>
      <c r="R5" s="171" t="s">
        <v>185</v>
      </c>
      <c r="S5" s="171" t="s">
        <v>185</v>
      </c>
      <c r="T5" s="171" t="s">
        <v>185</v>
      </c>
      <c r="U5" s="171" t="s">
        <v>185</v>
      </c>
      <c r="V5" s="171" t="s">
        <v>185</v>
      </c>
      <c r="W5" s="171" t="s">
        <v>185</v>
      </c>
      <c r="X5" s="171" t="s">
        <v>185</v>
      </c>
      <c r="Y5" s="171" t="s">
        <v>185</v>
      </c>
      <c r="Z5" s="171" t="s">
        <v>185</v>
      </c>
      <c r="AA5" s="171" t="s">
        <v>185</v>
      </c>
      <c r="AB5" s="171" t="s">
        <v>185</v>
      </c>
      <c r="AC5" s="171" t="s">
        <v>185</v>
      </c>
      <c r="AD5" s="171" t="s">
        <v>185</v>
      </c>
      <c r="AE5" s="171" t="s">
        <v>185</v>
      </c>
      <c r="AF5" s="171" t="s">
        <v>185</v>
      </c>
      <c r="AG5" s="171" t="s">
        <v>185</v>
      </c>
      <c r="AH5" s="171" t="s">
        <v>185</v>
      </c>
      <c r="AI5" s="171" t="s">
        <v>185</v>
      </c>
      <c r="AJ5" s="171" t="s">
        <v>185</v>
      </c>
      <c r="AK5" s="171" t="s">
        <v>185</v>
      </c>
      <c r="AL5" s="171" t="s">
        <v>185</v>
      </c>
      <c r="AM5" s="171" t="s">
        <v>185</v>
      </c>
      <c r="AN5" s="171" t="s">
        <v>185</v>
      </c>
      <c r="AO5" s="171" t="s">
        <v>185</v>
      </c>
      <c r="AP5" s="171" t="s">
        <v>185</v>
      </c>
      <c r="AQ5" s="171" t="s">
        <v>185</v>
      </c>
      <c r="AR5" s="171" t="s">
        <v>185</v>
      </c>
      <c r="AS5" s="171" t="s">
        <v>185</v>
      </c>
      <c r="AT5" s="171" t="s">
        <v>185</v>
      </c>
      <c r="AU5" s="171" t="s">
        <v>185</v>
      </c>
      <c r="AV5" s="171" t="s">
        <v>185</v>
      </c>
      <c r="AW5" s="171" t="s">
        <v>185</v>
      </c>
      <c r="AX5" s="171" t="s">
        <v>185</v>
      </c>
      <c r="AY5" s="171" t="s">
        <v>185</v>
      </c>
      <c r="AZ5" s="171" t="s">
        <v>185</v>
      </c>
      <c r="BA5" s="171" t="s">
        <v>185</v>
      </c>
      <c r="BB5" s="171" t="s">
        <v>185</v>
      </c>
      <c r="BC5" s="171" t="s">
        <v>185</v>
      </c>
      <c r="BD5" s="171" t="s">
        <v>185</v>
      </c>
      <c r="BE5" s="171" t="s">
        <v>185</v>
      </c>
      <c r="BF5" s="171" t="s">
        <v>185</v>
      </c>
      <c r="BG5" s="171" t="s">
        <v>185</v>
      </c>
      <c r="BH5" s="171" t="s">
        <v>185</v>
      </c>
      <c r="BI5" s="171" t="s">
        <v>185</v>
      </c>
      <c r="BJ5" s="171" t="s">
        <v>185</v>
      </c>
      <c r="BK5" s="171" t="s">
        <v>185</v>
      </c>
      <c r="BL5" s="171" t="s">
        <v>185</v>
      </c>
      <c r="BM5" s="171" t="s">
        <v>185</v>
      </c>
      <c r="BN5" s="171" t="s">
        <v>185</v>
      </c>
      <c r="BO5" s="171" t="s">
        <v>185</v>
      </c>
      <c r="BP5" s="171" t="s">
        <v>185</v>
      </c>
      <c r="BQ5" s="171" t="s">
        <v>185</v>
      </c>
      <c r="BR5" s="171" t="s">
        <v>185</v>
      </c>
      <c r="BS5" s="171" t="s">
        <v>185</v>
      </c>
      <c r="BT5" s="171" t="s">
        <v>185</v>
      </c>
      <c r="BU5" s="171" t="s">
        <v>185</v>
      </c>
      <c r="BV5" s="171" t="s">
        <v>185</v>
      </c>
      <c r="BW5" s="171" t="s">
        <v>185</v>
      </c>
      <c r="BX5" s="171" t="s">
        <v>185</v>
      </c>
      <c r="BY5" s="171" t="s">
        <v>185</v>
      </c>
      <c r="BZ5" s="171" t="s">
        <v>185</v>
      </c>
      <c r="CA5" s="171" t="s">
        <v>185</v>
      </c>
      <c r="CB5" s="171" t="s">
        <v>185</v>
      </c>
      <c r="CC5" s="171" t="s">
        <v>185</v>
      </c>
      <c r="CD5" s="171" t="s">
        <v>185</v>
      </c>
      <c r="CE5" s="171" t="s">
        <v>185</v>
      </c>
      <c r="CF5" s="171" t="s">
        <v>185</v>
      </c>
      <c r="CG5" s="171" t="s">
        <v>185</v>
      </c>
      <c r="CH5" s="171" t="s">
        <v>185</v>
      </c>
      <c r="CI5" s="171" t="s">
        <v>185</v>
      </c>
      <c r="CJ5" s="171" t="s">
        <v>185</v>
      </c>
      <c r="CK5" s="171" t="s">
        <v>185</v>
      </c>
      <c r="CL5" s="171" t="s">
        <v>185</v>
      </c>
      <c r="CM5" s="171" t="s">
        <v>185</v>
      </c>
      <c r="CN5" s="171" t="s">
        <v>185</v>
      </c>
      <c r="CO5" s="171" t="s">
        <v>185</v>
      </c>
      <c r="CP5" s="171" t="s">
        <v>185</v>
      </c>
      <c r="CQ5" s="171" t="s">
        <v>185</v>
      </c>
      <c r="CR5" s="171" t="s">
        <v>185</v>
      </c>
      <c r="CS5" s="171" t="s">
        <v>185</v>
      </c>
      <c r="CT5" s="171" t="s">
        <v>185</v>
      </c>
      <c r="CU5" s="171" t="s">
        <v>185</v>
      </c>
      <c r="CV5" s="171" t="s">
        <v>185</v>
      </c>
      <c r="CW5" s="171" t="s">
        <v>185</v>
      </c>
      <c r="CX5" s="171" t="s">
        <v>185</v>
      </c>
      <c r="CY5" s="171" t="s">
        <v>185</v>
      </c>
      <c r="CZ5" s="171" t="s">
        <v>185</v>
      </c>
      <c r="DA5" s="171" t="s">
        <v>185</v>
      </c>
      <c r="DB5" s="171" t="s">
        <v>185</v>
      </c>
      <c r="DC5" s="171" t="s">
        <v>185</v>
      </c>
      <c r="DD5" s="171" t="s">
        <v>185</v>
      </c>
      <c r="DE5" s="171" t="s">
        <v>185</v>
      </c>
      <c r="DF5" s="171" t="s">
        <v>185</v>
      </c>
      <c r="DG5" s="171" t="s">
        <v>185</v>
      </c>
      <c r="DH5" s="171" t="s">
        <v>185</v>
      </c>
      <c r="DI5" s="171" t="s">
        <v>185</v>
      </c>
      <c r="DJ5" s="171" t="s">
        <v>185</v>
      </c>
      <c r="DK5" s="171" t="s">
        <v>185</v>
      </c>
      <c r="DL5" s="171" t="s">
        <v>185</v>
      </c>
      <c r="DM5" s="171" t="s">
        <v>185</v>
      </c>
      <c r="DN5" s="171" t="s">
        <v>185</v>
      </c>
      <c r="DO5" s="171" t="s">
        <v>185</v>
      </c>
      <c r="DP5" s="171" t="s">
        <v>185</v>
      </c>
      <c r="DQ5" s="171" t="s">
        <v>185</v>
      </c>
      <c r="DR5" s="171" t="s">
        <v>185</v>
      </c>
      <c r="DS5" s="171" t="s">
        <v>185</v>
      </c>
      <c r="DT5" s="171" t="s">
        <v>185</v>
      </c>
      <c r="DU5" s="171" t="s">
        <v>185</v>
      </c>
      <c r="DV5" s="171" t="s">
        <v>185</v>
      </c>
      <c r="DW5" s="171" t="s">
        <v>185</v>
      </c>
      <c r="DX5" s="171" t="s">
        <v>185</v>
      </c>
      <c r="DY5" s="171" t="s">
        <v>185</v>
      </c>
      <c r="DZ5" s="171" t="s">
        <v>185</v>
      </c>
      <c r="EA5" s="171" t="s">
        <v>185</v>
      </c>
      <c r="EB5" s="171" t="s">
        <v>185</v>
      </c>
      <c r="EC5" s="171" t="s">
        <v>185</v>
      </c>
      <c r="ED5" s="171" t="s">
        <v>185</v>
      </c>
      <c r="EE5" s="171" t="s">
        <v>185</v>
      </c>
      <c r="EF5" s="171" t="s">
        <v>185</v>
      </c>
      <c r="EG5" s="171" t="s">
        <v>185</v>
      </c>
      <c r="EH5" s="171" t="s">
        <v>185</v>
      </c>
      <c r="EI5" s="171" t="s">
        <v>185</v>
      </c>
      <c r="EJ5" s="171" t="s">
        <v>185</v>
      </c>
      <c r="EK5" s="171" t="s">
        <v>185</v>
      </c>
      <c r="EL5" s="171" t="s">
        <v>185</v>
      </c>
      <c r="EM5" s="171" t="s">
        <v>185</v>
      </c>
      <c r="EN5" s="171" t="s">
        <v>185</v>
      </c>
      <c r="EO5" s="171" t="s">
        <v>185</v>
      </c>
      <c r="EP5" s="171" t="s">
        <v>185</v>
      </c>
      <c r="EQ5" s="171" t="s">
        <v>185</v>
      </c>
      <c r="ER5" s="171" t="s">
        <v>185</v>
      </c>
      <c r="ES5" s="171" t="s">
        <v>185</v>
      </c>
      <c r="ET5" s="171" t="s">
        <v>185</v>
      </c>
      <c r="EU5" s="171" t="s">
        <v>185</v>
      </c>
      <c r="EV5" s="171" t="s">
        <v>185</v>
      </c>
      <c r="EW5" s="171" t="s">
        <v>185</v>
      </c>
      <c r="EX5" s="171" t="s">
        <v>185</v>
      </c>
      <c r="EY5" s="171" t="s">
        <v>185</v>
      </c>
      <c r="EZ5" s="171" t="s">
        <v>185</v>
      </c>
      <c r="FA5" s="171" t="s">
        <v>185</v>
      </c>
      <c r="FB5" s="171" t="s">
        <v>185</v>
      </c>
      <c r="FC5" s="171" t="s">
        <v>185</v>
      </c>
      <c r="FD5" s="171" t="s">
        <v>185</v>
      </c>
      <c r="FE5" s="171" t="s">
        <v>185</v>
      </c>
      <c r="FF5" s="171" t="s">
        <v>185</v>
      </c>
      <c r="FG5" s="171" t="s">
        <v>185</v>
      </c>
      <c r="FH5" s="171" t="s">
        <v>185</v>
      </c>
      <c r="FI5" s="171" t="s">
        <v>185</v>
      </c>
      <c r="FJ5" s="171" t="s">
        <v>185</v>
      </c>
      <c r="FK5" s="171" t="s">
        <v>185</v>
      </c>
      <c r="FL5" s="171" t="s">
        <v>185</v>
      </c>
      <c r="FM5" s="171" t="s">
        <v>185</v>
      </c>
      <c r="FN5" s="171" t="s">
        <v>185</v>
      </c>
      <c r="FO5" s="171" t="s">
        <v>185</v>
      </c>
      <c r="FP5" s="171" t="s">
        <v>185</v>
      </c>
      <c r="FQ5" s="171" t="s">
        <v>185</v>
      </c>
      <c r="FR5" s="171" t="s">
        <v>185</v>
      </c>
      <c r="FS5" s="171" t="s">
        <v>185</v>
      </c>
      <c r="FT5" s="171" t="s">
        <v>185</v>
      </c>
      <c r="FU5" s="171" t="s">
        <v>185</v>
      </c>
      <c r="FV5" s="171" t="s">
        <v>185</v>
      </c>
      <c r="FW5" s="171" t="s">
        <v>185</v>
      </c>
      <c r="FX5" s="171" t="s">
        <v>185</v>
      </c>
      <c r="FY5" s="171" t="s">
        <v>185</v>
      </c>
      <c r="FZ5" s="171" t="s">
        <v>185</v>
      </c>
      <c r="GA5" s="171" t="s">
        <v>185</v>
      </c>
      <c r="GB5" s="171" t="s">
        <v>185</v>
      </c>
      <c r="GC5" s="171" t="s">
        <v>185</v>
      </c>
      <c r="GD5" s="171" t="s">
        <v>185</v>
      </c>
      <c r="GE5" s="171" t="s">
        <v>185</v>
      </c>
      <c r="GF5" s="171" t="s">
        <v>185</v>
      </c>
      <c r="GG5" s="171" t="s">
        <v>185</v>
      </c>
      <c r="GH5" s="171" t="s">
        <v>185</v>
      </c>
      <c r="GI5" s="171" t="s">
        <v>185</v>
      </c>
      <c r="GJ5" s="171" t="s">
        <v>185</v>
      </c>
      <c r="GK5" s="171" t="s">
        <v>185</v>
      </c>
      <c r="GL5" s="171" t="s">
        <v>185</v>
      </c>
      <c r="GM5" s="171" t="s">
        <v>185</v>
      </c>
      <c r="GN5" s="171" t="s">
        <v>185</v>
      </c>
      <c r="GO5" s="171" t="s">
        <v>185</v>
      </c>
      <c r="GP5" s="171" t="s">
        <v>185</v>
      </c>
      <c r="GQ5" s="171" t="s">
        <v>185</v>
      </c>
      <c r="GR5" s="171" t="s">
        <v>185</v>
      </c>
      <c r="GS5" s="171" t="s">
        <v>185</v>
      </c>
      <c r="GT5" s="171" t="s">
        <v>185</v>
      </c>
      <c r="GU5" s="171" t="s">
        <v>185</v>
      </c>
      <c r="GV5" s="171" t="s">
        <v>185</v>
      </c>
      <c r="GW5" s="171" t="s">
        <v>185</v>
      </c>
      <c r="GX5" s="171" t="s">
        <v>185</v>
      </c>
      <c r="GY5" s="171" t="s">
        <v>185</v>
      </c>
      <c r="GZ5" s="171" t="s">
        <v>185</v>
      </c>
      <c r="HA5" s="171" t="s">
        <v>185</v>
      </c>
      <c r="HB5" s="171" t="s">
        <v>185</v>
      </c>
      <c r="HC5" s="171" t="s">
        <v>185</v>
      </c>
      <c r="HD5" s="171" t="s">
        <v>185</v>
      </c>
      <c r="HE5" s="171" t="s">
        <v>185</v>
      </c>
      <c r="HF5" s="171" t="s">
        <v>185</v>
      </c>
      <c r="HG5" s="171" t="s">
        <v>185</v>
      </c>
      <c r="HH5" s="171" t="s">
        <v>185</v>
      </c>
      <c r="HI5" s="171" t="s">
        <v>185</v>
      </c>
      <c r="HJ5" s="171" t="s">
        <v>185</v>
      </c>
      <c r="HK5" s="171" t="s">
        <v>185</v>
      </c>
      <c r="HL5" s="171" t="s">
        <v>185</v>
      </c>
      <c r="HM5" s="171" t="s">
        <v>185</v>
      </c>
      <c r="HN5" s="171" t="s">
        <v>185</v>
      </c>
      <c r="HO5" s="171" t="s">
        <v>185</v>
      </c>
      <c r="HP5" s="171" t="s">
        <v>185</v>
      </c>
      <c r="HQ5" s="171" t="s">
        <v>185</v>
      </c>
      <c r="HR5" s="171" t="s">
        <v>185</v>
      </c>
      <c r="HS5" s="171" t="s">
        <v>185</v>
      </c>
      <c r="HT5" s="171" t="s">
        <v>185</v>
      </c>
      <c r="HU5" s="171" t="s">
        <v>185</v>
      </c>
      <c r="HV5" s="171" t="s">
        <v>185</v>
      </c>
      <c r="HW5" s="171" t="s">
        <v>185</v>
      </c>
      <c r="HX5" s="171" t="s">
        <v>185</v>
      </c>
      <c r="HY5" s="171" t="s">
        <v>185</v>
      </c>
      <c r="HZ5" s="171" t="s">
        <v>185</v>
      </c>
      <c r="IA5" s="171" t="s">
        <v>185</v>
      </c>
      <c r="IB5" s="171" t="s">
        <v>185</v>
      </c>
      <c r="IC5" s="171" t="s">
        <v>185</v>
      </c>
      <c r="ID5" s="171" t="s">
        <v>185</v>
      </c>
      <c r="IE5" s="171" t="s">
        <v>185</v>
      </c>
      <c r="IF5" s="171" t="s">
        <v>185</v>
      </c>
      <c r="IG5" s="171" t="s">
        <v>185</v>
      </c>
      <c r="IH5" s="171" t="s">
        <v>185</v>
      </c>
      <c r="II5" s="171" t="s">
        <v>185</v>
      </c>
      <c r="IJ5" s="171" t="s">
        <v>185</v>
      </c>
      <c r="IK5" s="171" t="s">
        <v>185</v>
      </c>
      <c r="IL5" s="171" t="s">
        <v>185</v>
      </c>
      <c r="IM5" s="171" t="s">
        <v>185</v>
      </c>
      <c r="IN5" s="171" t="s">
        <v>185</v>
      </c>
      <c r="IO5" s="171" t="s">
        <v>185</v>
      </c>
      <c r="IP5" s="171" t="s">
        <v>185</v>
      </c>
      <c r="IQ5" s="171" t="s">
        <v>185</v>
      </c>
      <c r="IR5" s="171" t="s">
        <v>185</v>
      </c>
      <c r="IS5" s="171" t="s">
        <v>185</v>
      </c>
      <c r="IT5" s="171" t="s">
        <v>185</v>
      </c>
      <c r="IU5" s="171" t="s">
        <v>185</v>
      </c>
      <c r="IV5" s="18"/>
      <c r="IW5" s="171" t="s">
        <v>184</v>
      </c>
      <c r="IX5" s="171" t="s">
        <v>184</v>
      </c>
      <c r="IY5" s="171" t="s">
        <v>184</v>
      </c>
      <c r="IZ5" s="171" t="s">
        <v>184</v>
      </c>
      <c r="JA5" s="171" t="s">
        <v>184</v>
      </c>
      <c r="JB5" s="171" t="s">
        <v>184</v>
      </c>
      <c r="JC5" s="171" t="s">
        <v>184</v>
      </c>
      <c r="JD5" s="171" t="s">
        <v>184</v>
      </c>
      <c r="JE5" s="171" t="s">
        <v>184</v>
      </c>
      <c r="JF5" s="171" t="s">
        <v>184</v>
      </c>
      <c r="JG5" s="171" t="s">
        <v>184</v>
      </c>
      <c r="JH5" s="171" t="s">
        <v>184</v>
      </c>
      <c r="JI5" s="171" t="s">
        <v>184</v>
      </c>
      <c r="JJ5" s="171" t="s">
        <v>184</v>
      </c>
      <c r="JK5" s="171" t="s">
        <v>184</v>
      </c>
      <c r="JL5" s="171" t="s">
        <v>184</v>
      </c>
      <c r="JM5" s="171" t="s">
        <v>184</v>
      </c>
      <c r="JN5" s="171" t="s">
        <v>184</v>
      </c>
      <c r="JO5" s="171" t="s">
        <v>184</v>
      </c>
      <c r="JP5" s="171" t="s">
        <v>184</v>
      </c>
      <c r="JQ5" s="171" t="s">
        <v>184</v>
      </c>
      <c r="JR5" s="171" t="s">
        <v>184</v>
      </c>
      <c r="JS5" s="171" t="s">
        <v>184</v>
      </c>
      <c r="JT5" s="171" t="s">
        <v>184</v>
      </c>
      <c r="JU5" s="171" t="s">
        <v>184</v>
      </c>
      <c r="JV5" s="171" t="s">
        <v>184</v>
      </c>
      <c r="JW5" s="171" t="s">
        <v>184</v>
      </c>
      <c r="JX5" s="171" t="s">
        <v>184</v>
      </c>
      <c r="JY5" s="171" t="s">
        <v>184</v>
      </c>
      <c r="JZ5" s="171" t="s">
        <v>184</v>
      </c>
      <c r="KA5" s="171" t="s">
        <v>184</v>
      </c>
      <c r="KB5" s="171" t="s">
        <v>184</v>
      </c>
      <c r="KC5" s="171" t="s">
        <v>184</v>
      </c>
      <c r="KD5" s="171" t="s">
        <v>184</v>
      </c>
      <c r="KE5" s="171" t="s">
        <v>184</v>
      </c>
      <c r="KF5" s="171" t="s">
        <v>184</v>
      </c>
      <c r="KG5" s="171" t="s">
        <v>184</v>
      </c>
      <c r="KH5" s="171" t="s">
        <v>184</v>
      </c>
      <c r="KI5" s="171" t="s">
        <v>184</v>
      </c>
      <c r="KJ5" s="171" t="s">
        <v>184</v>
      </c>
      <c r="KK5" s="171" t="s">
        <v>184</v>
      </c>
      <c r="KL5" s="171" t="s">
        <v>184</v>
      </c>
      <c r="KM5" s="171" t="s">
        <v>184</v>
      </c>
      <c r="KN5" s="171" t="s">
        <v>184</v>
      </c>
      <c r="KO5" s="171" t="s">
        <v>184</v>
      </c>
      <c r="KP5" s="171" t="s">
        <v>184</v>
      </c>
      <c r="KQ5" s="171" t="s">
        <v>184</v>
      </c>
      <c r="KR5" s="171" t="s">
        <v>184</v>
      </c>
      <c r="KS5" s="171" t="s">
        <v>184</v>
      </c>
      <c r="KT5" s="171" t="s">
        <v>184</v>
      </c>
      <c r="KU5" s="171" t="s">
        <v>184</v>
      </c>
      <c r="KV5" s="171" t="s">
        <v>184</v>
      </c>
      <c r="KW5" s="171" t="s">
        <v>184</v>
      </c>
      <c r="KX5" s="171" t="s">
        <v>184</v>
      </c>
      <c r="KY5" s="171" t="s">
        <v>184</v>
      </c>
      <c r="KZ5" s="171" t="s">
        <v>184</v>
      </c>
      <c r="LA5" s="171" t="s">
        <v>184</v>
      </c>
      <c r="LB5" s="171" t="s">
        <v>184</v>
      </c>
      <c r="LC5" s="171" t="s">
        <v>184</v>
      </c>
      <c r="LD5" s="171" t="s">
        <v>184</v>
      </c>
      <c r="LE5" s="171" t="s">
        <v>184</v>
      </c>
      <c r="LF5" s="171" t="s">
        <v>184</v>
      </c>
      <c r="LG5" s="171" t="s">
        <v>184</v>
      </c>
      <c r="LH5" s="171" t="s">
        <v>184</v>
      </c>
      <c r="LI5" s="171" t="s">
        <v>184</v>
      </c>
      <c r="LJ5" s="171" t="s">
        <v>184</v>
      </c>
      <c r="LK5" s="171" t="s">
        <v>184</v>
      </c>
      <c r="LL5" s="171" t="s">
        <v>184</v>
      </c>
      <c r="LM5" s="171" t="s">
        <v>184</v>
      </c>
      <c r="LN5" s="171" t="s">
        <v>184</v>
      </c>
      <c r="LO5" s="171" t="s">
        <v>184</v>
      </c>
      <c r="LP5" s="171" t="s">
        <v>184</v>
      </c>
      <c r="LQ5" s="171" t="s">
        <v>184</v>
      </c>
      <c r="LR5" s="171" t="s">
        <v>184</v>
      </c>
      <c r="LS5" s="171" t="s">
        <v>184</v>
      </c>
      <c r="LT5" s="171" t="s">
        <v>184</v>
      </c>
      <c r="LU5" s="171" t="s">
        <v>184</v>
      </c>
      <c r="LV5" s="171" t="s">
        <v>184</v>
      </c>
      <c r="LW5" s="171" t="s">
        <v>184</v>
      </c>
      <c r="LX5" s="171" t="s">
        <v>184</v>
      </c>
      <c r="LY5" s="171" t="s">
        <v>184</v>
      </c>
      <c r="LZ5" s="171" t="s">
        <v>184</v>
      </c>
      <c r="MA5" s="171" t="s">
        <v>184</v>
      </c>
      <c r="MB5" s="171" t="s">
        <v>184</v>
      </c>
      <c r="MC5" s="171" t="s">
        <v>184</v>
      </c>
      <c r="MD5" s="171" t="s">
        <v>184</v>
      </c>
      <c r="ME5" s="171" t="s">
        <v>184</v>
      </c>
      <c r="MF5" s="171" t="s">
        <v>184</v>
      </c>
      <c r="MG5" s="171" t="s">
        <v>184</v>
      </c>
      <c r="MH5" s="171" t="s">
        <v>184</v>
      </c>
      <c r="MI5" s="171" t="s">
        <v>184</v>
      </c>
      <c r="MJ5" s="171" t="s">
        <v>184</v>
      </c>
      <c r="MK5" s="171" t="s">
        <v>184</v>
      </c>
      <c r="ML5" s="171" t="s">
        <v>184</v>
      </c>
      <c r="MM5" s="171" t="s">
        <v>184</v>
      </c>
      <c r="MN5" s="171" t="s">
        <v>184</v>
      </c>
      <c r="MO5" s="171" t="s">
        <v>184</v>
      </c>
      <c r="MP5" s="171" t="s">
        <v>184</v>
      </c>
      <c r="MQ5" s="171" t="s">
        <v>184</v>
      </c>
      <c r="MR5" s="171" t="s">
        <v>184</v>
      </c>
      <c r="MS5" s="171" t="s">
        <v>184</v>
      </c>
      <c r="MT5" s="171" t="s">
        <v>184</v>
      </c>
      <c r="MU5" s="171" t="s">
        <v>184</v>
      </c>
      <c r="MV5" s="171" t="s">
        <v>184</v>
      </c>
      <c r="MW5" s="171" t="s">
        <v>184</v>
      </c>
      <c r="MX5" s="171" t="s">
        <v>184</v>
      </c>
      <c r="MY5" s="171" t="s">
        <v>184</v>
      </c>
      <c r="MZ5" s="171" t="s">
        <v>184</v>
      </c>
      <c r="NA5" s="171" t="s">
        <v>184</v>
      </c>
      <c r="NB5" s="171" t="s">
        <v>184</v>
      </c>
      <c r="NC5" s="171" t="s">
        <v>184</v>
      </c>
      <c r="ND5" s="171" t="s">
        <v>184</v>
      </c>
      <c r="NE5" s="171" t="s">
        <v>184</v>
      </c>
      <c r="NF5" s="171" t="s">
        <v>184</v>
      </c>
      <c r="NG5" s="171" t="s">
        <v>184</v>
      </c>
      <c r="NH5" s="171" t="s">
        <v>184</v>
      </c>
      <c r="NI5" s="171" t="s">
        <v>184</v>
      </c>
      <c r="NJ5" s="171" t="s">
        <v>184</v>
      </c>
      <c r="NK5" s="171" t="s">
        <v>184</v>
      </c>
      <c r="NL5" s="171" t="s">
        <v>184</v>
      </c>
      <c r="NM5" s="171" t="s">
        <v>184</v>
      </c>
      <c r="NN5" s="171" t="s">
        <v>184</v>
      </c>
      <c r="NO5" s="171" t="s">
        <v>184</v>
      </c>
      <c r="NP5" s="171" t="s">
        <v>184</v>
      </c>
      <c r="NQ5" s="171" t="s">
        <v>184</v>
      </c>
      <c r="NR5" s="171" t="s">
        <v>184</v>
      </c>
      <c r="NS5" s="171" t="s">
        <v>184</v>
      </c>
      <c r="NT5" s="171" t="s">
        <v>184</v>
      </c>
      <c r="NU5" s="171" t="s">
        <v>184</v>
      </c>
      <c r="NV5" s="171" t="s">
        <v>184</v>
      </c>
      <c r="NW5" s="171" t="s">
        <v>184</v>
      </c>
      <c r="NX5" s="171" t="s">
        <v>184</v>
      </c>
      <c r="NY5" s="171" t="s">
        <v>184</v>
      </c>
      <c r="NZ5" s="171" t="s">
        <v>184</v>
      </c>
      <c r="OA5" s="171" t="s">
        <v>184</v>
      </c>
      <c r="OB5" s="171" t="s">
        <v>184</v>
      </c>
      <c r="OC5" s="171" t="s">
        <v>184</v>
      </c>
      <c r="OD5" s="171" t="s">
        <v>184</v>
      </c>
      <c r="OE5" s="171" t="s">
        <v>184</v>
      </c>
      <c r="OF5" s="171" t="s">
        <v>184</v>
      </c>
      <c r="OG5" s="171" t="s">
        <v>184</v>
      </c>
      <c r="OH5" s="171" t="s">
        <v>184</v>
      </c>
      <c r="OI5" s="171" t="s">
        <v>184</v>
      </c>
      <c r="OJ5" s="171" t="s">
        <v>184</v>
      </c>
      <c r="OK5" s="171" t="s">
        <v>184</v>
      </c>
      <c r="OL5" s="171" t="s">
        <v>184</v>
      </c>
      <c r="OM5" s="171" t="s">
        <v>184</v>
      </c>
      <c r="ON5" s="171" t="s">
        <v>184</v>
      </c>
      <c r="OO5" s="171" t="s">
        <v>184</v>
      </c>
      <c r="OP5" s="171" t="s">
        <v>184</v>
      </c>
      <c r="OQ5" s="171" t="s">
        <v>184</v>
      </c>
      <c r="OR5" s="171" t="s">
        <v>184</v>
      </c>
      <c r="OS5" s="171" t="s">
        <v>184</v>
      </c>
      <c r="OT5" s="171" t="s">
        <v>184</v>
      </c>
      <c r="OU5" s="171" t="s">
        <v>184</v>
      </c>
      <c r="OV5" s="171" t="s">
        <v>184</v>
      </c>
      <c r="OW5" s="171" t="s">
        <v>184</v>
      </c>
      <c r="OX5" s="171" t="s">
        <v>184</v>
      </c>
      <c r="OY5" s="171" t="s">
        <v>184</v>
      </c>
      <c r="OZ5" s="171" t="s">
        <v>184</v>
      </c>
      <c r="PA5" s="171" t="s">
        <v>184</v>
      </c>
      <c r="PB5" s="171" t="s">
        <v>184</v>
      </c>
      <c r="PC5" s="171" t="s">
        <v>184</v>
      </c>
      <c r="PD5" s="171" t="s">
        <v>184</v>
      </c>
      <c r="PE5" s="171" t="s">
        <v>184</v>
      </c>
      <c r="PF5" s="171" t="s">
        <v>184</v>
      </c>
      <c r="PG5" s="171" t="s">
        <v>184</v>
      </c>
      <c r="PH5" s="171" t="s">
        <v>184</v>
      </c>
      <c r="PI5" s="171" t="s">
        <v>184</v>
      </c>
      <c r="PJ5" s="171" t="s">
        <v>184</v>
      </c>
      <c r="PK5" s="171" t="s">
        <v>184</v>
      </c>
      <c r="PL5" s="171" t="s">
        <v>184</v>
      </c>
      <c r="PM5" s="171" t="s">
        <v>184</v>
      </c>
      <c r="PN5" s="171" t="s">
        <v>184</v>
      </c>
      <c r="PO5" s="171" t="s">
        <v>184</v>
      </c>
      <c r="PP5" s="171" t="s">
        <v>184</v>
      </c>
      <c r="PQ5" s="171" t="s">
        <v>184</v>
      </c>
      <c r="PR5" s="171" t="s">
        <v>184</v>
      </c>
      <c r="PS5" s="171" t="s">
        <v>184</v>
      </c>
      <c r="PT5" s="171" t="s">
        <v>184</v>
      </c>
      <c r="PU5" s="171" t="s">
        <v>184</v>
      </c>
      <c r="PV5" s="171" t="s">
        <v>184</v>
      </c>
      <c r="PW5" s="171" t="s">
        <v>184</v>
      </c>
      <c r="PX5" s="171" t="s">
        <v>184</v>
      </c>
      <c r="PY5" s="171" t="s">
        <v>184</v>
      </c>
      <c r="PZ5" s="171" t="s">
        <v>184</v>
      </c>
      <c r="QA5" s="171" t="s">
        <v>184</v>
      </c>
      <c r="QB5" s="171" t="s">
        <v>184</v>
      </c>
      <c r="QC5" s="171" t="s">
        <v>184</v>
      </c>
      <c r="QD5" s="171" t="s">
        <v>184</v>
      </c>
      <c r="QE5" s="171" t="s">
        <v>184</v>
      </c>
      <c r="QF5" s="171" t="s">
        <v>184</v>
      </c>
      <c r="QG5" s="171" t="s">
        <v>184</v>
      </c>
      <c r="QH5" s="171" t="s">
        <v>184</v>
      </c>
      <c r="QI5" s="171" t="s">
        <v>184</v>
      </c>
      <c r="QJ5" s="171" t="s">
        <v>184</v>
      </c>
      <c r="QK5" s="171" t="s">
        <v>184</v>
      </c>
      <c r="QL5" s="171" t="s">
        <v>184</v>
      </c>
      <c r="QM5" s="171" t="s">
        <v>184</v>
      </c>
      <c r="QN5" s="171" t="s">
        <v>184</v>
      </c>
      <c r="QO5" s="171" t="s">
        <v>184</v>
      </c>
      <c r="QP5" s="171" t="s">
        <v>184</v>
      </c>
      <c r="QQ5" s="171" t="s">
        <v>184</v>
      </c>
      <c r="QR5" s="171" t="s">
        <v>184</v>
      </c>
      <c r="QS5" s="171" t="s">
        <v>184</v>
      </c>
      <c r="QT5" s="171" t="s">
        <v>184</v>
      </c>
      <c r="QU5" s="171" t="s">
        <v>184</v>
      </c>
      <c r="QV5" s="171" t="s">
        <v>184</v>
      </c>
      <c r="QW5" s="171" t="s">
        <v>184</v>
      </c>
      <c r="QX5" s="171" t="s">
        <v>184</v>
      </c>
      <c r="QY5" s="171" t="s">
        <v>184</v>
      </c>
      <c r="QZ5" s="171" t="s">
        <v>184</v>
      </c>
      <c r="RA5" s="171" t="s">
        <v>184</v>
      </c>
      <c r="RB5" s="171" t="s">
        <v>184</v>
      </c>
      <c r="RC5" s="171" t="s">
        <v>184</v>
      </c>
      <c r="RD5" s="171" t="s">
        <v>184</v>
      </c>
      <c r="RE5" s="171" t="s">
        <v>184</v>
      </c>
      <c r="RF5" s="171" t="s">
        <v>184</v>
      </c>
      <c r="RG5" s="171" t="s">
        <v>184</v>
      </c>
      <c r="RH5" s="171" t="s">
        <v>184</v>
      </c>
      <c r="RI5" s="171" t="s">
        <v>184</v>
      </c>
      <c r="RJ5" s="171" t="s">
        <v>184</v>
      </c>
      <c r="RK5" s="171" t="s">
        <v>184</v>
      </c>
      <c r="RL5" s="171" t="s">
        <v>184</v>
      </c>
      <c r="RM5" s="171" t="s">
        <v>184</v>
      </c>
      <c r="RN5" s="171" t="s">
        <v>184</v>
      </c>
      <c r="RO5" s="171" t="s">
        <v>184</v>
      </c>
      <c r="RP5" s="171" t="s">
        <v>184</v>
      </c>
      <c r="RQ5" s="171" t="s">
        <v>184</v>
      </c>
      <c r="RR5" s="171" t="s">
        <v>184</v>
      </c>
      <c r="RS5" s="171" t="s">
        <v>184</v>
      </c>
      <c r="RT5" s="171" t="s">
        <v>184</v>
      </c>
      <c r="RU5" s="171" t="s">
        <v>184</v>
      </c>
      <c r="RV5" s="171" t="s">
        <v>184</v>
      </c>
      <c r="RW5" s="171" t="s">
        <v>184</v>
      </c>
      <c r="RX5" s="171" t="s">
        <v>184</v>
      </c>
      <c r="RY5" s="171" t="s">
        <v>184</v>
      </c>
      <c r="RZ5" s="171" t="s">
        <v>184</v>
      </c>
      <c r="SA5" s="171" t="s">
        <v>184</v>
      </c>
      <c r="SB5" s="171" t="s">
        <v>184</v>
      </c>
      <c r="SC5" s="171" t="s">
        <v>184</v>
      </c>
      <c r="SD5" s="171" t="s">
        <v>184</v>
      </c>
      <c r="SE5" s="171" t="s">
        <v>184</v>
      </c>
      <c r="SF5" s="171" t="s">
        <v>184</v>
      </c>
      <c r="SG5" s="171" t="s">
        <v>184</v>
      </c>
      <c r="SH5" s="171" t="s">
        <v>184</v>
      </c>
    </row>
    <row r="6" spans="1:503" ht="21.75" customHeight="1" collapsed="1">
      <c r="I6" s="170" t="s">
        <v>523</v>
      </c>
      <c r="J6" s="171" t="s">
        <v>524</v>
      </c>
      <c r="K6" s="171" t="s">
        <v>524</v>
      </c>
      <c r="L6" s="171" t="s">
        <v>524</v>
      </c>
      <c r="M6" s="171" t="s">
        <v>524</v>
      </c>
      <c r="N6" s="171" t="s">
        <v>524</v>
      </c>
      <c r="O6" s="171" t="s">
        <v>524</v>
      </c>
      <c r="P6" s="171" t="s">
        <v>524</v>
      </c>
      <c r="Q6" s="171" t="s">
        <v>524</v>
      </c>
      <c r="R6" s="171" t="s">
        <v>524</v>
      </c>
      <c r="S6" s="171" t="s">
        <v>524</v>
      </c>
      <c r="T6" s="171" t="s">
        <v>524</v>
      </c>
      <c r="U6" s="171" t="s">
        <v>524</v>
      </c>
      <c r="V6" s="171" t="s">
        <v>524</v>
      </c>
      <c r="W6" s="171" t="s">
        <v>524</v>
      </c>
      <c r="X6" s="171" t="s">
        <v>524</v>
      </c>
      <c r="Y6" s="171" t="s">
        <v>524</v>
      </c>
      <c r="Z6" s="171" t="s">
        <v>524</v>
      </c>
      <c r="AA6" s="171" t="s">
        <v>524</v>
      </c>
      <c r="AB6" s="171" t="s">
        <v>524</v>
      </c>
      <c r="AC6" s="171" t="s">
        <v>524</v>
      </c>
      <c r="AD6" s="171" t="s">
        <v>524</v>
      </c>
      <c r="AE6" s="171" t="s">
        <v>524</v>
      </c>
      <c r="AF6" s="171" t="s">
        <v>524</v>
      </c>
      <c r="AG6" s="171" t="s">
        <v>524</v>
      </c>
      <c r="AH6" s="171" t="s">
        <v>524</v>
      </c>
      <c r="AI6" s="171" t="s">
        <v>524</v>
      </c>
      <c r="AJ6" s="171" t="s">
        <v>524</v>
      </c>
      <c r="AK6" s="171" t="s">
        <v>524</v>
      </c>
      <c r="AL6" s="171" t="s">
        <v>524</v>
      </c>
      <c r="AM6" s="171" t="s">
        <v>524</v>
      </c>
      <c r="AN6" s="171" t="s">
        <v>524</v>
      </c>
      <c r="AO6" s="171" t="s">
        <v>524</v>
      </c>
      <c r="AP6" s="171" t="s">
        <v>524</v>
      </c>
      <c r="AQ6" s="171" t="s">
        <v>524</v>
      </c>
      <c r="AR6" s="171" t="s">
        <v>524</v>
      </c>
      <c r="AS6" s="171" t="s">
        <v>524</v>
      </c>
      <c r="AT6" s="171" t="s">
        <v>524</v>
      </c>
      <c r="AU6" s="171" t="s">
        <v>524</v>
      </c>
      <c r="AV6" s="171" t="s">
        <v>524</v>
      </c>
      <c r="AW6" s="171" t="s">
        <v>524</v>
      </c>
      <c r="AX6" s="171" t="s">
        <v>524</v>
      </c>
      <c r="AY6" s="171" t="s">
        <v>524</v>
      </c>
      <c r="AZ6" s="171" t="s">
        <v>524</v>
      </c>
      <c r="BA6" s="171" t="s">
        <v>524</v>
      </c>
      <c r="BB6" s="171" t="s">
        <v>524</v>
      </c>
      <c r="BC6" s="171" t="s">
        <v>524</v>
      </c>
      <c r="BD6" s="171" t="s">
        <v>524</v>
      </c>
      <c r="BE6" s="171" t="s">
        <v>524</v>
      </c>
      <c r="BF6" s="171" t="s">
        <v>524</v>
      </c>
      <c r="BG6" s="171" t="s">
        <v>524</v>
      </c>
      <c r="BH6" s="171" t="s">
        <v>524</v>
      </c>
      <c r="BI6" s="171" t="s">
        <v>524</v>
      </c>
      <c r="BJ6" s="171" t="s">
        <v>524</v>
      </c>
      <c r="BK6" s="171" t="s">
        <v>524</v>
      </c>
      <c r="BL6" s="171" t="s">
        <v>524</v>
      </c>
      <c r="BM6" s="171" t="s">
        <v>524</v>
      </c>
      <c r="BN6" s="171" t="s">
        <v>524</v>
      </c>
      <c r="BO6" s="171" t="s">
        <v>524</v>
      </c>
      <c r="BP6" s="171" t="s">
        <v>524</v>
      </c>
      <c r="BQ6" s="171" t="s">
        <v>524</v>
      </c>
      <c r="BR6" s="171" t="s">
        <v>524</v>
      </c>
      <c r="BS6" s="171" t="s">
        <v>524</v>
      </c>
      <c r="BT6" s="171" t="s">
        <v>524</v>
      </c>
      <c r="BU6" s="171" t="s">
        <v>524</v>
      </c>
      <c r="BV6" s="171" t="s">
        <v>524</v>
      </c>
      <c r="BW6" s="171" t="s">
        <v>524</v>
      </c>
      <c r="BX6" s="171" t="s">
        <v>524</v>
      </c>
      <c r="BY6" s="171" t="s">
        <v>524</v>
      </c>
      <c r="BZ6" s="171" t="s">
        <v>524</v>
      </c>
      <c r="CA6" s="171" t="s">
        <v>524</v>
      </c>
      <c r="CB6" s="171" t="s">
        <v>524</v>
      </c>
      <c r="CC6" s="171" t="s">
        <v>524</v>
      </c>
      <c r="CD6" s="171" t="s">
        <v>524</v>
      </c>
      <c r="CE6" s="171" t="s">
        <v>524</v>
      </c>
      <c r="CF6" s="171" t="s">
        <v>524</v>
      </c>
      <c r="CG6" s="171" t="s">
        <v>524</v>
      </c>
      <c r="CH6" s="171" t="s">
        <v>524</v>
      </c>
      <c r="CI6" s="171" t="s">
        <v>524</v>
      </c>
      <c r="CJ6" s="171" t="s">
        <v>524</v>
      </c>
      <c r="CK6" s="171" t="s">
        <v>524</v>
      </c>
      <c r="CL6" s="171" t="s">
        <v>524</v>
      </c>
      <c r="CM6" s="171" t="s">
        <v>524</v>
      </c>
      <c r="CN6" s="171" t="s">
        <v>524</v>
      </c>
      <c r="CO6" s="171" t="s">
        <v>524</v>
      </c>
      <c r="CP6" s="171" t="s">
        <v>524</v>
      </c>
      <c r="CQ6" s="171" t="s">
        <v>524</v>
      </c>
      <c r="CR6" s="171" t="s">
        <v>524</v>
      </c>
      <c r="CS6" s="171" t="s">
        <v>524</v>
      </c>
      <c r="CT6" s="171" t="s">
        <v>524</v>
      </c>
      <c r="CU6" s="171" t="s">
        <v>524</v>
      </c>
      <c r="CV6" s="171" t="s">
        <v>524</v>
      </c>
      <c r="CW6" s="171" t="s">
        <v>524</v>
      </c>
      <c r="CX6" s="171" t="s">
        <v>524</v>
      </c>
      <c r="CY6" s="171" t="s">
        <v>524</v>
      </c>
      <c r="CZ6" s="171" t="s">
        <v>524</v>
      </c>
      <c r="DA6" s="171" t="s">
        <v>524</v>
      </c>
      <c r="DB6" s="171" t="s">
        <v>524</v>
      </c>
      <c r="DC6" s="171" t="s">
        <v>524</v>
      </c>
      <c r="DD6" s="171" t="s">
        <v>524</v>
      </c>
      <c r="DE6" s="171" t="s">
        <v>524</v>
      </c>
      <c r="DF6" s="171" t="s">
        <v>524</v>
      </c>
      <c r="DG6" s="171" t="s">
        <v>524</v>
      </c>
      <c r="DH6" s="171" t="s">
        <v>524</v>
      </c>
      <c r="DI6" s="171" t="s">
        <v>524</v>
      </c>
      <c r="DJ6" s="171" t="s">
        <v>524</v>
      </c>
      <c r="DK6" s="171" t="s">
        <v>524</v>
      </c>
      <c r="DL6" s="171" t="s">
        <v>524</v>
      </c>
      <c r="DM6" s="171" t="s">
        <v>524</v>
      </c>
      <c r="DN6" s="171" t="s">
        <v>524</v>
      </c>
      <c r="DO6" s="171" t="s">
        <v>524</v>
      </c>
      <c r="DP6" s="171" t="s">
        <v>524</v>
      </c>
      <c r="DQ6" s="171" t="s">
        <v>524</v>
      </c>
      <c r="DR6" s="171" t="s">
        <v>524</v>
      </c>
      <c r="DS6" s="171" t="s">
        <v>524</v>
      </c>
      <c r="DT6" s="171" t="s">
        <v>524</v>
      </c>
      <c r="DU6" s="171" t="s">
        <v>524</v>
      </c>
      <c r="DV6" s="171" t="s">
        <v>524</v>
      </c>
      <c r="DW6" s="171" t="s">
        <v>524</v>
      </c>
      <c r="DX6" s="171" t="s">
        <v>524</v>
      </c>
      <c r="DY6" s="171" t="s">
        <v>524</v>
      </c>
      <c r="DZ6" s="171" t="s">
        <v>524</v>
      </c>
      <c r="EA6" s="171" t="s">
        <v>524</v>
      </c>
      <c r="EB6" s="171" t="s">
        <v>524</v>
      </c>
      <c r="EC6" s="171" t="s">
        <v>524</v>
      </c>
      <c r="ED6" s="171" t="s">
        <v>524</v>
      </c>
      <c r="EE6" s="171" t="s">
        <v>524</v>
      </c>
      <c r="EF6" s="171" t="s">
        <v>524</v>
      </c>
      <c r="EG6" s="171" t="s">
        <v>524</v>
      </c>
      <c r="EH6" s="171" t="s">
        <v>524</v>
      </c>
      <c r="EI6" s="171" t="s">
        <v>524</v>
      </c>
      <c r="EJ6" s="171" t="s">
        <v>524</v>
      </c>
      <c r="EK6" s="171" t="s">
        <v>524</v>
      </c>
      <c r="EL6" s="171" t="s">
        <v>524</v>
      </c>
      <c r="EM6" s="171" t="s">
        <v>524</v>
      </c>
      <c r="EN6" s="171" t="s">
        <v>524</v>
      </c>
      <c r="EO6" s="171" t="s">
        <v>524</v>
      </c>
      <c r="EP6" s="171" t="s">
        <v>524</v>
      </c>
      <c r="EQ6" s="171" t="s">
        <v>524</v>
      </c>
      <c r="ER6" s="171" t="s">
        <v>524</v>
      </c>
      <c r="ES6" s="171" t="s">
        <v>524</v>
      </c>
      <c r="ET6" s="171" t="s">
        <v>524</v>
      </c>
      <c r="EU6" s="171" t="s">
        <v>524</v>
      </c>
      <c r="EV6" s="171" t="s">
        <v>524</v>
      </c>
      <c r="EW6" s="171" t="s">
        <v>524</v>
      </c>
      <c r="EX6" s="171" t="s">
        <v>524</v>
      </c>
      <c r="EY6" s="171" t="s">
        <v>524</v>
      </c>
      <c r="EZ6" s="171" t="s">
        <v>524</v>
      </c>
      <c r="FA6" s="171" t="s">
        <v>524</v>
      </c>
      <c r="FB6" s="171" t="s">
        <v>524</v>
      </c>
      <c r="FC6" s="171" t="s">
        <v>524</v>
      </c>
      <c r="FD6" s="171" t="s">
        <v>524</v>
      </c>
      <c r="FE6" s="171" t="s">
        <v>524</v>
      </c>
      <c r="FF6" s="171" t="s">
        <v>524</v>
      </c>
      <c r="FG6" s="171" t="s">
        <v>524</v>
      </c>
      <c r="FH6" s="171" t="s">
        <v>524</v>
      </c>
      <c r="FI6" s="171" t="s">
        <v>524</v>
      </c>
      <c r="FJ6" s="171" t="s">
        <v>524</v>
      </c>
      <c r="FK6" s="171" t="s">
        <v>524</v>
      </c>
      <c r="FL6" s="171" t="s">
        <v>524</v>
      </c>
      <c r="FM6" s="171" t="s">
        <v>524</v>
      </c>
      <c r="FN6" s="171" t="s">
        <v>524</v>
      </c>
      <c r="FO6" s="171" t="s">
        <v>524</v>
      </c>
      <c r="FP6" s="171" t="s">
        <v>524</v>
      </c>
      <c r="FQ6" s="171" t="s">
        <v>524</v>
      </c>
      <c r="FR6" s="171" t="s">
        <v>524</v>
      </c>
      <c r="FS6" s="171" t="s">
        <v>524</v>
      </c>
      <c r="FT6" s="171" t="s">
        <v>524</v>
      </c>
      <c r="FU6" s="171" t="s">
        <v>524</v>
      </c>
      <c r="FV6" s="171" t="s">
        <v>524</v>
      </c>
      <c r="FW6" s="171" t="s">
        <v>524</v>
      </c>
      <c r="FX6" s="171" t="s">
        <v>524</v>
      </c>
      <c r="FY6" s="171" t="s">
        <v>524</v>
      </c>
      <c r="FZ6" s="171" t="s">
        <v>524</v>
      </c>
      <c r="GA6" s="171" t="s">
        <v>524</v>
      </c>
      <c r="GB6" s="171" t="s">
        <v>524</v>
      </c>
      <c r="GC6" s="171" t="s">
        <v>524</v>
      </c>
      <c r="GD6" s="171" t="s">
        <v>524</v>
      </c>
      <c r="GE6" s="171" t="s">
        <v>524</v>
      </c>
      <c r="GF6" s="171" t="s">
        <v>524</v>
      </c>
      <c r="GG6" s="171" t="s">
        <v>524</v>
      </c>
      <c r="GH6" s="171" t="s">
        <v>524</v>
      </c>
      <c r="GI6" s="171" t="s">
        <v>524</v>
      </c>
      <c r="GJ6" s="171" t="s">
        <v>524</v>
      </c>
      <c r="GK6" s="171" t="s">
        <v>524</v>
      </c>
      <c r="GL6" s="171" t="s">
        <v>524</v>
      </c>
      <c r="GM6" s="171" t="s">
        <v>524</v>
      </c>
      <c r="GN6" s="171" t="s">
        <v>524</v>
      </c>
      <c r="GO6" s="171" t="s">
        <v>524</v>
      </c>
      <c r="GP6" s="171" t="s">
        <v>524</v>
      </c>
      <c r="GQ6" s="171" t="s">
        <v>524</v>
      </c>
      <c r="GR6" s="171" t="s">
        <v>524</v>
      </c>
      <c r="GS6" s="171" t="s">
        <v>524</v>
      </c>
      <c r="GT6" s="171" t="s">
        <v>524</v>
      </c>
      <c r="GU6" s="171" t="s">
        <v>524</v>
      </c>
      <c r="GV6" s="171" t="s">
        <v>524</v>
      </c>
      <c r="GW6" s="171" t="s">
        <v>524</v>
      </c>
      <c r="GX6" s="171" t="s">
        <v>524</v>
      </c>
      <c r="GY6" s="171" t="s">
        <v>524</v>
      </c>
      <c r="GZ6" s="171" t="s">
        <v>524</v>
      </c>
      <c r="HA6" s="171" t="s">
        <v>524</v>
      </c>
      <c r="HB6" s="171" t="s">
        <v>524</v>
      </c>
      <c r="HC6" s="171" t="s">
        <v>524</v>
      </c>
      <c r="HD6" s="171" t="s">
        <v>524</v>
      </c>
      <c r="HE6" s="171" t="s">
        <v>524</v>
      </c>
      <c r="HF6" s="171" t="s">
        <v>524</v>
      </c>
      <c r="HG6" s="171" t="s">
        <v>524</v>
      </c>
      <c r="HH6" s="171" t="s">
        <v>524</v>
      </c>
      <c r="HI6" s="171" t="s">
        <v>524</v>
      </c>
      <c r="HJ6" s="171" t="s">
        <v>524</v>
      </c>
      <c r="HK6" s="171" t="s">
        <v>524</v>
      </c>
      <c r="HL6" s="171" t="s">
        <v>524</v>
      </c>
      <c r="HM6" s="171" t="s">
        <v>524</v>
      </c>
      <c r="HN6" s="171" t="s">
        <v>524</v>
      </c>
      <c r="HO6" s="171" t="s">
        <v>524</v>
      </c>
      <c r="HP6" s="171" t="s">
        <v>524</v>
      </c>
      <c r="HQ6" s="171" t="s">
        <v>524</v>
      </c>
      <c r="HR6" s="171" t="s">
        <v>524</v>
      </c>
      <c r="HS6" s="171" t="s">
        <v>524</v>
      </c>
      <c r="HT6" s="171" t="s">
        <v>524</v>
      </c>
      <c r="HU6" s="171" t="s">
        <v>524</v>
      </c>
      <c r="HV6" s="171" t="s">
        <v>524</v>
      </c>
      <c r="HW6" s="171" t="s">
        <v>524</v>
      </c>
      <c r="HX6" s="171" t="s">
        <v>524</v>
      </c>
      <c r="HY6" s="171" t="s">
        <v>524</v>
      </c>
      <c r="HZ6" s="171" t="s">
        <v>524</v>
      </c>
      <c r="IA6" s="171" t="s">
        <v>524</v>
      </c>
      <c r="IB6" s="171" t="s">
        <v>524</v>
      </c>
      <c r="IC6" s="171" t="s">
        <v>524</v>
      </c>
      <c r="ID6" s="171" t="s">
        <v>524</v>
      </c>
      <c r="IE6" s="171" t="s">
        <v>524</v>
      </c>
      <c r="IF6" s="171" t="s">
        <v>524</v>
      </c>
      <c r="IG6" s="171" t="s">
        <v>524</v>
      </c>
      <c r="IH6" s="171" t="s">
        <v>524</v>
      </c>
      <c r="II6" s="171" t="s">
        <v>524</v>
      </c>
      <c r="IJ6" s="171" t="s">
        <v>524</v>
      </c>
      <c r="IK6" s="171" t="s">
        <v>524</v>
      </c>
      <c r="IL6" s="171" t="s">
        <v>524</v>
      </c>
      <c r="IM6" s="171" t="s">
        <v>524</v>
      </c>
      <c r="IN6" s="171" t="s">
        <v>524</v>
      </c>
      <c r="IO6" s="171" t="s">
        <v>524</v>
      </c>
      <c r="IP6" s="171" t="s">
        <v>524</v>
      </c>
      <c r="IQ6" s="171" t="s">
        <v>524</v>
      </c>
      <c r="IR6" s="171" t="s">
        <v>524</v>
      </c>
      <c r="IS6" s="171" t="s">
        <v>524</v>
      </c>
      <c r="IT6" s="171" t="s">
        <v>524</v>
      </c>
      <c r="IU6" s="171" t="s">
        <v>524</v>
      </c>
      <c r="IV6" s="18"/>
      <c r="IW6" s="171" t="s">
        <v>533</v>
      </c>
      <c r="IX6" s="171" t="s">
        <v>533</v>
      </c>
      <c r="IY6" s="171" t="s">
        <v>533</v>
      </c>
      <c r="IZ6" s="171" t="s">
        <v>533</v>
      </c>
      <c r="JA6" s="171" t="s">
        <v>533</v>
      </c>
      <c r="JB6" s="171" t="s">
        <v>533</v>
      </c>
      <c r="JC6" s="171" t="s">
        <v>533</v>
      </c>
      <c r="JD6" s="171" t="s">
        <v>533</v>
      </c>
      <c r="JE6" s="171" t="s">
        <v>533</v>
      </c>
      <c r="JF6" s="171" t="s">
        <v>533</v>
      </c>
      <c r="JG6" s="171" t="s">
        <v>533</v>
      </c>
      <c r="JH6" s="171" t="s">
        <v>533</v>
      </c>
      <c r="JI6" s="171" t="s">
        <v>533</v>
      </c>
      <c r="JJ6" s="171" t="s">
        <v>533</v>
      </c>
      <c r="JK6" s="171" t="s">
        <v>533</v>
      </c>
      <c r="JL6" s="171" t="s">
        <v>533</v>
      </c>
      <c r="JM6" s="171" t="s">
        <v>533</v>
      </c>
      <c r="JN6" s="171" t="s">
        <v>533</v>
      </c>
      <c r="JO6" s="171" t="s">
        <v>533</v>
      </c>
      <c r="JP6" s="171" t="s">
        <v>533</v>
      </c>
      <c r="JQ6" s="171" t="s">
        <v>533</v>
      </c>
      <c r="JR6" s="171" t="s">
        <v>533</v>
      </c>
      <c r="JS6" s="171" t="s">
        <v>533</v>
      </c>
      <c r="JT6" s="171" t="s">
        <v>533</v>
      </c>
      <c r="JU6" s="171" t="s">
        <v>533</v>
      </c>
      <c r="JV6" s="171" t="s">
        <v>533</v>
      </c>
      <c r="JW6" s="171" t="s">
        <v>533</v>
      </c>
      <c r="JX6" s="171" t="s">
        <v>533</v>
      </c>
      <c r="JY6" s="171" t="s">
        <v>533</v>
      </c>
      <c r="JZ6" s="171" t="s">
        <v>533</v>
      </c>
      <c r="KA6" s="171" t="s">
        <v>533</v>
      </c>
      <c r="KB6" s="171" t="s">
        <v>533</v>
      </c>
      <c r="KC6" s="171" t="s">
        <v>533</v>
      </c>
      <c r="KD6" s="171" t="s">
        <v>533</v>
      </c>
      <c r="KE6" s="171" t="s">
        <v>533</v>
      </c>
      <c r="KF6" s="171" t="s">
        <v>533</v>
      </c>
      <c r="KG6" s="171" t="s">
        <v>533</v>
      </c>
      <c r="KH6" s="171" t="s">
        <v>533</v>
      </c>
      <c r="KI6" s="171" t="s">
        <v>533</v>
      </c>
      <c r="KJ6" s="171" t="s">
        <v>533</v>
      </c>
      <c r="KK6" s="171" t="s">
        <v>533</v>
      </c>
      <c r="KL6" s="171" t="s">
        <v>533</v>
      </c>
      <c r="KM6" s="171" t="s">
        <v>533</v>
      </c>
      <c r="KN6" s="171" t="s">
        <v>533</v>
      </c>
      <c r="KO6" s="171" t="s">
        <v>533</v>
      </c>
      <c r="KP6" s="171" t="s">
        <v>533</v>
      </c>
      <c r="KQ6" s="171" t="s">
        <v>533</v>
      </c>
      <c r="KR6" s="171" t="s">
        <v>533</v>
      </c>
      <c r="KS6" s="171" t="s">
        <v>533</v>
      </c>
      <c r="KT6" s="171" t="s">
        <v>533</v>
      </c>
      <c r="KU6" s="171" t="s">
        <v>533</v>
      </c>
      <c r="KV6" s="171" t="s">
        <v>533</v>
      </c>
      <c r="KW6" s="171" t="s">
        <v>533</v>
      </c>
      <c r="KX6" s="171" t="s">
        <v>533</v>
      </c>
      <c r="KY6" s="171" t="s">
        <v>533</v>
      </c>
      <c r="KZ6" s="171" t="s">
        <v>533</v>
      </c>
      <c r="LA6" s="171" t="s">
        <v>533</v>
      </c>
      <c r="LB6" s="171" t="s">
        <v>533</v>
      </c>
      <c r="LC6" s="171" t="s">
        <v>533</v>
      </c>
      <c r="LD6" s="171" t="s">
        <v>533</v>
      </c>
      <c r="LE6" s="171" t="s">
        <v>533</v>
      </c>
      <c r="LF6" s="171" t="s">
        <v>533</v>
      </c>
      <c r="LG6" s="171" t="s">
        <v>533</v>
      </c>
      <c r="LH6" s="171" t="s">
        <v>533</v>
      </c>
      <c r="LI6" s="171" t="s">
        <v>533</v>
      </c>
      <c r="LJ6" s="171" t="s">
        <v>533</v>
      </c>
      <c r="LK6" s="171" t="s">
        <v>533</v>
      </c>
      <c r="LL6" s="171" t="s">
        <v>533</v>
      </c>
      <c r="LM6" s="171" t="s">
        <v>533</v>
      </c>
      <c r="LN6" s="171" t="s">
        <v>533</v>
      </c>
      <c r="LO6" s="171" t="s">
        <v>533</v>
      </c>
      <c r="LP6" s="171" t="s">
        <v>533</v>
      </c>
      <c r="LQ6" s="171" t="s">
        <v>533</v>
      </c>
      <c r="LR6" s="171" t="s">
        <v>533</v>
      </c>
      <c r="LS6" s="171" t="s">
        <v>533</v>
      </c>
      <c r="LT6" s="171" t="s">
        <v>533</v>
      </c>
      <c r="LU6" s="171" t="s">
        <v>533</v>
      </c>
      <c r="LV6" s="171" t="s">
        <v>533</v>
      </c>
      <c r="LW6" s="171" t="s">
        <v>533</v>
      </c>
      <c r="LX6" s="171" t="s">
        <v>533</v>
      </c>
      <c r="LY6" s="171" t="s">
        <v>533</v>
      </c>
      <c r="LZ6" s="171" t="s">
        <v>533</v>
      </c>
      <c r="MA6" s="171" t="s">
        <v>533</v>
      </c>
      <c r="MB6" s="171" t="s">
        <v>533</v>
      </c>
      <c r="MC6" s="171" t="s">
        <v>533</v>
      </c>
      <c r="MD6" s="171" t="s">
        <v>533</v>
      </c>
      <c r="ME6" s="171" t="s">
        <v>533</v>
      </c>
      <c r="MF6" s="171" t="s">
        <v>533</v>
      </c>
      <c r="MG6" s="171" t="s">
        <v>533</v>
      </c>
      <c r="MH6" s="171" t="s">
        <v>533</v>
      </c>
      <c r="MI6" s="171" t="s">
        <v>533</v>
      </c>
      <c r="MJ6" s="171" t="s">
        <v>533</v>
      </c>
      <c r="MK6" s="171" t="s">
        <v>533</v>
      </c>
      <c r="ML6" s="171" t="s">
        <v>533</v>
      </c>
      <c r="MM6" s="171" t="s">
        <v>533</v>
      </c>
      <c r="MN6" s="171" t="s">
        <v>533</v>
      </c>
      <c r="MO6" s="171" t="s">
        <v>533</v>
      </c>
      <c r="MP6" s="171" t="s">
        <v>533</v>
      </c>
      <c r="MQ6" s="171" t="s">
        <v>533</v>
      </c>
      <c r="MR6" s="171" t="s">
        <v>533</v>
      </c>
      <c r="MS6" s="171" t="s">
        <v>533</v>
      </c>
      <c r="MT6" s="171" t="s">
        <v>533</v>
      </c>
      <c r="MU6" s="171" t="s">
        <v>533</v>
      </c>
      <c r="MV6" s="171" t="s">
        <v>533</v>
      </c>
      <c r="MW6" s="171" t="s">
        <v>533</v>
      </c>
      <c r="MX6" s="171" t="s">
        <v>533</v>
      </c>
      <c r="MY6" s="171" t="s">
        <v>533</v>
      </c>
      <c r="MZ6" s="171" t="s">
        <v>533</v>
      </c>
      <c r="NA6" s="171" t="s">
        <v>533</v>
      </c>
      <c r="NB6" s="171" t="s">
        <v>533</v>
      </c>
      <c r="NC6" s="171" t="s">
        <v>533</v>
      </c>
      <c r="ND6" s="171" t="s">
        <v>533</v>
      </c>
      <c r="NE6" s="171" t="s">
        <v>533</v>
      </c>
      <c r="NF6" s="171" t="s">
        <v>533</v>
      </c>
      <c r="NG6" s="171" t="s">
        <v>533</v>
      </c>
      <c r="NH6" s="171" t="s">
        <v>533</v>
      </c>
      <c r="NI6" s="171" t="s">
        <v>533</v>
      </c>
      <c r="NJ6" s="171" t="s">
        <v>533</v>
      </c>
      <c r="NK6" s="171" t="s">
        <v>533</v>
      </c>
      <c r="NL6" s="171" t="s">
        <v>533</v>
      </c>
      <c r="NM6" s="171" t="s">
        <v>533</v>
      </c>
      <c r="NN6" s="171" t="s">
        <v>533</v>
      </c>
      <c r="NO6" s="171" t="s">
        <v>533</v>
      </c>
      <c r="NP6" s="171" t="s">
        <v>533</v>
      </c>
      <c r="NQ6" s="171" t="s">
        <v>533</v>
      </c>
      <c r="NR6" s="171" t="s">
        <v>533</v>
      </c>
      <c r="NS6" s="171" t="s">
        <v>533</v>
      </c>
      <c r="NT6" s="171" t="s">
        <v>533</v>
      </c>
      <c r="NU6" s="171" t="s">
        <v>533</v>
      </c>
      <c r="NV6" s="171" t="s">
        <v>533</v>
      </c>
      <c r="NW6" s="171" t="s">
        <v>533</v>
      </c>
      <c r="NX6" s="171" t="s">
        <v>533</v>
      </c>
      <c r="NY6" s="171" t="s">
        <v>533</v>
      </c>
      <c r="NZ6" s="171" t="s">
        <v>533</v>
      </c>
      <c r="OA6" s="171" t="s">
        <v>533</v>
      </c>
      <c r="OB6" s="171" t="s">
        <v>533</v>
      </c>
      <c r="OC6" s="171" t="s">
        <v>533</v>
      </c>
      <c r="OD6" s="171" t="s">
        <v>533</v>
      </c>
      <c r="OE6" s="171" t="s">
        <v>533</v>
      </c>
      <c r="OF6" s="171" t="s">
        <v>533</v>
      </c>
      <c r="OG6" s="171" t="s">
        <v>533</v>
      </c>
      <c r="OH6" s="171" t="s">
        <v>533</v>
      </c>
      <c r="OI6" s="171" t="s">
        <v>533</v>
      </c>
      <c r="OJ6" s="171" t="s">
        <v>533</v>
      </c>
      <c r="OK6" s="171" t="s">
        <v>533</v>
      </c>
      <c r="OL6" s="171" t="s">
        <v>533</v>
      </c>
      <c r="OM6" s="171" t="s">
        <v>533</v>
      </c>
      <c r="ON6" s="171" t="s">
        <v>533</v>
      </c>
      <c r="OO6" s="171" t="s">
        <v>533</v>
      </c>
      <c r="OP6" s="171" t="s">
        <v>533</v>
      </c>
      <c r="OQ6" s="171" t="s">
        <v>533</v>
      </c>
      <c r="OR6" s="171" t="s">
        <v>533</v>
      </c>
      <c r="OS6" s="171" t="s">
        <v>533</v>
      </c>
      <c r="OT6" s="171" t="s">
        <v>533</v>
      </c>
      <c r="OU6" s="171" t="s">
        <v>533</v>
      </c>
      <c r="OV6" s="171" t="s">
        <v>533</v>
      </c>
      <c r="OW6" s="171" t="s">
        <v>533</v>
      </c>
      <c r="OX6" s="171" t="s">
        <v>533</v>
      </c>
      <c r="OY6" s="171" t="s">
        <v>533</v>
      </c>
      <c r="OZ6" s="171" t="s">
        <v>533</v>
      </c>
      <c r="PA6" s="171" t="s">
        <v>533</v>
      </c>
      <c r="PB6" s="171" t="s">
        <v>533</v>
      </c>
      <c r="PC6" s="171" t="s">
        <v>533</v>
      </c>
      <c r="PD6" s="171" t="s">
        <v>533</v>
      </c>
      <c r="PE6" s="171" t="s">
        <v>533</v>
      </c>
      <c r="PF6" s="171" t="s">
        <v>533</v>
      </c>
      <c r="PG6" s="171" t="s">
        <v>533</v>
      </c>
      <c r="PH6" s="171" t="s">
        <v>533</v>
      </c>
      <c r="PI6" s="171" t="s">
        <v>533</v>
      </c>
      <c r="PJ6" s="171" t="s">
        <v>533</v>
      </c>
      <c r="PK6" s="171" t="s">
        <v>533</v>
      </c>
      <c r="PL6" s="171" t="s">
        <v>533</v>
      </c>
      <c r="PM6" s="171" t="s">
        <v>533</v>
      </c>
      <c r="PN6" s="171" t="s">
        <v>533</v>
      </c>
      <c r="PO6" s="171" t="s">
        <v>533</v>
      </c>
      <c r="PP6" s="171" t="s">
        <v>533</v>
      </c>
      <c r="PQ6" s="171" t="s">
        <v>533</v>
      </c>
      <c r="PR6" s="171" t="s">
        <v>533</v>
      </c>
      <c r="PS6" s="171" t="s">
        <v>533</v>
      </c>
      <c r="PT6" s="171" t="s">
        <v>533</v>
      </c>
      <c r="PU6" s="171" t="s">
        <v>533</v>
      </c>
      <c r="PV6" s="171" t="s">
        <v>533</v>
      </c>
      <c r="PW6" s="171" t="s">
        <v>533</v>
      </c>
      <c r="PX6" s="171" t="s">
        <v>533</v>
      </c>
      <c r="PY6" s="171" t="s">
        <v>533</v>
      </c>
      <c r="PZ6" s="171" t="s">
        <v>533</v>
      </c>
      <c r="QA6" s="171" t="s">
        <v>533</v>
      </c>
      <c r="QB6" s="171" t="s">
        <v>533</v>
      </c>
      <c r="QC6" s="171" t="s">
        <v>533</v>
      </c>
      <c r="QD6" s="171" t="s">
        <v>533</v>
      </c>
      <c r="QE6" s="171" t="s">
        <v>533</v>
      </c>
      <c r="QF6" s="171" t="s">
        <v>533</v>
      </c>
      <c r="QG6" s="171" t="s">
        <v>533</v>
      </c>
      <c r="QH6" s="171" t="s">
        <v>533</v>
      </c>
      <c r="QI6" s="171" t="s">
        <v>533</v>
      </c>
      <c r="QJ6" s="171" t="s">
        <v>533</v>
      </c>
      <c r="QK6" s="171" t="s">
        <v>533</v>
      </c>
      <c r="QL6" s="171" t="s">
        <v>533</v>
      </c>
      <c r="QM6" s="171" t="s">
        <v>533</v>
      </c>
      <c r="QN6" s="171" t="s">
        <v>533</v>
      </c>
      <c r="QO6" s="171" t="s">
        <v>533</v>
      </c>
      <c r="QP6" s="171" t="s">
        <v>533</v>
      </c>
      <c r="QQ6" s="171" t="s">
        <v>533</v>
      </c>
      <c r="QR6" s="171" t="s">
        <v>533</v>
      </c>
      <c r="QS6" s="171" t="s">
        <v>533</v>
      </c>
      <c r="QT6" s="171" t="s">
        <v>533</v>
      </c>
      <c r="QU6" s="171" t="s">
        <v>533</v>
      </c>
      <c r="QV6" s="171" t="s">
        <v>533</v>
      </c>
      <c r="QW6" s="171" t="s">
        <v>533</v>
      </c>
      <c r="QX6" s="171" t="s">
        <v>533</v>
      </c>
      <c r="QY6" s="171" t="s">
        <v>533</v>
      </c>
      <c r="QZ6" s="171" t="s">
        <v>533</v>
      </c>
      <c r="RA6" s="171" t="s">
        <v>533</v>
      </c>
      <c r="RB6" s="171" t="s">
        <v>533</v>
      </c>
      <c r="RC6" s="171" t="s">
        <v>533</v>
      </c>
      <c r="RD6" s="171" t="s">
        <v>533</v>
      </c>
      <c r="RE6" s="171" t="s">
        <v>533</v>
      </c>
      <c r="RF6" s="171" t="s">
        <v>533</v>
      </c>
      <c r="RG6" s="171" t="s">
        <v>533</v>
      </c>
      <c r="RH6" s="171" t="s">
        <v>533</v>
      </c>
      <c r="RI6" s="171" t="s">
        <v>533</v>
      </c>
      <c r="RJ6" s="171" t="s">
        <v>533</v>
      </c>
      <c r="RK6" s="171" t="s">
        <v>533</v>
      </c>
      <c r="RL6" s="171" t="s">
        <v>533</v>
      </c>
      <c r="RM6" s="171" t="s">
        <v>533</v>
      </c>
      <c r="RN6" s="171" t="s">
        <v>533</v>
      </c>
      <c r="RO6" s="171" t="s">
        <v>533</v>
      </c>
      <c r="RP6" s="171" t="s">
        <v>533</v>
      </c>
      <c r="RQ6" s="171" t="s">
        <v>533</v>
      </c>
      <c r="RR6" s="171" t="s">
        <v>533</v>
      </c>
      <c r="RS6" s="171" t="s">
        <v>533</v>
      </c>
      <c r="RT6" s="171" t="s">
        <v>533</v>
      </c>
      <c r="RU6" s="171" t="s">
        <v>533</v>
      </c>
      <c r="RV6" s="171" t="s">
        <v>533</v>
      </c>
      <c r="RW6" s="171" t="s">
        <v>533</v>
      </c>
      <c r="RX6" s="171" t="s">
        <v>533</v>
      </c>
      <c r="RY6" s="171" t="s">
        <v>533</v>
      </c>
      <c r="RZ6" s="171" t="s">
        <v>533</v>
      </c>
      <c r="SA6" s="171" t="s">
        <v>533</v>
      </c>
      <c r="SB6" s="171" t="s">
        <v>533</v>
      </c>
      <c r="SC6" s="171" t="s">
        <v>533</v>
      </c>
      <c r="SD6" s="171" t="s">
        <v>533</v>
      </c>
      <c r="SE6" s="171" t="s">
        <v>533</v>
      </c>
      <c r="SF6" s="171" t="s">
        <v>533</v>
      </c>
      <c r="SG6" s="171" t="s">
        <v>533</v>
      </c>
      <c r="SH6" s="171" t="s">
        <v>533</v>
      </c>
    </row>
    <row r="7" spans="1:503" ht="29.25" hidden="1" customHeight="1" outlineLevel="1">
      <c r="I7" s="170" t="s">
        <v>535</v>
      </c>
      <c r="J7" s="171">
        <v>1</v>
      </c>
      <c r="K7" s="171">
        <v>2</v>
      </c>
      <c r="L7" s="171">
        <v>3</v>
      </c>
      <c r="M7" s="171">
        <v>4</v>
      </c>
      <c r="N7" s="171">
        <v>5</v>
      </c>
      <c r="O7" s="171">
        <v>6</v>
      </c>
      <c r="P7" s="171">
        <v>7</v>
      </c>
      <c r="Q7" s="171">
        <v>8</v>
      </c>
      <c r="R7" s="171">
        <v>9</v>
      </c>
      <c r="S7" s="171">
        <v>10</v>
      </c>
      <c r="T7" s="171">
        <v>11</v>
      </c>
      <c r="U7" s="171">
        <v>12</v>
      </c>
      <c r="V7" s="171">
        <v>13</v>
      </c>
      <c r="W7" s="171">
        <v>14</v>
      </c>
      <c r="X7" s="171">
        <v>15</v>
      </c>
      <c r="Y7" s="171">
        <v>16</v>
      </c>
      <c r="Z7" s="171">
        <v>17</v>
      </c>
      <c r="AA7" s="171">
        <v>18</v>
      </c>
      <c r="AB7" s="171">
        <v>19</v>
      </c>
      <c r="AC7" s="171">
        <v>20</v>
      </c>
      <c r="AD7" s="171">
        <v>21</v>
      </c>
      <c r="AE7" s="171">
        <v>22</v>
      </c>
      <c r="AF7" s="171">
        <v>23</v>
      </c>
      <c r="AG7" s="171">
        <v>24</v>
      </c>
      <c r="AH7" s="171">
        <v>25</v>
      </c>
      <c r="AI7" s="171">
        <v>26</v>
      </c>
      <c r="AJ7" s="171">
        <v>27</v>
      </c>
      <c r="AK7" s="171">
        <v>28</v>
      </c>
      <c r="AL7" s="171">
        <v>29</v>
      </c>
      <c r="AM7" s="171">
        <v>30</v>
      </c>
      <c r="AN7" s="171">
        <v>31</v>
      </c>
      <c r="AO7" s="171">
        <v>32</v>
      </c>
      <c r="AP7" s="171">
        <v>33</v>
      </c>
      <c r="AQ7" s="171">
        <v>34</v>
      </c>
      <c r="AR7" s="171">
        <v>35</v>
      </c>
      <c r="AS7" s="171">
        <v>36</v>
      </c>
      <c r="AT7" s="171">
        <v>37</v>
      </c>
      <c r="AU7" s="171">
        <v>38</v>
      </c>
      <c r="AV7" s="171">
        <v>39</v>
      </c>
      <c r="AW7" s="171">
        <v>40</v>
      </c>
      <c r="AX7" s="171">
        <v>41</v>
      </c>
      <c r="AY7" s="171">
        <v>42</v>
      </c>
      <c r="AZ7" s="171">
        <v>43</v>
      </c>
      <c r="BA7" s="171">
        <v>44</v>
      </c>
      <c r="BB7" s="171">
        <v>45</v>
      </c>
      <c r="BC7" s="171">
        <v>46</v>
      </c>
      <c r="BD7" s="171">
        <v>47</v>
      </c>
      <c r="BE7" s="171">
        <v>48</v>
      </c>
      <c r="BF7" s="171">
        <v>49</v>
      </c>
      <c r="BG7" s="171">
        <v>50</v>
      </c>
      <c r="BH7" s="171">
        <v>51</v>
      </c>
      <c r="BI7" s="171">
        <v>52</v>
      </c>
      <c r="BJ7" s="171">
        <v>53</v>
      </c>
      <c r="BK7" s="171">
        <v>54</v>
      </c>
      <c r="BL7" s="171">
        <v>55</v>
      </c>
      <c r="BM7" s="171">
        <v>56</v>
      </c>
      <c r="BN7" s="171">
        <v>57</v>
      </c>
      <c r="BO7" s="171">
        <v>58</v>
      </c>
      <c r="BP7" s="171">
        <v>59</v>
      </c>
      <c r="BQ7" s="171">
        <v>60</v>
      </c>
      <c r="BR7" s="171">
        <v>61</v>
      </c>
      <c r="BS7" s="171">
        <v>62</v>
      </c>
      <c r="BT7" s="171">
        <v>63</v>
      </c>
      <c r="BU7" s="171">
        <v>64</v>
      </c>
      <c r="BV7" s="171">
        <v>65</v>
      </c>
      <c r="BW7" s="171">
        <v>66</v>
      </c>
      <c r="BX7" s="171">
        <v>67</v>
      </c>
      <c r="BY7" s="171">
        <v>68</v>
      </c>
      <c r="BZ7" s="171">
        <v>69</v>
      </c>
      <c r="CA7" s="171">
        <v>70</v>
      </c>
      <c r="CB7" s="171">
        <v>71</v>
      </c>
      <c r="CC7" s="171">
        <v>72</v>
      </c>
      <c r="CD7" s="171">
        <v>73</v>
      </c>
      <c r="CE7" s="171">
        <v>74</v>
      </c>
      <c r="CF7" s="171">
        <v>75</v>
      </c>
      <c r="CG7" s="171">
        <v>76</v>
      </c>
      <c r="CH7" s="171">
        <v>77</v>
      </c>
      <c r="CI7" s="171">
        <v>78</v>
      </c>
      <c r="CJ7" s="171">
        <v>79</v>
      </c>
      <c r="CK7" s="171">
        <v>80</v>
      </c>
      <c r="CL7" s="171">
        <v>81</v>
      </c>
      <c r="CM7" s="171">
        <v>82</v>
      </c>
      <c r="CN7" s="171">
        <v>83</v>
      </c>
      <c r="CO7" s="171">
        <v>84</v>
      </c>
      <c r="CP7" s="171">
        <v>85</v>
      </c>
      <c r="CQ7" s="171">
        <v>86</v>
      </c>
      <c r="CR7" s="171">
        <v>87</v>
      </c>
      <c r="CS7" s="171">
        <v>88</v>
      </c>
      <c r="CT7" s="171">
        <v>89</v>
      </c>
      <c r="CU7" s="171">
        <v>90</v>
      </c>
      <c r="CV7" s="171">
        <v>91</v>
      </c>
      <c r="CW7" s="171">
        <v>92</v>
      </c>
      <c r="CX7" s="171">
        <v>93</v>
      </c>
      <c r="CY7" s="171">
        <v>94</v>
      </c>
      <c r="CZ7" s="171">
        <v>95</v>
      </c>
      <c r="DA7" s="171">
        <v>96</v>
      </c>
      <c r="DB7" s="171">
        <v>97</v>
      </c>
      <c r="DC7" s="171">
        <v>98</v>
      </c>
      <c r="DD7" s="171">
        <v>99</v>
      </c>
      <c r="DE7" s="171">
        <v>1711</v>
      </c>
      <c r="DF7" s="171">
        <v>1731</v>
      </c>
      <c r="DG7" s="171">
        <v>3311</v>
      </c>
      <c r="DH7" s="171">
        <v>3312</v>
      </c>
      <c r="DI7" s="171">
        <v>3411</v>
      </c>
      <c r="DJ7" s="171">
        <v>3511</v>
      </c>
      <c r="DK7" s="171" t="s">
        <v>1082</v>
      </c>
      <c r="DL7" s="171" t="s">
        <v>1083</v>
      </c>
      <c r="DM7" s="171" t="s">
        <v>1084</v>
      </c>
      <c r="DN7" s="171" t="s">
        <v>1085</v>
      </c>
      <c r="DO7" s="171" t="s">
        <v>1086</v>
      </c>
      <c r="DP7" s="171" t="s">
        <v>1087</v>
      </c>
      <c r="DQ7" s="171" t="s">
        <v>1088</v>
      </c>
      <c r="DR7" s="171" t="s">
        <v>1089</v>
      </c>
      <c r="DS7" s="171" t="s">
        <v>1090</v>
      </c>
      <c r="DT7" s="171" t="s">
        <v>1091</v>
      </c>
      <c r="DU7" s="171" t="s">
        <v>1092</v>
      </c>
      <c r="DV7" s="171" t="s">
        <v>1093</v>
      </c>
      <c r="DW7" s="171" t="s">
        <v>1094</v>
      </c>
      <c r="DX7" s="171" t="s">
        <v>1095</v>
      </c>
      <c r="DY7" s="171" t="s">
        <v>1096</v>
      </c>
      <c r="DZ7" s="171" t="s">
        <v>1097</v>
      </c>
      <c r="EA7" s="171" t="s">
        <v>1098</v>
      </c>
      <c r="EB7" s="171" t="s">
        <v>1099</v>
      </c>
      <c r="EC7" s="171" t="s">
        <v>1100</v>
      </c>
      <c r="ED7" s="171" t="s">
        <v>1101</v>
      </c>
      <c r="EE7" s="171" t="s">
        <v>1102</v>
      </c>
      <c r="EF7" s="171" t="s">
        <v>1103</v>
      </c>
      <c r="EG7" s="171" t="s">
        <v>1104</v>
      </c>
      <c r="EH7" s="171" t="s">
        <v>1105</v>
      </c>
      <c r="EI7" s="171" t="s">
        <v>1106</v>
      </c>
      <c r="EJ7" s="171" t="s">
        <v>1107</v>
      </c>
      <c r="EK7" s="171" t="s">
        <v>1108</v>
      </c>
      <c r="EL7" s="171" t="s">
        <v>1109</v>
      </c>
      <c r="EM7" s="171" t="s">
        <v>1110</v>
      </c>
      <c r="EN7" s="171" t="s">
        <v>1111</v>
      </c>
      <c r="EO7" s="171" t="s">
        <v>1112</v>
      </c>
      <c r="EP7" s="171" t="s">
        <v>1113</v>
      </c>
      <c r="EQ7" s="171" t="s">
        <v>1114</v>
      </c>
      <c r="ER7" s="171" t="s">
        <v>1115</v>
      </c>
      <c r="ES7" s="171" t="s">
        <v>1116</v>
      </c>
      <c r="ET7" s="171" t="s">
        <v>1117</v>
      </c>
      <c r="EU7" s="171" t="s">
        <v>1118</v>
      </c>
      <c r="EV7" s="171" t="s">
        <v>1119</v>
      </c>
      <c r="EW7" s="171" t="s">
        <v>1120</v>
      </c>
      <c r="EX7" s="171" t="s">
        <v>1121</v>
      </c>
      <c r="EY7" s="171" t="s">
        <v>1122</v>
      </c>
      <c r="EZ7" s="171" t="s">
        <v>1123</v>
      </c>
      <c r="FA7" s="171" t="s">
        <v>1124</v>
      </c>
      <c r="FB7" s="171" t="s">
        <v>1125</v>
      </c>
      <c r="FC7" s="171" t="s">
        <v>1126</v>
      </c>
      <c r="FD7" s="171" t="s">
        <v>1127</v>
      </c>
      <c r="FE7" s="171" t="s">
        <v>1128</v>
      </c>
      <c r="FF7" s="171" t="s">
        <v>1129</v>
      </c>
      <c r="FG7" s="171" t="s">
        <v>1130</v>
      </c>
      <c r="FH7" s="171" t="s">
        <v>1131</v>
      </c>
      <c r="FI7" s="171" t="s">
        <v>1132</v>
      </c>
      <c r="FJ7" s="171" t="s">
        <v>1133</v>
      </c>
      <c r="FK7" s="171" t="s">
        <v>1134</v>
      </c>
      <c r="FL7" s="171" t="s">
        <v>1135</v>
      </c>
      <c r="FM7" s="171" t="s">
        <v>1136</v>
      </c>
      <c r="FN7" s="171" t="s">
        <v>1137</v>
      </c>
      <c r="FO7" s="171" t="s">
        <v>1138</v>
      </c>
      <c r="FP7" s="171" t="s">
        <v>1139</v>
      </c>
      <c r="FQ7" s="171" t="s">
        <v>1140</v>
      </c>
      <c r="FR7" s="171" t="s">
        <v>1141</v>
      </c>
      <c r="FS7" s="171" t="s">
        <v>1142</v>
      </c>
      <c r="FT7" s="171" t="s">
        <v>1143</v>
      </c>
      <c r="FU7" s="171" t="s">
        <v>1144</v>
      </c>
      <c r="FV7" s="171" t="s">
        <v>1145</v>
      </c>
      <c r="FW7" s="171" t="s">
        <v>1146</v>
      </c>
      <c r="FX7" s="171" t="s">
        <v>1147</v>
      </c>
      <c r="FY7" s="171" t="s">
        <v>1148</v>
      </c>
      <c r="FZ7" s="171" t="s">
        <v>1149</v>
      </c>
      <c r="GA7" s="171" t="s">
        <v>1150</v>
      </c>
      <c r="GB7" s="171" t="s">
        <v>1151</v>
      </c>
      <c r="GC7" s="171" t="s">
        <v>1152</v>
      </c>
      <c r="GD7" s="171" t="s">
        <v>1153</v>
      </c>
      <c r="GE7" s="171" t="s">
        <v>1154</v>
      </c>
      <c r="GF7" s="171" t="s">
        <v>1155</v>
      </c>
      <c r="GG7" s="171" t="s">
        <v>1156</v>
      </c>
      <c r="GH7" s="171" t="s">
        <v>1157</v>
      </c>
      <c r="GI7" s="171" t="s">
        <v>1158</v>
      </c>
      <c r="GJ7" s="171" t="s">
        <v>1159</v>
      </c>
      <c r="GK7" s="171" t="s">
        <v>1160</v>
      </c>
      <c r="GL7" s="171" t="s">
        <v>1161</v>
      </c>
      <c r="GM7" s="171" t="s">
        <v>1162</v>
      </c>
      <c r="GN7" s="171" t="s">
        <v>1163</v>
      </c>
      <c r="GO7" s="171" t="s">
        <v>1164</v>
      </c>
      <c r="GP7" s="171" t="s">
        <v>1165</v>
      </c>
      <c r="GQ7" s="171" t="s">
        <v>1166</v>
      </c>
      <c r="GR7" s="171" t="s">
        <v>1167</v>
      </c>
      <c r="GS7" s="171" t="s">
        <v>1168</v>
      </c>
      <c r="GT7" s="171" t="s">
        <v>1169</v>
      </c>
      <c r="GU7" s="171" t="s">
        <v>1170</v>
      </c>
      <c r="GV7" s="171" t="s">
        <v>1171</v>
      </c>
      <c r="GW7" s="171" t="s">
        <v>1172</v>
      </c>
      <c r="GX7" s="171" t="s">
        <v>1173</v>
      </c>
      <c r="GY7" s="171" t="s">
        <v>1174</v>
      </c>
      <c r="GZ7" s="171" t="s">
        <v>1175</v>
      </c>
      <c r="HA7" s="171" t="s">
        <v>1176</v>
      </c>
      <c r="HB7" s="171" t="s">
        <v>1177</v>
      </c>
      <c r="HC7" s="171" t="s">
        <v>1178</v>
      </c>
      <c r="HD7" s="171" t="s">
        <v>1179</v>
      </c>
      <c r="HE7" s="171" t="s">
        <v>1180</v>
      </c>
      <c r="HF7" s="171" t="s">
        <v>1181</v>
      </c>
      <c r="HG7" s="171" t="s">
        <v>1182</v>
      </c>
      <c r="HH7" s="171" t="s">
        <v>1183</v>
      </c>
      <c r="HI7" s="171" t="s">
        <v>1184</v>
      </c>
      <c r="HJ7" s="171" t="s">
        <v>1185</v>
      </c>
      <c r="HK7" s="171" t="s">
        <v>1186</v>
      </c>
      <c r="HL7" s="171" t="s">
        <v>1187</v>
      </c>
      <c r="HM7" s="171" t="s">
        <v>1188</v>
      </c>
      <c r="HN7" s="171" t="s">
        <v>1189</v>
      </c>
      <c r="HO7" s="171" t="s">
        <v>1190</v>
      </c>
      <c r="HP7" s="171" t="s">
        <v>1191</v>
      </c>
      <c r="HQ7" s="171" t="s">
        <v>1192</v>
      </c>
      <c r="HR7" s="171" t="s">
        <v>1193</v>
      </c>
      <c r="HS7" s="171" t="s">
        <v>1194</v>
      </c>
      <c r="HT7" s="171" t="s">
        <v>1195</v>
      </c>
      <c r="HU7" s="171" t="s">
        <v>1196</v>
      </c>
      <c r="HV7" s="171" t="s">
        <v>1197</v>
      </c>
      <c r="HW7" s="171" t="s">
        <v>1198</v>
      </c>
      <c r="HX7" s="171" t="s">
        <v>1199</v>
      </c>
      <c r="HY7" s="171" t="s">
        <v>1200</v>
      </c>
      <c r="HZ7" s="171" t="s">
        <v>1201</v>
      </c>
      <c r="IA7" s="171" t="s">
        <v>1202</v>
      </c>
      <c r="IB7" s="171" t="s">
        <v>1203</v>
      </c>
      <c r="IC7" s="171" t="s">
        <v>1204</v>
      </c>
      <c r="ID7" s="171" t="s">
        <v>1205</v>
      </c>
      <c r="IE7" s="171" t="s">
        <v>1206</v>
      </c>
      <c r="IF7" s="171" t="s">
        <v>1207</v>
      </c>
      <c r="IG7" s="171" t="s">
        <v>194</v>
      </c>
      <c r="IH7" s="171" t="s">
        <v>195</v>
      </c>
      <c r="II7" s="171" t="s">
        <v>197</v>
      </c>
      <c r="IJ7" s="171" t="s">
        <v>199</v>
      </c>
      <c r="IK7" s="171" t="s">
        <v>201</v>
      </c>
      <c r="IL7" s="171" t="s">
        <v>203</v>
      </c>
      <c r="IM7" s="171" t="s">
        <v>204</v>
      </c>
      <c r="IN7" s="171" t="s">
        <v>205</v>
      </c>
      <c r="IO7" s="171" t="s">
        <v>206</v>
      </c>
      <c r="IP7" s="171" t="s">
        <v>207</v>
      </c>
      <c r="IQ7" s="171" t="s">
        <v>208</v>
      </c>
      <c r="IR7" s="171" t="s">
        <v>209</v>
      </c>
      <c r="IS7" s="171" t="s">
        <v>210</v>
      </c>
      <c r="IT7" s="171" t="s">
        <v>211</v>
      </c>
      <c r="IU7" s="171" t="s">
        <v>1208</v>
      </c>
      <c r="IV7" s="18"/>
      <c r="IW7" s="171">
        <v>1</v>
      </c>
      <c r="IX7" s="171">
        <v>2</v>
      </c>
      <c r="IY7" s="171">
        <v>3</v>
      </c>
      <c r="IZ7" s="171">
        <v>4</v>
      </c>
      <c r="JA7" s="171">
        <v>5</v>
      </c>
      <c r="JB7" s="171">
        <v>6</v>
      </c>
      <c r="JC7" s="171">
        <v>7</v>
      </c>
      <c r="JD7" s="171">
        <v>8</v>
      </c>
      <c r="JE7" s="171">
        <v>9</v>
      </c>
      <c r="JF7" s="171">
        <v>10</v>
      </c>
      <c r="JG7" s="171">
        <v>11</v>
      </c>
      <c r="JH7" s="171">
        <v>12</v>
      </c>
      <c r="JI7" s="171">
        <v>13</v>
      </c>
      <c r="JJ7" s="171">
        <v>14</v>
      </c>
      <c r="JK7" s="171">
        <v>15</v>
      </c>
      <c r="JL7" s="171">
        <v>16</v>
      </c>
      <c r="JM7" s="171">
        <v>17</v>
      </c>
      <c r="JN7" s="171">
        <v>18</v>
      </c>
      <c r="JO7" s="171">
        <v>19</v>
      </c>
      <c r="JP7" s="171">
        <v>20</v>
      </c>
      <c r="JQ7" s="171">
        <v>21</v>
      </c>
      <c r="JR7" s="171">
        <v>22</v>
      </c>
      <c r="JS7" s="171">
        <v>23</v>
      </c>
      <c r="JT7" s="171">
        <v>24</v>
      </c>
      <c r="JU7" s="171">
        <v>25</v>
      </c>
      <c r="JV7" s="171">
        <v>26</v>
      </c>
      <c r="JW7" s="171">
        <v>27</v>
      </c>
      <c r="JX7" s="171">
        <v>28</v>
      </c>
      <c r="JY7" s="171">
        <v>29</v>
      </c>
      <c r="JZ7" s="171">
        <v>30</v>
      </c>
      <c r="KA7" s="171">
        <v>31</v>
      </c>
      <c r="KB7" s="171">
        <v>32</v>
      </c>
      <c r="KC7" s="171">
        <v>33</v>
      </c>
      <c r="KD7" s="171">
        <v>34</v>
      </c>
      <c r="KE7" s="171">
        <v>35</v>
      </c>
      <c r="KF7" s="171">
        <v>36</v>
      </c>
      <c r="KG7" s="171">
        <v>37</v>
      </c>
      <c r="KH7" s="171">
        <v>38</v>
      </c>
      <c r="KI7" s="171">
        <v>39</v>
      </c>
      <c r="KJ7" s="171">
        <v>40</v>
      </c>
      <c r="KK7" s="171">
        <v>41</v>
      </c>
      <c r="KL7" s="171">
        <v>42</v>
      </c>
      <c r="KM7" s="171">
        <v>43</v>
      </c>
      <c r="KN7" s="171">
        <v>44</v>
      </c>
      <c r="KO7" s="171">
        <v>45</v>
      </c>
      <c r="KP7" s="171">
        <v>46</v>
      </c>
      <c r="KQ7" s="171">
        <v>47</v>
      </c>
      <c r="KR7" s="171">
        <v>48</v>
      </c>
      <c r="KS7" s="171">
        <v>49</v>
      </c>
      <c r="KT7" s="171">
        <v>50</v>
      </c>
      <c r="KU7" s="171">
        <v>51</v>
      </c>
      <c r="KV7" s="171">
        <v>52</v>
      </c>
      <c r="KW7" s="171">
        <v>53</v>
      </c>
      <c r="KX7" s="171">
        <v>54</v>
      </c>
      <c r="KY7" s="171">
        <v>55</v>
      </c>
      <c r="KZ7" s="171">
        <v>56</v>
      </c>
      <c r="LA7" s="171">
        <v>57</v>
      </c>
      <c r="LB7" s="171">
        <v>58</v>
      </c>
      <c r="LC7" s="171">
        <v>59</v>
      </c>
      <c r="LD7" s="171">
        <v>60</v>
      </c>
      <c r="LE7" s="171">
        <v>61</v>
      </c>
      <c r="LF7" s="171">
        <v>62</v>
      </c>
      <c r="LG7" s="171">
        <v>63</v>
      </c>
      <c r="LH7" s="171">
        <v>64</v>
      </c>
      <c r="LI7" s="171">
        <v>65</v>
      </c>
      <c r="LJ7" s="171">
        <v>66</v>
      </c>
      <c r="LK7" s="171">
        <v>67</v>
      </c>
      <c r="LL7" s="171">
        <v>68</v>
      </c>
      <c r="LM7" s="171">
        <v>69</v>
      </c>
      <c r="LN7" s="171">
        <v>70</v>
      </c>
      <c r="LO7" s="171">
        <v>71</v>
      </c>
      <c r="LP7" s="171">
        <v>72</v>
      </c>
      <c r="LQ7" s="171">
        <v>73</v>
      </c>
      <c r="LR7" s="171">
        <v>74</v>
      </c>
      <c r="LS7" s="171">
        <v>75</v>
      </c>
      <c r="LT7" s="171">
        <v>76</v>
      </c>
      <c r="LU7" s="171">
        <v>77</v>
      </c>
      <c r="LV7" s="171">
        <v>78</v>
      </c>
      <c r="LW7" s="171">
        <v>79</v>
      </c>
      <c r="LX7" s="171">
        <v>80</v>
      </c>
      <c r="LY7" s="171">
        <v>81</v>
      </c>
      <c r="LZ7" s="171">
        <v>82</v>
      </c>
      <c r="MA7" s="171">
        <v>83</v>
      </c>
      <c r="MB7" s="171">
        <v>84</v>
      </c>
      <c r="MC7" s="171">
        <v>85</v>
      </c>
      <c r="MD7" s="171">
        <v>86</v>
      </c>
      <c r="ME7" s="171">
        <v>87</v>
      </c>
      <c r="MF7" s="171">
        <v>88</v>
      </c>
      <c r="MG7" s="171">
        <v>89</v>
      </c>
      <c r="MH7" s="171">
        <v>90</v>
      </c>
      <c r="MI7" s="171">
        <v>91</v>
      </c>
      <c r="MJ7" s="171">
        <v>92</v>
      </c>
      <c r="MK7" s="171">
        <v>93</v>
      </c>
      <c r="ML7" s="171">
        <v>94</v>
      </c>
      <c r="MM7" s="171">
        <v>95</v>
      </c>
      <c r="MN7" s="171">
        <v>96</v>
      </c>
      <c r="MO7" s="171">
        <v>97</v>
      </c>
      <c r="MP7" s="171">
        <v>98</v>
      </c>
      <c r="MQ7" s="171">
        <v>99</v>
      </c>
      <c r="MR7" s="171">
        <v>1711</v>
      </c>
      <c r="MS7" s="171">
        <v>1731</v>
      </c>
      <c r="MT7" s="171">
        <v>3311</v>
      </c>
      <c r="MU7" s="171">
        <v>3312</v>
      </c>
      <c r="MV7" s="171">
        <v>3411</v>
      </c>
      <c r="MW7" s="171">
        <v>3511</v>
      </c>
      <c r="MX7" s="171" t="s">
        <v>1082</v>
      </c>
      <c r="MY7" s="171" t="s">
        <v>1083</v>
      </c>
      <c r="MZ7" s="171" t="s">
        <v>1084</v>
      </c>
      <c r="NA7" s="171" t="s">
        <v>1085</v>
      </c>
      <c r="NB7" s="171" t="s">
        <v>1086</v>
      </c>
      <c r="NC7" s="171" t="s">
        <v>1087</v>
      </c>
      <c r="ND7" s="171" t="s">
        <v>1088</v>
      </c>
      <c r="NE7" s="171" t="s">
        <v>1089</v>
      </c>
      <c r="NF7" s="171" t="s">
        <v>1090</v>
      </c>
      <c r="NG7" s="171" t="s">
        <v>1091</v>
      </c>
      <c r="NH7" s="171" t="s">
        <v>1092</v>
      </c>
      <c r="NI7" s="171" t="s">
        <v>1093</v>
      </c>
      <c r="NJ7" s="171" t="s">
        <v>1094</v>
      </c>
      <c r="NK7" s="171" t="s">
        <v>1095</v>
      </c>
      <c r="NL7" s="171" t="s">
        <v>1096</v>
      </c>
      <c r="NM7" s="171" t="s">
        <v>1097</v>
      </c>
      <c r="NN7" s="171" t="s">
        <v>1098</v>
      </c>
      <c r="NO7" s="171" t="s">
        <v>1099</v>
      </c>
      <c r="NP7" s="171" t="s">
        <v>1100</v>
      </c>
      <c r="NQ7" s="171" t="s">
        <v>1101</v>
      </c>
      <c r="NR7" s="171" t="s">
        <v>1102</v>
      </c>
      <c r="NS7" s="171" t="s">
        <v>1103</v>
      </c>
      <c r="NT7" s="171" t="s">
        <v>1104</v>
      </c>
      <c r="NU7" s="171" t="s">
        <v>1105</v>
      </c>
      <c r="NV7" s="171" t="s">
        <v>1106</v>
      </c>
      <c r="NW7" s="171" t="s">
        <v>1107</v>
      </c>
      <c r="NX7" s="171" t="s">
        <v>1108</v>
      </c>
      <c r="NY7" s="171" t="s">
        <v>1109</v>
      </c>
      <c r="NZ7" s="171" t="s">
        <v>1110</v>
      </c>
      <c r="OA7" s="171" t="s">
        <v>1111</v>
      </c>
      <c r="OB7" s="171" t="s">
        <v>1112</v>
      </c>
      <c r="OC7" s="171" t="s">
        <v>1113</v>
      </c>
      <c r="OD7" s="171" t="s">
        <v>1114</v>
      </c>
      <c r="OE7" s="171" t="s">
        <v>1115</v>
      </c>
      <c r="OF7" s="171" t="s">
        <v>1116</v>
      </c>
      <c r="OG7" s="171" t="s">
        <v>1117</v>
      </c>
      <c r="OH7" s="171" t="s">
        <v>1118</v>
      </c>
      <c r="OI7" s="171" t="s">
        <v>1119</v>
      </c>
      <c r="OJ7" s="171" t="s">
        <v>1120</v>
      </c>
      <c r="OK7" s="171" t="s">
        <v>1121</v>
      </c>
      <c r="OL7" s="171" t="s">
        <v>1122</v>
      </c>
      <c r="OM7" s="171" t="s">
        <v>1123</v>
      </c>
      <c r="ON7" s="171" t="s">
        <v>1124</v>
      </c>
      <c r="OO7" s="171" t="s">
        <v>1125</v>
      </c>
      <c r="OP7" s="171" t="s">
        <v>1126</v>
      </c>
      <c r="OQ7" s="171" t="s">
        <v>1127</v>
      </c>
      <c r="OR7" s="171" t="s">
        <v>1128</v>
      </c>
      <c r="OS7" s="171" t="s">
        <v>1129</v>
      </c>
      <c r="OT7" s="171" t="s">
        <v>1130</v>
      </c>
      <c r="OU7" s="171" t="s">
        <v>1131</v>
      </c>
      <c r="OV7" s="171" t="s">
        <v>1132</v>
      </c>
      <c r="OW7" s="171" t="s">
        <v>1133</v>
      </c>
      <c r="OX7" s="171" t="s">
        <v>1134</v>
      </c>
      <c r="OY7" s="171" t="s">
        <v>1135</v>
      </c>
      <c r="OZ7" s="171" t="s">
        <v>1136</v>
      </c>
      <c r="PA7" s="171" t="s">
        <v>1137</v>
      </c>
      <c r="PB7" s="171" t="s">
        <v>1138</v>
      </c>
      <c r="PC7" s="171" t="s">
        <v>1139</v>
      </c>
      <c r="PD7" s="171" t="s">
        <v>1140</v>
      </c>
      <c r="PE7" s="171" t="s">
        <v>1141</v>
      </c>
      <c r="PF7" s="171" t="s">
        <v>1142</v>
      </c>
      <c r="PG7" s="171" t="s">
        <v>1143</v>
      </c>
      <c r="PH7" s="171" t="s">
        <v>1144</v>
      </c>
      <c r="PI7" s="171" t="s">
        <v>1145</v>
      </c>
      <c r="PJ7" s="171" t="s">
        <v>1146</v>
      </c>
      <c r="PK7" s="171" t="s">
        <v>1147</v>
      </c>
      <c r="PL7" s="171" t="s">
        <v>1148</v>
      </c>
      <c r="PM7" s="171" t="s">
        <v>1149</v>
      </c>
      <c r="PN7" s="171" t="s">
        <v>1150</v>
      </c>
      <c r="PO7" s="171" t="s">
        <v>1151</v>
      </c>
      <c r="PP7" s="171" t="s">
        <v>1152</v>
      </c>
      <c r="PQ7" s="171" t="s">
        <v>1153</v>
      </c>
      <c r="PR7" s="171" t="s">
        <v>1154</v>
      </c>
      <c r="PS7" s="171" t="s">
        <v>1155</v>
      </c>
      <c r="PT7" s="171" t="s">
        <v>1156</v>
      </c>
      <c r="PU7" s="171" t="s">
        <v>1157</v>
      </c>
      <c r="PV7" s="171" t="s">
        <v>1158</v>
      </c>
      <c r="PW7" s="171" t="s">
        <v>1159</v>
      </c>
      <c r="PX7" s="171" t="s">
        <v>1160</v>
      </c>
      <c r="PY7" s="171" t="s">
        <v>1161</v>
      </c>
      <c r="PZ7" s="171" t="s">
        <v>1162</v>
      </c>
      <c r="QA7" s="171" t="s">
        <v>1163</v>
      </c>
      <c r="QB7" s="171" t="s">
        <v>1164</v>
      </c>
      <c r="QC7" s="171" t="s">
        <v>1165</v>
      </c>
      <c r="QD7" s="171" t="s">
        <v>1166</v>
      </c>
      <c r="QE7" s="171" t="s">
        <v>1167</v>
      </c>
      <c r="QF7" s="171" t="s">
        <v>1168</v>
      </c>
      <c r="QG7" s="171" t="s">
        <v>1169</v>
      </c>
      <c r="QH7" s="171" t="s">
        <v>1170</v>
      </c>
      <c r="QI7" s="171" t="s">
        <v>1171</v>
      </c>
      <c r="QJ7" s="171" t="s">
        <v>1172</v>
      </c>
      <c r="QK7" s="171" t="s">
        <v>1173</v>
      </c>
      <c r="QL7" s="171" t="s">
        <v>1174</v>
      </c>
      <c r="QM7" s="171" t="s">
        <v>1175</v>
      </c>
      <c r="QN7" s="171" t="s">
        <v>1176</v>
      </c>
      <c r="QO7" s="171" t="s">
        <v>1177</v>
      </c>
      <c r="QP7" s="171" t="s">
        <v>1178</v>
      </c>
      <c r="QQ7" s="171" t="s">
        <v>1179</v>
      </c>
      <c r="QR7" s="171" t="s">
        <v>1180</v>
      </c>
      <c r="QS7" s="171" t="s">
        <v>1181</v>
      </c>
      <c r="QT7" s="171" t="s">
        <v>1182</v>
      </c>
      <c r="QU7" s="171" t="s">
        <v>1183</v>
      </c>
      <c r="QV7" s="171" t="s">
        <v>1184</v>
      </c>
      <c r="QW7" s="171" t="s">
        <v>1185</v>
      </c>
      <c r="QX7" s="171" t="s">
        <v>1186</v>
      </c>
      <c r="QY7" s="171" t="s">
        <v>1187</v>
      </c>
      <c r="QZ7" s="171" t="s">
        <v>1188</v>
      </c>
      <c r="RA7" s="171" t="s">
        <v>1189</v>
      </c>
      <c r="RB7" s="171" t="s">
        <v>1190</v>
      </c>
      <c r="RC7" s="171" t="s">
        <v>1191</v>
      </c>
      <c r="RD7" s="171" t="s">
        <v>1192</v>
      </c>
      <c r="RE7" s="171" t="s">
        <v>1193</v>
      </c>
      <c r="RF7" s="171" t="s">
        <v>1194</v>
      </c>
      <c r="RG7" s="171" t="s">
        <v>1195</v>
      </c>
      <c r="RH7" s="171" t="s">
        <v>1196</v>
      </c>
      <c r="RI7" s="171" t="s">
        <v>1197</v>
      </c>
      <c r="RJ7" s="171" t="s">
        <v>1198</v>
      </c>
      <c r="RK7" s="171" t="s">
        <v>1199</v>
      </c>
      <c r="RL7" s="171" t="s">
        <v>1200</v>
      </c>
      <c r="RM7" s="171" t="s">
        <v>1201</v>
      </c>
      <c r="RN7" s="171" t="s">
        <v>1202</v>
      </c>
      <c r="RO7" s="171" t="s">
        <v>1203</v>
      </c>
      <c r="RP7" s="171" t="s">
        <v>1204</v>
      </c>
      <c r="RQ7" s="171" t="s">
        <v>1205</v>
      </c>
      <c r="RR7" s="171" t="s">
        <v>1206</v>
      </c>
      <c r="RS7" s="171" t="s">
        <v>1207</v>
      </c>
      <c r="RT7" s="171" t="s">
        <v>194</v>
      </c>
      <c r="RU7" s="171" t="s">
        <v>195</v>
      </c>
      <c r="RV7" s="171" t="s">
        <v>197</v>
      </c>
      <c r="RW7" s="171" t="s">
        <v>199</v>
      </c>
      <c r="RX7" s="171" t="s">
        <v>201</v>
      </c>
      <c r="RY7" s="171" t="s">
        <v>203</v>
      </c>
      <c r="RZ7" s="171" t="s">
        <v>204</v>
      </c>
      <c r="SA7" s="171" t="s">
        <v>205</v>
      </c>
      <c r="SB7" s="171" t="s">
        <v>206</v>
      </c>
      <c r="SC7" s="171" t="s">
        <v>207</v>
      </c>
      <c r="SD7" s="171" t="s">
        <v>208</v>
      </c>
      <c r="SE7" s="171" t="s">
        <v>209</v>
      </c>
      <c r="SF7" s="171" t="s">
        <v>210</v>
      </c>
      <c r="SG7" s="171" t="s">
        <v>211</v>
      </c>
      <c r="SH7" s="171" t="s">
        <v>1208</v>
      </c>
    </row>
    <row r="8" spans="1:503" ht="36" collapsed="1">
      <c r="A8" s="170" t="s">
        <v>555</v>
      </c>
      <c r="B8" s="170" t="s">
        <v>1532</v>
      </c>
      <c r="C8" s="170" t="s">
        <v>556</v>
      </c>
      <c r="D8" s="170" t="s">
        <v>1533</v>
      </c>
      <c r="E8" s="170" t="s">
        <v>557</v>
      </c>
      <c r="F8" s="161" t="s">
        <v>558</v>
      </c>
      <c r="G8" s="170" t="s">
        <v>559</v>
      </c>
      <c r="H8" s="172" t="s">
        <v>560</v>
      </c>
      <c r="I8" s="172" t="s">
        <v>561</v>
      </c>
      <c r="J8" s="171">
        <v>1</v>
      </c>
      <c r="K8" s="171">
        <v>2</v>
      </c>
      <c r="L8" s="171">
        <v>3</v>
      </c>
      <c r="M8" s="171">
        <v>4</v>
      </c>
      <c r="N8" s="171">
        <v>5</v>
      </c>
      <c r="O8" s="171">
        <v>6</v>
      </c>
      <c r="P8" s="171">
        <v>7</v>
      </c>
      <c r="Q8" s="171">
        <v>8</v>
      </c>
      <c r="R8" s="171">
        <v>9</v>
      </c>
      <c r="S8" s="171">
        <v>10</v>
      </c>
      <c r="T8" s="171">
        <v>11</v>
      </c>
      <c r="U8" s="171">
        <v>12</v>
      </c>
      <c r="V8" s="171">
        <v>13</v>
      </c>
      <c r="W8" s="171">
        <v>14</v>
      </c>
      <c r="X8" s="171">
        <v>15</v>
      </c>
      <c r="Y8" s="171">
        <v>16</v>
      </c>
      <c r="Z8" s="171">
        <v>17</v>
      </c>
      <c r="AA8" s="171">
        <v>18</v>
      </c>
      <c r="AB8" s="171">
        <v>19</v>
      </c>
      <c r="AC8" s="171">
        <v>20</v>
      </c>
      <c r="AD8" s="171">
        <v>21</v>
      </c>
      <c r="AE8" s="171">
        <v>22</v>
      </c>
      <c r="AF8" s="171">
        <v>23</v>
      </c>
      <c r="AG8" s="171">
        <v>24</v>
      </c>
      <c r="AH8" s="171">
        <v>25</v>
      </c>
      <c r="AI8" s="171">
        <v>26</v>
      </c>
      <c r="AJ8" s="171">
        <v>27</v>
      </c>
      <c r="AK8" s="171">
        <v>28</v>
      </c>
      <c r="AL8" s="171">
        <v>29</v>
      </c>
      <c r="AM8" s="171">
        <v>30</v>
      </c>
      <c r="AN8" s="171">
        <v>31</v>
      </c>
      <c r="AO8" s="171">
        <v>32</v>
      </c>
      <c r="AP8" s="171">
        <v>33</v>
      </c>
      <c r="AQ8" s="171">
        <v>34</v>
      </c>
      <c r="AR8" s="171">
        <v>35</v>
      </c>
      <c r="AS8" s="171">
        <v>36</v>
      </c>
      <c r="AT8" s="171">
        <v>37</v>
      </c>
      <c r="AU8" s="171">
        <v>38</v>
      </c>
      <c r="AV8" s="171">
        <v>39</v>
      </c>
      <c r="AW8" s="171">
        <v>40</v>
      </c>
      <c r="AX8" s="171">
        <v>41</v>
      </c>
      <c r="AY8" s="171">
        <v>42</v>
      </c>
      <c r="AZ8" s="171">
        <v>43</v>
      </c>
      <c r="BA8" s="171">
        <v>44</v>
      </c>
      <c r="BB8" s="171">
        <v>45</v>
      </c>
      <c r="BC8" s="171">
        <v>46</v>
      </c>
      <c r="BD8" s="171">
        <v>47</v>
      </c>
      <c r="BE8" s="171">
        <v>48</v>
      </c>
      <c r="BF8" s="171">
        <v>49</v>
      </c>
      <c r="BG8" s="171">
        <v>50</v>
      </c>
      <c r="BH8" s="171">
        <v>51</v>
      </c>
      <c r="BI8" s="171">
        <v>52</v>
      </c>
      <c r="BJ8" s="171">
        <v>53</v>
      </c>
      <c r="BK8" s="171">
        <v>54</v>
      </c>
      <c r="BL8" s="171">
        <v>55</v>
      </c>
      <c r="BM8" s="171">
        <v>56</v>
      </c>
      <c r="BN8" s="171">
        <v>57</v>
      </c>
      <c r="BO8" s="171">
        <v>58</v>
      </c>
      <c r="BP8" s="171">
        <v>59</v>
      </c>
      <c r="BQ8" s="171">
        <v>60</v>
      </c>
      <c r="BR8" s="171">
        <v>61</v>
      </c>
      <c r="BS8" s="171">
        <v>62</v>
      </c>
      <c r="BT8" s="171">
        <v>63</v>
      </c>
      <c r="BU8" s="171">
        <v>64</v>
      </c>
      <c r="BV8" s="171">
        <v>65</v>
      </c>
      <c r="BW8" s="171">
        <v>66</v>
      </c>
      <c r="BX8" s="171">
        <v>67</v>
      </c>
      <c r="BY8" s="171">
        <v>68</v>
      </c>
      <c r="BZ8" s="171">
        <v>69</v>
      </c>
      <c r="CA8" s="171">
        <v>70</v>
      </c>
      <c r="CB8" s="171">
        <v>71</v>
      </c>
      <c r="CC8" s="171">
        <v>72</v>
      </c>
      <c r="CD8" s="171">
        <v>73</v>
      </c>
      <c r="CE8" s="171">
        <v>74</v>
      </c>
      <c r="CF8" s="171">
        <v>75</v>
      </c>
      <c r="CG8" s="171">
        <v>76</v>
      </c>
      <c r="CH8" s="171">
        <v>77</v>
      </c>
      <c r="CI8" s="171">
        <v>78</v>
      </c>
      <c r="CJ8" s="171">
        <v>79</v>
      </c>
      <c r="CK8" s="171">
        <v>80</v>
      </c>
      <c r="CL8" s="171">
        <v>81</v>
      </c>
      <c r="CM8" s="171">
        <v>82</v>
      </c>
      <c r="CN8" s="171">
        <v>83</v>
      </c>
      <c r="CO8" s="171">
        <v>84</v>
      </c>
      <c r="CP8" s="171">
        <v>85</v>
      </c>
      <c r="CQ8" s="171">
        <v>86</v>
      </c>
      <c r="CR8" s="171">
        <v>87</v>
      </c>
      <c r="CS8" s="171">
        <v>88</v>
      </c>
      <c r="CT8" s="171">
        <v>89</v>
      </c>
      <c r="CU8" s="171">
        <v>90</v>
      </c>
      <c r="CV8" s="171">
        <v>91</v>
      </c>
      <c r="CW8" s="171">
        <v>92</v>
      </c>
      <c r="CX8" s="171">
        <v>93</v>
      </c>
      <c r="CY8" s="171">
        <v>94</v>
      </c>
      <c r="CZ8" s="171">
        <v>95</v>
      </c>
      <c r="DA8" s="171">
        <v>96</v>
      </c>
      <c r="DB8" s="171">
        <v>97</v>
      </c>
      <c r="DC8" s="171">
        <v>98</v>
      </c>
      <c r="DD8" s="171">
        <v>99</v>
      </c>
      <c r="DE8" s="171">
        <v>1711</v>
      </c>
      <c r="DF8" s="171">
        <v>1731</v>
      </c>
      <c r="DG8" s="171">
        <v>3311</v>
      </c>
      <c r="DH8" s="171">
        <v>3312</v>
      </c>
      <c r="DI8" s="171">
        <v>3411</v>
      </c>
      <c r="DJ8" s="171">
        <v>3511</v>
      </c>
      <c r="DK8" s="171" t="s">
        <v>1082</v>
      </c>
      <c r="DL8" s="171" t="s">
        <v>1083</v>
      </c>
      <c r="DM8" s="171" t="s">
        <v>1084</v>
      </c>
      <c r="DN8" s="171" t="s">
        <v>1085</v>
      </c>
      <c r="DO8" s="171" t="s">
        <v>1086</v>
      </c>
      <c r="DP8" s="171" t="s">
        <v>1087</v>
      </c>
      <c r="DQ8" s="171" t="s">
        <v>1088</v>
      </c>
      <c r="DR8" s="171" t="s">
        <v>1089</v>
      </c>
      <c r="DS8" s="171" t="s">
        <v>1090</v>
      </c>
      <c r="DT8" s="171" t="s">
        <v>1091</v>
      </c>
      <c r="DU8" s="171" t="s">
        <v>1092</v>
      </c>
      <c r="DV8" s="171" t="s">
        <v>1093</v>
      </c>
      <c r="DW8" s="171" t="s">
        <v>1094</v>
      </c>
      <c r="DX8" s="171" t="s">
        <v>1095</v>
      </c>
      <c r="DY8" s="171" t="s">
        <v>1096</v>
      </c>
      <c r="DZ8" s="171" t="s">
        <v>1097</v>
      </c>
      <c r="EA8" s="171" t="s">
        <v>1098</v>
      </c>
      <c r="EB8" s="171" t="s">
        <v>1099</v>
      </c>
      <c r="EC8" s="171" t="s">
        <v>1100</v>
      </c>
      <c r="ED8" s="171" t="s">
        <v>1101</v>
      </c>
      <c r="EE8" s="171" t="s">
        <v>1102</v>
      </c>
      <c r="EF8" s="171" t="s">
        <v>1103</v>
      </c>
      <c r="EG8" s="171" t="s">
        <v>1104</v>
      </c>
      <c r="EH8" s="171" t="s">
        <v>1105</v>
      </c>
      <c r="EI8" s="171" t="s">
        <v>1106</v>
      </c>
      <c r="EJ8" s="171" t="s">
        <v>1107</v>
      </c>
      <c r="EK8" s="171" t="s">
        <v>1108</v>
      </c>
      <c r="EL8" s="171" t="s">
        <v>1109</v>
      </c>
      <c r="EM8" s="171" t="s">
        <v>1110</v>
      </c>
      <c r="EN8" s="171" t="s">
        <v>1111</v>
      </c>
      <c r="EO8" s="171" t="s">
        <v>1112</v>
      </c>
      <c r="EP8" s="171" t="s">
        <v>1113</v>
      </c>
      <c r="EQ8" s="171" t="s">
        <v>1114</v>
      </c>
      <c r="ER8" s="171" t="s">
        <v>1115</v>
      </c>
      <c r="ES8" s="171" t="s">
        <v>1116</v>
      </c>
      <c r="ET8" s="171" t="s">
        <v>1117</v>
      </c>
      <c r="EU8" s="171" t="s">
        <v>1118</v>
      </c>
      <c r="EV8" s="171" t="s">
        <v>1119</v>
      </c>
      <c r="EW8" s="171" t="s">
        <v>1120</v>
      </c>
      <c r="EX8" s="171" t="s">
        <v>1121</v>
      </c>
      <c r="EY8" s="171" t="s">
        <v>1122</v>
      </c>
      <c r="EZ8" s="171" t="s">
        <v>1123</v>
      </c>
      <c r="FA8" s="171" t="s">
        <v>1124</v>
      </c>
      <c r="FB8" s="171" t="s">
        <v>1125</v>
      </c>
      <c r="FC8" s="171" t="s">
        <v>1126</v>
      </c>
      <c r="FD8" s="171" t="s">
        <v>1127</v>
      </c>
      <c r="FE8" s="171" t="s">
        <v>1128</v>
      </c>
      <c r="FF8" s="171" t="s">
        <v>1129</v>
      </c>
      <c r="FG8" s="171" t="s">
        <v>1130</v>
      </c>
      <c r="FH8" s="171" t="s">
        <v>1131</v>
      </c>
      <c r="FI8" s="171" t="s">
        <v>1132</v>
      </c>
      <c r="FJ8" s="171" t="s">
        <v>1133</v>
      </c>
      <c r="FK8" s="171" t="s">
        <v>1134</v>
      </c>
      <c r="FL8" s="171" t="s">
        <v>1135</v>
      </c>
      <c r="FM8" s="171" t="s">
        <v>1136</v>
      </c>
      <c r="FN8" s="171" t="s">
        <v>1137</v>
      </c>
      <c r="FO8" s="171" t="s">
        <v>1138</v>
      </c>
      <c r="FP8" s="171" t="s">
        <v>1139</v>
      </c>
      <c r="FQ8" s="171" t="s">
        <v>1140</v>
      </c>
      <c r="FR8" s="171" t="s">
        <v>1141</v>
      </c>
      <c r="FS8" s="171" t="s">
        <v>1142</v>
      </c>
      <c r="FT8" s="171" t="s">
        <v>1143</v>
      </c>
      <c r="FU8" s="171" t="s">
        <v>1144</v>
      </c>
      <c r="FV8" s="171" t="s">
        <v>1145</v>
      </c>
      <c r="FW8" s="171" t="s">
        <v>1146</v>
      </c>
      <c r="FX8" s="171" t="s">
        <v>1147</v>
      </c>
      <c r="FY8" s="171" t="s">
        <v>1148</v>
      </c>
      <c r="FZ8" s="171" t="s">
        <v>1149</v>
      </c>
      <c r="GA8" s="171" t="s">
        <v>1150</v>
      </c>
      <c r="GB8" s="171" t="s">
        <v>1151</v>
      </c>
      <c r="GC8" s="171" t="s">
        <v>1152</v>
      </c>
      <c r="GD8" s="171" t="s">
        <v>1153</v>
      </c>
      <c r="GE8" s="171" t="s">
        <v>1154</v>
      </c>
      <c r="GF8" s="171" t="s">
        <v>1155</v>
      </c>
      <c r="GG8" s="171" t="s">
        <v>1156</v>
      </c>
      <c r="GH8" s="171" t="s">
        <v>1157</v>
      </c>
      <c r="GI8" s="171" t="s">
        <v>1158</v>
      </c>
      <c r="GJ8" s="171" t="s">
        <v>1159</v>
      </c>
      <c r="GK8" s="171" t="s">
        <v>1160</v>
      </c>
      <c r="GL8" s="171" t="s">
        <v>1161</v>
      </c>
      <c r="GM8" s="171" t="s">
        <v>1162</v>
      </c>
      <c r="GN8" s="171" t="s">
        <v>1163</v>
      </c>
      <c r="GO8" s="171" t="s">
        <v>1164</v>
      </c>
      <c r="GP8" s="171" t="s">
        <v>1165</v>
      </c>
      <c r="GQ8" s="171" t="s">
        <v>1166</v>
      </c>
      <c r="GR8" s="171" t="s">
        <v>1167</v>
      </c>
      <c r="GS8" s="171" t="s">
        <v>1168</v>
      </c>
      <c r="GT8" s="171" t="s">
        <v>1169</v>
      </c>
      <c r="GU8" s="171" t="s">
        <v>1170</v>
      </c>
      <c r="GV8" s="171" t="s">
        <v>1171</v>
      </c>
      <c r="GW8" s="171" t="s">
        <v>1172</v>
      </c>
      <c r="GX8" s="171" t="s">
        <v>1173</v>
      </c>
      <c r="GY8" s="171" t="s">
        <v>1174</v>
      </c>
      <c r="GZ8" s="171" t="s">
        <v>1175</v>
      </c>
      <c r="HA8" s="171" t="s">
        <v>1176</v>
      </c>
      <c r="HB8" s="171" t="s">
        <v>1177</v>
      </c>
      <c r="HC8" s="171" t="s">
        <v>1178</v>
      </c>
      <c r="HD8" s="171" t="s">
        <v>1179</v>
      </c>
      <c r="HE8" s="171" t="s">
        <v>1180</v>
      </c>
      <c r="HF8" s="171" t="s">
        <v>1181</v>
      </c>
      <c r="HG8" s="171" t="s">
        <v>1182</v>
      </c>
      <c r="HH8" s="171" t="s">
        <v>1183</v>
      </c>
      <c r="HI8" s="171" t="s">
        <v>1184</v>
      </c>
      <c r="HJ8" s="171" t="s">
        <v>1185</v>
      </c>
      <c r="HK8" s="171" t="s">
        <v>1186</v>
      </c>
      <c r="HL8" s="171" t="s">
        <v>1187</v>
      </c>
      <c r="HM8" s="171" t="s">
        <v>1188</v>
      </c>
      <c r="HN8" s="171" t="s">
        <v>1189</v>
      </c>
      <c r="HO8" s="171" t="s">
        <v>1190</v>
      </c>
      <c r="HP8" s="171" t="s">
        <v>1191</v>
      </c>
      <c r="HQ8" s="171" t="s">
        <v>1192</v>
      </c>
      <c r="HR8" s="171" t="s">
        <v>1193</v>
      </c>
      <c r="HS8" s="171" t="s">
        <v>1194</v>
      </c>
      <c r="HT8" s="171" t="s">
        <v>1195</v>
      </c>
      <c r="HU8" s="171" t="s">
        <v>1196</v>
      </c>
      <c r="HV8" s="171" t="s">
        <v>1197</v>
      </c>
      <c r="HW8" s="171" t="s">
        <v>1198</v>
      </c>
      <c r="HX8" s="171" t="s">
        <v>1199</v>
      </c>
      <c r="HY8" s="171" t="s">
        <v>1200</v>
      </c>
      <c r="HZ8" s="171" t="s">
        <v>1201</v>
      </c>
      <c r="IA8" s="171" t="s">
        <v>1202</v>
      </c>
      <c r="IB8" s="171" t="s">
        <v>1203</v>
      </c>
      <c r="IC8" s="171" t="s">
        <v>1204</v>
      </c>
      <c r="ID8" s="171" t="s">
        <v>1205</v>
      </c>
      <c r="IE8" s="171" t="s">
        <v>1206</v>
      </c>
      <c r="IF8" s="171" t="s">
        <v>1207</v>
      </c>
      <c r="IG8" s="171" t="s">
        <v>194</v>
      </c>
      <c r="IH8" s="171" t="s">
        <v>195</v>
      </c>
      <c r="II8" s="171" t="s">
        <v>197</v>
      </c>
      <c r="IJ8" s="171" t="s">
        <v>199</v>
      </c>
      <c r="IK8" s="171" t="s">
        <v>201</v>
      </c>
      <c r="IL8" s="171" t="s">
        <v>203</v>
      </c>
      <c r="IM8" s="171" t="s">
        <v>204</v>
      </c>
      <c r="IN8" s="171" t="s">
        <v>205</v>
      </c>
      <c r="IO8" s="171" t="s">
        <v>206</v>
      </c>
      <c r="IP8" s="171" t="s">
        <v>207</v>
      </c>
      <c r="IQ8" s="171" t="s">
        <v>208</v>
      </c>
      <c r="IR8" s="171" t="s">
        <v>209</v>
      </c>
      <c r="IS8" s="171" t="s">
        <v>210</v>
      </c>
      <c r="IT8" s="171" t="s">
        <v>211</v>
      </c>
      <c r="IU8" s="171" t="s">
        <v>1208</v>
      </c>
      <c r="IV8" s="18"/>
      <c r="IW8" s="171">
        <v>1</v>
      </c>
      <c r="IX8" s="171">
        <v>2</v>
      </c>
      <c r="IY8" s="171">
        <v>3</v>
      </c>
      <c r="IZ8" s="171">
        <v>4</v>
      </c>
      <c r="JA8" s="171">
        <v>5</v>
      </c>
      <c r="JB8" s="171">
        <v>6</v>
      </c>
      <c r="JC8" s="171">
        <v>7</v>
      </c>
      <c r="JD8" s="171">
        <v>8</v>
      </c>
      <c r="JE8" s="171">
        <v>9</v>
      </c>
      <c r="JF8" s="171">
        <v>10</v>
      </c>
      <c r="JG8" s="171">
        <v>11</v>
      </c>
      <c r="JH8" s="171">
        <v>12</v>
      </c>
      <c r="JI8" s="171">
        <v>13</v>
      </c>
      <c r="JJ8" s="171">
        <v>14</v>
      </c>
      <c r="JK8" s="171">
        <v>15</v>
      </c>
      <c r="JL8" s="171">
        <v>16</v>
      </c>
      <c r="JM8" s="171">
        <v>17</v>
      </c>
      <c r="JN8" s="171">
        <v>18</v>
      </c>
      <c r="JO8" s="171">
        <v>19</v>
      </c>
      <c r="JP8" s="171">
        <v>20</v>
      </c>
      <c r="JQ8" s="171">
        <v>21</v>
      </c>
      <c r="JR8" s="171">
        <v>22</v>
      </c>
      <c r="JS8" s="171">
        <v>23</v>
      </c>
      <c r="JT8" s="171">
        <v>24</v>
      </c>
      <c r="JU8" s="171">
        <v>25</v>
      </c>
      <c r="JV8" s="171">
        <v>26</v>
      </c>
      <c r="JW8" s="171">
        <v>27</v>
      </c>
      <c r="JX8" s="171">
        <v>28</v>
      </c>
      <c r="JY8" s="171">
        <v>29</v>
      </c>
      <c r="JZ8" s="171">
        <v>30</v>
      </c>
      <c r="KA8" s="171">
        <v>31</v>
      </c>
      <c r="KB8" s="171">
        <v>32</v>
      </c>
      <c r="KC8" s="171">
        <v>33</v>
      </c>
      <c r="KD8" s="171">
        <v>34</v>
      </c>
      <c r="KE8" s="171">
        <v>35</v>
      </c>
      <c r="KF8" s="171">
        <v>36</v>
      </c>
      <c r="KG8" s="171">
        <v>37</v>
      </c>
      <c r="KH8" s="171">
        <v>38</v>
      </c>
      <c r="KI8" s="171">
        <v>39</v>
      </c>
      <c r="KJ8" s="171">
        <v>40</v>
      </c>
      <c r="KK8" s="171">
        <v>41</v>
      </c>
      <c r="KL8" s="171">
        <v>42</v>
      </c>
      <c r="KM8" s="171">
        <v>43</v>
      </c>
      <c r="KN8" s="171">
        <v>44</v>
      </c>
      <c r="KO8" s="171">
        <v>45</v>
      </c>
      <c r="KP8" s="171">
        <v>46</v>
      </c>
      <c r="KQ8" s="171">
        <v>47</v>
      </c>
      <c r="KR8" s="171">
        <v>48</v>
      </c>
      <c r="KS8" s="171">
        <v>49</v>
      </c>
      <c r="KT8" s="171">
        <v>50</v>
      </c>
      <c r="KU8" s="171">
        <v>51</v>
      </c>
      <c r="KV8" s="171">
        <v>52</v>
      </c>
      <c r="KW8" s="171">
        <v>53</v>
      </c>
      <c r="KX8" s="171">
        <v>54</v>
      </c>
      <c r="KY8" s="171">
        <v>55</v>
      </c>
      <c r="KZ8" s="171">
        <v>56</v>
      </c>
      <c r="LA8" s="171">
        <v>57</v>
      </c>
      <c r="LB8" s="171">
        <v>58</v>
      </c>
      <c r="LC8" s="171">
        <v>59</v>
      </c>
      <c r="LD8" s="171">
        <v>60</v>
      </c>
      <c r="LE8" s="171">
        <v>61</v>
      </c>
      <c r="LF8" s="171">
        <v>62</v>
      </c>
      <c r="LG8" s="171">
        <v>63</v>
      </c>
      <c r="LH8" s="171">
        <v>64</v>
      </c>
      <c r="LI8" s="171">
        <v>65</v>
      </c>
      <c r="LJ8" s="171">
        <v>66</v>
      </c>
      <c r="LK8" s="171">
        <v>67</v>
      </c>
      <c r="LL8" s="171">
        <v>68</v>
      </c>
      <c r="LM8" s="171">
        <v>69</v>
      </c>
      <c r="LN8" s="171">
        <v>70</v>
      </c>
      <c r="LO8" s="171">
        <v>71</v>
      </c>
      <c r="LP8" s="171">
        <v>72</v>
      </c>
      <c r="LQ8" s="171">
        <v>73</v>
      </c>
      <c r="LR8" s="171">
        <v>74</v>
      </c>
      <c r="LS8" s="171">
        <v>75</v>
      </c>
      <c r="LT8" s="171">
        <v>76</v>
      </c>
      <c r="LU8" s="171">
        <v>77</v>
      </c>
      <c r="LV8" s="171">
        <v>78</v>
      </c>
      <c r="LW8" s="171">
        <v>79</v>
      </c>
      <c r="LX8" s="171">
        <v>80</v>
      </c>
      <c r="LY8" s="171">
        <v>81</v>
      </c>
      <c r="LZ8" s="171">
        <v>82</v>
      </c>
      <c r="MA8" s="171">
        <v>83</v>
      </c>
      <c r="MB8" s="171">
        <v>84</v>
      </c>
      <c r="MC8" s="171">
        <v>85</v>
      </c>
      <c r="MD8" s="171">
        <v>86</v>
      </c>
      <c r="ME8" s="171">
        <v>87</v>
      </c>
      <c r="MF8" s="171">
        <v>88</v>
      </c>
      <c r="MG8" s="171">
        <v>89</v>
      </c>
      <c r="MH8" s="171">
        <v>90</v>
      </c>
      <c r="MI8" s="171">
        <v>91</v>
      </c>
      <c r="MJ8" s="171">
        <v>92</v>
      </c>
      <c r="MK8" s="171">
        <v>93</v>
      </c>
      <c r="ML8" s="171">
        <v>94</v>
      </c>
      <c r="MM8" s="171">
        <v>95</v>
      </c>
      <c r="MN8" s="171">
        <v>96</v>
      </c>
      <c r="MO8" s="171">
        <v>97</v>
      </c>
      <c r="MP8" s="171">
        <v>98</v>
      </c>
      <c r="MQ8" s="171">
        <v>99</v>
      </c>
      <c r="MR8" s="171">
        <v>1711</v>
      </c>
      <c r="MS8" s="171">
        <v>1731</v>
      </c>
      <c r="MT8" s="171">
        <v>3311</v>
      </c>
      <c r="MU8" s="171">
        <v>3312</v>
      </c>
      <c r="MV8" s="171">
        <v>3411</v>
      </c>
      <c r="MW8" s="171">
        <v>3511</v>
      </c>
      <c r="MX8" s="171" t="s">
        <v>1082</v>
      </c>
      <c r="MY8" s="171" t="s">
        <v>1083</v>
      </c>
      <c r="MZ8" s="171" t="s">
        <v>1084</v>
      </c>
      <c r="NA8" s="171" t="s">
        <v>1085</v>
      </c>
      <c r="NB8" s="171" t="s">
        <v>1086</v>
      </c>
      <c r="NC8" s="171" t="s">
        <v>1087</v>
      </c>
      <c r="ND8" s="171" t="s">
        <v>1088</v>
      </c>
      <c r="NE8" s="171" t="s">
        <v>1089</v>
      </c>
      <c r="NF8" s="171" t="s">
        <v>1090</v>
      </c>
      <c r="NG8" s="171" t="s">
        <v>1091</v>
      </c>
      <c r="NH8" s="171" t="s">
        <v>1092</v>
      </c>
      <c r="NI8" s="171" t="s">
        <v>1093</v>
      </c>
      <c r="NJ8" s="171" t="s">
        <v>1094</v>
      </c>
      <c r="NK8" s="171" t="s">
        <v>1095</v>
      </c>
      <c r="NL8" s="171" t="s">
        <v>1096</v>
      </c>
      <c r="NM8" s="171" t="s">
        <v>1097</v>
      </c>
      <c r="NN8" s="171" t="s">
        <v>1098</v>
      </c>
      <c r="NO8" s="171" t="s">
        <v>1099</v>
      </c>
      <c r="NP8" s="171" t="s">
        <v>1100</v>
      </c>
      <c r="NQ8" s="171" t="s">
        <v>1101</v>
      </c>
      <c r="NR8" s="171" t="s">
        <v>1102</v>
      </c>
      <c r="NS8" s="171" t="s">
        <v>1103</v>
      </c>
      <c r="NT8" s="171" t="s">
        <v>1104</v>
      </c>
      <c r="NU8" s="171" t="s">
        <v>1105</v>
      </c>
      <c r="NV8" s="171" t="s">
        <v>1106</v>
      </c>
      <c r="NW8" s="171" t="s">
        <v>1107</v>
      </c>
      <c r="NX8" s="171" t="s">
        <v>1108</v>
      </c>
      <c r="NY8" s="171" t="s">
        <v>1109</v>
      </c>
      <c r="NZ8" s="171" t="s">
        <v>1110</v>
      </c>
      <c r="OA8" s="171" t="s">
        <v>1111</v>
      </c>
      <c r="OB8" s="171" t="s">
        <v>1112</v>
      </c>
      <c r="OC8" s="171" t="s">
        <v>1113</v>
      </c>
      <c r="OD8" s="171" t="s">
        <v>1114</v>
      </c>
      <c r="OE8" s="171" t="s">
        <v>1115</v>
      </c>
      <c r="OF8" s="171" t="s">
        <v>1116</v>
      </c>
      <c r="OG8" s="171" t="s">
        <v>1117</v>
      </c>
      <c r="OH8" s="171" t="s">
        <v>1118</v>
      </c>
      <c r="OI8" s="171" t="s">
        <v>1119</v>
      </c>
      <c r="OJ8" s="171" t="s">
        <v>1120</v>
      </c>
      <c r="OK8" s="171" t="s">
        <v>1121</v>
      </c>
      <c r="OL8" s="171" t="s">
        <v>1122</v>
      </c>
      <c r="OM8" s="171" t="s">
        <v>1123</v>
      </c>
      <c r="ON8" s="171" t="s">
        <v>1124</v>
      </c>
      <c r="OO8" s="171" t="s">
        <v>1125</v>
      </c>
      <c r="OP8" s="171" t="s">
        <v>1126</v>
      </c>
      <c r="OQ8" s="171" t="s">
        <v>1127</v>
      </c>
      <c r="OR8" s="171" t="s">
        <v>1128</v>
      </c>
      <c r="OS8" s="171" t="s">
        <v>1129</v>
      </c>
      <c r="OT8" s="171" t="s">
        <v>1130</v>
      </c>
      <c r="OU8" s="171" t="s">
        <v>1131</v>
      </c>
      <c r="OV8" s="171" t="s">
        <v>1132</v>
      </c>
      <c r="OW8" s="171" t="s">
        <v>1133</v>
      </c>
      <c r="OX8" s="171" t="s">
        <v>1134</v>
      </c>
      <c r="OY8" s="171" t="s">
        <v>1135</v>
      </c>
      <c r="OZ8" s="171" t="s">
        <v>1136</v>
      </c>
      <c r="PA8" s="171" t="s">
        <v>1137</v>
      </c>
      <c r="PB8" s="171" t="s">
        <v>1138</v>
      </c>
      <c r="PC8" s="171" t="s">
        <v>1139</v>
      </c>
      <c r="PD8" s="171" t="s">
        <v>1140</v>
      </c>
      <c r="PE8" s="171" t="s">
        <v>1141</v>
      </c>
      <c r="PF8" s="171" t="s">
        <v>1142</v>
      </c>
      <c r="PG8" s="171" t="s">
        <v>1143</v>
      </c>
      <c r="PH8" s="171" t="s">
        <v>1144</v>
      </c>
      <c r="PI8" s="171" t="s">
        <v>1145</v>
      </c>
      <c r="PJ8" s="171" t="s">
        <v>1146</v>
      </c>
      <c r="PK8" s="171" t="s">
        <v>1147</v>
      </c>
      <c r="PL8" s="171" t="s">
        <v>1148</v>
      </c>
      <c r="PM8" s="171" t="s">
        <v>1149</v>
      </c>
      <c r="PN8" s="171" t="s">
        <v>1150</v>
      </c>
      <c r="PO8" s="171" t="s">
        <v>1151</v>
      </c>
      <c r="PP8" s="171" t="s">
        <v>1152</v>
      </c>
      <c r="PQ8" s="171" t="s">
        <v>1153</v>
      </c>
      <c r="PR8" s="171" t="s">
        <v>1154</v>
      </c>
      <c r="PS8" s="171" t="s">
        <v>1155</v>
      </c>
      <c r="PT8" s="171" t="s">
        <v>1156</v>
      </c>
      <c r="PU8" s="171" t="s">
        <v>1157</v>
      </c>
      <c r="PV8" s="171" t="s">
        <v>1158</v>
      </c>
      <c r="PW8" s="171" t="s">
        <v>1159</v>
      </c>
      <c r="PX8" s="171" t="s">
        <v>1160</v>
      </c>
      <c r="PY8" s="171" t="s">
        <v>1161</v>
      </c>
      <c r="PZ8" s="171" t="s">
        <v>1162</v>
      </c>
      <c r="QA8" s="171" t="s">
        <v>1163</v>
      </c>
      <c r="QB8" s="171" t="s">
        <v>1164</v>
      </c>
      <c r="QC8" s="171" t="s">
        <v>1165</v>
      </c>
      <c r="QD8" s="171" t="s">
        <v>1166</v>
      </c>
      <c r="QE8" s="171" t="s">
        <v>1167</v>
      </c>
      <c r="QF8" s="171" t="s">
        <v>1168</v>
      </c>
      <c r="QG8" s="171" t="s">
        <v>1169</v>
      </c>
      <c r="QH8" s="171" t="s">
        <v>1170</v>
      </c>
      <c r="QI8" s="171" t="s">
        <v>1171</v>
      </c>
      <c r="QJ8" s="171" t="s">
        <v>1172</v>
      </c>
      <c r="QK8" s="171" t="s">
        <v>1173</v>
      </c>
      <c r="QL8" s="171" t="s">
        <v>1174</v>
      </c>
      <c r="QM8" s="171" t="s">
        <v>1175</v>
      </c>
      <c r="QN8" s="171" t="s">
        <v>1176</v>
      </c>
      <c r="QO8" s="171" t="s">
        <v>1177</v>
      </c>
      <c r="QP8" s="171" t="s">
        <v>1178</v>
      </c>
      <c r="QQ8" s="171" t="s">
        <v>1179</v>
      </c>
      <c r="QR8" s="171" t="s">
        <v>1180</v>
      </c>
      <c r="QS8" s="171" t="s">
        <v>1181</v>
      </c>
      <c r="QT8" s="171" t="s">
        <v>1182</v>
      </c>
      <c r="QU8" s="171" t="s">
        <v>1183</v>
      </c>
      <c r="QV8" s="171" t="s">
        <v>1184</v>
      </c>
      <c r="QW8" s="171" t="s">
        <v>1185</v>
      </c>
      <c r="QX8" s="171" t="s">
        <v>1186</v>
      </c>
      <c r="QY8" s="171" t="s">
        <v>1187</v>
      </c>
      <c r="QZ8" s="171" t="s">
        <v>1188</v>
      </c>
      <c r="RA8" s="171" t="s">
        <v>1189</v>
      </c>
      <c r="RB8" s="171" t="s">
        <v>1190</v>
      </c>
      <c r="RC8" s="171" t="s">
        <v>1191</v>
      </c>
      <c r="RD8" s="171" t="s">
        <v>1192</v>
      </c>
      <c r="RE8" s="171" t="s">
        <v>1193</v>
      </c>
      <c r="RF8" s="171" t="s">
        <v>1194</v>
      </c>
      <c r="RG8" s="171" t="s">
        <v>1195</v>
      </c>
      <c r="RH8" s="171" t="s">
        <v>1196</v>
      </c>
      <c r="RI8" s="171" t="s">
        <v>1197</v>
      </c>
      <c r="RJ8" s="171" t="s">
        <v>1198</v>
      </c>
      <c r="RK8" s="171" t="s">
        <v>1199</v>
      </c>
      <c r="RL8" s="171" t="s">
        <v>1200</v>
      </c>
      <c r="RM8" s="171" t="s">
        <v>1201</v>
      </c>
      <c r="RN8" s="171" t="s">
        <v>1202</v>
      </c>
      <c r="RO8" s="171" t="s">
        <v>1203</v>
      </c>
      <c r="RP8" s="171" t="s">
        <v>1204</v>
      </c>
      <c r="RQ8" s="171" t="s">
        <v>1205</v>
      </c>
      <c r="RR8" s="171" t="s">
        <v>1206</v>
      </c>
      <c r="RS8" s="171" t="s">
        <v>1207</v>
      </c>
      <c r="RT8" s="171" t="s">
        <v>194</v>
      </c>
      <c r="RU8" s="171" t="s">
        <v>195</v>
      </c>
      <c r="RV8" s="171" t="s">
        <v>197</v>
      </c>
      <c r="RW8" s="171" t="s">
        <v>199</v>
      </c>
      <c r="RX8" s="171" t="s">
        <v>201</v>
      </c>
      <c r="RY8" s="171" t="s">
        <v>203</v>
      </c>
      <c r="RZ8" s="171" t="s">
        <v>204</v>
      </c>
      <c r="SA8" s="171" t="s">
        <v>205</v>
      </c>
      <c r="SB8" s="171" t="s">
        <v>206</v>
      </c>
      <c r="SC8" s="171" t="s">
        <v>207</v>
      </c>
      <c r="SD8" s="171" t="s">
        <v>208</v>
      </c>
      <c r="SE8" s="171" t="s">
        <v>209</v>
      </c>
      <c r="SF8" s="171" t="s">
        <v>210</v>
      </c>
      <c r="SG8" s="171" t="s">
        <v>211</v>
      </c>
      <c r="SH8" s="171" t="s">
        <v>1208</v>
      </c>
    </row>
    <row r="9" spans="1:503">
      <c r="A9" s="18" t="s">
        <v>1900</v>
      </c>
      <c r="B9" s="80">
        <v>1</v>
      </c>
      <c r="C9" s="80">
        <v>1</v>
      </c>
      <c r="D9" s="80">
        <v>1</v>
      </c>
      <c r="E9" s="80">
        <v>1990</v>
      </c>
      <c r="F9" s="80" t="s">
        <v>562</v>
      </c>
      <c r="G9" s="182" t="s">
        <v>1901</v>
      </c>
      <c r="H9" s="80" t="s">
        <v>1902</v>
      </c>
      <c r="I9" s="172" t="s">
        <v>563</v>
      </c>
      <c r="J9" s="83" t="s">
        <v>564</v>
      </c>
      <c r="K9" s="83" t="s">
        <v>564</v>
      </c>
      <c r="L9" s="83" t="s">
        <v>564</v>
      </c>
      <c r="M9" s="83" t="s">
        <v>564</v>
      </c>
      <c r="N9" s="83" t="s">
        <v>564</v>
      </c>
      <c r="O9" s="83" t="s">
        <v>564</v>
      </c>
      <c r="P9" s="83" t="s">
        <v>564</v>
      </c>
      <c r="Q9" s="83" t="s">
        <v>564</v>
      </c>
      <c r="R9" s="83" t="s">
        <v>564</v>
      </c>
      <c r="S9" s="83" t="s">
        <v>564</v>
      </c>
      <c r="T9" s="83" t="s">
        <v>564</v>
      </c>
      <c r="U9" s="83" t="s">
        <v>564</v>
      </c>
      <c r="V9" s="83" t="s">
        <v>564</v>
      </c>
      <c r="W9" s="83" t="s">
        <v>564</v>
      </c>
      <c r="X9" s="83" t="s">
        <v>564</v>
      </c>
      <c r="Y9" s="83" t="s">
        <v>564</v>
      </c>
      <c r="Z9" s="83" t="s">
        <v>564</v>
      </c>
      <c r="AA9" s="83" t="s">
        <v>564</v>
      </c>
      <c r="AB9" s="83" t="s">
        <v>564</v>
      </c>
      <c r="AC9" s="83" t="s">
        <v>564</v>
      </c>
      <c r="AD9" s="83" t="s">
        <v>564</v>
      </c>
      <c r="AE9" s="83" t="s">
        <v>564</v>
      </c>
      <c r="AF9" s="83" t="s">
        <v>564</v>
      </c>
      <c r="AG9" s="83" t="s">
        <v>564</v>
      </c>
      <c r="AH9" s="83" t="s">
        <v>564</v>
      </c>
      <c r="AI9" s="83" t="s">
        <v>564</v>
      </c>
      <c r="AJ9" s="83" t="s">
        <v>564</v>
      </c>
      <c r="AK9" s="83" t="s">
        <v>564</v>
      </c>
      <c r="AL9" s="83" t="s">
        <v>564</v>
      </c>
      <c r="AM9" s="83" t="s">
        <v>564</v>
      </c>
      <c r="AN9" s="83" t="s">
        <v>564</v>
      </c>
      <c r="AO9" s="83" t="s">
        <v>564</v>
      </c>
      <c r="AP9" s="83" t="s">
        <v>564</v>
      </c>
      <c r="AQ9" s="83" t="s">
        <v>564</v>
      </c>
      <c r="AR9" s="83" t="s">
        <v>564</v>
      </c>
      <c r="AS9" s="83" t="s">
        <v>564</v>
      </c>
      <c r="AT9" s="83" t="s">
        <v>564</v>
      </c>
      <c r="AU9" s="83" t="s">
        <v>564</v>
      </c>
      <c r="AV9" s="83" t="s">
        <v>564</v>
      </c>
      <c r="AW9" s="83" t="s">
        <v>564</v>
      </c>
      <c r="AX9" s="83" t="s">
        <v>564</v>
      </c>
      <c r="AY9" s="83" t="s">
        <v>564</v>
      </c>
      <c r="AZ9" s="83" t="s">
        <v>564</v>
      </c>
      <c r="BA9" s="83" t="s">
        <v>564</v>
      </c>
      <c r="BB9" s="83" t="s">
        <v>564</v>
      </c>
      <c r="BC9" s="83" t="s">
        <v>564</v>
      </c>
      <c r="BD9" s="83" t="s">
        <v>564</v>
      </c>
      <c r="BE9" s="83" t="s">
        <v>564</v>
      </c>
      <c r="BF9" s="83" t="s">
        <v>564</v>
      </c>
      <c r="BG9" s="83" t="s">
        <v>564</v>
      </c>
      <c r="BH9" s="83" t="s">
        <v>564</v>
      </c>
      <c r="BI9" s="83" t="s">
        <v>564</v>
      </c>
      <c r="BJ9" s="83" t="s">
        <v>564</v>
      </c>
      <c r="BK9" s="83" t="s">
        <v>564</v>
      </c>
      <c r="BL9" s="83" t="s">
        <v>564</v>
      </c>
      <c r="BM9" s="83" t="s">
        <v>564</v>
      </c>
      <c r="BN9" s="83" t="s">
        <v>564</v>
      </c>
      <c r="BO9" s="83" t="s">
        <v>564</v>
      </c>
      <c r="BP9" s="83" t="s">
        <v>564</v>
      </c>
      <c r="BQ9" s="83" t="s">
        <v>564</v>
      </c>
      <c r="BR9" s="83" t="s">
        <v>564</v>
      </c>
      <c r="BS9" s="83" t="s">
        <v>564</v>
      </c>
      <c r="BT9" s="83" t="s">
        <v>564</v>
      </c>
      <c r="BU9" s="83" t="s">
        <v>564</v>
      </c>
      <c r="BV9" s="83" t="s">
        <v>564</v>
      </c>
      <c r="BW9" s="83" t="s">
        <v>564</v>
      </c>
      <c r="BX9" s="83" t="s">
        <v>564</v>
      </c>
      <c r="BY9" s="83" t="s">
        <v>564</v>
      </c>
      <c r="BZ9" s="83" t="s">
        <v>564</v>
      </c>
      <c r="CA9" s="83" t="s">
        <v>564</v>
      </c>
      <c r="CB9" s="83" t="s">
        <v>564</v>
      </c>
      <c r="CC9" s="83" t="s">
        <v>564</v>
      </c>
      <c r="CD9" s="83" t="s">
        <v>564</v>
      </c>
      <c r="CE9" s="83" t="s">
        <v>564</v>
      </c>
      <c r="CF9" s="83" t="s">
        <v>564</v>
      </c>
      <c r="CG9" s="83" t="s">
        <v>564</v>
      </c>
      <c r="CH9" s="83" t="s">
        <v>564</v>
      </c>
      <c r="CI9" s="83" t="s">
        <v>564</v>
      </c>
      <c r="CJ9" s="83" t="s">
        <v>564</v>
      </c>
      <c r="CK9" s="83" t="s">
        <v>564</v>
      </c>
      <c r="CL9" s="83" t="s">
        <v>564</v>
      </c>
      <c r="CM9" s="83" t="s">
        <v>564</v>
      </c>
      <c r="CN9" s="83" t="s">
        <v>564</v>
      </c>
      <c r="CO9" s="83" t="s">
        <v>564</v>
      </c>
      <c r="CP9" s="83" t="s">
        <v>564</v>
      </c>
      <c r="CQ9" s="83" t="s">
        <v>564</v>
      </c>
      <c r="CR9" s="83" t="s">
        <v>564</v>
      </c>
      <c r="CS9" s="83" t="s">
        <v>564</v>
      </c>
      <c r="CT9" s="83" t="s">
        <v>564</v>
      </c>
      <c r="CU9" s="83" t="s">
        <v>564</v>
      </c>
      <c r="CV9" s="83" t="s">
        <v>564</v>
      </c>
      <c r="CW9" s="83" t="s">
        <v>564</v>
      </c>
      <c r="CX9" s="83" t="s">
        <v>564</v>
      </c>
      <c r="CY9" s="83" t="s">
        <v>564</v>
      </c>
      <c r="CZ9" s="83" t="s">
        <v>564</v>
      </c>
      <c r="DA9" s="83" t="s">
        <v>564</v>
      </c>
      <c r="DB9" s="83" t="s">
        <v>564</v>
      </c>
      <c r="DC9" s="83" t="s">
        <v>564</v>
      </c>
      <c r="DD9" s="83" t="s">
        <v>564</v>
      </c>
      <c r="DE9" s="83" t="s">
        <v>564</v>
      </c>
      <c r="DF9" s="83" t="s">
        <v>564</v>
      </c>
      <c r="DG9" s="83" t="s">
        <v>564</v>
      </c>
      <c r="DH9" s="83" t="s">
        <v>564</v>
      </c>
      <c r="DI9" s="83" t="s">
        <v>564</v>
      </c>
      <c r="DJ9" s="83" t="s">
        <v>564</v>
      </c>
      <c r="DK9" s="83" t="s">
        <v>564</v>
      </c>
      <c r="DL9" s="83" t="s">
        <v>564</v>
      </c>
      <c r="DM9" s="83" t="s">
        <v>564</v>
      </c>
      <c r="DN9" s="83" t="s">
        <v>564</v>
      </c>
      <c r="DO9" s="83" t="s">
        <v>564</v>
      </c>
      <c r="DP9" s="83" t="s">
        <v>564</v>
      </c>
      <c r="DQ9" s="83" t="s">
        <v>564</v>
      </c>
      <c r="DR9" s="83" t="s">
        <v>564</v>
      </c>
      <c r="DS9" s="83" t="s">
        <v>564</v>
      </c>
      <c r="DT9" s="83" t="s">
        <v>564</v>
      </c>
      <c r="DU9" s="83" t="s">
        <v>564</v>
      </c>
      <c r="DV9" s="83" t="s">
        <v>564</v>
      </c>
      <c r="DW9" s="83" t="s">
        <v>564</v>
      </c>
      <c r="DX9" s="83" t="s">
        <v>564</v>
      </c>
      <c r="DY9" s="83" t="s">
        <v>564</v>
      </c>
      <c r="DZ9" s="83" t="s">
        <v>564</v>
      </c>
      <c r="EA9" s="83" t="s">
        <v>564</v>
      </c>
      <c r="EB9" s="83" t="s">
        <v>564</v>
      </c>
      <c r="EC9" s="83" t="s">
        <v>564</v>
      </c>
      <c r="ED9" s="83" t="s">
        <v>564</v>
      </c>
      <c r="EE9" s="83" t="s">
        <v>564</v>
      </c>
      <c r="EF9" s="83" t="s">
        <v>564</v>
      </c>
      <c r="EG9" s="83" t="s">
        <v>564</v>
      </c>
      <c r="EH9" s="83" t="s">
        <v>564</v>
      </c>
      <c r="EI9" s="83" t="s">
        <v>564</v>
      </c>
      <c r="EJ9" s="83" t="s">
        <v>564</v>
      </c>
      <c r="EK9" s="83" t="s">
        <v>564</v>
      </c>
      <c r="EL9" s="83" t="s">
        <v>564</v>
      </c>
      <c r="EM9" s="83" t="s">
        <v>564</v>
      </c>
      <c r="EN9" s="83" t="s">
        <v>564</v>
      </c>
      <c r="EO9" s="83" t="s">
        <v>564</v>
      </c>
      <c r="EP9" s="83" t="s">
        <v>564</v>
      </c>
      <c r="EQ9" s="83" t="s">
        <v>564</v>
      </c>
      <c r="ER9" s="83" t="s">
        <v>564</v>
      </c>
      <c r="ES9" s="83" t="s">
        <v>564</v>
      </c>
      <c r="ET9" s="83" t="s">
        <v>564</v>
      </c>
      <c r="EU9" s="83" t="s">
        <v>564</v>
      </c>
      <c r="EV9" s="83" t="s">
        <v>564</v>
      </c>
      <c r="EW9" s="83" t="s">
        <v>564</v>
      </c>
      <c r="EX9" s="83" t="s">
        <v>564</v>
      </c>
      <c r="EY9" s="83" t="s">
        <v>564</v>
      </c>
      <c r="EZ9" s="83" t="s">
        <v>564</v>
      </c>
      <c r="FA9" s="83" t="s">
        <v>564</v>
      </c>
      <c r="FB9" s="83" t="s">
        <v>564</v>
      </c>
      <c r="FC9" s="83" t="s">
        <v>564</v>
      </c>
      <c r="FD9" s="83" t="s">
        <v>564</v>
      </c>
      <c r="FE9" s="83" t="s">
        <v>564</v>
      </c>
      <c r="FF9" s="83" t="s">
        <v>564</v>
      </c>
      <c r="FG9" s="83" t="s">
        <v>564</v>
      </c>
      <c r="FH9" s="83" t="s">
        <v>564</v>
      </c>
      <c r="FI9" s="83" t="s">
        <v>564</v>
      </c>
      <c r="FJ9" s="83" t="s">
        <v>564</v>
      </c>
      <c r="FK9" s="83" t="s">
        <v>564</v>
      </c>
      <c r="FL9" s="83" t="s">
        <v>564</v>
      </c>
      <c r="FM9" s="83" t="s">
        <v>564</v>
      </c>
      <c r="FN9" s="83" t="s">
        <v>564</v>
      </c>
      <c r="FO9" s="83" t="s">
        <v>564</v>
      </c>
      <c r="FP9" s="83" t="s">
        <v>564</v>
      </c>
      <c r="FQ9" s="83" t="s">
        <v>564</v>
      </c>
      <c r="FR9" s="83" t="s">
        <v>564</v>
      </c>
      <c r="FS9" s="83" t="s">
        <v>564</v>
      </c>
      <c r="FT9" s="83" t="s">
        <v>564</v>
      </c>
      <c r="FU9" s="83" t="s">
        <v>564</v>
      </c>
      <c r="FV9" s="83" t="s">
        <v>564</v>
      </c>
      <c r="FW9" s="83" t="s">
        <v>564</v>
      </c>
      <c r="FX9" s="83" t="s">
        <v>564</v>
      </c>
      <c r="FY9" s="83" t="s">
        <v>564</v>
      </c>
      <c r="FZ9" s="83" t="s">
        <v>564</v>
      </c>
      <c r="GA9" s="83" t="s">
        <v>564</v>
      </c>
      <c r="GB9" s="83" t="s">
        <v>564</v>
      </c>
      <c r="GC9" s="83" t="s">
        <v>564</v>
      </c>
      <c r="GD9" s="83" t="s">
        <v>564</v>
      </c>
      <c r="GE9" s="83" t="s">
        <v>564</v>
      </c>
      <c r="GF9" s="83" t="s">
        <v>564</v>
      </c>
      <c r="GG9" s="83" t="s">
        <v>564</v>
      </c>
      <c r="GH9" s="83" t="s">
        <v>564</v>
      </c>
      <c r="GI9" s="83" t="s">
        <v>564</v>
      </c>
      <c r="GJ9" s="83" t="s">
        <v>564</v>
      </c>
      <c r="GK9" s="83" t="s">
        <v>564</v>
      </c>
      <c r="GL9" s="83" t="s">
        <v>564</v>
      </c>
      <c r="GM9" s="83" t="s">
        <v>564</v>
      </c>
      <c r="GN9" s="83" t="s">
        <v>564</v>
      </c>
      <c r="GO9" s="83" t="s">
        <v>564</v>
      </c>
      <c r="GP9" s="83" t="s">
        <v>564</v>
      </c>
      <c r="GQ9" s="83" t="s">
        <v>564</v>
      </c>
      <c r="GR9" s="83" t="s">
        <v>564</v>
      </c>
      <c r="GS9" s="83" t="s">
        <v>564</v>
      </c>
      <c r="GT9" s="83" t="s">
        <v>564</v>
      </c>
      <c r="GU9" s="83" t="s">
        <v>564</v>
      </c>
      <c r="GV9" s="83" t="s">
        <v>564</v>
      </c>
      <c r="GW9" s="83" t="s">
        <v>564</v>
      </c>
      <c r="GX9" s="83" t="s">
        <v>564</v>
      </c>
      <c r="GY9" s="83" t="s">
        <v>564</v>
      </c>
      <c r="GZ9" s="83" t="s">
        <v>564</v>
      </c>
      <c r="HA9" s="83" t="s">
        <v>564</v>
      </c>
      <c r="HB9" s="83" t="s">
        <v>564</v>
      </c>
      <c r="HC9" s="83" t="s">
        <v>564</v>
      </c>
      <c r="HD9" s="83" t="s">
        <v>564</v>
      </c>
      <c r="HE9" s="83" t="s">
        <v>564</v>
      </c>
      <c r="HF9" s="83" t="s">
        <v>564</v>
      </c>
      <c r="HG9" s="83" t="s">
        <v>564</v>
      </c>
      <c r="HH9" s="83" t="s">
        <v>564</v>
      </c>
      <c r="HI9" s="83" t="s">
        <v>564</v>
      </c>
      <c r="HJ9" s="83" t="s">
        <v>564</v>
      </c>
      <c r="HK9" s="83" t="s">
        <v>564</v>
      </c>
      <c r="HL9" s="83" t="s">
        <v>564</v>
      </c>
      <c r="HM9" s="83" t="s">
        <v>564</v>
      </c>
      <c r="HN9" s="83" t="s">
        <v>564</v>
      </c>
      <c r="HO9" s="83" t="s">
        <v>564</v>
      </c>
      <c r="HP9" s="83" t="s">
        <v>564</v>
      </c>
      <c r="HQ9" s="83" t="s">
        <v>564</v>
      </c>
      <c r="HR9" s="83" t="s">
        <v>564</v>
      </c>
      <c r="HS9" s="83" t="s">
        <v>564</v>
      </c>
      <c r="HT9" s="83" t="s">
        <v>564</v>
      </c>
      <c r="HU9" s="83" t="s">
        <v>564</v>
      </c>
      <c r="HV9" s="83" t="s">
        <v>564</v>
      </c>
      <c r="HW9" s="83" t="s">
        <v>564</v>
      </c>
      <c r="HX9" s="83" t="s">
        <v>564</v>
      </c>
      <c r="HY9" s="83" t="s">
        <v>564</v>
      </c>
      <c r="HZ9" s="83" t="s">
        <v>564</v>
      </c>
      <c r="IA9" s="83" t="s">
        <v>564</v>
      </c>
      <c r="IB9" s="83" t="s">
        <v>564</v>
      </c>
      <c r="IC9" s="83" t="s">
        <v>564</v>
      </c>
      <c r="ID9" s="83" t="s">
        <v>564</v>
      </c>
      <c r="IE9" s="83" t="s">
        <v>564</v>
      </c>
      <c r="IF9" s="83" t="s">
        <v>564</v>
      </c>
      <c r="IG9" s="83" t="s">
        <v>564</v>
      </c>
      <c r="IH9" s="83" t="s">
        <v>564</v>
      </c>
      <c r="II9" s="83" t="s">
        <v>564</v>
      </c>
      <c r="IJ9" s="83" t="s">
        <v>564</v>
      </c>
      <c r="IK9" s="83" t="s">
        <v>564</v>
      </c>
      <c r="IL9" s="83" t="s">
        <v>564</v>
      </c>
      <c r="IM9" s="83" t="s">
        <v>564</v>
      </c>
      <c r="IN9" s="83" t="s">
        <v>564</v>
      </c>
      <c r="IO9" s="83" t="s">
        <v>564</v>
      </c>
      <c r="IP9" s="83" t="s">
        <v>564</v>
      </c>
      <c r="IQ9" s="83" t="s">
        <v>564</v>
      </c>
      <c r="IR9" s="83" t="s">
        <v>564</v>
      </c>
      <c r="IS9" s="83" t="s">
        <v>564</v>
      </c>
      <c r="IT9" s="83" t="s">
        <v>564</v>
      </c>
      <c r="IU9" s="83" t="s">
        <v>564</v>
      </c>
      <c r="IV9" s="84"/>
      <c r="IW9" s="81" t="s">
        <v>564</v>
      </c>
      <c r="IX9" s="81" t="s">
        <v>564</v>
      </c>
      <c r="IY9" s="81" t="s">
        <v>564</v>
      </c>
      <c r="IZ9" s="81" t="s">
        <v>564</v>
      </c>
      <c r="JA9" s="81" t="s">
        <v>564</v>
      </c>
      <c r="JB9" s="81" t="s">
        <v>564</v>
      </c>
      <c r="JC9" s="81" t="s">
        <v>564</v>
      </c>
      <c r="JD9" s="81" t="s">
        <v>564</v>
      </c>
      <c r="JE9" s="81" t="s">
        <v>564</v>
      </c>
      <c r="JF9" s="81" t="s">
        <v>564</v>
      </c>
      <c r="JG9" s="81" t="s">
        <v>564</v>
      </c>
      <c r="JH9" s="81" t="s">
        <v>564</v>
      </c>
      <c r="JI9" s="81" t="s">
        <v>564</v>
      </c>
      <c r="JJ9" s="81" t="s">
        <v>564</v>
      </c>
      <c r="JK9" s="81" t="s">
        <v>564</v>
      </c>
      <c r="JL9" s="81" t="s">
        <v>564</v>
      </c>
      <c r="JM9" s="81" t="s">
        <v>564</v>
      </c>
      <c r="JN9" s="81" t="s">
        <v>564</v>
      </c>
      <c r="JO9" s="81" t="s">
        <v>564</v>
      </c>
      <c r="JP9" s="81" t="s">
        <v>564</v>
      </c>
      <c r="JQ9" s="81" t="s">
        <v>564</v>
      </c>
      <c r="JR9" s="81" t="s">
        <v>564</v>
      </c>
      <c r="JS9" s="81" t="s">
        <v>564</v>
      </c>
      <c r="JT9" s="81" t="s">
        <v>564</v>
      </c>
      <c r="JU9" s="81" t="s">
        <v>564</v>
      </c>
      <c r="JV9" s="81" t="s">
        <v>564</v>
      </c>
      <c r="JW9" s="81" t="s">
        <v>564</v>
      </c>
      <c r="JX9" s="81" t="s">
        <v>564</v>
      </c>
      <c r="JY9" s="81" t="s">
        <v>564</v>
      </c>
      <c r="JZ9" s="81" t="s">
        <v>564</v>
      </c>
      <c r="KA9" s="81" t="s">
        <v>564</v>
      </c>
      <c r="KB9" s="81" t="s">
        <v>564</v>
      </c>
      <c r="KC9" s="81" t="s">
        <v>564</v>
      </c>
      <c r="KD9" s="81" t="s">
        <v>564</v>
      </c>
      <c r="KE9" s="81" t="s">
        <v>564</v>
      </c>
      <c r="KF9" s="81" t="s">
        <v>564</v>
      </c>
      <c r="KG9" s="81" t="s">
        <v>564</v>
      </c>
      <c r="KH9" s="81" t="s">
        <v>564</v>
      </c>
      <c r="KI9" s="81" t="s">
        <v>564</v>
      </c>
      <c r="KJ9" s="81" t="s">
        <v>564</v>
      </c>
      <c r="KK9" s="81" t="s">
        <v>564</v>
      </c>
      <c r="KL9" s="81" t="s">
        <v>564</v>
      </c>
      <c r="KM9" s="81" t="s">
        <v>564</v>
      </c>
      <c r="KN9" s="81" t="s">
        <v>564</v>
      </c>
      <c r="KO9" s="81" t="s">
        <v>564</v>
      </c>
      <c r="KP9" s="81" t="s">
        <v>564</v>
      </c>
      <c r="KQ9" s="81" t="s">
        <v>564</v>
      </c>
      <c r="KR9" s="81" t="s">
        <v>564</v>
      </c>
      <c r="KS9" s="81" t="s">
        <v>564</v>
      </c>
      <c r="KT9" s="81" t="s">
        <v>564</v>
      </c>
      <c r="KU9" s="81" t="s">
        <v>564</v>
      </c>
      <c r="KV9" s="81" t="s">
        <v>564</v>
      </c>
      <c r="KW9" s="81" t="s">
        <v>564</v>
      </c>
      <c r="KX9" s="81" t="s">
        <v>564</v>
      </c>
      <c r="KY9" s="81" t="s">
        <v>564</v>
      </c>
      <c r="KZ9" s="81" t="s">
        <v>564</v>
      </c>
      <c r="LA9" s="81" t="s">
        <v>564</v>
      </c>
      <c r="LB9" s="81" t="s">
        <v>564</v>
      </c>
      <c r="LC9" s="81" t="s">
        <v>564</v>
      </c>
      <c r="LD9" s="81" t="s">
        <v>564</v>
      </c>
      <c r="LE9" s="81" t="s">
        <v>564</v>
      </c>
      <c r="LF9" s="81" t="s">
        <v>564</v>
      </c>
      <c r="LG9" s="81" t="s">
        <v>564</v>
      </c>
      <c r="LH9" s="81" t="s">
        <v>564</v>
      </c>
      <c r="LI9" s="81" t="s">
        <v>564</v>
      </c>
      <c r="LJ9" s="81" t="s">
        <v>564</v>
      </c>
      <c r="LK9" s="81" t="s">
        <v>564</v>
      </c>
      <c r="LL9" s="81" t="s">
        <v>564</v>
      </c>
      <c r="LM9" s="81" t="s">
        <v>564</v>
      </c>
      <c r="LN9" s="81" t="s">
        <v>564</v>
      </c>
      <c r="LO9" s="81" t="s">
        <v>564</v>
      </c>
      <c r="LP9" s="81" t="s">
        <v>564</v>
      </c>
      <c r="LQ9" s="81" t="s">
        <v>564</v>
      </c>
      <c r="LR9" s="81" t="s">
        <v>564</v>
      </c>
      <c r="LS9" s="81" t="s">
        <v>564</v>
      </c>
      <c r="LT9" s="81" t="s">
        <v>564</v>
      </c>
      <c r="LU9" s="81" t="s">
        <v>564</v>
      </c>
      <c r="LV9" s="81" t="s">
        <v>564</v>
      </c>
      <c r="LW9" s="81" t="s">
        <v>564</v>
      </c>
      <c r="LX9" s="81" t="s">
        <v>564</v>
      </c>
      <c r="LY9" s="81" t="s">
        <v>564</v>
      </c>
      <c r="LZ9" s="81" t="s">
        <v>564</v>
      </c>
      <c r="MA9" s="81" t="s">
        <v>564</v>
      </c>
      <c r="MB9" s="81" t="s">
        <v>564</v>
      </c>
      <c r="MC9" s="81" t="s">
        <v>564</v>
      </c>
      <c r="MD9" s="81" t="s">
        <v>564</v>
      </c>
      <c r="ME9" s="81" t="s">
        <v>564</v>
      </c>
      <c r="MF9" s="81" t="s">
        <v>564</v>
      </c>
      <c r="MG9" s="81" t="s">
        <v>564</v>
      </c>
      <c r="MH9" s="81" t="s">
        <v>564</v>
      </c>
      <c r="MI9" s="81" t="s">
        <v>564</v>
      </c>
      <c r="MJ9" s="81" t="s">
        <v>564</v>
      </c>
      <c r="MK9" s="81" t="s">
        <v>564</v>
      </c>
      <c r="ML9" s="81" t="s">
        <v>564</v>
      </c>
      <c r="MM9" s="81" t="s">
        <v>564</v>
      </c>
      <c r="MN9" s="81" t="s">
        <v>564</v>
      </c>
      <c r="MO9" s="81" t="s">
        <v>564</v>
      </c>
      <c r="MP9" s="81" t="s">
        <v>564</v>
      </c>
      <c r="MQ9" s="81" t="s">
        <v>564</v>
      </c>
      <c r="MR9" s="81" t="s">
        <v>564</v>
      </c>
      <c r="MS9" s="81" t="s">
        <v>564</v>
      </c>
      <c r="MT9" s="81" t="s">
        <v>564</v>
      </c>
      <c r="MU9" s="81" t="s">
        <v>564</v>
      </c>
      <c r="MV9" s="81" t="s">
        <v>564</v>
      </c>
      <c r="MW9" s="81" t="s">
        <v>564</v>
      </c>
      <c r="MX9" s="81" t="s">
        <v>564</v>
      </c>
      <c r="MY9" s="81" t="s">
        <v>564</v>
      </c>
      <c r="MZ9" s="81" t="s">
        <v>564</v>
      </c>
      <c r="NA9" s="81" t="s">
        <v>564</v>
      </c>
      <c r="NB9" s="81" t="s">
        <v>564</v>
      </c>
      <c r="NC9" s="81" t="s">
        <v>564</v>
      </c>
      <c r="ND9" s="81" t="s">
        <v>564</v>
      </c>
      <c r="NE9" s="81" t="s">
        <v>564</v>
      </c>
      <c r="NF9" s="81" t="s">
        <v>564</v>
      </c>
      <c r="NG9" s="81" t="s">
        <v>564</v>
      </c>
      <c r="NH9" s="81" t="s">
        <v>564</v>
      </c>
      <c r="NI9" s="81" t="s">
        <v>564</v>
      </c>
      <c r="NJ9" s="81" t="s">
        <v>564</v>
      </c>
      <c r="NK9" s="81" t="s">
        <v>564</v>
      </c>
      <c r="NL9" s="81" t="s">
        <v>564</v>
      </c>
      <c r="NM9" s="81" t="s">
        <v>564</v>
      </c>
      <c r="NN9" s="81" t="s">
        <v>564</v>
      </c>
      <c r="NO9" s="81" t="s">
        <v>564</v>
      </c>
      <c r="NP9" s="81" t="s">
        <v>564</v>
      </c>
      <c r="NQ9" s="81" t="s">
        <v>564</v>
      </c>
      <c r="NR9" s="81" t="s">
        <v>564</v>
      </c>
      <c r="NS9" s="81" t="s">
        <v>564</v>
      </c>
      <c r="NT9" s="81" t="s">
        <v>564</v>
      </c>
      <c r="NU9" s="81" t="s">
        <v>564</v>
      </c>
      <c r="NV9" s="81" t="s">
        <v>564</v>
      </c>
      <c r="NW9" s="81" t="s">
        <v>564</v>
      </c>
      <c r="NX9" s="81" t="s">
        <v>564</v>
      </c>
      <c r="NY9" s="81" t="s">
        <v>564</v>
      </c>
      <c r="NZ9" s="81" t="s">
        <v>564</v>
      </c>
      <c r="OA9" s="81" t="s">
        <v>564</v>
      </c>
      <c r="OB9" s="81" t="s">
        <v>564</v>
      </c>
      <c r="OC9" s="81" t="s">
        <v>564</v>
      </c>
      <c r="OD9" s="81" t="s">
        <v>564</v>
      </c>
      <c r="OE9" s="81" t="s">
        <v>564</v>
      </c>
      <c r="OF9" s="81" t="s">
        <v>564</v>
      </c>
      <c r="OG9" s="81" t="s">
        <v>564</v>
      </c>
      <c r="OH9" s="81" t="s">
        <v>564</v>
      </c>
      <c r="OI9" s="81" t="s">
        <v>564</v>
      </c>
      <c r="OJ9" s="81" t="s">
        <v>564</v>
      </c>
      <c r="OK9" s="81" t="s">
        <v>564</v>
      </c>
      <c r="OL9" s="81" t="s">
        <v>564</v>
      </c>
      <c r="OM9" s="81" t="s">
        <v>564</v>
      </c>
      <c r="ON9" s="81" t="s">
        <v>564</v>
      </c>
      <c r="OO9" s="81" t="s">
        <v>564</v>
      </c>
      <c r="OP9" s="81" t="s">
        <v>564</v>
      </c>
      <c r="OQ9" s="81" t="s">
        <v>564</v>
      </c>
      <c r="OR9" s="81" t="s">
        <v>564</v>
      </c>
      <c r="OS9" s="81" t="s">
        <v>564</v>
      </c>
      <c r="OT9" s="81" t="s">
        <v>564</v>
      </c>
      <c r="OU9" s="81" t="s">
        <v>564</v>
      </c>
      <c r="OV9" s="81" t="s">
        <v>564</v>
      </c>
      <c r="OW9" s="81" t="s">
        <v>564</v>
      </c>
      <c r="OX9" s="81" t="s">
        <v>564</v>
      </c>
      <c r="OY9" s="81" t="s">
        <v>564</v>
      </c>
      <c r="OZ9" s="81" t="s">
        <v>564</v>
      </c>
      <c r="PA9" s="81" t="s">
        <v>564</v>
      </c>
      <c r="PB9" s="81" t="s">
        <v>564</v>
      </c>
      <c r="PC9" s="81" t="s">
        <v>564</v>
      </c>
      <c r="PD9" s="81" t="s">
        <v>564</v>
      </c>
      <c r="PE9" s="81" t="s">
        <v>564</v>
      </c>
      <c r="PF9" s="81" t="s">
        <v>564</v>
      </c>
      <c r="PG9" s="81" t="s">
        <v>564</v>
      </c>
      <c r="PH9" s="81" t="s">
        <v>564</v>
      </c>
      <c r="PI9" s="81" t="s">
        <v>564</v>
      </c>
      <c r="PJ9" s="81" t="s">
        <v>564</v>
      </c>
      <c r="PK9" s="81" t="s">
        <v>564</v>
      </c>
      <c r="PL9" s="81" t="s">
        <v>564</v>
      </c>
      <c r="PM9" s="81" t="s">
        <v>564</v>
      </c>
      <c r="PN9" s="81" t="s">
        <v>564</v>
      </c>
      <c r="PO9" s="81" t="s">
        <v>564</v>
      </c>
      <c r="PP9" s="81" t="s">
        <v>564</v>
      </c>
      <c r="PQ9" s="81" t="s">
        <v>564</v>
      </c>
      <c r="PR9" s="81" t="s">
        <v>564</v>
      </c>
      <c r="PS9" s="81" t="s">
        <v>564</v>
      </c>
      <c r="PT9" s="81" t="s">
        <v>564</v>
      </c>
      <c r="PU9" s="81" t="s">
        <v>564</v>
      </c>
      <c r="PV9" s="81" t="s">
        <v>564</v>
      </c>
      <c r="PW9" s="81" t="s">
        <v>564</v>
      </c>
      <c r="PX9" s="81" t="s">
        <v>564</v>
      </c>
      <c r="PY9" s="81" t="s">
        <v>564</v>
      </c>
      <c r="PZ9" s="81" t="s">
        <v>564</v>
      </c>
      <c r="QA9" s="81" t="s">
        <v>564</v>
      </c>
      <c r="QB9" s="81" t="s">
        <v>564</v>
      </c>
      <c r="QC9" s="81" t="s">
        <v>564</v>
      </c>
      <c r="QD9" s="81" t="s">
        <v>564</v>
      </c>
      <c r="QE9" s="81" t="s">
        <v>564</v>
      </c>
      <c r="QF9" s="81" t="s">
        <v>564</v>
      </c>
      <c r="QG9" s="81" t="s">
        <v>564</v>
      </c>
      <c r="QH9" s="81" t="s">
        <v>564</v>
      </c>
      <c r="QI9" s="81" t="s">
        <v>564</v>
      </c>
      <c r="QJ9" s="81" t="s">
        <v>564</v>
      </c>
      <c r="QK9" s="81" t="s">
        <v>564</v>
      </c>
      <c r="QL9" s="81" t="s">
        <v>564</v>
      </c>
      <c r="QM9" s="81" t="s">
        <v>564</v>
      </c>
      <c r="QN9" s="81" t="s">
        <v>564</v>
      </c>
      <c r="QO9" s="81" t="s">
        <v>564</v>
      </c>
      <c r="QP9" s="81" t="s">
        <v>564</v>
      </c>
      <c r="QQ9" s="81" t="s">
        <v>564</v>
      </c>
      <c r="QR9" s="81" t="s">
        <v>564</v>
      </c>
      <c r="QS9" s="81" t="s">
        <v>564</v>
      </c>
      <c r="QT9" s="81" t="s">
        <v>564</v>
      </c>
      <c r="QU9" s="81" t="s">
        <v>564</v>
      </c>
      <c r="QV9" s="81" t="s">
        <v>564</v>
      </c>
      <c r="QW9" s="81" t="s">
        <v>564</v>
      </c>
      <c r="QX9" s="81" t="s">
        <v>564</v>
      </c>
      <c r="QY9" s="81" t="s">
        <v>564</v>
      </c>
      <c r="QZ9" s="81" t="s">
        <v>564</v>
      </c>
      <c r="RA9" s="81" t="s">
        <v>564</v>
      </c>
      <c r="RB9" s="81" t="s">
        <v>564</v>
      </c>
      <c r="RC9" s="81" t="s">
        <v>564</v>
      </c>
      <c r="RD9" s="81" t="s">
        <v>564</v>
      </c>
      <c r="RE9" s="81" t="s">
        <v>564</v>
      </c>
      <c r="RF9" s="81" t="s">
        <v>564</v>
      </c>
      <c r="RG9" s="81" t="s">
        <v>564</v>
      </c>
      <c r="RH9" s="81" t="s">
        <v>564</v>
      </c>
      <c r="RI9" s="81" t="s">
        <v>564</v>
      </c>
      <c r="RJ9" s="81" t="s">
        <v>564</v>
      </c>
      <c r="RK9" s="81" t="s">
        <v>564</v>
      </c>
      <c r="RL9" s="81" t="s">
        <v>564</v>
      </c>
      <c r="RM9" s="81" t="s">
        <v>564</v>
      </c>
      <c r="RN9" s="81" t="s">
        <v>564</v>
      </c>
      <c r="RO9" s="81" t="s">
        <v>564</v>
      </c>
      <c r="RP9" s="81" t="s">
        <v>564</v>
      </c>
      <c r="RQ9" s="81" t="s">
        <v>564</v>
      </c>
      <c r="RR9" s="81" t="s">
        <v>564</v>
      </c>
      <c r="RS9" s="81" t="s">
        <v>564</v>
      </c>
      <c r="RT9" s="81" t="s">
        <v>564</v>
      </c>
      <c r="RU9" s="81" t="s">
        <v>564</v>
      </c>
      <c r="RV9" s="81" t="s">
        <v>564</v>
      </c>
      <c r="RW9" s="81" t="s">
        <v>564</v>
      </c>
      <c r="RX9" s="81" t="s">
        <v>564</v>
      </c>
      <c r="RY9" s="81" t="s">
        <v>564</v>
      </c>
      <c r="RZ9" s="81" t="s">
        <v>564</v>
      </c>
      <c r="SA9" s="81" t="s">
        <v>564</v>
      </c>
      <c r="SB9" s="81" t="s">
        <v>564</v>
      </c>
      <c r="SC9" s="81" t="s">
        <v>564</v>
      </c>
      <c r="SD9" s="81" t="s">
        <v>564</v>
      </c>
      <c r="SE9" s="81" t="s">
        <v>564</v>
      </c>
      <c r="SF9" s="81" t="s">
        <v>564</v>
      </c>
      <c r="SG9" s="81" t="s">
        <v>564</v>
      </c>
      <c r="SH9" s="81" t="s">
        <v>564</v>
      </c>
    </row>
    <row r="10" spans="1:503">
      <c r="A10" s="18" t="s">
        <v>1903</v>
      </c>
      <c r="B10" s="80">
        <v>2</v>
      </c>
      <c r="C10" s="80">
        <v>2</v>
      </c>
      <c r="D10" s="80">
        <v>1</v>
      </c>
      <c r="E10" s="80">
        <v>2005</v>
      </c>
      <c r="F10" s="80" t="s">
        <v>565</v>
      </c>
      <c r="G10" s="182" t="s">
        <v>1901</v>
      </c>
      <c r="H10" s="80" t="s">
        <v>1902</v>
      </c>
      <c r="I10" s="173"/>
      <c r="J10" s="83" t="s">
        <v>564</v>
      </c>
      <c r="K10" s="83" t="s">
        <v>564</v>
      </c>
      <c r="L10" s="83" t="s">
        <v>564</v>
      </c>
      <c r="M10" s="83" t="s">
        <v>564</v>
      </c>
      <c r="N10" s="83" t="s">
        <v>564</v>
      </c>
      <c r="O10" s="83" t="s">
        <v>564</v>
      </c>
      <c r="P10" s="83" t="s">
        <v>564</v>
      </c>
      <c r="Q10" s="83" t="s">
        <v>564</v>
      </c>
      <c r="R10" s="83" t="s">
        <v>564</v>
      </c>
      <c r="S10" s="83" t="s">
        <v>564</v>
      </c>
      <c r="T10" s="83" t="s">
        <v>564</v>
      </c>
      <c r="U10" s="83" t="s">
        <v>564</v>
      </c>
      <c r="V10" s="83" t="s">
        <v>564</v>
      </c>
      <c r="W10" s="83" t="s">
        <v>564</v>
      </c>
      <c r="X10" s="83" t="s">
        <v>564</v>
      </c>
      <c r="Y10" s="83" t="s">
        <v>564</v>
      </c>
      <c r="Z10" s="83" t="s">
        <v>564</v>
      </c>
      <c r="AA10" s="83" t="s">
        <v>564</v>
      </c>
      <c r="AB10" s="83" t="s">
        <v>564</v>
      </c>
      <c r="AC10" s="83" t="s">
        <v>564</v>
      </c>
      <c r="AD10" s="83" t="s">
        <v>564</v>
      </c>
      <c r="AE10" s="83" t="s">
        <v>564</v>
      </c>
      <c r="AF10" s="83" t="s">
        <v>564</v>
      </c>
      <c r="AG10" s="83" t="s">
        <v>564</v>
      </c>
      <c r="AH10" s="83" t="s">
        <v>564</v>
      </c>
      <c r="AI10" s="83" t="s">
        <v>564</v>
      </c>
      <c r="AJ10" s="83" t="s">
        <v>564</v>
      </c>
      <c r="AK10" s="83" t="s">
        <v>564</v>
      </c>
      <c r="AL10" s="83" t="s">
        <v>564</v>
      </c>
      <c r="AM10" s="83" t="s">
        <v>564</v>
      </c>
      <c r="AN10" s="83" t="s">
        <v>564</v>
      </c>
      <c r="AO10" s="83" t="s">
        <v>564</v>
      </c>
      <c r="AP10" s="83" t="s">
        <v>564</v>
      </c>
      <c r="AQ10" s="83" t="s">
        <v>564</v>
      </c>
      <c r="AR10" s="83" t="s">
        <v>564</v>
      </c>
      <c r="AS10" s="83" t="s">
        <v>564</v>
      </c>
      <c r="AT10" s="83" t="s">
        <v>564</v>
      </c>
      <c r="AU10" s="83" t="s">
        <v>564</v>
      </c>
      <c r="AV10" s="83" t="s">
        <v>564</v>
      </c>
      <c r="AW10" s="83" t="s">
        <v>564</v>
      </c>
      <c r="AX10" s="83" t="s">
        <v>564</v>
      </c>
      <c r="AY10" s="83" t="s">
        <v>564</v>
      </c>
      <c r="AZ10" s="83" t="s">
        <v>564</v>
      </c>
      <c r="BA10" s="83" t="s">
        <v>564</v>
      </c>
      <c r="BB10" s="83" t="s">
        <v>564</v>
      </c>
      <c r="BC10" s="83" t="s">
        <v>564</v>
      </c>
      <c r="BD10" s="83" t="s">
        <v>564</v>
      </c>
      <c r="BE10" s="83" t="s">
        <v>564</v>
      </c>
      <c r="BF10" s="83" t="s">
        <v>564</v>
      </c>
      <c r="BG10" s="83" t="s">
        <v>564</v>
      </c>
      <c r="BH10" s="83" t="s">
        <v>564</v>
      </c>
      <c r="BI10" s="83" t="s">
        <v>564</v>
      </c>
      <c r="BJ10" s="83" t="s">
        <v>564</v>
      </c>
      <c r="BK10" s="83" t="s">
        <v>564</v>
      </c>
      <c r="BL10" s="83" t="s">
        <v>564</v>
      </c>
      <c r="BM10" s="83" t="s">
        <v>564</v>
      </c>
      <c r="BN10" s="83" t="s">
        <v>564</v>
      </c>
      <c r="BO10" s="83" t="s">
        <v>564</v>
      </c>
      <c r="BP10" s="83" t="s">
        <v>564</v>
      </c>
      <c r="BQ10" s="83" t="s">
        <v>564</v>
      </c>
      <c r="BR10" s="83" t="s">
        <v>564</v>
      </c>
      <c r="BS10" s="83" t="s">
        <v>564</v>
      </c>
      <c r="BT10" s="83" t="s">
        <v>564</v>
      </c>
      <c r="BU10" s="83" t="s">
        <v>564</v>
      </c>
      <c r="BV10" s="83" t="s">
        <v>564</v>
      </c>
      <c r="BW10" s="83" t="s">
        <v>564</v>
      </c>
      <c r="BX10" s="83" t="s">
        <v>564</v>
      </c>
      <c r="BY10" s="83" t="s">
        <v>564</v>
      </c>
      <c r="BZ10" s="83" t="s">
        <v>564</v>
      </c>
      <c r="CA10" s="83" t="s">
        <v>564</v>
      </c>
      <c r="CB10" s="83" t="s">
        <v>564</v>
      </c>
      <c r="CC10" s="83" t="s">
        <v>564</v>
      </c>
      <c r="CD10" s="83" t="s">
        <v>564</v>
      </c>
      <c r="CE10" s="83" t="s">
        <v>564</v>
      </c>
      <c r="CF10" s="83" t="s">
        <v>564</v>
      </c>
      <c r="CG10" s="83" t="s">
        <v>564</v>
      </c>
      <c r="CH10" s="83" t="s">
        <v>564</v>
      </c>
      <c r="CI10" s="83" t="s">
        <v>564</v>
      </c>
      <c r="CJ10" s="83" t="s">
        <v>564</v>
      </c>
      <c r="CK10" s="83" t="s">
        <v>564</v>
      </c>
      <c r="CL10" s="83" t="s">
        <v>564</v>
      </c>
      <c r="CM10" s="83" t="s">
        <v>564</v>
      </c>
      <c r="CN10" s="83" t="s">
        <v>564</v>
      </c>
      <c r="CO10" s="83" t="s">
        <v>564</v>
      </c>
      <c r="CP10" s="83" t="s">
        <v>564</v>
      </c>
      <c r="CQ10" s="83" t="s">
        <v>564</v>
      </c>
      <c r="CR10" s="83" t="s">
        <v>564</v>
      </c>
      <c r="CS10" s="83" t="s">
        <v>564</v>
      </c>
      <c r="CT10" s="83" t="s">
        <v>564</v>
      </c>
      <c r="CU10" s="83" t="s">
        <v>564</v>
      </c>
      <c r="CV10" s="83" t="s">
        <v>564</v>
      </c>
      <c r="CW10" s="83" t="s">
        <v>564</v>
      </c>
      <c r="CX10" s="83" t="s">
        <v>564</v>
      </c>
      <c r="CY10" s="83" t="s">
        <v>564</v>
      </c>
      <c r="CZ10" s="83" t="s">
        <v>564</v>
      </c>
      <c r="DA10" s="83" t="s">
        <v>564</v>
      </c>
      <c r="DB10" s="83" t="s">
        <v>564</v>
      </c>
      <c r="DC10" s="83" t="s">
        <v>564</v>
      </c>
      <c r="DD10" s="83" t="s">
        <v>564</v>
      </c>
      <c r="DE10" s="83" t="s">
        <v>564</v>
      </c>
      <c r="DF10" s="83" t="s">
        <v>564</v>
      </c>
      <c r="DG10" s="83" t="s">
        <v>564</v>
      </c>
      <c r="DH10" s="83" t="s">
        <v>564</v>
      </c>
      <c r="DI10" s="83" t="s">
        <v>564</v>
      </c>
      <c r="DJ10" s="83" t="s">
        <v>564</v>
      </c>
      <c r="DK10" s="83" t="s">
        <v>564</v>
      </c>
      <c r="DL10" s="83" t="s">
        <v>564</v>
      </c>
      <c r="DM10" s="83" t="s">
        <v>564</v>
      </c>
      <c r="DN10" s="83" t="s">
        <v>564</v>
      </c>
      <c r="DO10" s="83" t="s">
        <v>564</v>
      </c>
      <c r="DP10" s="83" t="s">
        <v>564</v>
      </c>
      <c r="DQ10" s="83" t="s">
        <v>564</v>
      </c>
      <c r="DR10" s="83" t="s">
        <v>564</v>
      </c>
      <c r="DS10" s="83" t="s">
        <v>564</v>
      </c>
      <c r="DT10" s="83" t="s">
        <v>564</v>
      </c>
      <c r="DU10" s="83" t="s">
        <v>564</v>
      </c>
      <c r="DV10" s="83" t="s">
        <v>564</v>
      </c>
      <c r="DW10" s="83" t="s">
        <v>564</v>
      </c>
      <c r="DX10" s="83" t="s">
        <v>564</v>
      </c>
      <c r="DY10" s="83" t="s">
        <v>564</v>
      </c>
      <c r="DZ10" s="83" t="s">
        <v>564</v>
      </c>
      <c r="EA10" s="83" t="s">
        <v>564</v>
      </c>
      <c r="EB10" s="83" t="s">
        <v>564</v>
      </c>
      <c r="EC10" s="83" t="s">
        <v>564</v>
      </c>
      <c r="ED10" s="83" t="s">
        <v>564</v>
      </c>
      <c r="EE10" s="83" t="s">
        <v>564</v>
      </c>
      <c r="EF10" s="83" t="s">
        <v>564</v>
      </c>
      <c r="EG10" s="83" t="s">
        <v>564</v>
      </c>
      <c r="EH10" s="83" t="s">
        <v>564</v>
      </c>
      <c r="EI10" s="83" t="s">
        <v>564</v>
      </c>
      <c r="EJ10" s="83" t="s">
        <v>564</v>
      </c>
      <c r="EK10" s="83" t="s">
        <v>564</v>
      </c>
      <c r="EL10" s="83" t="s">
        <v>564</v>
      </c>
      <c r="EM10" s="83" t="s">
        <v>564</v>
      </c>
      <c r="EN10" s="83" t="s">
        <v>564</v>
      </c>
      <c r="EO10" s="83" t="s">
        <v>564</v>
      </c>
      <c r="EP10" s="83" t="s">
        <v>564</v>
      </c>
      <c r="EQ10" s="83" t="s">
        <v>564</v>
      </c>
      <c r="ER10" s="83" t="s">
        <v>564</v>
      </c>
      <c r="ES10" s="83" t="s">
        <v>564</v>
      </c>
      <c r="ET10" s="83" t="s">
        <v>564</v>
      </c>
      <c r="EU10" s="83" t="s">
        <v>564</v>
      </c>
      <c r="EV10" s="83" t="s">
        <v>564</v>
      </c>
      <c r="EW10" s="83" t="s">
        <v>564</v>
      </c>
      <c r="EX10" s="83" t="s">
        <v>564</v>
      </c>
      <c r="EY10" s="83" t="s">
        <v>564</v>
      </c>
      <c r="EZ10" s="83" t="s">
        <v>564</v>
      </c>
      <c r="FA10" s="83" t="s">
        <v>564</v>
      </c>
      <c r="FB10" s="83" t="s">
        <v>564</v>
      </c>
      <c r="FC10" s="83" t="s">
        <v>564</v>
      </c>
      <c r="FD10" s="83" t="s">
        <v>564</v>
      </c>
      <c r="FE10" s="83" t="s">
        <v>564</v>
      </c>
      <c r="FF10" s="83" t="s">
        <v>564</v>
      </c>
      <c r="FG10" s="83" t="s">
        <v>564</v>
      </c>
      <c r="FH10" s="83" t="s">
        <v>564</v>
      </c>
      <c r="FI10" s="83" t="s">
        <v>564</v>
      </c>
      <c r="FJ10" s="83" t="s">
        <v>564</v>
      </c>
      <c r="FK10" s="83" t="s">
        <v>564</v>
      </c>
      <c r="FL10" s="83" t="s">
        <v>564</v>
      </c>
      <c r="FM10" s="83" t="s">
        <v>564</v>
      </c>
      <c r="FN10" s="83" t="s">
        <v>564</v>
      </c>
      <c r="FO10" s="83" t="s">
        <v>564</v>
      </c>
      <c r="FP10" s="83" t="s">
        <v>564</v>
      </c>
      <c r="FQ10" s="83" t="s">
        <v>564</v>
      </c>
      <c r="FR10" s="83" t="s">
        <v>564</v>
      </c>
      <c r="FS10" s="83" t="s">
        <v>564</v>
      </c>
      <c r="FT10" s="83" t="s">
        <v>564</v>
      </c>
      <c r="FU10" s="83" t="s">
        <v>564</v>
      </c>
      <c r="FV10" s="83" t="s">
        <v>564</v>
      </c>
      <c r="FW10" s="83" t="s">
        <v>564</v>
      </c>
      <c r="FX10" s="83" t="s">
        <v>564</v>
      </c>
      <c r="FY10" s="83" t="s">
        <v>564</v>
      </c>
      <c r="FZ10" s="83" t="s">
        <v>564</v>
      </c>
      <c r="GA10" s="83" t="s">
        <v>564</v>
      </c>
      <c r="GB10" s="83" t="s">
        <v>564</v>
      </c>
      <c r="GC10" s="83" t="s">
        <v>564</v>
      </c>
      <c r="GD10" s="83" t="s">
        <v>564</v>
      </c>
      <c r="GE10" s="83" t="s">
        <v>564</v>
      </c>
      <c r="GF10" s="83" t="s">
        <v>564</v>
      </c>
      <c r="GG10" s="83" t="s">
        <v>564</v>
      </c>
      <c r="GH10" s="83" t="s">
        <v>564</v>
      </c>
      <c r="GI10" s="83" t="s">
        <v>564</v>
      </c>
      <c r="GJ10" s="83" t="s">
        <v>564</v>
      </c>
      <c r="GK10" s="83" t="s">
        <v>564</v>
      </c>
      <c r="GL10" s="83" t="s">
        <v>564</v>
      </c>
      <c r="GM10" s="83" t="s">
        <v>564</v>
      </c>
      <c r="GN10" s="83" t="s">
        <v>564</v>
      </c>
      <c r="GO10" s="83" t="s">
        <v>564</v>
      </c>
      <c r="GP10" s="83" t="s">
        <v>564</v>
      </c>
      <c r="GQ10" s="83" t="s">
        <v>564</v>
      </c>
      <c r="GR10" s="83" t="s">
        <v>564</v>
      </c>
      <c r="GS10" s="83" t="s">
        <v>564</v>
      </c>
      <c r="GT10" s="83" t="s">
        <v>564</v>
      </c>
      <c r="GU10" s="83" t="s">
        <v>564</v>
      </c>
      <c r="GV10" s="83" t="s">
        <v>564</v>
      </c>
      <c r="GW10" s="83" t="s">
        <v>564</v>
      </c>
      <c r="GX10" s="83" t="s">
        <v>564</v>
      </c>
      <c r="GY10" s="83" t="s">
        <v>564</v>
      </c>
      <c r="GZ10" s="83" t="s">
        <v>564</v>
      </c>
      <c r="HA10" s="83" t="s">
        <v>564</v>
      </c>
      <c r="HB10" s="83" t="s">
        <v>564</v>
      </c>
      <c r="HC10" s="83" t="s">
        <v>564</v>
      </c>
      <c r="HD10" s="83" t="s">
        <v>564</v>
      </c>
      <c r="HE10" s="83" t="s">
        <v>564</v>
      </c>
      <c r="HF10" s="83" t="s">
        <v>564</v>
      </c>
      <c r="HG10" s="83" t="s">
        <v>564</v>
      </c>
      <c r="HH10" s="83" t="s">
        <v>564</v>
      </c>
      <c r="HI10" s="83" t="s">
        <v>564</v>
      </c>
      <c r="HJ10" s="83" t="s">
        <v>564</v>
      </c>
      <c r="HK10" s="83" t="s">
        <v>564</v>
      </c>
      <c r="HL10" s="83" t="s">
        <v>564</v>
      </c>
      <c r="HM10" s="83" t="s">
        <v>564</v>
      </c>
      <c r="HN10" s="83" t="s">
        <v>564</v>
      </c>
      <c r="HO10" s="83" t="s">
        <v>564</v>
      </c>
      <c r="HP10" s="83" t="s">
        <v>564</v>
      </c>
      <c r="HQ10" s="83" t="s">
        <v>564</v>
      </c>
      <c r="HR10" s="83" t="s">
        <v>564</v>
      </c>
      <c r="HS10" s="83" t="s">
        <v>564</v>
      </c>
      <c r="HT10" s="83" t="s">
        <v>564</v>
      </c>
      <c r="HU10" s="83" t="s">
        <v>564</v>
      </c>
      <c r="HV10" s="83" t="s">
        <v>564</v>
      </c>
      <c r="HW10" s="83" t="s">
        <v>564</v>
      </c>
      <c r="HX10" s="83" t="s">
        <v>564</v>
      </c>
      <c r="HY10" s="83" t="s">
        <v>564</v>
      </c>
      <c r="HZ10" s="83" t="s">
        <v>564</v>
      </c>
      <c r="IA10" s="83" t="s">
        <v>564</v>
      </c>
      <c r="IB10" s="83" t="s">
        <v>564</v>
      </c>
      <c r="IC10" s="83" t="s">
        <v>564</v>
      </c>
      <c r="ID10" s="83" t="s">
        <v>564</v>
      </c>
      <c r="IE10" s="83" t="s">
        <v>564</v>
      </c>
      <c r="IF10" s="83" t="s">
        <v>564</v>
      </c>
      <c r="IG10" s="83" t="s">
        <v>564</v>
      </c>
      <c r="IH10" s="83" t="s">
        <v>564</v>
      </c>
      <c r="II10" s="83" t="s">
        <v>564</v>
      </c>
      <c r="IJ10" s="83" t="s">
        <v>564</v>
      </c>
      <c r="IK10" s="83" t="s">
        <v>564</v>
      </c>
      <c r="IL10" s="83" t="s">
        <v>564</v>
      </c>
      <c r="IM10" s="83" t="s">
        <v>564</v>
      </c>
      <c r="IN10" s="83" t="s">
        <v>564</v>
      </c>
      <c r="IO10" s="83" t="s">
        <v>564</v>
      </c>
      <c r="IP10" s="83" t="s">
        <v>564</v>
      </c>
      <c r="IQ10" s="83" t="s">
        <v>564</v>
      </c>
      <c r="IR10" s="83" t="s">
        <v>564</v>
      </c>
      <c r="IS10" s="83" t="s">
        <v>564</v>
      </c>
      <c r="IT10" s="83" t="s">
        <v>564</v>
      </c>
      <c r="IU10" s="83" t="s">
        <v>564</v>
      </c>
      <c r="IV10" s="84"/>
      <c r="IW10" s="81" t="s">
        <v>564</v>
      </c>
      <c r="IX10" s="81" t="s">
        <v>564</v>
      </c>
      <c r="IY10" s="81" t="s">
        <v>564</v>
      </c>
      <c r="IZ10" s="81" t="s">
        <v>564</v>
      </c>
      <c r="JA10" s="81" t="s">
        <v>564</v>
      </c>
      <c r="JB10" s="81" t="s">
        <v>564</v>
      </c>
      <c r="JC10" s="81" t="s">
        <v>564</v>
      </c>
      <c r="JD10" s="81" t="s">
        <v>564</v>
      </c>
      <c r="JE10" s="81" t="s">
        <v>564</v>
      </c>
      <c r="JF10" s="81" t="s">
        <v>564</v>
      </c>
      <c r="JG10" s="81" t="s">
        <v>564</v>
      </c>
      <c r="JH10" s="81" t="s">
        <v>564</v>
      </c>
      <c r="JI10" s="81" t="s">
        <v>564</v>
      </c>
      <c r="JJ10" s="81" t="s">
        <v>564</v>
      </c>
      <c r="JK10" s="81" t="s">
        <v>564</v>
      </c>
      <c r="JL10" s="81" t="s">
        <v>564</v>
      </c>
      <c r="JM10" s="81" t="s">
        <v>564</v>
      </c>
      <c r="JN10" s="81" t="s">
        <v>564</v>
      </c>
      <c r="JO10" s="81" t="s">
        <v>564</v>
      </c>
      <c r="JP10" s="81" t="s">
        <v>564</v>
      </c>
      <c r="JQ10" s="81" t="s">
        <v>564</v>
      </c>
      <c r="JR10" s="81" t="s">
        <v>564</v>
      </c>
      <c r="JS10" s="81" t="s">
        <v>564</v>
      </c>
      <c r="JT10" s="81" t="s">
        <v>564</v>
      </c>
      <c r="JU10" s="81" t="s">
        <v>564</v>
      </c>
      <c r="JV10" s="81" t="s">
        <v>564</v>
      </c>
      <c r="JW10" s="81" t="s">
        <v>564</v>
      </c>
      <c r="JX10" s="81" t="s">
        <v>564</v>
      </c>
      <c r="JY10" s="81" t="s">
        <v>564</v>
      </c>
      <c r="JZ10" s="81" t="s">
        <v>564</v>
      </c>
      <c r="KA10" s="81" t="s">
        <v>564</v>
      </c>
      <c r="KB10" s="81" t="s">
        <v>564</v>
      </c>
      <c r="KC10" s="81" t="s">
        <v>564</v>
      </c>
      <c r="KD10" s="81" t="s">
        <v>564</v>
      </c>
      <c r="KE10" s="81" t="s">
        <v>564</v>
      </c>
      <c r="KF10" s="81" t="s">
        <v>564</v>
      </c>
      <c r="KG10" s="81" t="s">
        <v>564</v>
      </c>
      <c r="KH10" s="81" t="s">
        <v>564</v>
      </c>
      <c r="KI10" s="81" t="s">
        <v>564</v>
      </c>
      <c r="KJ10" s="81" t="s">
        <v>564</v>
      </c>
      <c r="KK10" s="81" t="s">
        <v>564</v>
      </c>
      <c r="KL10" s="81" t="s">
        <v>564</v>
      </c>
      <c r="KM10" s="81" t="s">
        <v>564</v>
      </c>
      <c r="KN10" s="81" t="s">
        <v>564</v>
      </c>
      <c r="KO10" s="81" t="s">
        <v>564</v>
      </c>
      <c r="KP10" s="81" t="s">
        <v>564</v>
      </c>
      <c r="KQ10" s="81" t="s">
        <v>564</v>
      </c>
      <c r="KR10" s="81" t="s">
        <v>564</v>
      </c>
      <c r="KS10" s="81" t="s">
        <v>564</v>
      </c>
      <c r="KT10" s="81" t="s">
        <v>564</v>
      </c>
      <c r="KU10" s="81" t="s">
        <v>564</v>
      </c>
      <c r="KV10" s="81" t="s">
        <v>564</v>
      </c>
      <c r="KW10" s="81" t="s">
        <v>564</v>
      </c>
      <c r="KX10" s="81" t="s">
        <v>564</v>
      </c>
      <c r="KY10" s="81" t="s">
        <v>564</v>
      </c>
      <c r="KZ10" s="81" t="s">
        <v>564</v>
      </c>
      <c r="LA10" s="81" t="s">
        <v>564</v>
      </c>
      <c r="LB10" s="81" t="s">
        <v>564</v>
      </c>
      <c r="LC10" s="81" t="s">
        <v>564</v>
      </c>
      <c r="LD10" s="81" t="s">
        <v>564</v>
      </c>
      <c r="LE10" s="81" t="s">
        <v>564</v>
      </c>
      <c r="LF10" s="81" t="s">
        <v>564</v>
      </c>
      <c r="LG10" s="81" t="s">
        <v>564</v>
      </c>
      <c r="LH10" s="81" t="s">
        <v>564</v>
      </c>
      <c r="LI10" s="81" t="s">
        <v>564</v>
      </c>
      <c r="LJ10" s="81" t="s">
        <v>564</v>
      </c>
      <c r="LK10" s="81" t="s">
        <v>564</v>
      </c>
      <c r="LL10" s="81" t="s">
        <v>564</v>
      </c>
      <c r="LM10" s="81" t="s">
        <v>564</v>
      </c>
      <c r="LN10" s="81" t="s">
        <v>564</v>
      </c>
      <c r="LO10" s="81" t="s">
        <v>564</v>
      </c>
      <c r="LP10" s="81" t="s">
        <v>564</v>
      </c>
      <c r="LQ10" s="81" t="s">
        <v>564</v>
      </c>
      <c r="LR10" s="81" t="s">
        <v>564</v>
      </c>
      <c r="LS10" s="81" t="s">
        <v>564</v>
      </c>
      <c r="LT10" s="81" t="s">
        <v>564</v>
      </c>
      <c r="LU10" s="81" t="s">
        <v>564</v>
      </c>
      <c r="LV10" s="81" t="s">
        <v>564</v>
      </c>
      <c r="LW10" s="81" t="s">
        <v>564</v>
      </c>
      <c r="LX10" s="81" t="s">
        <v>564</v>
      </c>
      <c r="LY10" s="81" t="s">
        <v>564</v>
      </c>
      <c r="LZ10" s="81" t="s">
        <v>564</v>
      </c>
      <c r="MA10" s="81" t="s">
        <v>564</v>
      </c>
      <c r="MB10" s="81" t="s">
        <v>564</v>
      </c>
      <c r="MC10" s="81" t="s">
        <v>564</v>
      </c>
      <c r="MD10" s="81" t="s">
        <v>564</v>
      </c>
      <c r="ME10" s="81" t="s">
        <v>564</v>
      </c>
      <c r="MF10" s="81" t="s">
        <v>564</v>
      </c>
      <c r="MG10" s="81" t="s">
        <v>564</v>
      </c>
      <c r="MH10" s="81" t="s">
        <v>564</v>
      </c>
      <c r="MI10" s="81" t="s">
        <v>564</v>
      </c>
      <c r="MJ10" s="81" t="s">
        <v>564</v>
      </c>
      <c r="MK10" s="81" t="s">
        <v>564</v>
      </c>
      <c r="ML10" s="81" t="s">
        <v>564</v>
      </c>
      <c r="MM10" s="81" t="s">
        <v>564</v>
      </c>
      <c r="MN10" s="81" t="s">
        <v>564</v>
      </c>
      <c r="MO10" s="81" t="s">
        <v>564</v>
      </c>
      <c r="MP10" s="81" t="s">
        <v>564</v>
      </c>
      <c r="MQ10" s="81" t="s">
        <v>564</v>
      </c>
      <c r="MR10" s="81" t="s">
        <v>564</v>
      </c>
      <c r="MS10" s="81" t="s">
        <v>564</v>
      </c>
      <c r="MT10" s="81" t="s">
        <v>564</v>
      </c>
      <c r="MU10" s="81" t="s">
        <v>564</v>
      </c>
      <c r="MV10" s="81" t="s">
        <v>564</v>
      </c>
      <c r="MW10" s="81" t="s">
        <v>564</v>
      </c>
      <c r="MX10" s="81" t="s">
        <v>564</v>
      </c>
      <c r="MY10" s="81" t="s">
        <v>564</v>
      </c>
      <c r="MZ10" s="81" t="s">
        <v>564</v>
      </c>
      <c r="NA10" s="81" t="s">
        <v>564</v>
      </c>
      <c r="NB10" s="81" t="s">
        <v>564</v>
      </c>
      <c r="NC10" s="81" t="s">
        <v>564</v>
      </c>
      <c r="ND10" s="81" t="s">
        <v>564</v>
      </c>
      <c r="NE10" s="81" t="s">
        <v>564</v>
      </c>
      <c r="NF10" s="81" t="s">
        <v>564</v>
      </c>
      <c r="NG10" s="81" t="s">
        <v>564</v>
      </c>
      <c r="NH10" s="81" t="s">
        <v>564</v>
      </c>
      <c r="NI10" s="81" t="s">
        <v>564</v>
      </c>
      <c r="NJ10" s="81" t="s">
        <v>564</v>
      </c>
      <c r="NK10" s="81" t="s">
        <v>564</v>
      </c>
      <c r="NL10" s="81" t="s">
        <v>564</v>
      </c>
      <c r="NM10" s="81" t="s">
        <v>564</v>
      </c>
      <c r="NN10" s="81" t="s">
        <v>564</v>
      </c>
      <c r="NO10" s="81" t="s">
        <v>564</v>
      </c>
      <c r="NP10" s="81" t="s">
        <v>564</v>
      </c>
      <c r="NQ10" s="81" t="s">
        <v>564</v>
      </c>
      <c r="NR10" s="81" t="s">
        <v>564</v>
      </c>
      <c r="NS10" s="81" t="s">
        <v>564</v>
      </c>
      <c r="NT10" s="81" t="s">
        <v>564</v>
      </c>
      <c r="NU10" s="81" t="s">
        <v>564</v>
      </c>
      <c r="NV10" s="81" t="s">
        <v>564</v>
      </c>
      <c r="NW10" s="81" t="s">
        <v>564</v>
      </c>
      <c r="NX10" s="81" t="s">
        <v>564</v>
      </c>
      <c r="NY10" s="81" t="s">
        <v>564</v>
      </c>
      <c r="NZ10" s="81" t="s">
        <v>564</v>
      </c>
      <c r="OA10" s="81" t="s">
        <v>564</v>
      </c>
      <c r="OB10" s="81" t="s">
        <v>564</v>
      </c>
      <c r="OC10" s="81" t="s">
        <v>564</v>
      </c>
      <c r="OD10" s="81" t="s">
        <v>564</v>
      </c>
      <c r="OE10" s="81" t="s">
        <v>564</v>
      </c>
      <c r="OF10" s="81" t="s">
        <v>564</v>
      </c>
      <c r="OG10" s="81" t="s">
        <v>564</v>
      </c>
      <c r="OH10" s="81" t="s">
        <v>564</v>
      </c>
      <c r="OI10" s="81" t="s">
        <v>564</v>
      </c>
      <c r="OJ10" s="81" t="s">
        <v>564</v>
      </c>
      <c r="OK10" s="81" t="s">
        <v>564</v>
      </c>
      <c r="OL10" s="81" t="s">
        <v>564</v>
      </c>
      <c r="OM10" s="81" t="s">
        <v>564</v>
      </c>
      <c r="ON10" s="81" t="s">
        <v>564</v>
      </c>
      <c r="OO10" s="81" t="s">
        <v>564</v>
      </c>
      <c r="OP10" s="81" t="s">
        <v>564</v>
      </c>
      <c r="OQ10" s="81" t="s">
        <v>564</v>
      </c>
      <c r="OR10" s="81" t="s">
        <v>564</v>
      </c>
      <c r="OS10" s="81" t="s">
        <v>564</v>
      </c>
      <c r="OT10" s="81" t="s">
        <v>564</v>
      </c>
      <c r="OU10" s="81" t="s">
        <v>564</v>
      </c>
      <c r="OV10" s="81" t="s">
        <v>564</v>
      </c>
      <c r="OW10" s="81" t="s">
        <v>564</v>
      </c>
      <c r="OX10" s="81" t="s">
        <v>564</v>
      </c>
      <c r="OY10" s="81" t="s">
        <v>564</v>
      </c>
      <c r="OZ10" s="81" t="s">
        <v>564</v>
      </c>
      <c r="PA10" s="81" t="s">
        <v>564</v>
      </c>
      <c r="PB10" s="81" t="s">
        <v>564</v>
      </c>
      <c r="PC10" s="81" t="s">
        <v>564</v>
      </c>
      <c r="PD10" s="81" t="s">
        <v>564</v>
      </c>
      <c r="PE10" s="81" t="s">
        <v>564</v>
      </c>
      <c r="PF10" s="81" t="s">
        <v>564</v>
      </c>
      <c r="PG10" s="81" t="s">
        <v>564</v>
      </c>
      <c r="PH10" s="81" t="s">
        <v>564</v>
      </c>
      <c r="PI10" s="81" t="s">
        <v>564</v>
      </c>
      <c r="PJ10" s="81" t="s">
        <v>564</v>
      </c>
      <c r="PK10" s="81" t="s">
        <v>564</v>
      </c>
      <c r="PL10" s="81" t="s">
        <v>564</v>
      </c>
      <c r="PM10" s="81" t="s">
        <v>564</v>
      </c>
      <c r="PN10" s="81" t="s">
        <v>564</v>
      </c>
      <c r="PO10" s="81" t="s">
        <v>564</v>
      </c>
      <c r="PP10" s="81" t="s">
        <v>564</v>
      </c>
      <c r="PQ10" s="81" t="s">
        <v>564</v>
      </c>
      <c r="PR10" s="81" t="s">
        <v>564</v>
      </c>
      <c r="PS10" s="81" t="s">
        <v>564</v>
      </c>
      <c r="PT10" s="81" t="s">
        <v>564</v>
      </c>
      <c r="PU10" s="81" t="s">
        <v>564</v>
      </c>
      <c r="PV10" s="81" t="s">
        <v>564</v>
      </c>
      <c r="PW10" s="81" t="s">
        <v>564</v>
      </c>
      <c r="PX10" s="81" t="s">
        <v>564</v>
      </c>
      <c r="PY10" s="81" t="s">
        <v>564</v>
      </c>
      <c r="PZ10" s="81" t="s">
        <v>564</v>
      </c>
      <c r="QA10" s="81" t="s">
        <v>564</v>
      </c>
      <c r="QB10" s="81" t="s">
        <v>564</v>
      </c>
      <c r="QC10" s="81" t="s">
        <v>564</v>
      </c>
      <c r="QD10" s="81" t="s">
        <v>564</v>
      </c>
      <c r="QE10" s="81" t="s">
        <v>564</v>
      </c>
      <c r="QF10" s="81" t="s">
        <v>564</v>
      </c>
      <c r="QG10" s="81" t="s">
        <v>564</v>
      </c>
      <c r="QH10" s="81" t="s">
        <v>564</v>
      </c>
      <c r="QI10" s="81" t="s">
        <v>564</v>
      </c>
      <c r="QJ10" s="81" t="s">
        <v>564</v>
      </c>
      <c r="QK10" s="81" t="s">
        <v>564</v>
      </c>
      <c r="QL10" s="81" t="s">
        <v>564</v>
      </c>
      <c r="QM10" s="81" t="s">
        <v>564</v>
      </c>
      <c r="QN10" s="81" t="s">
        <v>564</v>
      </c>
      <c r="QO10" s="81" t="s">
        <v>564</v>
      </c>
      <c r="QP10" s="81" t="s">
        <v>564</v>
      </c>
      <c r="QQ10" s="81" t="s">
        <v>564</v>
      </c>
      <c r="QR10" s="81" t="s">
        <v>564</v>
      </c>
      <c r="QS10" s="81" t="s">
        <v>564</v>
      </c>
      <c r="QT10" s="81" t="s">
        <v>564</v>
      </c>
      <c r="QU10" s="81" t="s">
        <v>564</v>
      </c>
      <c r="QV10" s="81" t="s">
        <v>564</v>
      </c>
      <c r="QW10" s="81" t="s">
        <v>564</v>
      </c>
      <c r="QX10" s="81" t="s">
        <v>564</v>
      </c>
      <c r="QY10" s="81" t="s">
        <v>564</v>
      </c>
      <c r="QZ10" s="81" t="s">
        <v>564</v>
      </c>
      <c r="RA10" s="81" t="s">
        <v>564</v>
      </c>
      <c r="RB10" s="81" t="s">
        <v>564</v>
      </c>
      <c r="RC10" s="81" t="s">
        <v>564</v>
      </c>
      <c r="RD10" s="81" t="s">
        <v>564</v>
      </c>
      <c r="RE10" s="81" t="s">
        <v>564</v>
      </c>
      <c r="RF10" s="81" t="s">
        <v>564</v>
      </c>
      <c r="RG10" s="81" t="s">
        <v>564</v>
      </c>
      <c r="RH10" s="81" t="s">
        <v>564</v>
      </c>
      <c r="RI10" s="81" t="s">
        <v>564</v>
      </c>
      <c r="RJ10" s="81" t="s">
        <v>564</v>
      </c>
      <c r="RK10" s="81" t="s">
        <v>564</v>
      </c>
      <c r="RL10" s="81" t="s">
        <v>564</v>
      </c>
      <c r="RM10" s="81" t="s">
        <v>564</v>
      </c>
      <c r="RN10" s="81" t="s">
        <v>564</v>
      </c>
      <c r="RO10" s="81" t="s">
        <v>564</v>
      </c>
      <c r="RP10" s="81" t="s">
        <v>564</v>
      </c>
      <c r="RQ10" s="81" t="s">
        <v>564</v>
      </c>
      <c r="RR10" s="81" t="s">
        <v>564</v>
      </c>
      <c r="RS10" s="81" t="s">
        <v>564</v>
      </c>
      <c r="RT10" s="81" t="s">
        <v>564</v>
      </c>
      <c r="RU10" s="81" t="s">
        <v>564</v>
      </c>
      <c r="RV10" s="81" t="s">
        <v>564</v>
      </c>
      <c r="RW10" s="81" t="s">
        <v>564</v>
      </c>
      <c r="RX10" s="81" t="s">
        <v>564</v>
      </c>
      <c r="RY10" s="81" t="s">
        <v>564</v>
      </c>
      <c r="RZ10" s="81" t="s">
        <v>564</v>
      </c>
      <c r="SA10" s="81" t="s">
        <v>564</v>
      </c>
      <c r="SB10" s="81" t="s">
        <v>564</v>
      </c>
      <c r="SC10" s="81" t="s">
        <v>564</v>
      </c>
      <c r="SD10" s="81" t="s">
        <v>564</v>
      </c>
      <c r="SE10" s="81" t="s">
        <v>564</v>
      </c>
      <c r="SF10" s="81" t="s">
        <v>564</v>
      </c>
      <c r="SG10" s="81" t="s">
        <v>564</v>
      </c>
      <c r="SH10" s="81" t="s">
        <v>564</v>
      </c>
    </row>
    <row r="11" spans="1:503">
      <c r="A11" s="18" t="s">
        <v>1904</v>
      </c>
      <c r="B11" s="80">
        <v>3</v>
      </c>
      <c r="C11" s="80">
        <v>3</v>
      </c>
      <c r="D11" s="80">
        <v>1</v>
      </c>
      <c r="E11" s="80">
        <v>2006</v>
      </c>
      <c r="F11" s="80" t="s">
        <v>566</v>
      </c>
      <c r="G11" s="182" t="s">
        <v>1901</v>
      </c>
      <c r="H11" s="80" t="s">
        <v>1902</v>
      </c>
      <c r="I11" s="173"/>
      <c r="J11" s="83" t="s">
        <v>564</v>
      </c>
      <c r="K11" s="83" t="s">
        <v>564</v>
      </c>
      <c r="L11" s="83" t="s">
        <v>564</v>
      </c>
      <c r="M11" s="83" t="s">
        <v>564</v>
      </c>
      <c r="N11" s="83" t="s">
        <v>564</v>
      </c>
      <c r="O11" s="83" t="s">
        <v>564</v>
      </c>
      <c r="P11" s="83" t="s">
        <v>564</v>
      </c>
      <c r="Q11" s="83" t="s">
        <v>564</v>
      </c>
      <c r="R11" s="83" t="s">
        <v>564</v>
      </c>
      <c r="S11" s="83" t="s">
        <v>564</v>
      </c>
      <c r="T11" s="83" t="s">
        <v>564</v>
      </c>
      <c r="U11" s="83" t="s">
        <v>564</v>
      </c>
      <c r="V11" s="83" t="s">
        <v>564</v>
      </c>
      <c r="W11" s="83" t="s">
        <v>564</v>
      </c>
      <c r="X11" s="83" t="s">
        <v>564</v>
      </c>
      <c r="Y11" s="83" t="s">
        <v>564</v>
      </c>
      <c r="Z11" s="83" t="s">
        <v>564</v>
      </c>
      <c r="AA11" s="83" t="s">
        <v>564</v>
      </c>
      <c r="AB11" s="83" t="s">
        <v>564</v>
      </c>
      <c r="AC11" s="83" t="s">
        <v>564</v>
      </c>
      <c r="AD11" s="83" t="s">
        <v>564</v>
      </c>
      <c r="AE11" s="83" t="s">
        <v>564</v>
      </c>
      <c r="AF11" s="83" t="s">
        <v>564</v>
      </c>
      <c r="AG11" s="83" t="s">
        <v>564</v>
      </c>
      <c r="AH11" s="83" t="s">
        <v>564</v>
      </c>
      <c r="AI11" s="83" t="s">
        <v>564</v>
      </c>
      <c r="AJ11" s="83" t="s">
        <v>564</v>
      </c>
      <c r="AK11" s="83" t="s">
        <v>564</v>
      </c>
      <c r="AL11" s="83" t="s">
        <v>564</v>
      </c>
      <c r="AM11" s="83" t="s">
        <v>564</v>
      </c>
      <c r="AN11" s="83" t="s">
        <v>564</v>
      </c>
      <c r="AO11" s="83" t="s">
        <v>564</v>
      </c>
      <c r="AP11" s="83" t="s">
        <v>564</v>
      </c>
      <c r="AQ11" s="83" t="s">
        <v>564</v>
      </c>
      <c r="AR11" s="83" t="s">
        <v>564</v>
      </c>
      <c r="AS11" s="83" t="s">
        <v>564</v>
      </c>
      <c r="AT11" s="83" t="s">
        <v>564</v>
      </c>
      <c r="AU11" s="83" t="s">
        <v>564</v>
      </c>
      <c r="AV11" s="83" t="s">
        <v>564</v>
      </c>
      <c r="AW11" s="83" t="s">
        <v>564</v>
      </c>
      <c r="AX11" s="83" t="s">
        <v>564</v>
      </c>
      <c r="AY11" s="83" t="s">
        <v>564</v>
      </c>
      <c r="AZ11" s="83" t="s">
        <v>564</v>
      </c>
      <c r="BA11" s="83" t="s">
        <v>564</v>
      </c>
      <c r="BB11" s="83" t="s">
        <v>564</v>
      </c>
      <c r="BC11" s="83" t="s">
        <v>564</v>
      </c>
      <c r="BD11" s="83" t="s">
        <v>564</v>
      </c>
      <c r="BE11" s="83" t="s">
        <v>564</v>
      </c>
      <c r="BF11" s="83" t="s">
        <v>564</v>
      </c>
      <c r="BG11" s="83" t="s">
        <v>564</v>
      </c>
      <c r="BH11" s="83" t="s">
        <v>564</v>
      </c>
      <c r="BI11" s="83" t="s">
        <v>564</v>
      </c>
      <c r="BJ11" s="83" t="s">
        <v>564</v>
      </c>
      <c r="BK11" s="83" t="s">
        <v>564</v>
      </c>
      <c r="BL11" s="83" t="s">
        <v>564</v>
      </c>
      <c r="BM11" s="83" t="s">
        <v>564</v>
      </c>
      <c r="BN11" s="83" t="s">
        <v>564</v>
      </c>
      <c r="BO11" s="83" t="s">
        <v>564</v>
      </c>
      <c r="BP11" s="83" t="s">
        <v>564</v>
      </c>
      <c r="BQ11" s="83" t="s">
        <v>564</v>
      </c>
      <c r="BR11" s="83" t="s">
        <v>564</v>
      </c>
      <c r="BS11" s="83" t="s">
        <v>564</v>
      </c>
      <c r="BT11" s="83" t="s">
        <v>564</v>
      </c>
      <c r="BU11" s="83" t="s">
        <v>564</v>
      </c>
      <c r="BV11" s="83" t="s">
        <v>564</v>
      </c>
      <c r="BW11" s="83" t="s">
        <v>564</v>
      </c>
      <c r="BX11" s="83" t="s">
        <v>564</v>
      </c>
      <c r="BY11" s="83" t="s">
        <v>564</v>
      </c>
      <c r="BZ11" s="83" t="s">
        <v>564</v>
      </c>
      <c r="CA11" s="83" t="s">
        <v>564</v>
      </c>
      <c r="CB11" s="83" t="s">
        <v>564</v>
      </c>
      <c r="CC11" s="83" t="s">
        <v>564</v>
      </c>
      <c r="CD11" s="83" t="s">
        <v>564</v>
      </c>
      <c r="CE11" s="83" t="s">
        <v>564</v>
      </c>
      <c r="CF11" s="83" t="s">
        <v>564</v>
      </c>
      <c r="CG11" s="83" t="s">
        <v>564</v>
      </c>
      <c r="CH11" s="83" t="s">
        <v>564</v>
      </c>
      <c r="CI11" s="83" t="s">
        <v>564</v>
      </c>
      <c r="CJ11" s="83" t="s">
        <v>564</v>
      </c>
      <c r="CK11" s="83" t="s">
        <v>564</v>
      </c>
      <c r="CL11" s="83" t="s">
        <v>564</v>
      </c>
      <c r="CM11" s="83" t="s">
        <v>564</v>
      </c>
      <c r="CN11" s="83" t="s">
        <v>564</v>
      </c>
      <c r="CO11" s="83" t="s">
        <v>564</v>
      </c>
      <c r="CP11" s="83" t="s">
        <v>564</v>
      </c>
      <c r="CQ11" s="83" t="s">
        <v>564</v>
      </c>
      <c r="CR11" s="83" t="s">
        <v>564</v>
      </c>
      <c r="CS11" s="83" t="s">
        <v>564</v>
      </c>
      <c r="CT11" s="83" t="s">
        <v>564</v>
      </c>
      <c r="CU11" s="83" t="s">
        <v>564</v>
      </c>
      <c r="CV11" s="83" t="s">
        <v>564</v>
      </c>
      <c r="CW11" s="83" t="s">
        <v>564</v>
      </c>
      <c r="CX11" s="83" t="s">
        <v>564</v>
      </c>
      <c r="CY11" s="83" t="s">
        <v>564</v>
      </c>
      <c r="CZ11" s="83" t="s">
        <v>564</v>
      </c>
      <c r="DA11" s="83" t="s">
        <v>564</v>
      </c>
      <c r="DB11" s="83" t="s">
        <v>564</v>
      </c>
      <c r="DC11" s="83" t="s">
        <v>564</v>
      </c>
      <c r="DD11" s="83" t="s">
        <v>564</v>
      </c>
      <c r="DE11" s="83" t="s">
        <v>564</v>
      </c>
      <c r="DF11" s="83" t="s">
        <v>564</v>
      </c>
      <c r="DG11" s="83" t="s">
        <v>564</v>
      </c>
      <c r="DH11" s="83" t="s">
        <v>564</v>
      </c>
      <c r="DI11" s="83" t="s">
        <v>564</v>
      </c>
      <c r="DJ11" s="83" t="s">
        <v>564</v>
      </c>
      <c r="DK11" s="83" t="s">
        <v>564</v>
      </c>
      <c r="DL11" s="83" t="s">
        <v>564</v>
      </c>
      <c r="DM11" s="83" t="s">
        <v>564</v>
      </c>
      <c r="DN11" s="83" t="s">
        <v>564</v>
      </c>
      <c r="DO11" s="83" t="s">
        <v>564</v>
      </c>
      <c r="DP11" s="83" t="s">
        <v>564</v>
      </c>
      <c r="DQ11" s="83" t="s">
        <v>564</v>
      </c>
      <c r="DR11" s="83" t="s">
        <v>564</v>
      </c>
      <c r="DS11" s="83" t="s">
        <v>564</v>
      </c>
      <c r="DT11" s="83" t="s">
        <v>564</v>
      </c>
      <c r="DU11" s="83" t="s">
        <v>564</v>
      </c>
      <c r="DV11" s="83" t="s">
        <v>564</v>
      </c>
      <c r="DW11" s="83" t="s">
        <v>564</v>
      </c>
      <c r="DX11" s="83" t="s">
        <v>564</v>
      </c>
      <c r="DY11" s="83" t="s">
        <v>564</v>
      </c>
      <c r="DZ11" s="83" t="s">
        <v>564</v>
      </c>
      <c r="EA11" s="83" t="s">
        <v>564</v>
      </c>
      <c r="EB11" s="83" t="s">
        <v>564</v>
      </c>
      <c r="EC11" s="83" t="s">
        <v>564</v>
      </c>
      <c r="ED11" s="83" t="s">
        <v>564</v>
      </c>
      <c r="EE11" s="83" t="s">
        <v>564</v>
      </c>
      <c r="EF11" s="83" t="s">
        <v>564</v>
      </c>
      <c r="EG11" s="83" t="s">
        <v>564</v>
      </c>
      <c r="EH11" s="83" t="s">
        <v>564</v>
      </c>
      <c r="EI11" s="83" t="s">
        <v>564</v>
      </c>
      <c r="EJ11" s="83" t="s">
        <v>564</v>
      </c>
      <c r="EK11" s="83" t="s">
        <v>564</v>
      </c>
      <c r="EL11" s="83" t="s">
        <v>564</v>
      </c>
      <c r="EM11" s="83" t="s">
        <v>564</v>
      </c>
      <c r="EN11" s="83" t="s">
        <v>564</v>
      </c>
      <c r="EO11" s="83" t="s">
        <v>564</v>
      </c>
      <c r="EP11" s="83" t="s">
        <v>564</v>
      </c>
      <c r="EQ11" s="83" t="s">
        <v>564</v>
      </c>
      <c r="ER11" s="83" t="s">
        <v>564</v>
      </c>
      <c r="ES11" s="83" t="s">
        <v>564</v>
      </c>
      <c r="ET11" s="83" t="s">
        <v>564</v>
      </c>
      <c r="EU11" s="83" t="s">
        <v>564</v>
      </c>
      <c r="EV11" s="83" t="s">
        <v>564</v>
      </c>
      <c r="EW11" s="83" t="s">
        <v>564</v>
      </c>
      <c r="EX11" s="83" t="s">
        <v>564</v>
      </c>
      <c r="EY11" s="83" t="s">
        <v>564</v>
      </c>
      <c r="EZ11" s="83" t="s">
        <v>564</v>
      </c>
      <c r="FA11" s="83" t="s">
        <v>564</v>
      </c>
      <c r="FB11" s="83" t="s">
        <v>564</v>
      </c>
      <c r="FC11" s="83" t="s">
        <v>564</v>
      </c>
      <c r="FD11" s="83" t="s">
        <v>564</v>
      </c>
      <c r="FE11" s="83" t="s">
        <v>564</v>
      </c>
      <c r="FF11" s="83" t="s">
        <v>564</v>
      </c>
      <c r="FG11" s="83" t="s">
        <v>564</v>
      </c>
      <c r="FH11" s="83" t="s">
        <v>564</v>
      </c>
      <c r="FI11" s="83" t="s">
        <v>564</v>
      </c>
      <c r="FJ11" s="83" t="s">
        <v>564</v>
      </c>
      <c r="FK11" s="83" t="s">
        <v>564</v>
      </c>
      <c r="FL11" s="83" t="s">
        <v>564</v>
      </c>
      <c r="FM11" s="83" t="s">
        <v>564</v>
      </c>
      <c r="FN11" s="83" t="s">
        <v>564</v>
      </c>
      <c r="FO11" s="83" t="s">
        <v>564</v>
      </c>
      <c r="FP11" s="83" t="s">
        <v>564</v>
      </c>
      <c r="FQ11" s="83" t="s">
        <v>564</v>
      </c>
      <c r="FR11" s="83" t="s">
        <v>564</v>
      </c>
      <c r="FS11" s="83" t="s">
        <v>564</v>
      </c>
      <c r="FT11" s="83" t="s">
        <v>564</v>
      </c>
      <c r="FU11" s="83" t="s">
        <v>564</v>
      </c>
      <c r="FV11" s="83" t="s">
        <v>564</v>
      </c>
      <c r="FW11" s="83" t="s">
        <v>564</v>
      </c>
      <c r="FX11" s="83" t="s">
        <v>564</v>
      </c>
      <c r="FY11" s="83" t="s">
        <v>564</v>
      </c>
      <c r="FZ11" s="83" t="s">
        <v>564</v>
      </c>
      <c r="GA11" s="83" t="s">
        <v>564</v>
      </c>
      <c r="GB11" s="83" t="s">
        <v>564</v>
      </c>
      <c r="GC11" s="83" t="s">
        <v>564</v>
      </c>
      <c r="GD11" s="83" t="s">
        <v>564</v>
      </c>
      <c r="GE11" s="83" t="s">
        <v>564</v>
      </c>
      <c r="GF11" s="83" t="s">
        <v>564</v>
      </c>
      <c r="GG11" s="83" t="s">
        <v>564</v>
      </c>
      <c r="GH11" s="83" t="s">
        <v>564</v>
      </c>
      <c r="GI11" s="83" t="s">
        <v>564</v>
      </c>
      <c r="GJ11" s="83" t="s">
        <v>564</v>
      </c>
      <c r="GK11" s="83" t="s">
        <v>564</v>
      </c>
      <c r="GL11" s="83" t="s">
        <v>564</v>
      </c>
      <c r="GM11" s="83" t="s">
        <v>564</v>
      </c>
      <c r="GN11" s="83" t="s">
        <v>564</v>
      </c>
      <c r="GO11" s="83" t="s">
        <v>564</v>
      </c>
      <c r="GP11" s="83" t="s">
        <v>564</v>
      </c>
      <c r="GQ11" s="83" t="s">
        <v>564</v>
      </c>
      <c r="GR11" s="83" t="s">
        <v>564</v>
      </c>
      <c r="GS11" s="83" t="s">
        <v>564</v>
      </c>
      <c r="GT11" s="83" t="s">
        <v>564</v>
      </c>
      <c r="GU11" s="83" t="s">
        <v>564</v>
      </c>
      <c r="GV11" s="83" t="s">
        <v>564</v>
      </c>
      <c r="GW11" s="83" t="s">
        <v>564</v>
      </c>
      <c r="GX11" s="83" t="s">
        <v>564</v>
      </c>
      <c r="GY11" s="83" t="s">
        <v>564</v>
      </c>
      <c r="GZ11" s="83" t="s">
        <v>564</v>
      </c>
      <c r="HA11" s="83" t="s">
        <v>564</v>
      </c>
      <c r="HB11" s="83" t="s">
        <v>564</v>
      </c>
      <c r="HC11" s="83" t="s">
        <v>564</v>
      </c>
      <c r="HD11" s="83" t="s">
        <v>564</v>
      </c>
      <c r="HE11" s="83" t="s">
        <v>564</v>
      </c>
      <c r="HF11" s="83" t="s">
        <v>564</v>
      </c>
      <c r="HG11" s="83" t="s">
        <v>564</v>
      </c>
      <c r="HH11" s="83" t="s">
        <v>564</v>
      </c>
      <c r="HI11" s="83" t="s">
        <v>564</v>
      </c>
      <c r="HJ11" s="83" t="s">
        <v>564</v>
      </c>
      <c r="HK11" s="83" t="s">
        <v>564</v>
      </c>
      <c r="HL11" s="83" t="s">
        <v>564</v>
      </c>
      <c r="HM11" s="83" t="s">
        <v>564</v>
      </c>
      <c r="HN11" s="83" t="s">
        <v>564</v>
      </c>
      <c r="HO11" s="83" t="s">
        <v>564</v>
      </c>
      <c r="HP11" s="83" t="s">
        <v>564</v>
      </c>
      <c r="HQ11" s="83" t="s">
        <v>564</v>
      </c>
      <c r="HR11" s="83" t="s">
        <v>564</v>
      </c>
      <c r="HS11" s="83" t="s">
        <v>564</v>
      </c>
      <c r="HT11" s="83" t="s">
        <v>564</v>
      </c>
      <c r="HU11" s="83" t="s">
        <v>564</v>
      </c>
      <c r="HV11" s="83" t="s">
        <v>564</v>
      </c>
      <c r="HW11" s="83" t="s">
        <v>564</v>
      </c>
      <c r="HX11" s="83" t="s">
        <v>564</v>
      </c>
      <c r="HY11" s="83" t="s">
        <v>564</v>
      </c>
      <c r="HZ11" s="83" t="s">
        <v>564</v>
      </c>
      <c r="IA11" s="83" t="s">
        <v>564</v>
      </c>
      <c r="IB11" s="83" t="s">
        <v>564</v>
      </c>
      <c r="IC11" s="83" t="s">
        <v>564</v>
      </c>
      <c r="ID11" s="83" t="s">
        <v>564</v>
      </c>
      <c r="IE11" s="83" t="s">
        <v>564</v>
      </c>
      <c r="IF11" s="83" t="s">
        <v>564</v>
      </c>
      <c r="IG11" s="83" t="s">
        <v>564</v>
      </c>
      <c r="IH11" s="83" t="s">
        <v>564</v>
      </c>
      <c r="II11" s="83" t="s">
        <v>564</v>
      </c>
      <c r="IJ11" s="83" t="s">
        <v>564</v>
      </c>
      <c r="IK11" s="83" t="s">
        <v>564</v>
      </c>
      <c r="IL11" s="83" t="s">
        <v>564</v>
      </c>
      <c r="IM11" s="83" t="s">
        <v>564</v>
      </c>
      <c r="IN11" s="83" t="s">
        <v>564</v>
      </c>
      <c r="IO11" s="83" t="s">
        <v>564</v>
      </c>
      <c r="IP11" s="83" t="s">
        <v>564</v>
      </c>
      <c r="IQ11" s="83" t="s">
        <v>564</v>
      </c>
      <c r="IR11" s="83" t="s">
        <v>564</v>
      </c>
      <c r="IS11" s="83" t="s">
        <v>564</v>
      </c>
      <c r="IT11" s="83" t="s">
        <v>564</v>
      </c>
      <c r="IU11" s="83" t="s">
        <v>564</v>
      </c>
      <c r="IV11" s="84"/>
      <c r="IW11" s="81" t="s">
        <v>564</v>
      </c>
      <c r="IX11" s="81" t="s">
        <v>564</v>
      </c>
      <c r="IY11" s="81" t="s">
        <v>564</v>
      </c>
      <c r="IZ11" s="81" t="s">
        <v>564</v>
      </c>
      <c r="JA11" s="81" t="s">
        <v>564</v>
      </c>
      <c r="JB11" s="81" t="s">
        <v>564</v>
      </c>
      <c r="JC11" s="81" t="s">
        <v>564</v>
      </c>
      <c r="JD11" s="81" t="s">
        <v>564</v>
      </c>
      <c r="JE11" s="81" t="s">
        <v>564</v>
      </c>
      <c r="JF11" s="81" t="s">
        <v>564</v>
      </c>
      <c r="JG11" s="81" t="s">
        <v>564</v>
      </c>
      <c r="JH11" s="81" t="s">
        <v>564</v>
      </c>
      <c r="JI11" s="81" t="s">
        <v>564</v>
      </c>
      <c r="JJ11" s="81" t="s">
        <v>564</v>
      </c>
      <c r="JK11" s="81" t="s">
        <v>564</v>
      </c>
      <c r="JL11" s="81" t="s">
        <v>564</v>
      </c>
      <c r="JM11" s="81" t="s">
        <v>564</v>
      </c>
      <c r="JN11" s="81" t="s">
        <v>564</v>
      </c>
      <c r="JO11" s="81" t="s">
        <v>564</v>
      </c>
      <c r="JP11" s="81" t="s">
        <v>564</v>
      </c>
      <c r="JQ11" s="81" t="s">
        <v>564</v>
      </c>
      <c r="JR11" s="81" t="s">
        <v>564</v>
      </c>
      <c r="JS11" s="81" t="s">
        <v>564</v>
      </c>
      <c r="JT11" s="81" t="s">
        <v>564</v>
      </c>
      <c r="JU11" s="81" t="s">
        <v>564</v>
      </c>
      <c r="JV11" s="81" t="s">
        <v>564</v>
      </c>
      <c r="JW11" s="81" t="s">
        <v>564</v>
      </c>
      <c r="JX11" s="81" t="s">
        <v>564</v>
      </c>
      <c r="JY11" s="81" t="s">
        <v>564</v>
      </c>
      <c r="JZ11" s="81" t="s">
        <v>564</v>
      </c>
      <c r="KA11" s="81" t="s">
        <v>564</v>
      </c>
      <c r="KB11" s="81" t="s">
        <v>564</v>
      </c>
      <c r="KC11" s="81" t="s">
        <v>564</v>
      </c>
      <c r="KD11" s="81" t="s">
        <v>564</v>
      </c>
      <c r="KE11" s="81" t="s">
        <v>564</v>
      </c>
      <c r="KF11" s="81" t="s">
        <v>564</v>
      </c>
      <c r="KG11" s="81" t="s">
        <v>564</v>
      </c>
      <c r="KH11" s="81" t="s">
        <v>564</v>
      </c>
      <c r="KI11" s="81" t="s">
        <v>564</v>
      </c>
      <c r="KJ11" s="81" t="s">
        <v>564</v>
      </c>
      <c r="KK11" s="81" t="s">
        <v>564</v>
      </c>
      <c r="KL11" s="81" t="s">
        <v>564</v>
      </c>
      <c r="KM11" s="81" t="s">
        <v>564</v>
      </c>
      <c r="KN11" s="81" t="s">
        <v>564</v>
      </c>
      <c r="KO11" s="81" t="s">
        <v>564</v>
      </c>
      <c r="KP11" s="81" t="s">
        <v>564</v>
      </c>
      <c r="KQ11" s="81" t="s">
        <v>564</v>
      </c>
      <c r="KR11" s="81" t="s">
        <v>564</v>
      </c>
      <c r="KS11" s="81" t="s">
        <v>564</v>
      </c>
      <c r="KT11" s="81" t="s">
        <v>564</v>
      </c>
      <c r="KU11" s="81" t="s">
        <v>564</v>
      </c>
      <c r="KV11" s="81" t="s">
        <v>564</v>
      </c>
      <c r="KW11" s="81" t="s">
        <v>564</v>
      </c>
      <c r="KX11" s="81" t="s">
        <v>564</v>
      </c>
      <c r="KY11" s="81" t="s">
        <v>564</v>
      </c>
      <c r="KZ11" s="81" t="s">
        <v>564</v>
      </c>
      <c r="LA11" s="81" t="s">
        <v>564</v>
      </c>
      <c r="LB11" s="81" t="s">
        <v>564</v>
      </c>
      <c r="LC11" s="81" t="s">
        <v>564</v>
      </c>
      <c r="LD11" s="81" t="s">
        <v>564</v>
      </c>
      <c r="LE11" s="81" t="s">
        <v>564</v>
      </c>
      <c r="LF11" s="81" t="s">
        <v>564</v>
      </c>
      <c r="LG11" s="81" t="s">
        <v>564</v>
      </c>
      <c r="LH11" s="81" t="s">
        <v>564</v>
      </c>
      <c r="LI11" s="81" t="s">
        <v>564</v>
      </c>
      <c r="LJ11" s="81" t="s">
        <v>564</v>
      </c>
      <c r="LK11" s="81" t="s">
        <v>564</v>
      </c>
      <c r="LL11" s="81" t="s">
        <v>564</v>
      </c>
      <c r="LM11" s="81" t="s">
        <v>564</v>
      </c>
      <c r="LN11" s="81" t="s">
        <v>564</v>
      </c>
      <c r="LO11" s="81" t="s">
        <v>564</v>
      </c>
      <c r="LP11" s="81" t="s">
        <v>564</v>
      </c>
      <c r="LQ11" s="81" t="s">
        <v>564</v>
      </c>
      <c r="LR11" s="81" t="s">
        <v>564</v>
      </c>
      <c r="LS11" s="81" t="s">
        <v>564</v>
      </c>
      <c r="LT11" s="81" t="s">
        <v>564</v>
      </c>
      <c r="LU11" s="81" t="s">
        <v>564</v>
      </c>
      <c r="LV11" s="81" t="s">
        <v>564</v>
      </c>
      <c r="LW11" s="81" t="s">
        <v>564</v>
      </c>
      <c r="LX11" s="81" t="s">
        <v>564</v>
      </c>
      <c r="LY11" s="81" t="s">
        <v>564</v>
      </c>
      <c r="LZ11" s="81" t="s">
        <v>564</v>
      </c>
      <c r="MA11" s="81" t="s">
        <v>564</v>
      </c>
      <c r="MB11" s="81" t="s">
        <v>564</v>
      </c>
      <c r="MC11" s="81" t="s">
        <v>564</v>
      </c>
      <c r="MD11" s="81" t="s">
        <v>564</v>
      </c>
      <c r="ME11" s="81" t="s">
        <v>564</v>
      </c>
      <c r="MF11" s="81" t="s">
        <v>564</v>
      </c>
      <c r="MG11" s="81" t="s">
        <v>564</v>
      </c>
      <c r="MH11" s="81" t="s">
        <v>564</v>
      </c>
      <c r="MI11" s="81" t="s">
        <v>564</v>
      </c>
      <c r="MJ11" s="81" t="s">
        <v>564</v>
      </c>
      <c r="MK11" s="81" t="s">
        <v>564</v>
      </c>
      <c r="ML11" s="81" t="s">
        <v>564</v>
      </c>
      <c r="MM11" s="81" t="s">
        <v>564</v>
      </c>
      <c r="MN11" s="81" t="s">
        <v>564</v>
      </c>
      <c r="MO11" s="81" t="s">
        <v>564</v>
      </c>
      <c r="MP11" s="81" t="s">
        <v>564</v>
      </c>
      <c r="MQ11" s="81" t="s">
        <v>564</v>
      </c>
      <c r="MR11" s="81" t="s">
        <v>564</v>
      </c>
      <c r="MS11" s="81" t="s">
        <v>564</v>
      </c>
      <c r="MT11" s="81" t="s">
        <v>564</v>
      </c>
      <c r="MU11" s="81" t="s">
        <v>564</v>
      </c>
      <c r="MV11" s="81" t="s">
        <v>564</v>
      </c>
      <c r="MW11" s="81" t="s">
        <v>564</v>
      </c>
      <c r="MX11" s="81" t="s">
        <v>564</v>
      </c>
      <c r="MY11" s="81" t="s">
        <v>564</v>
      </c>
      <c r="MZ11" s="81" t="s">
        <v>564</v>
      </c>
      <c r="NA11" s="81" t="s">
        <v>564</v>
      </c>
      <c r="NB11" s="81" t="s">
        <v>564</v>
      </c>
      <c r="NC11" s="81" t="s">
        <v>564</v>
      </c>
      <c r="ND11" s="81" t="s">
        <v>564</v>
      </c>
      <c r="NE11" s="81" t="s">
        <v>564</v>
      </c>
      <c r="NF11" s="81" t="s">
        <v>564</v>
      </c>
      <c r="NG11" s="81" t="s">
        <v>564</v>
      </c>
      <c r="NH11" s="81" t="s">
        <v>564</v>
      </c>
      <c r="NI11" s="81" t="s">
        <v>564</v>
      </c>
      <c r="NJ11" s="81" t="s">
        <v>564</v>
      </c>
      <c r="NK11" s="81" t="s">
        <v>564</v>
      </c>
      <c r="NL11" s="81" t="s">
        <v>564</v>
      </c>
      <c r="NM11" s="81" t="s">
        <v>564</v>
      </c>
      <c r="NN11" s="81" t="s">
        <v>564</v>
      </c>
      <c r="NO11" s="81" t="s">
        <v>564</v>
      </c>
      <c r="NP11" s="81" t="s">
        <v>564</v>
      </c>
      <c r="NQ11" s="81" t="s">
        <v>564</v>
      </c>
      <c r="NR11" s="81" t="s">
        <v>564</v>
      </c>
      <c r="NS11" s="81" t="s">
        <v>564</v>
      </c>
      <c r="NT11" s="81" t="s">
        <v>564</v>
      </c>
      <c r="NU11" s="81" t="s">
        <v>564</v>
      </c>
      <c r="NV11" s="81" t="s">
        <v>564</v>
      </c>
      <c r="NW11" s="81" t="s">
        <v>564</v>
      </c>
      <c r="NX11" s="81" t="s">
        <v>564</v>
      </c>
      <c r="NY11" s="81" t="s">
        <v>564</v>
      </c>
      <c r="NZ11" s="81" t="s">
        <v>564</v>
      </c>
      <c r="OA11" s="81" t="s">
        <v>564</v>
      </c>
      <c r="OB11" s="81" t="s">
        <v>564</v>
      </c>
      <c r="OC11" s="81" t="s">
        <v>564</v>
      </c>
      <c r="OD11" s="81" t="s">
        <v>564</v>
      </c>
      <c r="OE11" s="81" t="s">
        <v>564</v>
      </c>
      <c r="OF11" s="81" t="s">
        <v>564</v>
      </c>
      <c r="OG11" s="81" t="s">
        <v>564</v>
      </c>
      <c r="OH11" s="81" t="s">
        <v>564</v>
      </c>
      <c r="OI11" s="81" t="s">
        <v>564</v>
      </c>
      <c r="OJ11" s="81" t="s">
        <v>564</v>
      </c>
      <c r="OK11" s="81" t="s">
        <v>564</v>
      </c>
      <c r="OL11" s="81" t="s">
        <v>564</v>
      </c>
      <c r="OM11" s="81" t="s">
        <v>564</v>
      </c>
      <c r="ON11" s="81" t="s">
        <v>564</v>
      </c>
      <c r="OO11" s="81" t="s">
        <v>564</v>
      </c>
      <c r="OP11" s="81" t="s">
        <v>564</v>
      </c>
      <c r="OQ11" s="81" t="s">
        <v>564</v>
      </c>
      <c r="OR11" s="81" t="s">
        <v>564</v>
      </c>
      <c r="OS11" s="81" t="s">
        <v>564</v>
      </c>
      <c r="OT11" s="81" t="s">
        <v>564</v>
      </c>
      <c r="OU11" s="81" t="s">
        <v>564</v>
      </c>
      <c r="OV11" s="81" t="s">
        <v>564</v>
      </c>
      <c r="OW11" s="81" t="s">
        <v>564</v>
      </c>
      <c r="OX11" s="81" t="s">
        <v>564</v>
      </c>
      <c r="OY11" s="81" t="s">
        <v>564</v>
      </c>
      <c r="OZ11" s="81" t="s">
        <v>564</v>
      </c>
      <c r="PA11" s="81" t="s">
        <v>564</v>
      </c>
      <c r="PB11" s="81" t="s">
        <v>564</v>
      </c>
      <c r="PC11" s="81" t="s">
        <v>564</v>
      </c>
      <c r="PD11" s="81" t="s">
        <v>564</v>
      </c>
      <c r="PE11" s="81" t="s">
        <v>564</v>
      </c>
      <c r="PF11" s="81" t="s">
        <v>564</v>
      </c>
      <c r="PG11" s="81" t="s">
        <v>564</v>
      </c>
      <c r="PH11" s="81" t="s">
        <v>564</v>
      </c>
      <c r="PI11" s="81" t="s">
        <v>564</v>
      </c>
      <c r="PJ11" s="81" t="s">
        <v>564</v>
      </c>
      <c r="PK11" s="81" t="s">
        <v>564</v>
      </c>
      <c r="PL11" s="81" t="s">
        <v>564</v>
      </c>
      <c r="PM11" s="81" t="s">
        <v>564</v>
      </c>
      <c r="PN11" s="81" t="s">
        <v>564</v>
      </c>
      <c r="PO11" s="81" t="s">
        <v>564</v>
      </c>
      <c r="PP11" s="81" t="s">
        <v>564</v>
      </c>
      <c r="PQ11" s="81" t="s">
        <v>564</v>
      </c>
      <c r="PR11" s="81" t="s">
        <v>564</v>
      </c>
      <c r="PS11" s="81" t="s">
        <v>564</v>
      </c>
      <c r="PT11" s="81" t="s">
        <v>564</v>
      </c>
      <c r="PU11" s="81" t="s">
        <v>564</v>
      </c>
      <c r="PV11" s="81" t="s">
        <v>564</v>
      </c>
      <c r="PW11" s="81" t="s">
        <v>564</v>
      </c>
      <c r="PX11" s="81" t="s">
        <v>564</v>
      </c>
      <c r="PY11" s="81" t="s">
        <v>564</v>
      </c>
      <c r="PZ11" s="81" t="s">
        <v>564</v>
      </c>
      <c r="QA11" s="81" t="s">
        <v>564</v>
      </c>
      <c r="QB11" s="81" t="s">
        <v>564</v>
      </c>
      <c r="QC11" s="81" t="s">
        <v>564</v>
      </c>
      <c r="QD11" s="81" t="s">
        <v>564</v>
      </c>
      <c r="QE11" s="81" t="s">
        <v>564</v>
      </c>
      <c r="QF11" s="81" t="s">
        <v>564</v>
      </c>
      <c r="QG11" s="81" t="s">
        <v>564</v>
      </c>
      <c r="QH11" s="81" t="s">
        <v>564</v>
      </c>
      <c r="QI11" s="81" t="s">
        <v>564</v>
      </c>
      <c r="QJ11" s="81" t="s">
        <v>564</v>
      </c>
      <c r="QK11" s="81" t="s">
        <v>564</v>
      </c>
      <c r="QL11" s="81" t="s">
        <v>564</v>
      </c>
      <c r="QM11" s="81" t="s">
        <v>564</v>
      </c>
      <c r="QN11" s="81" t="s">
        <v>564</v>
      </c>
      <c r="QO11" s="81" t="s">
        <v>564</v>
      </c>
      <c r="QP11" s="81" t="s">
        <v>564</v>
      </c>
      <c r="QQ11" s="81" t="s">
        <v>564</v>
      </c>
      <c r="QR11" s="81" t="s">
        <v>564</v>
      </c>
      <c r="QS11" s="81" t="s">
        <v>564</v>
      </c>
      <c r="QT11" s="81" t="s">
        <v>564</v>
      </c>
      <c r="QU11" s="81" t="s">
        <v>564</v>
      </c>
      <c r="QV11" s="81" t="s">
        <v>564</v>
      </c>
      <c r="QW11" s="81" t="s">
        <v>564</v>
      </c>
      <c r="QX11" s="81" t="s">
        <v>564</v>
      </c>
      <c r="QY11" s="81" t="s">
        <v>564</v>
      </c>
      <c r="QZ11" s="81" t="s">
        <v>564</v>
      </c>
      <c r="RA11" s="81" t="s">
        <v>564</v>
      </c>
      <c r="RB11" s="81" t="s">
        <v>564</v>
      </c>
      <c r="RC11" s="81" t="s">
        <v>564</v>
      </c>
      <c r="RD11" s="81" t="s">
        <v>564</v>
      </c>
      <c r="RE11" s="81" t="s">
        <v>564</v>
      </c>
      <c r="RF11" s="81" t="s">
        <v>564</v>
      </c>
      <c r="RG11" s="81" t="s">
        <v>564</v>
      </c>
      <c r="RH11" s="81" t="s">
        <v>564</v>
      </c>
      <c r="RI11" s="81" t="s">
        <v>564</v>
      </c>
      <c r="RJ11" s="81" t="s">
        <v>564</v>
      </c>
      <c r="RK11" s="81" t="s">
        <v>564</v>
      </c>
      <c r="RL11" s="81" t="s">
        <v>564</v>
      </c>
      <c r="RM11" s="81" t="s">
        <v>564</v>
      </c>
      <c r="RN11" s="81" t="s">
        <v>564</v>
      </c>
      <c r="RO11" s="81" t="s">
        <v>564</v>
      </c>
      <c r="RP11" s="81" t="s">
        <v>564</v>
      </c>
      <c r="RQ11" s="81" t="s">
        <v>564</v>
      </c>
      <c r="RR11" s="81" t="s">
        <v>564</v>
      </c>
      <c r="RS11" s="81" t="s">
        <v>564</v>
      </c>
      <c r="RT11" s="81" t="s">
        <v>564</v>
      </c>
      <c r="RU11" s="81" t="s">
        <v>564</v>
      </c>
      <c r="RV11" s="81" t="s">
        <v>564</v>
      </c>
      <c r="RW11" s="81" t="s">
        <v>564</v>
      </c>
      <c r="RX11" s="81" t="s">
        <v>564</v>
      </c>
      <c r="RY11" s="81" t="s">
        <v>564</v>
      </c>
      <c r="RZ11" s="81" t="s">
        <v>564</v>
      </c>
      <c r="SA11" s="81" t="s">
        <v>564</v>
      </c>
      <c r="SB11" s="81" t="s">
        <v>564</v>
      </c>
      <c r="SC11" s="81" t="s">
        <v>564</v>
      </c>
      <c r="SD11" s="81" t="s">
        <v>564</v>
      </c>
      <c r="SE11" s="81" t="s">
        <v>564</v>
      </c>
      <c r="SF11" s="81" t="s">
        <v>564</v>
      </c>
      <c r="SG11" s="81" t="s">
        <v>564</v>
      </c>
      <c r="SH11" s="81" t="s">
        <v>564</v>
      </c>
    </row>
    <row r="12" spans="1:503">
      <c r="A12" s="18" t="s">
        <v>1905</v>
      </c>
      <c r="B12" s="80">
        <v>4</v>
      </c>
      <c r="C12" s="80">
        <v>4</v>
      </c>
      <c r="D12" s="80">
        <v>1</v>
      </c>
      <c r="E12" s="80">
        <v>2007</v>
      </c>
      <c r="F12" s="80" t="s">
        <v>567</v>
      </c>
      <c r="G12" s="182" t="s">
        <v>1901</v>
      </c>
      <c r="H12" s="80" t="s">
        <v>1902</v>
      </c>
      <c r="I12" s="173"/>
      <c r="J12" s="83" t="s">
        <v>564</v>
      </c>
      <c r="K12" s="83" t="s">
        <v>564</v>
      </c>
      <c r="L12" s="83" t="s">
        <v>564</v>
      </c>
      <c r="M12" s="83" t="s">
        <v>564</v>
      </c>
      <c r="N12" s="83" t="s">
        <v>564</v>
      </c>
      <c r="O12" s="83" t="s">
        <v>564</v>
      </c>
      <c r="P12" s="83" t="s">
        <v>564</v>
      </c>
      <c r="Q12" s="83" t="s">
        <v>564</v>
      </c>
      <c r="R12" s="83" t="s">
        <v>564</v>
      </c>
      <c r="S12" s="83" t="s">
        <v>564</v>
      </c>
      <c r="T12" s="83" t="s">
        <v>564</v>
      </c>
      <c r="U12" s="83" t="s">
        <v>564</v>
      </c>
      <c r="V12" s="83" t="s">
        <v>564</v>
      </c>
      <c r="W12" s="83" t="s">
        <v>564</v>
      </c>
      <c r="X12" s="83" t="s">
        <v>564</v>
      </c>
      <c r="Y12" s="83" t="s">
        <v>564</v>
      </c>
      <c r="Z12" s="83" t="s">
        <v>564</v>
      </c>
      <c r="AA12" s="83" t="s">
        <v>564</v>
      </c>
      <c r="AB12" s="83" t="s">
        <v>564</v>
      </c>
      <c r="AC12" s="83" t="s">
        <v>564</v>
      </c>
      <c r="AD12" s="83" t="s">
        <v>564</v>
      </c>
      <c r="AE12" s="83" t="s">
        <v>564</v>
      </c>
      <c r="AF12" s="83" t="s">
        <v>564</v>
      </c>
      <c r="AG12" s="83" t="s">
        <v>564</v>
      </c>
      <c r="AH12" s="83" t="s">
        <v>564</v>
      </c>
      <c r="AI12" s="83" t="s">
        <v>564</v>
      </c>
      <c r="AJ12" s="83" t="s">
        <v>564</v>
      </c>
      <c r="AK12" s="83" t="s">
        <v>564</v>
      </c>
      <c r="AL12" s="83" t="s">
        <v>564</v>
      </c>
      <c r="AM12" s="83" t="s">
        <v>564</v>
      </c>
      <c r="AN12" s="83" t="s">
        <v>564</v>
      </c>
      <c r="AO12" s="83" t="s">
        <v>564</v>
      </c>
      <c r="AP12" s="83" t="s">
        <v>564</v>
      </c>
      <c r="AQ12" s="83" t="s">
        <v>564</v>
      </c>
      <c r="AR12" s="83" t="s">
        <v>564</v>
      </c>
      <c r="AS12" s="83" t="s">
        <v>564</v>
      </c>
      <c r="AT12" s="83" t="s">
        <v>564</v>
      </c>
      <c r="AU12" s="83" t="s">
        <v>564</v>
      </c>
      <c r="AV12" s="83" t="s">
        <v>564</v>
      </c>
      <c r="AW12" s="83" t="s">
        <v>564</v>
      </c>
      <c r="AX12" s="83" t="s">
        <v>564</v>
      </c>
      <c r="AY12" s="83" t="s">
        <v>564</v>
      </c>
      <c r="AZ12" s="83" t="s">
        <v>564</v>
      </c>
      <c r="BA12" s="83" t="s">
        <v>564</v>
      </c>
      <c r="BB12" s="83" t="s">
        <v>564</v>
      </c>
      <c r="BC12" s="83" t="s">
        <v>564</v>
      </c>
      <c r="BD12" s="83" t="s">
        <v>564</v>
      </c>
      <c r="BE12" s="83" t="s">
        <v>564</v>
      </c>
      <c r="BF12" s="83" t="s">
        <v>564</v>
      </c>
      <c r="BG12" s="83" t="s">
        <v>564</v>
      </c>
      <c r="BH12" s="83" t="s">
        <v>564</v>
      </c>
      <c r="BI12" s="83" t="s">
        <v>564</v>
      </c>
      <c r="BJ12" s="83" t="s">
        <v>564</v>
      </c>
      <c r="BK12" s="83" t="s">
        <v>564</v>
      </c>
      <c r="BL12" s="83" t="s">
        <v>564</v>
      </c>
      <c r="BM12" s="83" t="s">
        <v>564</v>
      </c>
      <c r="BN12" s="83" t="s">
        <v>564</v>
      </c>
      <c r="BO12" s="83" t="s">
        <v>564</v>
      </c>
      <c r="BP12" s="83" t="s">
        <v>564</v>
      </c>
      <c r="BQ12" s="83" t="s">
        <v>564</v>
      </c>
      <c r="BR12" s="83" t="s">
        <v>564</v>
      </c>
      <c r="BS12" s="83" t="s">
        <v>564</v>
      </c>
      <c r="BT12" s="83" t="s">
        <v>564</v>
      </c>
      <c r="BU12" s="83" t="s">
        <v>564</v>
      </c>
      <c r="BV12" s="83" t="s">
        <v>564</v>
      </c>
      <c r="BW12" s="83" t="s">
        <v>564</v>
      </c>
      <c r="BX12" s="83" t="s">
        <v>564</v>
      </c>
      <c r="BY12" s="83" t="s">
        <v>564</v>
      </c>
      <c r="BZ12" s="83" t="s">
        <v>564</v>
      </c>
      <c r="CA12" s="83" t="s">
        <v>564</v>
      </c>
      <c r="CB12" s="83" t="s">
        <v>564</v>
      </c>
      <c r="CC12" s="83" t="s">
        <v>564</v>
      </c>
      <c r="CD12" s="83" t="s">
        <v>564</v>
      </c>
      <c r="CE12" s="83" t="s">
        <v>564</v>
      </c>
      <c r="CF12" s="83" t="s">
        <v>564</v>
      </c>
      <c r="CG12" s="83" t="s">
        <v>564</v>
      </c>
      <c r="CH12" s="83" t="s">
        <v>564</v>
      </c>
      <c r="CI12" s="83" t="s">
        <v>564</v>
      </c>
      <c r="CJ12" s="83" t="s">
        <v>564</v>
      </c>
      <c r="CK12" s="83" t="s">
        <v>564</v>
      </c>
      <c r="CL12" s="83" t="s">
        <v>564</v>
      </c>
      <c r="CM12" s="83" t="s">
        <v>564</v>
      </c>
      <c r="CN12" s="83" t="s">
        <v>564</v>
      </c>
      <c r="CO12" s="83" t="s">
        <v>564</v>
      </c>
      <c r="CP12" s="83" t="s">
        <v>564</v>
      </c>
      <c r="CQ12" s="83" t="s">
        <v>564</v>
      </c>
      <c r="CR12" s="83" t="s">
        <v>564</v>
      </c>
      <c r="CS12" s="83" t="s">
        <v>564</v>
      </c>
      <c r="CT12" s="83" t="s">
        <v>564</v>
      </c>
      <c r="CU12" s="83" t="s">
        <v>564</v>
      </c>
      <c r="CV12" s="83" t="s">
        <v>564</v>
      </c>
      <c r="CW12" s="83" t="s">
        <v>564</v>
      </c>
      <c r="CX12" s="83" t="s">
        <v>564</v>
      </c>
      <c r="CY12" s="83" t="s">
        <v>564</v>
      </c>
      <c r="CZ12" s="83" t="s">
        <v>564</v>
      </c>
      <c r="DA12" s="83" t="s">
        <v>564</v>
      </c>
      <c r="DB12" s="83" t="s">
        <v>564</v>
      </c>
      <c r="DC12" s="83" t="s">
        <v>564</v>
      </c>
      <c r="DD12" s="83" t="s">
        <v>564</v>
      </c>
      <c r="DE12" s="83" t="s">
        <v>564</v>
      </c>
      <c r="DF12" s="83" t="s">
        <v>564</v>
      </c>
      <c r="DG12" s="83" t="s">
        <v>564</v>
      </c>
      <c r="DH12" s="83" t="s">
        <v>564</v>
      </c>
      <c r="DI12" s="83" t="s">
        <v>564</v>
      </c>
      <c r="DJ12" s="83" t="s">
        <v>564</v>
      </c>
      <c r="DK12" s="83" t="s">
        <v>564</v>
      </c>
      <c r="DL12" s="83" t="s">
        <v>564</v>
      </c>
      <c r="DM12" s="83" t="s">
        <v>564</v>
      </c>
      <c r="DN12" s="83" t="s">
        <v>564</v>
      </c>
      <c r="DO12" s="83" t="s">
        <v>564</v>
      </c>
      <c r="DP12" s="83" t="s">
        <v>564</v>
      </c>
      <c r="DQ12" s="83" t="s">
        <v>564</v>
      </c>
      <c r="DR12" s="83" t="s">
        <v>564</v>
      </c>
      <c r="DS12" s="83" t="s">
        <v>564</v>
      </c>
      <c r="DT12" s="83" t="s">
        <v>564</v>
      </c>
      <c r="DU12" s="83" t="s">
        <v>564</v>
      </c>
      <c r="DV12" s="83" t="s">
        <v>564</v>
      </c>
      <c r="DW12" s="83" t="s">
        <v>564</v>
      </c>
      <c r="DX12" s="83" t="s">
        <v>564</v>
      </c>
      <c r="DY12" s="83" t="s">
        <v>564</v>
      </c>
      <c r="DZ12" s="83" t="s">
        <v>564</v>
      </c>
      <c r="EA12" s="83" t="s">
        <v>564</v>
      </c>
      <c r="EB12" s="83" t="s">
        <v>564</v>
      </c>
      <c r="EC12" s="83" t="s">
        <v>564</v>
      </c>
      <c r="ED12" s="83" t="s">
        <v>564</v>
      </c>
      <c r="EE12" s="83" t="s">
        <v>564</v>
      </c>
      <c r="EF12" s="83" t="s">
        <v>564</v>
      </c>
      <c r="EG12" s="83" t="s">
        <v>564</v>
      </c>
      <c r="EH12" s="83" t="s">
        <v>564</v>
      </c>
      <c r="EI12" s="83" t="s">
        <v>564</v>
      </c>
      <c r="EJ12" s="83" t="s">
        <v>564</v>
      </c>
      <c r="EK12" s="83" t="s">
        <v>564</v>
      </c>
      <c r="EL12" s="83" t="s">
        <v>564</v>
      </c>
      <c r="EM12" s="83" t="s">
        <v>564</v>
      </c>
      <c r="EN12" s="83" t="s">
        <v>564</v>
      </c>
      <c r="EO12" s="83" t="s">
        <v>564</v>
      </c>
      <c r="EP12" s="83" t="s">
        <v>564</v>
      </c>
      <c r="EQ12" s="83" t="s">
        <v>564</v>
      </c>
      <c r="ER12" s="83" t="s">
        <v>564</v>
      </c>
      <c r="ES12" s="83" t="s">
        <v>564</v>
      </c>
      <c r="ET12" s="83" t="s">
        <v>564</v>
      </c>
      <c r="EU12" s="83" t="s">
        <v>564</v>
      </c>
      <c r="EV12" s="83" t="s">
        <v>564</v>
      </c>
      <c r="EW12" s="83" t="s">
        <v>564</v>
      </c>
      <c r="EX12" s="83" t="s">
        <v>564</v>
      </c>
      <c r="EY12" s="83" t="s">
        <v>564</v>
      </c>
      <c r="EZ12" s="83" t="s">
        <v>564</v>
      </c>
      <c r="FA12" s="83" t="s">
        <v>564</v>
      </c>
      <c r="FB12" s="83" t="s">
        <v>564</v>
      </c>
      <c r="FC12" s="83" t="s">
        <v>564</v>
      </c>
      <c r="FD12" s="83" t="s">
        <v>564</v>
      </c>
      <c r="FE12" s="83" t="s">
        <v>564</v>
      </c>
      <c r="FF12" s="83" t="s">
        <v>564</v>
      </c>
      <c r="FG12" s="83" t="s">
        <v>564</v>
      </c>
      <c r="FH12" s="83" t="s">
        <v>564</v>
      </c>
      <c r="FI12" s="83" t="s">
        <v>564</v>
      </c>
      <c r="FJ12" s="83" t="s">
        <v>564</v>
      </c>
      <c r="FK12" s="83" t="s">
        <v>564</v>
      </c>
      <c r="FL12" s="83" t="s">
        <v>564</v>
      </c>
      <c r="FM12" s="83" t="s">
        <v>564</v>
      </c>
      <c r="FN12" s="83" t="s">
        <v>564</v>
      </c>
      <c r="FO12" s="83" t="s">
        <v>564</v>
      </c>
      <c r="FP12" s="83" t="s">
        <v>564</v>
      </c>
      <c r="FQ12" s="83" t="s">
        <v>564</v>
      </c>
      <c r="FR12" s="83" t="s">
        <v>564</v>
      </c>
      <c r="FS12" s="83" t="s">
        <v>564</v>
      </c>
      <c r="FT12" s="83" t="s">
        <v>564</v>
      </c>
      <c r="FU12" s="83" t="s">
        <v>564</v>
      </c>
      <c r="FV12" s="83" t="s">
        <v>564</v>
      </c>
      <c r="FW12" s="83" t="s">
        <v>564</v>
      </c>
      <c r="FX12" s="83" t="s">
        <v>564</v>
      </c>
      <c r="FY12" s="83" t="s">
        <v>564</v>
      </c>
      <c r="FZ12" s="83" t="s">
        <v>564</v>
      </c>
      <c r="GA12" s="83" t="s">
        <v>564</v>
      </c>
      <c r="GB12" s="83" t="s">
        <v>564</v>
      </c>
      <c r="GC12" s="83" t="s">
        <v>564</v>
      </c>
      <c r="GD12" s="83" t="s">
        <v>564</v>
      </c>
      <c r="GE12" s="83" t="s">
        <v>564</v>
      </c>
      <c r="GF12" s="83" t="s">
        <v>564</v>
      </c>
      <c r="GG12" s="83" t="s">
        <v>564</v>
      </c>
      <c r="GH12" s="83" t="s">
        <v>564</v>
      </c>
      <c r="GI12" s="83" t="s">
        <v>564</v>
      </c>
      <c r="GJ12" s="83" t="s">
        <v>564</v>
      </c>
      <c r="GK12" s="83" t="s">
        <v>564</v>
      </c>
      <c r="GL12" s="83" t="s">
        <v>564</v>
      </c>
      <c r="GM12" s="83" t="s">
        <v>564</v>
      </c>
      <c r="GN12" s="83" t="s">
        <v>564</v>
      </c>
      <c r="GO12" s="83" t="s">
        <v>564</v>
      </c>
      <c r="GP12" s="83" t="s">
        <v>564</v>
      </c>
      <c r="GQ12" s="83" t="s">
        <v>564</v>
      </c>
      <c r="GR12" s="83" t="s">
        <v>564</v>
      </c>
      <c r="GS12" s="83" t="s">
        <v>564</v>
      </c>
      <c r="GT12" s="83" t="s">
        <v>564</v>
      </c>
      <c r="GU12" s="83" t="s">
        <v>564</v>
      </c>
      <c r="GV12" s="83" t="s">
        <v>564</v>
      </c>
      <c r="GW12" s="83" t="s">
        <v>564</v>
      </c>
      <c r="GX12" s="83" t="s">
        <v>564</v>
      </c>
      <c r="GY12" s="83" t="s">
        <v>564</v>
      </c>
      <c r="GZ12" s="83" t="s">
        <v>564</v>
      </c>
      <c r="HA12" s="83" t="s">
        <v>564</v>
      </c>
      <c r="HB12" s="83" t="s">
        <v>564</v>
      </c>
      <c r="HC12" s="83" t="s">
        <v>564</v>
      </c>
      <c r="HD12" s="83" t="s">
        <v>564</v>
      </c>
      <c r="HE12" s="83" t="s">
        <v>564</v>
      </c>
      <c r="HF12" s="83" t="s">
        <v>564</v>
      </c>
      <c r="HG12" s="83" t="s">
        <v>564</v>
      </c>
      <c r="HH12" s="83" t="s">
        <v>564</v>
      </c>
      <c r="HI12" s="83" t="s">
        <v>564</v>
      </c>
      <c r="HJ12" s="83" t="s">
        <v>564</v>
      </c>
      <c r="HK12" s="83" t="s">
        <v>564</v>
      </c>
      <c r="HL12" s="83" t="s">
        <v>564</v>
      </c>
      <c r="HM12" s="83" t="s">
        <v>564</v>
      </c>
      <c r="HN12" s="83" t="s">
        <v>564</v>
      </c>
      <c r="HO12" s="83" t="s">
        <v>564</v>
      </c>
      <c r="HP12" s="83" t="s">
        <v>564</v>
      </c>
      <c r="HQ12" s="83" t="s">
        <v>564</v>
      </c>
      <c r="HR12" s="83" t="s">
        <v>564</v>
      </c>
      <c r="HS12" s="83" t="s">
        <v>564</v>
      </c>
      <c r="HT12" s="83" t="s">
        <v>564</v>
      </c>
      <c r="HU12" s="83" t="s">
        <v>564</v>
      </c>
      <c r="HV12" s="83" t="s">
        <v>564</v>
      </c>
      <c r="HW12" s="83" t="s">
        <v>564</v>
      </c>
      <c r="HX12" s="83" t="s">
        <v>564</v>
      </c>
      <c r="HY12" s="83" t="s">
        <v>564</v>
      </c>
      <c r="HZ12" s="83" t="s">
        <v>564</v>
      </c>
      <c r="IA12" s="83" t="s">
        <v>564</v>
      </c>
      <c r="IB12" s="83" t="s">
        <v>564</v>
      </c>
      <c r="IC12" s="83" t="s">
        <v>564</v>
      </c>
      <c r="ID12" s="83" t="s">
        <v>564</v>
      </c>
      <c r="IE12" s="83" t="s">
        <v>564</v>
      </c>
      <c r="IF12" s="83" t="s">
        <v>564</v>
      </c>
      <c r="IG12" s="83" t="s">
        <v>564</v>
      </c>
      <c r="IH12" s="83" t="s">
        <v>564</v>
      </c>
      <c r="II12" s="83" t="s">
        <v>564</v>
      </c>
      <c r="IJ12" s="83" t="s">
        <v>564</v>
      </c>
      <c r="IK12" s="83" t="s">
        <v>564</v>
      </c>
      <c r="IL12" s="83" t="s">
        <v>564</v>
      </c>
      <c r="IM12" s="83" t="s">
        <v>564</v>
      </c>
      <c r="IN12" s="83" t="s">
        <v>564</v>
      </c>
      <c r="IO12" s="83" t="s">
        <v>564</v>
      </c>
      <c r="IP12" s="83" t="s">
        <v>564</v>
      </c>
      <c r="IQ12" s="83" t="s">
        <v>564</v>
      </c>
      <c r="IR12" s="83" t="s">
        <v>564</v>
      </c>
      <c r="IS12" s="83" t="s">
        <v>564</v>
      </c>
      <c r="IT12" s="83" t="s">
        <v>564</v>
      </c>
      <c r="IU12" s="83" t="s">
        <v>564</v>
      </c>
      <c r="IV12" s="84"/>
      <c r="IW12" s="81" t="s">
        <v>564</v>
      </c>
      <c r="IX12" s="81" t="s">
        <v>564</v>
      </c>
      <c r="IY12" s="81" t="s">
        <v>564</v>
      </c>
      <c r="IZ12" s="81" t="s">
        <v>564</v>
      </c>
      <c r="JA12" s="81" t="s">
        <v>564</v>
      </c>
      <c r="JB12" s="81" t="s">
        <v>564</v>
      </c>
      <c r="JC12" s="81" t="s">
        <v>564</v>
      </c>
      <c r="JD12" s="81" t="s">
        <v>564</v>
      </c>
      <c r="JE12" s="81" t="s">
        <v>564</v>
      </c>
      <c r="JF12" s="81" t="s">
        <v>564</v>
      </c>
      <c r="JG12" s="81" t="s">
        <v>564</v>
      </c>
      <c r="JH12" s="81" t="s">
        <v>564</v>
      </c>
      <c r="JI12" s="81" t="s">
        <v>564</v>
      </c>
      <c r="JJ12" s="81" t="s">
        <v>564</v>
      </c>
      <c r="JK12" s="81" t="s">
        <v>564</v>
      </c>
      <c r="JL12" s="81" t="s">
        <v>564</v>
      </c>
      <c r="JM12" s="81" t="s">
        <v>564</v>
      </c>
      <c r="JN12" s="81" t="s">
        <v>564</v>
      </c>
      <c r="JO12" s="81" t="s">
        <v>564</v>
      </c>
      <c r="JP12" s="81" t="s">
        <v>564</v>
      </c>
      <c r="JQ12" s="81" t="s">
        <v>564</v>
      </c>
      <c r="JR12" s="81" t="s">
        <v>564</v>
      </c>
      <c r="JS12" s="81" t="s">
        <v>564</v>
      </c>
      <c r="JT12" s="81" t="s">
        <v>564</v>
      </c>
      <c r="JU12" s="81" t="s">
        <v>564</v>
      </c>
      <c r="JV12" s="81" t="s">
        <v>564</v>
      </c>
      <c r="JW12" s="81" t="s">
        <v>564</v>
      </c>
      <c r="JX12" s="81" t="s">
        <v>564</v>
      </c>
      <c r="JY12" s="81" t="s">
        <v>564</v>
      </c>
      <c r="JZ12" s="81" t="s">
        <v>564</v>
      </c>
      <c r="KA12" s="81" t="s">
        <v>564</v>
      </c>
      <c r="KB12" s="81" t="s">
        <v>564</v>
      </c>
      <c r="KC12" s="81" t="s">
        <v>564</v>
      </c>
      <c r="KD12" s="81" t="s">
        <v>564</v>
      </c>
      <c r="KE12" s="81" t="s">
        <v>564</v>
      </c>
      <c r="KF12" s="81" t="s">
        <v>564</v>
      </c>
      <c r="KG12" s="81" t="s">
        <v>564</v>
      </c>
      <c r="KH12" s="81" t="s">
        <v>564</v>
      </c>
      <c r="KI12" s="81" t="s">
        <v>564</v>
      </c>
      <c r="KJ12" s="81" t="s">
        <v>564</v>
      </c>
      <c r="KK12" s="81" t="s">
        <v>564</v>
      </c>
      <c r="KL12" s="81" t="s">
        <v>564</v>
      </c>
      <c r="KM12" s="81" t="s">
        <v>564</v>
      </c>
      <c r="KN12" s="81" t="s">
        <v>564</v>
      </c>
      <c r="KO12" s="81" t="s">
        <v>564</v>
      </c>
      <c r="KP12" s="81" t="s">
        <v>564</v>
      </c>
      <c r="KQ12" s="81" t="s">
        <v>564</v>
      </c>
      <c r="KR12" s="81" t="s">
        <v>564</v>
      </c>
      <c r="KS12" s="81" t="s">
        <v>564</v>
      </c>
      <c r="KT12" s="81" t="s">
        <v>564</v>
      </c>
      <c r="KU12" s="81" t="s">
        <v>564</v>
      </c>
      <c r="KV12" s="81" t="s">
        <v>564</v>
      </c>
      <c r="KW12" s="81" t="s">
        <v>564</v>
      </c>
      <c r="KX12" s="81" t="s">
        <v>564</v>
      </c>
      <c r="KY12" s="81" t="s">
        <v>564</v>
      </c>
      <c r="KZ12" s="81" t="s">
        <v>564</v>
      </c>
      <c r="LA12" s="81" t="s">
        <v>564</v>
      </c>
      <c r="LB12" s="81" t="s">
        <v>564</v>
      </c>
      <c r="LC12" s="81" t="s">
        <v>564</v>
      </c>
      <c r="LD12" s="81" t="s">
        <v>564</v>
      </c>
      <c r="LE12" s="81" t="s">
        <v>564</v>
      </c>
      <c r="LF12" s="81" t="s">
        <v>564</v>
      </c>
      <c r="LG12" s="81" t="s">
        <v>564</v>
      </c>
      <c r="LH12" s="81" t="s">
        <v>564</v>
      </c>
      <c r="LI12" s="81" t="s">
        <v>564</v>
      </c>
      <c r="LJ12" s="81" t="s">
        <v>564</v>
      </c>
      <c r="LK12" s="81" t="s">
        <v>564</v>
      </c>
      <c r="LL12" s="81" t="s">
        <v>564</v>
      </c>
      <c r="LM12" s="81" t="s">
        <v>564</v>
      </c>
      <c r="LN12" s="81" t="s">
        <v>564</v>
      </c>
      <c r="LO12" s="81" t="s">
        <v>564</v>
      </c>
      <c r="LP12" s="81" t="s">
        <v>564</v>
      </c>
      <c r="LQ12" s="81" t="s">
        <v>564</v>
      </c>
      <c r="LR12" s="81" t="s">
        <v>564</v>
      </c>
      <c r="LS12" s="81" t="s">
        <v>564</v>
      </c>
      <c r="LT12" s="81" t="s">
        <v>564</v>
      </c>
      <c r="LU12" s="81" t="s">
        <v>564</v>
      </c>
      <c r="LV12" s="81" t="s">
        <v>564</v>
      </c>
      <c r="LW12" s="81" t="s">
        <v>564</v>
      </c>
      <c r="LX12" s="81" t="s">
        <v>564</v>
      </c>
      <c r="LY12" s="81" t="s">
        <v>564</v>
      </c>
      <c r="LZ12" s="81" t="s">
        <v>564</v>
      </c>
      <c r="MA12" s="81" t="s">
        <v>564</v>
      </c>
      <c r="MB12" s="81" t="s">
        <v>564</v>
      </c>
      <c r="MC12" s="81" t="s">
        <v>564</v>
      </c>
      <c r="MD12" s="81" t="s">
        <v>564</v>
      </c>
      <c r="ME12" s="81" t="s">
        <v>564</v>
      </c>
      <c r="MF12" s="81" t="s">
        <v>564</v>
      </c>
      <c r="MG12" s="81" t="s">
        <v>564</v>
      </c>
      <c r="MH12" s="81" t="s">
        <v>564</v>
      </c>
      <c r="MI12" s="81" t="s">
        <v>564</v>
      </c>
      <c r="MJ12" s="81" t="s">
        <v>564</v>
      </c>
      <c r="MK12" s="81" t="s">
        <v>564</v>
      </c>
      <c r="ML12" s="81" t="s">
        <v>564</v>
      </c>
      <c r="MM12" s="81" t="s">
        <v>564</v>
      </c>
      <c r="MN12" s="81" t="s">
        <v>564</v>
      </c>
      <c r="MO12" s="81" t="s">
        <v>564</v>
      </c>
      <c r="MP12" s="81" t="s">
        <v>564</v>
      </c>
      <c r="MQ12" s="81" t="s">
        <v>564</v>
      </c>
      <c r="MR12" s="81" t="s">
        <v>564</v>
      </c>
      <c r="MS12" s="81" t="s">
        <v>564</v>
      </c>
      <c r="MT12" s="81" t="s">
        <v>564</v>
      </c>
      <c r="MU12" s="81" t="s">
        <v>564</v>
      </c>
      <c r="MV12" s="81" t="s">
        <v>564</v>
      </c>
      <c r="MW12" s="81" t="s">
        <v>564</v>
      </c>
      <c r="MX12" s="81" t="s">
        <v>564</v>
      </c>
      <c r="MY12" s="81" t="s">
        <v>564</v>
      </c>
      <c r="MZ12" s="81" t="s">
        <v>564</v>
      </c>
      <c r="NA12" s="81" t="s">
        <v>564</v>
      </c>
      <c r="NB12" s="81" t="s">
        <v>564</v>
      </c>
      <c r="NC12" s="81" t="s">
        <v>564</v>
      </c>
      <c r="ND12" s="81" t="s">
        <v>564</v>
      </c>
      <c r="NE12" s="81" t="s">
        <v>564</v>
      </c>
      <c r="NF12" s="81" t="s">
        <v>564</v>
      </c>
      <c r="NG12" s="81" t="s">
        <v>564</v>
      </c>
      <c r="NH12" s="81" t="s">
        <v>564</v>
      </c>
      <c r="NI12" s="81" t="s">
        <v>564</v>
      </c>
      <c r="NJ12" s="81" t="s">
        <v>564</v>
      </c>
      <c r="NK12" s="81" t="s">
        <v>564</v>
      </c>
      <c r="NL12" s="81" t="s">
        <v>564</v>
      </c>
      <c r="NM12" s="81" t="s">
        <v>564</v>
      </c>
      <c r="NN12" s="81" t="s">
        <v>564</v>
      </c>
      <c r="NO12" s="81" t="s">
        <v>564</v>
      </c>
      <c r="NP12" s="81" t="s">
        <v>564</v>
      </c>
      <c r="NQ12" s="81" t="s">
        <v>564</v>
      </c>
      <c r="NR12" s="81" t="s">
        <v>564</v>
      </c>
      <c r="NS12" s="81" t="s">
        <v>564</v>
      </c>
      <c r="NT12" s="81" t="s">
        <v>564</v>
      </c>
      <c r="NU12" s="81" t="s">
        <v>564</v>
      </c>
      <c r="NV12" s="81" t="s">
        <v>564</v>
      </c>
      <c r="NW12" s="81" t="s">
        <v>564</v>
      </c>
      <c r="NX12" s="81" t="s">
        <v>564</v>
      </c>
      <c r="NY12" s="81" t="s">
        <v>564</v>
      </c>
      <c r="NZ12" s="81" t="s">
        <v>564</v>
      </c>
      <c r="OA12" s="81" t="s">
        <v>564</v>
      </c>
      <c r="OB12" s="81" t="s">
        <v>564</v>
      </c>
      <c r="OC12" s="81" t="s">
        <v>564</v>
      </c>
      <c r="OD12" s="81" t="s">
        <v>564</v>
      </c>
      <c r="OE12" s="81" t="s">
        <v>564</v>
      </c>
      <c r="OF12" s="81" t="s">
        <v>564</v>
      </c>
      <c r="OG12" s="81" t="s">
        <v>564</v>
      </c>
      <c r="OH12" s="81" t="s">
        <v>564</v>
      </c>
      <c r="OI12" s="81" t="s">
        <v>564</v>
      </c>
      <c r="OJ12" s="81" t="s">
        <v>564</v>
      </c>
      <c r="OK12" s="81" t="s">
        <v>564</v>
      </c>
      <c r="OL12" s="81" t="s">
        <v>564</v>
      </c>
      <c r="OM12" s="81" t="s">
        <v>564</v>
      </c>
      <c r="ON12" s="81" t="s">
        <v>564</v>
      </c>
      <c r="OO12" s="81" t="s">
        <v>564</v>
      </c>
      <c r="OP12" s="81" t="s">
        <v>564</v>
      </c>
      <c r="OQ12" s="81" t="s">
        <v>564</v>
      </c>
      <c r="OR12" s="81" t="s">
        <v>564</v>
      </c>
      <c r="OS12" s="81" t="s">
        <v>564</v>
      </c>
      <c r="OT12" s="81" t="s">
        <v>564</v>
      </c>
      <c r="OU12" s="81" t="s">
        <v>564</v>
      </c>
      <c r="OV12" s="81" t="s">
        <v>564</v>
      </c>
      <c r="OW12" s="81" t="s">
        <v>564</v>
      </c>
      <c r="OX12" s="81" t="s">
        <v>564</v>
      </c>
      <c r="OY12" s="81" t="s">
        <v>564</v>
      </c>
      <c r="OZ12" s="81" t="s">
        <v>564</v>
      </c>
      <c r="PA12" s="81" t="s">
        <v>564</v>
      </c>
      <c r="PB12" s="81" t="s">
        <v>564</v>
      </c>
      <c r="PC12" s="81" t="s">
        <v>564</v>
      </c>
      <c r="PD12" s="81" t="s">
        <v>564</v>
      </c>
      <c r="PE12" s="81" t="s">
        <v>564</v>
      </c>
      <c r="PF12" s="81" t="s">
        <v>564</v>
      </c>
      <c r="PG12" s="81" t="s">
        <v>564</v>
      </c>
      <c r="PH12" s="81" t="s">
        <v>564</v>
      </c>
      <c r="PI12" s="81" t="s">
        <v>564</v>
      </c>
      <c r="PJ12" s="81" t="s">
        <v>564</v>
      </c>
      <c r="PK12" s="81" t="s">
        <v>564</v>
      </c>
      <c r="PL12" s="81" t="s">
        <v>564</v>
      </c>
      <c r="PM12" s="81" t="s">
        <v>564</v>
      </c>
      <c r="PN12" s="81" t="s">
        <v>564</v>
      </c>
      <c r="PO12" s="81" t="s">
        <v>564</v>
      </c>
      <c r="PP12" s="81" t="s">
        <v>564</v>
      </c>
      <c r="PQ12" s="81" t="s">
        <v>564</v>
      </c>
      <c r="PR12" s="81" t="s">
        <v>564</v>
      </c>
      <c r="PS12" s="81" t="s">
        <v>564</v>
      </c>
      <c r="PT12" s="81" t="s">
        <v>564</v>
      </c>
      <c r="PU12" s="81" t="s">
        <v>564</v>
      </c>
      <c r="PV12" s="81" t="s">
        <v>564</v>
      </c>
      <c r="PW12" s="81" t="s">
        <v>564</v>
      </c>
      <c r="PX12" s="81" t="s">
        <v>564</v>
      </c>
      <c r="PY12" s="81" t="s">
        <v>564</v>
      </c>
      <c r="PZ12" s="81" t="s">
        <v>564</v>
      </c>
      <c r="QA12" s="81" t="s">
        <v>564</v>
      </c>
      <c r="QB12" s="81" t="s">
        <v>564</v>
      </c>
      <c r="QC12" s="81" t="s">
        <v>564</v>
      </c>
      <c r="QD12" s="81" t="s">
        <v>564</v>
      </c>
      <c r="QE12" s="81" t="s">
        <v>564</v>
      </c>
      <c r="QF12" s="81" t="s">
        <v>564</v>
      </c>
      <c r="QG12" s="81" t="s">
        <v>564</v>
      </c>
      <c r="QH12" s="81" t="s">
        <v>564</v>
      </c>
      <c r="QI12" s="81" t="s">
        <v>564</v>
      </c>
      <c r="QJ12" s="81" t="s">
        <v>564</v>
      </c>
      <c r="QK12" s="81" t="s">
        <v>564</v>
      </c>
      <c r="QL12" s="81" t="s">
        <v>564</v>
      </c>
      <c r="QM12" s="81" t="s">
        <v>564</v>
      </c>
      <c r="QN12" s="81" t="s">
        <v>564</v>
      </c>
      <c r="QO12" s="81" t="s">
        <v>564</v>
      </c>
      <c r="QP12" s="81" t="s">
        <v>564</v>
      </c>
      <c r="QQ12" s="81" t="s">
        <v>564</v>
      </c>
      <c r="QR12" s="81" t="s">
        <v>564</v>
      </c>
      <c r="QS12" s="81" t="s">
        <v>564</v>
      </c>
      <c r="QT12" s="81" t="s">
        <v>564</v>
      </c>
      <c r="QU12" s="81" t="s">
        <v>564</v>
      </c>
      <c r="QV12" s="81" t="s">
        <v>564</v>
      </c>
      <c r="QW12" s="81" t="s">
        <v>564</v>
      </c>
      <c r="QX12" s="81" t="s">
        <v>564</v>
      </c>
      <c r="QY12" s="81" t="s">
        <v>564</v>
      </c>
      <c r="QZ12" s="81" t="s">
        <v>564</v>
      </c>
      <c r="RA12" s="81" t="s">
        <v>564</v>
      </c>
      <c r="RB12" s="81" t="s">
        <v>564</v>
      </c>
      <c r="RC12" s="81" t="s">
        <v>564</v>
      </c>
      <c r="RD12" s="81" t="s">
        <v>564</v>
      </c>
      <c r="RE12" s="81" t="s">
        <v>564</v>
      </c>
      <c r="RF12" s="81" t="s">
        <v>564</v>
      </c>
      <c r="RG12" s="81" t="s">
        <v>564</v>
      </c>
      <c r="RH12" s="81" t="s">
        <v>564</v>
      </c>
      <c r="RI12" s="81" t="s">
        <v>564</v>
      </c>
      <c r="RJ12" s="81" t="s">
        <v>564</v>
      </c>
      <c r="RK12" s="81" t="s">
        <v>564</v>
      </c>
      <c r="RL12" s="81" t="s">
        <v>564</v>
      </c>
      <c r="RM12" s="81" t="s">
        <v>564</v>
      </c>
      <c r="RN12" s="81" t="s">
        <v>564</v>
      </c>
      <c r="RO12" s="81" t="s">
        <v>564</v>
      </c>
      <c r="RP12" s="81" t="s">
        <v>564</v>
      </c>
      <c r="RQ12" s="81" t="s">
        <v>564</v>
      </c>
      <c r="RR12" s="81" t="s">
        <v>564</v>
      </c>
      <c r="RS12" s="81" t="s">
        <v>564</v>
      </c>
      <c r="RT12" s="81" t="s">
        <v>564</v>
      </c>
      <c r="RU12" s="81" t="s">
        <v>564</v>
      </c>
      <c r="RV12" s="81" t="s">
        <v>564</v>
      </c>
      <c r="RW12" s="81" t="s">
        <v>564</v>
      </c>
      <c r="RX12" s="81" t="s">
        <v>564</v>
      </c>
      <c r="RY12" s="81" t="s">
        <v>564</v>
      </c>
      <c r="RZ12" s="81" t="s">
        <v>564</v>
      </c>
      <c r="SA12" s="81" t="s">
        <v>564</v>
      </c>
      <c r="SB12" s="81" t="s">
        <v>564</v>
      </c>
      <c r="SC12" s="81" t="s">
        <v>564</v>
      </c>
      <c r="SD12" s="81" t="s">
        <v>564</v>
      </c>
      <c r="SE12" s="81" t="s">
        <v>564</v>
      </c>
      <c r="SF12" s="81" t="s">
        <v>564</v>
      </c>
      <c r="SG12" s="81" t="s">
        <v>564</v>
      </c>
      <c r="SH12" s="81" t="s">
        <v>564</v>
      </c>
    </row>
    <row r="13" spans="1:503">
      <c r="A13" s="18" t="s">
        <v>1906</v>
      </c>
      <c r="B13" s="80">
        <v>5</v>
      </c>
      <c r="C13" s="80">
        <v>5</v>
      </c>
      <c r="D13" s="80">
        <v>1</v>
      </c>
      <c r="E13" s="80">
        <v>2008</v>
      </c>
      <c r="F13" s="80" t="s">
        <v>84</v>
      </c>
      <c r="G13" s="182" t="s">
        <v>1901</v>
      </c>
      <c r="H13" s="80" t="s">
        <v>1902</v>
      </c>
      <c r="I13" s="173"/>
      <c r="J13" s="83" t="s">
        <v>564</v>
      </c>
      <c r="K13" s="83" t="s">
        <v>564</v>
      </c>
      <c r="L13" s="83" t="s">
        <v>564</v>
      </c>
      <c r="M13" s="83" t="s">
        <v>564</v>
      </c>
      <c r="N13" s="83" t="s">
        <v>564</v>
      </c>
      <c r="O13" s="83" t="s">
        <v>564</v>
      </c>
      <c r="P13" s="83" t="s">
        <v>564</v>
      </c>
      <c r="Q13" s="83" t="s">
        <v>564</v>
      </c>
      <c r="R13" s="83" t="s">
        <v>564</v>
      </c>
      <c r="S13" s="83" t="s">
        <v>564</v>
      </c>
      <c r="T13" s="83" t="s">
        <v>564</v>
      </c>
      <c r="U13" s="83" t="s">
        <v>564</v>
      </c>
      <c r="V13" s="83" t="s">
        <v>564</v>
      </c>
      <c r="W13" s="83" t="s">
        <v>564</v>
      </c>
      <c r="X13" s="83" t="s">
        <v>564</v>
      </c>
      <c r="Y13" s="83" t="s">
        <v>564</v>
      </c>
      <c r="Z13" s="83" t="s">
        <v>564</v>
      </c>
      <c r="AA13" s="83" t="s">
        <v>564</v>
      </c>
      <c r="AB13" s="83" t="s">
        <v>564</v>
      </c>
      <c r="AC13" s="83" t="s">
        <v>564</v>
      </c>
      <c r="AD13" s="83" t="s">
        <v>564</v>
      </c>
      <c r="AE13" s="83" t="s">
        <v>564</v>
      </c>
      <c r="AF13" s="83" t="s">
        <v>564</v>
      </c>
      <c r="AG13" s="83" t="s">
        <v>564</v>
      </c>
      <c r="AH13" s="83" t="s">
        <v>564</v>
      </c>
      <c r="AI13" s="83" t="s">
        <v>564</v>
      </c>
      <c r="AJ13" s="83" t="s">
        <v>564</v>
      </c>
      <c r="AK13" s="83" t="s">
        <v>564</v>
      </c>
      <c r="AL13" s="83" t="s">
        <v>564</v>
      </c>
      <c r="AM13" s="83" t="s">
        <v>564</v>
      </c>
      <c r="AN13" s="83" t="s">
        <v>564</v>
      </c>
      <c r="AO13" s="83" t="s">
        <v>564</v>
      </c>
      <c r="AP13" s="83" t="s">
        <v>564</v>
      </c>
      <c r="AQ13" s="83" t="s">
        <v>564</v>
      </c>
      <c r="AR13" s="83" t="s">
        <v>564</v>
      </c>
      <c r="AS13" s="83" t="s">
        <v>564</v>
      </c>
      <c r="AT13" s="83" t="s">
        <v>564</v>
      </c>
      <c r="AU13" s="83" t="s">
        <v>564</v>
      </c>
      <c r="AV13" s="83" t="s">
        <v>564</v>
      </c>
      <c r="AW13" s="83" t="s">
        <v>564</v>
      </c>
      <c r="AX13" s="83" t="s">
        <v>564</v>
      </c>
      <c r="AY13" s="83" t="s">
        <v>564</v>
      </c>
      <c r="AZ13" s="83" t="s">
        <v>564</v>
      </c>
      <c r="BA13" s="83" t="s">
        <v>564</v>
      </c>
      <c r="BB13" s="83" t="s">
        <v>564</v>
      </c>
      <c r="BC13" s="83" t="s">
        <v>564</v>
      </c>
      <c r="BD13" s="83" t="s">
        <v>564</v>
      </c>
      <c r="BE13" s="83" t="s">
        <v>564</v>
      </c>
      <c r="BF13" s="83" t="s">
        <v>564</v>
      </c>
      <c r="BG13" s="83" t="s">
        <v>564</v>
      </c>
      <c r="BH13" s="83" t="s">
        <v>564</v>
      </c>
      <c r="BI13" s="83" t="s">
        <v>564</v>
      </c>
      <c r="BJ13" s="83" t="s">
        <v>564</v>
      </c>
      <c r="BK13" s="83" t="s">
        <v>564</v>
      </c>
      <c r="BL13" s="83" t="s">
        <v>564</v>
      </c>
      <c r="BM13" s="83" t="s">
        <v>564</v>
      </c>
      <c r="BN13" s="83" t="s">
        <v>564</v>
      </c>
      <c r="BO13" s="83" t="s">
        <v>564</v>
      </c>
      <c r="BP13" s="83" t="s">
        <v>564</v>
      </c>
      <c r="BQ13" s="83" t="s">
        <v>564</v>
      </c>
      <c r="BR13" s="83" t="s">
        <v>564</v>
      </c>
      <c r="BS13" s="83" t="s">
        <v>564</v>
      </c>
      <c r="BT13" s="83" t="s">
        <v>564</v>
      </c>
      <c r="BU13" s="83" t="s">
        <v>564</v>
      </c>
      <c r="BV13" s="83" t="s">
        <v>564</v>
      </c>
      <c r="BW13" s="83" t="s">
        <v>564</v>
      </c>
      <c r="BX13" s="83" t="s">
        <v>564</v>
      </c>
      <c r="BY13" s="83" t="s">
        <v>564</v>
      </c>
      <c r="BZ13" s="83" t="s">
        <v>564</v>
      </c>
      <c r="CA13" s="83" t="s">
        <v>564</v>
      </c>
      <c r="CB13" s="83" t="s">
        <v>564</v>
      </c>
      <c r="CC13" s="83" t="s">
        <v>564</v>
      </c>
      <c r="CD13" s="83" t="s">
        <v>564</v>
      </c>
      <c r="CE13" s="83" t="s">
        <v>564</v>
      </c>
      <c r="CF13" s="83" t="s">
        <v>564</v>
      </c>
      <c r="CG13" s="83" t="s">
        <v>564</v>
      </c>
      <c r="CH13" s="83" t="s">
        <v>564</v>
      </c>
      <c r="CI13" s="83" t="s">
        <v>564</v>
      </c>
      <c r="CJ13" s="83" t="s">
        <v>564</v>
      </c>
      <c r="CK13" s="83" t="s">
        <v>564</v>
      </c>
      <c r="CL13" s="83" t="s">
        <v>564</v>
      </c>
      <c r="CM13" s="83" t="s">
        <v>564</v>
      </c>
      <c r="CN13" s="83" t="s">
        <v>564</v>
      </c>
      <c r="CO13" s="83" t="s">
        <v>564</v>
      </c>
      <c r="CP13" s="83" t="s">
        <v>564</v>
      </c>
      <c r="CQ13" s="83" t="s">
        <v>564</v>
      </c>
      <c r="CR13" s="83" t="s">
        <v>564</v>
      </c>
      <c r="CS13" s="83" t="s">
        <v>564</v>
      </c>
      <c r="CT13" s="83" t="s">
        <v>564</v>
      </c>
      <c r="CU13" s="83" t="s">
        <v>564</v>
      </c>
      <c r="CV13" s="83" t="s">
        <v>564</v>
      </c>
      <c r="CW13" s="83" t="s">
        <v>564</v>
      </c>
      <c r="CX13" s="83" t="s">
        <v>564</v>
      </c>
      <c r="CY13" s="83" t="s">
        <v>564</v>
      </c>
      <c r="CZ13" s="83" t="s">
        <v>564</v>
      </c>
      <c r="DA13" s="83" t="s">
        <v>564</v>
      </c>
      <c r="DB13" s="83" t="s">
        <v>564</v>
      </c>
      <c r="DC13" s="83" t="s">
        <v>564</v>
      </c>
      <c r="DD13" s="83" t="s">
        <v>564</v>
      </c>
      <c r="DE13" s="83" t="s">
        <v>564</v>
      </c>
      <c r="DF13" s="83" t="s">
        <v>564</v>
      </c>
      <c r="DG13" s="83" t="s">
        <v>564</v>
      </c>
      <c r="DH13" s="83" t="s">
        <v>564</v>
      </c>
      <c r="DI13" s="83" t="s">
        <v>564</v>
      </c>
      <c r="DJ13" s="83" t="s">
        <v>564</v>
      </c>
      <c r="DK13" s="83" t="s">
        <v>564</v>
      </c>
      <c r="DL13" s="83" t="s">
        <v>564</v>
      </c>
      <c r="DM13" s="83" t="s">
        <v>564</v>
      </c>
      <c r="DN13" s="83" t="s">
        <v>564</v>
      </c>
      <c r="DO13" s="83" t="s">
        <v>564</v>
      </c>
      <c r="DP13" s="83" t="s">
        <v>564</v>
      </c>
      <c r="DQ13" s="83" t="s">
        <v>564</v>
      </c>
      <c r="DR13" s="83" t="s">
        <v>564</v>
      </c>
      <c r="DS13" s="83" t="s">
        <v>564</v>
      </c>
      <c r="DT13" s="83" t="s">
        <v>564</v>
      </c>
      <c r="DU13" s="83" t="s">
        <v>564</v>
      </c>
      <c r="DV13" s="83" t="s">
        <v>564</v>
      </c>
      <c r="DW13" s="83" t="s">
        <v>564</v>
      </c>
      <c r="DX13" s="83" t="s">
        <v>564</v>
      </c>
      <c r="DY13" s="83" t="s">
        <v>564</v>
      </c>
      <c r="DZ13" s="83" t="s">
        <v>564</v>
      </c>
      <c r="EA13" s="83" t="s">
        <v>564</v>
      </c>
      <c r="EB13" s="83" t="s">
        <v>564</v>
      </c>
      <c r="EC13" s="83" t="s">
        <v>564</v>
      </c>
      <c r="ED13" s="83" t="s">
        <v>564</v>
      </c>
      <c r="EE13" s="83" t="s">
        <v>564</v>
      </c>
      <c r="EF13" s="83" t="s">
        <v>564</v>
      </c>
      <c r="EG13" s="83" t="s">
        <v>564</v>
      </c>
      <c r="EH13" s="83" t="s">
        <v>564</v>
      </c>
      <c r="EI13" s="83" t="s">
        <v>564</v>
      </c>
      <c r="EJ13" s="83" t="s">
        <v>564</v>
      </c>
      <c r="EK13" s="83" t="s">
        <v>564</v>
      </c>
      <c r="EL13" s="83" t="s">
        <v>564</v>
      </c>
      <c r="EM13" s="83" t="s">
        <v>564</v>
      </c>
      <c r="EN13" s="83" t="s">
        <v>564</v>
      </c>
      <c r="EO13" s="83" t="s">
        <v>564</v>
      </c>
      <c r="EP13" s="83" t="s">
        <v>564</v>
      </c>
      <c r="EQ13" s="83" t="s">
        <v>564</v>
      </c>
      <c r="ER13" s="83" t="s">
        <v>564</v>
      </c>
      <c r="ES13" s="83" t="s">
        <v>564</v>
      </c>
      <c r="ET13" s="83" t="s">
        <v>564</v>
      </c>
      <c r="EU13" s="83" t="s">
        <v>564</v>
      </c>
      <c r="EV13" s="83" t="s">
        <v>564</v>
      </c>
      <c r="EW13" s="83" t="s">
        <v>564</v>
      </c>
      <c r="EX13" s="83" t="s">
        <v>564</v>
      </c>
      <c r="EY13" s="83" t="s">
        <v>564</v>
      </c>
      <c r="EZ13" s="83" t="s">
        <v>564</v>
      </c>
      <c r="FA13" s="83" t="s">
        <v>564</v>
      </c>
      <c r="FB13" s="83" t="s">
        <v>564</v>
      </c>
      <c r="FC13" s="83" t="s">
        <v>564</v>
      </c>
      <c r="FD13" s="83" t="s">
        <v>564</v>
      </c>
      <c r="FE13" s="83" t="s">
        <v>564</v>
      </c>
      <c r="FF13" s="83" t="s">
        <v>564</v>
      </c>
      <c r="FG13" s="83" t="s">
        <v>564</v>
      </c>
      <c r="FH13" s="83" t="s">
        <v>564</v>
      </c>
      <c r="FI13" s="83" t="s">
        <v>564</v>
      </c>
      <c r="FJ13" s="83" t="s">
        <v>564</v>
      </c>
      <c r="FK13" s="83" t="s">
        <v>564</v>
      </c>
      <c r="FL13" s="83" t="s">
        <v>564</v>
      </c>
      <c r="FM13" s="83" t="s">
        <v>564</v>
      </c>
      <c r="FN13" s="83" t="s">
        <v>564</v>
      </c>
      <c r="FO13" s="83" t="s">
        <v>564</v>
      </c>
      <c r="FP13" s="83" t="s">
        <v>564</v>
      </c>
      <c r="FQ13" s="83" t="s">
        <v>564</v>
      </c>
      <c r="FR13" s="83" t="s">
        <v>564</v>
      </c>
      <c r="FS13" s="83" t="s">
        <v>564</v>
      </c>
      <c r="FT13" s="83" t="s">
        <v>564</v>
      </c>
      <c r="FU13" s="83" t="s">
        <v>564</v>
      </c>
      <c r="FV13" s="83" t="s">
        <v>564</v>
      </c>
      <c r="FW13" s="83" t="s">
        <v>564</v>
      </c>
      <c r="FX13" s="83" t="s">
        <v>564</v>
      </c>
      <c r="FY13" s="83" t="s">
        <v>564</v>
      </c>
      <c r="FZ13" s="83" t="s">
        <v>564</v>
      </c>
      <c r="GA13" s="83" t="s">
        <v>564</v>
      </c>
      <c r="GB13" s="83" t="s">
        <v>564</v>
      </c>
      <c r="GC13" s="83" t="s">
        <v>564</v>
      </c>
      <c r="GD13" s="83" t="s">
        <v>564</v>
      </c>
      <c r="GE13" s="83" t="s">
        <v>564</v>
      </c>
      <c r="GF13" s="83" t="s">
        <v>564</v>
      </c>
      <c r="GG13" s="83" t="s">
        <v>564</v>
      </c>
      <c r="GH13" s="83" t="s">
        <v>564</v>
      </c>
      <c r="GI13" s="83" t="s">
        <v>564</v>
      </c>
      <c r="GJ13" s="83" t="s">
        <v>564</v>
      </c>
      <c r="GK13" s="83" t="s">
        <v>564</v>
      </c>
      <c r="GL13" s="83" t="s">
        <v>564</v>
      </c>
      <c r="GM13" s="83" t="s">
        <v>564</v>
      </c>
      <c r="GN13" s="83" t="s">
        <v>564</v>
      </c>
      <c r="GO13" s="83" t="s">
        <v>564</v>
      </c>
      <c r="GP13" s="83" t="s">
        <v>564</v>
      </c>
      <c r="GQ13" s="83" t="s">
        <v>564</v>
      </c>
      <c r="GR13" s="83" t="s">
        <v>564</v>
      </c>
      <c r="GS13" s="83" t="s">
        <v>564</v>
      </c>
      <c r="GT13" s="83" t="s">
        <v>564</v>
      </c>
      <c r="GU13" s="83" t="s">
        <v>564</v>
      </c>
      <c r="GV13" s="83" t="s">
        <v>564</v>
      </c>
      <c r="GW13" s="83" t="s">
        <v>564</v>
      </c>
      <c r="GX13" s="83" t="s">
        <v>564</v>
      </c>
      <c r="GY13" s="83" t="s">
        <v>564</v>
      </c>
      <c r="GZ13" s="83" t="s">
        <v>564</v>
      </c>
      <c r="HA13" s="83" t="s">
        <v>564</v>
      </c>
      <c r="HB13" s="83" t="s">
        <v>564</v>
      </c>
      <c r="HC13" s="83" t="s">
        <v>564</v>
      </c>
      <c r="HD13" s="83" t="s">
        <v>564</v>
      </c>
      <c r="HE13" s="83" t="s">
        <v>564</v>
      </c>
      <c r="HF13" s="83" t="s">
        <v>564</v>
      </c>
      <c r="HG13" s="83" t="s">
        <v>564</v>
      </c>
      <c r="HH13" s="83" t="s">
        <v>564</v>
      </c>
      <c r="HI13" s="83" t="s">
        <v>564</v>
      </c>
      <c r="HJ13" s="83" t="s">
        <v>564</v>
      </c>
      <c r="HK13" s="83" t="s">
        <v>564</v>
      </c>
      <c r="HL13" s="83" t="s">
        <v>564</v>
      </c>
      <c r="HM13" s="83" t="s">
        <v>564</v>
      </c>
      <c r="HN13" s="83" t="s">
        <v>564</v>
      </c>
      <c r="HO13" s="83" t="s">
        <v>564</v>
      </c>
      <c r="HP13" s="83" t="s">
        <v>564</v>
      </c>
      <c r="HQ13" s="83" t="s">
        <v>564</v>
      </c>
      <c r="HR13" s="83" t="s">
        <v>564</v>
      </c>
      <c r="HS13" s="83" t="s">
        <v>564</v>
      </c>
      <c r="HT13" s="83" t="s">
        <v>564</v>
      </c>
      <c r="HU13" s="83" t="s">
        <v>564</v>
      </c>
      <c r="HV13" s="83" t="s">
        <v>564</v>
      </c>
      <c r="HW13" s="83" t="s">
        <v>564</v>
      </c>
      <c r="HX13" s="83" t="s">
        <v>564</v>
      </c>
      <c r="HY13" s="83" t="s">
        <v>564</v>
      </c>
      <c r="HZ13" s="83" t="s">
        <v>564</v>
      </c>
      <c r="IA13" s="83" t="s">
        <v>564</v>
      </c>
      <c r="IB13" s="83" t="s">
        <v>564</v>
      </c>
      <c r="IC13" s="83" t="s">
        <v>564</v>
      </c>
      <c r="ID13" s="83" t="s">
        <v>564</v>
      </c>
      <c r="IE13" s="83" t="s">
        <v>564</v>
      </c>
      <c r="IF13" s="83" t="s">
        <v>564</v>
      </c>
      <c r="IG13" s="83" t="s">
        <v>564</v>
      </c>
      <c r="IH13" s="83" t="s">
        <v>564</v>
      </c>
      <c r="II13" s="83" t="s">
        <v>564</v>
      </c>
      <c r="IJ13" s="83" t="s">
        <v>564</v>
      </c>
      <c r="IK13" s="83" t="s">
        <v>564</v>
      </c>
      <c r="IL13" s="83" t="s">
        <v>564</v>
      </c>
      <c r="IM13" s="83" t="s">
        <v>564</v>
      </c>
      <c r="IN13" s="83" t="s">
        <v>564</v>
      </c>
      <c r="IO13" s="83" t="s">
        <v>564</v>
      </c>
      <c r="IP13" s="83" t="s">
        <v>564</v>
      </c>
      <c r="IQ13" s="83" t="s">
        <v>564</v>
      </c>
      <c r="IR13" s="83" t="s">
        <v>564</v>
      </c>
      <c r="IS13" s="83" t="s">
        <v>564</v>
      </c>
      <c r="IT13" s="83" t="s">
        <v>564</v>
      </c>
      <c r="IU13" s="83" t="s">
        <v>564</v>
      </c>
      <c r="IV13" s="84"/>
      <c r="IW13" s="81" t="s">
        <v>564</v>
      </c>
      <c r="IX13" s="81" t="s">
        <v>564</v>
      </c>
      <c r="IY13" s="81" t="s">
        <v>564</v>
      </c>
      <c r="IZ13" s="81" t="s">
        <v>564</v>
      </c>
      <c r="JA13" s="81" t="s">
        <v>564</v>
      </c>
      <c r="JB13" s="81" t="s">
        <v>564</v>
      </c>
      <c r="JC13" s="81" t="s">
        <v>564</v>
      </c>
      <c r="JD13" s="81" t="s">
        <v>564</v>
      </c>
      <c r="JE13" s="81" t="s">
        <v>564</v>
      </c>
      <c r="JF13" s="81" t="s">
        <v>564</v>
      </c>
      <c r="JG13" s="81" t="s">
        <v>564</v>
      </c>
      <c r="JH13" s="81" t="s">
        <v>564</v>
      </c>
      <c r="JI13" s="81" t="s">
        <v>564</v>
      </c>
      <c r="JJ13" s="81" t="s">
        <v>564</v>
      </c>
      <c r="JK13" s="81" t="s">
        <v>564</v>
      </c>
      <c r="JL13" s="81" t="s">
        <v>564</v>
      </c>
      <c r="JM13" s="81" t="s">
        <v>564</v>
      </c>
      <c r="JN13" s="81" t="s">
        <v>564</v>
      </c>
      <c r="JO13" s="81" t="s">
        <v>564</v>
      </c>
      <c r="JP13" s="81" t="s">
        <v>564</v>
      </c>
      <c r="JQ13" s="81" t="s">
        <v>564</v>
      </c>
      <c r="JR13" s="81" t="s">
        <v>564</v>
      </c>
      <c r="JS13" s="81" t="s">
        <v>564</v>
      </c>
      <c r="JT13" s="81" t="s">
        <v>564</v>
      </c>
      <c r="JU13" s="81" t="s">
        <v>564</v>
      </c>
      <c r="JV13" s="81" t="s">
        <v>564</v>
      </c>
      <c r="JW13" s="81" t="s">
        <v>564</v>
      </c>
      <c r="JX13" s="81" t="s">
        <v>564</v>
      </c>
      <c r="JY13" s="81" t="s">
        <v>564</v>
      </c>
      <c r="JZ13" s="81" t="s">
        <v>564</v>
      </c>
      <c r="KA13" s="81" t="s">
        <v>564</v>
      </c>
      <c r="KB13" s="81" t="s">
        <v>564</v>
      </c>
      <c r="KC13" s="81" t="s">
        <v>564</v>
      </c>
      <c r="KD13" s="81" t="s">
        <v>564</v>
      </c>
      <c r="KE13" s="81" t="s">
        <v>564</v>
      </c>
      <c r="KF13" s="81" t="s">
        <v>564</v>
      </c>
      <c r="KG13" s="81" t="s">
        <v>564</v>
      </c>
      <c r="KH13" s="81" t="s">
        <v>564</v>
      </c>
      <c r="KI13" s="81" t="s">
        <v>564</v>
      </c>
      <c r="KJ13" s="81" t="s">
        <v>564</v>
      </c>
      <c r="KK13" s="81" t="s">
        <v>564</v>
      </c>
      <c r="KL13" s="81" t="s">
        <v>564</v>
      </c>
      <c r="KM13" s="81" t="s">
        <v>564</v>
      </c>
      <c r="KN13" s="81" t="s">
        <v>564</v>
      </c>
      <c r="KO13" s="81" t="s">
        <v>564</v>
      </c>
      <c r="KP13" s="81" t="s">
        <v>564</v>
      </c>
      <c r="KQ13" s="81" t="s">
        <v>564</v>
      </c>
      <c r="KR13" s="81" t="s">
        <v>564</v>
      </c>
      <c r="KS13" s="81" t="s">
        <v>564</v>
      </c>
      <c r="KT13" s="81" t="s">
        <v>564</v>
      </c>
      <c r="KU13" s="81" t="s">
        <v>564</v>
      </c>
      <c r="KV13" s="81" t="s">
        <v>564</v>
      </c>
      <c r="KW13" s="81" t="s">
        <v>564</v>
      </c>
      <c r="KX13" s="81" t="s">
        <v>564</v>
      </c>
      <c r="KY13" s="81" t="s">
        <v>564</v>
      </c>
      <c r="KZ13" s="81" t="s">
        <v>564</v>
      </c>
      <c r="LA13" s="81" t="s">
        <v>564</v>
      </c>
      <c r="LB13" s="81" t="s">
        <v>564</v>
      </c>
      <c r="LC13" s="81" t="s">
        <v>564</v>
      </c>
      <c r="LD13" s="81" t="s">
        <v>564</v>
      </c>
      <c r="LE13" s="81" t="s">
        <v>564</v>
      </c>
      <c r="LF13" s="81" t="s">
        <v>564</v>
      </c>
      <c r="LG13" s="81" t="s">
        <v>564</v>
      </c>
      <c r="LH13" s="81" t="s">
        <v>564</v>
      </c>
      <c r="LI13" s="81" t="s">
        <v>564</v>
      </c>
      <c r="LJ13" s="81" t="s">
        <v>564</v>
      </c>
      <c r="LK13" s="81" t="s">
        <v>564</v>
      </c>
      <c r="LL13" s="81" t="s">
        <v>564</v>
      </c>
      <c r="LM13" s="81" t="s">
        <v>564</v>
      </c>
      <c r="LN13" s="81" t="s">
        <v>564</v>
      </c>
      <c r="LO13" s="81" t="s">
        <v>564</v>
      </c>
      <c r="LP13" s="81" t="s">
        <v>564</v>
      </c>
      <c r="LQ13" s="81" t="s">
        <v>564</v>
      </c>
      <c r="LR13" s="81" t="s">
        <v>564</v>
      </c>
      <c r="LS13" s="81" t="s">
        <v>564</v>
      </c>
      <c r="LT13" s="81" t="s">
        <v>564</v>
      </c>
      <c r="LU13" s="81" t="s">
        <v>564</v>
      </c>
      <c r="LV13" s="81" t="s">
        <v>564</v>
      </c>
      <c r="LW13" s="81" t="s">
        <v>564</v>
      </c>
      <c r="LX13" s="81" t="s">
        <v>564</v>
      </c>
      <c r="LY13" s="81" t="s">
        <v>564</v>
      </c>
      <c r="LZ13" s="81" t="s">
        <v>564</v>
      </c>
      <c r="MA13" s="81" t="s">
        <v>564</v>
      </c>
      <c r="MB13" s="81" t="s">
        <v>564</v>
      </c>
      <c r="MC13" s="81" t="s">
        <v>564</v>
      </c>
      <c r="MD13" s="81" t="s">
        <v>564</v>
      </c>
      <c r="ME13" s="81" t="s">
        <v>564</v>
      </c>
      <c r="MF13" s="81" t="s">
        <v>564</v>
      </c>
      <c r="MG13" s="81" t="s">
        <v>564</v>
      </c>
      <c r="MH13" s="81" t="s">
        <v>564</v>
      </c>
      <c r="MI13" s="81" t="s">
        <v>564</v>
      </c>
      <c r="MJ13" s="81" t="s">
        <v>564</v>
      </c>
      <c r="MK13" s="81" t="s">
        <v>564</v>
      </c>
      <c r="ML13" s="81" t="s">
        <v>564</v>
      </c>
      <c r="MM13" s="81" t="s">
        <v>564</v>
      </c>
      <c r="MN13" s="81" t="s">
        <v>564</v>
      </c>
      <c r="MO13" s="81" t="s">
        <v>564</v>
      </c>
      <c r="MP13" s="81" t="s">
        <v>564</v>
      </c>
      <c r="MQ13" s="81" t="s">
        <v>564</v>
      </c>
      <c r="MR13" s="81" t="s">
        <v>564</v>
      </c>
      <c r="MS13" s="81" t="s">
        <v>564</v>
      </c>
      <c r="MT13" s="81" t="s">
        <v>564</v>
      </c>
      <c r="MU13" s="81" t="s">
        <v>564</v>
      </c>
      <c r="MV13" s="81" t="s">
        <v>564</v>
      </c>
      <c r="MW13" s="81" t="s">
        <v>564</v>
      </c>
      <c r="MX13" s="81" t="s">
        <v>564</v>
      </c>
      <c r="MY13" s="81" t="s">
        <v>564</v>
      </c>
      <c r="MZ13" s="81" t="s">
        <v>564</v>
      </c>
      <c r="NA13" s="81" t="s">
        <v>564</v>
      </c>
      <c r="NB13" s="81" t="s">
        <v>564</v>
      </c>
      <c r="NC13" s="81" t="s">
        <v>564</v>
      </c>
      <c r="ND13" s="81" t="s">
        <v>564</v>
      </c>
      <c r="NE13" s="81" t="s">
        <v>564</v>
      </c>
      <c r="NF13" s="81" t="s">
        <v>564</v>
      </c>
      <c r="NG13" s="81" t="s">
        <v>564</v>
      </c>
      <c r="NH13" s="81" t="s">
        <v>564</v>
      </c>
      <c r="NI13" s="81" t="s">
        <v>564</v>
      </c>
      <c r="NJ13" s="81" t="s">
        <v>564</v>
      </c>
      <c r="NK13" s="81" t="s">
        <v>564</v>
      </c>
      <c r="NL13" s="81" t="s">
        <v>564</v>
      </c>
      <c r="NM13" s="81" t="s">
        <v>564</v>
      </c>
      <c r="NN13" s="81" t="s">
        <v>564</v>
      </c>
      <c r="NO13" s="81" t="s">
        <v>564</v>
      </c>
      <c r="NP13" s="81" t="s">
        <v>564</v>
      </c>
      <c r="NQ13" s="81" t="s">
        <v>564</v>
      </c>
      <c r="NR13" s="81" t="s">
        <v>564</v>
      </c>
      <c r="NS13" s="81" t="s">
        <v>564</v>
      </c>
      <c r="NT13" s="81" t="s">
        <v>564</v>
      </c>
      <c r="NU13" s="81" t="s">
        <v>564</v>
      </c>
      <c r="NV13" s="81" t="s">
        <v>564</v>
      </c>
      <c r="NW13" s="81" t="s">
        <v>564</v>
      </c>
      <c r="NX13" s="81" t="s">
        <v>564</v>
      </c>
      <c r="NY13" s="81" t="s">
        <v>564</v>
      </c>
      <c r="NZ13" s="81" t="s">
        <v>564</v>
      </c>
      <c r="OA13" s="81" t="s">
        <v>564</v>
      </c>
      <c r="OB13" s="81" t="s">
        <v>564</v>
      </c>
      <c r="OC13" s="81" t="s">
        <v>564</v>
      </c>
      <c r="OD13" s="81" t="s">
        <v>564</v>
      </c>
      <c r="OE13" s="81" t="s">
        <v>564</v>
      </c>
      <c r="OF13" s="81" t="s">
        <v>564</v>
      </c>
      <c r="OG13" s="81" t="s">
        <v>564</v>
      </c>
      <c r="OH13" s="81" t="s">
        <v>564</v>
      </c>
      <c r="OI13" s="81" t="s">
        <v>564</v>
      </c>
      <c r="OJ13" s="81" t="s">
        <v>564</v>
      </c>
      <c r="OK13" s="81" t="s">
        <v>564</v>
      </c>
      <c r="OL13" s="81" t="s">
        <v>564</v>
      </c>
      <c r="OM13" s="81" t="s">
        <v>564</v>
      </c>
      <c r="ON13" s="81" t="s">
        <v>564</v>
      </c>
      <c r="OO13" s="81" t="s">
        <v>564</v>
      </c>
      <c r="OP13" s="81" t="s">
        <v>564</v>
      </c>
      <c r="OQ13" s="81" t="s">
        <v>564</v>
      </c>
      <c r="OR13" s="81" t="s">
        <v>564</v>
      </c>
      <c r="OS13" s="81" t="s">
        <v>564</v>
      </c>
      <c r="OT13" s="81" t="s">
        <v>564</v>
      </c>
      <c r="OU13" s="81" t="s">
        <v>564</v>
      </c>
      <c r="OV13" s="81" t="s">
        <v>564</v>
      </c>
      <c r="OW13" s="81" t="s">
        <v>564</v>
      </c>
      <c r="OX13" s="81" t="s">
        <v>564</v>
      </c>
      <c r="OY13" s="81" t="s">
        <v>564</v>
      </c>
      <c r="OZ13" s="81" t="s">
        <v>564</v>
      </c>
      <c r="PA13" s="81" t="s">
        <v>564</v>
      </c>
      <c r="PB13" s="81" t="s">
        <v>564</v>
      </c>
      <c r="PC13" s="81" t="s">
        <v>564</v>
      </c>
      <c r="PD13" s="81" t="s">
        <v>564</v>
      </c>
      <c r="PE13" s="81" t="s">
        <v>564</v>
      </c>
      <c r="PF13" s="81" t="s">
        <v>564</v>
      </c>
      <c r="PG13" s="81" t="s">
        <v>564</v>
      </c>
      <c r="PH13" s="81" t="s">
        <v>564</v>
      </c>
      <c r="PI13" s="81" t="s">
        <v>564</v>
      </c>
      <c r="PJ13" s="81" t="s">
        <v>564</v>
      </c>
      <c r="PK13" s="81" t="s">
        <v>564</v>
      </c>
      <c r="PL13" s="81" t="s">
        <v>564</v>
      </c>
      <c r="PM13" s="81" t="s">
        <v>564</v>
      </c>
      <c r="PN13" s="81" t="s">
        <v>564</v>
      </c>
      <c r="PO13" s="81" t="s">
        <v>564</v>
      </c>
      <c r="PP13" s="81" t="s">
        <v>564</v>
      </c>
      <c r="PQ13" s="81" t="s">
        <v>564</v>
      </c>
      <c r="PR13" s="81" t="s">
        <v>564</v>
      </c>
      <c r="PS13" s="81" t="s">
        <v>564</v>
      </c>
      <c r="PT13" s="81" t="s">
        <v>564</v>
      </c>
      <c r="PU13" s="81" t="s">
        <v>564</v>
      </c>
      <c r="PV13" s="81" t="s">
        <v>564</v>
      </c>
      <c r="PW13" s="81" t="s">
        <v>564</v>
      </c>
      <c r="PX13" s="81" t="s">
        <v>564</v>
      </c>
      <c r="PY13" s="81" t="s">
        <v>564</v>
      </c>
      <c r="PZ13" s="81" t="s">
        <v>564</v>
      </c>
      <c r="QA13" s="81" t="s">
        <v>564</v>
      </c>
      <c r="QB13" s="81" t="s">
        <v>564</v>
      </c>
      <c r="QC13" s="81" t="s">
        <v>564</v>
      </c>
      <c r="QD13" s="81" t="s">
        <v>564</v>
      </c>
      <c r="QE13" s="81" t="s">
        <v>564</v>
      </c>
      <c r="QF13" s="81" t="s">
        <v>564</v>
      </c>
      <c r="QG13" s="81" t="s">
        <v>564</v>
      </c>
      <c r="QH13" s="81" t="s">
        <v>564</v>
      </c>
      <c r="QI13" s="81" t="s">
        <v>564</v>
      </c>
      <c r="QJ13" s="81" t="s">
        <v>564</v>
      </c>
      <c r="QK13" s="81" t="s">
        <v>564</v>
      </c>
      <c r="QL13" s="81" t="s">
        <v>564</v>
      </c>
      <c r="QM13" s="81" t="s">
        <v>564</v>
      </c>
      <c r="QN13" s="81" t="s">
        <v>564</v>
      </c>
      <c r="QO13" s="81" t="s">
        <v>564</v>
      </c>
      <c r="QP13" s="81" t="s">
        <v>564</v>
      </c>
      <c r="QQ13" s="81" t="s">
        <v>564</v>
      </c>
      <c r="QR13" s="81" t="s">
        <v>564</v>
      </c>
      <c r="QS13" s="81" t="s">
        <v>564</v>
      </c>
      <c r="QT13" s="81" t="s">
        <v>564</v>
      </c>
      <c r="QU13" s="81" t="s">
        <v>564</v>
      </c>
      <c r="QV13" s="81" t="s">
        <v>564</v>
      </c>
      <c r="QW13" s="81" t="s">
        <v>564</v>
      </c>
      <c r="QX13" s="81" t="s">
        <v>564</v>
      </c>
      <c r="QY13" s="81" t="s">
        <v>564</v>
      </c>
      <c r="QZ13" s="81" t="s">
        <v>564</v>
      </c>
      <c r="RA13" s="81" t="s">
        <v>564</v>
      </c>
      <c r="RB13" s="81" t="s">
        <v>564</v>
      </c>
      <c r="RC13" s="81" t="s">
        <v>564</v>
      </c>
      <c r="RD13" s="81" t="s">
        <v>564</v>
      </c>
      <c r="RE13" s="81" t="s">
        <v>564</v>
      </c>
      <c r="RF13" s="81" t="s">
        <v>564</v>
      </c>
      <c r="RG13" s="81" t="s">
        <v>564</v>
      </c>
      <c r="RH13" s="81" t="s">
        <v>564</v>
      </c>
      <c r="RI13" s="81" t="s">
        <v>564</v>
      </c>
      <c r="RJ13" s="81" t="s">
        <v>564</v>
      </c>
      <c r="RK13" s="81" t="s">
        <v>564</v>
      </c>
      <c r="RL13" s="81" t="s">
        <v>564</v>
      </c>
      <c r="RM13" s="81" t="s">
        <v>564</v>
      </c>
      <c r="RN13" s="81" t="s">
        <v>564</v>
      </c>
      <c r="RO13" s="81" t="s">
        <v>564</v>
      </c>
      <c r="RP13" s="81" t="s">
        <v>564</v>
      </c>
      <c r="RQ13" s="81" t="s">
        <v>564</v>
      </c>
      <c r="RR13" s="81" t="s">
        <v>564</v>
      </c>
      <c r="RS13" s="81" t="s">
        <v>564</v>
      </c>
      <c r="RT13" s="81" t="s">
        <v>564</v>
      </c>
      <c r="RU13" s="81" t="s">
        <v>564</v>
      </c>
      <c r="RV13" s="81" t="s">
        <v>564</v>
      </c>
      <c r="RW13" s="81" t="s">
        <v>564</v>
      </c>
      <c r="RX13" s="81" t="s">
        <v>564</v>
      </c>
      <c r="RY13" s="81" t="s">
        <v>564</v>
      </c>
      <c r="RZ13" s="81" t="s">
        <v>564</v>
      </c>
      <c r="SA13" s="81" t="s">
        <v>564</v>
      </c>
      <c r="SB13" s="81" t="s">
        <v>564</v>
      </c>
      <c r="SC13" s="81" t="s">
        <v>564</v>
      </c>
      <c r="SD13" s="81" t="s">
        <v>564</v>
      </c>
      <c r="SE13" s="81" t="s">
        <v>564</v>
      </c>
      <c r="SF13" s="81" t="s">
        <v>564</v>
      </c>
      <c r="SG13" s="81" t="s">
        <v>564</v>
      </c>
      <c r="SH13" s="81" t="s">
        <v>564</v>
      </c>
    </row>
    <row r="14" spans="1:503">
      <c r="A14" s="18" t="s">
        <v>1907</v>
      </c>
      <c r="B14" s="80">
        <v>6</v>
      </c>
      <c r="C14" s="80">
        <v>6</v>
      </c>
      <c r="D14" s="80">
        <v>1</v>
      </c>
      <c r="E14" s="80">
        <v>2009</v>
      </c>
      <c r="F14" s="80" t="s">
        <v>85</v>
      </c>
      <c r="G14" s="182" t="s">
        <v>1901</v>
      </c>
      <c r="H14" s="80" t="s">
        <v>1902</v>
      </c>
      <c r="I14" s="173"/>
      <c r="J14" s="83">
        <v>3.78</v>
      </c>
      <c r="K14" s="83">
        <v>0</v>
      </c>
      <c r="L14" s="83">
        <v>0</v>
      </c>
      <c r="M14" s="83">
        <v>0</v>
      </c>
      <c r="N14" s="83">
        <v>0</v>
      </c>
      <c r="O14" s="83">
        <v>0</v>
      </c>
      <c r="P14" s="83">
        <v>0</v>
      </c>
      <c r="Q14" s="83">
        <v>0</v>
      </c>
      <c r="R14" s="83">
        <v>0</v>
      </c>
      <c r="S14" s="83">
        <v>0</v>
      </c>
      <c r="T14" s="83">
        <v>0</v>
      </c>
      <c r="U14" s="83">
        <v>0</v>
      </c>
      <c r="V14" s="83">
        <v>0</v>
      </c>
      <c r="W14" s="83">
        <v>0</v>
      </c>
      <c r="X14" s="83">
        <v>0</v>
      </c>
      <c r="Y14" s="83">
        <v>0</v>
      </c>
      <c r="Z14" s="83">
        <v>0</v>
      </c>
      <c r="AA14" s="83">
        <v>0</v>
      </c>
      <c r="AB14" s="83">
        <v>0</v>
      </c>
      <c r="AC14" s="83">
        <v>0</v>
      </c>
      <c r="AD14" s="83">
        <v>0</v>
      </c>
      <c r="AE14" s="83">
        <v>0</v>
      </c>
      <c r="AF14" s="83">
        <v>0</v>
      </c>
      <c r="AG14" s="83">
        <v>0</v>
      </c>
      <c r="AH14" s="83">
        <v>0</v>
      </c>
      <c r="AI14" s="83">
        <v>0</v>
      </c>
      <c r="AJ14" s="83">
        <v>0</v>
      </c>
      <c r="AK14" s="83">
        <v>0</v>
      </c>
      <c r="AL14" s="83">
        <v>0</v>
      </c>
      <c r="AM14" s="83">
        <v>0</v>
      </c>
      <c r="AN14" s="83">
        <v>0</v>
      </c>
      <c r="AO14" s="83">
        <v>0</v>
      </c>
      <c r="AP14" s="83">
        <v>0</v>
      </c>
      <c r="AQ14" s="83">
        <v>0</v>
      </c>
      <c r="AR14" s="83">
        <v>0</v>
      </c>
      <c r="AS14" s="83">
        <v>5.22</v>
      </c>
      <c r="AT14" s="83">
        <v>0</v>
      </c>
      <c r="AU14" s="83">
        <v>0</v>
      </c>
      <c r="AV14" s="83">
        <v>0</v>
      </c>
      <c r="AW14" s="83">
        <v>0</v>
      </c>
      <c r="AX14" s="83">
        <v>0</v>
      </c>
      <c r="AY14" s="83">
        <v>0</v>
      </c>
      <c r="AZ14" s="83">
        <v>0</v>
      </c>
      <c r="BA14" s="83">
        <v>0</v>
      </c>
      <c r="BB14" s="83">
        <v>0</v>
      </c>
      <c r="BC14" s="83">
        <v>0</v>
      </c>
      <c r="BD14" s="83">
        <v>0</v>
      </c>
      <c r="BE14" s="83">
        <v>0</v>
      </c>
      <c r="BF14" s="83">
        <v>0</v>
      </c>
      <c r="BG14" s="83">
        <v>0</v>
      </c>
      <c r="BH14" s="83">
        <v>0</v>
      </c>
      <c r="BI14" s="83">
        <v>0</v>
      </c>
      <c r="BJ14" s="83">
        <v>0</v>
      </c>
      <c r="BK14" s="83">
        <v>0</v>
      </c>
      <c r="BL14" s="83">
        <v>0</v>
      </c>
      <c r="BM14" s="83">
        <v>0</v>
      </c>
      <c r="BN14" s="83">
        <v>0</v>
      </c>
      <c r="BO14" s="83">
        <v>0</v>
      </c>
      <c r="BP14" s="83">
        <v>0</v>
      </c>
      <c r="BQ14" s="83">
        <v>0</v>
      </c>
      <c r="BR14" s="83">
        <v>0</v>
      </c>
      <c r="BS14" s="83">
        <v>0</v>
      </c>
      <c r="BT14" s="83">
        <v>0</v>
      </c>
      <c r="BU14" s="83">
        <v>0</v>
      </c>
      <c r="BV14" s="83">
        <v>0</v>
      </c>
      <c r="BW14" s="83">
        <v>0</v>
      </c>
      <c r="BX14" s="83">
        <v>0</v>
      </c>
      <c r="BY14" s="83">
        <v>0</v>
      </c>
      <c r="BZ14" s="83">
        <v>0</v>
      </c>
      <c r="CA14" s="83">
        <v>0</v>
      </c>
      <c r="CB14" s="83">
        <v>0</v>
      </c>
      <c r="CC14" s="83">
        <v>0</v>
      </c>
      <c r="CD14" s="83">
        <v>0</v>
      </c>
      <c r="CE14" s="83">
        <v>0</v>
      </c>
      <c r="CF14" s="83">
        <v>0</v>
      </c>
      <c r="CG14" s="83">
        <v>0</v>
      </c>
      <c r="CH14" s="83">
        <v>0</v>
      </c>
      <c r="CI14" s="83">
        <v>0</v>
      </c>
      <c r="CJ14" s="83">
        <v>0</v>
      </c>
      <c r="CK14" s="83">
        <v>0</v>
      </c>
      <c r="CL14" s="83">
        <v>0</v>
      </c>
      <c r="CM14" s="83">
        <v>0</v>
      </c>
      <c r="CN14" s="83">
        <v>0</v>
      </c>
      <c r="CO14" s="83">
        <v>0</v>
      </c>
      <c r="CP14" s="83">
        <v>0</v>
      </c>
      <c r="CQ14" s="83">
        <v>0</v>
      </c>
      <c r="CR14" s="83">
        <v>0</v>
      </c>
      <c r="CS14" s="83">
        <v>0</v>
      </c>
      <c r="CT14" s="83">
        <v>0</v>
      </c>
      <c r="CU14" s="83">
        <v>0</v>
      </c>
      <c r="CV14" s="83">
        <v>0</v>
      </c>
      <c r="CW14" s="83">
        <v>0</v>
      </c>
      <c r="CX14" s="83">
        <v>0</v>
      </c>
      <c r="CY14" s="83">
        <v>0</v>
      </c>
      <c r="CZ14" s="83">
        <v>0</v>
      </c>
      <c r="DA14" s="83">
        <v>0</v>
      </c>
      <c r="DB14" s="83">
        <v>0</v>
      </c>
      <c r="DC14" s="83">
        <v>0</v>
      </c>
      <c r="DD14" s="83">
        <v>0</v>
      </c>
      <c r="DE14" s="83">
        <v>0</v>
      </c>
      <c r="DF14" s="83">
        <v>0</v>
      </c>
      <c r="DG14" s="83">
        <v>0</v>
      </c>
      <c r="DH14" s="83">
        <v>0</v>
      </c>
      <c r="DI14" s="83">
        <v>0</v>
      </c>
      <c r="DJ14" s="83">
        <v>0</v>
      </c>
      <c r="DK14" s="83">
        <v>3.78</v>
      </c>
      <c r="DL14" s="83">
        <v>0</v>
      </c>
      <c r="DM14" s="83">
        <v>0</v>
      </c>
      <c r="DN14" s="83">
        <v>0</v>
      </c>
      <c r="DO14" s="83">
        <v>0</v>
      </c>
      <c r="DP14" s="83">
        <v>0</v>
      </c>
      <c r="DQ14" s="83">
        <v>0</v>
      </c>
      <c r="DR14" s="83">
        <v>0</v>
      </c>
      <c r="DS14" s="83">
        <v>0</v>
      </c>
      <c r="DT14" s="83">
        <v>0</v>
      </c>
      <c r="DU14" s="83">
        <v>0</v>
      </c>
      <c r="DV14" s="83">
        <v>0</v>
      </c>
      <c r="DW14" s="83">
        <v>0</v>
      </c>
      <c r="DX14" s="83">
        <v>0</v>
      </c>
      <c r="DY14" s="83">
        <v>0</v>
      </c>
      <c r="DZ14" s="83">
        <v>0</v>
      </c>
      <c r="EA14" s="83">
        <v>0</v>
      </c>
      <c r="EB14" s="83">
        <v>0</v>
      </c>
      <c r="EC14" s="83">
        <v>0</v>
      </c>
      <c r="ED14" s="83">
        <v>0</v>
      </c>
      <c r="EE14" s="83">
        <v>0</v>
      </c>
      <c r="EF14" s="83">
        <v>0</v>
      </c>
      <c r="EG14" s="83">
        <v>0</v>
      </c>
      <c r="EH14" s="83">
        <v>0</v>
      </c>
      <c r="EI14" s="83">
        <v>0</v>
      </c>
      <c r="EJ14" s="83">
        <v>0</v>
      </c>
      <c r="EK14" s="83">
        <v>0</v>
      </c>
      <c r="EL14" s="83">
        <v>0</v>
      </c>
      <c r="EM14" s="83">
        <v>0</v>
      </c>
      <c r="EN14" s="83">
        <v>0</v>
      </c>
      <c r="EO14" s="83">
        <v>0</v>
      </c>
      <c r="EP14" s="83">
        <v>0</v>
      </c>
      <c r="EQ14" s="83">
        <v>0</v>
      </c>
      <c r="ER14" s="83">
        <v>0</v>
      </c>
      <c r="ES14" s="83">
        <v>0</v>
      </c>
      <c r="ET14" s="83">
        <v>5.22</v>
      </c>
      <c r="EU14" s="83">
        <v>0</v>
      </c>
      <c r="EV14" s="83">
        <v>0</v>
      </c>
      <c r="EW14" s="83">
        <v>0</v>
      </c>
      <c r="EX14" s="83">
        <v>0</v>
      </c>
      <c r="EY14" s="83">
        <v>0</v>
      </c>
      <c r="EZ14" s="83">
        <v>0</v>
      </c>
      <c r="FA14" s="83">
        <v>0</v>
      </c>
      <c r="FB14" s="83">
        <v>0</v>
      </c>
      <c r="FC14" s="83">
        <v>0</v>
      </c>
      <c r="FD14" s="83">
        <v>0</v>
      </c>
      <c r="FE14" s="83">
        <v>0</v>
      </c>
      <c r="FF14" s="83">
        <v>0</v>
      </c>
      <c r="FG14" s="83">
        <v>0</v>
      </c>
      <c r="FH14" s="83">
        <v>0</v>
      </c>
      <c r="FI14" s="83">
        <v>0</v>
      </c>
      <c r="FJ14" s="83">
        <v>0</v>
      </c>
      <c r="FK14" s="83">
        <v>0</v>
      </c>
      <c r="FL14" s="83">
        <v>0</v>
      </c>
      <c r="FM14" s="83">
        <v>0</v>
      </c>
      <c r="FN14" s="83">
        <v>0</v>
      </c>
      <c r="FO14" s="83">
        <v>0</v>
      </c>
      <c r="FP14" s="83">
        <v>0</v>
      </c>
      <c r="FQ14" s="83">
        <v>0</v>
      </c>
      <c r="FR14" s="83">
        <v>0</v>
      </c>
      <c r="FS14" s="83">
        <v>0</v>
      </c>
      <c r="FT14" s="83">
        <v>0</v>
      </c>
      <c r="FU14" s="83">
        <v>0</v>
      </c>
      <c r="FV14" s="83">
        <v>0</v>
      </c>
      <c r="FW14" s="83">
        <v>0</v>
      </c>
      <c r="FX14" s="83">
        <v>0</v>
      </c>
      <c r="FY14" s="83">
        <v>0</v>
      </c>
      <c r="FZ14" s="83">
        <v>0</v>
      </c>
      <c r="GA14" s="83">
        <v>0</v>
      </c>
      <c r="GB14" s="83">
        <v>0</v>
      </c>
      <c r="GC14" s="83">
        <v>0</v>
      </c>
      <c r="GD14" s="83">
        <v>0</v>
      </c>
      <c r="GE14" s="83">
        <v>0</v>
      </c>
      <c r="GF14" s="83">
        <v>0</v>
      </c>
      <c r="GG14" s="83">
        <v>0</v>
      </c>
      <c r="GH14" s="83">
        <v>0</v>
      </c>
      <c r="GI14" s="83">
        <v>0</v>
      </c>
      <c r="GJ14" s="83">
        <v>0</v>
      </c>
      <c r="GK14" s="83">
        <v>0</v>
      </c>
      <c r="GL14" s="83">
        <v>0</v>
      </c>
      <c r="GM14" s="83">
        <v>0</v>
      </c>
      <c r="GN14" s="83">
        <v>0</v>
      </c>
      <c r="GO14" s="83">
        <v>0</v>
      </c>
      <c r="GP14" s="83">
        <v>0</v>
      </c>
      <c r="GQ14" s="83">
        <v>0</v>
      </c>
      <c r="GR14" s="83">
        <v>0</v>
      </c>
      <c r="GS14" s="83">
        <v>0</v>
      </c>
      <c r="GT14" s="83">
        <v>0</v>
      </c>
      <c r="GU14" s="83">
        <v>0</v>
      </c>
      <c r="GV14" s="83">
        <v>0</v>
      </c>
      <c r="GW14" s="83">
        <v>0</v>
      </c>
      <c r="GX14" s="83">
        <v>0</v>
      </c>
      <c r="GY14" s="83">
        <v>0</v>
      </c>
      <c r="GZ14" s="83">
        <v>0</v>
      </c>
      <c r="HA14" s="83">
        <v>0</v>
      </c>
      <c r="HB14" s="83">
        <v>0</v>
      </c>
      <c r="HC14" s="83">
        <v>0</v>
      </c>
      <c r="HD14" s="83">
        <v>0</v>
      </c>
      <c r="HE14" s="83">
        <v>0</v>
      </c>
      <c r="HF14" s="83">
        <v>0</v>
      </c>
      <c r="HG14" s="83">
        <v>3.78</v>
      </c>
      <c r="HH14" s="83">
        <v>0</v>
      </c>
      <c r="HI14" s="83">
        <v>0</v>
      </c>
      <c r="HJ14" s="83">
        <v>0</v>
      </c>
      <c r="HK14" s="83">
        <v>0</v>
      </c>
      <c r="HL14" s="83">
        <v>5.22</v>
      </c>
      <c r="HM14" s="83">
        <v>0</v>
      </c>
      <c r="HN14" s="83">
        <v>0</v>
      </c>
      <c r="HO14" s="83">
        <v>0</v>
      </c>
      <c r="HP14" s="83">
        <v>0</v>
      </c>
      <c r="HQ14" s="83">
        <v>0</v>
      </c>
      <c r="HR14" s="83">
        <v>0</v>
      </c>
      <c r="HS14" s="83">
        <v>0</v>
      </c>
      <c r="HT14" s="83">
        <v>0</v>
      </c>
      <c r="HU14" s="83">
        <v>0</v>
      </c>
      <c r="HV14" s="83">
        <v>0</v>
      </c>
      <c r="HW14" s="83">
        <v>0</v>
      </c>
      <c r="HX14" s="83">
        <v>0</v>
      </c>
      <c r="HY14" s="83">
        <v>0</v>
      </c>
      <c r="HZ14" s="83">
        <v>0</v>
      </c>
      <c r="IA14" s="83">
        <v>0</v>
      </c>
      <c r="IB14" s="83">
        <v>3.78</v>
      </c>
      <c r="IC14" s="83">
        <v>0</v>
      </c>
      <c r="ID14" s="83">
        <v>0</v>
      </c>
      <c r="IE14" s="83">
        <v>0</v>
      </c>
      <c r="IF14" s="83">
        <v>0</v>
      </c>
      <c r="IG14" s="83">
        <v>5.22</v>
      </c>
      <c r="IH14" s="83">
        <v>0</v>
      </c>
      <c r="II14" s="83">
        <v>0</v>
      </c>
      <c r="IJ14" s="83">
        <v>0</v>
      </c>
      <c r="IK14" s="83">
        <v>0</v>
      </c>
      <c r="IL14" s="83">
        <v>0</v>
      </c>
      <c r="IM14" s="83">
        <v>0</v>
      </c>
      <c r="IN14" s="83">
        <v>0</v>
      </c>
      <c r="IO14" s="83">
        <v>0</v>
      </c>
      <c r="IP14" s="83">
        <v>0</v>
      </c>
      <c r="IQ14" s="83">
        <v>0</v>
      </c>
      <c r="IR14" s="83">
        <v>0</v>
      </c>
      <c r="IS14" s="83">
        <v>0</v>
      </c>
      <c r="IT14" s="83">
        <v>0</v>
      </c>
      <c r="IU14" s="83">
        <v>0</v>
      </c>
      <c r="IV14" s="84"/>
      <c r="IW14" s="81">
        <v>1</v>
      </c>
      <c r="IX14" s="81">
        <v>0</v>
      </c>
      <c r="IY14" s="81">
        <v>0</v>
      </c>
      <c r="IZ14" s="81">
        <v>0</v>
      </c>
      <c r="JA14" s="81">
        <v>0</v>
      </c>
      <c r="JB14" s="81">
        <v>0</v>
      </c>
      <c r="JC14" s="81">
        <v>0</v>
      </c>
      <c r="JD14" s="81">
        <v>0</v>
      </c>
      <c r="JE14" s="81">
        <v>0</v>
      </c>
      <c r="JF14" s="81">
        <v>0</v>
      </c>
      <c r="JG14" s="81">
        <v>0</v>
      </c>
      <c r="JH14" s="81">
        <v>0</v>
      </c>
      <c r="JI14" s="81">
        <v>0</v>
      </c>
      <c r="JJ14" s="81">
        <v>0</v>
      </c>
      <c r="JK14" s="81">
        <v>0</v>
      </c>
      <c r="JL14" s="81">
        <v>0</v>
      </c>
      <c r="JM14" s="81">
        <v>0</v>
      </c>
      <c r="JN14" s="81">
        <v>0</v>
      </c>
      <c r="JO14" s="81">
        <v>0</v>
      </c>
      <c r="JP14" s="81">
        <v>0</v>
      </c>
      <c r="JQ14" s="81">
        <v>0</v>
      </c>
      <c r="JR14" s="81">
        <v>0</v>
      </c>
      <c r="JS14" s="81">
        <v>0</v>
      </c>
      <c r="JT14" s="81">
        <v>0</v>
      </c>
      <c r="JU14" s="81">
        <v>0</v>
      </c>
      <c r="JV14" s="81">
        <v>0</v>
      </c>
      <c r="JW14" s="81">
        <v>0</v>
      </c>
      <c r="JX14" s="81">
        <v>0</v>
      </c>
      <c r="JY14" s="81">
        <v>0</v>
      </c>
      <c r="JZ14" s="81">
        <v>0</v>
      </c>
      <c r="KA14" s="81">
        <v>0</v>
      </c>
      <c r="KB14" s="81">
        <v>0</v>
      </c>
      <c r="KC14" s="81">
        <v>0</v>
      </c>
      <c r="KD14" s="81">
        <v>0</v>
      </c>
      <c r="KE14" s="81">
        <v>0</v>
      </c>
      <c r="KF14" s="81">
        <v>1</v>
      </c>
      <c r="KG14" s="81">
        <v>0</v>
      </c>
      <c r="KH14" s="81">
        <v>0</v>
      </c>
      <c r="KI14" s="81">
        <v>0</v>
      </c>
      <c r="KJ14" s="81">
        <v>0</v>
      </c>
      <c r="KK14" s="81">
        <v>0</v>
      </c>
      <c r="KL14" s="81">
        <v>0</v>
      </c>
      <c r="KM14" s="81">
        <v>0</v>
      </c>
      <c r="KN14" s="81">
        <v>0</v>
      </c>
      <c r="KO14" s="81">
        <v>0</v>
      </c>
      <c r="KP14" s="81">
        <v>0</v>
      </c>
      <c r="KQ14" s="81">
        <v>0</v>
      </c>
      <c r="KR14" s="81">
        <v>0</v>
      </c>
      <c r="KS14" s="81">
        <v>0</v>
      </c>
      <c r="KT14" s="81">
        <v>0</v>
      </c>
      <c r="KU14" s="81">
        <v>0</v>
      </c>
      <c r="KV14" s="81">
        <v>0</v>
      </c>
      <c r="KW14" s="81">
        <v>0</v>
      </c>
      <c r="KX14" s="81">
        <v>0</v>
      </c>
      <c r="KY14" s="81">
        <v>0</v>
      </c>
      <c r="KZ14" s="81">
        <v>0</v>
      </c>
      <c r="LA14" s="81">
        <v>0</v>
      </c>
      <c r="LB14" s="81">
        <v>0</v>
      </c>
      <c r="LC14" s="81">
        <v>0</v>
      </c>
      <c r="LD14" s="81">
        <v>0</v>
      </c>
      <c r="LE14" s="81">
        <v>0</v>
      </c>
      <c r="LF14" s="81">
        <v>0</v>
      </c>
      <c r="LG14" s="81">
        <v>0</v>
      </c>
      <c r="LH14" s="81">
        <v>0</v>
      </c>
      <c r="LI14" s="81">
        <v>0</v>
      </c>
      <c r="LJ14" s="81">
        <v>0</v>
      </c>
      <c r="LK14" s="81">
        <v>0</v>
      </c>
      <c r="LL14" s="81">
        <v>0</v>
      </c>
      <c r="LM14" s="81">
        <v>0</v>
      </c>
      <c r="LN14" s="81">
        <v>0</v>
      </c>
      <c r="LO14" s="81">
        <v>0</v>
      </c>
      <c r="LP14" s="81">
        <v>0</v>
      </c>
      <c r="LQ14" s="81">
        <v>0</v>
      </c>
      <c r="LR14" s="81">
        <v>0</v>
      </c>
      <c r="LS14" s="81">
        <v>0</v>
      </c>
      <c r="LT14" s="81">
        <v>0</v>
      </c>
      <c r="LU14" s="81">
        <v>0</v>
      </c>
      <c r="LV14" s="81">
        <v>0</v>
      </c>
      <c r="LW14" s="81">
        <v>0</v>
      </c>
      <c r="LX14" s="81">
        <v>0</v>
      </c>
      <c r="LY14" s="81">
        <v>0</v>
      </c>
      <c r="LZ14" s="81">
        <v>0</v>
      </c>
      <c r="MA14" s="81">
        <v>0</v>
      </c>
      <c r="MB14" s="81">
        <v>0</v>
      </c>
      <c r="MC14" s="81">
        <v>0</v>
      </c>
      <c r="MD14" s="81">
        <v>0</v>
      </c>
      <c r="ME14" s="81">
        <v>0</v>
      </c>
      <c r="MF14" s="81">
        <v>0</v>
      </c>
      <c r="MG14" s="81">
        <v>0</v>
      </c>
      <c r="MH14" s="81">
        <v>0</v>
      </c>
      <c r="MI14" s="81">
        <v>0</v>
      </c>
      <c r="MJ14" s="81">
        <v>0</v>
      </c>
      <c r="MK14" s="81">
        <v>0</v>
      </c>
      <c r="ML14" s="81">
        <v>0</v>
      </c>
      <c r="MM14" s="81">
        <v>0</v>
      </c>
      <c r="MN14" s="81">
        <v>0</v>
      </c>
      <c r="MO14" s="81">
        <v>0</v>
      </c>
      <c r="MP14" s="81">
        <v>0</v>
      </c>
      <c r="MQ14" s="81">
        <v>0</v>
      </c>
      <c r="MR14" s="81">
        <v>0</v>
      </c>
      <c r="MS14" s="81">
        <v>0</v>
      </c>
      <c r="MT14" s="81">
        <v>0</v>
      </c>
      <c r="MU14" s="81">
        <v>0</v>
      </c>
      <c r="MV14" s="81">
        <v>0</v>
      </c>
      <c r="MW14" s="81">
        <v>0</v>
      </c>
      <c r="MX14" s="81">
        <v>1</v>
      </c>
      <c r="MY14" s="81">
        <v>0</v>
      </c>
      <c r="MZ14" s="81">
        <v>0</v>
      </c>
      <c r="NA14" s="81">
        <v>0</v>
      </c>
      <c r="NB14" s="81">
        <v>0</v>
      </c>
      <c r="NC14" s="81">
        <v>0</v>
      </c>
      <c r="ND14" s="81">
        <v>0</v>
      </c>
      <c r="NE14" s="81">
        <v>0</v>
      </c>
      <c r="NF14" s="81">
        <v>0</v>
      </c>
      <c r="NG14" s="81">
        <v>0</v>
      </c>
      <c r="NH14" s="81">
        <v>0</v>
      </c>
      <c r="NI14" s="81">
        <v>0</v>
      </c>
      <c r="NJ14" s="81">
        <v>0</v>
      </c>
      <c r="NK14" s="81">
        <v>0</v>
      </c>
      <c r="NL14" s="81">
        <v>0</v>
      </c>
      <c r="NM14" s="81">
        <v>0</v>
      </c>
      <c r="NN14" s="81">
        <v>0</v>
      </c>
      <c r="NO14" s="81">
        <v>0</v>
      </c>
      <c r="NP14" s="81">
        <v>0</v>
      </c>
      <c r="NQ14" s="81">
        <v>0</v>
      </c>
      <c r="NR14" s="81">
        <v>0</v>
      </c>
      <c r="NS14" s="81">
        <v>0</v>
      </c>
      <c r="NT14" s="81">
        <v>0</v>
      </c>
      <c r="NU14" s="81">
        <v>0</v>
      </c>
      <c r="NV14" s="81">
        <v>0</v>
      </c>
      <c r="NW14" s="81">
        <v>0</v>
      </c>
      <c r="NX14" s="81">
        <v>0</v>
      </c>
      <c r="NY14" s="81">
        <v>0</v>
      </c>
      <c r="NZ14" s="81">
        <v>0</v>
      </c>
      <c r="OA14" s="81">
        <v>0</v>
      </c>
      <c r="OB14" s="81">
        <v>0</v>
      </c>
      <c r="OC14" s="81">
        <v>0</v>
      </c>
      <c r="OD14" s="81">
        <v>0</v>
      </c>
      <c r="OE14" s="81">
        <v>0</v>
      </c>
      <c r="OF14" s="81">
        <v>0</v>
      </c>
      <c r="OG14" s="81">
        <v>1</v>
      </c>
      <c r="OH14" s="81">
        <v>0</v>
      </c>
      <c r="OI14" s="81">
        <v>0</v>
      </c>
      <c r="OJ14" s="81">
        <v>0</v>
      </c>
      <c r="OK14" s="81">
        <v>0</v>
      </c>
      <c r="OL14" s="81">
        <v>0</v>
      </c>
      <c r="OM14" s="81">
        <v>0</v>
      </c>
      <c r="ON14" s="81">
        <v>0</v>
      </c>
      <c r="OO14" s="81">
        <v>0</v>
      </c>
      <c r="OP14" s="81">
        <v>0</v>
      </c>
      <c r="OQ14" s="81">
        <v>0</v>
      </c>
      <c r="OR14" s="81">
        <v>0</v>
      </c>
      <c r="OS14" s="81">
        <v>0</v>
      </c>
      <c r="OT14" s="81">
        <v>0</v>
      </c>
      <c r="OU14" s="81">
        <v>0</v>
      </c>
      <c r="OV14" s="81">
        <v>0</v>
      </c>
      <c r="OW14" s="81">
        <v>0</v>
      </c>
      <c r="OX14" s="81">
        <v>0</v>
      </c>
      <c r="OY14" s="81">
        <v>0</v>
      </c>
      <c r="OZ14" s="81">
        <v>0</v>
      </c>
      <c r="PA14" s="81">
        <v>0</v>
      </c>
      <c r="PB14" s="81">
        <v>0</v>
      </c>
      <c r="PC14" s="81">
        <v>0</v>
      </c>
      <c r="PD14" s="81">
        <v>0</v>
      </c>
      <c r="PE14" s="81">
        <v>0</v>
      </c>
      <c r="PF14" s="81">
        <v>0</v>
      </c>
      <c r="PG14" s="81">
        <v>0</v>
      </c>
      <c r="PH14" s="81">
        <v>0</v>
      </c>
      <c r="PI14" s="81">
        <v>0</v>
      </c>
      <c r="PJ14" s="81">
        <v>0</v>
      </c>
      <c r="PK14" s="81">
        <v>0</v>
      </c>
      <c r="PL14" s="81">
        <v>0</v>
      </c>
      <c r="PM14" s="81">
        <v>0</v>
      </c>
      <c r="PN14" s="81">
        <v>0</v>
      </c>
      <c r="PO14" s="81">
        <v>0</v>
      </c>
      <c r="PP14" s="81">
        <v>0</v>
      </c>
      <c r="PQ14" s="81">
        <v>0</v>
      </c>
      <c r="PR14" s="81">
        <v>0</v>
      </c>
      <c r="PS14" s="81">
        <v>0</v>
      </c>
      <c r="PT14" s="81">
        <v>0</v>
      </c>
      <c r="PU14" s="81">
        <v>0</v>
      </c>
      <c r="PV14" s="81">
        <v>0</v>
      </c>
      <c r="PW14" s="81">
        <v>0</v>
      </c>
      <c r="PX14" s="81">
        <v>0</v>
      </c>
      <c r="PY14" s="81">
        <v>0</v>
      </c>
      <c r="PZ14" s="81">
        <v>0</v>
      </c>
      <c r="QA14" s="81">
        <v>0</v>
      </c>
      <c r="QB14" s="81">
        <v>0</v>
      </c>
      <c r="QC14" s="81">
        <v>0</v>
      </c>
      <c r="QD14" s="81">
        <v>0</v>
      </c>
      <c r="QE14" s="81">
        <v>0</v>
      </c>
      <c r="QF14" s="81">
        <v>0</v>
      </c>
      <c r="QG14" s="81">
        <v>0</v>
      </c>
      <c r="QH14" s="81">
        <v>0</v>
      </c>
      <c r="QI14" s="81">
        <v>0</v>
      </c>
      <c r="QJ14" s="81">
        <v>0</v>
      </c>
      <c r="QK14" s="81">
        <v>0</v>
      </c>
      <c r="QL14" s="81">
        <v>0</v>
      </c>
      <c r="QM14" s="81">
        <v>0</v>
      </c>
      <c r="QN14" s="81">
        <v>0</v>
      </c>
      <c r="QO14" s="81">
        <v>0</v>
      </c>
      <c r="QP14" s="81">
        <v>0</v>
      </c>
      <c r="QQ14" s="81">
        <v>0</v>
      </c>
      <c r="QR14" s="81">
        <v>0</v>
      </c>
      <c r="QS14" s="81">
        <v>0</v>
      </c>
      <c r="QT14" s="81">
        <v>1</v>
      </c>
      <c r="QU14" s="81">
        <v>0</v>
      </c>
      <c r="QV14" s="81">
        <v>0</v>
      </c>
      <c r="QW14" s="81">
        <v>0</v>
      </c>
      <c r="QX14" s="81">
        <v>0</v>
      </c>
      <c r="QY14" s="81">
        <v>1</v>
      </c>
      <c r="QZ14" s="81">
        <v>0</v>
      </c>
      <c r="RA14" s="81">
        <v>0</v>
      </c>
      <c r="RB14" s="81">
        <v>0</v>
      </c>
      <c r="RC14" s="81">
        <v>0</v>
      </c>
      <c r="RD14" s="81">
        <v>0</v>
      </c>
      <c r="RE14" s="81">
        <v>0</v>
      </c>
      <c r="RF14" s="81">
        <v>0</v>
      </c>
      <c r="RG14" s="81">
        <v>0</v>
      </c>
      <c r="RH14" s="81">
        <v>0</v>
      </c>
      <c r="RI14" s="81">
        <v>0</v>
      </c>
      <c r="RJ14" s="81">
        <v>0</v>
      </c>
      <c r="RK14" s="81">
        <v>0</v>
      </c>
      <c r="RL14" s="81">
        <v>0</v>
      </c>
      <c r="RM14" s="81">
        <v>0</v>
      </c>
      <c r="RN14" s="81">
        <v>0</v>
      </c>
      <c r="RO14" s="81">
        <v>1</v>
      </c>
      <c r="RP14" s="81">
        <v>0</v>
      </c>
      <c r="RQ14" s="81">
        <v>0</v>
      </c>
      <c r="RR14" s="81">
        <v>0</v>
      </c>
      <c r="RS14" s="81">
        <v>0</v>
      </c>
      <c r="RT14" s="81">
        <v>1</v>
      </c>
      <c r="RU14" s="81">
        <v>0</v>
      </c>
      <c r="RV14" s="81">
        <v>0</v>
      </c>
      <c r="RW14" s="81">
        <v>0</v>
      </c>
      <c r="RX14" s="81">
        <v>0</v>
      </c>
      <c r="RY14" s="81">
        <v>0</v>
      </c>
      <c r="RZ14" s="81">
        <v>0</v>
      </c>
      <c r="SA14" s="81">
        <v>0</v>
      </c>
      <c r="SB14" s="81">
        <v>0</v>
      </c>
      <c r="SC14" s="81">
        <v>0</v>
      </c>
      <c r="SD14" s="81">
        <v>0</v>
      </c>
      <c r="SE14" s="81">
        <v>0</v>
      </c>
      <c r="SF14" s="81">
        <v>0</v>
      </c>
      <c r="SG14" s="81">
        <v>0</v>
      </c>
      <c r="SH14" s="81">
        <v>0</v>
      </c>
    </row>
    <row r="15" spans="1:503">
      <c r="A15" s="18" t="s">
        <v>1908</v>
      </c>
      <c r="B15" s="80">
        <v>7</v>
      </c>
      <c r="C15" s="80">
        <v>7</v>
      </c>
      <c r="D15" s="80">
        <v>1</v>
      </c>
      <c r="E15" s="80">
        <v>2010</v>
      </c>
      <c r="F15" s="80" t="s">
        <v>86</v>
      </c>
      <c r="G15" s="182" t="s">
        <v>1901</v>
      </c>
      <c r="H15" s="80" t="s">
        <v>1902</v>
      </c>
      <c r="I15" s="173"/>
      <c r="J15" s="83">
        <v>3.8610000000000002</v>
      </c>
      <c r="K15" s="83">
        <v>0</v>
      </c>
      <c r="L15" s="83">
        <v>0</v>
      </c>
      <c r="M15" s="83">
        <v>0</v>
      </c>
      <c r="N15" s="83">
        <v>0</v>
      </c>
      <c r="O15" s="83">
        <v>0</v>
      </c>
      <c r="P15" s="83">
        <v>0</v>
      </c>
      <c r="Q15" s="83">
        <v>0</v>
      </c>
      <c r="R15" s="83">
        <v>0</v>
      </c>
      <c r="S15" s="83">
        <v>0</v>
      </c>
      <c r="T15" s="83">
        <v>0</v>
      </c>
      <c r="U15" s="83">
        <v>0</v>
      </c>
      <c r="V15" s="83">
        <v>0</v>
      </c>
      <c r="W15" s="83">
        <v>0</v>
      </c>
      <c r="X15" s="83">
        <v>0</v>
      </c>
      <c r="Y15" s="83">
        <v>0</v>
      </c>
      <c r="Z15" s="83">
        <v>0</v>
      </c>
      <c r="AA15" s="83">
        <v>0</v>
      </c>
      <c r="AB15" s="83">
        <v>0</v>
      </c>
      <c r="AC15" s="83">
        <v>0</v>
      </c>
      <c r="AD15" s="83">
        <v>0</v>
      </c>
      <c r="AE15" s="83">
        <v>0</v>
      </c>
      <c r="AF15" s="83">
        <v>0</v>
      </c>
      <c r="AG15" s="83">
        <v>0</v>
      </c>
      <c r="AH15" s="83">
        <v>0</v>
      </c>
      <c r="AI15" s="83">
        <v>0</v>
      </c>
      <c r="AJ15" s="83">
        <v>0</v>
      </c>
      <c r="AK15" s="83">
        <v>0</v>
      </c>
      <c r="AL15" s="83">
        <v>0</v>
      </c>
      <c r="AM15" s="83">
        <v>0</v>
      </c>
      <c r="AN15" s="83">
        <v>0</v>
      </c>
      <c r="AO15" s="83">
        <v>0</v>
      </c>
      <c r="AP15" s="83">
        <v>0</v>
      </c>
      <c r="AQ15" s="83">
        <v>0</v>
      </c>
      <c r="AR15" s="83">
        <v>0</v>
      </c>
      <c r="AS15" s="83">
        <v>4.4640000000000004</v>
      </c>
      <c r="AT15" s="83">
        <v>0</v>
      </c>
      <c r="AU15" s="83">
        <v>0</v>
      </c>
      <c r="AV15" s="83">
        <v>0</v>
      </c>
      <c r="AW15" s="83">
        <v>0</v>
      </c>
      <c r="AX15" s="83">
        <v>0</v>
      </c>
      <c r="AY15" s="83">
        <v>0</v>
      </c>
      <c r="AZ15" s="83">
        <v>0</v>
      </c>
      <c r="BA15" s="83">
        <v>0</v>
      </c>
      <c r="BB15" s="83">
        <v>0</v>
      </c>
      <c r="BC15" s="83">
        <v>0</v>
      </c>
      <c r="BD15" s="83">
        <v>0</v>
      </c>
      <c r="BE15" s="83">
        <v>0</v>
      </c>
      <c r="BF15" s="83">
        <v>0</v>
      </c>
      <c r="BG15" s="83">
        <v>0</v>
      </c>
      <c r="BH15" s="83">
        <v>0</v>
      </c>
      <c r="BI15" s="83">
        <v>0</v>
      </c>
      <c r="BJ15" s="83">
        <v>0</v>
      </c>
      <c r="BK15" s="83">
        <v>0</v>
      </c>
      <c r="BL15" s="83">
        <v>0</v>
      </c>
      <c r="BM15" s="83">
        <v>0</v>
      </c>
      <c r="BN15" s="83">
        <v>0</v>
      </c>
      <c r="BO15" s="83">
        <v>0</v>
      </c>
      <c r="BP15" s="83">
        <v>0</v>
      </c>
      <c r="BQ15" s="83">
        <v>0</v>
      </c>
      <c r="BR15" s="83">
        <v>0</v>
      </c>
      <c r="BS15" s="83">
        <v>0</v>
      </c>
      <c r="BT15" s="83">
        <v>0</v>
      </c>
      <c r="BU15" s="83">
        <v>0</v>
      </c>
      <c r="BV15" s="83">
        <v>0</v>
      </c>
      <c r="BW15" s="83">
        <v>0</v>
      </c>
      <c r="BX15" s="83">
        <v>0</v>
      </c>
      <c r="BY15" s="83">
        <v>0</v>
      </c>
      <c r="BZ15" s="83">
        <v>0</v>
      </c>
      <c r="CA15" s="83">
        <v>0</v>
      </c>
      <c r="CB15" s="83">
        <v>0</v>
      </c>
      <c r="CC15" s="83">
        <v>0</v>
      </c>
      <c r="CD15" s="83">
        <v>0</v>
      </c>
      <c r="CE15" s="83">
        <v>0</v>
      </c>
      <c r="CF15" s="83">
        <v>0</v>
      </c>
      <c r="CG15" s="83">
        <v>0</v>
      </c>
      <c r="CH15" s="83">
        <v>0</v>
      </c>
      <c r="CI15" s="83">
        <v>0</v>
      </c>
      <c r="CJ15" s="83">
        <v>0</v>
      </c>
      <c r="CK15" s="83">
        <v>0</v>
      </c>
      <c r="CL15" s="83">
        <v>0</v>
      </c>
      <c r="CM15" s="83">
        <v>0</v>
      </c>
      <c r="CN15" s="83">
        <v>0</v>
      </c>
      <c r="CO15" s="83">
        <v>0</v>
      </c>
      <c r="CP15" s="83">
        <v>0</v>
      </c>
      <c r="CQ15" s="83">
        <v>0</v>
      </c>
      <c r="CR15" s="83">
        <v>0</v>
      </c>
      <c r="CS15" s="83">
        <v>0</v>
      </c>
      <c r="CT15" s="83">
        <v>0</v>
      </c>
      <c r="CU15" s="83">
        <v>0</v>
      </c>
      <c r="CV15" s="83">
        <v>0</v>
      </c>
      <c r="CW15" s="83">
        <v>0</v>
      </c>
      <c r="CX15" s="83">
        <v>0</v>
      </c>
      <c r="CY15" s="83">
        <v>0</v>
      </c>
      <c r="CZ15" s="83">
        <v>0</v>
      </c>
      <c r="DA15" s="83">
        <v>0</v>
      </c>
      <c r="DB15" s="83">
        <v>0</v>
      </c>
      <c r="DC15" s="83">
        <v>0</v>
      </c>
      <c r="DD15" s="83">
        <v>0</v>
      </c>
      <c r="DE15" s="83">
        <v>0</v>
      </c>
      <c r="DF15" s="83">
        <v>0</v>
      </c>
      <c r="DG15" s="83">
        <v>0</v>
      </c>
      <c r="DH15" s="83">
        <v>0</v>
      </c>
      <c r="DI15" s="83">
        <v>0</v>
      </c>
      <c r="DJ15" s="83">
        <v>0</v>
      </c>
      <c r="DK15" s="83">
        <v>3.8610000000000002</v>
      </c>
      <c r="DL15" s="83">
        <v>0</v>
      </c>
      <c r="DM15" s="83">
        <v>0</v>
      </c>
      <c r="DN15" s="83">
        <v>0</v>
      </c>
      <c r="DO15" s="83">
        <v>0</v>
      </c>
      <c r="DP15" s="83">
        <v>0</v>
      </c>
      <c r="DQ15" s="83">
        <v>0</v>
      </c>
      <c r="DR15" s="83">
        <v>0</v>
      </c>
      <c r="DS15" s="83">
        <v>0</v>
      </c>
      <c r="DT15" s="83">
        <v>0</v>
      </c>
      <c r="DU15" s="83">
        <v>0</v>
      </c>
      <c r="DV15" s="83">
        <v>0</v>
      </c>
      <c r="DW15" s="83">
        <v>0</v>
      </c>
      <c r="DX15" s="83">
        <v>0</v>
      </c>
      <c r="DY15" s="83">
        <v>0</v>
      </c>
      <c r="DZ15" s="83">
        <v>0</v>
      </c>
      <c r="EA15" s="83">
        <v>0</v>
      </c>
      <c r="EB15" s="83">
        <v>0</v>
      </c>
      <c r="EC15" s="83">
        <v>0</v>
      </c>
      <c r="ED15" s="83">
        <v>0</v>
      </c>
      <c r="EE15" s="83">
        <v>0</v>
      </c>
      <c r="EF15" s="83">
        <v>0</v>
      </c>
      <c r="EG15" s="83">
        <v>0</v>
      </c>
      <c r="EH15" s="83">
        <v>0</v>
      </c>
      <c r="EI15" s="83">
        <v>0</v>
      </c>
      <c r="EJ15" s="83">
        <v>0</v>
      </c>
      <c r="EK15" s="83">
        <v>0</v>
      </c>
      <c r="EL15" s="83">
        <v>0</v>
      </c>
      <c r="EM15" s="83">
        <v>0</v>
      </c>
      <c r="EN15" s="83">
        <v>0</v>
      </c>
      <c r="EO15" s="83">
        <v>0</v>
      </c>
      <c r="EP15" s="83">
        <v>0</v>
      </c>
      <c r="EQ15" s="83">
        <v>0</v>
      </c>
      <c r="ER15" s="83">
        <v>0</v>
      </c>
      <c r="ES15" s="83">
        <v>0</v>
      </c>
      <c r="ET15" s="83">
        <v>4.4640000000000004</v>
      </c>
      <c r="EU15" s="83">
        <v>0</v>
      </c>
      <c r="EV15" s="83">
        <v>0</v>
      </c>
      <c r="EW15" s="83">
        <v>0</v>
      </c>
      <c r="EX15" s="83">
        <v>0</v>
      </c>
      <c r="EY15" s="83">
        <v>0</v>
      </c>
      <c r="EZ15" s="83">
        <v>0</v>
      </c>
      <c r="FA15" s="83">
        <v>0</v>
      </c>
      <c r="FB15" s="83">
        <v>0</v>
      </c>
      <c r="FC15" s="83">
        <v>0</v>
      </c>
      <c r="FD15" s="83">
        <v>0</v>
      </c>
      <c r="FE15" s="83">
        <v>0</v>
      </c>
      <c r="FF15" s="83">
        <v>0</v>
      </c>
      <c r="FG15" s="83">
        <v>0</v>
      </c>
      <c r="FH15" s="83">
        <v>0</v>
      </c>
      <c r="FI15" s="83">
        <v>0</v>
      </c>
      <c r="FJ15" s="83">
        <v>0</v>
      </c>
      <c r="FK15" s="83">
        <v>0</v>
      </c>
      <c r="FL15" s="83">
        <v>0</v>
      </c>
      <c r="FM15" s="83">
        <v>0</v>
      </c>
      <c r="FN15" s="83">
        <v>0</v>
      </c>
      <c r="FO15" s="83">
        <v>0</v>
      </c>
      <c r="FP15" s="83">
        <v>0</v>
      </c>
      <c r="FQ15" s="83">
        <v>0</v>
      </c>
      <c r="FR15" s="83">
        <v>0</v>
      </c>
      <c r="FS15" s="83">
        <v>0</v>
      </c>
      <c r="FT15" s="83">
        <v>0</v>
      </c>
      <c r="FU15" s="83">
        <v>0</v>
      </c>
      <c r="FV15" s="83">
        <v>0</v>
      </c>
      <c r="FW15" s="83">
        <v>0</v>
      </c>
      <c r="FX15" s="83">
        <v>0</v>
      </c>
      <c r="FY15" s="83">
        <v>0</v>
      </c>
      <c r="FZ15" s="83">
        <v>0</v>
      </c>
      <c r="GA15" s="83">
        <v>0</v>
      </c>
      <c r="GB15" s="83">
        <v>0</v>
      </c>
      <c r="GC15" s="83">
        <v>0</v>
      </c>
      <c r="GD15" s="83">
        <v>0</v>
      </c>
      <c r="GE15" s="83">
        <v>0</v>
      </c>
      <c r="GF15" s="83">
        <v>0</v>
      </c>
      <c r="GG15" s="83">
        <v>0</v>
      </c>
      <c r="GH15" s="83">
        <v>0</v>
      </c>
      <c r="GI15" s="83">
        <v>0</v>
      </c>
      <c r="GJ15" s="83">
        <v>0</v>
      </c>
      <c r="GK15" s="83">
        <v>0</v>
      </c>
      <c r="GL15" s="83">
        <v>0</v>
      </c>
      <c r="GM15" s="83">
        <v>0</v>
      </c>
      <c r="GN15" s="83">
        <v>0</v>
      </c>
      <c r="GO15" s="83">
        <v>0</v>
      </c>
      <c r="GP15" s="83">
        <v>0</v>
      </c>
      <c r="GQ15" s="83">
        <v>0</v>
      </c>
      <c r="GR15" s="83">
        <v>0</v>
      </c>
      <c r="GS15" s="83">
        <v>0</v>
      </c>
      <c r="GT15" s="83">
        <v>0</v>
      </c>
      <c r="GU15" s="83">
        <v>0</v>
      </c>
      <c r="GV15" s="83">
        <v>0</v>
      </c>
      <c r="GW15" s="83">
        <v>0</v>
      </c>
      <c r="GX15" s="83">
        <v>0</v>
      </c>
      <c r="GY15" s="83">
        <v>0</v>
      </c>
      <c r="GZ15" s="83">
        <v>0</v>
      </c>
      <c r="HA15" s="83">
        <v>0</v>
      </c>
      <c r="HB15" s="83">
        <v>0</v>
      </c>
      <c r="HC15" s="83">
        <v>0</v>
      </c>
      <c r="HD15" s="83">
        <v>0</v>
      </c>
      <c r="HE15" s="83">
        <v>0</v>
      </c>
      <c r="HF15" s="83">
        <v>0</v>
      </c>
      <c r="HG15" s="83">
        <v>3.8610000000000002</v>
      </c>
      <c r="HH15" s="83">
        <v>0</v>
      </c>
      <c r="HI15" s="83">
        <v>0</v>
      </c>
      <c r="HJ15" s="83">
        <v>0</v>
      </c>
      <c r="HK15" s="83">
        <v>0</v>
      </c>
      <c r="HL15" s="83">
        <v>4.4640000000000004</v>
      </c>
      <c r="HM15" s="83">
        <v>0</v>
      </c>
      <c r="HN15" s="83">
        <v>0</v>
      </c>
      <c r="HO15" s="83">
        <v>0</v>
      </c>
      <c r="HP15" s="83">
        <v>0</v>
      </c>
      <c r="HQ15" s="83">
        <v>0</v>
      </c>
      <c r="HR15" s="83">
        <v>0</v>
      </c>
      <c r="HS15" s="83">
        <v>0</v>
      </c>
      <c r="HT15" s="83">
        <v>0</v>
      </c>
      <c r="HU15" s="83">
        <v>0</v>
      </c>
      <c r="HV15" s="83">
        <v>0</v>
      </c>
      <c r="HW15" s="83">
        <v>0</v>
      </c>
      <c r="HX15" s="83">
        <v>0</v>
      </c>
      <c r="HY15" s="83">
        <v>0</v>
      </c>
      <c r="HZ15" s="83">
        <v>0</v>
      </c>
      <c r="IA15" s="83">
        <v>0</v>
      </c>
      <c r="IB15" s="83">
        <v>3.8610000000000002</v>
      </c>
      <c r="IC15" s="83">
        <v>0</v>
      </c>
      <c r="ID15" s="83">
        <v>0</v>
      </c>
      <c r="IE15" s="83">
        <v>0</v>
      </c>
      <c r="IF15" s="83">
        <v>0</v>
      </c>
      <c r="IG15" s="83">
        <v>4.4640000000000004</v>
      </c>
      <c r="IH15" s="83">
        <v>0</v>
      </c>
      <c r="II15" s="83">
        <v>0</v>
      </c>
      <c r="IJ15" s="83">
        <v>0</v>
      </c>
      <c r="IK15" s="83">
        <v>0</v>
      </c>
      <c r="IL15" s="83">
        <v>0</v>
      </c>
      <c r="IM15" s="83">
        <v>0</v>
      </c>
      <c r="IN15" s="83">
        <v>0</v>
      </c>
      <c r="IO15" s="83">
        <v>0</v>
      </c>
      <c r="IP15" s="83">
        <v>0</v>
      </c>
      <c r="IQ15" s="83">
        <v>0</v>
      </c>
      <c r="IR15" s="83">
        <v>0</v>
      </c>
      <c r="IS15" s="83">
        <v>0</v>
      </c>
      <c r="IT15" s="83">
        <v>0</v>
      </c>
      <c r="IU15" s="83">
        <v>0</v>
      </c>
      <c r="IV15" s="84">
        <v>0</v>
      </c>
      <c r="IW15" s="81">
        <v>1</v>
      </c>
      <c r="IX15" s="81">
        <v>0</v>
      </c>
      <c r="IY15" s="81">
        <v>0</v>
      </c>
      <c r="IZ15" s="81">
        <v>0</v>
      </c>
      <c r="JA15" s="81">
        <v>0</v>
      </c>
      <c r="JB15" s="81">
        <v>0</v>
      </c>
      <c r="JC15" s="81">
        <v>0</v>
      </c>
      <c r="JD15" s="81">
        <v>0</v>
      </c>
      <c r="JE15" s="81">
        <v>0</v>
      </c>
      <c r="JF15" s="81">
        <v>0</v>
      </c>
      <c r="JG15" s="81">
        <v>0</v>
      </c>
      <c r="JH15" s="81">
        <v>0</v>
      </c>
      <c r="JI15" s="81">
        <v>0</v>
      </c>
      <c r="JJ15" s="81">
        <v>0</v>
      </c>
      <c r="JK15" s="81">
        <v>0</v>
      </c>
      <c r="JL15" s="81">
        <v>0</v>
      </c>
      <c r="JM15" s="81">
        <v>0</v>
      </c>
      <c r="JN15" s="81">
        <v>0</v>
      </c>
      <c r="JO15" s="81">
        <v>0</v>
      </c>
      <c r="JP15" s="81">
        <v>0</v>
      </c>
      <c r="JQ15" s="81">
        <v>0</v>
      </c>
      <c r="JR15" s="81">
        <v>0</v>
      </c>
      <c r="JS15" s="81">
        <v>0</v>
      </c>
      <c r="JT15" s="81">
        <v>0</v>
      </c>
      <c r="JU15" s="81">
        <v>0</v>
      </c>
      <c r="JV15" s="81">
        <v>0</v>
      </c>
      <c r="JW15" s="81">
        <v>0</v>
      </c>
      <c r="JX15" s="81">
        <v>0</v>
      </c>
      <c r="JY15" s="81">
        <v>0</v>
      </c>
      <c r="JZ15" s="81">
        <v>0</v>
      </c>
      <c r="KA15" s="81">
        <v>0</v>
      </c>
      <c r="KB15" s="81">
        <v>0</v>
      </c>
      <c r="KC15" s="81">
        <v>0</v>
      </c>
      <c r="KD15" s="81">
        <v>0</v>
      </c>
      <c r="KE15" s="81">
        <v>0</v>
      </c>
      <c r="KF15" s="81">
        <v>1</v>
      </c>
      <c r="KG15" s="81">
        <v>0</v>
      </c>
      <c r="KH15" s="81">
        <v>0</v>
      </c>
      <c r="KI15" s="81">
        <v>0</v>
      </c>
      <c r="KJ15" s="81">
        <v>0</v>
      </c>
      <c r="KK15" s="81">
        <v>0</v>
      </c>
      <c r="KL15" s="81">
        <v>0</v>
      </c>
      <c r="KM15" s="81">
        <v>0</v>
      </c>
      <c r="KN15" s="81">
        <v>0</v>
      </c>
      <c r="KO15" s="81">
        <v>0</v>
      </c>
      <c r="KP15" s="81">
        <v>0</v>
      </c>
      <c r="KQ15" s="81">
        <v>0</v>
      </c>
      <c r="KR15" s="81">
        <v>0</v>
      </c>
      <c r="KS15" s="81">
        <v>0</v>
      </c>
      <c r="KT15" s="81">
        <v>0</v>
      </c>
      <c r="KU15" s="81">
        <v>0</v>
      </c>
      <c r="KV15" s="81">
        <v>0</v>
      </c>
      <c r="KW15" s="81">
        <v>0</v>
      </c>
      <c r="KX15" s="81">
        <v>0</v>
      </c>
      <c r="KY15" s="81">
        <v>0</v>
      </c>
      <c r="KZ15" s="81">
        <v>0</v>
      </c>
      <c r="LA15" s="81">
        <v>0</v>
      </c>
      <c r="LB15" s="81">
        <v>0</v>
      </c>
      <c r="LC15" s="81">
        <v>0</v>
      </c>
      <c r="LD15" s="81">
        <v>0</v>
      </c>
      <c r="LE15" s="81">
        <v>0</v>
      </c>
      <c r="LF15" s="81">
        <v>0</v>
      </c>
      <c r="LG15" s="81">
        <v>0</v>
      </c>
      <c r="LH15" s="81">
        <v>0</v>
      </c>
      <c r="LI15" s="81">
        <v>0</v>
      </c>
      <c r="LJ15" s="81">
        <v>0</v>
      </c>
      <c r="LK15" s="81">
        <v>0</v>
      </c>
      <c r="LL15" s="81">
        <v>0</v>
      </c>
      <c r="LM15" s="81">
        <v>0</v>
      </c>
      <c r="LN15" s="81">
        <v>0</v>
      </c>
      <c r="LO15" s="81">
        <v>0</v>
      </c>
      <c r="LP15" s="81">
        <v>0</v>
      </c>
      <c r="LQ15" s="81">
        <v>0</v>
      </c>
      <c r="LR15" s="81">
        <v>0</v>
      </c>
      <c r="LS15" s="81">
        <v>0</v>
      </c>
      <c r="LT15" s="81">
        <v>0</v>
      </c>
      <c r="LU15" s="81">
        <v>0</v>
      </c>
      <c r="LV15" s="81">
        <v>0</v>
      </c>
      <c r="LW15" s="81">
        <v>0</v>
      </c>
      <c r="LX15" s="81">
        <v>0</v>
      </c>
      <c r="LY15" s="81">
        <v>0</v>
      </c>
      <c r="LZ15" s="81">
        <v>0</v>
      </c>
      <c r="MA15" s="81">
        <v>0</v>
      </c>
      <c r="MB15" s="81">
        <v>0</v>
      </c>
      <c r="MC15" s="81">
        <v>0</v>
      </c>
      <c r="MD15" s="81">
        <v>0</v>
      </c>
      <c r="ME15" s="81">
        <v>0</v>
      </c>
      <c r="MF15" s="81">
        <v>0</v>
      </c>
      <c r="MG15" s="81">
        <v>0</v>
      </c>
      <c r="MH15" s="81">
        <v>0</v>
      </c>
      <c r="MI15" s="81">
        <v>0</v>
      </c>
      <c r="MJ15" s="81">
        <v>0</v>
      </c>
      <c r="MK15" s="81">
        <v>0</v>
      </c>
      <c r="ML15" s="81">
        <v>0</v>
      </c>
      <c r="MM15" s="81">
        <v>0</v>
      </c>
      <c r="MN15" s="81">
        <v>0</v>
      </c>
      <c r="MO15" s="81">
        <v>0</v>
      </c>
      <c r="MP15" s="81">
        <v>0</v>
      </c>
      <c r="MQ15" s="81">
        <v>0</v>
      </c>
      <c r="MR15" s="81">
        <v>0</v>
      </c>
      <c r="MS15" s="81">
        <v>0</v>
      </c>
      <c r="MT15" s="81">
        <v>0</v>
      </c>
      <c r="MU15" s="81">
        <v>0</v>
      </c>
      <c r="MV15" s="81">
        <v>0</v>
      </c>
      <c r="MW15" s="81">
        <v>0</v>
      </c>
      <c r="MX15" s="81">
        <v>1</v>
      </c>
      <c r="MY15" s="81">
        <v>0</v>
      </c>
      <c r="MZ15" s="81">
        <v>0</v>
      </c>
      <c r="NA15" s="81">
        <v>0</v>
      </c>
      <c r="NB15" s="81">
        <v>0</v>
      </c>
      <c r="NC15" s="81">
        <v>0</v>
      </c>
      <c r="ND15" s="81">
        <v>0</v>
      </c>
      <c r="NE15" s="81">
        <v>0</v>
      </c>
      <c r="NF15" s="81">
        <v>0</v>
      </c>
      <c r="NG15" s="81">
        <v>0</v>
      </c>
      <c r="NH15" s="81">
        <v>0</v>
      </c>
      <c r="NI15" s="81">
        <v>0</v>
      </c>
      <c r="NJ15" s="81">
        <v>0</v>
      </c>
      <c r="NK15" s="81">
        <v>0</v>
      </c>
      <c r="NL15" s="81">
        <v>0</v>
      </c>
      <c r="NM15" s="81">
        <v>0</v>
      </c>
      <c r="NN15" s="81">
        <v>0</v>
      </c>
      <c r="NO15" s="81">
        <v>0</v>
      </c>
      <c r="NP15" s="81">
        <v>0</v>
      </c>
      <c r="NQ15" s="81">
        <v>0</v>
      </c>
      <c r="NR15" s="81">
        <v>0</v>
      </c>
      <c r="NS15" s="81">
        <v>0</v>
      </c>
      <c r="NT15" s="81">
        <v>0</v>
      </c>
      <c r="NU15" s="81">
        <v>0</v>
      </c>
      <c r="NV15" s="81">
        <v>0</v>
      </c>
      <c r="NW15" s="81">
        <v>0</v>
      </c>
      <c r="NX15" s="81">
        <v>0</v>
      </c>
      <c r="NY15" s="81">
        <v>0</v>
      </c>
      <c r="NZ15" s="81">
        <v>0</v>
      </c>
      <c r="OA15" s="81">
        <v>0</v>
      </c>
      <c r="OB15" s="81">
        <v>0</v>
      </c>
      <c r="OC15" s="81">
        <v>0</v>
      </c>
      <c r="OD15" s="81">
        <v>0</v>
      </c>
      <c r="OE15" s="81">
        <v>0</v>
      </c>
      <c r="OF15" s="81">
        <v>0</v>
      </c>
      <c r="OG15" s="81">
        <v>1</v>
      </c>
      <c r="OH15" s="81">
        <v>0</v>
      </c>
      <c r="OI15" s="81">
        <v>0</v>
      </c>
      <c r="OJ15" s="81">
        <v>0</v>
      </c>
      <c r="OK15" s="81">
        <v>0</v>
      </c>
      <c r="OL15" s="81">
        <v>0</v>
      </c>
      <c r="OM15" s="81">
        <v>0</v>
      </c>
      <c r="ON15" s="81">
        <v>0</v>
      </c>
      <c r="OO15" s="81">
        <v>0</v>
      </c>
      <c r="OP15" s="81">
        <v>0</v>
      </c>
      <c r="OQ15" s="81">
        <v>0</v>
      </c>
      <c r="OR15" s="81">
        <v>0</v>
      </c>
      <c r="OS15" s="81">
        <v>0</v>
      </c>
      <c r="OT15" s="81">
        <v>0</v>
      </c>
      <c r="OU15" s="81">
        <v>0</v>
      </c>
      <c r="OV15" s="81">
        <v>0</v>
      </c>
      <c r="OW15" s="81">
        <v>0</v>
      </c>
      <c r="OX15" s="81">
        <v>0</v>
      </c>
      <c r="OY15" s="81">
        <v>0</v>
      </c>
      <c r="OZ15" s="81">
        <v>0</v>
      </c>
      <c r="PA15" s="81">
        <v>0</v>
      </c>
      <c r="PB15" s="81">
        <v>0</v>
      </c>
      <c r="PC15" s="81">
        <v>0</v>
      </c>
      <c r="PD15" s="81">
        <v>0</v>
      </c>
      <c r="PE15" s="81">
        <v>0</v>
      </c>
      <c r="PF15" s="81">
        <v>0</v>
      </c>
      <c r="PG15" s="81">
        <v>0</v>
      </c>
      <c r="PH15" s="81">
        <v>0</v>
      </c>
      <c r="PI15" s="81">
        <v>0</v>
      </c>
      <c r="PJ15" s="81">
        <v>0</v>
      </c>
      <c r="PK15" s="81">
        <v>0</v>
      </c>
      <c r="PL15" s="81">
        <v>0</v>
      </c>
      <c r="PM15" s="81">
        <v>0</v>
      </c>
      <c r="PN15" s="81">
        <v>0</v>
      </c>
      <c r="PO15" s="81">
        <v>0</v>
      </c>
      <c r="PP15" s="81">
        <v>0</v>
      </c>
      <c r="PQ15" s="81">
        <v>0</v>
      </c>
      <c r="PR15" s="81">
        <v>0</v>
      </c>
      <c r="PS15" s="81">
        <v>0</v>
      </c>
      <c r="PT15" s="81">
        <v>0</v>
      </c>
      <c r="PU15" s="81">
        <v>0</v>
      </c>
      <c r="PV15" s="81">
        <v>0</v>
      </c>
      <c r="PW15" s="81">
        <v>0</v>
      </c>
      <c r="PX15" s="81">
        <v>0</v>
      </c>
      <c r="PY15" s="81">
        <v>0</v>
      </c>
      <c r="PZ15" s="81">
        <v>0</v>
      </c>
      <c r="QA15" s="81">
        <v>0</v>
      </c>
      <c r="QB15" s="81">
        <v>0</v>
      </c>
      <c r="QC15" s="81">
        <v>0</v>
      </c>
      <c r="QD15" s="81">
        <v>0</v>
      </c>
      <c r="QE15" s="81">
        <v>0</v>
      </c>
      <c r="QF15" s="81">
        <v>0</v>
      </c>
      <c r="QG15" s="81">
        <v>0</v>
      </c>
      <c r="QH15" s="81">
        <v>0</v>
      </c>
      <c r="QI15" s="81">
        <v>0</v>
      </c>
      <c r="QJ15" s="81">
        <v>0</v>
      </c>
      <c r="QK15" s="81">
        <v>0</v>
      </c>
      <c r="QL15" s="81">
        <v>0</v>
      </c>
      <c r="QM15" s="81">
        <v>0</v>
      </c>
      <c r="QN15" s="81">
        <v>0</v>
      </c>
      <c r="QO15" s="81">
        <v>0</v>
      </c>
      <c r="QP15" s="81">
        <v>0</v>
      </c>
      <c r="QQ15" s="81">
        <v>0</v>
      </c>
      <c r="QR15" s="81">
        <v>0</v>
      </c>
      <c r="QS15" s="81">
        <v>0</v>
      </c>
      <c r="QT15" s="81">
        <v>1</v>
      </c>
      <c r="QU15" s="81">
        <v>0</v>
      </c>
      <c r="QV15" s="81">
        <v>0</v>
      </c>
      <c r="QW15" s="81">
        <v>0</v>
      </c>
      <c r="QX15" s="81">
        <v>0</v>
      </c>
      <c r="QY15" s="81">
        <v>1</v>
      </c>
      <c r="QZ15" s="81">
        <v>0</v>
      </c>
      <c r="RA15" s="81">
        <v>0</v>
      </c>
      <c r="RB15" s="81">
        <v>0</v>
      </c>
      <c r="RC15" s="81">
        <v>0</v>
      </c>
      <c r="RD15" s="81">
        <v>0</v>
      </c>
      <c r="RE15" s="81">
        <v>0</v>
      </c>
      <c r="RF15" s="81">
        <v>0</v>
      </c>
      <c r="RG15" s="81">
        <v>0</v>
      </c>
      <c r="RH15" s="81">
        <v>0</v>
      </c>
      <c r="RI15" s="81">
        <v>0</v>
      </c>
      <c r="RJ15" s="81">
        <v>0</v>
      </c>
      <c r="RK15" s="81">
        <v>0</v>
      </c>
      <c r="RL15" s="81">
        <v>0</v>
      </c>
      <c r="RM15" s="81">
        <v>0</v>
      </c>
      <c r="RN15" s="81">
        <v>0</v>
      </c>
      <c r="RO15" s="81">
        <v>1</v>
      </c>
      <c r="RP15" s="81">
        <v>0</v>
      </c>
      <c r="RQ15" s="81">
        <v>0</v>
      </c>
      <c r="RR15" s="81">
        <v>0</v>
      </c>
      <c r="RS15" s="81">
        <v>0</v>
      </c>
      <c r="RT15" s="81">
        <v>1</v>
      </c>
      <c r="RU15" s="81">
        <v>0</v>
      </c>
      <c r="RV15" s="81">
        <v>0</v>
      </c>
      <c r="RW15" s="81">
        <v>0</v>
      </c>
      <c r="RX15" s="81">
        <v>0</v>
      </c>
      <c r="RY15" s="81">
        <v>0</v>
      </c>
      <c r="RZ15" s="81">
        <v>0</v>
      </c>
      <c r="SA15" s="81">
        <v>0</v>
      </c>
      <c r="SB15" s="81">
        <v>0</v>
      </c>
      <c r="SC15" s="81">
        <v>0</v>
      </c>
      <c r="SD15" s="81">
        <v>0</v>
      </c>
      <c r="SE15" s="81">
        <v>0</v>
      </c>
      <c r="SF15" s="81">
        <v>0</v>
      </c>
      <c r="SG15" s="81">
        <v>0</v>
      </c>
      <c r="SH15" s="81">
        <v>0</v>
      </c>
    </row>
    <row r="16" spans="1:503">
      <c r="A16" s="18" t="s">
        <v>1909</v>
      </c>
      <c r="B16" s="80">
        <v>8</v>
      </c>
      <c r="C16" s="80">
        <v>8</v>
      </c>
      <c r="D16" s="80">
        <v>1</v>
      </c>
      <c r="E16" s="80">
        <v>2011</v>
      </c>
      <c r="F16" s="80" t="s">
        <v>87</v>
      </c>
      <c r="G16" s="182" t="s">
        <v>1901</v>
      </c>
      <c r="H16" s="80" t="s">
        <v>1902</v>
      </c>
      <c r="I16" s="173"/>
      <c r="J16" s="83">
        <v>3.3730000000000002</v>
      </c>
      <c r="K16" s="83">
        <v>0</v>
      </c>
      <c r="L16" s="83">
        <v>0</v>
      </c>
      <c r="M16" s="83">
        <v>0</v>
      </c>
      <c r="N16" s="83">
        <v>0</v>
      </c>
      <c r="O16" s="83">
        <v>0</v>
      </c>
      <c r="P16" s="83">
        <v>0</v>
      </c>
      <c r="Q16" s="83">
        <v>0</v>
      </c>
      <c r="R16" s="83">
        <v>0</v>
      </c>
      <c r="S16" s="83">
        <v>0</v>
      </c>
      <c r="T16" s="83">
        <v>0</v>
      </c>
      <c r="U16" s="83">
        <v>0</v>
      </c>
      <c r="V16" s="83">
        <v>0</v>
      </c>
      <c r="W16" s="83">
        <v>0</v>
      </c>
      <c r="X16" s="83">
        <v>0</v>
      </c>
      <c r="Y16" s="83">
        <v>0</v>
      </c>
      <c r="Z16" s="83">
        <v>0</v>
      </c>
      <c r="AA16" s="83">
        <v>0</v>
      </c>
      <c r="AB16" s="83">
        <v>0</v>
      </c>
      <c r="AC16" s="83">
        <v>0</v>
      </c>
      <c r="AD16" s="83">
        <v>0</v>
      </c>
      <c r="AE16" s="83">
        <v>0</v>
      </c>
      <c r="AF16" s="83">
        <v>0</v>
      </c>
      <c r="AG16" s="83">
        <v>0</v>
      </c>
      <c r="AH16" s="83">
        <v>0</v>
      </c>
      <c r="AI16" s="83">
        <v>0</v>
      </c>
      <c r="AJ16" s="83">
        <v>0</v>
      </c>
      <c r="AK16" s="83">
        <v>0</v>
      </c>
      <c r="AL16" s="83">
        <v>0</v>
      </c>
      <c r="AM16" s="83">
        <v>0</v>
      </c>
      <c r="AN16" s="83">
        <v>0</v>
      </c>
      <c r="AO16" s="83">
        <v>0</v>
      </c>
      <c r="AP16" s="83">
        <v>0</v>
      </c>
      <c r="AQ16" s="83">
        <v>0</v>
      </c>
      <c r="AR16" s="83">
        <v>0</v>
      </c>
      <c r="AS16" s="83">
        <v>4.1870000000000003</v>
      </c>
      <c r="AT16" s="83">
        <v>0</v>
      </c>
      <c r="AU16" s="83">
        <v>0</v>
      </c>
      <c r="AV16" s="83">
        <v>0</v>
      </c>
      <c r="AW16" s="83">
        <v>0</v>
      </c>
      <c r="AX16" s="83">
        <v>0</v>
      </c>
      <c r="AY16" s="83">
        <v>0</v>
      </c>
      <c r="AZ16" s="83">
        <v>0</v>
      </c>
      <c r="BA16" s="83">
        <v>0</v>
      </c>
      <c r="BB16" s="83">
        <v>0</v>
      </c>
      <c r="BC16" s="83">
        <v>0</v>
      </c>
      <c r="BD16" s="83">
        <v>0</v>
      </c>
      <c r="BE16" s="83">
        <v>0</v>
      </c>
      <c r="BF16" s="83">
        <v>0</v>
      </c>
      <c r="BG16" s="83">
        <v>0</v>
      </c>
      <c r="BH16" s="83">
        <v>0</v>
      </c>
      <c r="BI16" s="83">
        <v>0</v>
      </c>
      <c r="BJ16" s="83">
        <v>0</v>
      </c>
      <c r="BK16" s="83">
        <v>0</v>
      </c>
      <c r="BL16" s="83">
        <v>0</v>
      </c>
      <c r="BM16" s="83">
        <v>0</v>
      </c>
      <c r="BN16" s="83">
        <v>0</v>
      </c>
      <c r="BO16" s="83">
        <v>0</v>
      </c>
      <c r="BP16" s="83">
        <v>0</v>
      </c>
      <c r="BQ16" s="83">
        <v>0</v>
      </c>
      <c r="BR16" s="83">
        <v>0</v>
      </c>
      <c r="BS16" s="83">
        <v>0</v>
      </c>
      <c r="BT16" s="83">
        <v>0</v>
      </c>
      <c r="BU16" s="83">
        <v>0</v>
      </c>
      <c r="BV16" s="83">
        <v>0</v>
      </c>
      <c r="BW16" s="83">
        <v>0</v>
      </c>
      <c r="BX16" s="83">
        <v>0</v>
      </c>
      <c r="BY16" s="83">
        <v>0</v>
      </c>
      <c r="BZ16" s="83">
        <v>0</v>
      </c>
      <c r="CA16" s="83">
        <v>0</v>
      </c>
      <c r="CB16" s="83">
        <v>0</v>
      </c>
      <c r="CC16" s="83">
        <v>0</v>
      </c>
      <c r="CD16" s="83">
        <v>0</v>
      </c>
      <c r="CE16" s="83">
        <v>0</v>
      </c>
      <c r="CF16" s="83">
        <v>0</v>
      </c>
      <c r="CG16" s="83">
        <v>0</v>
      </c>
      <c r="CH16" s="83">
        <v>0</v>
      </c>
      <c r="CI16" s="83">
        <v>0</v>
      </c>
      <c r="CJ16" s="83">
        <v>0</v>
      </c>
      <c r="CK16" s="83">
        <v>0</v>
      </c>
      <c r="CL16" s="83">
        <v>0</v>
      </c>
      <c r="CM16" s="83">
        <v>0</v>
      </c>
      <c r="CN16" s="83">
        <v>0</v>
      </c>
      <c r="CO16" s="83">
        <v>0</v>
      </c>
      <c r="CP16" s="83">
        <v>0</v>
      </c>
      <c r="CQ16" s="83">
        <v>0</v>
      </c>
      <c r="CR16" s="83">
        <v>0</v>
      </c>
      <c r="CS16" s="83">
        <v>0</v>
      </c>
      <c r="CT16" s="83">
        <v>0</v>
      </c>
      <c r="CU16" s="83">
        <v>0</v>
      </c>
      <c r="CV16" s="83">
        <v>0</v>
      </c>
      <c r="CW16" s="83">
        <v>0</v>
      </c>
      <c r="CX16" s="83">
        <v>0</v>
      </c>
      <c r="CY16" s="83">
        <v>0</v>
      </c>
      <c r="CZ16" s="83">
        <v>0</v>
      </c>
      <c r="DA16" s="83">
        <v>0</v>
      </c>
      <c r="DB16" s="83">
        <v>0</v>
      </c>
      <c r="DC16" s="83">
        <v>0</v>
      </c>
      <c r="DD16" s="83">
        <v>0</v>
      </c>
      <c r="DE16" s="83">
        <v>0</v>
      </c>
      <c r="DF16" s="83">
        <v>0</v>
      </c>
      <c r="DG16" s="83">
        <v>0</v>
      </c>
      <c r="DH16" s="83">
        <v>0</v>
      </c>
      <c r="DI16" s="83">
        <v>0</v>
      </c>
      <c r="DJ16" s="83">
        <v>0</v>
      </c>
      <c r="DK16" s="83">
        <v>3.3730000000000002</v>
      </c>
      <c r="DL16" s="83">
        <v>0</v>
      </c>
      <c r="DM16" s="83">
        <v>0</v>
      </c>
      <c r="DN16" s="83">
        <v>0</v>
      </c>
      <c r="DO16" s="83">
        <v>0</v>
      </c>
      <c r="DP16" s="83">
        <v>0</v>
      </c>
      <c r="DQ16" s="83">
        <v>0</v>
      </c>
      <c r="DR16" s="83">
        <v>0</v>
      </c>
      <c r="DS16" s="83">
        <v>0</v>
      </c>
      <c r="DT16" s="83">
        <v>0</v>
      </c>
      <c r="DU16" s="83">
        <v>0</v>
      </c>
      <c r="DV16" s="83">
        <v>0</v>
      </c>
      <c r="DW16" s="83">
        <v>0</v>
      </c>
      <c r="DX16" s="83">
        <v>0</v>
      </c>
      <c r="DY16" s="83">
        <v>0</v>
      </c>
      <c r="DZ16" s="83">
        <v>0</v>
      </c>
      <c r="EA16" s="83">
        <v>0</v>
      </c>
      <c r="EB16" s="83">
        <v>0</v>
      </c>
      <c r="EC16" s="83">
        <v>0</v>
      </c>
      <c r="ED16" s="83">
        <v>0</v>
      </c>
      <c r="EE16" s="83">
        <v>0</v>
      </c>
      <c r="EF16" s="83">
        <v>0</v>
      </c>
      <c r="EG16" s="83">
        <v>0</v>
      </c>
      <c r="EH16" s="83">
        <v>0</v>
      </c>
      <c r="EI16" s="83">
        <v>0</v>
      </c>
      <c r="EJ16" s="83">
        <v>0</v>
      </c>
      <c r="EK16" s="83">
        <v>0</v>
      </c>
      <c r="EL16" s="83">
        <v>0</v>
      </c>
      <c r="EM16" s="83">
        <v>0</v>
      </c>
      <c r="EN16" s="83">
        <v>0</v>
      </c>
      <c r="EO16" s="83">
        <v>0</v>
      </c>
      <c r="EP16" s="83">
        <v>0</v>
      </c>
      <c r="EQ16" s="83">
        <v>0</v>
      </c>
      <c r="ER16" s="83">
        <v>0</v>
      </c>
      <c r="ES16" s="83">
        <v>0</v>
      </c>
      <c r="ET16" s="83">
        <v>4.1870000000000003</v>
      </c>
      <c r="EU16" s="83">
        <v>0</v>
      </c>
      <c r="EV16" s="83">
        <v>0</v>
      </c>
      <c r="EW16" s="83">
        <v>0</v>
      </c>
      <c r="EX16" s="83">
        <v>0</v>
      </c>
      <c r="EY16" s="83">
        <v>0</v>
      </c>
      <c r="EZ16" s="83">
        <v>0</v>
      </c>
      <c r="FA16" s="83">
        <v>0</v>
      </c>
      <c r="FB16" s="83">
        <v>0</v>
      </c>
      <c r="FC16" s="83">
        <v>0</v>
      </c>
      <c r="FD16" s="83">
        <v>0</v>
      </c>
      <c r="FE16" s="83">
        <v>0</v>
      </c>
      <c r="FF16" s="83">
        <v>0</v>
      </c>
      <c r="FG16" s="83">
        <v>0</v>
      </c>
      <c r="FH16" s="83">
        <v>0</v>
      </c>
      <c r="FI16" s="83">
        <v>0</v>
      </c>
      <c r="FJ16" s="83">
        <v>0</v>
      </c>
      <c r="FK16" s="83">
        <v>0</v>
      </c>
      <c r="FL16" s="83">
        <v>0</v>
      </c>
      <c r="FM16" s="83">
        <v>0</v>
      </c>
      <c r="FN16" s="83">
        <v>0</v>
      </c>
      <c r="FO16" s="83">
        <v>0</v>
      </c>
      <c r="FP16" s="83">
        <v>0</v>
      </c>
      <c r="FQ16" s="83">
        <v>0</v>
      </c>
      <c r="FR16" s="83">
        <v>0</v>
      </c>
      <c r="FS16" s="83">
        <v>0</v>
      </c>
      <c r="FT16" s="83">
        <v>0</v>
      </c>
      <c r="FU16" s="83">
        <v>0</v>
      </c>
      <c r="FV16" s="83">
        <v>0</v>
      </c>
      <c r="FW16" s="83">
        <v>0</v>
      </c>
      <c r="FX16" s="83">
        <v>0</v>
      </c>
      <c r="FY16" s="83">
        <v>0</v>
      </c>
      <c r="FZ16" s="83">
        <v>0</v>
      </c>
      <c r="GA16" s="83">
        <v>0</v>
      </c>
      <c r="GB16" s="83">
        <v>0</v>
      </c>
      <c r="GC16" s="83">
        <v>0</v>
      </c>
      <c r="GD16" s="83">
        <v>0</v>
      </c>
      <c r="GE16" s="83">
        <v>0</v>
      </c>
      <c r="GF16" s="83">
        <v>0</v>
      </c>
      <c r="GG16" s="83">
        <v>0</v>
      </c>
      <c r="GH16" s="83">
        <v>0</v>
      </c>
      <c r="GI16" s="83">
        <v>0</v>
      </c>
      <c r="GJ16" s="83">
        <v>0</v>
      </c>
      <c r="GK16" s="83">
        <v>0</v>
      </c>
      <c r="GL16" s="83">
        <v>0</v>
      </c>
      <c r="GM16" s="83">
        <v>0</v>
      </c>
      <c r="GN16" s="83">
        <v>0</v>
      </c>
      <c r="GO16" s="83">
        <v>0</v>
      </c>
      <c r="GP16" s="83">
        <v>0</v>
      </c>
      <c r="GQ16" s="83">
        <v>0</v>
      </c>
      <c r="GR16" s="83">
        <v>0</v>
      </c>
      <c r="GS16" s="83">
        <v>0</v>
      </c>
      <c r="GT16" s="83">
        <v>0</v>
      </c>
      <c r="GU16" s="83">
        <v>0</v>
      </c>
      <c r="GV16" s="83">
        <v>0</v>
      </c>
      <c r="GW16" s="83">
        <v>0</v>
      </c>
      <c r="GX16" s="83">
        <v>0</v>
      </c>
      <c r="GY16" s="83">
        <v>0</v>
      </c>
      <c r="GZ16" s="83">
        <v>0</v>
      </c>
      <c r="HA16" s="83">
        <v>0</v>
      </c>
      <c r="HB16" s="83">
        <v>0</v>
      </c>
      <c r="HC16" s="83">
        <v>0</v>
      </c>
      <c r="HD16" s="83">
        <v>0</v>
      </c>
      <c r="HE16" s="83">
        <v>0</v>
      </c>
      <c r="HF16" s="83">
        <v>0</v>
      </c>
      <c r="HG16" s="83">
        <v>3.3730000000000002</v>
      </c>
      <c r="HH16" s="83">
        <v>0</v>
      </c>
      <c r="HI16" s="83">
        <v>0</v>
      </c>
      <c r="HJ16" s="83">
        <v>0</v>
      </c>
      <c r="HK16" s="83">
        <v>0</v>
      </c>
      <c r="HL16" s="83">
        <v>4.1870000000000003</v>
      </c>
      <c r="HM16" s="83">
        <v>0</v>
      </c>
      <c r="HN16" s="83">
        <v>0</v>
      </c>
      <c r="HO16" s="83">
        <v>0</v>
      </c>
      <c r="HP16" s="83">
        <v>0</v>
      </c>
      <c r="HQ16" s="83">
        <v>0</v>
      </c>
      <c r="HR16" s="83">
        <v>0</v>
      </c>
      <c r="HS16" s="83">
        <v>0</v>
      </c>
      <c r="HT16" s="83">
        <v>0</v>
      </c>
      <c r="HU16" s="83">
        <v>0</v>
      </c>
      <c r="HV16" s="83">
        <v>0</v>
      </c>
      <c r="HW16" s="83">
        <v>0</v>
      </c>
      <c r="HX16" s="83">
        <v>0</v>
      </c>
      <c r="HY16" s="83">
        <v>0</v>
      </c>
      <c r="HZ16" s="83">
        <v>0</v>
      </c>
      <c r="IA16" s="83">
        <v>0</v>
      </c>
      <c r="IB16" s="83">
        <v>3.3730000000000002</v>
      </c>
      <c r="IC16" s="83">
        <v>0</v>
      </c>
      <c r="ID16" s="83">
        <v>0</v>
      </c>
      <c r="IE16" s="83">
        <v>0</v>
      </c>
      <c r="IF16" s="83">
        <v>0</v>
      </c>
      <c r="IG16" s="83">
        <v>4.1870000000000003</v>
      </c>
      <c r="IH16" s="83">
        <v>0</v>
      </c>
      <c r="II16" s="83">
        <v>0</v>
      </c>
      <c r="IJ16" s="83">
        <v>0</v>
      </c>
      <c r="IK16" s="83">
        <v>0</v>
      </c>
      <c r="IL16" s="83">
        <v>0</v>
      </c>
      <c r="IM16" s="83">
        <v>0</v>
      </c>
      <c r="IN16" s="83">
        <v>0</v>
      </c>
      <c r="IO16" s="83">
        <v>0</v>
      </c>
      <c r="IP16" s="83">
        <v>0</v>
      </c>
      <c r="IQ16" s="83">
        <v>0</v>
      </c>
      <c r="IR16" s="83">
        <v>0</v>
      </c>
      <c r="IS16" s="83">
        <v>0</v>
      </c>
      <c r="IT16" s="83">
        <v>0</v>
      </c>
      <c r="IU16" s="83">
        <v>0</v>
      </c>
      <c r="IV16" s="84">
        <v>0</v>
      </c>
      <c r="IW16" s="81">
        <v>1</v>
      </c>
      <c r="IX16" s="81">
        <v>0</v>
      </c>
      <c r="IY16" s="81">
        <v>0</v>
      </c>
      <c r="IZ16" s="81">
        <v>0</v>
      </c>
      <c r="JA16" s="81">
        <v>0</v>
      </c>
      <c r="JB16" s="81">
        <v>0</v>
      </c>
      <c r="JC16" s="81">
        <v>0</v>
      </c>
      <c r="JD16" s="81">
        <v>0</v>
      </c>
      <c r="JE16" s="81">
        <v>0</v>
      </c>
      <c r="JF16" s="81">
        <v>0</v>
      </c>
      <c r="JG16" s="81">
        <v>0</v>
      </c>
      <c r="JH16" s="81">
        <v>0</v>
      </c>
      <c r="JI16" s="81">
        <v>0</v>
      </c>
      <c r="JJ16" s="81">
        <v>0</v>
      </c>
      <c r="JK16" s="81">
        <v>0</v>
      </c>
      <c r="JL16" s="81">
        <v>0</v>
      </c>
      <c r="JM16" s="81">
        <v>0</v>
      </c>
      <c r="JN16" s="81">
        <v>0</v>
      </c>
      <c r="JO16" s="81">
        <v>0</v>
      </c>
      <c r="JP16" s="81">
        <v>0</v>
      </c>
      <c r="JQ16" s="81">
        <v>0</v>
      </c>
      <c r="JR16" s="81">
        <v>0</v>
      </c>
      <c r="JS16" s="81">
        <v>0</v>
      </c>
      <c r="JT16" s="81">
        <v>0</v>
      </c>
      <c r="JU16" s="81">
        <v>0</v>
      </c>
      <c r="JV16" s="81">
        <v>0</v>
      </c>
      <c r="JW16" s="81">
        <v>0</v>
      </c>
      <c r="JX16" s="81">
        <v>0</v>
      </c>
      <c r="JY16" s="81">
        <v>0</v>
      </c>
      <c r="JZ16" s="81">
        <v>0</v>
      </c>
      <c r="KA16" s="81">
        <v>0</v>
      </c>
      <c r="KB16" s="81">
        <v>0</v>
      </c>
      <c r="KC16" s="81">
        <v>0</v>
      </c>
      <c r="KD16" s="81">
        <v>0</v>
      </c>
      <c r="KE16" s="81">
        <v>0</v>
      </c>
      <c r="KF16" s="81">
        <v>1</v>
      </c>
      <c r="KG16" s="81">
        <v>0</v>
      </c>
      <c r="KH16" s="81">
        <v>0</v>
      </c>
      <c r="KI16" s="81">
        <v>0</v>
      </c>
      <c r="KJ16" s="81">
        <v>0</v>
      </c>
      <c r="KK16" s="81">
        <v>0</v>
      </c>
      <c r="KL16" s="81">
        <v>0</v>
      </c>
      <c r="KM16" s="81">
        <v>0</v>
      </c>
      <c r="KN16" s="81">
        <v>0</v>
      </c>
      <c r="KO16" s="81">
        <v>0</v>
      </c>
      <c r="KP16" s="81">
        <v>0</v>
      </c>
      <c r="KQ16" s="81">
        <v>0</v>
      </c>
      <c r="KR16" s="81">
        <v>0</v>
      </c>
      <c r="KS16" s="81">
        <v>0</v>
      </c>
      <c r="KT16" s="81">
        <v>0</v>
      </c>
      <c r="KU16" s="81">
        <v>0</v>
      </c>
      <c r="KV16" s="81">
        <v>0</v>
      </c>
      <c r="KW16" s="81">
        <v>0</v>
      </c>
      <c r="KX16" s="81">
        <v>0</v>
      </c>
      <c r="KY16" s="81">
        <v>0</v>
      </c>
      <c r="KZ16" s="81">
        <v>0</v>
      </c>
      <c r="LA16" s="81">
        <v>0</v>
      </c>
      <c r="LB16" s="81">
        <v>0</v>
      </c>
      <c r="LC16" s="81">
        <v>0</v>
      </c>
      <c r="LD16" s="81">
        <v>0</v>
      </c>
      <c r="LE16" s="81">
        <v>0</v>
      </c>
      <c r="LF16" s="81">
        <v>0</v>
      </c>
      <c r="LG16" s="81">
        <v>0</v>
      </c>
      <c r="LH16" s="81">
        <v>0</v>
      </c>
      <c r="LI16" s="81">
        <v>0</v>
      </c>
      <c r="LJ16" s="81">
        <v>0</v>
      </c>
      <c r="LK16" s="81">
        <v>0</v>
      </c>
      <c r="LL16" s="81">
        <v>0</v>
      </c>
      <c r="LM16" s="81">
        <v>0</v>
      </c>
      <c r="LN16" s="81">
        <v>0</v>
      </c>
      <c r="LO16" s="81">
        <v>0</v>
      </c>
      <c r="LP16" s="81">
        <v>0</v>
      </c>
      <c r="LQ16" s="81">
        <v>0</v>
      </c>
      <c r="LR16" s="81">
        <v>0</v>
      </c>
      <c r="LS16" s="81">
        <v>0</v>
      </c>
      <c r="LT16" s="81">
        <v>0</v>
      </c>
      <c r="LU16" s="81">
        <v>0</v>
      </c>
      <c r="LV16" s="81">
        <v>0</v>
      </c>
      <c r="LW16" s="81">
        <v>0</v>
      </c>
      <c r="LX16" s="81">
        <v>0</v>
      </c>
      <c r="LY16" s="81">
        <v>0</v>
      </c>
      <c r="LZ16" s="81">
        <v>0</v>
      </c>
      <c r="MA16" s="81">
        <v>0</v>
      </c>
      <c r="MB16" s="81">
        <v>0</v>
      </c>
      <c r="MC16" s="81">
        <v>0</v>
      </c>
      <c r="MD16" s="81">
        <v>0</v>
      </c>
      <c r="ME16" s="81">
        <v>0</v>
      </c>
      <c r="MF16" s="81">
        <v>0</v>
      </c>
      <c r="MG16" s="81">
        <v>0</v>
      </c>
      <c r="MH16" s="81">
        <v>0</v>
      </c>
      <c r="MI16" s="81">
        <v>0</v>
      </c>
      <c r="MJ16" s="81">
        <v>0</v>
      </c>
      <c r="MK16" s="81">
        <v>0</v>
      </c>
      <c r="ML16" s="81">
        <v>0</v>
      </c>
      <c r="MM16" s="81">
        <v>0</v>
      </c>
      <c r="MN16" s="81">
        <v>0</v>
      </c>
      <c r="MO16" s="81">
        <v>0</v>
      </c>
      <c r="MP16" s="81">
        <v>0</v>
      </c>
      <c r="MQ16" s="81">
        <v>0</v>
      </c>
      <c r="MR16" s="81">
        <v>0</v>
      </c>
      <c r="MS16" s="81">
        <v>0</v>
      </c>
      <c r="MT16" s="81">
        <v>0</v>
      </c>
      <c r="MU16" s="81">
        <v>0</v>
      </c>
      <c r="MV16" s="81">
        <v>0</v>
      </c>
      <c r="MW16" s="81">
        <v>0</v>
      </c>
      <c r="MX16" s="81">
        <v>1</v>
      </c>
      <c r="MY16" s="81">
        <v>0</v>
      </c>
      <c r="MZ16" s="81">
        <v>0</v>
      </c>
      <c r="NA16" s="81">
        <v>0</v>
      </c>
      <c r="NB16" s="81">
        <v>0</v>
      </c>
      <c r="NC16" s="81">
        <v>0</v>
      </c>
      <c r="ND16" s="81">
        <v>0</v>
      </c>
      <c r="NE16" s="81">
        <v>0</v>
      </c>
      <c r="NF16" s="81">
        <v>0</v>
      </c>
      <c r="NG16" s="81">
        <v>0</v>
      </c>
      <c r="NH16" s="81">
        <v>0</v>
      </c>
      <c r="NI16" s="81">
        <v>0</v>
      </c>
      <c r="NJ16" s="81">
        <v>0</v>
      </c>
      <c r="NK16" s="81">
        <v>0</v>
      </c>
      <c r="NL16" s="81">
        <v>0</v>
      </c>
      <c r="NM16" s="81">
        <v>0</v>
      </c>
      <c r="NN16" s="81">
        <v>0</v>
      </c>
      <c r="NO16" s="81">
        <v>0</v>
      </c>
      <c r="NP16" s="81">
        <v>0</v>
      </c>
      <c r="NQ16" s="81">
        <v>0</v>
      </c>
      <c r="NR16" s="81">
        <v>0</v>
      </c>
      <c r="NS16" s="81">
        <v>0</v>
      </c>
      <c r="NT16" s="81">
        <v>0</v>
      </c>
      <c r="NU16" s="81">
        <v>0</v>
      </c>
      <c r="NV16" s="81">
        <v>0</v>
      </c>
      <c r="NW16" s="81">
        <v>0</v>
      </c>
      <c r="NX16" s="81">
        <v>0</v>
      </c>
      <c r="NY16" s="81">
        <v>0</v>
      </c>
      <c r="NZ16" s="81">
        <v>0</v>
      </c>
      <c r="OA16" s="81">
        <v>0</v>
      </c>
      <c r="OB16" s="81">
        <v>0</v>
      </c>
      <c r="OC16" s="81">
        <v>0</v>
      </c>
      <c r="OD16" s="81">
        <v>0</v>
      </c>
      <c r="OE16" s="81">
        <v>0</v>
      </c>
      <c r="OF16" s="81">
        <v>0</v>
      </c>
      <c r="OG16" s="81">
        <v>1</v>
      </c>
      <c r="OH16" s="81">
        <v>0</v>
      </c>
      <c r="OI16" s="81">
        <v>0</v>
      </c>
      <c r="OJ16" s="81">
        <v>0</v>
      </c>
      <c r="OK16" s="81">
        <v>0</v>
      </c>
      <c r="OL16" s="81">
        <v>0</v>
      </c>
      <c r="OM16" s="81">
        <v>0</v>
      </c>
      <c r="ON16" s="81">
        <v>0</v>
      </c>
      <c r="OO16" s="81">
        <v>0</v>
      </c>
      <c r="OP16" s="81">
        <v>0</v>
      </c>
      <c r="OQ16" s="81">
        <v>0</v>
      </c>
      <c r="OR16" s="81">
        <v>0</v>
      </c>
      <c r="OS16" s="81">
        <v>0</v>
      </c>
      <c r="OT16" s="81">
        <v>0</v>
      </c>
      <c r="OU16" s="81">
        <v>0</v>
      </c>
      <c r="OV16" s="81">
        <v>0</v>
      </c>
      <c r="OW16" s="81">
        <v>0</v>
      </c>
      <c r="OX16" s="81">
        <v>0</v>
      </c>
      <c r="OY16" s="81">
        <v>0</v>
      </c>
      <c r="OZ16" s="81">
        <v>0</v>
      </c>
      <c r="PA16" s="81">
        <v>0</v>
      </c>
      <c r="PB16" s="81">
        <v>0</v>
      </c>
      <c r="PC16" s="81">
        <v>0</v>
      </c>
      <c r="PD16" s="81">
        <v>0</v>
      </c>
      <c r="PE16" s="81">
        <v>0</v>
      </c>
      <c r="PF16" s="81">
        <v>0</v>
      </c>
      <c r="PG16" s="81">
        <v>0</v>
      </c>
      <c r="PH16" s="81">
        <v>0</v>
      </c>
      <c r="PI16" s="81">
        <v>0</v>
      </c>
      <c r="PJ16" s="81">
        <v>0</v>
      </c>
      <c r="PK16" s="81">
        <v>0</v>
      </c>
      <c r="PL16" s="81">
        <v>0</v>
      </c>
      <c r="PM16" s="81">
        <v>0</v>
      </c>
      <c r="PN16" s="81">
        <v>0</v>
      </c>
      <c r="PO16" s="81">
        <v>0</v>
      </c>
      <c r="PP16" s="81">
        <v>0</v>
      </c>
      <c r="PQ16" s="81">
        <v>0</v>
      </c>
      <c r="PR16" s="81">
        <v>0</v>
      </c>
      <c r="PS16" s="81">
        <v>0</v>
      </c>
      <c r="PT16" s="81">
        <v>0</v>
      </c>
      <c r="PU16" s="81">
        <v>0</v>
      </c>
      <c r="PV16" s="81">
        <v>0</v>
      </c>
      <c r="PW16" s="81">
        <v>0</v>
      </c>
      <c r="PX16" s="81">
        <v>0</v>
      </c>
      <c r="PY16" s="81">
        <v>0</v>
      </c>
      <c r="PZ16" s="81">
        <v>0</v>
      </c>
      <c r="QA16" s="81">
        <v>0</v>
      </c>
      <c r="QB16" s="81">
        <v>0</v>
      </c>
      <c r="QC16" s="81">
        <v>0</v>
      </c>
      <c r="QD16" s="81">
        <v>0</v>
      </c>
      <c r="QE16" s="81">
        <v>0</v>
      </c>
      <c r="QF16" s="81">
        <v>0</v>
      </c>
      <c r="QG16" s="81">
        <v>0</v>
      </c>
      <c r="QH16" s="81">
        <v>0</v>
      </c>
      <c r="QI16" s="81">
        <v>0</v>
      </c>
      <c r="QJ16" s="81">
        <v>0</v>
      </c>
      <c r="QK16" s="81">
        <v>0</v>
      </c>
      <c r="QL16" s="81">
        <v>0</v>
      </c>
      <c r="QM16" s="81">
        <v>0</v>
      </c>
      <c r="QN16" s="81">
        <v>0</v>
      </c>
      <c r="QO16" s="81">
        <v>0</v>
      </c>
      <c r="QP16" s="81">
        <v>0</v>
      </c>
      <c r="QQ16" s="81">
        <v>0</v>
      </c>
      <c r="QR16" s="81">
        <v>0</v>
      </c>
      <c r="QS16" s="81">
        <v>0</v>
      </c>
      <c r="QT16" s="81">
        <v>1</v>
      </c>
      <c r="QU16" s="81">
        <v>0</v>
      </c>
      <c r="QV16" s="81">
        <v>0</v>
      </c>
      <c r="QW16" s="81">
        <v>0</v>
      </c>
      <c r="QX16" s="81">
        <v>0</v>
      </c>
      <c r="QY16" s="81">
        <v>1</v>
      </c>
      <c r="QZ16" s="81">
        <v>0</v>
      </c>
      <c r="RA16" s="81">
        <v>0</v>
      </c>
      <c r="RB16" s="81">
        <v>0</v>
      </c>
      <c r="RC16" s="81">
        <v>0</v>
      </c>
      <c r="RD16" s="81">
        <v>0</v>
      </c>
      <c r="RE16" s="81">
        <v>0</v>
      </c>
      <c r="RF16" s="81">
        <v>0</v>
      </c>
      <c r="RG16" s="81">
        <v>0</v>
      </c>
      <c r="RH16" s="81">
        <v>0</v>
      </c>
      <c r="RI16" s="81">
        <v>0</v>
      </c>
      <c r="RJ16" s="81">
        <v>0</v>
      </c>
      <c r="RK16" s="81">
        <v>0</v>
      </c>
      <c r="RL16" s="81">
        <v>0</v>
      </c>
      <c r="RM16" s="81">
        <v>0</v>
      </c>
      <c r="RN16" s="81">
        <v>0</v>
      </c>
      <c r="RO16" s="81">
        <v>1</v>
      </c>
      <c r="RP16" s="81">
        <v>0</v>
      </c>
      <c r="RQ16" s="81">
        <v>0</v>
      </c>
      <c r="RR16" s="81">
        <v>0</v>
      </c>
      <c r="RS16" s="81">
        <v>0</v>
      </c>
      <c r="RT16" s="81">
        <v>1</v>
      </c>
      <c r="RU16" s="81">
        <v>0</v>
      </c>
      <c r="RV16" s="81">
        <v>0</v>
      </c>
      <c r="RW16" s="81">
        <v>0</v>
      </c>
      <c r="RX16" s="81">
        <v>0</v>
      </c>
      <c r="RY16" s="81">
        <v>0</v>
      </c>
      <c r="RZ16" s="81">
        <v>0</v>
      </c>
      <c r="SA16" s="81">
        <v>0</v>
      </c>
      <c r="SB16" s="81">
        <v>0</v>
      </c>
      <c r="SC16" s="81">
        <v>0</v>
      </c>
      <c r="SD16" s="81">
        <v>0</v>
      </c>
      <c r="SE16" s="81">
        <v>0</v>
      </c>
      <c r="SF16" s="81">
        <v>0</v>
      </c>
      <c r="SG16" s="81">
        <v>0</v>
      </c>
      <c r="SH16" s="81">
        <v>0</v>
      </c>
    </row>
    <row r="17" spans="1:502">
      <c r="A17" s="18" t="s">
        <v>1910</v>
      </c>
      <c r="B17" s="80">
        <v>9</v>
      </c>
      <c r="C17" s="80">
        <v>9</v>
      </c>
      <c r="D17" s="80">
        <v>1</v>
      </c>
      <c r="E17" s="80">
        <v>2012</v>
      </c>
      <c r="F17" s="80" t="s">
        <v>88</v>
      </c>
      <c r="G17" s="182" t="s">
        <v>1901</v>
      </c>
      <c r="H17" s="80" t="s">
        <v>1902</v>
      </c>
      <c r="I17" s="173"/>
      <c r="J17" s="83">
        <v>4.5609999999999999</v>
      </c>
      <c r="K17" s="83">
        <v>0</v>
      </c>
      <c r="L17" s="83">
        <v>0</v>
      </c>
      <c r="M17" s="83">
        <v>0</v>
      </c>
      <c r="N17" s="83">
        <v>0</v>
      </c>
      <c r="O17" s="83">
        <v>0</v>
      </c>
      <c r="P17" s="83">
        <v>0</v>
      </c>
      <c r="Q17" s="83">
        <v>0</v>
      </c>
      <c r="R17" s="83">
        <v>0</v>
      </c>
      <c r="S17" s="83">
        <v>0</v>
      </c>
      <c r="T17" s="83">
        <v>0</v>
      </c>
      <c r="U17" s="83">
        <v>0</v>
      </c>
      <c r="V17" s="83">
        <v>0</v>
      </c>
      <c r="W17" s="83">
        <v>0</v>
      </c>
      <c r="X17" s="83">
        <v>0</v>
      </c>
      <c r="Y17" s="83">
        <v>0</v>
      </c>
      <c r="Z17" s="83">
        <v>0</v>
      </c>
      <c r="AA17" s="83">
        <v>0</v>
      </c>
      <c r="AB17" s="83">
        <v>0</v>
      </c>
      <c r="AC17" s="83">
        <v>0</v>
      </c>
      <c r="AD17" s="83">
        <v>0</v>
      </c>
      <c r="AE17" s="83">
        <v>0</v>
      </c>
      <c r="AF17" s="83">
        <v>0</v>
      </c>
      <c r="AG17" s="83">
        <v>0</v>
      </c>
      <c r="AH17" s="83">
        <v>0</v>
      </c>
      <c r="AI17" s="83">
        <v>0</v>
      </c>
      <c r="AJ17" s="83">
        <v>0</v>
      </c>
      <c r="AK17" s="83">
        <v>0</v>
      </c>
      <c r="AL17" s="83">
        <v>0</v>
      </c>
      <c r="AM17" s="83">
        <v>0</v>
      </c>
      <c r="AN17" s="83">
        <v>0</v>
      </c>
      <c r="AO17" s="83">
        <v>0</v>
      </c>
      <c r="AP17" s="83">
        <v>0</v>
      </c>
      <c r="AQ17" s="83">
        <v>0</v>
      </c>
      <c r="AR17" s="83">
        <v>0</v>
      </c>
      <c r="AS17" s="83">
        <v>5.0140000000000002</v>
      </c>
      <c r="AT17" s="83">
        <v>0</v>
      </c>
      <c r="AU17" s="83">
        <v>0</v>
      </c>
      <c r="AV17" s="83">
        <v>0</v>
      </c>
      <c r="AW17" s="83">
        <v>0</v>
      </c>
      <c r="AX17" s="83">
        <v>0</v>
      </c>
      <c r="AY17" s="83">
        <v>0</v>
      </c>
      <c r="AZ17" s="83">
        <v>0</v>
      </c>
      <c r="BA17" s="83">
        <v>0</v>
      </c>
      <c r="BB17" s="83">
        <v>0</v>
      </c>
      <c r="BC17" s="83">
        <v>0</v>
      </c>
      <c r="BD17" s="83">
        <v>0</v>
      </c>
      <c r="BE17" s="83">
        <v>0</v>
      </c>
      <c r="BF17" s="83">
        <v>0</v>
      </c>
      <c r="BG17" s="83">
        <v>0</v>
      </c>
      <c r="BH17" s="83">
        <v>0</v>
      </c>
      <c r="BI17" s="83">
        <v>0</v>
      </c>
      <c r="BJ17" s="83">
        <v>0</v>
      </c>
      <c r="BK17" s="83">
        <v>0</v>
      </c>
      <c r="BL17" s="83">
        <v>0</v>
      </c>
      <c r="BM17" s="83">
        <v>0</v>
      </c>
      <c r="BN17" s="83">
        <v>0</v>
      </c>
      <c r="BO17" s="83">
        <v>0</v>
      </c>
      <c r="BP17" s="83">
        <v>0</v>
      </c>
      <c r="BQ17" s="83">
        <v>0</v>
      </c>
      <c r="BR17" s="83">
        <v>0</v>
      </c>
      <c r="BS17" s="83">
        <v>0</v>
      </c>
      <c r="BT17" s="83">
        <v>0</v>
      </c>
      <c r="BU17" s="83">
        <v>0</v>
      </c>
      <c r="BV17" s="83">
        <v>0</v>
      </c>
      <c r="BW17" s="83">
        <v>0</v>
      </c>
      <c r="BX17" s="83">
        <v>0</v>
      </c>
      <c r="BY17" s="83">
        <v>0</v>
      </c>
      <c r="BZ17" s="83">
        <v>0</v>
      </c>
      <c r="CA17" s="83">
        <v>0</v>
      </c>
      <c r="CB17" s="83">
        <v>0</v>
      </c>
      <c r="CC17" s="83">
        <v>0</v>
      </c>
      <c r="CD17" s="83">
        <v>0</v>
      </c>
      <c r="CE17" s="83">
        <v>0</v>
      </c>
      <c r="CF17" s="83">
        <v>0</v>
      </c>
      <c r="CG17" s="83">
        <v>0</v>
      </c>
      <c r="CH17" s="83">
        <v>0</v>
      </c>
      <c r="CI17" s="83">
        <v>0</v>
      </c>
      <c r="CJ17" s="83">
        <v>0</v>
      </c>
      <c r="CK17" s="83">
        <v>0</v>
      </c>
      <c r="CL17" s="83">
        <v>0</v>
      </c>
      <c r="CM17" s="83">
        <v>0</v>
      </c>
      <c r="CN17" s="83">
        <v>0</v>
      </c>
      <c r="CO17" s="83">
        <v>0</v>
      </c>
      <c r="CP17" s="83">
        <v>0</v>
      </c>
      <c r="CQ17" s="83">
        <v>0</v>
      </c>
      <c r="CR17" s="83">
        <v>0</v>
      </c>
      <c r="CS17" s="83">
        <v>0</v>
      </c>
      <c r="CT17" s="83">
        <v>0</v>
      </c>
      <c r="CU17" s="83">
        <v>0</v>
      </c>
      <c r="CV17" s="83">
        <v>0</v>
      </c>
      <c r="CW17" s="83">
        <v>0</v>
      </c>
      <c r="CX17" s="83">
        <v>0</v>
      </c>
      <c r="CY17" s="83">
        <v>0</v>
      </c>
      <c r="CZ17" s="83">
        <v>0</v>
      </c>
      <c r="DA17" s="83">
        <v>0</v>
      </c>
      <c r="DB17" s="83">
        <v>0</v>
      </c>
      <c r="DC17" s="83">
        <v>0</v>
      </c>
      <c r="DD17" s="83">
        <v>0</v>
      </c>
      <c r="DE17" s="83">
        <v>0</v>
      </c>
      <c r="DF17" s="83">
        <v>0</v>
      </c>
      <c r="DG17" s="83">
        <v>0</v>
      </c>
      <c r="DH17" s="83">
        <v>0</v>
      </c>
      <c r="DI17" s="83">
        <v>0</v>
      </c>
      <c r="DJ17" s="83">
        <v>0</v>
      </c>
      <c r="DK17" s="83">
        <v>4.5609999999999999</v>
      </c>
      <c r="DL17" s="83">
        <v>0</v>
      </c>
      <c r="DM17" s="83">
        <v>0</v>
      </c>
      <c r="DN17" s="83">
        <v>0</v>
      </c>
      <c r="DO17" s="83">
        <v>0</v>
      </c>
      <c r="DP17" s="83">
        <v>0</v>
      </c>
      <c r="DQ17" s="83">
        <v>0</v>
      </c>
      <c r="DR17" s="83">
        <v>0</v>
      </c>
      <c r="DS17" s="83">
        <v>0</v>
      </c>
      <c r="DT17" s="83">
        <v>0</v>
      </c>
      <c r="DU17" s="83">
        <v>0</v>
      </c>
      <c r="DV17" s="83">
        <v>0</v>
      </c>
      <c r="DW17" s="83">
        <v>0</v>
      </c>
      <c r="DX17" s="83">
        <v>0</v>
      </c>
      <c r="DY17" s="83">
        <v>0</v>
      </c>
      <c r="DZ17" s="83">
        <v>0</v>
      </c>
      <c r="EA17" s="83">
        <v>0</v>
      </c>
      <c r="EB17" s="83">
        <v>0</v>
      </c>
      <c r="EC17" s="83">
        <v>0</v>
      </c>
      <c r="ED17" s="83">
        <v>0</v>
      </c>
      <c r="EE17" s="83">
        <v>0</v>
      </c>
      <c r="EF17" s="83">
        <v>0</v>
      </c>
      <c r="EG17" s="83">
        <v>0</v>
      </c>
      <c r="EH17" s="83">
        <v>0</v>
      </c>
      <c r="EI17" s="83">
        <v>0</v>
      </c>
      <c r="EJ17" s="83">
        <v>0</v>
      </c>
      <c r="EK17" s="83">
        <v>0</v>
      </c>
      <c r="EL17" s="83">
        <v>0</v>
      </c>
      <c r="EM17" s="83">
        <v>0</v>
      </c>
      <c r="EN17" s="83">
        <v>0</v>
      </c>
      <c r="EO17" s="83">
        <v>0</v>
      </c>
      <c r="EP17" s="83">
        <v>0</v>
      </c>
      <c r="EQ17" s="83">
        <v>0</v>
      </c>
      <c r="ER17" s="83">
        <v>0</v>
      </c>
      <c r="ES17" s="83">
        <v>0</v>
      </c>
      <c r="ET17" s="83">
        <v>5.0140000000000002</v>
      </c>
      <c r="EU17" s="83">
        <v>0</v>
      </c>
      <c r="EV17" s="83">
        <v>0</v>
      </c>
      <c r="EW17" s="83">
        <v>0</v>
      </c>
      <c r="EX17" s="83">
        <v>0</v>
      </c>
      <c r="EY17" s="83">
        <v>0</v>
      </c>
      <c r="EZ17" s="83">
        <v>0</v>
      </c>
      <c r="FA17" s="83">
        <v>0</v>
      </c>
      <c r="FB17" s="83">
        <v>0</v>
      </c>
      <c r="FC17" s="83">
        <v>0</v>
      </c>
      <c r="FD17" s="83">
        <v>0</v>
      </c>
      <c r="FE17" s="83">
        <v>0</v>
      </c>
      <c r="FF17" s="83">
        <v>0</v>
      </c>
      <c r="FG17" s="83">
        <v>0</v>
      </c>
      <c r="FH17" s="83">
        <v>0</v>
      </c>
      <c r="FI17" s="83">
        <v>0</v>
      </c>
      <c r="FJ17" s="83">
        <v>0</v>
      </c>
      <c r="FK17" s="83">
        <v>0</v>
      </c>
      <c r="FL17" s="83">
        <v>0</v>
      </c>
      <c r="FM17" s="83">
        <v>0</v>
      </c>
      <c r="FN17" s="83">
        <v>0</v>
      </c>
      <c r="FO17" s="83">
        <v>0</v>
      </c>
      <c r="FP17" s="83">
        <v>0</v>
      </c>
      <c r="FQ17" s="83">
        <v>0</v>
      </c>
      <c r="FR17" s="83">
        <v>0</v>
      </c>
      <c r="FS17" s="83">
        <v>0</v>
      </c>
      <c r="FT17" s="83">
        <v>0</v>
      </c>
      <c r="FU17" s="83">
        <v>0</v>
      </c>
      <c r="FV17" s="83">
        <v>0</v>
      </c>
      <c r="FW17" s="83">
        <v>0</v>
      </c>
      <c r="FX17" s="83">
        <v>0</v>
      </c>
      <c r="FY17" s="83">
        <v>0</v>
      </c>
      <c r="FZ17" s="83">
        <v>0</v>
      </c>
      <c r="GA17" s="83">
        <v>0</v>
      </c>
      <c r="GB17" s="83">
        <v>0</v>
      </c>
      <c r="GC17" s="83">
        <v>0</v>
      </c>
      <c r="GD17" s="83">
        <v>0</v>
      </c>
      <c r="GE17" s="83">
        <v>0</v>
      </c>
      <c r="GF17" s="83">
        <v>0</v>
      </c>
      <c r="GG17" s="83">
        <v>0</v>
      </c>
      <c r="GH17" s="83">
        <v>0</v>
      </c>
      <c r="GI17" s="83">
        <v>0</v>
      </c>
      <c r="GJ17" s="83">
        <v>0</v>
      </c>
      <c r="GK17" s="83">
        <v>0</v>
      </c>
      <c r="GL17" s="83">
        <v>0</v>
      </c>
      <c r="GM17" s="83">
        <v>0</v>
      </c>
      <c r="GN17" s="83">
        <v>0</v>
      </c>
      <c r="GO17" s="83">
        <v>0</v>
      </c>
      <c r="GP17" s="83">
        <v>0</v>
      </c>
      <c r="GQ17" s="83">
        <v>0</v>
      </c>
      <c r="GR17" s="83">
        <v>0</v>
      </c>
      <c r="GS17" s="83">
        <v>0</v>
      </c>
      <c r="GT17" s="83">
        <v>0</v>
      </c>
      <c r="GU17" s="83">
        <v>0</v>
      </c>
      <c r="GV17" s="83">
        <v>0</v>
      </c>
      <c r="GW17" s="83">
        <v>0</v>
      </c>
      <c r="GX17" s="83">
        <v>0</v>
      </c>
      <c r="GY17" s="83">
        <v>0</v>
      </c>
      <c r="GZ17" s="83">
        <v>0</v>
      </c>
      <c r="HA17" s="83">
        <v>0</v>
      </c>
      <c r="HB17" s="83">
        <v>0</v>
      </c>
      <c r="HC17" s="83">
        <v>0</v>
      </c>
      <c r="HD17" s="83">
        <v>0</v>
      </c>
      <c r="HE17" s="83">
        <v>0</v>
      </c>
      <c r="HF17" s="83">
        <v>0</v>
      </c>
      <c r="HG17" s="83">
        <v>4.5609999999999999</v>
      </c>
      <c r="HH17" s="83">
        <v>0</v>
      </c>
      <c r="HI17" s="83">
        <v>0</v>
      </c>
      <c r="HJ17" s="83">
        <v>0</v>
      </c>
      <c r="HK17" s="83">
        <v>0</v>
      </c>
      <c r="HL17" s="83">
        <v>5.0140000000000002</v>
      </c>
      <c r="HM17" s="83">
        <v>0</v>
      </c>
      <c r="HN17" s="83">
        <v>0</v>
      </c>
      <c r="HO17" s="83">
        <v>0</v>
      </c>
      <c r="HP17" s="83">
        <v>0</v>
      </c>
      <c r="HQ17" s="83">
        <v>0</v>
      </c>
      <c r="HR17" s="83">
        <v>0</v>
      </c>
      <c r="HS17" s="83">
        <v>0</v>
      </c>
      <c r="HT17" s="83">
        <v>0</v>
      </c>
      <c r="HU17" s="83">
        <v>0</v>
      </c>
      <c r="HV17" s="83">
        <v>0</v>
      </c>
      <c r="HW17" s="83">
        <v>0</v>
      </c>
      <c r="HX17" s="83">
        <v>0</v>
      </c>
      <c r="HY17" s="83">
        <v>0</v>
      </c>
      <c r="HZ17" s="83">
        <v>0</v>
      </c>
      <c r="IA17" s="83">
        <v>0</v>
      </c>
      <c r="IB17" s="83">
        <v>4.5609999999999999</v>
      </c>
      <c r="IC17" s="83">
        <v>0</v>
      </c>
      <c r="ID17" s="83">
        <v>0</v>
      </c>
      <c r="IE17" s="83">
        <v>0</v>
      </c>
      <c r="IF17" s="83">
        <v>0</v>
      </c>
      <c r="IG17" s="83">
        <v>5.0140000000000002</v>
      </c>
      <c r="IH17" s="83">
        <v>0</v>
      </c>
      <c r="II17" s="83">
        <v>0</v>
      </c>
      <c r="IJ17" s="83">
        <v>0</v>
      </c>
      <c r="IK17" s="83">
        <v>0</v>
      </c>
      <c r="IL17" s="83">
        <v>0</v>
      </c>
      <c r="IM17" s="83">
        <v>0</v>
      </c>
      <c r="IN17" s="83">
        <v>0</v>
      </c>
      <c r="IO17" s="83">
        <v>0</v>
      </c>
      <c r="IP17" s="83">
        <v>0</v>
      </c>
      <c r="IQ17" s="83">
        <v>0</v>
      </c>
      <c r="IR17" s="83">
        <v>0</v>
      </c>
      <c r="IS17" s="83">
        <v>0</v>
      </c>
      <c r="IT17" s="83">
        <v>0</v>
      </c>
      <c r="IU17" s="83">
        <v>0</v>
      </c>
      <c r="IV17" s="84">
        <v>0</v>
      </c>
      <c r="IW17" s="81">
        <v>1</v>
      </c>
      <c r="IX17" s="81">
        <v>0</v>
      </c>
      <c r="IY17" s="81">
        <v>0</v>
      </c>
      <c r="IZ17" s="81">
        <v>0</v>
      </c>
      <c r="JA17" s="81">
        <v>0</v>
      </c>
      <c r="JB17" s="81">
        <v>0</v>
      </c>
      <c r="JC17" s="81">
        <v>0</v>
      </c>
      <c r="JD17" s="81">
        <v>0</v>
      </c>
      <c r="JE17" s="81">
        <v>0</v>
      </c>
      <c r="JF17" s="81">
        <v>0</v>
      </c>
      <c r="JG17" s="81">
        <v>0</v>
      </c>
      <c r="JH17" s="81">
        <v>0</v>
      </c>
      <c r="JI17" s="81">
        <v>0</v>
      </c>
      <c r="JJ17" s="81">
        <v>0</v>
      </c>
      <c r="JK17" s="81">
        <v>0</v>
      </c>
      <c r="JL17" s="81">
        <v>0</v>
      </c>
      <c r="JM17" s="81">
        <v>0</v>
      </c>
      <c r="JN17" s="81">
        <v>0</v>
      </c>
      <c r="JO17" s="81">
        <v>0</v>
      </c>
      <c r="JP17" s="81">
        <v>0</v>
      </c>
      <c r="JQ17" s="81">
        <v>0</v>
      </c>
      <c r="JR17" s="81">
        <v>0</v>
      </c>
      <c r="JS17" s="81">
        <v>0</v>
      </c>
      <c r="JT17" s="81">
        <v>0</v>
      </c>
      <c r="JU17" s="81">
        <v>0</v>
      </c>
      <c r="JV17" s="81">
        <v>0</v>
      </c>
      <c r="JW17" s="81">
        <v>0</v>
      </c>
      <c r="JX17" s="81">
        <v>0</v>
      </c>
      <c r="JY17" s="81">
        <v>0</v>
      </c>
      <c r="JZ17" s="81">
        <v>0</v>
      </c>
      <c r="KA17" s="81">
        <v>0</v>
      </c>
      <c r="KB17" s="81">
        <v>0</v>
      </c>
      <c r="KC17" s="81">
        <v>0</v>
      </c>
      <c r="KD17" s="81">
        <v>0</v>
      </c>
      <c r="KE17" s="81">
        <v>0</v>
      </c>
      <c r="KF17" s="81">
        <v>1</v>
      </c>
      <c r="KG17" s="81">
        <v>0</v>
      </c>
      <c r="KH17" s="81">
        <v>0</v>
      </c>
      <c r="KI17" s="81">
        <v>0</v>
      </c>
      <c r="KJ17" s="81">
        <v>0</v>
      </c>
      <c r="KK17" s="81">
        <v>0</v>
      </c>
      <c r="KL17" s="81">
        <v>0</v>
      </c>
      <c r="KM17" s="81">
        <v>0</v>
      </c>
      <c r="KN17" s="81">
        <v>0</v>
      </c>
      <c r="KO17" s="81">
        <v>0</v>
      </c>
      <c r="KP17" s="81">
        <v>0</v>
      </c>
      <c r="KQ17" s="81">
        <v>0</v>
      </c>
      <c r="KR17" s="81">
        <v>0</v>
      </c>
      <c r="KS17" s="81">
        <v>0</v>
      </c>
      <c r="KT17" s="81">
        <v>0</v>
      </c>
      <c r="KU17" s="81">
        <v>0</v>
      </c>
      <c r="KV17" s="81">
        <v>0</v>
      </c>
      <c r="KW17" s="81">
        <v>0</v>
      </c>
      <c r="KX17" s="81">
        <v>0</v>
      </c>
      <c r="KY17" s="81">
        <v>0</v>
      </c>
      <c r="KZ17" s="81">
        <v>0</v>
      </c>
      <c r="LA17" s="81">
        <v>0</v>
      </c>
      <c r="LB17" s="81">
        <v>0</v>
      </c>
      <c r="LC17" s="81">
        <v>0</v>
      </c>
      <c r="LD17" s="81">
        <v>0</v>
      </c>
      <c r="LE17" s="81">
        <v>0</v>
      </c>
      <c r="LF17" s="81">
        <v>0</v>
      </c>
      <c r="LG17" s="81">
        <v>0</v>
      </c>
      <c r="LH17" s="81">
        <v>0</v>
      </c>
      <c r="LI17" s="81">
        <v>0</v>
      </c>
      <c r="LJ17" s="81">
        <v>0</v>
      </c>
      <c r="LK17" s="81">
        <v>0</v>
      </c>
      <c r="LL17" s="81">
        <v>0</v>
      </c>
      <c r="LM17" s="81">
        <v>0</v>
      </c>
      <c r="LN17" s="81">
        <v>0</v>
      </c>
      <c r="LO17" s="81">
        <v>0</v>
      </c>
      <c r="LP17" s="81">
        <v>0</v>
      </c>
      <c r="LQ17" s="81">
        <v>0</v>
      </c>
      <c r="LR17" s="81">
        <v>0</v>
      </c>
      <c r="LS17" s="81">
        <v>0</v>
      </c>
      <c r="LT17" s="81">
        <v>0</v>
      </c>
      <c r="LU17" s="81">
        <v>0</v>
      </c>
      <c r="LV17" s="81">
        <v>0</v>
      </c>
      <c r="LW17" s="81">
        <v>0</v>
      </c>
      <c r="LX17" s="81">
        <v>0</v>
      </c>
      <c r="LY17" s="81">
        <v>0</v>
      </c>
      <c r="LZ17" s="81">
        <v>0</v>
      </c>
      <c r="MA17" s="81">
        <v>0</v>
      </c>
      <c r="MB17" s="81">
        <v>0</v>
      </c>
      <c r="MC17" s="81">
        <v>0</v>
      </c>
      <c r="MD17" s="81">
        <v>0</v>
      </c>
      <c r="ME17" s="81">
        <v>0</v>
      </c>
      <c r="MF17" s="81">
        <v>0</v>
      </c>
      <c r="MG17" s="81">
        <v>0</v>
      </c>
      <c r="MH17" s="81">
        <v>0</v>
      </c>
      <c r="MI17" s="81">
        <v>0</v>
      </c>
      <c r="MJ17" s="81">
        <v>0</v>
      </c>
      <c r="MK17" s="81">
        <v>0</v>
      </c>
      <c r="ML17" s="81">
        <v>0</v>
      </c>
      <c r="MM17" s="81">
        <v>0</v>
      </c>
      <c r="MN17" s="81">
        <v>0</v>
      </c>
      <c r="MO17" s="81">
        <v>0</v>
      </c>
      <c r="MP17" s="81">
        <v>0</v>
      </c>
      <c r="MQ17" s="81">
        <v>0</v>
      </c>
      <c r="MR17" s="81">
        <v>0</v>
      </c>
      <c r="MS17" s="81">
        <v>0</v>
      </c>
      <c r="MT17" s="81">
        <v>0</v>
      </c>
      <c r="MU17" s="81">
        <v>0</v>
      </c>
      <c r="MV17" s="81">
        <v>0</v>
      </c>
      <c r="MW17" s="81">
        <v>0</v>
      </c>
      <c r="MX17" s="81">
        <v>1</v>
      </c>
      <c r="MY17" s="81">
        <v>0</v>
      </c>
      <c r="MZ17" s="81">
        <v>0</v>
      </c>
      <c r="NA17" s="81">
        <v>0</v>
      </c>
      <c r="NB17" s="81">
        <v>0</v>
      </c>
      <c r="NC17" s="81">
        <v>0</v>
      </c>
      <c r="ND17" s="81">
        <v>0</v>
      </c>
      <c r="NE17" s="81">
        <v>0</v>
      </c>
      <c r="NF17" s="81">
        <v>0</v>
      </c>
      <c r="NG17" s="81">
        <v>0</v>
      </c>
      <c r="NH17" s="81">
        <v>0</v>
      </c>
      <c r="NI17" s="81">
        <v>0</v>
      </c>
      <c r="NJ17" s="81">
        <v>0</v>
      </c>
      <c r="NK17" s="81">
        <v>0</v>
      </c>
      <c r="NL17" s="81">
        <v>0</v>
      </c>
      <c r="NM17" s="81">
        <v>0</v>
      </c>
      <c r="NN17" s="81">
        <v>0</v>
      </c>
      <c r="NO17" s="81">
        <v>0</v>
      </c>
      <c r="NP17" s="81">
        <v>0</v>
      </c>
      <c r="NQ17" s="81">
        <v>0</v>
      </c>
      <c r="NR17" s="81">
        <v>0</v>
      </c>
      <c r="NS17" s="81">
        <v>0</v>
      </c>
      <c r="NT17" s="81">
        <v>0</v>
      </c>
      <c r="NU17" s="81">
        <v>0</v>
      </c>
      <c r="NV17" s="81">
        <v>0</v>
      </c>
      <c r="NW17" s="81">
        <v>0</v>
      </c>
      <c r="NX17" s="81">
        <v>0</v>
      </c>
      <c r="NY17" s="81">
        <v>0</v>
      </c>
      <c r="NZ17" s="81">
        <v>0</v>
      </c>
      <c r="OA17" s="81">
        <v>0</v>
      </c>
      <c r="OB17" s="81">
        <v>0</v>
      </c>
      <c r="OC17" s="81">
        <v>0</v>
      </c>
      <c r="OD17" s="81">
        <v>0</v>
      </c>
      <c r="OE17" s="81">
        <v>0</v>
      </c>
      <c r="OF17" s="81">
        <v>0</v>
      </c>
      <c r="OG17" s="81">
        <v>1</v>
      </c>
      <c r="OH17" s="81">
        <v>0</v>
      </c>
      <c r="OI17" s="81">
        <v>0</v>
      </c>
      <c r="OJ17" s="81">
        <v>0</v>
      </c>
      <c r="OK17" s="81">
        <v>0</v>
      </c>
      <c r="OL17" s="81">
        <v>0</v>
      </c>
      <c r="OM17" s="81">
        <v>0</v>
      </c>
      <c r="ON17" s="81">
        <v>0</v>
      </c>
      <c r="OO17" s="81">
        <v>0</v>
      </c>
      <c r="OP17" s="81">
        <v>0</v>
      </c>
      <c r="OQ17" s="81">
        <v>0</v>
      </c>
      <c r="OR17" s="81">
        <v>0</v>
      </c>
      <c r="OS17" s="81">
        <v>0</v>
      </c>
      <c r="OT17" s="81">
        <v>0</v>
      </c>
      <c r="OU17" s="81">
        <v>0</v>
      </c>
      <c r="OV17" s="81">
        <v>0</v>
      </c>
      <c r="OW17" s="81">
        <v>0</v>
      </c>
      <c r="OX17" s="81">
        <v>0</v>
      </c>
      <c r="OY17" s="81">
        <v>0</v>
      </c>
      <c r="OZ17" s="81">
        <v>0</v>
      </c>
      <c r="PA17" s="81">
        <v>0</v>
      </c>
      <c r="PB17" s="81">
        <v>0</v>
      </c>
      <c r="PC17" s="81">
        <v>0</v>
      </c>
      <c r="PD17" s="81">
        <v>0</v>
      </c>
      <c r="PE17" s="81">
        <v>0</v>
      </c>
      <c r="PF17" s="81">
        <v>0</v>
      </c>
      <c r="PG17" s="81">
        <v>0</v>
      </c>
      <c r="PH17" s="81">
        <v>0</v>
      </c>
      <c r="PI17" s="81">
        <v>0</v>
      </c>
      <c r="PJ17" s="81">
        <v>0</v>
      </c>
      <c r="PK17" s="81">
        <v>0</v>
      </c>
      <c r="PL17" s="81">
        <v>0</v>
      </c>
      <c r="PM17" s="81">
        <v>0</v>
      </c>
      <c r="PN17" s="81">
        <v>0</v>
      </c>
      <c r="PO17" s="81">
        <v>0</v>
      </c>
      <c r="PP17" s="81">
        <v>0</v>
      </c>
      <c r="PQ17" s="81">
        <v>0</v>
      </c>
      <c r="PR17" s="81">
        <v>0</v>
      </c>
      <c r="PS17" s="81">
        <v>0</v>
      </c>
      <c r="PT17" s="81">
        <v>0</v>
      </c>
      <c r="PU17" s="81">
        <v>0</v>
      </c>
      <c r="PV17" s="81">
        <v>0</v>
      </c>
      <c r="PW17" s="81">
        <v>0</v>
      </c>
      <c r="PX17" s="81">
        <v>0</v>
      </c>
      <c r="PY17" s="81">
        <v>0</v>
      </c>
      <c r="PZ17" s="81">
        <v>0</v>
      </c>
      <c r="QA17" s="81">
        <v>0</v>
      </c>
      <c r="QB17" s="81">
        <v>0</v>
      </c>
      <c r="QC17" s="81">
        <v>0</v>
      </c>
      <c r="QD17" s="81">
        <v>0</v>
      </c>
      <c r="QE17" s="81">
        <v>0</v>
      </c>
      <c r="QF17" s="81">
        <v>0</v>
      </c>
      <c r="QG17" s="81">
        <v>0</v>
      </c>
      <c r="QH17" s="81">
        <v>0</v>
      </c>
      <c r="QI17" s="81">
        <v>0</v>
      </c>
      <c r="QJ17" s="81">
        <v>0</v>
      </c>
      <c r="QK17" s="81">
        <v>0</v>
      </c>
      <c r="QL17" s="81">
        <v>0</v>
      </c>
      <c r="QM17" s="81">
        <v>0</v>
      </c>
      <c r="QN17" s="81">
        <v>0</v>
      </c>
      <c r="QO17" s="81">
        <v>0</v>
      </c>
      <c r="QP17" s="81">
        <v>0</v>
      </c>
      <c r="QQ17" s="81">
        <v>0</v>
      </c>
      <c r="QR17" s="81">
        <v>0</v>
      </c>
      <c r="QS17" s="81">
        <v>0</v>
      </c>
      <c r="QT17" s="81">
        <v>1</v>
      </c>
      <c r="QU17" s="81">
        <v>0</v>
      </c>
      <c r="QV17" s="81">
        <v>0</v>
      </c>
      <c r="QW17" s="81">
        <v>0</v>
      </c>
      <c r="QX17" s="81">
        <v>0</v>
      </c>
      <c r="QY17" s="81">
        <v>1</v>
      </c>
      <c r="QZ17" s="81">
        <v>0</v>
      </c>
      <c r="RA17" s="81">
        <v>0</v>
      </c>
      <c r="RB17" s="81">
        <v>0</v>
      </c>
      <c r="RC17" s="81">
        <v>0</v>
      </c>
      <c r="RD17" s="81">
        <v>0</v>
      </c>
      <c r="RE17" s="81">
        <v>0</v>
      </c>
      <c r="RF17" s="81">
        <v>0</v>
      </c>
      <c r="RG17" s="81">
        <v>0</v>
      </c>
      <c r="RH17" s="81">
        <v>0</v>
      </c>
      <c r="RI17" s="81">
        <v>0</v>
      </c>
      <c r="RJ17" s="81">
        <v>0</v>
      </c>
      <c r="RK17" s="81">
        <v>0</v>
      </c>
      <c r="RL17" s="81">
        <v>0</v>
      </c>
      <c r="RM17" s="81">
        <v>0</v>
      </c>
      <c r="RN17" s="81">
        <v>0</v>
      </c>
      <c r="RO17" s="81">
        <v>1</v>
      </c>
      <c r="RP17" s="81">
        <v>0</v>
      </c>
      <c r="RQ17" s="81">
        <v>0</v>
      </c>
      <c r="RR17" s="81">
        <v>0</v>
      </c>
      <c r="RS17" s="81">
        <v>0</v>
      </c>
      <c r="RT17" s="81">
        <v>1</v>
      </c>
      <c r="RU17" s="81">
        <v>0</v>
      </c>
      <c r="RV17" s="81">
        <v>0</v>
      </c>
      <c r="RW17" s="81">
        <v>0</v>
      </c>
      <c r="RX17" s="81">
        <v>0</v>
      </c>
      <c r="RY17" s="81">
        <v>0</v>
      </c>
      <c r="RZ17" s="81">
        <v>0</v>
      </c>
      <c r="SA17" s="81">
        <v>0</v>
      </c>
      <c r="SB17" s="81">
        <v>0</v>
      </c>
      <c r="SC17" s="81">
        <v>0</v>
      </c>
      <c r="SD17" s="81">
        <v>0</v>
      </c>
      <c r="SE17" s="81">
        <v>0</v>
      </c>
      <c r="SF17" s="81">
        <v>0</v>
      </c>
      <c r="SG17" s="81">
        <v>0</v>
      </c>
      <c r="SH17" s="81">
        <v>0</v>
      </c>
    </row>
    <row r="18" spans="1:502">
      <c r="A18" s="18" t="s">
        <v>1911</v>
      </c>
      <c r="B18" s="80">
        <v>10</v>
      </c>
      <c r="C18" s="80">
        <v>10</v>
      </c>
      <c r="D18" s="80">
        <v>1</v>
      </c>
      <c r="E18" s="80">
        <v>2013</v>
      </c>
      <c r="F18" s="80" t="s">
        <v>89</v>
      </c>
      <c r="G18" s="182" t="s">
        <v>1901</v>
      </c>
      <c r="H18" s="80" t="s">
        <v>1902</v>
      </c>
      <c r="I18" s="173"/>
      <c r="J18" s="83">
        <v>5.2140000000000004</v>
      </c>
      <c r="K18" s="83">
        <v>0</v>
      </c>
      <c r="L18" s="83">
        <v>0</v>
      </c>
      <c r="M18" s="83">
        <v>0</v>
      </c>
      <c r="N18" s="83">
        <v>0</v>
      </c>
      <c r="O18" s="83">
        <v>0</v>
      </c>
      <c r="P18" s="83">
        <v>0</v>
      </c>
      <c r="Q18" s="83">
        <v>0</v>
      </c>
      <c r="R18" s="83">
        <v>0</v>
      </c>
      <c r="S18" s="83">
        <v>0</v>
      </c>
      <c r="T18" s="83">
        <v>0</v>
      </c>
      <c r="U18" s="83">
        <v>0</v>
      </c>
      <c r="V18" s="83">
        <v>0</v>
      </c>
      <c r="W18" s="83">
        <v>0</v>
      </c>
      <c r="X18" s="83">
        <v>0</v>
      </c>
      <c r="Y18" s="83">
        <v>0</v>
      </c>
      <c r="Z18" s="83">
        <v>0</v>
      </c>
      <c r="AA18" s="83">
        <v>0</v>
      </c>
      <c r="AB18" s="83">
        <v>0</v>
      </c>
      <c r="AC18" s="83">
        <v>0</v>
      </c>
      <c r="AD18" s="83">
        <v>0</v>
      </c>
      <c r="AE18" s="83">
        <v>0</v>
      </c>
      <c r="AF18" s="83">
        <v>0</v>
      </c>
      <c r="AG18" s="83">
        <v>0</v>
      </c>
      <c r="AH18" s="83">
        <v>0</v>
      </c>
      <c r="AI18" s="83">
        <v>0</v>
      </c>
      <c r="AJ18" s="83">
        <v>0</v>
      </c>
      <c r="AK18" s="83">
        <v>0</v>
      </c>
      <c r="AL18" s="83">
        <v>0</v>
      </c>
      <c r="AM18" s="83">
        <v>0</v>
      </c>
      <c r="AN18" s="83">
        <v>0</v>
      </c>
      <c r="AO18" s="83">
        <v>0</v>
      </c>
      <c r="AP18" s="83">
        <v>0</v>
      </c>
      <c r="AQ18" s="83">
        <v>0</v>
      </c>
      <c r="AR18" s="83">
        <v>0</v>
      </c>
      <c r="AS18" s="83">
        <v>5.8120000000000003</v>
      </c>
      <c r="AT18" s="83">
        <v>0</v>
      </c>
      <c r="AU18" s="83">
        <v>0</v>
      </c>
      <c r="AV18" s="83">
        <v>0</v>
      </c>
      <c r="AW18" s="83">
        <v>0</v>
      </c>
      <c r="AX18" s="83">
        <v>0</v>
      </c>
      <c r="AY18" s="83">
        <v>0</v>
      </c>
      <c r="AZ18" s="83">
        <v>0</v>
      </c>
      <c r="BA18" s="83">
        <v>0</v>
      </c>
      <c r="BB18" s="83">
        <v>0</v>
      </c>
      <c r="BC18" s="83">
        <v>0</v>
      </c>
      <c r="BD18" s="83">
        <v>0</v>
      </c>
      <c r="BE18" s="83">
        <v>0</v>
      </c>
      <c r="BF18" s="83">
        <v>0</v>
      </c>
      <c r="BG18" s="83">
        <v>0</v>
      </c>
      <c r="BH18" s="83">
        <v>0</v>
      </c>
      <c r="BI18" s="83">
        <v>0</v>
      </c>
      <c r="BJ18" s="83">
        <v>0</v>
      </c>
      <c r="BK18" s="83">
        <v>0</v>
      </c>
      <c r="BL18" s="83">
        <v>0</v>
      </c>
      <c r="BM18" s="83">
        <v>0</v>
      </c>
      <c r="BN18" s="83">
        <v>0</v>
      </c>
      <c r="BO18" s="83">
        <v>0</v>
      </c>
      <c r="BP18" s="83">
        <v>0</v>
      </c>
      <c r="BQ18" s="83">
        <v>0</v>
      </c>
      <c r="BR18" s="83">
        <v>0</v>
      </c>
      <c r="BS18" s="83">
        <v>0</v>
      </c>
      <c r="BT18" s="83">
        <v>0</v>
      </c>
      <c r="BU18" s="83">
        <v>0</v>
      </c>
      <c r="BV18" s="83">
        <v>0</v>
      </c>
      <c r="BW18" s="83">
        <v>0</v>
      </c>
      <c r="BX18" s="83">
        <v>0</v>
      </c>
      <c r="BY18" s="83">
        <v>0</v>
      </c>
      <c r="BZ18" s="83">
        <v>0</v>
      </c>
      <c r="CA18" s="83">
        <v>0</v>
      </c>
      <c r="CB18" s="83">
        <v>0</v>
      </c>
      <c r="CC18" s="83">
        <v>0</v>
      </c>
      <c r="CD18" s="83">
        <v>0</v>
      </c>
      <c r="CE18" s="83">
        <v>0</v>
      </c>
      <c r="CF18" s="83">
        <v>0</v>
      </c>
      <c r="CG18" s="83">
        <v>0</v>
      </c>
      <c r="CH18" s="83">
        <v>0</v>
      </c>
      <c r="CI18" s="83">
        <v>0</v>
      </c>
      <c r="CJ18" s="83">
        <v>0</v>
      </c>
      <c r="CK18" s="83">
        <v>0</v>
      </c>
      <c r="CL18" s="83">
        <v>0</v>
      </c>
      <c r="CM18" s="83">
        <v>0</v>
      </c>
      <c r="CN18" s="83">
        <v>0</v>
      </c>
      <c r="CO18" s="83">
        <v>0</v>
      </c>
      <c r="CP18" s="83">
        <v>0</v>
      </c>
      <c r="CQ18" s="83">
        <v>0</v>
      </c>
      <c r="CR18" s="83">
        <v>0</v>
      </c>
      <c r="CS18" s="83">
        <v>0</v>
      </c>
      <c r="CT18" s="83">
        <v>0</v>
      </c>
      <c r="CU18" s="83">
        <v>0</v>
      </c>
      <c r="CV18" s="83">
        <v>0</v>
      </c>
      <c r="CW18" s="83">
        <v>0</v>
      </c>
      <c r="CX18" s="83">
        <v>0</v>
      </c>
      <c r="CY18" s="83">
        <v>0</v>
      </c>
      <c r="CZ18" s="83">
        <v>0</v>
      </c>
      <c r="DA18" s="83">
        <v>0</v>
      </c>
      <c r="DB18" s="83">
        <v>0</v>
      </c>
      <c r="DC18" s="83">
        <v>0</v>
      </c>
      <c r="DD18" s="83">
        <v>0</v>
      </c>
      <c r="DE18" s="83">
        <v>0</v>
      </c>
      <c r="DF18" s="83">
        <v>0</v>
      </c>
      <c r="DG18" s="83">
        <v>0</v>
      </c>
      <c r="DH18" s="83">
        <v>0</v>
      </c>
      <c r="DI18" s="83">
        <v>0</v>
      </c>
      <c r="DJ18" s="83">
        <v>0</v>
      </c>
      <c r="DK18" s="83">
        <v>5.2140000000000004</v>
      </c>
      <c r="DL18" s="83">
        <v>0</v>
      </c>
      <c r="DM18" s="83">
        <v>0</v>
      </c>
      <c r="DN18" s="83">
        <v>0</v>
      </c>
      <c r="DO18" s="83">
        <v>0</v>
      </c>
      <c r="DP18" s="83">
        <v>0</v>
      </c>
      <c r="DQ18" s="83">
        <v>0</v>
      </c>
      <c r="DR18" s="83">
        <v>0</v>
      </c>
      <c r="DS18" s="83">
        <v>0</v>
      </c>
      <c r="DT18" s="83">
        <v>0</v>
      </c>
      <c r="DU18" s="83">
        <v>0</v>
      </c>
      <c r="DV18" s="83">
        <v>0</v>
      </c>
      <c r="DW18" s="83">
        <v>0</v>
      </c>
      <c r="DX18" s="83">
        <v>0</v>
      </c>
      <c r="DY18" s="83">
        <v>0</v>
      </c>
      <c r="DZ18" s="83">
        <v>0</v>
      </c>
      <c r="EA18" s="83">
        <v>0</v>
      </c>
      <c r="EB18" s="83">
        <v>0</v>
      </c>
      <c r="EC18" s="83">
        <v>0</v>
      </c>
      <c r="ED18" s="83">
        <v>0</v>
      </c>
      <c r="EE18" s="83">
        <v>0</v>
      </c>
      <c r="EF18" s="83">
        <v>0</v>
      </c>
      <c r="EG18" s="83">
        <v>0</v>
      </c>
      <c r="EH18" s="83">
        <v>0</v>
      </c>
      <c r="EI18" s="83">
        <v>0</v>
      </c>
      <c r="EJ18" s="83">
        <v>0</v>
      </c>
      <c r="EK18" s="83">
        <v>0</v>
      </c>
      <c r="EL18" s="83">
        <v>0</v>
      </c>
      <c r="EM18" s="83">
        <v>0</v>
      </c>
      <c r="EN18" s="83">
        <v>0</v>
      </c>
      <c r="EO18" s="83">
        <v>0</v>
      </c>
      <c r="EP18" s="83">
        <v>0</v>
      </c>
      <c r="EQ18" s="83">
        <v>0</v>
      </c>
      <c r="ER18" s="83">
        <v>0</v>
      </c>
      <c r="ES18" s="83">
        <v>0</v>
      </c>
      <c r="ET18" s="83">
        <v>5.8120000000000003</v>
      </c>
      <c r="EU18" s="83">
        <v>0</v>
      </c>
      <c r="EV18" s="83">
        <v>0</v>
      </c>
      <c r="EW18" s="83">
        <v>0</v>
      </c>
      <c r="EX18" s="83">
        <v>0</v>
      </c>
      <c r="EY18" s="83">
        <v>0</v>
      </c>
      <c r="EZ18" s="83">
        <v>0</v>
      </c>
      <c r="FA18" s="83">
        <v>0</v>
      </c>
      <c r="FB18" s="83">
        <v>0</v>
      </c>
      <c r="FC18" s="83">
        <v>0</v>
      </c>
      <c r="FD18" s="83">
        <v>0</v>
      </c>
      <c r="FE18" s="83">
        <v>0</v>
      </c>
      <c r="FF18" s="83">
        <v>0</v>
      </c>
      <c r="FG18" s="83">
        <v>0</v>
      </c>
      <c r="FH18" s="83">
        <v>0</v>
      </c>
      <c r="FI18" s="83">
        <v>0</v>
      </c>
      <c r="FJ18" s="83">
        <v>0</v>
      </c>
      <c r="FK18" s="83">
        <v>0</v>
      </c>
      <c r="FL18" s="83">
        <v>0</v>
      </c>
      <c r="FM18" s="83">
        <v>0</v>
      </c>
      <c r="FN18" s="83">
        <v>0</v>
      </c>
      <c r="FO18" s="83">
        <v>0</v>
      </c>
      <c r="FP18" s="83">
        <v>0</v>
      </c>
      <c r="FQ18" s="83">
        <v>0</v>
      </c>
      <c r="FR18" s="83">
        <v>0</v>
      </c>
      <c r="FS18" s="83">
        <v>0</v>
      </c>
      <c r="FT18" s="83">
        <v>0</v>
      </c>
      <c r="FU18" s="83">
        <v>0</v>
      </c>
      <c r="FV18" s="83">
        <v>0</v>
      </c>
      <c r="FW18" s="83">
        <v>0</v>
      </c>
      <c r="FX18" s="83">
        <v>0</v>
      </c>
      <c r="FY18" s="83">
        <v>0</v>
      </c>
      <c r="FZ18" s="83">
        <v>0</v>
      </c>
      <c r="GA18" s="83">
        <v>0</v>
      </c>
      <c r="GB18" s="83">
        <v>0</v>
      </c>
      <c r="GC18" s="83">
        <v>0</v>
      </c>
      <c r="GD18" s="83">
        <v>0</v>
      </c>
      <c r="GE18" s="83">
        <v>0</v>
      </c>
      <c r="GF18" s="83">
        <v>0</v>
      </c>
      <c r="GG18" s="83">
        <v>0</v>
      </c>
      <c r="GH18" s="83">
        <v>0</v>
      </c>
      <c r="GI18" s="83">
        <v>0</v>
      </c>
      <c r="GJ18" s="83">
        <v>0</v>
      </c>
      <c r="GK18" s="83">
        <v>0</v>
      </c>
      <c r="GL18" s="83">
        <v>0</v>
      </c>
      <c r="GM18" s="83">
        <v>0</v>
      </c>
      <c r="GN18" s="83">
        <v>0</v>
      </c>
      <c r="GO18" s="83">
        <v>0</v>
      </c>
      <c r="GP18" s="83">
        <v>0</v>
      </c>
      <c r="GQ18" s="83">
        <v>0</v>
      </c>
      <c r="GR18" s="83">
        <v>0</v>
      </c>
      <c r="GS18" s="83">
        <v>0</v>
      </c>
      <c r="GT18" s="83">
        <v>0</v>
      </c>
      <c r="GU18" s="83">
        <v>0</v>
      </c>
      <c r="GV18" s="83">
        <v>0</v>
      </c>
      <c r="GW18" s="83">
        <v>0</v>
      </c>
      <c r="GX18" s="83">
        <v>0</v>
      </c>
      <c r="GY18" s="83">
        <v>0</v>
      </c>
      <c r="GZ18" s="83">
        <v>0</v>
      </c>
      <c r="HA18" s="83">
        <v>0</v>
      </c>
      <c r="HB18" s="83">
        <v>0</v>
      </c>
      <c r="HC18" s="83">
        <v>0</v>
      </c>
      <c r="HD18" s="83">
        <v>0</v>
      </c>
      <c r="HE18" s="83">
        <v>0</v>
      </c>
      <c r="HF18" s="83">
        <v>0</v>
      </c>
      <c r="HG18" s="83">
        <v>5.2140000000000004</v>
      </c>
      <c r="HH18" s="83">
        <v>0</v>
      </c>
      <c r="HI18" s="83">
        <v>0</v>
      </c>
      <c r="HJ18" s="83">
        <v>0</v>
      </c>
      <c r="HK18" s="83">
        <v>0</v>
      </c>
      <c r="HL18" s="83">
        <v>5.8120000000000003</v>
      </c>
      <c r="HM18" s="83">
        <v>0</v>
      </c>
      <c r="HN18" s="83">
        <v>0</v>
      </c>
      <c r="HO18" s="83">
        <v>0</v>
      </c>
      <c r="HP18" s="83">
        <v>0</v>
      </c>
      <c r="HQ18" s="83">
        <v>0</v>
      </c>
      <c r="HR18" s="83">
        <v>0</v>
      </c>
      <c r="HS18" s="83">
        <v>0</v>
      </c>
      <c r="HT18" s="83">
        <v>0</v>
      </c>
      <c r="HU18" s="83">
        <v>0</v>
      </c>
      <c r="HV18" s="83">
        <v>0</v>
      </c>
      <c r="HW18" s="83">
        <v>0</v>
      </c>
      <c r="HX18" s="83">
        <v>0</v>
      </c>
      <c r="HY18" s="83">
        <v>0</v>
      </c>
      <c r="HZ18" s="83">
        <v>0</v>
      </c>
      <c r="IA18" s="83">
        <v>0</v>
      </c>
      <c r="IB18" s="83">
        <v>5.2140000000000004</v>
      </c>
      <c r="IC18" s="83">
        <v>0</v>
      </c>
      <c r="ID18" s="83">
        <v>0</v>
      </c>
      <c r="IE18" s="83">
        <v>0</v>
      </c>
      <c r="IF18" s="83">
        <v>0</v>
      </c>
      <c r="IG18" s="83">
        <v>5.8120000000000003</v>
      </c>
      <c r="IH18" s="83">
        <v>0</v>
      </c>
      <c r="II18" s="83">
        <v>0</v>
      </c>
      <c r="IJ18" s="83">
        <v>0</v>
      </c>
      <c r="IK18" s="83">
        <v>0</v>
      </c>
      <c r="IL18" s="83">
        <v>0</v>
      </c>
      <c r="IM18" s="83">
        <v>0</v>
      </c>
      <c r="IN18" s="83">
        <v>0</v>
      </c>
      <c r="IO18" s="83">
        <v>0</v>
      </c>
      <c r="IP18" s="83">
        <v>0</v>
      </c>
      <c r="IQ18" s="83">
        <v>0</v>
      </c>
      <c r="IR18" s="83">
        <v>0</v>
      </c>
      <c r="IS18" s="83">
        <v>0</v>
      </c>
      <c r="IT18" s="83">
        <v>0</v>
      </c>
      <c r="IU18" s="83">
        <v>0</v>
      </c>
      <c r="IV18" s="84">
        <v>0</v>
      </c>
      <c r="IW18" s="81">
        <v>1</v>
      </c>
      <c r="IX18" s="81">
        <v>0</v>
      </c>
      <c r="IY18" s="81">
        <v>0</v>
      </c>
      <c r="IZ18" s="81">
        <v>0</v>
      </c>
      <c r="JA18" s="81">
        <v>0</v>
      </c>
      <c r="JB18" s="81">
        <v>0</v>
      </c>
      <c r="JC18" s="81">
        <v>0</v>
      </c>
      <c r="JD18" s="81">
        <v>0</v>
      </c>
      <c r="JE18" s="81">
        <v>0</v>
      </c>
      <c r="JF18" s="81">
        <v>0</v>
      </c>
      <c r="JG18" s="81">
        <v>0</v>
      </c>
      <c r="JH18" s="81">
        <v>0</v>
      </c>
      <c r="JI18" s="81">
        <v>0</v>
      </c>
      <c r="JJ18" s="81">
        <v>0</v>
      </c>
      <c r="JK18" s="81">
        <v>0</v>
      </c>
      <c r="JL18" s="81">
        <v>0</v>
      </c>
      <c r="JM18" s="81">
        <v>0</v>
      </c>
      <c r="JN18" s="81">
        <v>0</v>
      </c>
      <c r="JO18" s="81">
        <v>0</v>
      </c>
      <c r="JP18" s="81">
        <v>0</v>
      </c>
      <c r="JQ18" s="81">
        <v>0</v>
      </c>
      <c r="JR18" s="81">
        <v>0</v>
      </c>
      <c r="JS18" s="81">
        <v>0</v>
      </c>
      <c r="JT18" s="81">
        <v>0</v>
      </c>
      <c r="JU18" s="81">
        <v>0</v>
      </c>
      <c r="JV18" s="81">
        <v>0</v>
      </c>
      <c r="JW18" s="81">
        <v>0</v>
      </c>
      <c r="JX18" s="81">
        <v>0</v>
      </c>
      <c r="JY18" s="81">
        <v>0</v>
      </c>
      <c r="JZ18" s="81">
        <v>0</v>
      </c>
      <c r="KA18" s="81">
        <v>0</v>
      </c>
      <c r="KB18" s="81">
        <v>0</v>
      </c>
      <c r="KC18" s="81">
        <v>0</v>
      </c>
      <c r="KD18" s="81">
        <v>0</v>
      </c>
      <c r="KE18" s="81">
        <v>0</v>
      </c>
      <c r="KF18" s="81">
        <v>1</v>
      </c>
      <c r="KG18" s="81">
        <v>0</v>
      </c>
      <c r="KH18" s="81">
        <v>0</v>
      </c>
      <c r="KI18" s="81">
        <v>0</v>
      </c>
      <c r="KJ18" s="81">
        <v>0</v>
      </c>
      <c r="KK18" s="81">
        <v>0</v>
      </c>
      <c r="KL18" s="81">
        <v>0</v>
      </c>
      <c r="KM18" s="81">
        <v>0</v>
      </c>
      <c r="KN18" s="81">
        <v>0</v>
      </c>
      <c r="KO18" s="81">
        <v>0</v>
      </c>
      <c r="KP18" s="81">
        <v>0</v>
      </c>
      <c r="KQ18" s="81">
        <v>0</v>
      </c>
      <c r="KR18" s="81">
        <v>0</v>
      </c>
      <c r="KS18" s="81">
        <v>0</v>
      </c>
      <c r="KT18" s="81">
        <v>0</v>
      </c>
      <c r="KU18" s="81">
        <v>0</v>
      </c>
      <c r="KV18" s="81">
        <v>0</v>
      </c>
      <c r="KW18" s="81">
        <v>0</v>
      </c>
      <c r="KX18" s="81">
        <v>0</v>
      </c>
      <c r="KY18" s="81">
        <v>0</v>
      </c>
      <c r="KZ18" s="81">
        <v>0</v>
      </c>
      <c r="LA18" s="81">
        <v>0</v>
      </c>
      <c r="LB18" s="81">
        <v>0</v>
      </c>
      <c r="LC18" s="81">
        <v>0</v>
      </c>
      <c r="LD18" s="81">
        <v>0</v>
      </c>
      <c r="LE18" s="81">
        <v>0</v>
      </c>
      <c r="LF18" s="81">
        <v>0</v>
      </c>
      <c r="LG18" s="81">
        <v>0</v>
      </c>
      <c r="LH18" s="81">
        <v>0</v>
      </c>
      <c r="LI18" s="81">
        <v>0</v>
      </c>
      <c r="LJ18" s="81">
        <v>0</v>
      </c>
      <c r="LK18" s="81">
        <v>0</v>
      </c>
      <c r="LL18" s="81">
        <v>0</v>
      </c>
      <c r="LM18" s="81">
        <v>0</v>
      </c>
      <c r="LN18" s="81">
        <v>0</v>
      </c>
      <c r="LO18" s="81">
        <v>0</v>
      </c>
      <c r="LP18" s="81">
        <v>0</v>
      </c>
      <c r="LQ18" s="81">
        <v>0</v>
      </c>
      <c r="LR18" s="81">
        <v>0</v>
      </c>
      <c r="LS18" s="81">
        <v>0</v>
      </c>
      <c r="LT18" s="81">
        <v>0</v>
      </c>
      <c r="LU18" s="81">
        <v>0</v>
      </c>
      <c r="LV18" s="81">
        <v>0</v>
      </c>
      <c r="LW18" s="81">
        <v>0</v>
      </c>
      <c r="LX18" s="81">
        <v>0</v>
      </c>
      <c r="LY18" s="81">
        <v>0</v>
      </c>
      <c r="LZ18" s="81">
        <v>0</v>
      </c>
      <c r="MA18" s="81">
        <v>0</v>
      </c>
      <c r="MB18" s="81">
        <v>0</v>
      </c>
      <c r="MC18" s="81">
        <v>0</v>
      </c>
      <c r="MD18" s="81">
        <v>0</v>
      </c>
      <c r="ME18" s="81">
        <v>0</v>
      </c>
      <c r="MF18" s="81">
        <v>0</v>
      </c>
      <c r="MG18" s="81">
        <v>0</v>
      </c>
      <c r="MH18" s="81">
        <v>0</v>
      </c>
      <c r="MI18" s="81">
        <v>0</v>
      </c>
      <c r="MJ18" s="81">
        <v>0</v>
      </c>
      <c r="MK18" s="81">
        <v>0</v>
      </c>
      <c r="ML18" s="81">
        <v>0</v>
      </c>
      <c r="MM18" s="81">
        <v>0</v>
      </c>
      <c r="MN18" s="81">
        <v>0</v>
      </c>
      <c r="MO18" s="81">
        <v>0</v>
      </c>
      <c r="MP18" s="81">
        <v>0</v>
      </c>
      <c r="MQ18" s="81">
        <v>0</v>
      </c>
      <c r="MR18" s="81">
        <v>0</v>
      </c>
      <c r="MS18" s="81">
        <v>0</v>
      </c>
      <c r="MT18" s="81">
        <v>0</v>
      </c>
      <c r="MU18" s="81">
        <v>0</v>
      </c>
      <c r="MV18" s="81">
        <v>0</v>
      </c>
      <c r="MW18" s="81">
        <v>0</v>
      </c>
      <c r="MX18" s="81">
        <v>1</v>
      </c>
      <c r="MY18" s="81">
        <v>0</v>
      </c>
      <c r="MZ18" s="81">
        <v>0</v>
      </c>
      <c r="NA18" s="81">
        <v>0</v>
      </c>
      <c r="NB18" s="81">
        <v>0</v>
      </c>
      <c r="NC18" s="81">
        <v>0</v>
      </c>
      <c r="ND18" s="81">
        <v>0</v>
      </c>
      <c r="NE18" s="81">
        <v>0</v>
      </c>
      <c r="NF18" s="81">
        <v>0</v>
      </c>
      <c r="NG18" s="81">
        <v>0</v>
      </c>
      <c r="NH18" s="81">
        <v>0</v>
      </c>
      <c r="NI18" s="81">
        <v>0</v>
      </c>
      <c r="NJ18" s="81">
        <v>0</v>
      </c>
      <c r="NK18" s="81">
        <v>0</v>
      </c>
      <c r="NL18" s="81">
        <v>0</v>
      </c>
      <c r="NM18" s="81">
        <v>0</v>
      </c>
      <c r="NN18" s="81">
        <v>0</v>
      </c>
      <c r="NO18" s="81">
        <v>0</v>
      </c>
      <c r="NP18" s="81">
        <v>0</v>
      </c>
      <c r="NQ18" s="81">
        <v>0</v>
      </c>
      <c r="NR18" s="81">
        <v>0</v>
      </c>
      <c r="NS18" s="81">
        <v>0</v>
      </c>
      <c r="NT18" s="81">
        <v>0</v>
      </c>
      <c r="NU18" s="81">
        <v>0</v>
      </c>
      <c r="NV18" s="81">
        <v>0</v>
      </c>
      <c r="NW18" s="81">
        <v>0</v>
      </c>
      <c r="NX18" s="81">
        <v>0</v>
      </c>
      <c r="NY18" s="81">
        <v>0</v>
      </c>
      <c r="NZ18" s="81">
        <v>0</v>
      </c>
      <c r="OA18" s="81">
        <v>0</v>
      </c>
      <c r="OB18" s="81">
        <v>0</v>
      </c>
      <c r="OC18" s="81">
        <v>0</v>
      </c>
      <c r="OD18" s="81">
        <v>0</v>
      </c>
      <c r="OE18" s="81">
        <v>0</v>
      </c>
      <c r="OF18" s="81">
        <v>0</v>
      </c>
      <c r="OG18" s="81">
        <v>1</v>
      </c>
      <c r="OH18" s="81">
        <v>0</v>
      </c>
      <c r="OI18" s="81">
        <v>0</v>
      </c>
      <c r="OJ18" s="81">
        <v>0</v>
      </c>
      <c r="OK18" s="81">
        <v>0</v>
      </c>
      <c r="OL18" s="81">
        <v>0</v>
      </c>
      <c r="OM18" s="81">
        <v>0</v>
      </c>
      <c r="ON18" s="81">
        <v>0</v>
      </c>
      <c r="OO18" s="81">
        <v>0</v>
      </c>
      <c r="OP18" s="81">
        <v>0</v>
      </c>
      <c r="OQ18" s="81">
        <v>0</v>
      </c>
      <c r="OR18" s="81">
        <v>0</v>
      </c>
      <c r="OS18" s="81">
        <v>0</v>
      </c>
      <c r="OT18" s="81">
        <v>0</v>
      </c>
      <c r="OU18" s="81">
        <v>0</v>
      </c>
      <c r="OV18" s="81">
        <v>0</v>
      </c>
      <c r="OW18" s="81">
        <v>0</v>
      </c>
      <c r="OX18" s="81">
        <v>0</v>
      </c>
      <c r="OY18" s="81">
        <v>0</v>
      </c>
      <c r="OZ18" s="81">
        <v>0</v>
      </c>
      <c r="PA18" s="81">
        <v>0</v>
      </c>
      <c r="PB18" s="81">
        <v>0</v>
      </c>
      <c r="PC18" s="81">
        <v>0</v>
      </c>
      <c r="PD18" s="81">
        <v>0</v>
      </c>
      <c r="PE18" s="81">
        <v>0</v>
      </c>
      <c r="PF18" s="81">
        <v>0</v>
      </c>
      <c r="PG18" s="81">
        <v>0</v>
      </c>
      <c r="PH18" s="81">
        <v>0</v>
      </c>
      <c r="PI18" s="81">
        <v>0</v>
      </c>
      <c r="PJ18" s="81">
        <v>0</v>
      </c>
      <c r="PK18" s="81">
        <v>0</v>
      </c>
      <c r="PL18" s="81">
        <v>0</v>
      </c>
      <c r="PM18" s="81">
        <v>0</v>
      </c>
      <c r="PN18" s="81">
        <v>0</v>
      </c>
      <c r="PO18" s="81">
        <v>0</v>
      </c>
      <c r="PP18" s="81">
        <v>0</v>
      </c>
      <c r="PQ18" s="81">
        <v>0</v>
      </c>
      <c r="PR18" s="81">
        <v>0</v>
      </c>
      <c r="PS18" s="81">
        <v>0</v>
      </c>
      <c r="PT18" s="81">
        <v>0</v>
      </c>
      <c r="PU18" s="81">
        <v>0</v>
      </c>
      <c r="PV18" s="81">
        <v>0</v>
      </c>
      <c r="PW18" s="81">
        <v>0</v>
      </c>
      <c r="PX18" s="81">
        <v>0</v>
      </c>
      <c r="PY18" s="81">
        <v>0</v>
      </c>
      <c r="PZ18" s="81">
        <v>0</v>
      </c>
      <c r="QA18" s="81">
        <v>0</v>
      </c>
      <c r="QB18" s="81">
        <v>0</v>
      </c>
      <c r="QC18" s="81">
        <v>0</v>
      </c>
      <c r="QD18" s="81">
        <v>0</v>
      </c>
      <c r="QE18" s="81">
        <v>0</v>
      </c>
      <c r="QF18" s="81">
        <v>0</v>
      </c>
      <c r="QG18" s="81">
        <v>0</v>
      </c>
      <c r="QH18" s="81">
        <v>0</v>
      </c>
      <c r="QI18" s="81">
        <v>0</v>
      </c>
      <c r="QJ18" s="81">
        <v>0</v>
      </c>
      <c r="QK18" s="81">
        <v>0</v>
      </c>
      <c r="QL18" s="81">
        <v>0</v>
      </c>
      <c r="QM18" s="81">
        <v>0</v>
      </c>
      <c r="QN18" s="81">
        <v>0</v>
      </c>
      <c r="QO18" s="81">
        <v>0</v>
      </c>
      <c r="QP18" s="81">
        <v>0</v>
      </c>
      <c r="QQ18" s="81">
        <v>0</v>
      </c>
      <c r="QR18" s="81">
        <v>0</v>
      </c>
      <c r="QS18" s="81">
        <v>0</v>
      </c>
      <c r="QT18" s="81">
        <v>1</v>
      </c>
      <c r="QU18" s="81">
        <v>0</v>
      </c>
      <c r="QV18" s="81">
        <v>0</v>
      </c>
      <c r="QW18" s="81">
        <v>0</v>
      </c>
      <c r="QX18" s="81">
        <v>0</v>
      </c>
      <c r="QY18" s="81">
        <v>1</v>
      </c>
      <c r="QZ18" s="81">
        <v>0</v>
      </c>
      <c r="RA18" s="81">
        <v>0</v>
      </c>
      <c r="RB18" s="81">
        <v>0</v>
      </c>
      <c r="RC18" s="81">
        <v>0</v>
      </c>
      <c r="RD18" s="81">
        <v>0</v>
      </c>
      <c r="RE18" s="81">
        <v>0</v>
      </c>
      <c r="RF18" s="81">
        <v>0</v>
      </c>
      <c r="RG18" s="81">
        <v>0</v>
      </c>
      <c r="RH18" s="81">
        <v>0</v>
      </c>
      <c r="RI18" s="81">
        <v>0</v>
      </c>
      <c r="RJ18" s="81">
        <v>0</v>
      </c>
      <c r="RK18" s="81">
        <v>0</v>
      </c>
      <c r="RL18" s="81">
        <v>0</v>
      </c>
      <c r="RM18" s="81">
        <v>0</v>
      </c>
      <c r="RN18" s="81">
        <v>0</v>
      </c>
      <c r="RO18" s="81">
        <v>1</v>
      </c>
      <c r="RP18" s="81">
        <v>0</v>
      </c>
      <c r="RQ18" s="81">
        <v>0</v>
      </c>
      <c r="RR18" s="81">
        <v>0</v>
      </c>
      <c r="RS18" s="81">
        <v>0</v>
      </c>
      <c r="RT18" s="81">
        <v>1</v>
      </c>
      <c r="RU18" s="81">
        <v>0</v>
      </c>
      <c r="RV18" s="81">
        <v>0</v>
      </c>
      <c r="RW18" s="81">
        <v>0</v>
      </c>
      <c r="RX18" s="81">
        <v>0</v>
      </c>
      <c r="RY18" s="81">
        <v>0</v>
      </c>
      <c r="RZ18" s="81">
        <v>0</v>
      </c>
      <c r="SA18" s="81">
        <v>0</v>
      </c>
      <c r="SB18" s="81">
        <v>0</v>
      </c>
      <c r="SC18" s="81">
        <v>0</v>
      </c>
      <c r="SD18" s="81">
        <v>0</v>
      </c>
      <c r="SE18" s="81">
        <v>0</v>
      </c>
      <c r="SF18" s="81">
        <v>0</v>
      </c>
      <c r="SG18" s="81">
        <v>0</v>
      </c>
      <c r="SH18" s="81">
        <v>0</v>
      </c>
    </row>
    <row r="19" spans="1:502">
      <c r="A19" s="18" t="s">
        <v>1912</v>
      </c>
      <c r="B19" s="80">
        <v>11</v>
      </c>
      <c r="C19" s="80">
        <v>11</v>
      </c>
      <c r="D19" s="80">
        <v>1</v>
      </c>
      <c r="E19" s="80">
        <v>2014</v>
      </c>
      <c r="F19" s="80" t="s">
        <v>90</v>
      </c>
      <c r="G19" s="182" t="s">
        <v>1901</v>
      </c>
      <c r="H19" s="80" t="s">
        <v>1902</v>
      </c>
      <c r="I19" s="173"/>
      <c r="J19" s="83">
        <v>4.5369999999999999</v>
      </c>
      <c r="K19" s="83">
        <v>0</v>
      </c>
      <c r="L19" s="83">
        <v>0</v>
      </c>
      <c r="M19" s="83">
        <v>0</v>
      </c>
      <c r="N19" s="83">
        <v>0</v>
      </c>
      <c r="O19" s="83">
        <v>0</v>
      </c>
      <c r="P19" s="83">
        <v>0</v>
      </c>
      <c r="Q19" s="83">
        <v>0</v>
      </c>
      <c r="R19" s="83">
        <v>0</v>
      </c>
      <c r="S19" s="83">
        <v>0</v>
      </c>
      <c r="T19" s="83">
        <v>0</v>
      </c>
      <c r="U19" s="83">
        <v>0</v>
      </c>
      <c r="V19" s="83">
        <v>0</v>
      </c>
      <c r="W19" s="83">
        <v>0</v>
      </c>
      <c r="X19" s="83">
        <v>0</v>
      </c>
      <c r="Y19" s="83">
        <v>0</v>
      </c>
      <c r="Z19" s="83">
        <v>0</v>
      </c>
      <c r="AA19" s="83">
        <v>0</v>
      </c>
      <c r="AB19" s="83">
        <v>0</v>
      </c>
      <c r="AC19" s="83">
        <v>0</v>
      </c>
      <c r="AD19" s="83">
        <v>0</v>
      </c>
      <c r="AE19" s="83">
        <v>0</v>
      </c>
      <c r="AF19" s="83">
        <v>0</v>
      </c>
      <c r="AG19" s="83">
        <v>0</v>
      </c>
      <c r="AH19" s="83">
        <v>0</v>
      </c>
      <c r="AI19" s="83">
        <v>0</v>
      </c>
      <c r="AJ19" s="83">
        <v>0</v>
      </c>
      <c r="AK19" s="83">
        <v>0</v>
      </c>
      <c r="AL19" s="83">
        <v>0</v>
      </c>
      <c r="AM19" s="83">
        <v>0</v>
      </c>
      <c r="AN19" s="83">
        <v>0</v>
      </c>
      <c r="AO19" s="83">
        <v>0</v>
      </c>
      <c r="AP19" s="83">
        <v>0</v>
      </c>
      <c r="AQ19" s="83">
        <v>0</v>
      </c>
      <c r="AR19" s="83">
        <v>0</v>
      </c>
      <c r="AS19" s="83">
        <v>6.1680000000000001</v>
      </c>
      <c r="AT19" s="83">
        <v>0</v>
      </c>
      <c r="AU19" s="83">
        <v>0</v>
      </c>
      <c r="AV19" s="83">
        <v>0</v>
      </c>
      <c r="AW19" s="83">
        <v>0</v>
      </c>
      <c r="AX19" s="83">
        <v>0</v>
      </c>
      <c r="AY19" s="83">
        <v>0</v>
      </c>
      <c r="AZ19" s="83">
        <v>0</v>
      </c>
      <c r="BA19" s="83">
        <v>0</v>
      </c>
      <c r="BB19" s="83">
        <v>0</v>
      </c>
      <c r="BC19" s="83">
        <v>0</v>
      </c>
      <c r="BD19" s="83">
        <v>0</v>
      </c>
      <c r="BE19" s="83">
        <v>0</v>
      </c>
      <c r="BF19" s="83">
        <v>0</v>
      </c>
      <c r="BG19" s="83">
        <v>0</v>
      </c>
      <c r="BH19" s="83">
        <v>0</v>
      </c>
      <c r="BI19" s="83">
        <v>0</v>
      </c>
      <c r="BJ19" s="83">
        <v>0</v>
      </c>
      <c r="BK19" s="83">
        <v>0</v>
      </c>
      <c r="BL19" s="83">
        <v>0</v>
      </c>
      <c r="BM19" s="83">
        <v>0</v>
      </c>
      <c r="BN19" s="83">
        <v>0</v>
      </c>
      <c r="BO19" s="83">
        <v>0</v>
      </c>
      <c r="BP19" s="83">
        <v>0</v>
      </c>
      <c r="BQ19" s="83">
        <v>0</v>
      </c>
      <c r="BR19" s="83">
        <v>0</v>
      </c>
      <c r="BS19" s="83">
        <v>0</v>
      </c>
      <c r="BT19" s="83">
        <v>0</v>
      </c>
      <c r="BU19" s="83">
        <v>0</v>
      </c>
      <c r="BV19" s="83">
        <v>0</v>
      </c>
      <c r="BW19" s="83">
        <v>0</v>
      </c>
      <c r="BX19" s="83">
        <v>0</v>
      </c>
      <c r="BY19" s="83">
        <v>0</v>
      </c>
      <c r="BZ19" s="83">
        <v>0</v>
      </c>
      <c r="CA19" s="83">
        <v>0</v>
      </c>
      <c r="CB19" s="83">
        <v>0</v>
      </c>
      <c r="CC19" s="83">
        <v>0</v>
      </c>
      <c r="CD19" s="83">
        <v>0</v>
      </c>
      <c r="CE19" s="83">
        <v>0</v>
      </c>
      <c r="CF19" s="83">
        <v>0</v>
      </c>
      <c r="CG19" s="83">
        <v>0</v>
      </c>
      <c r="CH19" s="83">
        <v>0</v>
      </c>
      <c r="CI19" s="83">
        <v>0</v>
      </c>
      <c r="CJ19" s="83">
        <v>0</v>
      </c>
      <c r="CK19" s="83">
        <v>0</v>
      </c>
      <c r="CL19" s="83">
        <v>0</v>
      </c>
      <c r="CM19" s="83">
        <v>0</v>
      </c>
      <c r="CN19" s="83">
        <v>0</v>
      </c>
      <c r="CO19" s="83">
        <v>0</v>
      </c>
      <c r="CP19" s="83">
        <v>0</v>
      </c>
      <c r="CQ19" s="83">
        <v>0</v>
      </c>
      <c r="CR19" s="83">
        <v>0</v>
      </c>
      <c r="CS19" s="83">
        <v>0</v>
      </c>
      <c r="CT19" s="83">
        <v>0</v>
      </c>
      <c r="CU19" s="83">
        <v>0</v>
      </c>
      <c r="CV19" s="83">
        <v>0</v>
      </c>
      <c r="CW19" s="83">
        <v>0</v>
      </c>
      <c r="CX19" s="83">
        <v>0</v>
      </c>
      <c r="CY19" s="83">
        <v>0</v>
      </c>
      <c r="CZ19" s="83">
        <v>0</v>
      </c>
      <c r="DA19" s="83">
        <v>0</v>
      </c>
      <c r="DB19" s="83">
        <v>0</v>
      </c>
      <c r="DC19" s="83">
        <v>0</v>
      </c>
      <c r="DD19" s="83">
        <v>0</v>
      </c>
      <c r="DE19" s="83">
        <v>0</v>
      </c>
      <c r="DF19" s="83">
        <v>0</v>
      </c>
      <c r="DG19" s="83">
        <v>0</v>
      </c>
      <c r="DH19" s="83">
        <v>0</v>
      </c>
      <c r="DI19" s="83">
        <v>0</v>
      </c>
      <c r="DJ19" s="83">
        <v>0</v>
      </c>
      <c r="DK19" s="83">
        <v>4.5369999999999999</v>
      </c>
      <c r="DL19" s="83">
        <v>0</v>
      </c>
      <c r="DM19" s="83">
        <v>0</v>
      </c>
      <c r="DN19" s="83">
        <v>0</v>
      </c>
      <c r="DO19" s="83">
        <v>0</v>
      </c>
      <c r="DP19" s="83">
        <v>0</v>
      </c>
      <c r="DQ19" s="83">
        <v>0</v>
      </c>
      <c r="DR19" s="83">
        <v>0</v>
      </c>
      <c r="DS19" s="83">
        <v>0</v>
      </c>
      <c r="DT19" s="83">
        <v>0</v>
      </c>
      <c r="DU19" s="83">
        <v>0</v>
      </c>
      <c r="DV19" s="83">
        <v>0</v>
      </c>
      <c r="DW19" s="83">
        <v>0</v>
      </c>
      <c r="DX19" s="83">
        <v>0</v>
      </c>
      <c r="DY19" s="83">
        <v>0</v>
      </c>
      <c r="DZ19" s="83">
        <v>0</v>
      </c>
      <c r="EA19" s="83">
        <v>0</v>
      </c>
      <c r="EB19" s="83">
        <v>0</v>
      </c>
      <c r="EC19" s="83">
        <v>0</v>
      </c>
      <c r="ED19" s="83">
        <v>0</v>
      </c>
      <c r="EE19" s="83">
        <v>0</v>
      </c>
      <c r="EF19" s="83">
        <v>0</v>
      </c>
      <c r="EG19" s="83">
        <v>0</v>
      </c>
      <c r="EH19" s="83">
        <v>0</v>
      </c>
      <c r="EI19" s="83">
        <v>0</v>
      </c>
      <c r="EJ19" s="83">
        <v>0</v>
      </c>
      <c r="EK19" s="83">
        <v>0</v>
      </c>
      <c r="EL19" s="83">
        <v>0</v>
      </c>
      <c r="EM19" s="83">
        <v>0</v>
      </c>
      <c r="EN19" s="83">
        <v>0</v>
      </c>
      <c r="EO19" s="83">
        <v>0</v>
      </c>
      <c r="EP19" s="83">
        <v>0</v>
      </c>
      <c r="EQ19" s="83">
        <v>0</v>
      </c>
      <c r="ER19" s="83">
        <v>0</v>
      </c>
      <c r="ES19" s="83">
        <v>0</v>
      </c>
      <c r="ET19" s="83">
        <v>6.1680000000000001</v>
      </c>
      <c r="EU19" s="83">
        <v>0</v>
      </c>
      <c r="EV19" s="83">
        <v>0</v>
      </c>
      <c r="EW19" s="83">
        <v>0</v>
      </c>
      <c r="EX19" s="83">
        <v>0</v>
      </c>
      <c r="EY19" s="83">
        <v>0</v>
      </c>
      <c r="EZ19" s="83">
        <v>0</v>
      </c>
      <c r="FA19" s="83">
        <v>0</v>
      </c>
      <c r="FB19" s="83">
        <v>0</v>
      </c>
      <c r="FC19" s="83">
        <v>0</v>
      </c>
      <c r="FD19" s="83">
        <v>0</v>
      </c>
      <c r="FE19" s="83">
        <v>0</v>
      </c>
      <c r="FF19" s="83">
        <v>0</v>
      </c>
      <c r="FG19" s="83">
        <v>0</v>
      </c>
      <c r="FH19" s="83">
        <v>0</v>
      </c>
      <c r="FI19" s="83">
        <v>0</v>
      </c>
      <c r="FJ19" s="83">
        <v>0</v>
      </c>
      <c r="FK19" s="83">
        <v>0</v>
      </c>
      <c r="FL19" s="83">
        <v>0</v>
      </c>
      <c r="FM19" s="83">
        <v>0</v>
      </c>
      <c r="FN19" s="83">
        <v>0</v>
      </c>
      <c r="FO19" s="83">
        <v>0</v>
      </c>
      <c r="FP19" s="83">
        <v>0</v>
      </c>
      <c r="FQ19" s="83">
        <v>0</v>
      </c>
      <c r="FR19" s="83">
        <v>0</v>
      </c>
      <c r="FS19" s="83">
        <v>0</v>
      </c>
      <c r="FT19" s="83">
        <v>0</v>
      </c>
      <c r="FU19" s="83">
        <v>0</v>
      </c>
      <c r="FV19" s="83">
        <v>0</v>
      </c>
      <c r="FW19" s="83">
        <v>0</v>
      </c>
      <c r="FX19" s="83">
        <v>0</v>
      </c>
      <c r="FY19" s="83">
        <v>0</v>
      </c>
      <c r="FZ19" s="83">
        <v>0</v>
      </c>
      <c r="GA19" s="83">
        <v>0</v>
      </c>
      <c r="GB19" s="83">
        <v>0</v>
      </c>
      <c r="GC19" s="83">
        <v>0</v>
      </c>
      <c r="GD19" s="83">
        <v>0</v>
      </c>
      <c r="GE19" s="83">
        <v>0</v>
      </c>
      <c r="GF19" s="83">
        <v>0</v>
      </c>
      <c r="GG19" s="83">
        <v>0</v>
      </c>
      <c r="GH19" s="83">
        <v>0</v>
      </c>
      <c r="GI19" s="83">
        <v>0</v>
      </c>
      <c r="GJ19" s="83">
        <v>0</v>
      </c>
      <c r="GK19" s="83">
        <v>0</v>
      </c>
      <c r="GL19" s="83">
        <v>0</v>
      </c>
      <c r="GM19" s="83">
        <v>0</v>
      </c>
      <c r="GN19" s="83">
        <v>0</v>
      </c>
      <c r="GO19" s="83">
        <v>0</v>
      </c>
      <c r="GP19" s="83">
        <v>0</v>
      </c>
      <c r="GQ19" s="83">
        <v>0</v>
      </c>
      <c r="GR19" s="83">
        <v>0</v>
      </c>
      <c r="GS19" s="83">
        <v>0</v>
      </c>
      <c r="GT19" s="83">
        <v>0</v>
      </c>
      <c r="GU19" s="83">
        <v>0</v>
      </c>
      <c r="GV19" s="83">
        <v>0</v>
      </c>
      <c r="GW19" s="83">
        <v>0</v>
      </c>
      <c r="GX19" s="83">
        <v>0</v>
      </c>
      <c r="GY19" s="83">
        <v>0</v>
      </c>
      <c r="GZ19" s="83">
        <v>0</v>
      </c>
      <c r="HA19" s="83">
        <v>0</v>
      </c>
      <c r="HB19" s="83">
        <v>0</v>
      </c>
      <c r="HC19" s="83">
        <v>0</v>
      </c>
      <c r="HD19" s="83">
        <v>0</v>
      </c>
      <c r="HE19" s="83">
        <v>0</v>
      </c>
      <c r="HF19" s="83">
        <v>0</v>
      </c>
      <c r="HG19" s="83">
        <v>4.5369999999999999</v>
      </c>
      <c r="HH19" s="83">
        <v>0</v>
      </c>
      <c r="HI19" s="83">
        <v>0</v>
      </c>
      <c r="HJ19" s="83">
        <v>0</v>
      </c>
      <c r="HK19" s="83">
        <v>0</v>
      </c>
      <c r="HL19" s="83">
        <v>6.1680000000000001</v>
      </c>
      <c r="HM19" s="83">
        <v>0</v>
      </c>
      <c r="HN19" s="83">
        <v>0</v>
      </c>
      <c r="HO19" s="83">
        <v>0</v>
      </c>
      <c r="HP19" s="83">
        <v>0</v>
      </c>
      <c r="HQ19" s="83">
        <v>0</v>
      </c>
      <c r="HR19" s="83">
        <v>0</v>
      </c>
      <c r="HS19" s="83">
        <v>0</v>
      </c>
      <c r="HT19" s="83">
        <v>0</v>
      </c>
      <c r="HU19" s="83">
        <v>0</v>
      </c>
      <c r="HV19" s="83">
        <v>0</v>
      </c>
      <c r="HW19" s="83">
        <v>0</v>
      </c>
      <c r="HX19" s="83">
        <v>0</v>
      </c>
      <c r="HY19" s="83">
        <v>0</v>
      </c>
      <c r="HZ19" s="83">
        <v>0</v>
      </c>
      <c r="IA19" s="83">
        <v>0</v>
      </c>
      <c r="IB19" s="83">
        <v>4.5369999999999999</v>
      </c>
      <c r="IC19" s="83">
        <v>0</v>
      </c>
      <c r="ID19" s="83">
        <v>0</v>
      </c>
      <c r="IE19" s="83">
        <v>0</v>
      </c>
      <c r="IF19" s="83">
        <v>0</v>
      </c>
      <c r="IG19" s="83">
        <v>6.1680000000000001</v>
      </c>
      <c r="IH19" s="83">
        <v>0</v>
      </c>
      <c r="II19" s="83">
        <v>0</v>
      </c>
      <c r="IJ19" s="83">
        <v>0</v>
      </c>
      <c r="IK19" s="83">
        <v>0</v>
      </c>
      <c r="IL19" s="83">
        <v>0</v>
      </c>
      <c r="IM19" s="83">
        <v>0</v>
      </c>
      <c r="IN19" s="83">
        <v>0</v>
      </c>
      <c r="IO19" s="83">
        <v>0</v>
      </c>
      <c r="IP19" s="83">
        <v>0</v>
      </c>
      <c r="IQ19" s="83">
        <v>0</v>
      </c>
      <c r="IR19" s="83">
        <v>0</v>
      </c>
      <c r="IS19" s="83">
        <v>0</v>
      </c>
      <c r="IT19" s="83">
        <v>0</v>
      </c>
      <c r="IU19" s="83">
        <v>0</v>
      </c>
      <c r="IV19" s="84">
        <v>0</v>
      </c>
      <c r="IW19" s="81">
        <v>1</v>
      </c>
      <c r="IX19" s="81">
        <v>0</v>
      </c>
      <c r="IY19" s="81">
        <v>0</v>
      </c>
      <c r="IZ19" s="81">
        <v>0</v>
      </c>
      <c r="JA19" s="81">
        <v>0</v>
      </c>
      <c r="JB19" s="81">
        <v>0</v>
      </c>
      <c r="JC19" s="81">
        <v>0</v>
      </c>
      <c r="JD19" s="81">
        <v>0</v>
      </c>
      <c r="JE19" s="81">
        <v>0</v>
      </c>
      <c r="JF19" s="81">
        <v>0</v>
      </c>
      <c r="JG19" s="81">
        <v>0</v>
      </c>
      <c r="JH19" s="81">
        <v>0</v>
      </c>
      <c r="JI19" s="81">
        <v>0</v>
      </c>
      <c r="JJ19" s="81">
        <v>0</v>
      </c>
      <c r="JK19" s="81">
        <v>0</v>
      </c>
      <c r="JL19" s="81">
        <v>0</v>
      </c>
      <c r="JM19" s="81">
        <v>0</v>
      </c>
      <c r="JN19" s="81">
        <v>0</v>
      </c>
      <c r="JO19" s="81">
        <v>0</v>
      </c>
      <c r="JP19" s="81">
        <v>0</v>
      </c>
      <c r="JQ19" s="81">
        <v>0</v>
      </c>
      <c r="JR19" s="81">
        <v>0</v>
      </c>
      <c r="JS19" s="81">
        <v>0</v>
      </c>
      <c r="JT19" s="81">
        <v>0</v>
      </c>
      <c r="JU19" s="81">
        <v>0</v>
      </c>
      <c r="JV19" s="81">
        <v>0</v>
      </c>
      <c r="JW19" s="81">
        <v>0</v>
      </c>
      <c r="JX19" s="81">
        <v>0</v>
      </c>
      <c r="JY19" s="81">
        <v>0</v>
      </c>
      <c r="JZ19" s="81">
        <v>0</v>
      </c>
      <c r="KA19" s="81">
        <v>0</v>
      </c>
      <c r="KB19" s="81">
        <v>0</v>
      </c>
      <c r="KC19" s="81">
        <v>0</v>
      </c>
      <c r="KD19" s="81">
        <v>0</v>
      </c>
      <c r="KE19" s="81">
        <v>0</v>
      </c>
      <c r="KF19" s="81">
        <v>1</v>
      </c>
      <c r="KG19" s="81">
        <v>0</v>
      </c>
      <c r="KH19" s="81">
        <v>0</v>
      </c>
      <c r="KI19" s="81">
        <v>0</v>
      </c>
      <c r="KJ19" s="81">
        <v>0</v>
      </c>
      <c r="KK19" s="81">
        <v>0</v>
      </c>
      <c r="KL19" s="81">
        <v>0</v>
      </c>
      <c r="KM19" s="81">
        <v>0</v>
      </c>
      <c r="KN19" s="81">
        <v>0</v>
      </c>
      <c r="KO19" s="81">
        <v>0</v>
      </c>
      <c r="KP19" s="81">
        <v>0</v>
      </c>
      <c r="KQ19" s="81">
        <v>0</v>
      </c>
      <c r="KR19" s="81">
        <v>0</v>
      </c>
      <c r="KS19" s="81">
        <v>0</v>
      </c>
      <c r="KT19" s="81">
        <v>0</v>
      </c>
      <c r="KU19" s="81">
        <v>0</v>
      </c>
      <c r="KV19" s="81">
        <v>0</v>
      </c>
      <c r="KW19" s="81">
        <v>0</v>
      </c>
      <c r="KX19" s="81">
        <v>0</v>
      </c>
      <c r="KY19" s="81">
        <v>0</v>
      </c>
      <c r="KZ19" s="81">
        <v>0</v>
      </c>
      <c r="LA19" s="81">
        <v>0</v>
      </c>
      <c r="LB19" s="81">
        <v>0</v>
      </c>
      <c r="LC19" s="81">
        <v>0</v>
      </c>
      <c r="LD19" s="81">
        <v>0</v>
      </c>
      <c r="LE19" s="81">
        <v>0</v>
      </c>
      <c r="LF19" s="81">
        <v>0</v>
      </c>
      <c r="LG19" s="81">
        <v>0</v>
      </c>
      <c r="LH19" s="81">
        <v>0</v>
      </c>
      <c r="LI19" s="81">
        <v>0</v>
      </c>
      <c r="LJ19" s="81">
        <v>0</v>
      </c>
      <c r="LK19" s="81">
        <v>0</v>
      </c>
      <c r="LL19" s="81">
        <v>0</v>
      </c>
      <c r="LM19" s="81">
        <v>0</v>
      </c>
      <c r="LN19" s="81">
        <v>0</v>
      </c>
      <c r="LO19" s="81">
        <v>0</v>
      </c>
      <c r="LP19" s="81">
        <v>0</v>
      </c>
      <c r="LQ19" s="81">
        <v>0</v>
      </c>
      <c r="LR19" s="81">
        <v>0</v>
      </c>
      <c r="LS19" s="81">
        <v>0</v>
      </c>
      <c r="LT19" s="81">
        <v>0</v>
      </c>
      <c r="LU19" s="81">
        <v>0</v>
      </c>
      <c r="LV19" s="81">
        <v>0</v>
      </c>
      <c r="LW19" s="81">
        <v>0</v>
      </c>
      <c r="LX19" s="81">
        <v>0</v>
      </c>
      <c r="LY19" s="81">
        <v>0</v>
      </c>
      <c r="LZ19" s="81">
        <v>0</v>
      </c>
      <c r="MA19" s="81">
        <v>0</v>
      </c>
      <c r="MB19" s="81">
        <v>0</v>
      </c>
      <c r="MC19" s="81">
        <v>0</v>
      </c>
      <c r="MD19" s="81">
        <v>0</v>
      </c>
      <c r="ME19" s="81">
        <v>0</v>
      </c>
      <c r="MF19" s="81">
        <v>0</v>
      </c>
      <c r="MG19" s="81">
        <v>0</v>
      </c>
      <c r="MH19" s="81">
        <v>0</v>
      </c>
      <c r="MI19" s="81">
        <v>0</v>
      </c>
      <c r="MJ19" s="81">
        <v>0</v>
      </c>
      <c r="MK19" s="81">
        <v>0</v>
      </c>
      <c r="ML19" s="81">
        <v>0</v>
      </c>
      <c r="MM19" s="81">
        <v>0</v>
      </c>
      <c r="MN19" s="81">
        <v>0</v>
      </c>
      <c r="MO19" s="81">
        <v>0</v>
      </c>
      <c r="MP19" s="81">
        <v>0</v>
      </c>
      <c r="MQ19" s="81">
        <v>0</v>
      </c>
      <c r="MR19" s="81">
        <v>0</v>
      </c>
      <c r="MS19" s="81">
        <v>0</v>
      </c>
      <c r="MT19" s="81">
        <v>0</v>
      </c>
      <c r="MU19" s="81">
        <v>0</v>
      </c>
      <c r="MV19" s="81">
        <v>0</v>
      </c>
      <c r="MW19" s="81">
        <v>0</v>
      </c>
      <c r="MX19" s="81">
        <v>1</v>
      </c>
      <c r="MY19" s="81">
        <v>0</v>
      </c>
      <c r="MZ19" s="81">
        <v>0</v>
      </c>
      <c r="NA19" s="81">
        <v>0</v>
      </c>
      <c r="NB19" s="81">
        <v>0</v>
      </c>
      <c r="NC19" s="81">
        <v>0</v>
      </c>
      <c r="ND19" s="81">
        <v>0</v>
      </c>
      <c r="NE19" s="81">
        <v>0</v>
      </c>
      <c r="NF19" s="81">
        <v>0</v>
      </c>
      <c r="NG19" s="81">
        <v>0</v>
      </c>
      <c r="NH19" s="81">
        <v>0</v>
      </c>
      <c r="NI19" s="81">
        <v>0</v>
      </c>
      <c r="NJ19" s="81">
        <v>0</v>
      </c>
      <c r="NK19" s="81">
        <v>0</v>
      </c>
      <c r="NL19" s="81">
        <v>0</v>
      </c>
      <c r="NM19" s="81">
        <v>0</v>
      </c>
      <c r="NN19" s="81">
        <v>0</v>
      </c>
      <c r="NO19" s="81">
        <v>0</v>
      </c>
      <c r="NP19" s="81">
        <v>0</v>
      </c>
      <c r="NQ19" s="81">
        <v>0</v>
      </c>
      <c r="NR19" s="81">
        <v>0</v>
      </c>
      <c r="NS19" s="81">
        <v>0</v>
      </c>
      <c r="NT19" s="81">
        <v>0</v>
      </c>
      <c r="NU19" s="81">
        <v>0</v>
      </c>
      <c r="NV19" s="81">
        <v>0</v>
      </c>
      <c r="NW19" s="81">
        <v>0</v>
      </c>
      <c r="NX19" s="81">
        <v>0</v>
      </c>
      <c r="NY19" s="81">
        <v>0</v>
      </c>
      <c r="NZ19" s="81">
        <v>0</v>
      </c>
      <c r="OA19" s="81">
        <v>0</v>
      </c>
      <c r="OB19" s="81">
        <v>0</v>
      </c>
      <c r="OC19" s="81">
        <v>0</v>
      </c>
      <c r="OD19" s="81">
        <v>0</v>
      </c>
      <c r="OE19" s="81">
        <v>0</v>
      </c>
      <c r="OF19" s="81">
        <v>0</v>
      </c>
      <c r="OG19" s="81">
        <v>1</v>
      </c>
      <c r="OH19" s="81">
        <v>0</v>
      </c>
      <c r="OI19" s="81">
        <v>0</v>
      </c>
      <c r="OJ19" s="81">
        <v>0</v>
      </c>
      <c r="OK19" s="81">
        <v>0</v>
      </c>
      <c r="OL19" s="81">
        <v>0</v>
      </c>
      <c r="OM19" s="81">
        <v>0</v>
      </c>
      <c r="ON19" s="81">
        <v>0</v>
      </c>
      <c r="OO19" s="81">
        <v>0</v>
      </c>
      <c r="OP19" s="81">
        <v>0</v>
      </c>
      <c r="OQ19" s="81">
        <v>0</v>
      </c>
      <c r="OR19" s="81">
        <v>0</v>
      </c>
      <c r="OS19" s="81">
        <v>0</v>
      </c>
      <c r="OT19" s="81">
        <v>0</v>
      </c>
      <c r="OU19" s="81">
        <v>0</v>
      </c>
      <c r="OV19" s="81">
        <v>0</v>
      </c>
      <c r="OW19" s="81">
        <v>0</v>
      </c>
      <c r="OX19" s="81">
        <v>0</v>
      </c>
      <c r="OY19" s="81">
        <v>0</v>
      </c>
      <c r="OZ19" s="81">
        <v>0</v>
      </c>
      <c r="PA19" s="81">
        <v>0</v>
      </c>
      <c r="PB19" s="81">
        <v>0</v>
      </c>
      <c r="PC19" s="81">
        <v>0</v>
      </c>
      <c r="PD19" s="81">
        <v>0</v>
      </c>
      <c r="PE19" s="81">
        <v>0</v>
      </c>
      <c r="PF19" s="81">
        <v>0</v>
      </c>
      <c r="PG19" s="81">
        <v>0</v>
      </c>
      <c r="PH19" s="81">
        <v>0</v>
      </c>
      <c r="PI19" s="81">
        <v>0</v>
      </c>
      <c r="PJ19" s="81">
        <v>0</v>
      </c>
      <c r="PK19" s="81">
        <v>0</v>
      </c>
      <c r="PL19" s="81">
        <v>0</v>
      </c>
      <c r="PM19" s="81">
        <v>0</v>
      </c>
      <c r="PN19" s="81">
        <v>0</v>
      </c>
      <c r="PO19" s="81">
        <v>0</v>
      </c>
      <c r="PP19" s="81">
        <v>0</v>
      </c>
      <c r="PQ19" s="81">
        <v>0</v>
      </c>
      <c r="PR19" s="81">
        <v>0</v>
      </c>
      <c r="PS19" s="81">
        <v>0</v>
      </c>
      <c r="PT19" s="81">
        <v>0</v>
      </c>
      <c r="PU19" s="81">
        <v>0</v>
      </c>
      <c r="PV19" s="81">
        <v>0</v>
      </c>
      <c r="PW19" s="81">
        <v>0</v>
      </c>
      <c r="PX19" s="81">
        <v>0</v>
      </c>
      <c r="PY19" s="81">
        <v>0</v>
      </c>
      <c r="PZ19" s="81">
        <v>0</v>
      </c>
      <c r="QA19" s="81">
        <v>0</v>
      </c>
      <c r="QB19" s="81">
        <v>0</v>
      </c>
      <c r="QC19" s="81">
        <v>0</v>
      </c>
      <c r="QD19" s="81">
        <v>0</v>
      </c>
      <c r="QE19" s="81">
        <v>0</v>
      </c>
      <c r="QF19" s="81">
        <v>0</v>
      </c>
      <c r="QG19" s="81">
        <v>0</v>
      </c>
      <c r="QH19" s="81">
        <v>0</v>
      </c>
      <c r="QI19" s="81">
        <v>0</v>
      </c>
      <c r="QJ19" s="81">
        <v>0</v>
      </c>
      <c r="QK19" s="81">
        <v>0</v>
      </c>
      <c r="QL19" s="81">
        <v>0</v>
      </c>
      <c r="QM19" s="81">
        <v>0</v>
      </c>
      <c r="QN19" s="81">
        <v>0</v>
      </c>
      <c r="QO19" s="81">
        <v>0</v>
      </c>
      <c r="QP19" s="81">
        <v>0</v>
      </c>
      <c r="QQ19" s="81">
        <v>0</v>
      </c>
      <c r="QR19" s="81">
        <v>0</v>
      </c>
      <c r="QS19" s="81">
        <v>0</v>
      </c>
      <c r="QT19" s="81">
        <v>1</v>
      </c>
      <c r="QU19" s="81">
        <v>0</v>
      </c>
      <c r="QV19" s="81">
        <v>0</v>
      </c>
      <c r="QW19" s="81">
        <v>0</v>
      </c>
      <c r="QX19" s="81">
        <v>0</v>
      </c>
      <c r="QY19" s="81">
        <v>1</v>
      </c>
      <c r="QZ19" s="81">
        <v>0</v>
      </c>
      <c r="RA19" s="81">
        <v>0</v>
      </c>
      <c r="RB19" s="81">
        <v>0</v>
      </c>
      <c r="RC19" s="81">
        <v>0</v>
      </c>
      <c r="RD19" s="81">
        <v>0</v>
      </c>
      <c r="RE19" s="81">
        <v>0</v>
      </c>
      <c r="RF19" s="81">
        <v>0</v>
      </c>
      <c r="RG19" s="81">
        <v>0</v>
      </c>
      <c r="RH19" s="81">
        <v>0</v>
      </c>
      <c r="RI19" s="81">
        <v>0</v>
      </c>
      <c r="RJ19" s="81">
        <v>0</v>
      </c>
      <c r="RK19" s="81">
        <v>0</v>
      </c>
      <c r="RL19" s="81">
        <v>0</v>
      </c>
      <c r="RM19" s="81">
        <v>0</v>
      </c>
      <c r="RN19" s="81">
        <v>0</v>
      </c>
      <c r="RO19" s="81">
        <v>1</v>
      </c>
      <c r="RP19" s="81">
        <v>0</v>
      </c>
      <c r="RQ19" s="81">
        <v>0</v>
      </c>
      <c r="RR19" s="81">
        <v>0</v>
      </c>
      <c r="RS19" s="81">
        <v>0</v>
      </c>
      <c r="RT19" s="81">
        <v>1</v>
      </c>
      <c r="RU19" s="81">
        <v>0</v>
      </c>
      <c r="RV19" s="81">
        <v>0</v>
      </c>
      <c r="RW19" s="81">
        <v>0</v>
      </c>
      <c r="RX19" s="81">
        <v>0</v>
      </c>
      <c r="RY19" s="81">
        <v>0</v>
      </c>
      <c r="RZ19" s="81">
        <v>0</v>
      </c>
      <c r="SA19" s="81">
        <v>0</v>
      </c>
      <c r="SB19" s="81">
        <v>0</v>
      </c>
      <c r="SC19" s="81">
        <v>0</v>
      </c>
      <c r="SD19" s="81">
        <v>0</v>
      </c>
      <c r="SE19" s="81">
        <v>0</v>
      </c>
      <c r="SF19" s="81">
        <v>0</v>
      </c>
      <c r="SG19" s="81">
        <v>0</v>
      </c>
      <c r="SH19" s="81">
        <v>0</v>
      </c>
    </row>
    <row r="20" spans="1:502">
      <c r="A20" s="18" t="s">
        <v>1913</v>
      </c>
      <c r="B20" s="80">
        <v>12</v>
      </c>
      <c r="C20" s="80">
        <v>12</v>
      </c>
      <c r="D20" s="80">
        <v>1</v>
      </c>
      <c r="E20" s="80">
        <v>2015</v>
      </c>
      <c r="F20" s="80" t="s">
        <v>91</v>
      </c>
      <c r="G20" s="182" t="s">
        <v>1901</v>
      </c>
      <c r="H20" s="80" t="s">
        <v>1902</v>
      </c>
      <c r="I20" s="173"/>
      <c r="J20" s="83">
        <v>4.1849999999999996</v>
      </c>
      <c r="K20" s="83">
        <v>0</v>
      </c>
      <c r="L20" s="83">
        <v>0</v>
      </c>
      <c r="M20" s="83">
        <v>0</v>
      </c>
      <c r="N20" s="83">
        <v>0</v>
      </c>
      <c r="O20" s="83">
        <v>0</v>
      </c>
      <c r="P20" s="83">
        <v>0</v>
      </c>
      <c r="Q20" s="83">
        <v>0</v>
      </c>
      <c r="R20" s="83">
        <v>0</v>
      </c>
      <c r="S20" s="83">
        <v>0</v>
      </c>
      <c r="T20" s="83">
        <v>0</v>
      </c>
      <c r="U20" s="83">
        <v>0</v>
      </c>
      <c r="V20" s="83">
        <v>0</v>
      </c>
      <c r="W20" s="83">
        <v>0</v>
      </c>
      <c r="X20" s="83">
        <v>0</v>
      </c>
      <c r="Y20" s="83">
        <v>0</v>
      </c>
      <c r="Z20" s="83">
        <v>0</v>
      </c>
      <c r="AA20" s="83">
        <v>0</v>
      </c>
      <c r="AB20" s="83">
        <v>0</v>
      </c>
      <c r="AC20" s="83">
        <v>0</v>
      </c>
      <c r="AD20" s="83">
        <v>0</v>
      </c>
      <c r="AE20" s="83">
        <v>0</v>
      </c>
      <c r="AF20" s="83">
        <v>0</v>
      </c>
      <c r="AG20" s="83">
        <v>0</v>
      </c>
      <c r="AH20" s="83">
        <v>0</v>
      </c>
      <c r="AI20" s="83">
        <v>0</v>
      </c>
      <c r="AJ20" s="83">
        <v>0</v>
      </c>
      <c r="AK20" s="83">
        <v>0</v>
      </c>
      <c r="AL20" s="83">
        <v>0</v>
      </c>
      <c r="AM20" s="83">
        <v>0</v>
      </c>
      <c r="AN20" s="83">
        <v>0</v>
      </c>
      <c r="AO20" s="83">
        <v>0</v>
      </c>
      <c r="AP20" s="83">
        <v>0</v>
      </c>
      <c r="AQ20" s="83">
        <v>0</v>
      </c>
      <c r="AR20" s="83">
        <v>0</v>
      </c>
      <c r="AS20" s="83">
        <v>5.7110000000000003</v>
      </c>
      <c r="AT20" s="83">
        <v>0</v>
      </c>
      <c r="AU20" s="83">
        <v>0</v>
      </c>
      <c r="AV20" s="83">
        <v>0</v>
      </c>
      <c r="AW20" s="83">
        <v>0</v>
      </c>
      <c r="AX20" s="83">
        <v>0</v>
      </c>
      <c r="AY20" s="83">
        <v>0</v>
      </c>
      <c r="AZ20" s="83">
        <v>0</v>
      </c>
      <c r="BA20" s="83">
        <v>0</v>
      </c>
      <c r="BB20" s="83">
        <v>0</v>
      </c>
      <c r="BC20" s="83">
        <v>0</v>
      </c>
      <c r="BD20" s="83">
        <v>0</v>
      </c>
      <c r="BE20" s="83">
        <v>0</v>
      </c>
      <c r="BF20" s="83">
        <v>0</v>
      </c>
      <c r="BG20" s="83">
        <v>0</v>
      </c>
      <c r="BH20" s="83">
        <v>0</v>
      </c>
      <c r="BI20" s="83">
        <v>0</v>
      </c>
      <c r="BJ20" s="83">
        <v>0</v>
      </c>
      <c r="BK20" s="83">
        <v>0</v>
      </c>
      <c r="BL20" s="83">
        <v>0</v>
      </c>
      <c r="BM20" s="83">
        <v>0</v>
      </c>
      <c r="BN20" s="83">
        <v>0</v>
      </c>
      <c r="BO20" s="83">
        <v>0</v>
      </c>
      <c r="BP20" s="83">
        <v>0</v>
      </c>
      <c r="BQ20" s="83">
        <v>0</v>
      </c>
      <c r="BR20" s="83">
        <v>0</v>
      </c>
      <c r="BS20" s="83">
        <v>0</v>
      </c>
      <c r="BT20" s="83">
        <v>0</v>
      </c>
      <c r="BU20" s="83">
        <v>0</v>
      </c>
      <c r="BV20" s="83">
        <v>0</v>
      </c>
      <c r="BW20" s="83">
        <v>0</v>
      </c>
      <c r="BX20" s="83">
        <v>0</v>
      </c>
      <c r="BY20" s="83">
        <v>0</v>
      </c>
      <c r="BZ20" s="83">
        <v>0</v>
      </c>
      <c r="CA20" s="83">
        <v>0</v>
      </c>
      <c r="CB20" s="83">
        <v>0</v>
      </c>
      <c r="CC20" s="83">
        <v>0</v>
      </c>
      <c r="CD20" s="83">
        <v>0</v>
      </c>
      <c r="CE20" s="83">
        <v>0</v>
      </c>
      <c r="CF20" s="83">
        <v>0</v>
      </c>
      <c r="CG20" s="83">
        <v>0</v>
      </c>
      <c r="CH20" s="83">
        <v>0</v>
      </c>
      <c r="CI20" s="83">
        <v>0</v>
      </c>
      <c r="CJ20" s="83">
        <v>0</v>
      </c>
      <c r="CK20" s="83">
        <v>0</v>
      </c>
      <c r="CL20" s="83">
        <v>0</v>
      </c>
      <c r="CM20" s="83">
        <v>0</v>
      </c>
      <c r="CN20" s="83">
        <v>0</v>
      </c>
      <c r="CO20" s="83">
        <v>0</v>
      </c>
      <c r="CP20" s="83">
        <v>0</v>
      </c>
      <c r="CQ20" s="83">
        <v>0</v>
      </c>
      <c r="CR20" s="83">
        <v>0</v>
      </c>
      <c r="CS20" s="83">
        <v>0</v>
      </c>
      <c r="CT20" s="83">
        <v>0</v>
      </c>
      <c r="CU20" s="83">
        <v>0</v>
      </c>
      <c r="CV20" s="83">
        <v>0</v>
      </c>
      <c r="CW20" s="83">
        <v>0</v>
      </c>
      <c r="CX20" s="83">
        <v>0</v>
      </c>
      <c r="CY20" s="83">
        <v>0</v>
      </c>
      <c r="CZ20" s="83">
        <v>0</v>
      </c>
      <c r="DA20" s="83">
        <v>0</v>
      </c>
      <c r="DB20" s="83">
        <v>0</v>
      </c>
      <c r="DC20" s="83">
        <v>0</v>
      </c>
      <c r="DD20" s="83">
        <v>0</v>
      </c>
      <c r="DE20" s="83">
        <v>0</v>
      </c>
      <c r="DF20" s="83">
        <v>0</v>
      </c>
      <c r="DG20" s="83">
        <v>0</v>
      </c>
      <c r="DH20" s="83">
        <v>0</v>
      </c>
      <c r="DI20" s="83">
        <v>0</v>
      </c>
      <c r="DJ20" s="83">
        <v>0</v>
      </c>
      <c r="DK20" s="83">
        <v>4.1849999999999996</v>
      </c>
      <c r="DL20" s="83">
        <v>0</v>
      </c>
      <c r="DM20" s="83">
        <v>0</v>
      </c>
      <c r="DN20" s="83">
        <v>0</v>
      </c>
      <c r="DO20" s="83">
        <v>0</v>
      </c>
      <c r="DP20" s="83">
        <v>0</v>
      </c>
      <c r="DQ20" s="83">
        <v>0</v>
      </c>
      <c r="DR20" s="83">
        <v>0</v>
      </c>
      <c r="DS20" s="83">
        <v>0</v>
      </c>
      <c r="DT20" s="83">
        <v>0</v>
      </c>
      <c r="DU20" s="83">
        <v>0</v>
      </c>
      <c r="DV20" s="83">
        <v>0</v>
      </c>
      <c r="DW20" s="83">
        <v>0</v>
      </c>
      <c r="DX20" s="83">
        <v>0</v>
      </c>
      <c r="DY20" s="83">
        <v>0</v>
      </c>
      <c r="DZ20" s="83">
        <v>0</v>
      </c>
      <c r="EA20" s="83">
        <v>0</v>
      </c>
      <c r="EB20" s="83">
        <v>0</v>
      </c>
      <c r="EC20" s="83">
        <v>0</v>
      </c>
      <c r="ED20" s="83">
        <v>0</v>
      </c>
      <c r="EE20" s="83">
        <v>0</v>
      </c>
      <c r="EF20" s="83">
        <v>0</v>
      </c>
      <c r="EG20" s="83">
        <v>0</v>
      </c>
      <c r="EH20" s="83">
        <v>0</v>
      </c>
      <c r="EI20" s="83">
        <v>0</v>
      </c>
      <c r="EJ20" s="83">
        <v>0</v>
      </c>
      <c r="EK20" s="83">
        <v>0</v>
      </c>
      <c r="EL20" s="83">
        <v>0</v>
      </c>
      <c r="EM20" s="83">
        <v>0</v>
      </c>
      <c r="EN20" s="83">
        <v>0</v>
      </c>
      <c r="EO20" s="83">
        <v>0</v>
      </c>
      <c r="EP20" s="83">
        <v>0</v>
      </c>
      <c r="EQ20" s="83">
        <v>0</v>
      </c>
      <c r="ER20" s="83">
        <v>0</v>
      </c>
      <c r="ES20" s="83">
        <v>0</v>
      </c>
      <c r="ET20" s="83">
        <v>5.7110000000000003</v>
      </c>
      <c r="EU20" s="83">
        <v>0</v>
      </c>
      <c r="EV20" s="83">
        <v>0</v>
      </c>
      <c r="EW20" s="83">
        <v>0</v>
      </c>
      <c r="EX20" s="83">
        <v>0</v>
      </c>
      <c r="EY20" s="83">
        <v>0</v>
      </c>
      <c r="EZ20" s="83">
        <v>0</v>
      </c>
      <c r="FA20" s="83">
        <v>0</v>
      </c>
      <c r="FB20" s="83">
        <v>0</v>
      </c>
      <c r="FC20" s="83">
        <v>0</v>
      </c>
      <c r="FD20" s="83">
        <v>0</v>
      </c>
      <c r="FE20" s="83">
        <v>0</v>
      </c>
      <c r="FF20" s="83">
        <v>0</v>
      </c>
      <c r="FG20" s="83">
        <v>0</v>
      </c>
      <c r="FH20" s="83">
        <v>0</v>
      </c>
      <c r="FI20" s="83">
        <v>0</v>
      </c>
      <c r="FJ20" s="83">
        <v>0</v>
      </c>
      <c r="FK20" s="83">
        <v>0</v>
      </c>
      <c r="FL20" s="83">
        <v>0</v>
      </c>
      <c r="FM20" s="83">
        <v>0</v>
      </c>
      <c r="FN20" s="83">
        <v>0</v>
      </c>
      <c r="FO20" s="83">
        <v>0</v>
      </c>
      <c r="FP20" s="83">
        <v>0</v>
      </c>
      <c r="FQ20" s="83">
        <v>0</v>
      </c>
      <c r="FR20" s="83">
        <v>0</v>
      </c>
      <c r="FS20" s="83">
        <v>0</v>
      </c>
      <c r="FT20" s="83">
        <v>0</v>
      </c>
      <c r="FU20" s="83">
        <v>0</v>
      </c>
      <c r="FV20" s="83">
        <v>0</v>
      </c>
      <c r="FW20" s="83">
        <v>0</v>
      </c>
      <c r="FX20" s="83">
        <v>0</v>
      </c>
      <c r="FY20" s="83">
        <v>0</v>
      </c>
      <c r="FZ20" s="83">
        <v>0</v>
      </c>
      <c r="GA20" s="83">
        <v>0</v>
      </c>
      <c r="GB20" s="83">
        <v>0</v>
      </c>
      <c r="GC20" s="83">
        <v>0</v>
      </c>
      <c r="GD20" s="83">
        <v>0</v>
      </c>
      <c r="GE20" s="83">
        <v>0</v>
      </c>
      <c r="GF20" s="83">
        <v>0</v>
      </c>
      <c r="GG20" s="83">
        <v>0</v>
      </c>
      <c r="GH20" s="83">
        <v>0</v>
      </c>
      <c r="GI20" s="83">
        <v>0</v>
      </c>
      <c r="GJ20" s="83">
        <v>0</v>
      </c>
      <c r="GK20" s="83">
        <v>0</v>
      </c>
      <c r="GL20" s="83">
        <v>0</v>
      </c>
      <c r="GM20" s="83">
        <v>0</v>
      </c>
      <c r="GN20" s="83">
        <v>0</v>
      </c>
      <c r="GO20" s="83">
        <v>0</v>
      </c>
      <c r="GP20" s="83">
        <v>0</v>
      </c>
      <c r="GQ20" s="83">
        <v>0</v>
      </c>
      <c r="GR20" s="83">
        <v>0</v>
      </c>
      <c r="GS20" s="83">
        <v>0</v>
      </c>
      <c r="GT20" s="83">
        <v>0</v>
      </c>
      <c r="GU20" s="83">
        <v>0</v>
      </c>
      <c r="GV20" s="83">
        <v>0</v>
      </c>
      <c r="GW20" s="83">
        <v>0</v>
      </c>
      <c r="GX20" s="83">
        <v>0</v>
      </c>
      <c r="GY20" s="83">
        <v>0</v>
      </c>
      <c r="GZ20" s="83">
        <v>0</v>
      </c>
      <c r="HA20" s="83">
        <v>0</v>
      </c>
      <c r="HB20" s="83">
        <v>0</v>
      </c>
      <c r="HC20" s="83">
        <v>0</v>
      </c>
      <c r="HD20" s="83">
        <v>0</v>
      </c>
      <c r="HE20" s="83">
        <v>0</v>
      </c>
      <c r="HF20" s="83">
        <v>0</v>
      </c>
      <c r="HG20" s="83">
        <v>4.1849999999999996</v>
      </c>
      <c r="HH20" s="83">
        <v>0</v>
      </c>
      <c r="HI20" s="83">
        <v>0</v>
      </c>
      <c r="HJ20" s="83">
        <v>0</v>
      </c>
      <c r="HK20" s="83">
        <v>0</v>
      </c>
      <c r="HL20" s="83">
        <v>5.7110000000000003</v>
      </c>
      <c r="HM20" s="83">
        <v>0</v>
      </c>
      <c r="HN20" s="83">
        <v>0</v>
      </c>
      <c r="HO20" s="83">
        <v>0</v>
      </c>
      <c r="HP20" s="83">
        <v>0</v>
      </c>
      <c r="HQ20" s="83">
        <v>0</v>
      </c>
      <c r="HR20" s="83">
        <v>0</v>
      </c>
      <c r="HS20" s="83">
        <v>0</v>
      </c>
      <c r="HT20" s="83">
        <v>0</v>
      </c>
      <c r="HU20" s="83">
        <v>0</v>
      </c>
      <c r="HV20" s="83">
        <v>0</v>
      </c>
      <c r="HW20" s="83">
        <v>0</v>
      </c>
      <c r="HX20" s="83">
        <v>0</v>
      </c>
      <c r="HY20" s="83">
        <v>0</v>
      </c>
      <c r="HZ20" s="83">
        <v>0</v>
      </c>
      <c r="IA20" s="83">
        <v>0</v>
      </c>
      <c r="IB20" s="83">
        <v>4.1849999999999996</v>
      </c>
      <c r="IC20" s="83">
        <v>0</v>
      </c>
      <c r="ID20" s="83">
        <v>0</v>
      </c>
      <c r="IE20" s="83">
        <v>0</v>
      </c>
      <c r="IF20" s="83">
        <v>0</v>
      </c>
      <c r="IG20" s="83">
        <v>5.7110000000000003</v>
      </c>
      <c r="IH20" s="83">
        <v>0</v>
      </c>
      <c r="II20" s="83">
        <v>0</v>
      </c>
      <c r="IJ20" s="83">
        <v>0</v>
      </c>
      <c r="IK20" s="83">
        <v>0</v>
      </c>
      <c r="IL20" s="83">
        <v>0</v>
      </c>
      <c r="IM20" s="83">
        <v>0</v>
      </c>
      <c r="IN20" s="83">
        <v>0</v>
      </c>
      <c r="IO20" s="83">
        <v>0</v>
      </c>
      <c r="IP20" s="83">
        <v>0</v>
      </c>
      <c r="IQ20" s="83">
        <v>0</v>
      </c>
      <c r="IR20" s="83">
        <v>0</v>
      </c>
      <c r="IS20" s="83">
        <v>0</v>
      </c>
      <c r="IT20" s="83">
        <v>0</v>
      </c>
      <c r="IU20" s="83">
        <v>0</v>
      </c>
      <c r="IV20" s="84">
        <v>0</v>
      </c>
      <c r="IW20" s="81">
        <v>1</v>
      </c>
      <c r="IX20" s="81">
        <v>0</v>
      </c>
      <c r="IY20" s="81">
        <v>0</v>
      </c>
      <c r="IZ20" s="81">
        <v>0</v>
      </c>
      <c r="JA20" s="81">
        <v>0</v>
      </c>
      <c r="JB20" s="81">
        <v>0</v>
      </c>
      <c r="JC20" s="81">
        <v>0</v>
      </c>
      <c r="JD20" s="81">
        <v>0</v>
      </c>
      <c r="JE20" s="81">
        <v>0</v>
      </c>
      <c r="JF20" s="81">
        <v>0</v>
      </c>
      <c r="JG20" s="81">
        <v>0</v>
      </c>
      <c r="JH20" s="81">
        <v>0</v>
      </c>
      <c r="JI20" s="81">
        <v>0</v>
      </c>
      <c r="JJ20" s="81">
        <v>0</v>
      </c>
      <c r="JK20" s="81">
        <v>0</v>
      </c>
      <c r="JL20" s="81">
        <v>0</v>
      </c>
      <c r="JM20" s="81">
        <v>0</v>
      </c>
      <c r="JN20" s="81">
        <v>0</v>
      </c>
      <c r="JO20" s="81">
        <v>0</v>
      </c>
      <c r="JP20" s="81">
        <v>0</v>
      </c>
      <c r="JQ20" s="81">
        <v>0</v>
      </c>
      <c r="JR20" s="81">
        <v>0</v>
      </c>
      <c r="JS20" s="81">
        <v>0</v>
      </c>
      <c r="JT20" s="81">
        <v>0</v>
      </c>
      <c r="JU20" s="81">
        <v>0</v>
      </c>
      <c r="JV20" s="81">
        <v>0</v>
      </c>
      <c r="JW20" s="81">
        <v>0</v>
      </c>
      <c r="JX20" s="81">
        <v>0</v>
      </c>
      <c r="JY20" s="81">
        <v>0</v>
      </c>
      <c r="JZ20" s="81">
        <v>0</v>
      </c>
      <c r="KA20" s="81">
        <v>0</v>
      </c>
      <c r="KB20" s="81">
        <v>0</v>
      </c>
      <c r="KC20" s="81">
        <v>0</v>
      </c>
      <c r="KD20" s="81">
        <v>0</v>
      </c>
      <c r="KE20" s="81">
        <v>0</v>
      </c>
      <c r="KF20" s="81">
        <v>1</v>
      </c>
      <c r="KG20" s="81">
        <v>0</v>
      </c>
      <c r="KH20" s="81">
        <v>0</v>
      </c>
      <c r="KI20" s="81">
        <v>0</v>
      </c>
      <c r="KJ20" s="81">
        <v>0</v>
      </c>
      <c r="KK20" s="81">
        <v>0</v>
      </c>
      <c r="KL20" s="81">
        <v>0</v>
      </c>
      <c r="KM20" s="81">
        <v>0</v>
      </c>
      <c r="KN20" s="81">
        <v>0</v>
      </c>
      <c r="KO20" s="81">
        <v>0</v>
      </c>
      <c r="KP20" s="81">
        <v>0</v>
      </c>
      <c r="KQ20" s="81">
        <v>0</v>
      </c>
      <c r="KR20" s="81">
        <v>0</v>
      </c>
      <c r="KS20" s="81">
        <v>0</v>
      </c>
      <c r="KT20" s="81">
        <v>0</v>
      </c>
      <c r="KU20" s="81">
        <v>0</v>
      </c>
      <c r="KV20" s="81">
        <v>0</v>
      </c>
      <c r="KW20" s="81">
        <v>0</v>
      </c>
      <c r="KX20" s="81">
        <v>0</v>
      </c>
      <c r="KY20" s="81">
        <v>0</v>
      </c>
      <c r="KZ20" s="81">
        <v>0</v>
      </c>
      <c r="LA20" s="81">
        <v>0</v>
      </c>
      <c r="LB20" s="81">
        <v>0</v>
      </c>
      <c r="LC20" s="81">
        <v>0</v>
      </c>
      <c r="LD20" s="81">
        <v>0</v>
      </c>
      <c r="LE20" s="81">
        <v>0</v>
      </c>
      <c r="LF20" s="81">
        <v>0</v>
      </c>
      <c r="LG20" s="81">
        <v>0</v>
      </c>
      <c r="LH20" s="81">
        <v>0</v>
      </c>
      <c r="LI20" s="81">
        <v>0</v>
      </c>
      <c r="LJ20" s="81">
        <v>0</v>
      </c>
      <c r="LK20" s="81">
        <v>0</v>
      </c>
      <c r="LL20" s="81">
        <v>0</v>
      </c>
      <c r="LM20" s="81">
        <v>0</v>
      </c>
      <c r="LN20" s="81">
        <v>0</v>
      </c>
      <c r="LO20" s="81">
        <v>0</v>
      </c>
      <c r="LP20" s="81">
        <v>0</v>
      </c>
      <c r="LQ20" s="81">
        <v>0</v>
      </c>
      <c r="LR20" s="81">
        <v>0</v>
      </c>
      <c r="LS20" s="81">
        <v>0</v>
      </c>
      <c r="LT20" s="81">
        <v>0</v>
      </c>
      <c r="LU20" s="81">
        <v>0</v>
      </c>
      <c r="LV20" s="81">
        <v>0</v>
      </c>
      <c r="LW20" s="81">
        <v>0</v>
      </c>
      <c r="LX20" s="81">
        <v>0</v>
      </c>
      <c r="LY20" s="81">
        <v>0</v>
      </c>
      <c r="LZ20" s="81">
        <v>0</v>
      </c>
      <c r="MA20" s="81">
        <v>0</v>
      </c>
      <c r="MB20" s="81">
        <v>0</v>
      </c>
      <c r="MC20" s="81">
        <v>0</v>
      </c>
      <c r="MD20" s="81">
        <v>0</v>
      </c>
      <c r="ME20" s="81">
        <v>0</v>
      </c>
      <c r="MF20" s="81">
        <v>0</v>
      </c>
      <c r="MG20" s="81">
        <v>0</v>
      </c>
      <c r="MH20" s="81">
        <v>0</v>
      </c>
      <c r="MI20" s="81">
        <v>0</v>
      </c>
      <c r="MJ20" s="81">
        <v>0</v>
      </c>
      <c r="MK20" s="81">
        <v>0</v>
      </c>
      <c r="ML20" s="81">
        <v>0</v>
      </c>
      <c r="MM20" s="81">
        <v>0</v>
      </c>
      <c r="MN20" s="81">
        <v>0</v>
      </c>
      <c r="MO20" s="81">
        <v>0</v>
      </c>
      <c r="MP20" s="81">
        <v>0</v>
      </c>
      <c r="MQ20" s="81">
        <v>0</v>
      </c>
      <c r="MR20" s="81">
        <v>0</v>
      </c>
      <c r="MS20" s="81">
        <v>0</v>
      </c>
      <c r="MT20" s="81">
        <v>0</v>
      </c>
      <c r="MU20" s="81">
        <v>0</v>
      </c>
      <c r="MV20" s="81">
        <v>0</v>
      </c>
      <c r="MW20" s="81">
        <v>0</v>
      </c>
      <c r="MX20" s="81">
        <v>1</v>
      </c>
      <c r="MY20" s="81">
        <v>0</v>
      </c>
      <c r="MZ20" s="81">
        <v>0</v>
      </c>
      <c r="NA20" s="81">
        <v>0</v>
      </c>
      <c r="NB20" s="81">
        <v>0</v>
      </c>
      <c r="NC20" s="81">
        <v>0</v>
      </c>
      <c r="ND20" s="81">
        <v>0</v>
      </c>
      <c r="NE20" s="81">
        <v>0</v>
      </c>
      <c r="NF20" s="81">
        <v>0</v>
      </c>
      <c r="NG20" s="81">
        <v>0</v>
      </c>
      <c r="NH20" s="81">
        <v>0</v>
      </c>
      <c r="NI20" s="81">
        <v>0</v>
      </c>
      <c r="NJ20" s="81">
        <v>0</v>
      </c>
      <c r="NK20" s="81">
        <v>0</v>
      </c>
      <c r="NL20" s="81">
        <v>0</v>
      </c>
      <c r="NM20" s="81">
        <v>0</v>
      </c>
      <c r="NN20" s="81">
        <v>0</v>
      </c>
      <c r="NO20" s="81">
        <v>0</v>
      </c>
      <c r="NP20" s="81">
        <v>0</v>
      </c>
      <c r="NQ20" s="81">
        <v>0</v>
      </c>
      <c r="NR20" s="81">
        <v>0</v>
      </c>
      <c r="NS20" s="81">
        <v>0</v>
      </c>
      <c r="NT20" s="81">
        <v>0</v>
      </c>
      <c r="NU20" s="81">
        <v>0</v>
      </c>
      <c r="NV20" s="81">
        <v>0</v>
      </c>
      <c r="NW20" s="81">
        <v>0</v>
      </c>
      <c r="NX20" s="81">
        <v>0</v>
      </c>
      <c r="NY20" s="81">
        <v>0</v>
      </c>
      <c r="NZ20" s="81">
        <v>0</v>
      </c>
      <c r="OA20" s="81">
        <v>0</v>
      </c>
      <c r="OB20" s="81">
        <v>0</v>
      </c>
      <c r="OC20" s="81">
        <v>0</v>
      </c>
      <c r="OD20" s="81">
        <v>0</v>
      </c>
      <c r="OE20" s="81">
        <v>0</v>
      </c>
      <c r="OF20" s="81">
        <v>0</v>
      </c>
      <c r="OG20" s="81">
        <v>1</v>
      </c>
      <c r="OH20" s="81">
        <v>0</v>
      </c>
      <c r="OI20" s="81">
        <v>0</v>
      </c>
      <c r="OJ20" s="81">
        <v>0</v>
      </c>
      <c r="OK20" s="81">
        <v>0</v>
      </c>
      <c r="OL20" s="81">
        <v>0</v>
      </c>
      <c r="OM20" s="81">
        <v>0</v>
      </c>
      <c r="ON20" s="81">
        <v>0</v>
      </c>
      <c r="OO20" s="81">
        <v>0</v>
      </c>
      <c r="OP20" s="81">
        <v>0</v>
      </c>
      <c r="OQ20" s="81">
        <v>0</v>
      </c>
      <c r="OR20" s="81">
        <v>0</v>
      </c>
      <c r="OS20" s="81">
        <v>0</v>
      </c>
      <c r="OT20" s="81">
        <v>0</v>
      </c>
      <c r="OU20" s="81">
        <v>0</v>
      </c>
      <c r="OV20" s="81">
        <v>0</v>
      </c>
      <c r="OW20" s="81">
        <v>0</v>
      </c>
      <c r="OX20" s="81">
        <v>0</v>
      </c>
      <c r="OY20" s="81">
        <v>0</v>
      </c>
      <c r="OZ20" s="81">
        <v>0</v>
      </c>
      <c r="PA20" s="81">
        <v>0</v>
      </c>
      <c r="PB20" s="81">
        <v>0</v>
      </c>
      <c r="PC20" s="81">
        <v>0</v>
      </c>
      <c r="PD20" s="81">
        <v>0</v>
      </c>
      <c r="PE20" s="81">
        <v>0</v>
      </c>
      <c r="PF20" s="81">
        <v>0</v>
      </c>
      <c r="PG20" s="81">
        <v>0</v>
      </c>
      <c r="PH20" s="81">
        <v>0</v>
      </c>
      <c r="PI20" s="81">
        <v>0</v>
      </c>
      <c r="PJ20" s="81">
        <v>0</v>
      </c>
      <c r="PK20" s="81">
        <v>0</v>
      </c>
      <c r="PL20" s="81">
        <v>0</v>
      </c>
      <c r="PM20" s="81">
        <v>0</v>
      </c>
      <c r="PN20" s="81">
        <v>0</v>
      </c>
      <c r="PO20" s="81">
        <v>0</v>
      </c>
      <c r="PP20" s="81">
        <v>0</v>
      </c>
      <c r="PQ20" s="81">
        <v>0</v>
      </c>
      <c r="PR20" s="81">
        <v>0</v>
      </c>
      <c r="PS20" s="81">
        <v>0</v>
      </c>
      <c r="PT20" s="81">
        <v>0</v>
      </c>
      <c r="PU20" s="81">
        <v>0</v>
      </c>
      <c r="PV20" s="81">
        <v>0</v>
      </c>
      <c r="PW20" s="81">
        <v>0</v>
      </c>
      <c r="PX20" s="81">
        <v>0</v>
      </c>
      <c r="PY20" s="81">
        <v>0</v>
      </c>
      <c r="PZ20" s="81">
        <v>0</v>
      </c>
      <c r="QA20" s="81">
        <v>0</v>
      </c>
      <c r="QB20" s="81">
        <v>0</v>
      </c>
      <c r="QC20" s="81">
        <v>0</v>
      </c>
      <c r="QD20" s="81">
        <v>0</v>
      </c>
      <c r="QE20" s="81">
        <v>0</v>
      </c>
      <c r="QF20" s="81">
        <v>0</v>
      </c>
      <c r="QG20" s="81">
        <v>0</v>
      </c>
      <c r="QH20" s="81">
        <v>0</v>
      </c>
      <c r="QI20" s="81">
        <v>0</v>
      </c>
      <c r="QJ20" s="81">
        <v>0</v>
      </c>
      <c r="QK20" s="81">
        <v>0</v>
      </c>
      <c r="QL20" s="81">
        <v>0</v>
      </c>
      <c r="QM20" s="81">
        <v>0</v>
      </c>
      <c r="QN20" s="81">
        <v>0</v>
      </c>
      <c r="QO20" s="81">
        <v>0</v>
      </c>
      <c r="QP20" s="81">
        <v>0</v>
      </c>
      <c r="QQ20" s="81">
        <v>0</v>
      </c>
      <c r="QR20" s="81">
        <v>0</v>
      </c>
      <c r="QS20" s="81">
        <v>0</v>
      </c>
      <c r="QT20" s="81">
        <v>1</v>
      </c>
      <c r="QU20" s="81">
        <v>0</v>
      </c>
      <c r="QV20" s="81">
        <v>0</v>
      </c>
      <c r="QW20" s="81">
        <v>0</v>
      </c>
      <c r="QX20" s="81">
        <v>0</v>
      </c>
      <c r="QY20" s="81">
        <v>1</v>
      </c>
      <c r="QZ20" s="81">
        <v>0</v>
      </c>
      <c r="RA20" s="81">
        <v>0</v>
      </c>
      <c r="RB20" s="81">
        <v>0</v>
      </c>
      <c r="RC20" s="81">
        <v>0</v>
      </c>
      <c r="RD20" s="81">
        <v>0</v>
      </c>
      <c r="RE20" s="81">
        <v>0</v>
      </c>
      <c r="RF20" s="81">
        <v>0</v>
      </c>
      <c r="RG20" s="81">
        <v>0</v>
      </c>
      <c r="RH20" s="81">
        <v>0</v>
      </c>
      <c r="RI20" s="81">
        <v>0</v>
      </c>
      <c r="RJ20" s="81">
        <v>0</v>
      </c>
      <c r="RK20" s="81">
        <v>0</v>
      </c>
      <c r="RL20" s="81">
        <v>0</v>
      </c>
      <c r="RM20" s="81">
        <v>0</v>
      </c>
      <c r="RN20" s="81">
        <v>0</v>
      </c>
      <c r="RO20" s="81">
        <v>1</v>
      </c>
      <c r="RP20" s="81">
        <v>0</v>
      </c>
      <c r="RQ20" s="81">
        <v>0</v>
      </c>
      <c r="RR20" s="81">
        <v>0</v>
      </c>
      <c r="RS20" s="81">
        <v>0</v>
      </c>
      <c r="RT20" s="81">
        <v>1</v>
      </c>
      <c r="RU20" s="81">
        <v>0</v>
      </c>
      <c r="RV20" s="81">
        <v>0</v>
      </c>
      <c r="RW20" s="81">
        <v>0</v>
      </c>
      <c r="RX20" s="81">
        <v>0</v>
      </c>
      <c r="RY20" s="81">
        <v>0</v>
      </c>
      <c r="RZ20" s="81">
        <v>0</v>
      </c>
      <c r="SA20" s="81">
        <v>0</v>
      </c>
      <c r="SB20" s="81">
        <v>0</v>
      </c>
      <c r="SC20" s="81">
        <v>0</v>
      </c>
      <c r="SD20" s="81">
        <v>0</v>
      </c>
      <c r="SE20" s="81">
        <v>0</v>
      </c>
      <c r="SF20" s="81">
        <v>0</v>
      </c>
      <c r="SG20" s="81">
        <v>0</v>
      </c>
      <c r="SH20" s="81">
        <v>0</v>
      </c>
    </row>
    <row r="21" spans="1:502">
      <c r="A21" s="18" t="s">
        <v>1914</v>
      </c>
      <c r="B21" s="80">
        <v>13</v>
      </c>
      <c r="C21" s="80">
        <v>13</v>
      </c>
      <c r="D21" s="80">
        <v>1</v>
      </c>
      <c r="E21" s="80">
        <v>2016</v>
      </c>
      <c r="F21" s="80" t="s">
        <v>92</v>
      </c>
      <c r="G21" s="182" t="s">
        <v>1901</v>
      </c>
      <c r="H21" s="80" t="s">
        <v>1902</v>
      </c>
      <c r="I21" s="173"/>
      <c r="J21" s="83">
        <v>4.4169999999999998</v>
      </c>
      <c r="K21" s="83">
        <v>0</v>
      </c>
      <c r="L21" s="83">
        <v>0</v>
      </c>
      <c r="M21" s="83">
        <v>0</v>
      </c>
      <c r="N21" s="83">
        <v>0</v>
      </c>
      <c r="O21" s="83">
        <v>0</v>
      </c>
      <c r="P21" s="83">
        <v>0</v>
      </c>
      <c r="Q21" s="83">
        <v>0</v>
      </c>
      <c r="R21" s="83">
        <v>0</v>
      </c>
      <c r="S21" s="83">
        <v>0</v>
      </c>
      <c r="T21" s="83">
        <v>0</v>
      </c>
      <c r="U21" s="83">
        <v>0</v>
      </c>
      <c r="V21" s="83">
        <v>0</v>
      </c>
      <c r="W21" s="83">
        <v>0</v>
      </c>
      <c r="X21" s="83">
        <v>0</v>
      </c>
      <c r="Y21" s="83">
        <v>0</v>
      </c>
      <c r="Z21" s="83">
        <v>0</v>
      </c>
      <c r="AA21" s="83">
        <v>0</v>
      </c>
      <c r="AB21" s="83">
        <v>0</v>
      </c>
      <c r="AC21" s="83">
        <v>0</v>
      </c>
      <c r="AD21" s="83">
        <v>0</v>
      </c>
      <c r="AE21" s="83">
        <v>0</v>
      </c>
      <c r="AF21" s="83">
        <v>0</v>
      </c>
      <c r="AG21" s="83">
        <v>0</v>
      </c>
      <c r="AH21" s="83">
        <v>0</v>
      </c>
      <c r="AI21" s="83">
        <v>0</v>
      </c>
      <c r="AJ21" s="83">
        <v>0</v>
      </c>
      <c r="AK21" s="83">
        <v>0</v>
      </c>
      <c r="AL21" s="83">
        <v>0</v>
      </c>
      <c r="AM21" s="83">
        <v>0</v>
      </c>
      <c r="AN21" s="83">
        <v>0</v>
      </c>
      <c r="AO21" s="83">
        <v>0</v>
      </c>
      <c r="AP21" s="83">
        <v>0</v>
      </c>
      <c r="AQ21" s="83">
        <v>0</v>
      </c>
      <c r="AR21" s="83">
        <v>0</v>
      </c>
      <c r="AS21" s="83">
        <v>5.819</v>
      </c>
      <c r="AT21" s="83">
        <v>0</v>
      </c>
      <c r="AU21" s="83">
        <v>0</v>
      </c>
      <c r="AV21" s="83">
        <v>0</v>
      </c>
      <c r="AW21" s="83">
        <v>0</v>
      </c>
      <c r="AX21" s="83">
        <v>0</v>
      </c>
      <c r="AY21" s="83">
        <v>0</v>
      </c>
      <c r="AZ21" s="83">
        <v>0</v>
      </c>
      <c r="BA21" s="83">
        <v>0</v>
      </c>
      <c r="BB21" s="83">
        <v>0</v>
      </c>
      <c r="BC21" s="83">
        <v>0</v>
      </c>
      <c r="BD21" s="83">
        <v>0</v>
      </c>
      <c r="BE21" s="83">
        <v>0</v>
      </c>
      <c r="BF21" s="83">
        <v>0</v>
      </c>
      <c r="BG21" s="83">
        <v>0</v>
      </c>
      <c r="BH21" s="83">
        <v>0</v>
      </c>
      <c r="BI21" s="83">
        <v>0</v>
      </c>
      <c r="BJ21" s="83">
        <v>0</v>
      </c>
      <c r="BK21" s="83">
        <v>0</v>
      </c>
      <c r="BL21" s="83">
        <v>0</v>
      </c>
      <c r="BM21" s="83">
        <v>0</v>
      </c>
      <c r="BN21" s="83">
        <v>0</v>
      </c>
      <c r="BO21" s="83">
        <v>0</v>
      </c>
      <c r="BP21" s="83">
        <v>0</v>
      </c>
      <c r="BQ21" s="83">
        <v>0</v>
      </c>
      <c r="BR21" s="83">
        <v>0</v>
      </c>
      <c r="BS21" s="83">
        <v>0</v>
      </c>
      <c r="BT21" s="83">
        <v>0</v>
      </c>
      <c r="BU21" s="83">
        <v>0</v>
      </c>
      <c r="BV21" s="83">
        <v>0</v>
      </c>
      <c r="BW21" s="83">
        <v>0</v>
      </c>
      <c r="BX21" s="83">
        <v>0</v>
      </c>
      <c r="BY21" s="83">
        <v>0</v>
      </c>
      <c r="BZ21" s="83">
        <v>0</v>
      </c>
      <c r="CA21" s="83">
        <v>0</v>
      </c>
      <c r="CB21" s="83">
        <v>0</v>
      </c>
      <c r="CC21" s="83">
        <v>0</v>
      </c>
      <c r="CD21" s="83">
        <v>0</v>
      </c>
      <c r="CE21" s="83">
        <v>0</v>
      </c>
      <c r="CF21" s="83">
        <v>0</v>
      </c>
      <c r="CG21" s="83">
        <v>0</v>
      </c>
      <c r="CH21" s="83">
        <v>0</v>
      </c>
      <c r="CI21" s="83">
        <v>0</v>
      </c>
      <c r="CJ21" s="83">
        <v>0</v>
      </c>
      <c r="CK21" s="83">
        <v>0</v>
      </c>
      <c r="CL21" s="83">
        <v>0</v>
      </c>
      <c r="CM21" s="83">
        <v>0</v>
      </c>
      <c r="CN21" s="83">
        <v>0</v>
      </c>
      <c r="CO21" s="83">
        <v>0</v>
      </c>
      <c r="CP21" s="83">
        <v>0</v>
      </c>
      <c r="CQ21" s="83">
        <v>0</v>
      </c>
      <c r="CR21" s="83">
        <v>0</v>
      </c>
      <c r="CS21" s="83">
        <v>0</v>
      </c>
      <c r="CT21" s="83">
        <v>0</v>
      </c>
      <c r="CU21" s="83">
        <v>0</v>
      </c>
      <c r="CV21" s="83">
        <v>0</v>
      </c>
      <c r="CW21" s="83">
        <v>0</v>
      </c>
      <c r="CX21" s="83">
        <v>0</v>
      </c>
      <c r="CY21" s="83">
        <v>0</v>
      </c>
      <c r="CZ21" s="83">
        <v>0</v>
      </c>
      <c r="DA21" s="83">
        <v>0</v>
      </c>
      <c r="DB21" s="83">
        <v>0</v>
      </c>
      <c r="DC21" s="83">
        <v>0</v>
      </c>
      <c r="DD21" s="83">
        <v>0</v>
      </c>
      <c r="DE21" s="83">
        <v>0</v>
      </c>
      <c r="DF21" s="83">
        <v>0</v>
      </c>
      <c r="DG21" s="83">
        <v>0</v>
      </c>
      <c r="DH21" s="83">
        <v>0</v>
      </c>
      <c r="DI21" s="83">
        <v>0</v>
      </c>
      <c r="DJ21" s="83">
        <v>0</v>
      </c>
      <c r="DK21" s="83">
        <v>4.4169999999999998</v>
      </c>
      <c r="DL21" s="83">
        <v>0</v>
      </c>
      <c r="DM21" s="83">
        <v>0</v>
      </c>
      <c r="DN21" s="83">
        <v>0</v>
      </c>
      <c r="DO21" s="83">
        <v>0</v>
      </c>
      <c r="DP21" s="83">
        <v>0</v>
      </c>
      <c r="DQ21" s="83">
        <v>0</v>
      </c>
      <c r="DR21" s="83">
        <v>0</v>
      </c>
      <c r="DS21" s="83">
        <v>0</v>
      </c>
      <c r="DT21" s="83">
        <v>0</v>
      </c>
      <c r="DU21" s="83">
        <v>0</v>
      </c>
      <c r="DV21" s="83">
        <v>0</v>
      </c>
      <c r="DW21" s="83">
        <v>0</v>
      </c>
      <c r="DX21" s="83">
        <v>0</v>
      </c>
      <c r="DY21" s="83">
        <v>0</v>
      </c>
      <c r="DZ21" s="83">
        <v>0</v>
      </c>
      <c r="EA21" s="83">
        <v>0</v>
      </c>
      <c r="EB21" s="83">
        <v>0</v>
      </c>
      <c r="EC21" s="83">
        <v>0</v>
      </c>
      <c r="ED21" s="83">
        <v>0</v>
      </c>
      <c r="EE21" s="83">
        <v>0</v>
      </c>
      <c r="EF21" s="83">
        <v>0</v>
      </c>
      <c r="EG21" s="83">
        <v>0</v>
      </c>
      <c r="EH21" s="83">
        <v>0</v>
      </c>
      <c r="EI21" s="83">
        <v>0</v>
      </c>
      <c r="EJ21" s="83">
        <v>0</v>
      </c>
      <c r="EK21" s="83">
        <v>0</v>
      </c>
      <c r="EL21" s="83">
        <v>0</v>
      </c>
      <c r="EM21" s="83">
        <v>0</v>
      </c>
      <c r="EN21" s="83">
        <v>0</v>
      </c>
      <c r="EO21" s="83">
        <v>0</v>
      </c>
      <c r="EP21" s="83">
        <v>0</v>
      </c>
      <c r="EQ21" s="83">
        <v>0</v>
      </c>
      <c r="ER21" s="83">
        <v>0</v>
      </c>
      <c r="ES21" s="83">
        <v>0</v>
      </c>
      <c r="ET21" s="83">
        <v>5.819</v>
      </c>
      <c r="EU21" s="83">
        <v>0</v>
      </c>
      <c r="EV21" s="83">
        <v>0</v>
      </c>
      <c r="EW21" s="83">
        <v>0</v>
      </c>
      <c r="EX21" s="83">
        <v>0</v>
      </c>
      <c r="EY21" s="83">
        <v>0</v>
      </c>
      <c r="EZ21" s="83">
        <v>0</v>
      </c>
      <c r="FA21" s="83">
        <v>0</v>
      </c>
      <c r="FB21" s="83">
        <v>0</v>
      </c>
      <c r="FC21" s="83">
        <v>0</v>
      </c>
      <c r="FD21" s="83">
        <v>0</v>
      </c>
      <c r="FE21" s="83">
        <v>0</v>
      </c>
      <c r="FF21" s="83">
        <v>0</v>
      </c>
      <c r="FG21" s="83">
        <v>0</v>
      </c>
      <c r="FH21" s="83">
        <v>0</v>
      </c>
      <c r="FI21" s="83">
        <v>0</v>
      </c>
      <c r="FJ21" s="83">
        <v>0</v>
      </c>
      <c r="FK21" s="83">
        <v>0</v>
      </c>
      <c r="FL21" s="83">
        <v>0</v>
      </c>
      <c r="FM21" s="83">
        <v>0</v>
      </c>
      <c r="FN21" s="83">
        <v>0</v>
      </c>
      <c r="FO21" s="83">
        <v>0</v>
      </c>
      <c r="FP21" s="83">
        <v>0</v>
      </c>
      <c r="FQ21" s="83">
        <v>0</v>
      </c>
      <c r="FR21" s="83">
        <v>0</v>
      </c>
      <c r="FS21" s="83">
        <v>0</v>
      </c>
      <c r="FT21" s="83">
        <v>0</v>
      </c>
      <c r="FU21" s="83">
        <v>0</v>
      </c>
      <c r="FV21" s="83">
        <v>0</v>
      </c>
      <c r="FW21" s="83">
        <v>0</v>
      </c>
      <c r="FX21" s="83">
        <v>0</v>
      </c>
      <c r="FY21" s="83">
        <v>0</v>
      </c>
      <c r="FZ21" s="83">
        <v>0</v>
      </c>
      <c r="GA21" s="83">
        <v>0</v>
      </c>
      <c r="GB21" s="83">
        <v>0</v>
      </c>
      <c r="GC21" s="83">
        <v>0</v>
      </c>
      <c r="GD21" s="83">
        <v>0</v>
      </c>
      <c r="GE21" s="83">
        <v>0</v>
      </c>
      <c r="GF21" s="83">
        <v>0</v>
      </c>
      <c r="GG21" s="83">
        <v>0</v>
      </c>
      <c r="GH21" s="83">
        <v>0</v>
      </c>
      <c r="GI21" s="83">
        <v>0</v>
      </c>
      <c r="GJ21" s="83">
        <v>0</v>
      </c>
      <c r="GK21" s="83">
        <v>0</v>
      </c>
      <c r="GL21" s="83">
        <v>0</v>
      </c>
      <c r="GM21" s="83">
        <v>0</v>
      </c>
      <c r="GN21" s="83">
        <v>0</v>
      </c>
      <c r="GO21" s="83">
        <v>0</v>
      </c>
      <c r="GP21" s="83">
        <v>0</v>
      </c>
      <c r="GQ21" s="83">
        <v>0</v>
      </c>
      <c r="GR21" s="83">
        <v>0</v>
      </c>
      <c r="GS21" s="83">
        <v>0</v>
      </c>
      <c r="GT21" s="83">
        <v>0</v>
      </c>
      <c r="GU21" s="83">
        <v>0</v>
      </c>
      <c r="GV21" s="83">
        <v>0</v>
      </c>
      <c r="GW21" s="83">
        <v>0</v>
      </c>
      <c r="GX21" s="83">
        <v>0</v>
      </c>
      <c r="GY21" s="83">
        <v>0</v>
      </c>
      <c r="GZ21" s="83">
        <v>0</v>
      </c>
      <c r="HA21" s="83">
        <v>0</v>
      </c>
      <c r="HB21" s="83">
        <v>0</v>
      </c>
      <c r="HC21" s="83">
        <v>0</v>
      </c>
      <c r="HD21" s="83">
        <v>0</v>
      </c>
      <c r="HE21" s="83">
        <v>0</v>
      </c>
      <c r="HF21" s="83">
        <v>0</v>
      </c>
      <c r="HG21" s="83">
        <v>4.4169999999999998</v>
      </c>
      <c r="HH21" s="83">
        <v>0</v>
      </c>
      <c r="HI21" s="83">
        <v>0</v>
      </c>
      <c r="HJ21" s="83">
        <v>0</v>
      </c>
      <c r="HK21" s="83">
        <v>0</v>
      </c>
      <c r="HL21" s="83">
        <v>5.819</v>
      </c>
      <c r="HM21" s="83">
        <v>0</v>
      </c>
      <c r="HN21" s="83">
        <v>0</v>
      </c>
      <c r="HO21" s="83">
        <v>0</v>
      </c>
      <c r="HP21" s="83">
        <v>0</v>
      </c>
      <c r="HQ21" s="83">
        <v>0</v>
      </c>
      <c r="HR21" s="83">
        <v>0</v>
      </c>
      <c r="HS21" s="83">
        <v>0</v>
      </c>
      <c r="HT21" s="83">
        <v>0</v>
      </c>
      <c r="HU21" s="83">
        <v>0</v>
      </c>
      <c r="HV21" s="83">
        <v>0</v>
      </c>
      <c r="HW21" s="83">
        <v>0</v>
      </c>
      <c r="HX21" s="83">
        <v>0</v>
      </c>
      <c r="HY21" s="83">
        <v>0</v>
      </c>
      <c r="HZ21" s="83">
        <v>0</v>
      </c>
      <c r="IA21" s="83">
        <v>0</v>
      </c>
      <c r="IB21" s="83">
        <v>4.4169999999999998</v>
      </c>
      <c r="IC21" s="83">
        <v>0</v>
      </c>
      <c r="ID21" s="83">
        <v>0</v>
      </c>
      <c r="IE21" s="83">
        <v>0</v>
      </c>
      <c r="IF21" s="83">
        <v>0</v>
      </c>
      <c r="IG21" s="83">
        <v>5.819</v>
      </c>
      <c r="IH21" s="83">
        <v>0</v>
      </c>
      <c r="II21" s="83">
        <v>0</v>
      </c>
      <c r="IJ21" s="83">
        <v>0</v>
      </c>
      <c r="IK21" s="83">
        <v>0</v>
      </c>
      <c r="IL21" s="83">
        <v>0</v>
      </c>
      <c r="IM21" s="83">
        <v>0</v>
      </c>
      <c r="IN21" s="83">
        <v>0</v>
      </c>
      <c r="IO21" s="83">
        <v>0</v>
      </c>
      <c r="IP21" s="83">
        <v>0</v>
      </c>
      <c r="IQ21" s="83">
        <v>0</v>
      </c>
      <c r="IR21" s="83">
        <v>0</v>
      </c>
      <c r="IS21" s="83">
        <v>0</v>
      </c>
      <c r="IT21" s="83">
        <v>0</v>
      </c>
      <c r="IU21" s="83">
        <v>0</v>
      </c>
      <c r="IV21" s="84">
        <v>0</v>
      </c>
      <c r="IW21" s="81">
        <v>1</v>
      </c>
      <c r="IX21" s="81">
        <v>0</v>
      </c>
      <c r="IY21" s="81">
        <v>0</v>
      </c>
      <c r="IZ21" s="81">
        <v>0</v>
      </c>
      <c r="JA21" s="81">
        <v>0</v>
      </c>
      <c r="JB21" s="81">
        <v>0</v>
      </c>
      <c r="JC21" s="81">
        <v>0</v>
      </c>
      <c r="JD21" s="81">
        <v>0</v>
      </c>
      <c r="JE21" s="81">
        <v>0</v>
      </c>
      <c r="JF21" s="81">
        <v>0</v>
      </c>
      <c r="JG21" s="81">
        <v>0</v>
      </c>
      <c r="JH21" s="81">
        <v>0</v>
      </c>
      <c r="JI21" s="81">
        <v>0</v>
      </c>
      <c r="JJ21" s="81">
        <v>0</v>
      </c>
      <c r="JK21" s="81">
        <v>0</v>
      </c>
      <c r="JL21" s="81">
        <v>0</v>
      </c>
      <c r="JM21" s="81">
        <v>0</v>
      </c>
      <c r="JN21" s="81">
        <v>0</v>
      </c>
      <c r="JO21" s="81">
        <v>0</v>
      </c>
      <c r="JP21" s="81">
        <v>0</v>
      </c>
      <c r="JQ21" s="81">
        <v>0</v>
      </c>
      <c r="JR21" s="81">
        <v>0</v>
      </c>
      <c r="JS21" s="81">
        <v>0</v>
      </c>
      <c r="JT21" s="81">
        <v>0</v>
      </c>
      <c r="JU21" s="81">
        <v>0</v>
      </c>
      <c r="JV21" s="81">
        <v>0</v>
      </c>
      <c r="JW21" s="81">
        <v>0</v>
      </c>
      <c r="JX21" s="81">
        <v>0</v>
      </c>
      <c r="JY21" s="81">
        <v>0</v>
      </c>
      <c r="JZ21" s="81">
        <v>0</v>
      </c>
      <c r="KA21" s="81">
        <v>0</v>
      </c>
      <c r="KB21" s="81">
        <v>0</v>
      </c>
      <c r="KC21" s="81">
        <v>0</v>
      </c>
      <c r="KD21" s="81">
        <v>0</v>
      </c>
      <c r="KE21" s="81">
        <v>0</v>
      </c>
      <c r="KF21" s="81">
        <v>1</v>
      </c>
      <c r="KG21" s="81">
        <v>0</v>
      </c>
      <c r="KH21" s="81">
        <v>0</v>
      </c>
      <c r="KI21" s="81">
        <v>0</v>
      </c>
      <c r="KJ21" s="81">
        <v>0</v>
      </c>
      <c r="KK21" s="81">
        <v>0</v>
      </c>
      <c r="KL21" s="81">
        <v>0</v>
      </c>
      <c r="KM21" s="81">
        <v>0</v>
      </c>
      <c r="KN21" s="81">
        <v>0</v>
      </c>
      <c r="KO21" s="81">
        <v>0</v>
      </c>
      <c r="KP21" s="81">
        <v>0</v>
      </c>
      <c r="KQ21" s="81">
        <v>0</v>
      </c>
      <c r="KR21" s="81">
        <v>0</v>
      </c>
      <c r="KS21" s="81">
        <v>0</v>
      </c>
      <c r="KT21" s="81">
        <v>0</v>
      </c>
      <c r="KU21" s="81">
        <v>0</v>
      </c>
      <c r="KV21" s="81">
        <v>0</v>
      </c>
      <c r="KW21" s="81">
        <v>0</v>
      </c>
      <c r="KX21" s="81">
        <v>0</v>
      </c>
      <c r="KY21" s="81">
        <v>0</v>
      </c>
      <c r="KZ21" s="81">
        <v>0</v>
      </c>
      <c r="LA21" s="81">
        <v>0</v>
      </c>
      <c r="LB21" s="81">
        <v>0</v>
      </c>
      <c r="LC21" s="81">
        <v>0</v>
      </c>
      <c r="LD21" s="81">
        <v>0</v>
      </c>
      <c r="LE21" s="81">
        <v>0</v>
      </c>
      <c r="LF21" s="81">
        <v>0</v>
      </c>
      <c r="LG21" s="81">
        <v>0</v>
      </c>
      <c r="LH21" s="81">
        <v>0</v>
      </c>
      <c r="LI21" s="81">
        <v>0</v>
      </c>
      <c r="LJ21" s="81">
        <v>0</v>
      </c>
      <c r="LK21" s="81">
        <v>0</v>
      </c>
      <c r="LL21" s="81">
        <v>0</v>
      </c>
      <c r="LM21" s="81">
        <v>0</v>
      </c>
      <c r="LN21" s="81">
        <v>0</v>
      </c>
      <c r="LO21" s="81">
        <v>0</v>
      </c>
      <c r="LP21" s="81">
        <v>0</v>
      </c>
      <c r="LQ21" s="81">
        <v>0</v>
      </c>
      <c r="LR21" s="81">
        <v>0</v>
      </c>
      <c r="LS21" s="81">
        <v>0</v>
      </c>
      <c r="LT21" s="81">
        <v>0</v>
      </c>
      <c r="LU21" s="81">
        <v>0</v>
      </c>
      <c r="LV21" s="81">
        <v>0</v>
      </c>
      <c r="LW21" s="81">
        <v>0</v>
      </c>
      <c r="LX21" s="81">
        <v>0</v>
      </c>
      <c r="LY21" s="81">
        <v>0</v>
      </c>
      <c r="LZ21" s="81">
        <v>0</v>
      </c>
      <c r="MA21" s="81">
        <v>0</v>
      </c>
      <c r="MB21" s="81">
        <v>0</v>
      </c>
      <c r="MC21" s="81">
        <v>0</v>
      </c>
      <c r="MD21" s="81">
        <v>0</v>
      </c>
      <c r="ME21" s="81">
        <v>0</v>
      </c>
      <c r="MF21" s="81">
        <v>0</v>
      </c>
      <c r="MG21" s="81">
        <v>0</v>
      </c>
      <c r="MH21" s="81">
        <v>0</v>
      </c>
      <c r="MI21" s="81">
        <v>0</v>
      </c>
      <c r="MJ21" s="81">
        <v>0</v>
      </c>
      <c r="MK21" s="81">
        <v>0</v>
      </c>
      <c r="ML21" s="81">
        <v>0</v>
      </c>
      <c r="MM21" s="81">
        <v>0</v>
      </c>
      <c r="MN21" s="81">
        <v>0</v>
      </c>
      <c r="MO21" s="81">
        <v>0</v>
      </c>
      <c r="MP21" s="81">
        <v>0</v>
      </c>
      <c r="MQ21" s="81">
        <v>0</v>
      </c>
      <c r="MR21" s="81">
        <v>0</v>
      </c>
      <c r="MS21" s="81">
        <v>0</v>
      </c>
      <c r="MT21" s="81">
        <v>0</v>
      </c>
      <c r="MU21" s="81">
        <v>0</v>
      </c>
      <c r="MV21" s="81">
        <v>0</v>
      </c>
      <c r="MW21" s="81">
        <v>0</v>
      </c>
      <c r="MX21" s="81">
        <v>1</v>
      </c>
      <c r="MY21" s="81">
        <v>0</v>
      </c>
      <c r="MZ21" s="81">
        <v>0</v>
      </c>
      <c r="NA21" s="81">
        <v>0</v>
      </c>
      <c r="NB21" s="81">
        <v>0</v>
      </c>
      <c r="NC21" s="81">
        <v>0</v>
      </c>
      <c r="ND21" s="81">
        <v>0</v>
      </c>
      <c r="NE21" s="81">
        <v>0</v>
      </c>
      <c r="NF21" s="81">
        <v>0</v>
      </c>
      <c r="NG21" s="81">
        <v>0</v>
      </c>
      <c r="NH21" s="81">
        <v>0</v>
      </c>
      <c r="NI21" s="81">
        <v>0</v>
      </c>
      <c r="NJ21" s="81">
        <v>0</v>
      </c>
      <c r="NK21" s="81">
        <v>0</v>
      </c>
      <c r="NL21" s="81">
        <v>0</v>
      </c>
      <c r="NM21" s="81">
        <v>0</v>
      </c>
      <c r="NN21" s="81">
        <v>0</v>
      </c>
      <c r="NO21" s="81">
        <v>0</v>
      </c>
      <c r="NP21" s="81">
        <v>0</v>
      </c>
      <c r="NQ21" s="81">
        <v>0</v>
      </c>
      <c r="NR21" s="81">
        <v>0</v>
      </c>
      <c r="NS21" s="81">
        <v>0</v>
      </c>
      <c r="NT21" s="81">
        <v>0</v>
      </c>
      <c r="NU21" s="81">
        <v>0</v>
      </c>
      <c r="NV21" s="81">
        <v>0</v>
      </c>
      <c r="NW21" s="81">
        <v>0</v>
      </c>
      <c r="NX21" s="81">
        <v>0</v>
      </c>
      <c r="NY21" s="81">
        <v>0</v>
      </c>
      <c r="NZ21" s="81">
        <v>0</v>
      </c>
      <c r="OA21" s="81">
        <v>0</v>
      </c>
      <c r="OB21" s="81">
        <v>0</v>
      </c>
      <c r="OC21" s="81">
        <v>0</v>
      </c>
      <c r="OD21" s="81">
        <v>0</v>
      </c>
      <c r="OE21" s="81">
        <v>0</v>
      </c>
      <c r="OF21" s="81">
        <v>0</v>
      </c>
      <c r="OG21" s="81">
        <v>1</v>
      </c>
      <c r="OH21" s="81">
        <v>0</v>
      </c>
      <c r="OI21" s="81">
        <v>0</v>
      </c>
      <c r="OJ21" s="81">
        <v>0</v>
      </c>
      <c r="OK21" s="81">
        <v>0</v>
      </c>
      <c r="OL21" s="81">
        <v>0</v>
      </c>
      <c r="OM21" s="81">
        <v>0</v>
      </c>
      <c r="ON21" s="81">
        <v>0</v>
      </c>
      <c r="OO21" s="81">
        <v>0</v>
      </c>
      <c r="OP21" s="81">
        <v>0</v>
      </c>
      <c r="OQ21" s="81">
        <v>0</v>
      </c>
      <c r="OR21" s="81">
        <v>0</v>
      </c>
      <c r="OS21" s="81">
        <v>0</v>
      </c>
      <c r="OT21" s="81">
        <v>0</v>
      </c>
      <c r="OU21" s="81">
        <v>0</v>
      </c>
      <c r="OV21" s="81">
        <v>0</v>
      </c>
      <c r="OW21" s="81">
        <v>0</v>
      </c>
      <c r="OX21" s="81">
        <v>0</v>
      </c>
      <c r="OY21" s="81">
        <v>0</v>
      </c>
      <c r="OZ21" s="81">
        <v>0</v>
      </c>
      <c r="PA21" s="81">
        <v>0</v>
      </c>
      <c r="PB21" s="81">
        <v>0</v>
      </c>
      <c r="PC21" s="81">
        <v>0</v>
      </c>
      <c r="PD21" s="81">
        <v>0</v>
      </c>
      <c r="PE21" s="81">
        <v>0</v>
      </c>
      <c r="PF21" s="81">
        <v>0</v>
      </c>
      <c r="PG21" s="81">
        <v>0</v>
      </c>
      <c r="PH21" s="81">
        <v>0</v>
      </c>
      <c r="PI21" s="81">
        <v>0</v>
      </c>
      <c r="PJ21" s="81">
        <v>0</v>
      </c>
      <c r="PK21" s="81">
        <v>0</v>
      </c>
      <c r="PL21" s="81">
        <v>0</v>
      </c>
      <c r="PM21" s="81">
        <v>0</v>
      </c>
      <c r="PN21" s="81">
        <v>0</v>
      </c>
      <c r="PO21" s="81">
        <v>0</v>
      </c>
      <c r="PP21" s="81">
        <v>0</v>
      </c>
      <c r="PQ21" s="81">
        <v>0</v>
      </c>
      <c r="PR21" s="81">
        <v>0</v>
      </c>
      <c r="PS21" s="81">
        <v>0</v>
      </c>
      <c r="PT21" s="81">
        <v>0</v>
      </c>
      <c r="PU21" s="81">
        <v>0</v>
      </c>
      <c r="PV21" s="81">
        <v>0</v>
      </c>
      <c r="PW21" s="81">
        <v>0</v>
      </c>
      <c r="PX21" s="81">
        <v>0</v>
      </c>
      <c r="PY21" s="81">
        <v>0</v>
      </c>
      <c r="PZ21" s="81">
        <v>0</v>
      </c>
      <c r="QA21" s="81">
        <v>0</v>
      </c>
      <c r="QB21" s="81">
        <v>0</v>
      </c>
      <c r="QC21" s="81">
        <v>0</v>
      </c>
      <c r="QD21" s="81">
        <v>0</v>
      </c>
      <c r="QE21" s="81">
        <v>0</v>
      </c>
      <c r="QF21" s="81">
        <v>0</v>
      </c>
      <c r="QG21" s="81">
        <v>0</v>
      </c>
      <c r="QH21" s="81">
        <v>0</v>
      </c>
      <c r="QI21" s="81">
        <v>0</v>
      </c>
      <c r="QJ21" s="81">
        <v>0</v>
      </c>
      <c r="QK21" s="81">
        <v>0</v>
      </c>
      <c r="QL21" s="81">
        <v>0</v>
      </c>
      <c r="QM21" s="81">
        <v>0</v>
      </c>
      <c r="QN21" s="81">
        <v>0</v>
      </c>
      <c r="QO21" s="81">
        <v>0</v>
      </c>
      <c r="QP21" s="81">
        <v>0</v>
      </c>
      <c r="QQ21" s="81">
        <v>0</v>
      </c>
      <c r="QR21" s="81">
        <v>0</v>
      </c>
      <c r="QS21" s="81">
        <v>0</v>
      </c>
      <c r="QT21" s="81">
        <v>1</v>
      </c>
      <c r="QU21" s="81">
        <v>0</v>
      </c>
      <c r="QV21" s="81">
        <v>0</v>
      </c>
      <c r="QW21" s="81">
        <v>0</v>
      </c>
      <c r="QX21" s="81">
        <v>0</v>
      </c>
      <c r="QY21" s="81">
        <v>1</v>
      </c>
      <c r="QZ21" s="81">
        <v>0</v>
      </c>
      <c r="RA21" s="81">
        <v>0</v>
      </c>
      <c r="RB21" s="81">
        <v>0</v>
      </c>
      <c r="RC21" s="81">
        <v>0</v>
      </c>
      <c r="RD21" s="81">
        <v>0</v>
      </c>
      <c r="RE21" s="81">
        <v>0</v>
      </c>
      <c r="RF21" s="81">
        <v>0</v>
      </c>
      <c r="RG21" s="81">
        <v>0</v>
      </c>
      <c r="RH21" s="81">
        <v>0</v>
      </c>
      <c r="RI21" s="81">
        <v>0</v>
      </c>
      <c r="RJ21" s="81">
        <v>0</v>
      </c>
      <c r="RK21" s="81">
        <v>0</v>
      </c>
      <c r="RL21" s="81">
        <v>0</v>
      </c>
      <c r="RM21" s="81">
        <v>0</v>
      </c>
      <c r="RN21" s="81">
        <v>0</v>
      </c>
      <c r="RO21" s="81">
        <v>1</v>
      </c>
      <c r="RP21" s="81">
        <v>0</v>
      </c>
      <c r="RQ21" s="81">
        <v>0</v>
      </c>
      <c r="RR21" s="81">
        <v>0</v>
      </c>
      <c r="RS21" s="81">
        <v>0</v>
      </c>
      <c r="RT21" s="81">
        <v>1</v>
      </c>
      <c r="RU21" s="81">
        <v>0</v>
      </c>
      <c r="RV21" s="81">
        <v>0</v>
      </c>
      <c r="RW21" s="81">
        <v>0</v>
      </c>
      <c r="RX21" s="81">
        <v>0</v>
      </c>
      <c r="RY21" s="81">
        <v>0</v>
      </c>
      <c r="RZ21" s="81">
        <v>0</v>
      </c>
      <c r="SA21" s="81">
        <v>0</v>
      </c>
      <c r="SB21" s="81">
        <v>0</v>
      </c>
      <c r="SC21" s="81">
        <v>0</v>
      </c>
      <c r="SD21" s="81">
        <v>0</v>
      </c>
      <c r="SE21" s="81">
        <v>0</v>
      </c>
      <c r="SF21" s="81">
        <v>0</v>
      </c>
      <c r="SG21" s="81">
        <v>0</v>
      </c>
      <c r="SH21" s="81">
        <v>0</v>
      </c>
    </row>
    <row r="22" spans="1:502">
      <c r="A22" s="18" t="s">
        <v>1915</v>
      </c>
      <c r="B22" s="80">
        <v>14</v>
      </c>
      <c r="C22" s="80">
        <v>14</v>
      </c>
      <c r="D22" s="80">
        <v>1</v>
      </c>
      <c r="E22" s="80">
        <v>2017</v>
      </c>
      <c r="F22" s="80" t="s">
        <v>71</v>
      </c>
      <c r="G22" s="182" t="s">
        <v>1901</v>
      </c>
      <c r="H22" s="80" t="s">
        <v>1902</v>
      </c>
      <c r="I22" s="173"/>
      <c r="J22" s="83">
        <v>4.5940000000000003</v>
      </c>
      <c r="K22" s="83">
        <v>0</v>
      </c>
      <c r="L22" s="83">
        <v>0</v>
      </c>
      <c r="M22" s="83">
        <v>0</v>
      </c>
      <c r="N22" s="83">
        <v>0</v>
      </c>
      <c r="O22" s="83">
        <v>0</v>
      </c>
      <c r="P22" s="83">
        <v>0</v>
      </c>
      <c r="Q22" s="83">
        <v>0</v>
      </c>
      <c r="R22" s="83">
        <v>0</v>
      </c>
      <c r="S22" s="83">
        <v>0</v>
      </c>
      <c r="T22" s="83">
        <v>0</v>
      </c>
      <c r="U22" s="83">
        <v>0</v>
      </c>
      <c r="V22" s="83">
        <v>0</v>
      </c>
      <c r="W22" s="83">
        <v>0</v>
      </c>
      <c r="X22" s="83">
        <v>0</v>
      </c>
      <c r="Y22" s="83">
        <v>0</v>
      </c>
      <c r="Z22" s="83">
        <v>0</v>
      </c>
      <c r="AA22" s="83">
        <v>0</v>
      </c>
      <c r="AB22" s="83">
        <v>0</v>
      </c>
      <c r="AC22" s="83">
        <v>0</v>
      </c>
      <c r="AD22" s="83">
        <v>0</v>
      </c>
      <c r="AE22" s="83">
        <v>0</v>
      </c>
      <c r="AF22" s="83">
        <v>0</v>
      </c>
      <c r="AG22" s="83">
        <v>0</v>
      </c>
      <c r="AH22" s="83">
        <v>0</v>
      </c>
      <c r="AI22" s="83">
        <v>0</v>
      </c>
      <c r="AJ22" s="83">
        <v>0</v>
      </c>
      <c r="AK22" s="83">
        <v>0</v>
      </c>
      <c r="AL22" s="83">
        <v>0</v>
      </c>
      <c r="AM22" s="83">
        <v>0</v>
      </c>
      <c r="AN22" s="83">
        <v>0</v>
      </c>
      <c r="AO22" s="83">
        <v>0</v>
      </c>
      <c r="AP22" s="83">
        <v>0</v>
      </c>
      <c r="AQ22" s="83">
        <v>0</v>
      </c>
      <c r="AR22" s="83">
        <v>0</v>
      </c>
      <c r="AS22" s="83">
        <v>5.77</v>
      </c>
      <c r="AT22" s="83">
        <v>0</v>
      </c>
      <c r="AU22" s="83">
        <v>0</v>
      </c>
      <c r="AV22" s="83">
        <v>0</v>
      </c>
      <c r="AW22" s="83">
        <v>0</v>
      </c>
      <c r="AX22" s="83">
        <v>0</v>
      </c>
      <c r="AY22" s="83">
        <v>0</v>
      </c>
      <c r="AZ22" s="83">
        <v>0</v>
      </c>
      <c r="BA22" s="83">
        <v>0</v>
      </c>
      <c r="BB22" s="83">
        <v>0</v>
      </c>
      <c r="BC22" s="83">
        <v>0</v>
      </c>
      <c r="BD22" s="83">
        <v>0</v>
      </c>
      <c r="BE22" s="83">
        <v>0</v>
      </c>
      <c r="BF22" s="83">
        <v>0</v>
      </c>
      <c r="BG22" s="83">
        <v>0</v>
      </c>
      <c r="BH22" s="83">
        <v>0</v>
      </c>
      <c r="BI22" s="83">
        <v>0</v>
      </c>
      <c r="BJ22" s="83">
        <v>0</v>
      </c>
      <c r="BK22" s="83">
        <v>0</v>
      </c>
      <c r="BL22" s="83">
        <v>0</v>
      </c>
      <c r="BM22" s="83">
        <v>0</v>
      </c>
      <c r="BN22" s="83">
        <v>0</v>
      </c>
      <c r="BO22" s="83">
        <v>0</v>
      </c>
      <c r="BP22" s="83">
        <v>0</v>
      </c>
      <c r="BQ22" s="83">
        <v>0</v>
      </c>
      <c r="BR22" s="83">
        <v>0</v>
      </c>
      <c r="BS22" s="83">
        <v>0</v>
      </c>
      <c r="BT22" s="83">
        <v>0</v>
      </c>
      <c r="BU22" s="83">
        <v>0</v>
      </c>
      <c r="BV22" s="83">
        <v>0</v>
      </c>
      <c r="BW22" s="83">
        <v>0</v>
      </c>
      <c r="BX22" s="83">
        <v>0</v>
      </c>
      <c r="BY22" s="83">
        <v>0</v>
      </c>
      <c r="BZ22" s="83">
        <v>0</v>
      </c>
      <c r="CA22" s="83">
        <v>0</v>
      </c>
      <c r="CB22" s="83">
        <v>0</v>
      </c>
      <c r="CC22" s="83">
        <v>0</v>
      </c>
      <c r="CD22" s="83">
        <v>0</v>
      </c>
      <c r="CE22" s="83">
        <v>0</v>
      </c>
      <c r="CF22" s="83">
        <v>0</v>
      </c>
      <c r="CG22" s="83">
        <v>0</v>
      </c>
      <c r="CH22" s="83">
        <v>0</v>
      </c>
      <c r="CI22" s="83">
        <v>0</v>
      </c>
      <c r="CJ22" s="83">
        <v>0</v>
      </c>
      <c r="CK22" s="83">
        <v>0</v>
      </c>
      <c r="CL22" s="83">
        <v>0</v>
      </c>
      <c r="CM22" s="83">
        <v>0</v>
      </c>
      <c r="CN22" s="83">
        <v>0</v>
      </c>
      <c r="CO22" s="83">
        <v>0</v>
      </c>
      <c r="CP22" s="83">
        <v>0</v>
      </c>
      <c r="CQ22" s="83">
        <v>0</v>
      </c>
      <c r="CR22" s="83">
        <v>0</v>
      </c>
      <c r="CS22" s="83">
        <v>0</v>
      </c>
      <c r="CT22" s="83">
        <v>0</v>
      </c>
      <c r="CU22" s="83">
        <v>0</v>
      </c>
      <c r="CV22" s="83">
        <v>0</v>
      </c>
      <c r="CW22" s="83">
        <v>0</v>
      </c>
      <c r="CX22" s="83">
        <v>0</v>
      </c>
      <c r="CY22" s="83">
        <v>0</v>
      </c>
      <c r="CZ22" s="83">
        <v>0</v>
      </c>
      <c r="DA22" s="83">
        <v>0</v>
      </c>
      <c r="DB22" s="83">
        <v>0</v>
      </c>
      <c r="DC22" s="83">
        <v>0</v>
      </c>
      <c r="DD22" s="83">
        <v>0</v>
      </c>
      <c r="DE22" s="83">
        <v>0</v>
      </c>
      <c r="DF22" s="83">
        <v>0</v>
      </c>
      <c r="DG22" s="83">
        <v>0</v>
      </c>
      <c r="DH22" s="83">
        <v>0</v>
      </c>
      <c r="DI22" s="83">
        <v>0</v>
      </c>
      <c r="DJ22" s="83">
        <v>0</v>
      </c>
      <c r="DK22" s="83">
        <v>4.5940000000000003</v>
      </c>
      <c r="DL22" s="83">
        <v>0</v>
      </c>
      <c r="DM22" s="83">
        <v>0</v>
      </c>
      <c r="DN22" s="83">
        <v>0</v>
      </c>
      <c r="DO22" s="83">
        <v>0</v>
      </c>
      <c r="DP22" s="83">
        <v>0</v>
      </c>
      <c r="DQ22" s="83">
        <v>0</v>
      </c>
      <c r="DR22" s="83">
        <v>0</v>
      </c>
      <c r="DS22" s="83">
        <v>0</v>
      </c>
      <c r="DT22" s="83">
        <v>0</v>
      </c>
      <c r="DU22" s="83">
        <v>0</v>
      </c>
      <c r="DV22" s="83">
        <v>0</v>
      </c>
      <c r="DW22" s="83">
        <v>0</v>
      </c>
      <c r="DX22" s="83">
        <v>0</v>
      </c>
      <c r="DY22" s="83">
        <v>0</v>
      </c>
      <c r="DZ22" s="83">
        <v>0</v>
      </c>
      <c r="EA22" s="83">
        <v>0</v>
      </c>
      <c r="EB22" s="83">
        <v>0</v>
      </c>
      <c r="EC22" s="83">
        <v>0</v>
      </c>
      <c r="ED22" s="83">
        <v>0</v>
      </c>
      <c r="EE22" s="83">
        <v>0</v>
      </c>
      <c r="EF22" s="83">
        <v>0</v>
      </c>
      <c r="EG22" s="83">
        <v>0</v>
      </c>
      <c r="EH22" s="83">
        <v>0</v>
      </c>
      <c r="EI22" s="83">
        <v>0</v>
      </c>
      <c r="EJ22" s="83">
        <v>0</v>
      </c>
      <c r="EK22" s="83">
        <v>0</v>
      </c>
      <c r="EL22" s="83">
        <v>0</v>
      </c>
      <c r="EM22" s="83">
        <v>0</v>
      </c>
      <c r="EN22" s="83">
        <v>0</v>
      </c>
      <c r="EO22" s="83">
        <v>0</v>
      </c>
      <c r="EP22" s="83">
        <v>0</v>
      </c>
      <c r="EQ22" s="83">
        <v>0</v>
      </c>
      <c r="ER22" s="83">
        <v>0</v>
      </c>
      <c r="ES22" s="83">
        <v>0</v>
      </c>
      <c r="ET22" s="83">
        <v>5.77</v>
      </c>
      <c r="EU22" s="83">
        <v>0</v>
      </c>
      <c r="EV22" s="83">
        <v>0</v>
      </c>
      <c r="EW22" s="83">
        <v>0</v>
      </c>
      <c r="EX22" s="83">
        <v>0</v>
      </c>
      <c r="EY22" s="83">
        <v>0</v>
      </c>
      <c r="EZ22" s="83">
        <v>0</v>
      </c>
      <c r="FA22" s="83">
        <v>0</v>
      </c>
      <c r="FB22" s="83">
        <v>0</v>
      </c>
      <c r="FC22" s="83">
        <v>0</v>
      </c>
      <c r="FD22" s="83">
        <v>0</v>
      </c>
      <c r="FE22" s="83">
        <v>0</v>
      </c>
      <c r="FF22" s="83">
        <v>0</v>
      </c>
      <c r="FG22" s="83">
        <v>0</v>
      </c>
      <c r="FH22" s="83">
        <v>0</v>
      </c>
      <c r="FI22" s="83">
        <v>0</v>
      </c>
      <c r="FJ22" s="83">
        <v>0</v>
      </c>
      <c r="FK22" s="83">
        <v>0</v>
      </c>
      <c r="FL22" s="83">
        <v>0</v>
      </c>
      <c r="FM22" s="83">
        <v>0</v>
      </c>
      <c r="FN22" s="83">
        <v>0</v>
      </c>
      <c r="FO22" s="83">
        <v>0</v>
      </c>
      <c r="FP22" s="83">
        <v>0</v>
      </c>
      <c r="FQ22" s="83">
        <v>0</v>
      </c>
      <c r="FR22" s="83">
        <v>0</v>
      </c>
      <c r="FS22" s="83">
        <v>0</v>
      </c>
      <c r="FT22" s="83">
        <v>0</v>
      </c>
      <c r="FU22" s="83">
        <v>0</v>
      </c>
      <c r="FV22" s="83">
        <v>0</v>
      </c>
      <c r="FW22" s="83">
        <v>0</v>
      </c>
      <c r="FX22" s="83">
        <v>0</v>
      </c>
      <c r="FY22" s="83">
        <v>0</v>
      </c>
      <c r="FZ22" s="83">
        <v>0</v>
      </c>
      <c r="GA22" s="83">
        <v>0</v>
      </c>
      <c r="GB22" s="83">
        <v>0</v>
      </c>
      <c r="GC22" s="83">
        <v>0</v>
      </c>
      <c r="GD22" s="83">
        <v>0</v>
      </c>
      <c r="GE22" s="83">
        <v>0</v>
      </c>
      <c r="GF22" s="83">
        <v>0</v>
      </c>
      <c r="GG22" s="83">
        <v>0</v>
      </c>
      <c r="GH22" s="83">
        <v>0</v>
      </c>
      <c r="GI22" s="83">
        <v>0</v>
      </c>
      <c r="GJ22" s="83">
        <v>0</v>
      </c>
      <c r="GK22" s="83">
        <v>0</v>
      </c>
      <c r="GL22" s="83">
        <v>0</v>
      </c>
      <c r="GM22" s="83">
        <v>0</v>
      </c>
      <c r="GN22" s="83">
        <v>0</v>
      </c>
      <c r="GO22" s="83">
        <v>0</v>
      </c>
      <c r="GP22" s="83">
        <v>0</v>
      </c>
      <c r="GQ22" s="83">
        <v>0</v>
      </c>
      <c r="GR22" s="83">
        <v>0</v>
      </c>
      <c r="GS22" s="83">
        <v>0</v>
      </c>
      <c r="GT22" s="83">
        <v>0</v>
      </c>
      <c r="GU22" s="83">
        <v>0</v>
      </c>
      <c r="GV22" s="83">
        <v>0</v>
      </c>
      <c r="GW22" s="83">
        <v>0</v>
      </c>
      <c r="GX22" s="83">
        <v>0</v>
      </c>
      <c r="GY22" s="83">
        <v>0</v>
      </c>
      <c r="GZ22" s="83">
        <v>0</v>
      </c>
      <c r="HA22" s="83">
        <v>0</v>
      </c>
      <c r="HB22" s="83">
        <v>0</v>
      </c>
      <c r="HC22" s="83">
        <v>0</v>
      </c>
      <c r="HD22" s="83">
        <v>0</v>
      </c>
      <c r="HE22" s="83">
        <v>0</v>
      </c>
      <c r="HF22" s="83">
        <v>0</v>
      </c>
      <c r="HG22" s="83">
        <v>4.5940000000000003</v>
      </c>
      <c r="HH22" s="83">
        <v>0</v>
      </c>
      <c r="HI22" s="83">
        <v>0</v>
      </c>
      <c r="HJ22" s="83">
        <v>0</v>
      </c>
      <c r="HK22" s="83">
        <v>0</v>
      </c>
      <c r="HL22" s="83">
        <v>5.77</v>
      </c>
      <c r="HM22" s="83">
        <v>0</v>
      </c>
      <c r="HN22" s="83">
        <v>0</v>
      </c>
      <c r="HO22" s="83">
        <v>0</v>
      </c>
      <c r="HP22" s="83">
        <v>0</v>
      </c>
      <c r="HQ22" s="83">
        <v>0</v>
      </c>
      <c r="HR22" s="83">
        <v>0</v>
      </c>
      <c r="HS22" s="83">
        <v>0</v>
      </c>
      <c r="HT22" s="83">
        <v>0</v>
      </c>
      <c r="HU22" s="83">
        <v>0</v>
      </c>
      <c r="HV22" s="83">
        <v>0</v>
      </c>
      <c r="HW22" s="83">
        <v>0</v>
      </c>
      <c r="HX22" s="83">
        <v>0</v>
      </c>
      <c r="HY22" s="83">
        <v>0</v>
      </c>
      <c r="HZ22" s="83">
        <v>0</v>
      </c>
      <c r="IA22" s="83">
        <v>0</v>
      </c>
      <c r="IB22" s="83">
        <v>4.5940000000000003</v>
      </c>
      <c r="IC22" s="83">
        <v>0</v>
      </c>
      <c r="ID22" s="83">
        <v>0</v>
      </c>
      <c r="IE22" s="83">
        <v>0</v>
      </c>
      <c r="IF22" s="83">
        <v>0</v>
      </c>
      <c r="IG22" s="83">
        <v>5.77</v>
      </c>
      <c r="IH22" s="83">
        <v>0</v>
      </c>
      <c r="II22" s="83">
        <v>0</v>
      </c>
      <c r="IJ22" s="83">
        <v>0</v>
      </c>
      <c r="IK22" s="83">
        <v>0</v>
      </c>
      <c r="IL22" s="83">
        <v>0</v>
      </c>
      <c r="IM22" s="83">
        <v>0</v>
      </c>
      <c r="IN22" s="83">
        <v>0</v>
      </c>
      <c r="IO22" s="83">
        <v>0</v>
      </c>
      <c r="IP22" s="83">
        <v>0</v>
      </c>
      <c r="IQ22" s="83">
        <v>0</v>
      </c>
      <c r="IR22" s="83">
        <v>0</v>
      </c>
      <c r="IS22" s="83">
        <v>0</v>
      </c>
      <c r="IT22" s="83">
        <v>0</v>
      </c>
      <c r="IU22" s="83">
        <v>0</v>
      </c>
      <c r="IV22" s="84">
        <v>0</v>
      </c>
      <c r="IW22" s="81">
        <v>1</v>
      </c>
      <c r="IX22" s="81">
        <v>0</v>
      </c>
      <c r="IY22" s="81">
        <v>0</v>
      </c>
      <c r="IZ22" s="81">
        <v>0</v>
      </c>
      <c r="JA22" s="81">
        <v>0</v>
      </c>
      <c r="JB22" s="81">
        <v>0</v>
      </c>
      <c r="JC22" s="81">
        <v>0</v>
      </c>
      <c r="JD22" s="81">
        <v>0</v>
      </c>
      <c r="JE22" s="81">
        <v>0</v>
      </c>
      <c r="JF22" s="81">
        <v>0</v>
      </c>
      <c r="JG22" s="81">
        <v>0</v>
      </c>
      <c r="JH22" s="81">
        <v>0</v>
      </c>
      <c r="JI22" s="81">
        <v>0</v>
      </c>
      <c r="JJ22" s="81">
        <v>0</v>
      </c>
      <c r="JK22" s="81">
        <v>0</v>
      </c>
      <c r="JL22" s="81">
        <v>0</v>
      </c>
      <c r="JM22" s="81">
        <v>0</v>
      </c>
      <c r="JN22" s="81">
        <v>0</v>
      </c>
      <c r="JO22" s="81">
        <v>0</v>
      </c>
      <c r="JP22" s="81">
        <v>0</v>
      </c>
      <c r="JQ22" s="81">
        <v>0</v>
      </c>
      <c r="JR22" s="81">
        <v>0</v>
      </c>
      <c r="JS22" s="81">
        <v>0</v>
      </c>
      <c r="JT22" s="81">
        <v>0</v>
      </c>
      <c r="JU22" s="81">
        <v>0</v>
      </c>
      <c r="JV22" s="81">
        <v>0</v>
      </c>
      <c r="JW22" s="81">
        <v>0</v>
      </c>
      <c r="JX22" s="81">
        <v>0</v>
      </c>
      <c r="JY22" s="81">
        <v>0</v>
      </c>
      <c r="JZ22" s="81">
        <v>0</v>
      </c>
      <c r="KA22" s="81">
        <v>0</v>
      </c>
      <c r="KB22" s="81">
        <v>0</v>
      </c>
      <c r="KC22" s="81">
        <v>0</v>
      </c>
      <c r="KD22" s="81">
        <v>0</v>
      </c>
      <c r="KE22" s="81">
        <v>0</v>
      </c>
      <c r="KF22" s="81">
        <v>1</v>
      </c>
      <c r="KG22" s="81">
        <v>0</v>
      </c>
      <c r="KH22" s="81">
        <v>0</v>
      </c>
      <c r="KI22" s="81">
        <v>0</v>
      </c>
      <c r="KJ22" s="81">
        <v>0</v>
      </c>
      <c r="KK22" s="81">
        <v>0</v>
      </c>
      <c r="KL22" s="81">
        <v>0</v>
      </c>
      <c r="KM22" s="81">
        <v>0</v>
      </c>
      <c r="KN22" s="81">
        <v>0</v>
      </c>
      <c r="KO22" s="81">
        <v>0</v>
      </c>
      <c r="KP22" s="81">
        <v>0</v>
      </c>
      <c r="KQ22" s="81">
        <v>0</v>
      </c>
      <c r="KR22" s="81">
        <v>0</v>
      </c>
      <c r="KS22" s="81">
        <v>0</v>
      </c>
      <c r="KT22" s="81">
        <v>0</v>
      </c>
      <c r="KU22" s="81">
        <v>0</v>
      </c>
      <c r="KV22" s="81">
        <v>0</v>
      </c>
      <c r="KW22" s="81">
        <v>0</v>
      </c>
      <c r="KX22" s="81">
        <v>0</v>
      </c>
      <c r="KY22" s="81">
        <v>0</v>
      </c>
      <c r="KZ22" s="81">
        <v>0</v>
      </c>
      <c r="LA22" s="81">
        <v>0</v>
      </c>
      <c r="LB22" s="81">
        <v>0</v>
      </c>
      <c r="LC22" s="81">
        <v>0</v>
      </c>
      <c r="LD22" s="81">
        <v>0</v>
      </c>
      <c r="LE22" s="81">
        <v>0</v>
      </c>
      <c r="LF22" s="81">
        <v>0</v>
      </c>
      <c r="LG22" s="81">
        <v>0</v>
      </c>
      <c r="LH22" s="81">
        <v>0</v>
      </c>
      <c r="LI22" s="81">
        <v>0</v>
      </c>
      <c r="LJ22" s="81">
        <v>0</v>
      </c>
      <c r="LK22" s="81">
        <v>0</v>
      </c>
      <c r="LL22" s="81">
        <v>0</v>
      </c>
      <c r="LM22" s="81">
        <v>0</v>
      </c>
      <c r="LN22" s="81">
        <v>0</v>
      </c>
      <c r="LO22" s="81">
        <v>0</v>
      </c>
      <c r="LP22" s="81">
        <v>0</v>
      </c>
      <c r="LQ22" s="81">
        <v>0</v>
      </c>
      <c r="LR22" s="81">
        <v>0</v>
      </c>
      <c r="LS22" s="81">
        <v>0</v>
      </c>
      <c r="LT22" s="81">
        <v>0</v>
      </c>
      <c r="LU22" s="81">
        <v>0</v>
      </c>
      <c r="LV22" s="81">
        <v>0</v>
      </c>
      <c r="LW22" s="81">
        <v>0</v>
      </c>
      <c r="LX22" s="81">
        <v>0</v>
      </c>
      <c r="LY22" s="81">
        <v>0</v>
      </c>
      <c r="LZ22" s="81">
        <v>0</v>
      </c>
      <c r="MA22" s="81">
        <v>0</v>
      </c>
      <c r="MB22" s="81">
        <v>0</v>
      </c>
      <c r="MC22" s="81">
        <v>0</v>
      </c>
      <c r="MD22" s="81">
        <v>0</v>
      </c>
      <c r="ME22" s="81">
        <v>0</v>
      </c>
      <c r="MF22" s="81">
        <v>0</v>
      </c>
      <c r="MG22" s="81">
        <v>0</v>
      </c>
      <c r="MH22" s="81">
        <v>0</v>
      </c>
      <c r="MI22" s="81">
        <v>0</v>
      </c>
      <c r="MJ22" s="81">
        <v>0</v>
      </c>
      <c r="MK22" s="81">
        <v>0</v>
      </c>
      <c r="ML22" s="81">
        <v>0</v>
      </c>
      <c r="MM22" s="81">
        <v>0</v>
      </c>
      <c r="MN22" s="81">
        <v>0</v>
      </c>
      <c r="MO22" s="81">
        <v>0</v>
      </c>
      <c r="MP22" s="81">
        <v>0</v>
      </c>
      <c r="MQ22" s="81">
        <v>0</v>
      </c>
      <c r="MR22" s="81">
        <v>0</v>
      </c>
      <c r="MS22" s="81">
        <v>0</v>
      </c>
      <c r="MT22" s="81">
        <v>0</v>
      </c>
      <c r="MU22" s="81">
        <v>0</v>
      </c>
      <c r="MV22" s="81">
        <v>0</v>
      </c>
      <c r="MW22" s="81">
        <v>0</v>
      </c>
      <c r="MX22" s="81">
        <v>1</v>
      </c>
      <c r="MY22" s="81">
        <v>0</v>
      </c>
      <c r="MZ22" s="81">
        <v>0</v>
      </c>
      <c r="NA22" s="81">
        <v>0</v>
      </c>
      <c r="NB22" s="81">
        <v>0</v>
      </c>
      <c r="NC22" s="81">
        <v>0</v>
      </c>
      <c r="ND22" s="81">
        <v>0</v>
      </c>
      <c r="NE22" s="81">
        <v>0</v>
      </c>
      <c r="NF22" s="81">
        <v>0</v>
      </c>
      <c r="NG22" s="81">
        <v>0</v>
      </c>
      <c r="NH22" s="81">
        <v>0</v>
      </c>
      <c r="NI22" s="81">
        <v>0</v>
      </c>
      <c r="NJ22" s="81">
        <v>0</v>
      </c>
      <c r="NK22" s="81">
        <v>0</v>
      </c>
      <c r="NL22" s="81">
        <v>0</v>
      </c>
      <c r="NM22" s="81">
        <v>0</v>
      </c>
      <c r="NN22" s="81">
        <v>0</v>
      </c>
      <c r="NO22" s="81">
        <v>0</v>
      </c>
      <c r="NP22" s="81">
        <v>0</v>
      </c>
      <c r="NQ22" s="81">
        <v>0</v>
      </c>
      <c r="NR22" s="81">
        <v>0</v>
      </c>
      <c r="NS22" s="81">
        <v>0</v>
      </c>
      <c r="NT22" s="81">
        <v>0</v>
      </c>
      <c r="NU22" s="81">
        <v>0</v>
      </c>
      <c r="NV22" s="81">
        <v>0</v>
      </c>
      <c r="NW22" s="81">
        <v>0</v>
      </c>
      <c r="NX22" s="81">
        <v>0</v>
      </c>
      <c r="NY22" s="81">
        <v>0</v>
      </c>
      <c r="NZ22" s="81">
        <v>0</v>
      </c>
      <c r="OA22" s="81">
        <v>0</v>
      </c>
      <c r="OB22" s="81">
        <v>0</v>
      </c>
      <c r="OC22" s="81">
        <v>0</v>
      </c>
      <c r="OD22" s="81">
        <v>0</v>
      </c>
      <c r="OE22" s="81">
        <v>0</v>
      </c>
      <c r="OF22" s="81">
        <v>0</v>
      </c>
      <c r="OG22" s="81">
        <v>1</v>
      </c>
      <c r="OH22" s="81">
        <v>0</v>
      </c>
      <c r="OI22" s="81">
        <v>0</v>
      </c>
      <c r="OJ22" s="81">
        <v>0</v>
      </c>
      <c r="OK22" s="81">
        <v>0</v>
      </c>
      <c r="OL22" s="81">
        <v>0</v>
      </c>
      <c r="OM22" s="81">
        <v>0</v>
      </c>
      <c r="ON22" s="81">
        <v>0</v>
      </c>
      <c r="OO22" s="81">
        <v>0</v>
      </c>
      <c r="OP22" s="81">
        <v>0</v>
      </c>
      <c r="OQ22" s="81">
        <v>0</v>
      </c>
      <c r="OR22" s="81">
        <v>0</v>
      </c>
      <c r="OS22" s="81">
        <v>0</v>
      </c>
      <c r="OT22" s="81">
        <v>0</v>
      </c>
      <c r="OU22" s="81">
        <v>0</v>
      </c>
      <c r="OV22" s="81">
        <v>0</v>
      </c>
      <c r="OW22" s="81">
        <v>0</v>
      </c>
      <c r="OX22" s="81">
        <v>0</v>
      </c>
      <c r="OY22" s="81">
        <v>0</v>
      </c>
      <c r="OZ22" s="81">
        <v>0</v>
      </c>
      <c r="PA22" s="81">
        <v>0</v>
      </c>
      <c r="PB22" s="81">
        <v>0</v>
      </c>
      <c r="PC22" s="81">
        <v>0</v>
      </c>
      <c r="PD22" s="81">
        <v>0</v>
      </c>
      <c r="PE22" s="81">
        <v>0</v>
      </c>
      <c r="PF22" s="81">
        <v>0</v>
      </c>
      <c r="PG22" s="81">
        <v>0</v>
      </c>
      <c r="PH22" s="81">
        <v>0</v>
      </c>
      <c r="PI22" s="81">
        <v>0</v>
      </c>
      <c r="PJ22" s="81">
        <v>0</v>
      </c>
      <c r="PK22" s="81">
        <v>0</v>
      </c>
      <c r="PL22" s="81">
        <v>0</v>
      </c>
      <c r="PM22" s="81">
        <v>0</v>
      </c>
      <c r="PN22" s="81">
        <v>0</v>
      </c>
      <c r="PO22" s="81">
        <v>0</v>
      </c>
      <c r="PP22" s="81">
        <v>0</v>
      </c>
      <c r="PQ22" s="81">
        <v>0</v>
      </c>
      <c r="PR22" s="81">
        <v>0</v>
      </c>
      <c r="PS22" s="81">
        <v>0</v>
      </c>
      <c r="PT22" s="81">
        <v>0</v>
      </c>
      <c r="PU22" s="81">
        <v>0</v>
      </c>
      <c r="PV22" s="81">
        <v>0</v>
      </c>
      <c r="PW22" s="81">
        <v>0</v>
      </c>
      <c r="PX22" s="81">
        <v>0</v>
      </c>
      <c r="PY22" s="81">
        <v>0</v>
      </c>
      <c r="PZ22" s="81">
        <v>0</v>
      </c>
      <c r="QA22" s="81">
        <v>0</v>
      </c>
      <c r="QB22" s="81">
        <v>0</v>
      </c>
      <c r="QC22" s="81">
        <v>0</v>
      </c>
      <c r="QD22" s="81">
        <v>0</v>
      </c>
      <c r="QE22" s="81">
        <v>0</v>
      </c>
      <c r="QF22" s="81">
        <v>0</v>
      </c>
      <c r="QG22" s="81">
        <v>0</v>
      </c>
      <c r="QH22" s="81">
        <v>0</v>
      </c>
      <c r="QI22" s="81">
        <v>0</v>
      </c>
      <c r="QJ22" s="81">
        <v>0</v>
      </c>
      <c r="QK22" s="81">
        <v>0</v>
      </c>
      <c r="QL22" s="81">
        <v>0</v>
      </c>
      <c r="QM22" s="81">
        <v>0</v>
      </c>
      <c r="QN22" s="81">
        <v>0</v>
      </c>
      <c r="QO22" s="81">
        <v>0</v>
      </c>
      <c r="QP22" s="81">
        <v>0</v>
      </c>
      <c r="QQ22" s="81">
        <v>0</v>
      </c>
      <c r="QR22" s="81">
        <v>0</v>
      </c>
      <c r="QS22" s="81">
        <v>0</v>
      </c>
      <c r="QT22" s="81">
        <v>1</v>
      </c>
      <c r="QU22" s="81">
        <v>0</v>
      </c>
      <c r="QV22" s="81">
        <v>0</v>
      </c>
      <c r="QW22" s="81">
        <v>0</v>
      </c>
      <c r="QX22" s="81">
        <v>0</v>
      </c>
      <c r="QY22" s="81">
        <v>1</v>
      </c>
      <c r="QZ22" s="81">
        <v>0</v>
      </c>
      <c r="RA22" s="81">
        <v>0</v>
      </c>
      <c r="RB22" s="81">
        <v>0</v>
      </c>
      <c r="RC22" s="81">
        <v>0</v>
      </c>
      <c r="RD22" s="81">
        <v>0</v>
      </c>
      <c r="RE22" s="81">
        <v>0</v>
      </c>
      <c r="RF22" s="81">
        <v>0</v>
      </c>
      <c r="RG22" s="81">
        <v>0</v>
      </c>
      <c r="RH22" s="81">
        <v>0</v>
      </c>
      <c r="RI22" s="81">
        <v>0</v>
      </c>
      <c r="RJ22" s="81">
        <v>0</v>
      </c>
      <c r="RK22" s="81">
        <v>0</v>
      </c>
      <c r="RL22" s="81">
        <v>0</v>
      </c>
      <c r="RM22" s="81">
        <v>0</v>
      </c>
      <c r="RN22" s="81">
        <v>0</v>
      </c>
      <c r="RO22" s="81">
        <v>1</v>
      </c>
      <c r="RP22" s="81">
        <v>0</v>
      </c>
      <c r="RQ22" s="81">
        <v>0</v>
      </c>
      <c r="RR22" s="81">
        <v>0</v>
      </c>
      <c r="RS22" s="81">
        <v>0</v>
      </c>
      <c r="RT22" s="81">
        <v>1</v>
      </c>
      <c r="RU22" s="81">
        <v>0</v>
      </c>
      <c r="RV22" s="81">
        <v>0</v>
      </c>
      <c r="RW22" s="81">
        <v>0</v>
      </c>
      <c r="RX22" s="81">
        <v>0</v>
      </c>
      <c r="RY22" s="81">
        <v>0</v>
      </c>
      <c r="RZ22" s="81">
        <v>0</v>
      </c>
      <c r="SA22" s="81">
        <v>0</v>
      </c>
      <c r="SB22" s="81">
        <v>0</v>
      </c>
      <c r="SC22" s="81">
        <v>0</v>
      </c>
      <c r="SD22" s="81">
        <v>0</v>
      </c>
      <c r="SE22" s="81">
        <v>0</v>
      </c>
      <c r="SF22" s="81">
        <v>0</v>
      </c>
      <c r="SG22" s="81">
        <v>0</v>
      </c>
      <c r="SH22" s="81">
        <v>0</v>
      </c>
    </row>
    <row r="23" spans="1:502">
      <c r="A23" s="18" t="s">
        <v>1916</v>
      </c>
      <c r="B23" s="80">
        <v>15</v>
      </c>
      <c r="C23" s="80">
        <v>15</v>
      </c>
      <c r="D23" s="80">
        <v>1</v>
      </c>
      <c r="E23" s="80">
        <v>2018</v>
      </c>
      <c r="F23" s="80" t="s">
        <v>93</v>
      </c>
      <c r="G23" s="182" t="s">
        <v>1901</v>
      </c>
      <c r="H23" s="80" t="s">
        <v>1902</v>
      </c>
      <c r="I23" s="173"/>
      <c r="J23" s="83">
        <v>3.9870000000000001</v>
      </c>
      <c r="K23" s="83">
        <v>0</v>
      </c>
      <c r="L23" s="83">
        <v>0</v>
      </c>
      <c r="M23" s="83">
        <v>0</v>
      </c>
      <c r="N23" s="83">
        <v>0</v>
      </c>
      <c r="O23" s="83">
        <v>0</v>
      </c>
      <c r="P23" s="83">
        <v>0</v>
      </c>
      <c r="Q23" s="83">
        <v>0</v>
      </c>
      <c r="R23" s="83">
        <v>0</v>
      </c>
      <c r="S23" s="83">
        <v>0</v>
      </c>
      <c r="T23" s="83">
        <v>0</v>
      </c>
      <c r="U23" s="83">
        <v>0</v>
      </c>
      <c r="V23" s="83">
        <v>0</v>
      </c>
      <c r="W23" s="83">
        <v>0</v>
      </c>
      <c r="X23" s="83">
        <v>0</v>
      </c>
      <c r="Y23" s="83">
        <v>0</v>
      </c>
      <c r="Z23" s="83">
        <v>0</v>
      </c>
      <c r="AA23" s="83">
        <v>0</v>
      </c>
      <c r="AB23" s="83">
        <v>0</v>
      </c>
      <c r="AC23" s="83">
        <v>0</v>
      </c>
      <c r="AD23" s="83">
        <v>0</v>
      </c>
      <c r="AE23" s="83">
        <v>0</v>
      </c>
      <c r="AF23" s="83">
        <v>0</v>
      </c>
      <c r="AG23" s="83">
        <v>0</v>
      </c>
      <c r="AH23" s="83">
        <v>0</v>
      </c>
      <c r="AI23" s="83">
        <v>0</v>
      </c>
      <c r="AJ23" s="83">
        <v>0</v>
      </c>
      <c r="AK23" s="83">
        <v>0</v>
      </c>
      <c r="AL23" s="83">
        <v>0</v>
      </c>
      <c r="AM23" s="83">
        <v>0</v>
      </c>
      <c r="AN23" s="83">
        <v>0</v>
      </c>
      <c r="AO23" s="83">
        <v>0</v>
      </c>
      <c r="AP23" s="83">
        <v>0</v>
      </c>
      <c r="AQ23" s="83">
        <v>0</v>
      </c>
      <c r="AR23" s="83">
        <v>0</v>
      </c>
      <c r="AS23" s="83">
        <v>5.7789999999999999</v>
      </c>
      <c r="AT23" s="83">
        <v>0</v>
      </c>
      <c r="AU23" s="83">
        <v>0</v>
      </c>
      <c r="AV23" s="83">
        <v>0</v>
      </c>
      <c r="AW23" s="83">
        <v>0</v>
      </c>
      <c r="AX23" s="83">
        <v>0</v>
      </c>
      <c r="AY23" s="83">
        <v>0</v>
      </c>
      <c r="AZ23" s="83">
        <v>0</v>
      </c>
      <c r="BA23" s="83">
        <v>0</v>
      </c>
      <c r="BB23" s="83">
        <v>0</v>
      </c>
      <c r="BC23" s="83">
        <v>0</v>
      </c>
      <c r="BD23" s="83">
        <v>0</v>
      </c>
      <c r="BE23" s="83">
        <v>0</v>
      </c>
      <c r="BF23" s="83">
        <v>0</v>
      </c>
      <c r="BG23" s="83">
        <v>0</v>
      </c>
      <c r="BH23" s="83">
        <v>0</v>
      </c>
      <c r="BI23" s="83">
        <v>0</v>
      </c>
      <c r="BJ23" s="83">
        <v>0</v>
      </c>
      <c r="BK23" s="83">
        <v>0</v>
      </c>
      <c r="BL23" s="83">
        <v>0</v>
      </c>
      <c r="BM23" s="83">
        <v>0</v>
      </c>
      <c r="BN23" s="83">
        <v>0</v>
      </c>
      <c r="BO23" s="83">
        <v>0</v>
      </c>
      <c r="BP23" s="83">
        <v>0</v>
      </c>
      <c r="BQ23" s="83">
        <v>0</v>
      </c>
      <c r="BR23" s="83">
        <v>0</v>
      </c>
      <c r="BS23" s="83">
        <v>0</v>
      </c>
      <c r="BT23" s="83">
        <v>0</v>
      </c>
      <c r="BU23" s="83">
        <v>0</v>
      </c>
      <c r="BV23" s="83">
        <v>0</v>
      </c>
      <c r="BW23" s="83">
        <v>0</v>
      </c>
      <c r="BX23" s="83">
        <v>0</v>
      </c>
      <c r="BY23" s="83">
        <v>0</v>
      </c>
      <c r="BZ23" s="83">
        <v>0</v>
      </c>
      <c r="CA23" s="83">
        <v>0</v>
      </c>
      <c r="CB23" s="83">
        <v>0</v>
      </c>
      <c r="CC23" s="83">
        <v>0</v>
      </c>
      <c r="CD23" s="83">
        <v>0</v>
      </c>
      <c r="CE23" s="83">
        <v>0</v>
      </c>
      <c r="CF23" s="83">
        <v>0</v>
      </c>
      <c r="CG23" s="83">
        <v>0</v>
      </c>
      <c r="CH23" s="83">
        <v>0</v>
      </c>
      <c r="CI23" s="83">
        <v>0</v>
      </c>
      <c r="CJ23" s="83">
        <v>0</v>
      </c>
      <c r="CK23" s="83">
        <v>0</v>
      </c>
      <c r="CL23" s="83">
        <v>0</v>
      </c>
      <c r="CM23" s="83">
        <v>0</v>
      </c>
      <c r="CN23" s="83">
        <v>0</v>
      </c>
      <c r="CO23" s="83">
        <v>0</v>
      </c>
      <c r="CP23" s="83">
        <v>0</v>
      </c>
      <c r="CQ23" s="83">
        <v>0</v>
      </c>
      <c r="CR23" s="83">
        <v>0</v>
      </c>
      <c r="CS23" s="83">
        <v>0</v>
      </c>
      <c r="CT23" s="83">
        <v>0</v>
      </c>
      <c r="CU23" s="83">
        <v>0</v>
      </c>
      <c r="CV23" s="83">
        <v>0</v>
      </c>
      <c r="CW23" s="83">
        <v>0</v>
      </c>
      <c r="CX23" s="83">
        <v>0</v>
      </c>
      <c r="CY23" s="83">
        <v>0</v>
      </c>
      <c r="CZ23" s="83">
        <v>0</v>
      </c>
      <c r="DA23" s="83">
        <v>0</v>
      </c>
      <c r="DB23" s="83">
        <v>0</v>
      </c>
      <c r="DC23" s="83">
        <v>0</v>
      </c>
      <c r="DD23" s="83">
        <v>0</v>
      </c>
      <c r="DE23" s="83">
        <v>0</v>
      </c>
      <c r="DF23" s="83">
        <v>0</v>
      </c>
      <c r="DG23" s="83">
        <v>0</v>
      </c>
      <c r="DH23" s="83">
        <v>0</v>
      </c>
      <c r="DI23" s="83">
        <v>0</v>
      </c>
      <c r="DJ23" s="83">
        <v>0</v>
      </c>
      <c r="DK23" s="83">
        <v>3.9870000000000001</v>
      </c>
      <c r="DL23" s="83">
        <v>0</v>
      </c>
      <c r="DM23" s="83">
        <v>0</v>
      </c>
      <c r="DN23" s="83">
        <v>0</v>
      </c>
      <c r="DO23" s="83">
        <v>0</v>
      </c>
      <c r="DP23" s="83">
        <v>0</v>
      </c>
      <c r="DQ23" s="83">
        <v>0</v>
      </c>
      <c r="DR23" s="83">
        <v>0</v>
      </c>
      <c r="DS23" s="83">
        <v>0</v>
      </c>
      <c r="DT23" s="83">
        <v>0</v>
      </c>
      <c r="DU23" s="83">
        <v>0</v>
      </c>
      <c r="DV23" s="83">
        <v>0</v>
      </c>
      <c r="DW23" s="83">
        <v>0</v>
      </c>
      <c r="DX23" s="83">
        <v>0</v>
      </c>
      <c r="DY23" s="83">
        <v>0</v>
      </c>
      <c r="DZ23" s="83">
        <v>0</v>
      </c>
      <c r="EA23" s="83">
        <v>0</v>
      </c>
      <c r="EB23" s="83">
        <v>0</v>
      </c>
      <c r="EC23" s="83">
        <v>0</v>
      </c>
      <c r="ED23" s="83">
        <v>0</v>
      </c>
      <c r="EE23" s="83">
        <v>0</v>
      </c>
      <c r="EF23" s="83">
        <v>0</v>
      </c>
      <c r="EG23" s="83">
        <v>0</v>
      </c>
      <c r="EH23" s="83">
        <v>0</v>
      </c>
      <c r="EI23" s="83">
        <v>0</v>
      </c>
      <c r="EJ23" s="83">
        <v>0</v>
      </c>
      <c r="EK23" s="83">
        <v>0</v>
      </c>
      <c r="EL23" s="83">
        <v>0</v>
      </c>
      <c r="EM23" s="83">
        <v>0</v>
      </c>
      <c r="EN23" s="83">
        <v>0</v>
      </c>
      <c r="EO23" s="83">
        <v>0</v>
      </c>
      <c r="EP23" s="83">
        <v>0</v>
      </c>
      <c r="EQ23" s="83">
        <v>0</v>
      </c>
      <c r="ER23" s="83">
        <v>0</v>
      </c>
      <c r="ES23" s="83">
        <v>0</v>
      </c>
      <c r="ET23" s="83">
        <v>5.7789999999999999</v>
      </c>
      <c r="EU23" s="83">
        <v>0</v>
      </c>
      <c r="EV23" s="83">
        <v>0</v>
      </c>
      <c r="EW23" s="83">
        <v>0</v>
      </c>
      <c r="EX23" s="83">
        <v>0</v>
      </c>
      <c r="EY23" s="83">
        <v>0</v>
      </c>
      <c r="EZ23" s="83">
        <v>0</v>
      </c>
      <c r="FA23" s="83">
        <v>0</v>
      </c>
      <c r="FB23" s="83">
        <v>0</v>
      </c>
      <c r="FC23" s="83">
        <v>0</v>
      </c>
      <c r="FD23" s="83">
        <v>0</v>
      </c>
      <c r="FE23" s="83">
        <v>0</v>
      </c>
      <c r="FF23" s="83">
        <v>0</v>
      </c>
      <c r="FG23" s="83">
        <v>0</v>
      </c>
      <c r="FH23" s="83">
        <v>0</v>
      </c>
      <c r="FI23" s="83">
        <v>0</v>
      </c>
      <c r="FJ23" s="83">
        <v>0</v>
      </c>
      <c r="FK23" s="83">
        <v>0</v>
      </c>
      <c r="FL23" s="83">
        <v>0</v>
      </c>
      <c r="FM23" s="83">
        <v>0</v>
      </c>
      <c r="FN23" s="83">
        <v>0</v>
      </c>
      <c r="FO23" s="83">
        <v>0</v>
      </c>
      <c r="FP23" s="83">
        <v>0</v>
      </c>
      <c r="FQ23" s="83">
        <v>0</v>
      </c>
      <c r="FR23" s="83">
        <v>0</v>
      </c>
      <c r="FS23" s="83">
        <v>0</v>
      </c>
      <c r="FT23" s="83">
        <v>0</v>
      </c>
      <c r="FU23" s="83">
        <v>0</v>
      </c>
      <c r="FV23" s="83">
        <v>0</v>
      </c>
      <c r="FW23" s="83">
        <v>0</v>
      </c>
      <c r="FX23" s="83">
        <v>0</v>
      </c>
      <c r="FY23" s="83">
        <v>0</v>
      </c>
      <c r="FZ23" s="83">
        <v>0</v>
      </c>
      <c r="GA23" s="83">
        <v>0</v>
      </c>
      <c r="GB23" s="83">
        <v>0</v>
      </c>
      <c r="GC23" s="83">
        <v>0</v>
      </c>
      <c r="GD23" s="83">
        <v>0</v>
      </c>
      <c r="GE23" s="83">
        <v>0</v>
      </c>
      <c r="GF23" s="83">
        <v>0</v>
      </c>
      <c r="GG23" s="83">
        <v>0</v>
      </c>
      <c r="GH23" s="83">
        <v>0</v>
      </c>
      <c r="GI23" s="83">
        <v>0</v>
      </c>
      <c r="GJ23" s="83">
        <v>0</v>
      </c>
      <c r="GK23" s="83">
        <v>0</v>
      </c>
      <c r="GL23" s="83">
        <v>0</v>
      </c>
      <c r="GM23" s="83">
        <v>0</v>
      </c>
      <c r="GN23" s="83">
        <v>0</v>
      </c>
      <c r="GO23" s="83">
        <v>0</v>
      </c>
      <c r="GP23" s="83">
        <v>0</v>
      </c>
      <c r="GQ23" s="83">
        <v>0</v>
      </c>
      <c r="GR23" s="83">
        <v>0</v>
      </c>
      <c r="GS23" s="83">
        <v>0</v>
      </c>
      <c r="GT23" s="83">
        <v>0</v>
      </c>
      <c r="GU23" s="83">
        <v>0</v>
      </c>
      <c r="GV23" s="83">
        <v>0</v>
      </c>
      <c r="GW23" s="83">
        <v>0</v>
      </c>
      <c r="GX23" s="83">
        <v>0</v>
      </c>
      <c r="GY23" s="83">
        <v>0</v>
      </c>
      <c r="GZ23" s="83">
        <v>0</v>
      </c>
      <c r="HA23" s="83">
        <v>0</v>
      </c>
      <c r="HB23" s="83">
        <v>0</v>
      </c>
      <c r="HC23" s="83">
        <v>0</v>
      </c>
      <c r="HD23" s="83">
        <v>0</v>
      </c>
      <c r="HE23" s="83">
        <v>0</v>
      </c>
      <c r="HF23" s="83">
        <v>0</v>
      </c>
      <c r="HG23" s="83">
        <v>3.9870000000000001</v>
      </c>
      <c r="HH23" s="83">
        <v>0</v>
      </c>
      <c r="HI23" s="83">
        <v>0</v>
      </c>
      <c r="HJ23" s="83">
        <v>0</v>
      </c>
      <c r="HK23" s="83">
        <v>0</v>
      </c>
      <c r="HL23" s="83">
        <v>5.7789999999999999</v>
      </c>
      <c r="HM23" s="83">
        <v>0</v>
      </c>
      <c r="HN23" s="83">
        <v>0</v>
      </c>
      <c r="HO23" s="83">
        <v>0</v>
      </c>
      <c r="HP23" s="83">
        <v>0</v>
      </c>
      <c r="HQ23" s="83">
        <v>0</v>
      </c>
      <c r="HR23" s="83">
        <v>0</v>
      </c>
      <c r="HS23" s="83">
        <v>0</v>
      </c>
      <c r="HT23" s="83">
        <v>0</v>
      </c>
      <c r="HU23" s="83">
        <v>0</v>
      </c>
      <c r="HV23" s="83">
        <v>0</v>
      </c>
      <c r="HW23" s="83">
        <v>0</v>
      </c>
      <c r="HX23" s="83">
        <v>0</v>
      </c>
      <c r="HY23" s="83">
        <v>0</v>
      </c>
      <c r="HZ23" s="83">
        <v>0</v>
      </c>
      <c r="IA23" s="83">
        <v>0</v>
      </c>
      <c r="IB23" s="83">
        <v>3.9870000000000001</v>
      </c>
      <c r="IC23" s="83">
        <v>0</v>
      </c>
      <c r="ID23" s="83">
        <v>0</v>
      </c>
      <c r="IE23" s="83">
        <v>0</v>
      </c>
      <c r="IF23" s="83">
        <v>0</v>
      </c>
      <c r="IG23" s="83">
        <v>5.7789999999999999</v>
      </c>
      <c r="IH23" s="83">
        <v>0</v>
      </c>
      <c r="II23" s="83">
        <v>0</v>
      </c>
      <c r="IJ23" s="83">
        <v>0</v>
      </c>
      <c r="IK23" s="83">
        <v>0</v>
      </c>
      <c r="IL23" s="83">
        <v>0</v>
      </c>
      <c r="IM23" s="83">
        <v>0</v>
      </c>
      <c r="IN23" s="83">
        <v>0</v>
      </c>
      <c r="IO23" s="83">
        <v>0</v>
      </c>
      <c r="IP23" s="83">
        <v>0</v>
      </c>
      <c r="IQ23" s="83">
        <v>0</v>
      </c>
      <c r="IR23" s="83">
        <v>0</v>
      </c>
      <c r="IS23" s="83">
        <v>0</v>
      </c>
      <c r="IT23" s="83">
        <v>0</v>
      </c>
      <c r="IU23" s="83">
        <v>0</v>
      </c>
      <c r="IV23" s="84">
        <v>0</v>
      </c>
      <c r="IW23" s="81">
        <v>1</v>
      </c>
      <c r="IX23" s="81">
        <v>0</v>
      </c>
      <c r="IY23" s="81">
        <v>0</v>
      </c>
      <c r="IZ23" s="81">
        <v>0</v>
      </c>
      <c r="JA23" s="81">
        <v>0</v>
      </c>
      <c r="JB23" s="81">
        <v>0</v>
      </c>
      <c r="JC23" s="81">
        <v>0</v>
      </c>
      <c r="JD23" s="81">
        <v>0</v>
      </c>
      <c r="JE23" s="81">
        <v>0</v>
      </c>
      <c r="JF23" s="81">
        <v>0</v>
      </c>
      <c r="JG23" s="81">
        <v>0</v>
      </c>
      <c r="JH23" s="81">
        <v>0</v>
      </c>
      <c r="JI23" s="81">
        <v>0</v>
      </c>
      <c r="JJ23" s="81">
        <v>0</v>
      </c>
      <c r="JK23" s="81">
        <v>0</v>
      </c>
      <c r="JL23" s="81">
        <v>0</v>
      </c>
      <c r="JM23" s="81">
        <v>0</v>
      </c>
      <c r="JN23" s="81">
        <v>0</v>
      </c>
      <c r="JO23" s="81">
        <v>0</v>
      </c>
      <c r="JP23" s="81">
        <v>0</v>
      </c>
      <c r="JQ23" s="81">
        <v>0</v>
      </c>
      <c r="JR23" s="81">
        <v>0</v>
      </c>
      <c r="JS23" s="81">
        <v>0</v>
      </c>
      <c r="JT23" s="81">
        <v>0</v>
      </c>
      <c r="JU23" s="81">
        <v>0</v>
      </c>
      <c r="JV23" s="81">
        <v>0</v>
      </c>
      <c r="JW23" s="81">
        <v>0</v>
      </c>
      <c r="JX23" s="81">
        <v>0</v>
      </c>
      <c r="JY23" s="81">
        <v>0</v>
      </c>
      <c r="JZ23" s="81">
        <v>0</v>
      </c>
      <c r="KA23" s="81">
        <v>0</v>
      </c>
      <c r="KB23" s="81">
        <v>0</v>
      </c>
      <c r="KC23" s="81">
        <v>0</v>
      </c>
      <c r="KD23" s="81">
        <v>0</v>
      </c>
      <c r="KE23" s="81">
        <v>0</v>
      </c>
      <c r="KF23" s="81">
        <v>1</v>
      </c>
      <c r="KG23" s="81">
        <v>0</v>
      </c>
      <c r="KH23" s="81">
        <v>0</v>
      </c>
      <c r="KI23" s="81">
        <v>0</v>
      </c>
      <c r="KJ23" s="81">
        <v>0</v>
      </c>
      <c r="KK23" s="81">
        <v>0</v>
      </c>
      <c r="KL23" s="81">
        <v>0</v>
      </c>
      <c r="KM23" s="81">
        <v>0</v>
      </c>
      <c r="KN23" s="81">
        <v>0</v>
      </c>
      <c r="KO23" s="81">
        <v>0</v>
      </c>
      <c r="KP23" s="81">
        <v>0</v>
      </c>
      <c r="KQ23" s="81">
        <v>0</v>
      </c>
      <c r="KR23" s="81">
        <v>0</v>
      </c>
      <c r="KS23" s="81">
        <v>0</v>
      </c>
      <c r="KT23" s="81">
        <v>0</v>
      </c>
      <c r="KU23" s="81">
        <v>0</v>
      </c>
      <c r="KV23" s="81">
        <v>0</v>
      </c>
      <c r="KW23" s="81">
        <v>0</v>
      </c>
      <c r="KX23" s="81">
        <v>0</v>
      </c>
      <c r="KY23" s="81">
        <v>0</v>
      </c>
      <c r="KZ23" s="81">
        <v>0</v>
      </c>
      <c r="LA23" s="81">
        <v>0</v>
      </c>
      <c r="LB23" s="81">
        <v>0</v>
      </c>
      <c r="LC23" s="81">
        <v>0</v>
      </c>
      <c r="LD23" s="81">
        <v>0</v>
      </c>
      <c r="LE23" s="81">
        <v>0</v>
      </c>
      <c r="LF23" s="81">
        <v>0</v>
      </c>
      <c r="LG23" s="81">
        <v>0</v>
      </c>
      <c r="LH23" s="81">
        <v>0</v>
      </c>
      <c r="LI23" s="81">
        <v>0</v>
      </c>
      <c r="LJ23" s="81">
        <v>0</v>
      </c>
      <c r="LK23" s="81">
        <v>0</v>
      </c>
      <c r="LL23" s="81">
        <v>0</v>
      </c>
      <c r="LM23" s="81">
        <v>0</v>
      </c>
      <c r="LN23" s="81">
        <v>0</v>
      </c>
      <c r="LO23" s="81">
        <v>0</v>
      </c>
      <c r="LP23" s="81">
        <v>0</v>
      </c>
      <c r="LQ23" s="81">
        <v>0</v>
      </c>
      <c r="LR23" s="81">
        <v>0</v>
      </c>
      <c r="LS23" s="81">
        <v>0</v>
      </c>
      <c r="LT23" s="81">
        <v>0</v>
      </c>
      <c r="LU23" s="81">
        <v>0</v>
      </c>
      <c r="LV23" s="81">
        <v>0</v>
      </c>
      <c r="LW23" s="81">
        <v>0</v>
      </c>
      <c r="LX23" s="81">
        <v>0</v>
      </c>
      <c r="LY23" s="81">
        <v>0</v>
      </c>
      <c r="LZ23" s="81">
        <v>0</v>
      </c>
      <c r="MA23" s="81">
        <v>0</v>
      </c>
      <c r="MB23" s="81">
        <v>0</v>
      </c>
      <c r="MC23" s="81">
        <v>0</v>
      </c>
      <c r="MD23" s="81">
        <v>0</v>
      </c>
      <c r="ME23" s="81">
        <v>0</v>
      </c>
      <c r="MF23" s="81">
        <v>0</v>
      </c>
      <c r="MG23" s="81">
        <v>0</v>
      </c>
      <c r="MH23" s="81">
        <v>0</v>
      </c>
      <c r="MI23" s="81">
        <v>0</v>
      </c>
      <c r="MJ23" s="81">
        <v>0</v>
      </c>
      <c r="MK23" s="81">
        <v>0</v>
      </c>
      <c r="ML23" s="81">
        <v>0</v>
      </c>
      <c r="MM23" s="81">
        <v>0</v>
      </c>
      <c r="MN23" s="81">
        <v>0</v>
      </c>
      <c r="MO23" s="81">
        <v>0</v>
      </c>
      <c r="MP23" s="81">
        <v>0</v>
      </c>
      <c r="MQ23" s="81">
        <v>0</v>
      </c>
      <c r="MR23" s="81">
        <v>0</v>
      </c>
      <c r="MS23" s="81">
        <v>0</v>
      </c>
      <c r="MT23" s="81">
        <v>0</v>
      </c>
      <c r="MU23" s="81">
        <v>0</v>
      </c>
      <c r="MV23" s="81">
        <v>0</v>
      </c>
      <c r="MW23" s="81">
        <v>0</v>
      </c>
      <c r="MX23" s="81">
        <v>1</v>
      </c>
      <c r="MY23" s="81">
        <v>0</v>
      </c>
      <c r="MZ23" s="81">
        <v>0</v>
      </c>
      <c r="NA23" s="81">
        <v>0</v>
      </c>
      <c r="NB23" s="81">
        <v>0</v>
      </c>
      <c r="NC23" s="81">
        <v>0</v>
      </c>
      <c r="ND23" s="81">
        <v>0</v>
      </c>
      <c r="NE23" s="81">
        <v>0</v>
      </c>
      <c r="NF23" s="81">
        <v>0</v>
      </c>
      <c r="NG23" s="81">
        <v>0</v>
      </c>
      <c r="NH23" s="81">
        <v>0</v>
      </c>
      <c r="NI23" s="81">
        <v>0</v>
      </c>
      <c r="NJ23" s="81">
        <v>0</v>
      </c>
      <c r="NK23" s="81">
        <v>0</v>
      </c>
      <c r="NL23" s="81">
        <v>0</v>
      </c>
      <c r="NM23" s="81">
        <v>0</v>
      </c>
      <c r="NN23" s="81">
        <v>0</v>
      </c>
      <c r="NO23" s="81">
        <v>0</v>
      </c>
      <c r="NP23" s="81">
        <v>0</v>
      </c>
      <c r="NQ23" s="81">
        <v>0</v>
      </c>
      <c r="NR23" s="81">
        <v>0</v>
      </c>
      <c r="NS23" s="81">
        <v>0</v>
      </c>
      <c r="NT23" s="81">
        <v>0</v>
      </c>
      <c r="NU23" s="81">
        <v>0</v>
      </c>
      <c r="NV23" s="81">
        <v>0</v>
      </c>
      <c r="NW23" s="81">
        <v>0</v>
      </c>
      <c r="NX23" s="81">
        <v>0</v>
      </c>
      <c r="NY23" s="81">
        <v>0</v>
      </c>
      <c r="NZ23" s="81">
        <v>0</v>
      </c>
      <c r="OA23" s="81">
        <v>0</v>
      </c>
      <c r="OB23" s="81">
        <v>0</v>
      </c>
      <c r="OC23" s="81">
        <v>0</v>
      </c>
      <c r="OD23" s="81">
        <v>0</v>
      </c>
      <c r="OE23" s="81">
        <v>0</v>
      </c>
      <c r="OF23" s="81">
        <v>0</v>
      </c>
      <c r="OG23" s="81">
        <v>1</v>
      </c>
      <c r="OH23" s="81">
        <v>0</v>
      </c>
      <c r="OI23" s="81">
        <v>0</v>
      </c>
      <c r="OJ23" s="81">
        <v>0</v>
      </c>
      <c r="OK23" s="81">
        <v>0</v>
      </c>
      <c r="OL23" s="81">
        <v>0</v>
      </c>
      <c r="OM23" s="81">
        <v>0</v>
      </c>
      <c r="ON23" s="81">
        <v>0</v>
      </c>
      <c r="OO23" s="81">
        <v>0</v>
      </c>
      <c r="OP23" s="81">
        <v>0</v>
      </c>
      <c r="OQ23" s="81">
        <v>0</v>
      </c>
      <c r="OR23" s="81">
        <v>0</v>
      </c>
      <c r="OS23" s="81">
        <v>0</v>
      </c>
      <c r="OT23" s="81">
        <v>0</v>
      </c>
      <c r="OU23" s="81">
        <v>0</v>
      </c>
      <c r="OV23" s="81">
        <v>0</v>
      </c>
      <c r="OW23" s="81">
        <v>0</v>
      </c>
      <c r="OX23" s="81">
        <v>0</v>
      </c>
      <c r="OY23" s="81">
        <v>0</v>
      </c>
      <c r="OZ23" s="81">
        <v>0</v>
      </c>
      <c r="PA23" s="81">
        <v>0</v>
      </c>
      <c r="PB23" s="81">
        <v>0</v>
      </c>
      <c r="PC23" s="81">
        <v>0</v>
      </c>
      <c r="PD23" s="81">
        <v>0</v>
      </c>
      <c r="PE23" s="81">
        <v>0</v>
      </c>
      <c r="PF23" s="81">
        <v>0</v>
      </c>
      <c r="PG23" s="81">
        <v>0</v>
      </c>
      <c r="PH23" s="81">
        <v>0</v>
      </c>
      <c r="PI23" s="81">
        <v>0</v>
      </c>
      <c r="PJ23" s="81">
        <v>0</v>
      </c>
      <c r="PK23" s="81">
        <v>0</v>
      </c>
      <c r="PL23" s="81">
        <v>0</v>
      </c>
      <c r="PM23" s="81">
        <v>0</v>
      </c>
      <c r="PN23" s="81">
        <v>0</v>
      </c>
      <c r="PO23" s="81">
        <v>0</v>
      </c>
      <c r="PP23" s="81">
        <v>0</v>
      </c>
      <c r="PQ23" s="81">
        <v>0</v>
      </c>
      <c r="PR23" s="81">
        <v>0</v>
      </c>
      <c r="PS23" s="81">
        <v>0</v>
      </c>
      <c r="PT23" s="81">
        <v>0</v>
      </c>
      <c r="PU23" s="81">
        <v>0</v>
      </c>
      <c r="PV23" s="81">
        <v>0</v>
      </c>
      <c r="PW23" s="81">
        <v>0</v>
      </c>
      <c r="PX23" s="81">
        <v>0</v>
      </c>
      <c r="PY23" s="81">
        <v>0</v>
      </c>
      <c r="PZ23" s="81">
        <v>0</v>
      </c>
      <c r="QA23" s="81">
        <v>0</v>
      </c>
      <c r="QB23" s="81">
        <v>0</v>
      </c>
      <c r="QC23" s="81">
        <v>0</v>
      </c>
      <c r="QD23" s="81">
        <v>0</v>
      </c>
      <c r="QE23" s="81">
        <v>0</v>
      </c>
      <c r="QF23" s="81">
        <v>0</v>
      </c>
      <c r="QG23" s="81">
        <v>0</v>
      </c>
      <c r="QH23" s="81">
        <v>0</v>
      </c>
      <c r="QI23" s="81">
        <v>0</v>
      </c>
      <c r="QJ23" s="81">
        <v>0</v>
      </c>
      <c r="QK23" s="81">
        <v>0</v>
      </c>
      <c r="QL23" s="81">
        <v>0</v>
      </c>
      <c r="QM23" s="81">
        <v>0</v>
      </c>
      <c r="QN23" s="81">
        <v>0</v>
      </c>
      <c r="QO23" s="81">
        <v>0</v>
      </c>
      <c r="QP23" s="81">
        <v>0</v>
      </c>
      <c r="QQ23" s="81">
        <v>0</v>
      </c>
      <c r="QR23" s="81">
        <v>0</v>
      </c>
      <c r="QS23" s="81">
        <v>0</v>
      </c>
      <c r="QT23" s="81">
        <v>1</v>
      </c>
      <c r="QU23" s="81">
        <v>0</v>
      </c>
      <c r="QV23" s="81">
        <v>0</v>
      </c>
      <c r="QW23" s="81">
        <v>0</v>
      </c>
      <c r="QX23" s="81">
        <v>0</v>
      </c>
      <c r="QY23" s="81">
        <v>1</v>
      </c>
      <c r="QZ23" s="81">
        <v>0</v>
      </c>
      <c r="RA23" s="81">
        <v>0</v>
      </c>
      <c r="RB23" s="81">
        <v>0</v>
      </c>
      <c r="RC23" s="81">
        <v>0</v>
      </c>
      <c r="RD23" s="81">
        <v>0</v>
      </c>
      <c r="RE23" s="81">
        <v>0</v>
      </c>
      <c r="RF23" s="81">
        <v>0</v>
      </c>
      <c r="RG23" s="81">
        <v>0</v>
      </c>
      <c r="RH23" s="81">
        <v>0</v>
      </c>
      <c r="RI23" s="81">
        <v>0</v>
      </c>
      <c r="RJ23" s="81">
        <v>0</v>
      </c>
      <c r="RK23" s="81">
        <v>0</v>
      </c>
      <c r="RL23" s="81">
        <v>0</v>
      </c>
      <c r="RM23" s="81">
        <v>0</v>
      </c>
      <c r="RN23" s="81">
        <v>0</v>
      </c>
      <c r="RO23" s="81">
        <v>1</v>
      </c>
      <c r="RP23" s="81">
        <v>0</v>
      </c>
      <c r="RQ23" s="81">
        <v>0</v>
      </c>
      <c r="RR23" s="81">
        <v>0</v>
      </c>
      <c r="RS23" s="81">
        <v>0</v>
      </c>
      <c r="RT23" s="81">
        <v>1</v>
      </c>
      <c r="RU23" s="81">
        <v>0</v>
      </c>
      <c r="RV23" s="81">
        <v>0</v>
      </c>
      <c r="RW23" s="81">
        <v>0</v>
      </c>
      <c r="RX23" s="81">
        <v>0</v>
      </c>
      <c r="RY23" s="81">
        <v>0</v>
      </c>
      <c r="RZ23" s="81">
        <v>0</v>
      </c>
      <c r="SA23" s="81">
        <v>0</v>
      </c>
      <c r="SB23" s="81">
        <v>0</v>
      </c>
      <c r="SC23" s="81">
        <v>0</v>
      </c>
      <c r="SD23" s="81">
        <v>0</v>
      </c>
      <c r="SE23" s="81">
        <v>0</v>
      </c>
      <c r="SF23" s="81">
        <v>0</v>
      </c>
      <c r="SG23" s="81">
        <v>0</v>
      </c>
      <c r="SH23" s="81">
        <v>0</v>
      </c>
    </row>
    <row r="24" spans="1:502">
      <c r="A24" s="18" t="s">
        <v>1917</v>
      </c>
      <c r="B24" s="80">
        <v>16</v>
      </c>
      <c r="C24" s="80">
        <v>16</v>
      </c>
      <c r="D24" s="80">
        <v>1</v>
      </c>
      <c r="E24" s="80">
        <v>2019</v>
      </c>
      <c r="F24" s="80" t="s">
        <v>73</v>
      </c>
      <c r="G24" s="182" t="s">
        <v>1901</v>
      </c>
      <c r="H24" s="80" t="s">
        <v>1902</v>
      </c>
      <c r="I24" s="173"/>
      <c r="J24" s="83">
        <v>0</v>
      </c>
      <c r="K24" s="83">
        <v>0</v>
      </c>
      <c r="L24" s="83">
        <v>0</v>
      </c>
      <c r="M24" s="83">
        <v>0</v>
      </c>
      <c r="N24" s="83">
        <v>0</v>
      </c>
      <c r="O24" s="83">
        <v>0</v>
      </c>
      <c r="P24" s="83">
        <v>0</v>
      </c>
      <c r="Q24" s="83">
        <v>0</v>
      </c>
      <c r="R24" s="83">
        <v>0</v>
      </c>
      <c r="S24" s="83">
        <v>0</v>
      </c>
      <c r="T24" s="83">
        <v>0</v>
      </c>
      <c r="U24" s="83">
        <v>0</v>
      </c>
      <c r="V24" s="83">
        <v>0</v>
      </c>
      <c r="W24" s="83">
        <v>0</v>
      </c>
      <c r="X24" s="83">
        <v>0</v>
      </c>
      <c r="Y24" s="83">
        <v>0</v>
      </c>
      <c r="Z24" s="83">
        <v>0</v>
      </c>
      <c r="AA24" s="83">
        <v>0</v>
      </c>
      <c r="AB24" s="83">
        <v>0</v>
      </c>
      <c r="AC24" s="83">
        <v>0</v>
      </c>
      <c r="AD24" s="83">
        <v>0</v>
      </c>
      <c r="AE24" s="83">
        <v>0</v>
      </c>
      <c r="AF24" s="83">
        <v>0</v>
      </c>
      <c r="AG24" s="83">
        <v>0</v>
      </c>
      <c r="AH24" s="83">
        <v>0</v>
      </c>
      <c r="AI24" s="83">
        <v>0</v>
      </c>
      <c r="AJ24" s="83">
        <v>0</v>
      </c>
      <c r="AK24" s="83">
        <v>0</v>
      </c>
      <c r="AL24" s="83">
        <v>0</v>
      </c>
      <c r="AM24" s="83">
        <v>0</v>
      </c>
      <c r="AN24" s="83">
        <v>0</v>
      </c>
      <c r="AO24" s="83">
        <v>0</v>
      </c>
      <c r="AP24" s="83">
        <v>0</v>
      </c>
      <c r="AQ24" s="83">
        <v>0</v>
      </c>
      <c r="AR24" s="83">
        <v>0</v>
      </c>
      <c r="AS24" s="83">
        <v>5.367</v>
      </c>
      <c r="AT24" s="83">
        <v>0</v>
      </c>
      <c r="AU24" s="83">
        <v>0</v>
      </c>
      <c r="AV24" s="83">
        <v>0</v>
      </c>
      <c r="AW24" s="83">
        <v>0</v>
      </c>
      <c r="AX24" s="83">
        <v>0</v>
      </c>
      <c r="AY24" s="83">
        <v>0</v>
      </c>
      <c r="AZ24" s="83">
        <v>0</v>
      </c>
      <c r="BA24" s="83">
        <v>0</v>
      </c>
      <c r="BB24" s="83">
        <v>0</v>
      </c>
      <c r="BC24" s="83">
        <v>0</v>
      </c>
      <c r="BD24" s="83">
        <v>0</v>
      </c>
      <c r="BE24" s="83">
        <v>0</v>
      </c>
      <c r="BF24" s="83">
        <v>0</v>
      </c>
      <c r="BG24" s="83">
        <v>0</v>
      </c>
      <c r="BH24" s="83">
        <v>0</v>
      </c>
      <c r="BI24" s="83">
        <v>0</v>
      </c>
      <c r="BJ24" s="83">
        <v>0</v>
      </c>
      <c r="BK24" s="83">
        <v>0</v>
      </c>
      <c r="BL24" s="83">
        <v>0</v>
      </c>
      <c r="BM24" s="83">
        <v>0</v>
      </c>
      <c r="BN24" s="83">
        <v>0</v>
      </c>
      <c r="BO24" s="83">
        <v>0</v>
      </c>
      <c r="BP24" s="83">
        <v>0</v>
      </c>
      <c r="BQ24" s="83">
        <v>0</v>
      </c>
      <c r="BR24" s="83">
        <v>0</v>
      </c>
      <c r="BS24" s="83">
        <v>0</v>
      </c>
      <c r="BT24" s="83">
        <v>0</v>
      </c>
      <c r="BU24" s="83">
        <v>0</v>
      </c>
      <c r="BV24" s="83">
        <v>0</v>
      </c>
      <c r="BW24" s="83">
        <v>0</v>
      </c>
      <c r="BX24" s="83">
        <v>0</v>
      </c>
      <c r="BY24" s="83">
        <v>0</v>
      </c>
      <c r="BZ24" s="83">
        <v>0</v>
      </c>
      <c r="CA24" s="83">
        <v>0</v>
      </c>
      <c r="CB24" s="83">
        <v>0</v>
      </c>
      <c r="CC24" s="83">
        <v>0</v>
      </c>
      <c r="CD24" s="83">
        <v>0</v>
      </c>
      <c r="CE24" s="83">
        <v>0</v>
      </c>
      <c r="CF24" s="83">
        <v>0</v>
      </c>
      <c r="CG24" s="83">
        <v>0</v>
      </c>
      <c r="CH24" s="83">
        <v>0</v>
      </c>
      <c r="CI24" s="83">
        <v>0</v>
      </c>
      <c r="CJ24" s="83">
        <v>0</v>
      </c>
      <c r="CK24" s="83">
        <v>0</v>
      </c>
      <c r="CL24" s="83">
        <v>0</v>
      </c>
      <c r="CM24" s="83">
        <v>0</v>
      </c>
      <c r="CN24" s="83">
        <v>0</v>
      </c>
      <c r="CO24" s="83">
        <v>0</v>
      </c>
      <c r="CP24" s="83">
        <v>0</v>
      </c>
      <c r="CQ24" s="83">
        <v>0</v>
      </c>
      <c r="CR24" s="83">
        <v>0</v>
      </c>
      <c r="CS24" s="83">
        <v>0</v>
      </c>
      <c r="CT24" s="83">
        <v>0</v>
      </c>
      <c r="CU24" s="83">
        <v>0</v>
      </c>
      <c r="CV24" s="83">
        <v>0</v>
      </c>
      <c r="CW24" s="83">
        <v>0</v>
      </c>
      <c r="CX24" s="83">
        <v>0</v>
      </c>
      <c r="CY24" s="83">
        <v>0</v>
      </c>
      <c r="CZ24" s="83">
        <v>0</v>
      </c>
      <c r="DA24" s="83">
        <v>0</v>
      </c>
      <c r="DB24" s="83">
        <v>0</v>
      </c>
      <c r="DC24" s="83">
        <v>3.64</v>
      </c>
      <c r="DD24" s="83">
        <v>0</v>
      </c>
      <c r="DE24" s="83">
        <v>0</v>
      </c>
      <c r="DF24" s="83">
        <v>0</v>
      </c>
      <c r="DG24" s="83">
        <v>0</v>
      </c>
      <c r="DH24" s="83">
        <v>0</v>
      </c>
      <c r="DI24" s="83">
        <v>0</v>
      </c>
      <c r="DJ24" s="83">
        <v>0</v>
      </c>
      <c r="DK24" s="83">
        <v>0</v>
      </c>
      <c r="DL24" s="83">
        <v>0</v>
      </c>
      <c r="DM24" s="83">
        <v>0</v>
      </c>
      <c r="DN24" s="83">
        <v>0</v>
      </c>
      <c r="DO24" s="83">
        <v>0</v>
      </c>
      <c r="DP24" s="83">
        <v>0</v>
      </c>
      <c r="DQ24" s="83">
        <v>0</v>
      </c>
      <c r="DR24" s="83">
        <v>0</v>
      </c>
      <c r="DS24" s="83">
        <v>0</v>
      </c>
      <c r="DT24" s="83">
        <v>0</v>
      </c>
      <c r="DU24" s="83">
        <v>0</v>
      </c>
      <c r="DV24" s="83">
        <v>0</v>
      </c>
      <c r="DW24" s="83">
        <v>0</v>
      </c>
      <c r="DX24" s="83">
        <v>0</v>
      </c>
      <c r="DY24" s="83">
        <v>0</v>
      </c>
      <c r="DZ24" s="83">
        <v>0</v>
      </c>
      <c r="EA24" s="83">
        <v>0</v>
      </c>
      <c r="EB24" s="83">
        <v>0</v>
      </c>
      <c r="EC24" s="83">
        <v>0</v>
      </c>
      <c r="ED24" s="83">
        <v>0</v>
      </c>
      <c r="EE24" s="83">
        <v>0</v>
      </c>
      <c r="EF24" s="83">
        <v>0</v>
      </c>
      <c r="EG24" s="83">
        <v>0</v>
      </c>
      <c r="EH24" s="83">
        <v>0</v>
      </c>
      <c r="EI24" s="83">
        <v>0</v>
      </c>
      <c r="EJ24" s="83">
        <v>0</v>
      </c>
      <c r="EK24" s="83">
        <v>0</v>
      </c>
      <c r="EL24" s="83">
        <v>0</v>
      </c>
      <c r="EM24" s="83">
        <v>0</v>
      </c>
      <c r="EN24" s="83">
        <v>0</v>
      </c>
      <c r="EO24" s="83">
        <v>0</v>
      </c>
      <c r="EP24" s="83">
        <v>0</v>
      </c>
      <c r="EQ24" s="83">
        <v>0</v>
      </c>
      <c r="ER24" s="83">
        <v>0</v>
      </c>
      <c r="ES24" s="83">
        <v>0</v>
      </c>
      <c r="ET24" s="83">
        <v>5.367</v>
      </c>
      <c r="EU24" s="83">
        <v>0</v>
      </c>
      <c r="EV24" s="83">
        <v>0</v>
      </c>
      <c r="EW24" s="83">
        <v>0</v>
      </c>
      <c r="EX24" s="83">
        <v>0</v>
      </c>
      <c r="EY24" s="83">
        <v>0</v>
      </c>
      <c r="EZ24" s="83">
        <v>0</v>
      </c>
      <c r="FA24" s="83">
        <v>0</v>
      </c>
      <c r="FB24" s="83">
        <v>0</v>
      </c>
      <c r="FC24" s="83">
        <v>0</v>
      </c>
      <c r="FD24" s="83">
        <v>0</v>
      </c>
      <c r="FE24" s="83">
        <v>0</v>
      </c>
      <c r="FF24" s="83">
        <v>0</v>
      </c>
      <c r="FG24" s="83">
        <v>0</v>
      </c>
      <c r="FH24" s="83">
        <v>0</v>
      </c>
      <c r="FI24" s="83">
        <v>0</v>
      </c>
      <c r="FJ24" s="83">
        <v>0</v>
      </c>
      <c r="FK24" s="83">
        <v>0</v>
      </c>
      <c r="FL24" s="83">
        <v>0</v>
      </c>
      <c r="FM24" s="83">
        <v>0</v>
      </c>
      <c r="FN24" s="83">
        <v>0</v>
      </c>
      <c r="FO24" s="83">
        <v>0</v>
      </c>
      <c r="FP24" s="83">
        <v>0</v>
      </c>
      <c r="FQ24" s="83">
        <v>0</v>
      </c>
      <c r="FR24" s="83">
        <v>0</v>
      </c>
      <c r="FS24" s="83">
        <v>0</v>
      </c>
      <c r="FT24" s="83">
        <v>0</v>
      </c>
      <c r="FU24" s="83">
        <v>0</v>
      </c>
      <c r="FV24" s="83">
        <v>0</v>
      </c>
      <c r="FW24" s="83">
        <v>0</v>
      </c>
      <c r="FX24" s="83">
        <v>0</v>
      </c>
      <c r="FY24" s="83">
        <v>0</v>
      </c>
      <c r="FZ24" s="83">
        <v>0</v>
      </c>
      <c r="GA24" s="83">
        <v>0</v>
      </c>
      <c r="GB24" s="83">
        <v>0</v>
      </c>
      <c r="GC24" s="83">
        <v>0</v>
      </c>
      <c r="GD24" s="83">
        <v>0</v>
      </c>
      <c r="GE24" s="83">
        <v>0</v>
      </c>
      <c r="GF24" s="83">
        <v>0</v>
      </c>
      <c r="GG24" s="83">
        <v>0</v>
      </c>
      <c r="GH24" s="83">
        <v>0</v>
      </c>
      <c r="GI24" s="83">
        <v>0</v>
      </c>
      <c r="GJ24" s="83">
        <v>0</v>
      </c>
      <c r="GK24" s="83">
        <v>0</v>
      </c>
      <c r="GL24" s="83">
        <v>0</v>
      </c>
      <c r="GM24" s="83">
        <v>0</v>
      </c>
      <c r="GN24" s="83">
        <v>0</v>
      </c>
      <c r="GO24" s="83">
        <v>0</v>
      </c>
      <c r="GP24" s="83">
        <v>0</v>
      </c>
      <c r="GQ24" s="83">
        <v>0</v>
      </c>
      <c r="GR24" s="83">
        <v>0</v>
      </c>
      <c r="GS24" s="83">
        <v>0</v>
      </c>
      <c r="GT24" s="83">
        <v>0</v>
      </c>
      <c r="GU24" s="83">
        <v>0</v>
      </c>
      <c r="GV24" s="83">
        <v>0</v>
      </c>
      <c r="GW24" s="83">
        <v>0</v>
      </c>
      <c r="GX24" s="83">
        <v>0</v>
      </c>
      <c r="GY24" s="83">
        <v>0</v>
      </c>
      <c r="GZ24" s="83">
        <v>0</v>
      </c>
      <c r="HA24" s="83">
        <v>0</v>
      </c>
      <c r="HB24" s="83">
        <v>0</v>
      </c>
      <c r="HC24" s="83">
        <v>0</v>
      </c>
      <c r="HD24" s="83">
        <v>3.64</v>
      </c>
      <c r="HE24" s="83">
        <v>0</v>
      </c>
      <c r="HF24" s="83">
        <v>0</v>
      </c>
      <c r="HG24" s="83">
        <v>0</v>
      </c>
      <c r="HH24" s="83">
        <v>0</v>
      </c>
      <c r="HI24" s="83">
        <v>0</v>
      </c>
      <c r="HJ24" s="83">
        <v>0</v>
      </c>
      <c r="HK24" s="83">
        <v>0</v>
      </c>
      <c r="HL24" s="83">
        <v>5.367</v>
      </c>
      <c r="HM24" s="83">
        <v>0</v>
      </c>
      <c r="HN24" s="83">
        <v>0</v>
      </c>
      <c r="HO24" s="83">
        <v>0</v>
      </c>
      <c r="HP24" s="83">
        <v>0</v>
      </c>
      <c r="HQ24" s="83">
        <v>0</v>
      </c>
      <c r="HR24" s="83">
        <v>0</v>
      </c>
      <c r="HS24" s="83">
        <v>0</v>
      </c>
      <c r="HT24" s="83">
        <v>0</v>
      </c>
      <c r="HU24" s="83">
        <v>0</v>
      </c>
      <c r="HV24" s="83">
        <v>0</v>
      </c>
      <c r="HW24" s="83">
        <v>0</v>
      </c>
      <c r="HX24" s="83">
        <v>0</v>
      </c>
      <c r="HY24" s="83">
        <v>3.64</v>
      </c>
      <c r="HZ24" s="83">
        <v>0</v>
      </c>
      <c r="IA24" s="83">
        <v>0</v>
      </c>
      <c r="IB24" s="83">
        <v>0</v>
      </c>
      <c r="IC24" s="83">
        <v>0</v>
      </c>
      <c r="ID24" s="83">
        <v>0</v>
      </c>
      <c r="IE24" s="83">
        <v>0</v>
      </c>
      <c r="IF24" s="83">
        <v>0</v>
      </c>
      <c r="IG24" s="83">
        <v>5.367</v>
      </c>
      <c r="IH24" s="83">
        <v>0</v>
      </c>
      <c r="II24" s="83">
        <v>0</v>
      </c>
      <c r="IJ24" s="83">
        <v>0</v>
      </c>
      <c r="IK24" s="83">
        <v>0</v>
      </c>
      <c r="IL24" s="83">
        <v>0</v>
      </c>
      <c r="IM24" s="83">
        <v>0</v>
      </c>
      <c r="IN24" s="83">
        <v>0</v>
      </c>
      <c r="IO24" s="83">
        <v>0</v>
      </c>
      <c r="IP24" s="83">
        <v>0</v>
      </c>
      <c r="IQ24" s="83">
        <v>0</v>
      </c>
      <c r="IR24" s="83">
        <v>0</v>
      </c>
      <c r="IS24" s="83">
        <v>0</v>
      </c>
      <c r="IT24" s="83">
        <v>3.64</v>
      </c>
      <c r="IU24" s="83">
        <v>0</v>
      </c>
      <c r="IV24" s="84">
        <v>0</v>
      </c>
      <c r="IW24" s="81">
        <v>0</v>
      </c>
      <c r="IX24" s="81">
        <v>0</v>
      </c>
      <c r="IY24" s="81">
        <v>0</v>
      </c>
      <c r="IZ24" s="81">
        <v>0</v>
      </c>
      <c r="JA24" s="81">
        <v>0</v>
      </c>
      <c r="JB24" s="81">
        <v>0</v>
      </c>
      <c r="JC24" s="81">
        <v>0</v>
      </c>
      <c r="JD24" s="81">
        <v>0</v>
      </c>
      <c r="JE24" s="81">
        <v>0</v>
      </c>
      <c r="JF24" s="81">
        <v>0</v>
      </c>
      <c r="JG24" s="81">
        <v>0</v>
      </c>
      <c r="JH24" s="81">
        <v>0</v>
      </c>
      <c r="JI24" s="81">
        <v>0</v>
      </c>
      <c r="JJ24" s="81">
        <v>0</v>
      </c>
      <c r="JK24" s="81">
        <v>0</v>
      </c>
      <c r="JL24" s="81">
        <v>0</v>
      </c>
      <c r="JM24" s="81">
        <v>0</v>
      </c>
      <c r="JN24" s="81">
        <v>0</v>
      </c>
      <c r="JO24" s="81">
        <v>0</v>
      </c>
      <c r="JP24" s="81">
        <v>0</v>
      </c>
      <c r="JQ24" s="81">
        <v>0</v>
      </c>
      <c r="JR24" s="81">
        <v>0</v>
      </c>
      <c r="JS24" s="81">
        <v>0</v>
      </c>
      <c r="JT24" s="81">
        <v>0</v>
      </c>
      <c r="JU24" s="81">
        <v>0</v>
      </c>
      <c r="JV24" s="81">
        <v>0</v>
      </c>
      <c r="JW24" s="81">
        <v>0</v>
      </c>
      <c r="JX24" s="81">
        <v>0</v>
      </c>
      <c r="JY24" s="81">
        <v>0</v>
      </c>
      <c r="JZ24" s="81">
        <v>0</v>
      </c>
      <c r="KA24" s="81">
        <v>0</v>
      </c>
      <c r="KB24" s="81">
        <v>0</v>
      </c>
      <c r="KC24" s="81">
        <v>0</v>
      </c>
      <c r="KD24" s="81">
        <v>0</v>
      </c>
      <c r="KE24" s="81">
        <v>0</v>
      </c>
      <c r="KF24" s="81">
        <v>1</v>
      </c>
      <c r="KG24" s="81">
        <v>0</v>
      </c>
      <c r="KH24" s="81">
        <v>0</v>
      </c>
      <c r="KI24" s="81">
        <v>0</v>
      </c>
      <c r="KJ24" s="81">
        <v>0</v>
      </c>
      <c r="KK24" s="81">
        <v>0</v>
      </c>
      <c r="KL24" s="81">
        <v>0</v>
      </c>
      <c r="KM24" s="81">
        <v>0</v>
      </c>
      <c r="KN24" s="81">
        <v>0</v>
      </c>
      <c r="KO24" s="81">
        <v>0</v>
      </c>
      <c r="KP24" s="81">
        <v>0</v>
      </c>
      <c r="KQ24" s="81">
        <v>0</v>
      </c>
      <c r="KR24" s="81">
        <v>0</v>
      </c>
      <c r="KS24" s="81">
        <v>0</v>
      </c>
      <c r="KT24" s="81">
        <v>0</v>
      </c>
      <c r="KU24" s="81">
        <v>0</v>
      </c>
      <c r="KV24" s="81">
        <v>0</v>
      </c>
      <c r="KW24" s="81">
        <v>0</v>
      </c>
      <c r="KX24" s="81">
        <v>0</v>
      </c>
      <c r="KY24" s="81">
        <v>0</v>
      </c>
      <c r="KZ24" s="81">
        <v>0</v>
      </c>
      <c r="LA24" s="81">
        <v>0</v>
      </c>
      <c r="LB24" s="81">
        <v>0</v>
      </c>
      <c r="LC24" s="81">
        <v>0</v>
      </c>
      <c r="LD24" s="81">
        <v>0</v>
      </c>
      <c r="LE24" s="81">
        <v>0</v>
      </c>
      <c r="LF24" s="81">
        <v>0</v>
      </c>
      <c r="LG24" s="81">
        <v>0</v>
      </c>
      <c r="LH24" s="81">
        <v>0</v>
      </c>
      <c r="LI24" s="81">
        <v>0</v>
      </c>
      <c r="LJ24" s="81">
        <v>0</v>
      </c>
      <c r="LK24" s="81">
        <v>0</v>
      </c>
      <c r="LL24" s="81">
        <v>0</v>
      </c>
      <c r="LM24" s="81">
        <v>0</v>
      </c>
      <c r="LN24" s="81">
        <v>0</v>
      </c>
      <c r="LO24" s="81">
        <v>0</v>
      </c>
      <c r="LP24" s="81">
        <v>0</v>
      </c>
      <c r="LQ24" s="81">
        <v>0</v>
      </c>
      <c r="LR24" s="81">
        <v>0</v>
      </c>
      <c r="LS24" s="81">
        <v>0</v>
      </c>
      <c r="LT24" s="81">
        <v>0</v>
      </c>
      <c r="LU24" s="81">
        <v>0</v>
      </c>
      <c r="LV24" s="81">
        <v>0</v>
      </c>
      <c r="LW24" s="81">
        <v>0</v>
      </c>
      <c r="LX24" s="81">
        <v>0</v>
      </c>
      <c r="LY24" s="81">
        <v>0</v>
      </c>
      <c r="LZ24" s="81">
        <v>0</v>
      </c>
      <c r="MA24" s="81">
        <v>0</v>
      </c>
      <c r="MB24" s="81">
        <v>0</v>
      </c>
      <c r="MC24" s="81">
        <v>0</v>
      </c>
      <c r="MD24" s="81">
        <v>0</v>
      </c>
      <c r="ME24" s="81">
        <v>0</v>
      </c>
      <c r="MF24" s="81">
        <v>0</v>
      </c>
      <c r="MG24" s="81">
        <v>0</v>
      </c>
      <c r="MH24" s="81">
        <v>0</v>
      </c>
      <c r="MI24" s="81">
        <v>0</v>
      </c>
      <c r="MJ24" s="81">
        <v>0</v>
      </c>
      <c r="MK24" s="81">
        <v>0</v>
      </c>
      <c r="ML24" s="81">
        <v>0</v>
      </c>
      <c r="MM24" s="81">
        <v>0</v>
      </c>
      <c r="MN24" s="81">
        <v>0</v>
      </c>
      <c r="MO24" s="81">
        <v>0</v>
      </c>
      <c r="MP24" s="81">
        <v>1</v>
      </c>
      <c r="MQ24" s="81">
        <v>0</v>
      </c>
      <c r="MR24" s="81">
        <v>0</v>
      </c>
      <c r="MS24" s="81">
        <v>0</v>
      </c>
      <c r="MT24" s="81">
        <v>0</v>
      </c>
      <c r="MU24" s="81">
        <v>0</v>
      </c>
      <c r="MV24" s="81">
        <v>0</v>
      </c>
      <c r="MW24" s="81">
        <v>0</v>
      </c>
      <c r="MX24" s="81">
        <v>0</v>
      </c>
      <c r="MY24" s="81">
        <v>0</v>
      </c>
      <c r="MZ24" s="81">
        <v>0</v>
      </c>
      <c r="NA24" s="81">
        <v>0</v>
      </c>
      <c r="NB24" s="81">
        <v>0</v>
      </c>
      <c r="NC24" s="81">
        <v>0</v>
      </c>
      <c r="ND24" s="81">
        <v>0</v>
      </c>
      <c r="NE24" s="81">
        <v>0</v>
      </c>
      <c r="NF24" s="81">
        <v>0</v>
      </c>
      <c r="NG24" s="81">
        <v>0</v>
      </c>
      <c r="NH24" s="81">
        <v>0</v>
      </c>
      <c r="NI24" s="81">
        <v>0</v>
      </c>
      <c r="NJ24" s="81">
        <v>0</v>
      </c>
      <c r="NK24" s="81">
        <v>0</v>
      </c>
      <c r="NL24" s="81">
        <v>0</v>
      </c>
      <c r="NM24" s="81">
        <v>0</v>
      </c>
      <c r="NN24" s="81">
        <v>0</v>
      </c>
      <c r="NO24" s="81">
        <v>0</v>
      </c>
      <c r="NP24" s="81">
        <v>0</v>
      </c>
      <c r="NQ24" s="81">
        <v>0</v>
      </c>
      <c r="NR24" s="81">
        <v>0</v>
      </c>
      <c r="NS24" s="81">
        <v>0</v>
      </c>
      <c r="NT24" s="81">
        <v>0</v>
      </c>
      <c r="NU24" s="81">
        <v>0</v>
      </c>
      <c r="NV24" s="81">
        <v>0</v>
      </c>
      <c r="NW24" s="81">
        <v>0</v>
      </c>
      <c r="NX24" s="81">
        <v>0</v>
      </c>
      <c r="NY24" s="81">
        <v>0</v>
      </c>
      <c r="NZ24" s="81">
        <v>0</v>
      </c>
      <c r="OA24" s="81">
        <v>0</v>
      </c>
      <c r="OB24" s="81">
        <v>0</v>
      </c>
      <c r="OC24" s="81">
        <v>0</v>
      </c>
      <c r="OD24" s="81">
        <v>0</v>
      </c>
      <c r="OE24" s="81">
        <v>0</v>
      </c>
      <c r="OF24" s="81">
        <v>0</v>
      </c>
      <c r="OG24" s="81">
        <v>1</v>
      </c>
      <c r="OH24" s="81">
        <v>0</v>
      </c>
      <c r="OI24" s="81">
        <v>0</v>
      </c>
      <c r="OJ24" s="81">
        <v>0</v>
      </c>
      <c r="OK24" s="81">
        <v>0</v>
      </c>
      <c r="OL24" s="81">
        <v>0</v>
      </c>
      <c r="OM24" s="81">
        <v>0</v>
      </c>
      <c r="ON24" s="81">
        <v>0</v>
      </c>
      <c r="OO24" s="81">
        <v>0</v>
      </c>
      <c r="OP24" s="81">
        <v>0</v>
      </c>
      <c r="OQ24" s="81">
        <v>0</v>
      </c>
      <c r="OR24" s="81">
        <v>0</v>
      </c>
      <c r="OS24" s="81">
        <v>0</v>
      </c>
      <c r="OT24" s="81">
        <v>0</v>
      </c>
      <c r="OU24" s="81">
        <v>0</v>
      </c>
      <c r="OV24" s="81">
        <v>0</v>
      </c>
      <c r="OW24" s="81">
        <v>0</v>
      </c>
      <c r="OX24" s="81">
        <v>0</v>
      </c>
      <c r="OY24" s="81">
        <v>0</v>
      </c>
      <c r="OZ24" s="81">
        <v>0</v>
      </c>
      <c r="PA24" s="81">
        <v>0</v>
      </c>
      <c r="PB24" s="81">
        <v>0</v>
      </c>
      <c r="PC24" s="81">
        <v>0</v>
      </c>
      <c r="PD24" s="81">
        <v>0</v>
      </c>
      <c r="PE24" s="81">
        <v>0</v>
      </c>
      <c r="PF24" s="81">
        <v>0</v>
      </c>
      <c r="PG24" s="81">
        <v>0</v>
      </c>
      <c r="PH24" s="81">
        <v>0</v>
      </c>
      <c r="PI24" s="81">
        <v>0</v>
      </c>
      <c r="PJ24" s="81">
        <v>0</v>
      </c>
      <c r="PK24" s="81">
        <v>0</v>
      </c>
      <c r="PL24" s="81">
        <v>0</v>
      </c>
      <c r="PM24" s="81">
        <v>0</v>
      </c>
      <c r="PN24" s="81">
        <v>0</v>
      </c>
      <c r="PO24" s="81">
        <v>0</v>
      </c>
      <c r="PP24" s="81">
        <v>0</v>
      </c>
      <c r="PQ24" s="81">
        <v>0</v>
      </c>
      <c r="PR24" s="81">
        <v>0</v>
      </c>
      <c r="PS24" s="81">
        <v>0</v>
      </c>
      <c r="PT24" s="81">
        <v>0</v>
      </c>
      <c r="PU24" s="81">
        <v>0</v>
      </c>
      <c r="PV24" s="81">
        <v>0</v>
      </c>
      <c r="PW24" s="81">
        <v>0</v>
      </c>
      <c r="PX24" s="81">
        <v>0</v>
      </c>
      <c r="PY24" s="81">
        <v>0</v>
      </c>
      <c r="PZ24" s="81">
        <v>0</v>
      </c>
      <c r="QA24" s="81">
        <v>0</v>
      </c>
      <c r="QB24" s="81">
        <v>0</v>
      </c>
      <c r="QC24" s="81">
        <v>0</v>
      </c>
      <c r="QD24" s="81">
        <v>0</v>
      </c>
      <c r="QE24" s="81">
        <v>0</v>
      </c>
      <c r="QF24" s="81">
        <v>0</v>
      </c>
      <c r="QG24" s="81">
        <v>0</v>
      </c>
      <c r="QH24" s="81">
        <v>0</v>
      </c>
      <c r="QI24" s="81">
        <v>0</v>
      </c>
      <c r="QJ24" s="81">
        <v>0</v>
      </c>
      <c r="QK24" s="81">
        <v>0</v>
      </c>
      <c r="QL24" s="81">
        <v>0</v>
      </c>
      <c r="QM24" s="81">
        <v>0</v>
      </c>
      <c r="QN24" s="81">
        <v>0</v>
      </c>
      <c r="QO24" s="81">
        <v>0</v>
      </c>
      <c r="QP24" s="81">
        <v>0</v>
      </c>
      <c r="QQ24" s="81">
        <v>1</v>
      </c>
      <c r="QR24" s="81">
        <v>0</v>
      </c>
      <c r="QS24" s="81">
        <v>0</v>
      </c>
      <c r="QT24" s="81">
        <v>0</v>
      </c>
      <c r="QU24" s="81">
        <v>0</v>
      </c>
      <c r="QV24" s="81">
        <v>0</v>
      </c>
      <c r="QW24" s="81">
        <v>0</v>
      </c>
      <c r="QX24" s="81">
        <v>0</v>
      </c>
      <c r="QY24" s="81">
        <v>1</v>
      </c>
      <c r="QZ24" s="81">
        <v>0</v>
      </c>
      <c r="RA24" s="81">
        <v>0</v>
      </c>
      <c r="RB24" s="81">
        <v>0</v>
      </c>
      <c r="RC24" s="81">
        <v>0</v>
      </c>
      <c r="RD24" s="81">
        <v>0</v>
      </c>
      <c r="RE24" s="81">
        <v>0</v>
      </c>
      <c r="RF24" s="81">
        <v>0</v>
      </c>
      <c r="RG24" s="81">
        <v>0</v>
      </c>
      <c r="RH24" s="81">
        <v>0</v>
      </c>
      <c r="RI24" s="81">
        <v>0</v>
      </c>
      <c r="RJ24" s="81">
        <v>0</v>
      </c>
      <c r="RK24" s="81">
        <v>0</v>
      </c>
      <c r="RL24" s="81">
        <v>1</v>
      </c>
      <c r="RM24" s="81">
        <v>0</v>
      </c>
      <c r="RN24" s="81">
        <v>0</v>
      </c>
      <c r="RO24" s="81">
        <v>0</v>
      </c>
      <c r="RP24" s="81">
        <v>0</v>
      </c>
      <c r="RQ24" s="81">
        <v>0</v>
      </c>
      <c r="RR24" s="81">
        <v>0</v>
      </c>
      <c r="RS24" s="81">
        <v>0</v>
      </c>
      <c r="RT24" s="81">
        <v>1</v>
      </c>
      <c r="RU24" s="81">
        <v>0</v>
      </c>
      <c r="RV24" s="81">
        <v>0</v>
      </c>
      <c r="RW24" s="81">
        <v>0</v>
      </c>
      <c r="RX24" s="81">
        <v>0</v>
      </c>
      <c r="RY24" s="81">
        <v>0</v>
      </c>
      <c r="RZ24" s="81">
        <v>0</v>
      </c>
      <c r="SA24" s="81">
        <v>0</v>
      </c>
      <c r="SB24" s="81">
        <v>0</v>
      </c>
      <c r="SC24" s="81">
        <v>0</v>
      </c>
      <c r="SD24" s="81">
        <v>0</v>
      </c>
      <c r="SE24" s="81">
        <v>0</v>
      </c>
      <c r="SF24" s="81">
        <v>0</v>
      </c>
      <c r="SG24" s="81">
        <v>1</v>
      </c>
      <c r="SH24" s="81">
        <v>0</v>
      </c>
    </row>
    <row r="25" spans="1:502">
      <c r="A25" s="18" t="s">
        <v>1918</v>
      </c>
      <c r="B25" s="80">
        <v>17</v>
      </c>
      <c r="C25" s="80">
        <v>17</v>
      </c>
      <c r="D25" s="80">
        <v>1</v>
      </c>
      <c r="E25" s="80">
        <v>2020</v>
      </c>
      <c r="F25" s="80" t="s">
        <v>218</v>
      </c>
      <c r="G25" s="182" t="s">
        <v>1901</v>
      </c>
      <c r="H25" s="80" t="s">
        <v>1902</v>
      </c>
      <c r="I25" s="173"/>
      <c r="J25" s="83">
        <v>2.72</v>
      </c>
      <c r="K25" s="83">
        <v>0</v>
      </c>
      <c r="L25" s="83">
        <v>0</v>
      </c>
      <c r="M25" s="83">
        <v>0</v>
      </c>
      <c r="N25" s="83">
        <v>0</v>
      </c>
      <c r="O25" s="83">
        <v>0</v>
      </c>
      <c r="P25" s="83">
        <v>0</v>
      </c>
      <c r="Q25" s="83">
        <v>0</v>
      </c>
      <c r="R25" s="83">
        <v>0</v>
      </c>
      <c r="S25" s="83">
        <v>0</v>
      </c>
      <c r="T25" s="83">
        <v>0</v>
      </c>
      <c r="U25" s="83">
        <v>0</v>
      </c>
      <c r="V25" s="83">
        <v>0</v>
      </c>
      <c r="W25" s="83">
        <v>0</v>
      </c>
      <c r="X25" s="83">
        <v>0</v>
      </c>
      <c r="Y25" s="83">
        <v>0</v>
      </c>
      <c r="Z25" s="83">
        <v>0</v>
      </c>
      <c r="AA25" s="83">
        <v>0</v>
      </c>
      <c r="AB25" s="83">
        <v>0</v>
      </c>
      <c r="AC25" s="83">
        <v>0</v>
      </c>
      <c r="AD25" s="83">
        <v>0</v>
      </c>
      <c r="AE25" s="83">
        <v>0</v>
      </c>
      <c r="AF25" s="83">
        <v>0</v>
      </c>
      <c r="AG25" s="83">
        <v>0</v>
      </c>
      <c r="AH25" s="83">
        <v>0</v>
      </c>
      <c r="AI25" s="83">
        <v>0</v>
      </c>
      <c r="AJ25" s="83">
        <v>0</v>
      </c>
      <c r="AK25" s="83">
        <v>0</v>
      </c>
      <c r="AL25" s="83">
        <v>0</v>
      </c>
      <c r="AM25" s="83">
        <v>0</v>
      </c>
      <c r="AN25" s="83">
        <v>0</v>
      </c>
      <c r="AO25" s="83">
        <v>0</v>
      </c>
      <c r="AP25" s="83">
        <v>0</v>
      </c>
      <c r="AQ25" s="83">
        <v>0</v>
      </c>
      <c r="AR25" s="83">
        <v>0</v>
      </c>
      <c r="AS25" s="83">
        <v>4.8250000000000002</v>
      </c>
      <c r="AT25" s="83">
        <v>0</v>
      </c>
      <c r="AU25" s="83">
        <v>0</v>
      </c>
      <c r="AV25" s="83">
        <v>0</v>
      </c>
      <c r="AW25" s="83">
        <v>0</v>
      </c>
      <c r="AX25" s="83">
        <v>0</v>
      </c>
      <c r="AY25" s="83">
        <v>0</v>
      </c>
      <c r="AZ25" s="83">
        <v>0</v>
      </c>
      <c r="BA25" s="83">
        <v>0</v>
      </c>
      <c r="BB25" s="83">
        <v>0</v>
      </c>
      <c r="BC25" s="83">
        <v>0</v>
      </c>
      <c r="BD25" s="83">
        <v>0</v>
      </c>
      <c r="BE25" s="83">
        <v>0</v>
      </c>
      <c r="BF25" s="83">
        <v>0</v>
      </c>
      <c r="BG25" s="83">
        <v>0</v>
      </c>
      <c r="BH25" s="83">
        <v>0</v>
      </c>
      <c r="BI25" s="83">
        <v>0</v>
      </c>
      <c r="BJ25" s="83">
        <v>0</v>
      </c>
      <c r="BK25" s="83">
        <v>0</v>
      </c>
      <c r="BL25" s="83">
        <v>0</v>
      </c>
      <c r="BM25" s="83">
        <v>0</v>
      </c>
      <c r="BN25" s="83">
        <v>0</v>
      </c>
      <c r="BO25" s="83">
        <v>0</v>
      </c>
      <c r="BP25" s="83">
        <v>0</v>
      </c>
      <c r="BQ25" s="83">
        <v>0</v>
      </c>
      <c r="BR25" s="83">
        <v>0</v>
      </c>
      <c r="BS25" s="83">
        <v>0</v>
      </c>
      <c r="BT25" s="83">
        <v>0</v>
      </c>
      <c r="BU25" s="83">
        <v>0</v>
      </c>
      <c r="BV25" s="83">
        <v>0</v>
      </c>
      <c r="BW25" s="83">
        <v>0</v>
      </c>
      <c r="BX25" s="83">
        <v>0</v>
      </c>
      <c r="BY25" s="83">
        <v>0</v>
      </c>
      <c r="BZ25" s="83">
        <v>0</v>
      </c>
      <c r="CA25" s="83">
        <v>0</v>
      </c>
      <c r="CB25" s="83">
        <v>0</v>
      </c>
      <c r="CC25" s="83">
        <v>0</v>
      </c>
      <c r="CD25" s="83">
        <v>0</v>
      </c>
      <c r="CE25" s="83">
        <v>0</v>
      </c>
      <c r="CF25" s="83">
        <v>0</v>
      </c>
      <c r="CG25" s="83">
        <v>0</v>
      </c>
      <c r="CH25" s="83">
        <v>0</v>
      </c>
      <c r="CI25" s="83">
        <v>0</v>
      </c>
      <c r="CJ25" s="83">
        <v>0</v>
      </c>
      <c r="CK25" s="83">
        <v>0</v>
      </c>
      <c r="CL25" s="83">
        <v>0</v>
      </c>
      <c r="CM25" s="83">
        <v>0</v>
      </c>
      <c r="CN25" s="83">
        <v>0</v>
      </c>
      <c r="CO25" s="83">
        <v>0</v>
      </c>
      <c r="CP25" s="83">
        <v>0</v>
      </c>
      <c r="CQ25" s="83">
        <v>0</v>
      </c>
      <c r="CR25" s="83">
        <v>0</v>
      </c>
      <c r="CS25" s="83">
        <v>0</v>
      </c>
      <c r="CT25" s="83">
        <v>0</v>
      </c>
      <c r="CU25" s="83">
        <v>0</v>
      </c>
      <c r="CV25" s="83">
        <v>0</v>
      </c>
      <c r="CW25" s="83">
        <v>0</v>
      </c>
      <c r="CX25" s="83">
        <v>0</v>
      </c>
      <c r="CY25" s="83">
        <v>0</v>
      </c>
      <c r="CZ25" s="83">
        <v>0</v>
      </c>
      <c r="DA25" s="83">
        <v>0</v>
      </c>
      <c r="DB25" s="83">
        <v>0</v>
      </c>
      <c r="DC25" s="83">
        <v>0</v>
      </c>
      <c r="DD25" s="83">
        <v>0</v>
      </c>
      <c r="DE25" s="83">
        <v>0</v>
      </c>
      <c r="DF25" s="83">
        <v>0</v>
      </c>
      <c r="DG25" s="83">
        <v>0</v>
      </c>
      <c r="DH25" s="83">
        <v>0</v>
      </c>
      <c r="DI25" s="83">
        <v>0</v>
      </c>
      <c r="DJ25" s="83">
        <v>0</v>
      </c>
      <c r="DK25" s="83">
        <v>2.72</v>
      </c>
      <c r="DL25" s="83">
        <v>0</v>
      </c>
      <c r="DM25" s="83">
        <v>0</v>
      </c>
      <c r="DN25" s="83">
        <v>0</v>
      </c>
      <c r="DO25" s="83">
        <v>0</v>
      </c>
      <c r="DP25" s="83">
        <v>0</v>
      </c>
      <c r="DQ25" s="83">
        <v>0</v>
      </c>
      <c r="DR25" s="83">
        <v>0</v>
      </c>
      <c r="DS25" s="83">
        <v>0</v>
      </c>
      <c r="DT25" s="83">
        <v>0</v>
      </c>
      <c r="DU25" s="83">
        <v>0</v>
      </c>
      <c r="DV25" s="83">
        <v>0</v>
      </c>
      <c r="DW25" s="83">
        <v>0</v>
      </c>
      <c r="DX25" s="83">
        <v>0</v>
      </c>
      <c r="DY25" s="83">
        <v>0</v>
      </c>
      <c r="DZ25" s="83">
        <v>0</v>
      </c>
      <c r="EA25" s="83">
        <v>0</v>
      </c>
      <c r="EB25" s="83">
        <v>0</v>
      </c>
      <c r="EC25" s="83">
        <v>0</v>
      </c>
      <c r="ED25" s="83">
        <v>0</v>
      </c>
      <c r="EE25" s="83">
        <v>0</v>
      </c>
      <c r="EF25" s="83">
        <v>0</v>
      </c>
      <c r="EG25" s="83">
        <v>0</v>
      </c>
      <c r="EH25" s="83">
        <v>0</v>
      </c>
      <c r="EI25" s="83">
        <v>0</v>
      </c>
      <c r="EJ25" s="83">
        <v>0</v>
      </c>
      <c r="EK25" s="83">
        <v>0</v>
      </c>
      <c r="EL25" s="83">
        <v>0</v>
      </c>
      <c r="EM25" s="83">
        <v>0</v>
      </c>
      <c r="EN25" s="83">
        <v>0</v>
      </c>
      <c r="EO25" s="83">
        <v>0</v>
      </c>
      <c r="EP25" s="83">
        <v>0</v>
      </c>
      <c r="EQ25" s="83">
        <v>0</v>
      </c>
      <c r="ER25" s="83">
        <v>0</v>
      </c>
      <c r="ES25" s="83">
        <v>0</v>
      </c>
      <c r="ET25" s="83">
        <v>4.8250000000000002</v>
      </c>
      <c r="EU25" s="83">
        <v>0</v>
      </c>
      <c r="EV25" s="83">
        <v>0</v>
      </c>
      <c r="EW25" s="83">
        <v>0</v>
      </c>
      <c r="EX25" s="83">
        <v>0</v>
      </c>
      <c r="EY25" s="83">
        <v>0</v>
      </c>
      <c r="EZ25" s="83">
        <v>0</v>
      </c>
      <c r="FA25" s="83">
        <v>0</v>
      </c>
      <c r="FB25" s="83">
        <v>0</v>
      </c>
      <c r="FC25" s="83">
        <v>0</v>
      </c>
      <c r="FD25" s="83">
        <v>0</v>
      </c>
      <c r="FE25" s="83">
        <v>0</v>
      </c>
      <c r="FF25" s="83">
        <v>0</v>
      </c>
      <c r="FG25" s="83">
        <v>0</v>
      </c>
      <c r="FH25" s="83">
        <v>0</v>
      </c>
      <c r="FI25" s="83">
        <v>0</v>
      </c>
      <c r="FJ25" s="83">
        <v>0</v>
      </c>
      <c r="FK25" s="83">
        <v>0</v>
      </c>
      <c r="FL25" s="83">
        <v>0</v>
      </c>
      <c r="FM25" s="83">
        <v>0</v>
      </c>
      <c r="FN25" s="83">
        <v>0</v>
      </c>
      <c r="FO25" s="83">
        <v>0</v>
      </c>
      <c r="FP25" s="83">
        <v>0</v>
      </c>
      <c r="FQ25" s="83">
        <v>0</v>
      </c>
      <c r="FR25" s="83">
        <v>0</v>
      </c>
      <c r="FS25" s="83">
        <v>0</v>
      </c>
      <c r="FT25" s="83">
        <v>0</v>
      </c>
      <c r="FU25" s="83">
        <v>0</v>
      </c>
      <c r="FV25" s="83">
        <v>0</v>
      </c>
      <c r="FW25" s="83">
        <v>0</v>
      </c>
      <c r="FX25" s="83">
        <v>0</v>
      </c>
      <c r="FY25" s="83">
        <v>0</v>
      </c>
      <c r="FZ25" s="83">
        <v>0</v>
      </c>
      <c r="GA25" s="83">
        <v>0</v>
      </c>
      <c r="GB25" s="83">
        <v>0</v>
      </c>
      <c r="GC25" s="83">
        <v>0</v>
      </c>
      <c r="GD25" s="83">
        <v>0</v>
      </c>
      <c r="GE25" s="83">
        <v>0</v>
      </c>
      <c r="GF25" s="83">
        <v>0</v>
      </c>
      <c r="GG25" s="83">
        <v>0</v>
      </c>
      <c r="GH25" s="83">
        <v>0</v>
      </c>
      <c r="GI25" s="83">
        <v>0</v>
      </c>
      <c r="GJ25" s="83">
        <v>0</v>
      </c>
      <c r="GK25" s="83">
        <v>0</v>
      </c>
      <c r="GL25" s="83">
        <v>0</v>
      </c>
      <c r="GM25" s="83">
        <v>0</v>
      </c>
      <c r="GN25" s="83">
        <v>0</v>
      </c>
      <c r="GO25" s="83">
        <v>0</v>
      </c>
      <c r="GP25" s="83">
        <v>0</v>
      </c>
      <c r="GQ25" s="83">
        <v>0</v>
      </c>
      <c r="GR25" s="83">
        <v>0</v>
      </c>
      <c r="GS25" s="83">
        <v>0</v>
      </c>
      <c r="GT25" s="83">
        <v>0</v>
      </c>
      <c r="GU25" s="83">
        <v>0</v>
      </c>
      <c r="GV25" s="83">
        <v>0</v>
      </c>
      <c r="GW25" s="83">
        <v>0</v>
      </c>
      <c r="GX25" s="83">
        <v>0</v>
      </c>
      <c r="GY25" s="83">
        <v>0</v>
      </c>
      <c r="GZ25" s="83">
        <v>0</v>
      </c>
      <c r="HA25" s="83">
        <v>0</v>
      </c>
      <c r="HB25" s="83">
        <v>0</v>
      </c>
      <c r="HC25" s="83">
        <v>0</v>
      </c>
      <c r="HD25" s="83">
        <v>0</v>
      </c>
      <c r="HE25" s="83">
        <v>0</v>
      </c>
      <c r="HF25" s="83">
        <v>0</v>
      </c>
      <c r="HG25" s="83">
        <v>2.72</v>
      </c>
      <c r="HH25" s="83">
        <v>0</v>
      </c>
      <c r="HI25" s="83">
        <v>0</v>
      </c>
      <c r="HJ25" s="83">
        <v>0</v>
      </c>
      <c r="HK25" s="83">
        <v>0</v>
      </c>
      <c r="HL25" s="83">
        <v>4.8250000000000002</v>
      </c>
      <c r="HM25" s="83">
        <v>0</v>
      </c>
      <c r="HN25" s="83">
        <v>0</v>
      </c>
      <c r="HO25" s="83">
        <v>0</v>
      </c>
      <c r="HP25" s="83">
        <v>0</v>
      </c>
      <c r="HQ25" s="83">
        <v>0</v>
      </c>
      <c r="HR25" s="83">
        <v>0</v>
      </c>
      <c r="HS25" s="83">
        <v>0</v>
      </c>
      <c r="HT25" s="83">
        <v>0</v>
      </c>
      <c r="HU25" s="83">
        <v>0</v>
      </c>
      <c r="HV25" s="83">
        <v>0</v>
      </c>
      <c r="HW25" s="83">
        <v>0</v>
      </c>
      <c r="HX25" s="83">
        <v>0</v>
      </c>
      <c r="HY25" s="83">
        <v>0</v>
      </c>
      <c r="HZ25" s="83">
        <v>0</v>
      </c>
      <c r="IA25" s="83">
        <v>0</v>
      </c>
      <c r="IB25" s="83">
        <v>2.72</v>
      </c>
      <c r="IC25" s="83">
        <v>0</v>
      </c>
      <c r="ID25" s="83">
        <v>0</v>
      </c>
      <c r="IE25" s="83">
        <v>0</v>
      </c>
      <c r="IF25" s="83">
        <v>0</v>
      </c>
      <c r="IG25" s="83">
        <v>4.8250000000000002</v>
      </c>
      <c r="IH25" s="83">
        <v>0</v>
      </c>
      <c r="II25" s="83">
        <v>0</v>
      </c>
      <c r="IJ25" s="83">
        <v>0</v>
      </c>
      <c r="IK25" s="83">
        <v>0</v>
      </c>
      <c r="IL25" s="83">
        <v>0</v>
      </c>
      <c r="IM25" s="83">
        <v>0</v>
      </c>
      <c r="IN25" s="83">
        <v>0</v>
      </c>
      <c r="IO25" s="83">
        <v>0</v>
      </c>
      <c r="IP25" s="83">
        <v>0</v>
      </c>
      <c r="IQ25" s="83">
        <v>0</v>
      </c>
      <c r="IR25" s="83">
        <v>0</v>
      </c>
      <c r="IS25" s="83">
        <v>0</v>
      </c>
      <c r="IT25" s="83">
        <v>0</v>
      </c>
      <c r="IU25" s="83">
        <v>0</v>
      </c>
      <c r="IV25" s="84">
        <v>0</v>
      </c>
      <c r="IW25" s="81">
        <v>1</v>
      </c>
      <c r="IX25" s="81">
        <v>0</v>
      </c>
      <c r="IY25" s="81">
        <v>0</v>
      </c>
      <c r="IZ25" s="81">
        <v>0</v>
      </c>
      <c r="JA25" s="81">
        <v>0</v>
      </c>
      <c r="JB25" s="81">
        <v>0</v>
      </c>
      <c r="JC25" s="81">
        <v>0</v>
      </c>
      <c r="JD25" s="81">
        <v>0</v>
      </c>
      <c r="JE25" s="81">
        <v>0</v>
      </c>
      <c r="JF25" s="81">
        <v>0</v>
      </c>
      <c r="JG25" s="81">
        <v>0</v>
      </c>
      <c r="JH25" s="81">
        <v>0</v>
      </c>
      <c r="JI25" s="81">
        <v>0</v>
      </c>
      <c r="JJ25" s="81">
        <v>0</v>
      </c>
      <c r="JK25" s="81">
        <v>0</v>
      </c>
      <c r="JL25" s="81">
        <v>0</v>
      </c>
      <c r="JM25" s="81">
        <v>0</v>
      </c>
      <c r="JN25" s="81">
        <v>0</v>
      </c>
      <c r="JO25" s="81">
        <v>0</v>
      </c>
      <c r="JP25" s="81">
        <v>0</v>
      </c>
      <c r="JQ25" s="81">
        <v>0</v>
      </c>
      <c r="JR25" s="81">
        <v>0</v>
      </c>
      <c r="JS25" s="81">
        <v>0</v>
      </c>
      <c r="JT25" s="81">
        <v>0</v>
      </c>
      <c r="JU25" s="81">
        <v>0</v>
      </c>
      <c r="JV25" s="81">
        <v>0</v>
      </c>
      <c r="JW25" s="81">
        <v>0</v>
      </c>
      <c r="JX25" s="81">
        <v>0</v>
      </c>
      <c r="JY25" s="81">
        <v>0</v>
      </c>
      <c r="JZ25" s="81">
        <v>0</v>
      </c>
      <c r="KA25" s="81">
        <v>0</v>
      </c>
      <c r="KB25" s="81">
        <v>0</v>
      </c>
      <c r="KC25" s="81">
        <v>0</v>
      </c>
      <c r="KD25" s="81">
        <v>0</v>
      </c>
      <c r="KE25" s="81">
        <v>0</v>
      </c>
      <c r="KF25" s="81">
        <v>1</v>
      </c>
      <c r="KG25" s="81">
        <v>0</v>
      </c>
      <c r="KH25" s="81">
        <v>0</v>
      </c>
      <c r="KI25" s="81">
        <v>0</v>
      </c>
      <c r="KJ25" s="81">
        <v>0</v>
      </c>
      <c r="KK25" s="81">
        <v>0</v>
      </c>
      <c r="KL25" s="81">
        <v>0</v>
      </c>
      <c r="KM25" s="81">
        <v>0</v>
      </c>
      <c r="KN25" s="81">
        <v>0</v>
      </c>
      <c r="KO25" s="81">
        <v>0</v>
      </c>
      <c r="KP25" s="81">
        <v>0</v>
      </c>
      <c r="KQ25" s="81">
        <v>0</v>
      </c>
      <c r="KR25" s="81">
        <v>0</v>
      </c>
      <c r="KS25" s="81">
        <v>0</v>
      </c>
      <c r="KT25" s="81">
        <v>0</v>
      </c>
      <c r="KU25" s="81">
        <v>0</v>
      </c>
      <c r="KV25" s="81">
        <v>0</v>
      </c>
      <c r="KW25" s="81">
        <v>0</v>
      </c>
      <c r="KX25" s="81">
        <v>0</v>
      </c>
      <c r="KY25" s="81">
        <v>0</v>
      </c>
      <c r="KZ25" s="81">
        <v>0</v>
      </c>
      <c r="LA25" s="81">
        <v>0</v>
      </c>
      <c r="LB25" s="81">
        <v>0</v>
      </c>
      <c r="LC25" s="81">
        <v>0</v>
      </c>
      <c r="LD25" s="81">
        <v>0</v>
      </c>
      <c r="LE25" s="81">
        <v>0</v>
      </c>
      <c r="LF25" s="81">
        <v>0</v>
      </c>
      <c r="LG25" s="81">
        <v>0</v>
      </c>
      <c r="LH25" s="81">
        <v>0</v>
      </c>
      <c r="LI25" s="81">
        <v>0</v>
      </c>
      <c r="LJ25" s="81">
        <v>0</v>
      </c>
      <c r="LK25" s="81">
        <v>0</v>
      </c>
      <c r="LL25" s="81">
        <v>0</v>
      </c>
      <c r="LM25" s="81">
        <v>0</v>
      </c>
      <c r="LN25" s="81">
        <v>0</v>
      </c>
      <c r="LO25" s="81">
        <v>0</v>
      </c>
      <c r="LP25" s="81">
        <v>0</v>
      </c>
      <c r="LQ25" s="81">
        <v>0</v>
      </c>
      <c r="LR25" s="81">
        <v>0</v>
      </c>
      <c r="LS25" s="81">
        <v>0</v>
      </c>
      <c r="LT25" s="81">
        <v>0</v>
      </c>
      <c r="LU25" s="81">
        <v>0</v>
      </c>
      <c r="LV25" s="81">
        <v>0</v>
      </c>
      <c r="LW25" s="81">
        <v>0</v>
      </c>
      <c r="LX25" s="81">
        <v>0</v>
      </c>
      <c r="LY25" s="81">
        <v>0</v>
      </c>
      <c r="LZ25" s="81">
        <v>0</v>
      </c>
      <c r="MA25" s="81">
        <v>0</v>
      </c>
      <c r="MB25" s="81">
        <v>0</v>
      </c>
      <c r="MC25" s="81">
        <v>0</v>
      </c>
      <c r="MD25" s="81">
        <v>0</v>
      </c>
      <c r="ME25" s="81">
        <v>0</v>
      </c>
      <c r="MF25" s="81">
        <v>0</v>
      </c>
      <c r="MG25" s="81">
        <v>0</v>
      </c>
      <c r="MH25" s="81">
        <v>0</v>
      </c>
      <c r="MI25" s="81">
        <v>0</v>
      </c>
      <c r="MJ25" s="81">
        <v>0</v>
      </c>
      <c r="MK25" s="81">
        <v>0</v>
      </c>
      <c r="ML25" s="81">
        <v>0</v>
      </c>
      <c r="MM25" s="81">
        <v>0</v>
      </c>
      <c r="MN25" s="81">
        <v>0</v>
      </c>
      <c r="MO25" s="81">
        <v>0</v>
      </c>
      <c r="MP25" s="81">
        <v>0</v>
      </c>
      <c r="MQ25" s="81">
        <v>0</v>
      </c>
      <c r="MR25" s="81">
        <v>0</v>
      </c>
      <c r="MS25" s="81">
        <v>0</v>
      </c>
      <c r="MT25" s="81">
        <v>0</v>
      </c>
      <c r="MU25" s="81">
        <v>0</v>
      </c>
      <c r="MV25" s="81">
        <v>0</v>
      </c>
      <c r="MW25" s="81">
        <v>0</v>
      </c>
      <c r="MX25" s="81">
        <v>1</v>
      </c>
      <c r="MY25" s="81">
        <v>0</v>
      </c>
      <c r="MZ25" s="81">
        <v>0</v>
      </c>
      <c r="NA25" s="81">
        <v>0</v>
      </c>
      <c r="NB25" s="81">
        <v>0</v>
      </c>
      <c r="NC25" s="81">
        <v>0</v>
      </c>
      <c r="ND25" s="81">
        <v>0</v>
      </c>
      <c r="NE25" s="81">
        <v>0</v>
      </c>
      <c r="NF25" s="81">
        <v>0</v>
      </c>
      <c r="NG25" s="81">
        <v>0</v>
      </c>
      <c r="NH25" s="81">
        <v>0</v>
      </c>
      <c r="NI25" s="81">
        <v>0</v>
      </c>
      <c r="NJ25" s="81">
        <v>0</v>
      </c>
      <c r="NK25" s="81">
        <v>0</v>
      </c>
      <c r="NL25" s="81">
        <v>0</v>
      </c>
      <c r="NM25" s="81">
        <v>0</v>
      </c>
      <c r="NN25" s="81">
        <v>0</v>
      </c>
      <c r="NO25" s="81">
        <v>0</v>
      </c>
      <c r="NP25" s="81">
        <v>0</v>
      </c>
      <c r="NQ25" s="81">
        <v>0</v>
      </c>
      <c r="NR25" s="81">
        <v>0</v>
      </c>
      <c r="NS25" s="81">
        <v>0</v>
      </c>
      <c r="NT25" s="81">
        <v>0</v>
      </c>
      <c r="NU25" s="81">
        <v>0</v>
      </c>
      <c r="NV25" s="81">
        <v>0</v>
      </c>
      <c r="NW25" s="81">
        <v>0</v>
      </c>
      <c r="NX25" s="81">
        <v>0</v>
      </c>
      <c r="NY25" s="81">
        <v>0</v>
      </c>
      <c r="NZ25" s="81">
        <v>0</v>
      </c>
      <c r="OA25" s="81">
        <v>0</v>
      </c>
      <c r="OB25" s="81">
        <v>0</v>
      </c>
      <c r="OC25" s="81">
        <v>0</v>
      </c>
      <c r="OD25" s="81">
        <v>0</v>
      </c>
      <c r="OE25" s="81">
        <v>0</v>
      </c>
      <c r="OF25" s="81">
        <v>0</v>
      </c>
      <c r="OG25" s="81">
        <v>1</v>
      </c>
      <c r="OH25" s="81">
        <v>0</v>
      </c>
      <c r="OI25" s="81">
        <v>0</v>
      </c>
      <c r="OJ25" s="81">
        <v>0</v>
      </c>
      <c r="OK25" s="81">
        <v>0</v>
      </c>
      <c r="OL25" s="81">
        <v>0</v>
      </c>
      <c r="OM25" s="81">
        <v>0</v>
      </c>
      <c r="ON25" s="81">
        <v>0</v>
      </c>
      <c r="OO25" s="81">
        <v>0</v>
      </c>
      <c r="OP25" s="81">
        <v>0</v>
      </c>
      <c r="OQ25" s="81">
        <v>0</v>
      </c>
      <c r="OR25" s="81">
        <v>0</v>
      </c>
      <c r="OS25" s="81">
        <v>0</v>
      </c>
      <c r="OT25" s="81">
        <v>0</v>
      </c>
      <c r="OU25" s="81">
        <v>0</v>
      </c>
      <c r="OV25" s="81">
        <v>0</v>
      </c>
      <c r="OW25" s="81">
        <v>0</v>
      </c>
      <c r="OX25" s="81">
        <v>0</v>
      </c>
      <c r="OY25" s="81">
        <v>0</v>
      </c>
      <c r="OZ25" s="81">
        <v>0</v>
      </c>
      <c r="PA25" s="81">
        <v>0</v>
      </c>
      <c r="PB25" s="81">
        <v>0</v>
      </c>
      <c r="PC25" s="81">
        <v>0</v>
      </c>
      <c r="PD25" s="81">
        <v>0</v>
      </c>
      <c r="PE25" s="81">
        <v>0</v>
      </c>
      <c r="PF25" s="81">
        <v>0</v>
      </c>
      <c r="PG25" s="81">
        <v>0</v>
      </c>
      <c r="PH25" s="81">
        <v>0</v>
      </c>
      <c r="PI25" s="81">
        <v>0</v>
      </c>
      <c r="PJ25" s="81">
        <v>0</v>
      </c>
      <c r="PK25" s="81">
        <v>0</v>
      </c>
      <c r="PL25" s="81">
        <v>0</v>
      </c>
      <c r="PM25" s="81">
        <v>0</v>
      </c>
      <c r="PN25" s="81">
        <v>0</v>
      </c>
      <c r="PO25" s="81">
        <v>0</v>
      </c>
      <c r="PP25" s="81">
        <v>0</v>
      </c>
      <c r="PQ25" s="81">
        <v>0</v>
      </c>
      <c r="PR25" s="81">
        <v>0</v>
      </c>
      <c r="PS25" s="81">
        <v>0</v>
      </c>
      <c r="PT25" s="81">
        <v>0</v>
      </c>
      <c r="PU25" s="81">
        <v>0</v>
      </c>
      <c r="PV25" s="81">
        <v>0</v>
      </c>
      <c r="PW25" s="81">
        <v>0</v>
      </c>
      <c r="PX25" s="81">
        <v>0</v>
      </c>
      <c r="PY25" s="81">
        <v>0</v>
      </c>
      <c r="PZ25" s="81">
        <v>0</v>
      </c>
      <c r="QA25" s="81">
        <v>0</v>
      </c>
      <c r="QB25" s="81">
        <v>0</v>
      </c>
      <c r="QC25" s="81">
        <v>0</v>
      </c>
      <c r="QD25" s="81">
        <v>0</v>
      </c>
      <c r="QE25" s="81">
        <v>0</v>
      </c>
      <c r="QF25" s="81">
        <v>0</v>
      </c>
      <c r="QG25" s="81">
        <v>0</v>
      </c>
      <c r="QH25" s="81">
        <v>0</v>
      </c>
      <c r="QI25" s="81">
        <v>0</v>
      </c>
      <c r="QJ25" s="81">
        <v>0</v>
      </c>
      <c r="QK25" s="81">
        <v>0</v>
      </c>
      <c r="QL25" s="81">
        <v>0</v>
      </c>
      <c r="QM25" s="81">
        <v>0</v>
      </c>
      <c r="QN25" s="81">
        <v>0</v>
      </c>
      <c r="QO25" s="81">
        <v>0</v>
      </c>
      <c r="QP25" s="81">
        <v>0</v>
      </c>
      <c r="QQ25" s="81">
        <v>0</v>
      </c>
      <c r="QR25" s="81">
        <v>0</v>
      </c>
      <c r="QS25" s="81">
        <v>0</v>
      </c>
      <c r="QT25" s="81">
        <v>1</v>
      </c>
      <c r="QU25" s="81">
        <v>0</v>
      </c>
      <c r="QV25" s="81">
        <v>0</v>
      </c>
      <c r="QW25" s="81">
        <v>0</v>
      </c>
      <c r="QX25" s="81">
        <v>0</v>
      </c>
      <c r="QY25" s="81">
        <v>1</v>
      </c>
      <c r="QZ25" s="81">
        <v>0</v>
      </c>
      <c r="RA25" s="81">
        <v>0</v>
      </c>
      <c r="RB25" s="81">
        <v>0</v>
      </c>
      <c r="RC25" s="81">
        <v>0</v>
      </c>
      <c r="RD25" s="81">
        <v>0</v>
      </c>
      <c r="RE25" s="81">
        <v>0</v>
      </c>
      <c r="RF25" s="81">
        <v>0</v>
      </c>
      <c r="RG25" s="81">
        <v>0</v>
      </c>
      <c r="RH25" s="81">
        <v>0</v>
      </c>
      <c r="RI25" s="81">
        <v>0</v>
      </c>
      <c r="RJ25" s="81">
        <v>0</v>
      </c>
      <c r="RK25" s="81">
        <v>0</v>
      </c>
      <c r="RL25" s="81">
        <v>0</v>
      </c>
      <c r="RM25" s="81">
        <v>0</v>
      </c>
      <c r="RN25" s="81">
        <v>0</v>
      </c>
      <c r="RO25" s="81">
        <v>1</v>
      </c>
      <c r="RP25" s="81">
        <v>0</v>
      </c>
      <c r="RQ25" s="81">
        <v>0</v>
      </c>
      <c r="RR25" s="81">
        <v>0</v>
      </c>
      <c r="RS25" s="81">
        <v>0</v>
      </c>
      <c r="RT25" s="81">
        <v>1</v>
      </c>
      <c r="RU25" s="81">
        <v>0</v>
      </c>
      <c r="RV25" s="81">
        <v>0</v>
      </c>
      <c r="RW25" s="81">
        <v>0</v>
      </c>
      <c r="RX25" s="81">
        <v>0</v>
      </c>
      <c r="RY25" s="81">
        <v>0</v>
      </c>
      <c r="RZ25" s="81">
        <v>0</v>
      </c>
      <c r="SA25" s="81">
        <v>0</v>
      </c>
      <c r="SB25" s="81">
        <v>0</v>
      </c>
      <c r="SC25" s="81">
        <v>0</v>
      </c>
      <c r="SD25" s="81">
        <v>0</v>
      </c>
      <c r="SE25" s="81">
        <v>0</v>
      </c>
      <c r="SF25" s="81">
        <v>0</v>
      </c>
      <c r="SG25" s="81">
        <v>0</v>
      </c>
      <c r="SH25" s="81">
        <v>0</v>
      </c>
    </row>
    <row r="26" spans="1:502">
      <c r="A26" s="18" t="s">
        <v>569</v>
      </c>
      <c r="B26" s="80">
        <v>18</v>
      </c>
      <c r="C26" s="80">
        <v>1</v>
      </c>
      <c r="D26" s="80">
        <v>2</v>
      </c>
      <c r="E26" s="80">
        <v>1990</v>
      </c>
      <c r="F26" s="80" t="s">
        <v>562</v>
      </c>
      <c r="G26" s="182" t="s">
        <v>570</v>
      </c>
      <c r="H26" s="80" t="s">
        <v>231</v>
      </c>
      <c r="I26" s="173"/>
      <c r="J26" s="83" t="s">
        <v>564</v>
      </c>
      <c r="K26" s="83" t="s">
        <v>564</v>
      </c>
      <c r="L26" s="83" t="s">
        <v>564</v>
      </c>
      <c r="M26" s="83" t="s">
        <v>564</v>
      </c>
      <c r="N26" s="83" t="s">
        <v>564</v>
      </c>
      <c r="O26" s="83" t="s">
        <v>564</v>
      </c>
      <c r="P26" s="83" t="s">
        <v>564</v>
      </c>
      <c r="Q26" s="83" t="s">
        <v>564</v>
      </c>
      <c r="R26" s="83" t="s">
        <v>564</v>
      </c>
      <c r="S26" s="83" t="s">
        <v>564</v>
      </c>
      <c r="T26" s="83" t="s">
        <v>564</v>
      </c>
      <c r="U26" s="83" t="s">
        <v>564</v>
      </c>
      <c r="V26" s="83" t="s">
        <v>564</v>
      </c>
      <c r="W26" s="83" t="s">
        <v>564</v>
      </c>
      <c r="X26" s="83" t="s">
        <v>564</v>
      </c>
      <c r="Y26" s="83" t="s">
        <v>564</v>
      </c>
      <c r="Z26" s="83" t="s">
        <v>564</v>
      </c>
      <c r="AA26" s="83" t="s">
        <v>564</v>
      </c>
      <c r="AB26" s="83" t="s">
        <v>564</v>
      </c>
      <c r="AC26" s="83" t="s">
        <v>564</v>
      </c>
      <c r="AD26" s="83" t="s">
        <v>564</v>
      </c>
      <c r="AE26" s="83" t="s">
        <v>564</v>
      </c>
      <c r="AF26" s="83" t="s">
        <v>564</v>
      </c>
      <c r="AG26" s="83" t="s">
        <v>564</v>
      </c>
      <c r="AH26" s="83" t="s">
        <v>564</v>
      </c>
      <c r="AI26" s="83" t="s">
        <v>564</v>
      </c>
      <c r="AJ26" s="83" t="s">
        <v>564</v>
      </c>
      <c r="AK26" s="83" t="s">
        <v>564</v>
      </c>
      <c r="AL26" s="83" t="s">
        <v>564</v>
      </c>
      <c r="AM26" s="83" t="s">
        <v>564</v>
      </c>
      <c r="AN26" s="83" t="s">
        <v>564</v>
      </c>
      <c r="AO26" s="83" t="s">
        <v>564</v>
      </c>
      <c r="AP26" s="83" t="s">
        <v>564</v>
      </c>
      <c r="AQ26" s="83" t="s">
        <v>564</v>
      </c>
      <c r="AR26" s="83" t="s">
        <v>564</v>
      </c>
      <c r="AS26" s="83" t="s">
        <v>564</v>
      </c>
      <c r="AT26" s="83" t="s">
        <v>564</v>
      </c>
      <c r="AU26" s="83" t="s">
        <v>564</v>
      </c>
      <c r="AV26" s="83" t="s">
        <v>564</v>
      </c>
      <c r="AW26" s="83" t="s">
        <v>564</v>
      </c>
      <c r="AX26" s="83" t="s">
        <v>564</v>
      </c>
      <c r="AY26" s="83" t="s">
        <v>564</v>
      </c>
      <c r="AZ26" s="83" t="s">
        <v>564</v>
      </c>
      <c r="BA26" s="83" t="s">
        <v>564</v>
      </c>
      <c r="BB26" s="83" t="s">
        <v>564</v>
      </c>
      <c r="BC26" s="83" t="s">
        <v>564</v>
      </c>
      <c r="BD26" s="83" t="s">
        <v>564</v>
      </c>
      <c r="BE26" s="83" t="s">
        <v>564</v>
      </c>
      <c r="BF26" s="83" t="s">
        <v>564</v>
      </c>
      <c r="BG26" s="83" t="s">
        <v>564</v>
      </c>
      <c r="BH26" s="83" t="s">
        <v>564</v>
      </c>
      <c r="BI26" s="83" t="s">
        <v>564</v>
      </c>
      <c r="BJ26" s="83" t="s">
        <v>564</v>
      </c>
      <c r="BK26" s="83" t="s">
        <v>564</v>
      </c>
      <c r="BL26" s="83" t="s">
        <v>564</v>
      </c>
      <c r="BM26" s="83" t="s">
        <v>564</v>
      </c>
      <c r="BN26" s="83" t="s">
        <v>564</v>
      </c>
      <c r="BO26" s="83" t="s">
        <v>564</v>
      </c>
      <c r="BP26" s="83" t="s">
        <v>564</v>
      </c>
      <c r="BQ26" s="83" t="s">
        <v>564</v>
      </c>
      <c r="BR26" s="83" t="s">
        <v>564</v>
      </c>
      <c r="BS26" s="83" t="s">
        <v>564</v>
      </c>
      <c r="BT26" s="83" t="s">
        <v>564</v>
      </c>
      <c r="BU26" s="83" t="s">
        <v>564</v>
      </c>
      <c r="BV26" s="83" t="s">
        <v>564</v>
      </c>
      <c r="BW26" s="83" t="s">
        <v>564</v>
      </c>
      <c r="BX26" s="83" t="s">
        <v>564</v>
      </c>
      <c r="BY26" s="83" t="s">
        <v>564</v>
      </c>
      <c r="BZ26" s="83" t="s">
        <v>564</v>
      </c>
      <c r="CA26" s="83" t="s">
        <v>564</v>
      </c>
      <c r="CB26" s="83" t="s">
        <v>564</v>
      </c>
      <c r="CC26" s="83" t="s">
        <v>564</v>
      </c>
      <c r="CD26" s="83" t="s">
        <v>564</v>
      </c>
      <c r="CE26" s="83" t="s">
        <v>564</v>
      </c>
      <c r="CF26" s="83" t="s">
        <v>564</v>
      </c>
      <c r="CG26" s="83" t="s">
        <v>564</v>
      </c>
      <c r="CH26" s="83" t="s">
        <v>564</v>
      </c>
      <c r="CI26" s="83" t="s">
        <v>564</v>
      </c>
      <c r="CJ26" s="83" t="s">
        <v>564</v>
      </c>
      <c r="CK26" s="83" t="s">
        <v>564</v>
      </c>
      <c r="CL26" s="83" t="s">
        <v>564</v>
      </c>
      <c r="CM26" s="83" t="s">
        <v>564</v>
      </c>
      <c r="CN26" s="83" t="s">
        <v>564</v>
      </c>
      <c r="CO26" s="83" t="s">
        <v>564</v>
      </c>
      <c r="CP26" s="83" t="s">
        <v>564</v>
      </c>
      <c r="CQ26" s="83" t="s">
        <v>564</v>
      </c>
      <c r="CR26" s="83" t="s">
        <v>564</v>
      </c>
      <c r="CS26" s="83" t="s">
        <v>564</v>
      </c>
      <c r="CT26" s="83" t="s">
        <v>564</v>
      </c>
      <c r="CU26" s="83" t="s">
        <v>564</v>
      </c>
      <c r="CV26" s="83" t="s">
        <v>564</v>
      </c>
      <c r="CW26" s="83" t="s">
        <v>564</v>
      </c>
      <c r="CX26" s="83" t="s">
        <v>564</v>
      </c>
      <c r="CY26" s="83" t="s">
        <v>564</v>
      </c>
      <c r="CZ26" s="83" t="s">
        <v>564</v>
      </c>
      <c r="DA26" s="83" t="s">
        <v>564</v>
      </c>
      <c r="DB26" s="83" t="s">
        <v>564</v>
      </c>
      <c r="DC26" s="83" t="s">
        <v>564</v>
      </c>
      <c r="DD26" s="83" t="s">
        <v>564</v>
      </c>
      <c r="DE26" s="83" t="s">
        <v>564</v>
      </c>
      <c r="DF26" s="83" t="s">
        <v>564</v>
      </c>
      <c r="DG26" s="83" t="s">
        <v>564</v>
      </c>
      <c r="DH26" s="83" t="s">
        <v>564</v>
      </c>
      <c r="DI26" s="83" t="s">
        <v>564</v>
      </c>
      <c r="DJ26" s="83" t="s">
        <v>564</v>
      </c>
      <c r="DK26" s="83" t="s">
        <v>564</v>
      </c>
      <c r="DL26" s="83" t="s">
        <v>564</v>
      </c>
      <c r="DM26" s="83" t="s">
        <v>564</v>
      </c>
      <c r="DN26" s="83" t="s">
        <v>564</v>
      </c>
      <c r="DO26" s="83" t="s">
        <v>564</v>
      </c>
      <c r="DP26" s="83" t="s">
        <v>564</v>
      </c>
      <c r="DQ26" s="83" t="s">
        <v>564</v>
      </c>
      <c r="DR26" s="83" t="s">
        <v>564</v>
      </c>
      <c r="DS26" s="83" t="s">
        <v>564</v>
      </c>
      <c r="DT26" s="83" t="s">
        <v>564</v>
      </c>
      <c r="DU26" s="83" t="s">
        <v>564</v>
      </c>
      <c r="DV26" s="83" t="s">
        <v>564</v>
      </c>
      <c r="DW26" s="83" t="s">
        <v>564</v>
      </c>
      <c r="DX26" s="83" t="s">
        <v>564</v>
      </c>
      <c r="DY26" s="83" t="s">
        <v>564</v>
      </c>
      <c r="DZ26" s="83" t="s">
        <v>564</v>
      </c>
      <c r="EA26" s="83" t="s">
        <v>564</v>
      </c>
      <c r="EB26" s="83" t="s">
        <v>564</v>
      </c>
      <c r="EC26" s="83" t="s">
        <v>564</v>
      </c>
      <c r="ED26" s="83" t="s">
        <v>564</v>
      </c>
      <c r="EE26" s="83" t="s">
        <v>564</v>
      </c>
      <c r="EF26" s="83" t="s">
        <v>564</v>
      </c>
      <c r="EG26" s="83" t="s">
        <v>564</v>
      </c>
      <c r="EH26" s="83" t="s">
        <v>564</v>
      </c>
      <c r="EI26" s="83" t="s">
        <v>564</v>
      </c>
      <c r="EJ26" s="83" t="s">
        <v>564</v>
      </c>
      <c r="EK26" s="83" t="s">
        <v>564</v>
      </c>
      <c r="EL26" s="83" t="s">
        <v>564</v>
      </c>
      <c r="EM26" s="83" t="s">
        <v>564</v>
      </c>
      <c r="EN26" s="83" t="s">
        <v>564</v>
      </c>
      <c r="EO26" s="83" t="s">
        <v>564</v>
      </c>
      <c r="EP26" s="83" t="s">
        <v>564</v>
      </c>
      <c r="EQ26" s="83" t="s">
        <v>564</v>
      </c>
      <c r="ER26" s="83" t="s">
        <v>564</v>
      </c>
      <c r="ES26" s="83" t="s">
        <v>564</v>
      </c>
      <c r="ET26" s="83" t="s">
        <v>564</v>
      </c>
      <c r="EU26" s="83" t="s">
        <v>564</v>
      </c>
      <c r="EV26" s="83" t="s">
        <v>564</v>
      </c>
      <c r="EW26" s="83" t="s">
        <v>564</v>
      </c>
      <c r="EX26" s="83" t="s">
        <v>564</v>
      </c>
      <c r="EY26" s="83" t="s">
        <v>564</v>
      </c>
      <c r="EZ26" s="83" t="s">
        <v>564</v>
      </c>
      <c r="FA26" s="83" t="s">
        <v>564</v>
      </c>
      <c r="FB26" s="83" t="s">
        <v>564</v>
      </c>
      <c r="FC26" s="83" t="s">
        <v>564</v>
      </c>
      <c r="FD26" s="83" t="s">
        <v>564</v>
      </c>
      <c r="FE26" s="83" t="s">
        <v>564</v>
      </c>
      <c r="FF26" s="83" t="s">
        <v>564</v>
      </c>
      <c r="FG26" s="83" t="s">
        <v>564</v>
      </c>
      <c r="FH26" s="83" t="s">
        <v>564</v>
      </c>
      <c r="FI26" s="83" t="s">
        <v>564</v>
      </c>
      <c r="FJ26" s="83" t="s">
        <v>564</v>
      </c>
      <c r="FK26" s="83" t="s">
        <v>564</v>
      </c>
      <c r="FL26" s="83" t="s">
        <v>564</v>
      </c>
      <c r="FM26" s="83" t="s">
        <v>564</v>
      </c>
      <c r="FN26" s="83" t="s">
        <v>564</v>
      </c>
      <c r="FO26" s="83" t="s">
        <v>564</v>
      </c>
      <c r="FP26" s="83" t="s">
        <v>564</v>
      </c>
      <c r="FQ26" s="83" t="s">
        <v>564</v>
      </c>
      <c r="FR26" s="83" t="s">
        <v>564</v>
      </c>
      <c r="FS26" s="83" t="s">
        <v>564</v>
      </c>
      <c r="FT26" s="83" t="s">
        <v>564</v>
      </c>
      <c r="FU26" s="83" t="s">
        <v>564</v>
      </c>
      <c r="FV26" s="83" t="s">
        <v>564</v>
      </c>
      <c r="FW26" s="83" t="s">
        <v>564</v>
      </c>
      <c r="FX26" s="83" t="s">
        <v>564</v>
      </c>
      <c r="FY26" s="83" t="s">
        <v>564</v>
      </c>
      <c r="FZ26" s="83" t="s">
        <v>564</v>
      </c>
      <c r="GA26" s="83" t="s">
        <v>564</v>
      </c>
      <c r="GB26" s="83" t="s">
        <v>564</v>
      </c>
      <c r="GC26" s="83" t="s">
        <v>564</v>
      </c>
      <c r="GD26" s="83" t="s">
        <v>564</v>
      </c>
      <c r="GE26" s="83" t="s">
        <v>564</v>
      </c>
      <c r="GF26" s="83" t="s">
        <v>564</v>
      </c>
      <c r="GG26" s="83" t="s">
        <v>564</v>
      </c>
      <c r="GH26" s="83" t="s">
        <v>564</v>
      </c>
      <c r="GI26" s="83" t="s">
        <v>564</v>
      </c>
      <c r="GJ26" s="83" t="s">
        <v>564</v>
      </c>
      <c r="GK26" s="83" t="s">
        <v>564</v>
      </c>
      <c r="GL26" s="83" t="s">
        <v>564</v>
      </c>
      <c r="GM26" s="83" t="s">
        <v>564</v>
      </c>
      <c r="GN26" s="83" t="s">
        <v>564</v>
      </c>
      <c r="GO26" s="83" t="s">
        <v>564</v>
      </c>
      <c r="GP26" s="83" t="s">
        <v>564</v>
      </c>
      <c r="GQ26" s="83" t="s">
        <v>564</v>
      </c>
      <c r="GR26" s="83" t="s">
        <v>564</v>
      </c>
      <c r="GS26" s="83" t="s">
        <v>564</v>
      </c>
      <c r="GT26" s="83" t="s">
        <v>564</v>
      </c>
      <c r="GU26" s="83" t="s">
        <v>564</v>
      </c>
      <c r="GV26" s="83" t="s">
        <v>564</v>
      </c>
      <c r="GW26" s="83" t="s">
        <v>564</v>
      </c>
      <c r="GX26" s="83" t="s">
        <v>564</v>
      </c>
      <c r="GY26" s="83" t="s">
        <v>564</v>
      </c>
      <c r="GZ26" s="83" t="s">
        <v>564</v>
      </c>
      <c r="HA26" s="83" t="s">
        <v>564</v>
      </c>
      <c r="HB26" s="83" t="s">
        <v>564</v>
      </c>
      <c r="HC26" s="83" t="s">
        <v>564</v>
      </c>
      <c r="HD26" s="83" t="s">
        <v>564</v>
      </c>
      <c r="HE26" s="83" t="s">
        <v>564</v>
      </c>
      <c r="HF26" s="83" t="s">
        <v>564</v>
      </c>
      <c r="HG26" s="83" t="s">
        <v>564</v>
      </c>
      <c r="HH26" s="83" t="s">
        <v>564</v>
      </c>
      <c r="HI26" s="83" t="s">
        <v>564</v>
      </c>
      <c r="HJ26" s="83" t="s">
        <v>564</v>
      </c>
      <c r="HK26" s="83" t="s">
        <v>564</v>
      </c>
      <c r="HL26" s="83" t="s">
        <v>564</v>
      </c>
      <c r="HM26" s="83" t="s">
        <v>564</v>
      </c>
      <c r="HN26" s="83" t="s">
        <v>564</v>
      </c>
      <c r="HO26" s="83" t="s">
        <v>564</v>
      </c>
      <c r="HP26" s="83" t="s">
        <v>564</v>
      </c>
      <c r="HQ26" s="83" t="s">
        <v>564</v>
      </c>
      <c r="HR26" s="83" t="s">
        <v>564</v>
      </c>
      <c r="HS26" s="83" t="s">
        <v>564</v>
      </c>
      <c r="HT26" s="83" t="s">
        <v>564</v>
      </c>
      <c r="HU26" s="83" t="s">
        <v>564</v>
      </c>
      <c r="HV26" s="83" t="s">
        <v>564</v>
      </c>
      <c r="HW26" s="83" t="s">
        <v>564</v>
      </c>
      <c r="HX26" s="83" t="s">
        <v>564</v>
      </c>
      <c r="HY26" s="83" t="s">
        <v>564</v>
      </c>
      <c r="HZ26" s="83" t="s">
        <v>564</v>
      </c>
      <c r="IA26" s="83" t="s">
        <v>564</v>
      </c>
      <c r="IB26" s="83" t="s">
        <v>564</v>
      </c>
      <c r="IC26" s="83" t="s">
        <v>564</v>
      </c>
      <c r="ID26" s="83" t="s">
        <v>564</v>
      </c>
      <c r="IE26" s="83" t="s">
        <v>564</v>
      </c>
      <c r="IF26" s="83" t="s">
        <v>564</v>
      </c>
      <c r="IG26" s="83" t="s">
        <v>564</v>
      </c>
      <c r="IH26" s="83" t="s">
        <v>564</v>
      </c>
      <c r="II26" s="83" t="s">
        <v>564</v>
      </c>
      <c r="IJ26" s="83" t="s">
        <v>564</v>
      </c>
      <c r="IK26" s="83" t="s">
        <v>564</v>
      </c>
      <c r="IL26" s="83" t="s">
        <v>564</v>
      </c>
      <c r="IM26" s="83" t="s">
        <v>564</v>
      </c>
      <c r="IN26" s="83" t="s">
        <v>564</v>
      </c>
      <c r="IO26" s="83" t="s">
        <v>564</v>
      </c>
      <c r="IP26" s="83" t="s">
        <v>564</v>
      </c>
      <c r="IQ26" s="83" t="s">
        <v>564</v>
      </c>
      <c r="IR26" s="83" t="s">
        <v>564</v>
      </c>
      <c r="IS26" s="83" t="s">
        <v>564</v>
      </c>
      <c r="IT26" s="83" t="s">
        <v>564</v>
      </c>
      <c r="IU26" s="83" t="s">
        <v>564</v>
      </c>
      <c r="IV26" s="84"/>
      <c r="IW26" s="81" t="s">
        <v>564</v>
      </c>
      <c r="IX26" s="81" t="s">
        <v>564</v>
      </c>
      <c r="IY26" s="81" t="s">
        <v>564</v>
      </c>
      <c r="IZ26" s="81" t="s">
        <v>564</v>
      </c>
      <c r="JA26" s="81" t="s">
        <v>564</v>
      </c>
      <c r="JB26" s="81" t="s">
        <v>564</v>
      </c>
      <c r="JC26" s="81" t="s">
        <v>564</v>
      </c>
      <c r="JD26" s="81" t="s">
        <v>564</v>
      </c>
      <c r="JE26" s="81" t="s">
        <v>564</v>
      </c>
      <c r="JF26" s="81" t="s">
        <v>564</v>
      </c>
      <c r="JG26" s="81" t="s">
        <v>564</v>
      </c>
      <c r="JH26" s="81" t="s">
        <v>564</v>
      </c>
      <c r="JI26" s="81" t="s">
        <v>564</v>
      </c>
      <c r="JJ26" s="81" t="s">
        <v>564</v>
      </c>
      <c r="JK26" s="81" t="s">
        <v>564</v>
      </c>
      <c r="JL26" s="81" t="s">
        <v>564</v>
      </c>
      <c r="JM26" s="81" t="s">
        <v>564</v>
      </c>
      <c r="JN26" s="81" t="s">
        <v>564</v>
      </c>
      <c r="JO26" s="81" t="s">
        <v>564</v>
      </c>
      <c r="JP26" s="81" t="s">
        <v>564</v>
      </c>
      <c r="JQ26" s="81" t="s">
        <v>564</v>
      </c>
      <c r="JR26" s="81" t="s">
        <v>564</v>
      </c>
      <c r="JS26" s="81" t="s">
        <v>564</v>
      </c>
      <c r="JT26" s="81" t="s">
        <v>564</v>
      </c>
      <c r="JU26" s="81" t="s">
        <v>564</v>
      </c>
      <c r="JV26" s="81" t="s">
        <v>564</v>
      </c>
      <c r="JW26" s="81" t="s">
        <v>564</v>
      </c>
      <c r="JX26" s="81" t="s">
        <v>564</v>
      </c>
      <c r="JY26" s="81" t="s">
        <v>564</v>
      </c>
      <c r="JZ26" s="81" t="s">
        <v>564</v>
      </c>
      <c r="KA26" s="81" t="s">
        <v>564</v>
      </c>
      <c r="KB26" s="81" t="s">
        <v>564</v>
      </c>
      <c r="KC26" s="81" t="s">
        <v>564</v>
      </c>
      <c r="KD26" s="81" t="s">
        <v>564</v>
      </c>
      <c r="KE26" s="81" t="s">
        <v>564</v>
      </c>
      <c r="KF26" s="81" t="s">
        <v>564</v>
      </c>
      <c r="KG26" s="81" t="s">
        <v>564</v>
      </c>
      <c r="KH26" s="81" t="s">
        <v>564</v>
      </c>
      <c r="KI26" s="81" t="s">
        <v>564</v>
      </c>
      <c r="KJ26" s="81" t="s">
        <v>564</v>
      </c>
      <c r="KK26" s="81" t="s">
        <v>564</v>
      </c>
      <c r="KL26" s="81" t="s">
        <v>564</v>
      </c>
      <c r="KM26" s="81" t="s">
        <v>564</v>
      </c>
      <c r="KN26" s="81" t="s">
        <v>564</v>
      </c>
      <c r="KO26" s="81" t="s">
        <v>564</v>
      </c>
      <c r="KP26" s="81" t="s">
        <v>564</v>
      </c>
      <c r="KQ26" s="81" t="s">
        <v>564</v>
      </c>
      <c r="KR26" s="81" t="s">
        <v>564</v>
      </c>
      <c r="KS26" s="81" t="s">
        <v>564</v>
      </c>
      <c r="KT26" s="81" t="s">
        <v>564</v>
      </c>
      <c r="KU26" s="81" t="s">
        <v>564</v>
      </c>
      <c r="KV26" s="81" t="s">
        <v>564</v>
      </c>
      <c r="KW26" s="81" t="s">
        <v>564</v>
      </c>
      <c r="KX26" s="81" t="s">
        <v>564</v>
      </c>
      <c r="KY26" s="81" t="s">
        <v>564</v>
      </c>
      <c r="KZ26" s="81" t="s">
        <v>564</v>
      </c>
      <c r="LA26" s="81" t="s">
        <v>564</v>
      </c>
      <c r="LB26" s="81" t="s">
        <v>564</v>
      </c>
      <c r="LC26" s="81" t="s">
        <v>564</v>
      </c>
      <c r="LD26" s="81" t="s">
        <v>564</v>
      </c>
      <c r="LE26" s="81" t="s">
        <v>564</v>
      </c>
      <c r="LF26" s="81" t="s">
        <v>564</v>
      </c>
      <c r="LG26" s="81" t="s">
        <v>564</v>
      </c>
      <c r="LH26" s="81" t="s">
        <v>564</v>
      </c>
      <c r="LI26" s="81" t="s">
        <v>564</v>
      </c>
      <c r="LJ26" s="81" t="s">
        <v>564</v>
      </c>
      <c r="LK26" s="81" t="s">
        <v>564</v>
      </c>
      <c r="LL26" s="81" t="s">
        <v>564</v>
      </c>
      <c r="LM26" s="81" t="s">
        <v>564</v>
      </c>
      <c r="LN26" s="81" t="s">
        <v>564</v>
      </c>
      <c r="LO26" s="81" t="s">
        <v>564</v>
      </c>
      <c r="LP26" s="81" t="s">
        <v>564</v>
      </c>
      <c r="LQ26" s="81" t="s">
        <v>564</v>
      </c>
      <c r="LR26" s="81" t="s">
        <v>564</v>
      </c>
      <c r="LS26" s="81" t="s">
        <v>564</v>
      </c>
      <c r="LT26" s="81" t="s">
        <v>564</v>
      </c>
      <c r="LU26" s="81" t="s">
        <v>564</v>
      </c>
      <c r="LV26" s="81" t="s">
        <v>564</v>
      </c>
      <c r="LW26" s="81" t="s">
        <v>564</v>
      </c>
      <c r="LX26" s="81" t="s">
        <v>564</v>
      </c>
      <c r="LY26" s="81" t="s">
        <v>564</v>
      </c>
      <c r="LZ26" s="81" t="s">
        <v>564</v>
      </c>
      <c r="MA26" s="81" t="s">
        <v>564</v>
      </c>
      <c r="MB26" s="81" t="s">
        <v>564</v>
      </c>
      <c r="MC26" s="81" t="s">
        <v>564</v>
      </c>
      <c r="MD26" s="81" t="s">
        <v>564</v>
      </c>
      <c r="ME26" s="81" t="s">
        <v>564</v>
      </c>
      <c r="MF26" s="81" t="s">
        <v>564</v>
      </c>
      <c r="MG26" s="81" t="s">
        <v>564</v>
      </c>
      <c r="MH26" s="81" t="s">
        <v>564</v>
      </c>
      <c r="MI26" s="81" t="s">
        <v>564</v>
      </c>
      <c r="MJ26" s="81" t="s">
        <v>564</v>
      </c>
      <c r="MK26" s="81" t="s">
        <v>564</v>
      </c>
      <c r="ML26" s="81" t="s">
        <v>564</v>
      </c>
      <c r="MM26" s="81" t="s">
        <v>564</v>
      </c>
      <c r="MN26" s="81" t="s">
        <v>564</v>
      </c>
      <c r="MO26" s="81" t="s">
        <v>564</v>
      </c>
      <c r="MP26" s="81" t="s">
        <v>564</v>
      </c>
      <c r="MQ26" s="81" t="s">
        <v>564</v>
      </c>
      <c r="MR26" s="81" t="s">
        <v>564</v>
      </c>
      <c r="MS26" s="81" t="s">
        <v>564</v>
      </c>
      <c r="MT26" s="81" t="s">
        <v>564</v>
      </c>
      <c r="MU26" s="81" t="s">
        <v>564</v>
      </c>
      <c r="MV26" s="81" t="s">
        <v>564</v>
      </c>
      <c r="MW26" s="81" t="s">
        <v>564</v>
      </c>
      <c r="MX26" s="81" t="s">
        <v>564</v>
      </c>
      <c r="MY26" s="81" t="s">
        <v>564</v>
      </c>
      <c r="MZ26" s="81" t="s">
        <v>564</v>
      </c>
      <c r="NA26" s="81" t="s">
        <v>564</v>
      </c>
      <c r="NB26" s="81" t="s">
        <v>564</v>
      </c>
      <c r="NC26" s="81" t="s">
        <v>564</v>
      </c>
      <c r="ND26" s="81" t="s">
        <v>564</v>
      </c>
      <c r="NE26" s="81" t="s">
        <v>564</v>
      </c>
      <c r="NF26" s="81" t="s">
        <v>564</v>
      </c>
      <c r="NG26" s="81" t="s">
        <v>564</v>
      </c>
      <c r="NH26" s="81" t="s">
        <v>564</v>
      </c>
      <c r="NI26" s="81" t="s">
        <v>564</v>
      </c>
      <c r="NJ26" s="81" t="s">
        <v>564</v>
      </c>
      <c r="NK26" s="81" t="s">
        <v>564</v>
      </c>
      <c r="NL26" s="81" t="s">
        <v>564</v>
      </c>
      <c r="NM26" s="81" t="s">
        <v>564</v>
      </c>
      <c r="NN26" s="81" t="s">
        <v>564</v>
      </c>
      <c r="NO26" s="81" t="s">
        <v>564</v>
      </c>
      <c r="NP26" s="81" t="s">
        <v>564</v>
      </c>
      <c r="NQ26" s="81" t="s">
        <v>564</v>
      </c>
      <c r="NR26" s="81" t="s">
        <v>564</v>
      </c>
      <c r="NS26" s="81" t="s">
        <v>564</v>
      </c>
      <c r="NT26" s="81" t="s">
        <v>564</v>
      </c>
      <c r="NU26" s="81" t="s">
        <v>564</v>
      </c>
      <c r="NV26" s="81" t="s">
        <v>564</v>
      </c>
      <c r="NW26" s="81" t="s">
        <v>564</v>
      </c>
      <c r="NX26" s="81" t="s">
        <v>564</v>
      </c>
      <c r="NY26" s="81" t="s">
        <v>564</v>
      </c>
      <c r="NZ26" s="81" t="s">
        <v>564</v>
      </c>
      <c r="OA26" s="81" t="s">
        <v>564</v>
      </c>
      <c r="OB26" s="81" t="s">
        <v>564</v>
      </c>
      <c r="OC26" s="81" t="s">
        <v>564</v>
      </c>
      <c r="OD26" s="81" t="s">
        <v>564</v>
      </c>
      <c r="OE26" s="81" t="s">
        <v>564</v>
      </c>
      <c r="OF26" s="81" t="s">
        <v>564</v>
      </c>
      <c r="OG26" s="81" t="s">
        <v>564</v>
      </c>
      <c r="OH26" s="81" t="s">
        <v>564</v>
      </c>
      <c r="OI26" s="81" t="s">
        <v>564</v>
      </c>
      <c r="OJ26" s="81" t="s">
        <v>564</v>
      </c>
      <c r="OK26" s="81" t="s">
        <v>564</v>
      </c>
      <c r="OL26" s="81" t="s">
        <v>564</v>
      </c>
      <c r="OM26" s="81" t="s">
        <v>564</v>
      </c>
      <c r="ON26" s="81" t="s">
        <v>564</v>
      </c>
      <c r="OO26" s="81" t="s">
        <v>564</v>
      </c>
      <c r="OP26" s="81" t="s">
        <v>564</v>
      </c>
      <c r="OQ26" s="81" t="s">
        <v>564</v>
      </c>
      <c r="OR26" s="81" t="s">
        <v>564</v>
      </c>
      <c r="OS26" s="81" t="s">
        <v>564</v>
      </c>
      <c r="OT26" s="81" t="s">
        <v>564</v>
      </c>
      <c r="OU26" s="81" t="s">
        <v>564</v>
      </c>
      <c r="OV26" s="81" t="s">
        <v>564</v>
      </c>
      <c r="OW26" s="81" t="s">
        <v>564</v>
      </c>
      <c r="OX26" s="81" t="s">
        <v>564</v>
      </c>
      <c r="OY26" s="81" t="s">
        <v>564</v>
      </c>
      <c r="OZ26" s="81" t="s">
        <v>564</v>
      </c>
      <c r="PA26" s="81" t="s">
        <v>564</v>
      </c>
      <c r="PB26" s="81" t="s">
        <v>564</v>
      </c>
      <c r="PC26" s="81" t="s">
        <v>564</v>
      </c>
      <c r="PD26" s="81" t="s">
        <v>564</v>
      </c>
      <c r="PE26" s="81" t="s">
        <v>564</v>
      </c>
      <c r="PF26" s="81" t="s">
        <v>564</v>
      </c>
      <c r="PG26" s="81" t="s">
        <v>564</v>
      </c>
      <c r="PH26" s="81" t="s">
        <v>564</v>
      </c>
      <c r="PI26" s="81" t="s">
        <v>564</v>
      </c>
      <c r="PJ26" s="81" t="s">
        <v>564</v>
      </c>
      <c r="PK26" s="81" t="s">
        <v>564</v>
      </c>
      <c r="PL26" s="81" t="s">
        <v>564</v>
      </c>
      <c r="PM26" s="81" t="s">
        <v>564</v>
      </c>
      <c r="PN26" s="81" t="s">
        <v>564</v>
      </c>
      <c r="PO26" s="81" t="s">
        <v>564</v>
      </c>
      <c r="PP26" s="81" t="s">
        <v>564</v>
      </c>
      <c r="PQ26" s="81" t="s">
        <v>564</v>
      </c>
      <c r="PR26" s="81" t="s">
        <v>564</v>
      </c>
      <c r="PS26" s="81" t="s">
        <v>564</v>
      </c>
      <c r="PT26" s="81" t="s">
        <v>564</v>
      </c>
      <c r="PU26" s="81" t="s">
        <v>564</v>
      </c>
      <c r="PV26" s="81" t="s">
        <v>564</v>
      </c>
      <c r="PW26" s="81" t="s">
        <v>564</v>
      </c>
      <c r="PX26" s="81" t="s">
        <v>564</v>
      </c>
      <c r="PY26" s="81" t="s">
        <v>564</v>
      </c>
      <c r="PZ26" s="81" t="s">
        <v>564</v>
      </c>
      <c r="QA26" s="81" t="s">
        <v>564</v>
      </c>
      <c r="QB26" s="81" t="s">
        <v>564</v>
      </c>
      <c r="QC26" s="81" t="s">
        <v>564</v>
      </c>
      <c r="QD26" s="81" t="s">
        <v>564</v>
      </c>
      <c r="QE26" s="81" t="s">
        <v>564</v>
      </c>
      <c r="QF26" s="81" t="s">
        <v>564</v>
      </c>
      <c r="QG26" s="81" t="s">
        <v>564</v>
      </c>
      <c r="QH26" s="81" t="s">
        <v>564</v>
      </c>
      <c r="QI26" s="81" t="s">
        <v>564</v>
      </c>
      <c r="QJ26" s="81" t="s">
        <v>564</v>
      </c>
      <c r="QK26" s="81" t="s">
        <v>564</v>
      </c>
      <c r="QL26" s="81" t="s">
        <v>564</v>
      </c>
      <c r="QM26" s="81" t="s">
        <v>564</v>
      </c>
      <c r="QN26" s="81" t="s">
        <v>564</v>
      </c>
      <c r="QO26" s="81" t="s">
        <v>564</v>
      </c>
      <c r="QP26" s="81" t="s">
        <v>564</v>
      </c>
      <c r="QQ26" s="81" t="s">
        <v>564</v>
      </c>
      <c r="QR26" s="81" t="s">
        <v>564</v>
      </c>
      <c r="QS26" s="81" t="s">
        <v>564</v>
      </c>
      <c r="QT26" s="81" t="s">
        <v>564</v>
      </c>
      <c r="QU26" s="81" t="s">
        <v>564</v>
      </c>
      <c r="QV26" s="81" t="s">
        <v>564</v>
      </c>
      <c r="QW26" s="81" t="s">
        <v>564</v>
      </c>
      <c r="QX26" s="81" t="s">
        <v>564</v>
      </c>
      <c r="QY26" s="81" t="s">
        <v>564</v>
      </c>
      <c r="QZ26" s="81" t="s">
        <v>564</v>
      </c>
      <c r="RA26" s="81" t="s">
        <v>564</v>
      </c>
      <c r="RB26" s="81" t="s">
        <v>564</v>
      </c>
      <c r="RC26" s="81" t="s">
        <v>564</v>
      </c>
      <c r="RD26" s="81" t="s">
        <v>564</v>
      </c>
      <c r="RE26" s="81" t="s">
        <v>564</v>
      </c>
      <c r="RF26" s="81" t="s">
        <v>564</v>
      </c>
      <c r="RG26" s="81" t="s">
        <v>564</v>
      </c>
      <c r="RH26" s="81" t="s">
        <v>564</v>
      </c>
      <c r="RI26" s="81" t="s">
        <v>564</v>
      </c>
      <c r="RJ26" s="81" t="s">
        <v>564</v>
      </c>
      <c r="RK26" s="81" t="s">
        <v>564</v>
      </c>
      <c r="RL26" s="81" t="s">
        <v>564</v>
      </c>
      <c r="RM26" s="81" t="s">
        <v>564</v>
      </c>
      <c r="RN26" s="81" t="s">
        <v>564</v>
      </c>
      <c r="RO26" s="81" t="s">
        <v>564</v>
      </c>
      <c r="RP26" s="81" t="s">
        <v>564</v>
      </c>
      <c r="RQ26" s="81" t="s">
        <v>564</v>
      </c>
      <c r="RR26" s="81" t="s">
        <v>564</v>
      </c>
      <c r="RS26" s="81" t="s">
        <v>564</v>
      </c>
      <c r="RT26" s="81" t="s">
        <v>564</v>
      </c>
      <c r="RU26" s="81" t="s">
        <v>564</v>
      </c>
      <c r="RV26" s="81" t="s">
        <v>564</v>
      </c>
      <c r="RW26" s="81" t="s">
        <v>564</v>
      </c>
      <c r="RX26" s="81" t="s">
        <v>564</v>
      </c>
      <c r="RY26" s="81" t="s">
        <v>564</v>
      </c>
      <c r="RZ26" s="81" t="s">
        <v>564</v>
      </c>
      <c r="SA26" s="81" t="s">
        <v>564</v>
      </c>
      <c r="SB26" s="81" t="s">
        <v>564</v>
      </c>
      <c r="SC26" s="81" t="s">
        <v>564</v>
      </c>
      <c r="SD26" s="81" t="s">
        <v>564</v>
      </c>
      <c r="SE26" s="81" t="s">
        <v>564</v>
      </c>
      <c r="SF26" s="81" t="s">
        <v>564</v>
      </c>
      <c r="SG26" s="81" t="s">
        <v>564</v>
      </c>
      <c r="SH26" s="81" t="s">
        <v>564</v>
      </c>
    </row>
    <row r="27" spans="1:502">
      <c r="A27" s="18" t="s">
        <v>571</v>
      </c>
      <c r="B27" s="80">
        <v>19</v>
      </c>
      <c r="C27" s="80">
        <v>2</v>
      </c>
      <c r="D27" s="80">
        <v>2</v>
      </c>
      <c r="E27" s="80">
        <v>2005</v>
      </c>
      <c r="F27" s="80" t="s">
        <v>565</v>
      </c>
      <c r="G27" s="182" t="s">
        <v>570</v>
      </c>
      <c r="H27" s="80" t="s">
        <v>231</v>
      </c>
      <c r="I27" s="173"/>
      <c r="J27" s="83" t="s">
        <v>564</v>
      </c>
      <c r="K27" s="83" t="s">
        <v>564</v>
      </c>
      <c r="L27" s="83" t="s">
        <v>564</v>
      </c>
      <c r="M27" s="83" t="s">
        <v>564</v>
      </c>
      <c r="N27" s="83" t="s">
        <v>564</v>
      </c>
      <c r="O27" s="83" t="s">
        <v>564</v>
      </c>
      <c r="P27" s="83" t="s">
        <v>564</v>
      </c>
      <c r="Q27" s="83" t="s">
        <v>564</v>
      </c>
      <c r="R27" s="83" t="s">
        <v>564</v>
      </c>
      <c r="S27" s="83" t="s">
        <v>564</v>
      </c>
      <c r="T27" s="83" t="s">
        <v>564</v>
      </c>
      <c r="U27" s="83" t="s">
        <v>564</v>
      </c>
      <c r="V27" s="83" t="s">
        <v>564</v>
      </c>
      <c r="W27" s="83" t="s">
        <v>564</v>
      </c>
      <c r="X27" s="83" t="s">
        <v>564</v>
      </c>
      <c r="Y27" s="83" t="s">
        <v>564</v>
      </c>
      <c r="Z27" s="83" t="s">
        <v>564</v>
      </c>
      <c r="AA27" s="83" t="s">
        <v>564</v>
      </c>
      <c r="AB27" s="83" t="s">
        <v>564</v>
      </c>
      <c r="AC27" s="83" t="s">
        <v>564</v>
      </c>
      <c r="AD27" s="83" t="s">
        <v>564</v>
      </c>
      <c r="AE27" s="83" t="s">
        <v>564</v>
      </c>
      <c r="AF27" s="83" t="s">
        <v>564</v>
      </c>
      <c r="AG27" s="83" t="s">
        <v>564</v>
      </c>
      <c r="AH27" s="83" t="s">
        <v>564</v>
      </c>
      <c r="AI27" s="83" t="s">
        <v>564</v>
      </c>
      <c r="AJ27" s="83" t="s">
        <v>564</v>
      </c>
      <c r="AK27" s="83" t="s">
        <v>564</v>
      </c>
      <c r="AL27" s="83" t="s">
        <v>564</v>
      </c>
      <c r="AM27" s="83" t="s">
        <v>564</v>
      </c>
      <c r="AN27" s="83" t="s">
        <v>564</v>
      </c>
      <c r="AO27" s="83" t="s">
        <v>564</v>
      </c>
      <c r="AP27" s="83" t="s">
        <v>564</v>
      </c>
      <c r="AQ27" s="83" t="s">
        <v>564</v>
      </c>
      <c r="AR27" s="83" t="s">
        <v>564</v>
      </c>
      <c r="AS27" s="83" t="s">
        <v>564</v>
      </c>
      <c r="AT27" s="83" t="s">
        <v>564</v>
      </c>
      <c r="AU27" s="83" t="s">
        <v>564</v>
      </c>
      <c r="AV27" s="83" t="s">
        <v>564</v>
      </c>
      <c r="AW27" s="83" t="s">
        <v>564</v>
      </c>
      <c r="AX27" s="83" t="s">
        <v>564</v>
      </c>
      <c r="AY27" s="83" t="s">
        <v>564</v>
      </c>
      <c r="AZ27" s="83" t="s">
        <v>564</v>
      </c>
      <c r="BA27" s="83" t="s">
        <v>564</v>
      </c>
      <c r="BB27" s="83" t="s">
        <v>564</v>
      </c>
      <c r="BC27" s="83" t="s">
        <v>564</v>
      </c>
      <c r="BD27" s="83" t="s">
        <v>564</v>
      </c>
      <c r="BE27" s="83" t="s">
        <v>564</v>
      </c>
      <c r="BF27" s="83" t="s">
        <v>564</v>
      </c>
      <c r="BG27" s="83" t="s">
        <v>564</v>
      </c>
      <c r="BH27" s="83" t="s">
        <v>564</v>
      </c>
      <c r="BI27" s="83" t="s">
        <v>564</v>
      </c>
      <c r="BJ27" s="83" t="s">
        <v>564</v>
      </c>
      <c r="BK27" s="83" t="s">
        <v>564</v>
      </c>
      <c r="BL27" s="83" t="s">
        <v>564</v>
      </c>
      <c r="BM27" s="83" t="s">
        <v>564</v>
      </c>
      <c r="BN27" s="83" t="s">
        <v>564</v>
      </c>
      <c r="BO27" s="83" t="s">
        <v>564</v>
      </c>
      <c r="BP27" s="83" t="s">
        <v>564</v>
      </c>
      <c r="BQ27" s="83" t="s">
        <v>564</v>
      </c>
      <c r="BR27" s="83" t="s">
        <v>564</v>
      </c>
      <c r="BS27" s="83" t="s">
        <v>564</v>
      </c>
      <c r="BT27" s="83" t="s">
        <v>564</v>
      </c>
      <c r="BU27" s="83" t="s">
        <v>564</v>
      </c>
      <c r="BV27" s="83" t="s">
        <v>564</v>
      </c>
      <c r="BW27" s="83" t="s">
        <v>564</v>
      </c>
      <c r="BX27" s="83" t="s">
        <v>564</v>
      </c>
      <c r="BY27" s="83" t="s">
        <v>564</v>
      </c>
      <c r="BZ27" s="83" t="s">
        <v>564</v>
      </c>
      <c r="CA27" s="83" t="s">
        <v>564</v>
      </c>
      <c r="CB27" s="83" t="s">
        <v>564</v>
      </c>
      <c r="CC27" s="83" t="s">
        <v>564</v>
      </c>
      <c r="CD27" s="83" t="s">
        <v>564</v>
      </c>
      <c r="CE27" s="83" t="s">
        <v>564</v>
      </c>
      <c r="CF27" s="83" t="s">
        <v>564</v>
      </c>
      <c r="CG27" s="83" t="s">
        <v>564</v>
      </c>
      <c r="CH27" s="83" t="s">
        <v>564</v>
      </c>
      <c r="CI27" s="83" t="s">
        <v>564</v>
      </c>
      <c r="CJ27" s="83" t="s">
        <v>564</v>
      </c>
      <c r="CK27" s="83" t="s">
        <v>564</v>
      </c>
      <c r="CL27" s="83" t="s">
        <v>564</v>
      </c>
      <c r="CM27" s="83" t="s">
        <v>564</v>
      </c>
      <c r="CN27" s="83" t="s">
        <v>564</v>
      </c>
      <c r="CO27" s="83" t="s">
        <v>564</v>
      </c>
      <c r="CP27" s="83" t="s">
        <v>564</v>
      </c>
      <c r="CQ27" s="83" t="s">
        <v>564</v>
      </c>
      <c r="CR27" s="83" t="s">
        <v>564</v>
      </c>
      <c r="CS27" s="83" t="s">
        <v>564</v>
      </c>
      <c r="CT27" s="83" t="s">
        <v>564</v>
      </c>
      <c r="CU27" s="83" t="s">
        <v>564</v>
      </c>
      <c r="CV27" s="83" t="s">
        <v>564</v>
      </c>
      <c r="CW27" s="83" t="s">
        <v>564</v>
      </c>
      <c r="CX27" s="83" t="s">
        <v>564</v>
      </c>
      <c r="CY27" s="83" t="s">
        <v>564</v>
      </c>
      <c r="CZ27" s="83" t="s">
        <v>564</v>
      </c>
      <c r="DA27" s="83" t="s">
        <v>564</v>
      </c>
      <c r="DB27" s="83" t="s">
        <v>564</v>
      </c>
      <c r="DC27" s="83" t="s">
        <v>564</v>
      </c>
      <c r="DD27" s="83" t="s">
        <v>564</v>
      </c>
      <c r="DE27" s="83" t="s">
        <v>564</v>
      </c>
      <c r="DF27" s="83" t="s">
        <v>564</v>
      </c>
      <c r="DG27" s="83" t="s">
        <v>564</v>
      </c>
      <c r="DH27" s="83" t="s">
        <v>564</v>
      </c>
      <c r="DI27" s="83" t="s">
        <v>564</v>
      </c>
      <c r="DJ27" s="83" t="s">
        <v>564</v>
      </c>
      <c r="DK27" s="83" t="s">
        <v>564</v>
      </c>
      <c r="DL27" s="83" t="s">
        <v>564</v>
      </c>
      <c r="DM27" s="83" t="s">
        <v>564</v>
      </c>
      <c r="DN27" s="83" t="s">
        <v>564</v>
      </c>
      <c r="DO27" s="83" t="s">
        <v>564</v>
      </c>
      <c r="DP27" s="83" t="s">
        <v>564</v>
      </c>
      <c r="DQ27" s="83" t="s">
        <v>564</v>
      </c>
      <c r="DR27" s="83" t="s">
        <v>564</v>
      </c>
      <c r="DS27" s="83" t="s">
        <v>564</v>
      </c>
      <c r="DT27" s="83" t="s">
        <v>564</v>
      </c>
      <c r="DU27" s="83" t="s">
        <v>564</v>
      </c>
      <c r="DV27" s="83" t="s">
        <v>564</v>
      </c>
      <c r="DW27" s="83" t="s">
        <v>564</v>
      </c>
      <c r="DX27" s="83" t="s">
        <v>564</v>
      </c>
      <c r="DY27" s="83" t="s">
        <v>564</v>
      </c>
      <c r="DZ27" s="83" t="s">
        <v>564</v>
      </c>
      <c r="EA27" s="83" t="s">
        <v>564</v>
      </c>
      <c r="EB27" s="83" t="s">
        <v>564</v>
      </c>
      <c r="EC27" s="83" t="s">
        <v>564</v>
      </c>
      <c r="ED27" s="83" t="s">
        <v>564</v>
      </c>
      <c r="EE27" s="83" t="s">
        <v>564</v>
      </c>
      <c r="EF27" s="83" t="s">
        <v>564</v>
      </c>
      <c r="EG27" s="83" t="s">
        <v>564</v>
      </c>
      <c r="EH27" s="83" t="s">
        <v>564</v>
      </c>
      <c r="EI27" s="83" t="s">
        <v>564</v>
      </c>
      <c r="EJ27" s="83" t="s">
        <v>564</v>
      </c>
      <c r="EK27" s="83" t="s">
        <v>564</v>
      </c>
      <c r="EL27" s="83" t="s">
        <v>564</v>
      </c>
      <c r="EM27" s="83" t="s">
        <v>564</v>
      </c>
      <c r="EN27" s="83" t="s">
        <v>564</v>
      </c>
      <c r="EO27" s="83" t="s">
        <v>564</v>
      </c>
      <c r="EP27" s="83" t="s">
        <v>564</v>
      </c>
      <c r="EQ27" s="83" t="s">
        <v>564</v>
      </c>
      <c r="ER27" s="83" t="s">
        <v>564</v>
      </c>
      <c r="ES27" s="83" t="s">
        <v>564</v>
      </c>
      <c r="ET27" s="83" t="s">
        <v>564</v>
      </c>
      <c r="EU27" s="83" t="s">
        <v>564</v>
      </c>
      <c r="EV27" s="83" t="s">
        <v>564</v>
      </c>
      <c r="EW27" s="83" t="s">
        <v>564</v>
      </c>
      <c r="EX27" s="83" t="s">
        <v>564</v>
      </c>
      <c r="EY27" s="83" t="s">
        <v>564</v>
      </c>
      <c r="EZ27" s="83" t="s">
        <v>564</v>
      </c>
      <c r="FA27" s="83" t="s">
        <v>564</v>
      </c>
      <c r="FB27" s="83" t="s">
        <v>564</v>
      </c>
      <c r="FC27" s="83" t="s">
        <v>564</v>
      </c>
      <c r="FD27" s="83" t="s">
        <v>564</v>
      </c>
      <c r="FE27" s="83" t="s">
        <v>564</v>
      </c>
      <c r="FF27" s="83" t="s">
        <v>564</v>
      </c>
      <c r="FG27" s="83" t="s">
        <v>564</v>
      </c>
      <c r="FH27" s="83" t="s">
        <v>564</v>
      </c>
      <c r="FI27" s="83" t="s">
        <v>564</v>
      </c>
      <c r="FJ27" s="83" t="s">
        <v>564</v>
      </c>
      <c r="FK27" s="83" t="s">
        <v>564</v>
      </c>
      <c r="FL27" s="83" t="s">
        <v>564</v>
      </c>
      <c r="FM27" s="83" t="s">
        <v>564</v>
      </c>
      <c r="FN27" s="83" t="s">
        <v>564</v>
      </c>
      <c r="FO27" s="83" t="s">
        <v>564</v>
      </c>
      <c r="FP27" s="83" t="s">
        <v>564</v>
      </c>
      <c r="FQ27" s="83" t="s">
        <v>564</v>
      </c>
      <c r="FR27" s="83" t="s">
        <v>564</v>
      </c>
      <c r="FS27" s="83" t="s">
        <v>564</v>
      </c>
      <c r="FT27" s="83" t="s">
        <v>564</v>
      </c>
      <c r="FU27" s="83" t="s">
        <v>564</v>
      </c>
      <c r="FV27" s="83" t="s">
        <v>564</v>
      </c>
      <c r="FW27" s="83" t="s">
        <v>564</v>
      </c>
      <c r="FX27" s="83" t="s">
        <v>564</v>
      </c>
      <c r="FY27" s="83" t="s">
        <v>564</v>
      </c>
      <c r="FZ27" s="83" t="s">
        <v>564</v>
      </c>
      <c r="GA27" s="83" t="s">
        <v>564</v>
      </c>
      <c r="GB27" s="83" t="s">
        <v>564</v>
      </c>
      <c r="GC27" s="83" t="s">
        <v>564</v>
      </c>
      <c r="GD27" s="83" t="s">
        <v>564</v>
      </c>
      <c r="GE27" s="83" t="s">
        <v>564</v>
      </c>
      <c r="GF27" s="83" t="s">
        <v>564</v>
      </c>
      <c r="GG27" s="83" t="s">
        <v>564</v>
      </c>
      <c r="GH27" s="83" t="s">
        <v>564</v>
      </c>
      <c r="GI27" s="83" t="s">
        <v>564</v>
      </c>
      <c r="GJ27" s="83" t="s">
        <v>564</v>
      </c>
      <c r="GK27" s="83" t="s">
        <v>564</v>
      </c>
      <c r="GL27" s="83" t="s">
        <v>564</v>
      </c>
      <c r="GM27" s="83" t="s">
        <v>564</v>
      </c>
      <c r="GN27" s="83" t="s">
        <v>564</v>
      </c>
      <c r="GO27" s="83" t="s">
        <v>564</v>
      </c>
      <c r="GP27" s="83" t="s">
        <v>564</v>
      </c>
      <c r="GQ27" s="83" t="s">
        <v>564</v>
      </c>
      <c r="GR27" s="83" t="s">
        <v>564</v>
      </c>
      <c r="GS27" s="83" t="s">
        <v>564</v>
      </c>
      <c r="GT27" s="83" t="s">
        <v>564</v>
      </c>
      <c r="GU27" s="83" t="s">
        <v>564</v>
      </c>
      <c r="GV27" s="83" t="s">
        <v>564</v>
      </c>
      <c r="GW27" s="83" t="s">
        <v>564</v>
      </c>
      <c r="GX27" s="83" t="s">
        <v>564</v>
      </c>
      <c r="GY27" s="83" t="s">
        <v>564</v>
      </c>
      <c r="GZ27" s="83" t="s">
        <v>564</v>
      </c>
      <c r="HA27" s="83" t="s">
        <v>564</v>
      </c>
      <c r="HB27" s="83" t="s">
        <v>564</v>
      </c>
      <c r="HC27" s="83" t="s">
        <v>564</v>
      </c>
      <c r="HD27" s="83" t="s">
        <v>564</v>
      </c>
      <c r="HE27" s="83" t="s">
        <v>564</v>
      </c>
      <c r="HF27" s="83" t="s">
        <v>564</v>
      </c>
      <c r="HG27" s="83" t="s">
        <v>564</v>
      </c>
      <c r="HH27" s="83" t="s">
        <v>564</v>
      </c>
      <c r="HI27" s="83" t="s">
        <v>564</v>
      </c>
      <c r="HJ27" s="83" t="s">
        <v>564</v>
      </c>
      <c r="HK27" s="83" t="s">
        <v>564</v>
      </c>
      <c r="HL27" s="83" t="s">
        <v>564</v>
      </c>
      <c r="HM27" s="83" t="s">
        <v>564</v>
      </c>
      <c r="HN27" s="83" t="s">
        <v>564</v>
      </c>
      <c r="HO27" s="83" t="s">
        <v>564</v>
      </c>
      <c r="HP27" s="83" t="s">
        <v>564</v>
      </c>
      <c r="HQ27" s="83" t="s">
        <v>564</v>
      </c>
      <c r="HR27" s="83" t="s">
        <v>564</v>
      </c>
      <c r="HS27" s="83" t="s">
        <v>564</v>
      </c>
      <c r="HT27" s="83" t="s">
        <v>564</v>
      </c>
      <c r="HU27" s="83" t="s">
        <v>564</v>
      </c>
      <c r="HV27" s="83" t="s">
        <v>564</v>
      </c>
      <c r="HW27" s="83" t="s">
        <v>564</v>
      </c>
      <c r="HX27" s="83" t="s">
        <v>564</v>
      </c>
      <c r="HY27" s="83" t="s">
        <v>564</v>
      </c>
      <c r="HZ27" s="83" t="s">
        <v>564</v>
      </c>
      <c r="IA27" s="83" t="s">
        <v>564</v>
      </c>
      <c r="IB27" s="83" t="s">
        <v>564</v>
      </c>
      <c r="IC27" s="83" t="s">
        <v>564</v>
      </c>
      <c r="ID27" s="83" t="s">
        <v>564</v>
      </c>
      <c r="IE27" s="83" t="s">
        <v>564</v>
      </c>
      <c r="IF27" s="83" t="s">
        <v>564</v>
      </c>
      <c r="IG27" s="83" t="s">
        <v>564</v>
      </c>
      <c r="IH27" s="83" t="s">
        <v>564</v>
      </c>
      <c r="II27" s="83" t="s">
        <v>564</v>
      </c>
      <c r="IJ27" s="83" t="s">
        <v>564</v>
      </c>
      <c r="IK27" s="83" t="s">
        <v>564</v>
      </c>
      <c r="IL27" s="83" t="s">
        <v>564</v>
      </c>
      <c r="IM27" s="83" t="s">
        <v>564</v>
      </c>
      <c r="IN27" s="83" t="s">
        <v>564</v>
      </c>
      <c r="IO27" s="83" t="s">
        <v>564</v>
      </c>
      <c r="IP27" s="83" t="s">
        <v>564</v>
      </c>
      <c r="IQ27" s="83" t="s">
        <v>564</v>
      </c>
      <c r="IR27" s="83" t="s">
        <v>564</v>
      </c>
      <c r="IS27" s="83" t="s">
        <v>564</v>
      </c>
      <c r="IT27" s="83" t="s">
        <v>564</v>
      </c>
      <c r="IU27" s="83" t="s">
        <v>564</v>
      </c>
      <c r="IV27" s="84"/>
      <c r="IW27" s="81" t="s">
        <v>564</v>
      </c>
      <c r="IX27" s="81" t="s">
        <v>564</v>
      </c>
      <c r="IY27" s="81" t="s">
        <v>564</v>
      </c>
      <c r="IZ27" s="81" t="s">
        <v>564</v>
      </c>
      <c r="JA27" s="81" t="s">
        <v>564</v>
      </c>
      <c r="JB27" s="81" t="s">
        <v>564</v>
      </c>
      <c r="JC27" s="81" t="s">
        <v>564</v>
      </c>
      <c r="JD27" s="81" t="s">
        <v>564</v>
      </c>
      <c r="JE27" s="81" t="s">
        <v>564</v>
      </c>
      <c r="JF27" s="81" t="s">
        <v>564</v>
      </c>
      <c r="JG27" s="81" t="s">
        <v>564</v>
      </c>
      <c r="JH27" s="81" t="s">
        <v>564</v>
      </c>
      <c r="JI27" s="81" t="s">
        <v>564</v>
      </c>
      <c r="JJ27" s="81" t="s">
        <v>564</v>
      </c>
      <c r="JK27" s="81" t="s">
        <v>564</v>
      </c>
      <c r="JL27" s="81" t="s">
        <v>564</v>
      </c>
      <c r="JM27" s="81" t="s">
        <v>564</v>
      </c>
      <c r="JN27" s="81" t="s">
        <v>564</v>
      </c>
      <c r="JO27" s="81" t="s">
        <v>564</v>
      </c>
      <c r="JP27" s="81" t="s">
        <v>564</v>
      </c>
      <c r="JQ27" s="81" t="s">
        <v>564</v>
      </c>
      <c r="JR27" s="81" t="s">
        <v>564</v>
      </c>
      <c r="JS27" s="81" t="s">
        <v>564</v>
      </c>
      <c r="JT27" s="81" t="s">
        <v>564</v>
      </c>
      <c r="JU27" s="81" t="s">
        <v>564</v>
      </c>
      <c r="JV27" s="81" t="s">
        <v>564</v>
      </c>
      <c r="JW27" s="81" t="s">
        <v>564</v>
      </c>
      <c r="JX27" s="81" t="s">
        <v>564</v>
      </c>
      <c r="JY27" s="81" t="s">
        <v>564</v>
      </c>
      <c r="JZ27" s="81" t="s">
        <v>564</v>
      </c>
      <c r="KA27" s="81" t="s">
        <v>564</v>
      </c>
      <c r="KB27" s="81" t="s">
        <v>564</v>
      </c>
      <c r="KC27" s="81" t="s">
        <v>564</v>
      </c>
      <c r="KD27" s="81" t="s">
        <v>564</v>
      </c>
      <c r="KE27" s="81" t="s">
        <v>564</v>
      </c>
      <c r="KF27" s="81" t="s">
        <v>564</v>
      </c>
      <c r="KG27" s="81" t="s">
        <v>564</v>
      </c>
      <c r="KH27" s="81" t="s">
        <v>564</v>
      </c>
      <c r="KI27" s="81" t="s">
        <v>564</v>
      </c>
      <c r="KJ27" s="81" t="s">
        <v>564</v>
      </c>
      <c r="KK27" s="81" t="s">
        <v>564</v>
      </c>
      <c r="KL27" s="81" t="s">
        <v>564</v>
      </c>
      <c r="KM27" s="81" t="s">
        <v>564</v>
      </c>
      <c r="KN27" s="81" t="s">
        <v>564</v>
      </c>
      <c r="KO27" s="81" t="s">
        <v>564</v>
      </c>
      <c r="KP27" s="81" t="s">
        <v>564</v>
      </c>
      <c r="KQ27" s="81" t="s">
        <v>564</v>
      </c>
      <c r="KR27" s="81" t="s">
        <v>564</v>
      </c>
      <c r="KS27" s="81" t="s">
        <v>564</v>
      </c>
      <c r="KT27" s="81" t="s">
        <v>564</v>
      </c>
      <c r="KU27" s="81" t="s">
        <v>564</v>
      </c>
      <c r="KV27" s="81" t="s">
        <v>564</v>
      </c>
      <c r="KW27" s="81" t="s">
        <v>564</v>
      </c>
      <c r="KX27" s="81" t="s">
        <v>564</v>
      </c>
      <c r="KY27" s="81" t="s">
        <v>564</v>
      </c>
      <c r="KZ27" s="81" t="s">
        <v>564</v>
      </c>
      <c r="LA27" s="81" t="s">
        <v>564</v>
      </c>
      <c r="LB27" s="81" t="s">
        <v>564</v>
      </c>
      <c r="LC27" s="81" t="s">
        <v>564</v>
      </c>
      <c r="LD27" s="81" t="s">
        <v>564</v>
      </c>
      <c r="LE27" s="81" t="s">
        <v>564</v>
      </c>
      <c r="LF27" s="81" t="s">
        <v>564</v>
      </c>
      <c r="LG27" s="81" t="s">
        <v>564</v>
      </c>
      <c r="LH27" s="81" t="s">
        <v>564</v>
      </c>
      <c r="LI27" s="81" t="s">
        <v>564</v>
      </c>
      <c r="LJ27" s="81" t="s">
        <v>564</v>
      </c>
      <c r="LK27" s="81" t="s">
        <v>564</v>
      </c>
      <c r="LL27" s="81" t="s">
        <v>564</v>
      </c>
      <c r="LM27" s="81" t="s">
        <v>564</v>
      </c>
      <c r="LN27" s="81" t="s">
        <v>564</v>
      </c>
      <c r="LO27" s="81" t="s">
        <v>564</v>
      </c>
      <c r="LP27" s="81" t="s">
        <v>564</v>
      </c>
      <c r="LQ27" s="81" t="s">
        <v>564</v>
      </c>
      <c r="LR27" s="81" t="s">
        <v>564</v>
      </c>
      <c r="LS27" s="81" t="s">
        <v>564</v>
      </c>
      <c r="LT27" s="81" t="s">
        <v>564</v>
      </c>
      <c r="LU27" s="81" t="s">
        <v>564</v>
      </c>
      <c r="LV27" s="81" t="s">
        <v>564</v>
      </c>
      <c r="LW27" s="81" t="s">
        <v>564</v>
      </c>
      <c r="LX27" s="81" t="s">
        <v>564</v>
      </c>
      <c r="LY27" s="81" t="s">
        <v>564</v>
      </c>
      <c r="LZ27" s="81" t="s">
        <v>564</v>
      </c>
      <c r="MA27" s="81" t="s">
        <v>564</v>
      </c>
      <c r="MB27" s="81" t="s">
        <v>564</v>
      </c>
      <c r="MC27" s="81" t="s">
        <v>564</v>
      </c>
      <c r="MD27" s="81" t="s">
        <v>564</v>
      </c>
      <c r="ME27" s="81" t="s">
        <v>564</v>
      </c>
      <c r="MF27" s="81" t="s">
        <v>564</v>
      </c>
      <c r="MG27" s="81" t="s">
        <v>564</v>
      </c>
      <c r="MH27" s="81" t="s">
        <v>564</v>
      </c>
      <c r="MI27" s="81" t="s">
        <v>564</v>
      </c>
      <c r="MJ27" s="81" t="s">
        <v>564</v>
      </c>
      <c r="MK27" s="81" t="s">
        <v>564</v>
      </c>
      <c r="ML27" s="81" t="s">
        <v>564</v>
      </c>
      <c r="MM27" s="81" t="s">
        <v>564</v>
      </c>
      <c r="MN27" s="81" t="s">
        <v>564</v>
      </c>
      <c r="MO27" s="81" t="s">
        <v>564</v>
      </c>
      <c r="MP27" s="81" t="s">
        <v>564</v>
      </c>
      <c r="MQ27" s="81" t="s">
        <v>564</v>
      </c>
      <c r="MR27" s="81" t="s">
        <v>564</v>
      </c>
      <c r="MS27" s="81" t="s">
        <v>564</v>
      </c>
      <c r="MT27" s="81" t="s">
        <v>564</v>
      </c>
      <c r="MU27" s="81" t="s">
        <v>564</v>
      </c>
      <c r="MV27" s="81" t="s">
        <v>564</v>
      </c>
      <c r="MW27" s="81" t="s">
        <v>564</v>
      </c>
      <c r="MX27" s="81" t="s">
        <v>564</v>
      </c>
      <c r="MY27" s="81" t="s">
        <v>564</v>
      </c>
      <c r="MZ27" s="81" t="s">
        <v>564</v>
      </c>
      <c r="NA27" s="81" t="s">
        <v>564</v>
      </c>
      <c r="NB27" s="81" t="s">
        <v>564</v>
      </c>
      <c r="NC27" s="81" t="s">
        <v>564</v>
      </c>
      <c r="ND27" s="81" t="s">
        <v>564</v>
      </c>
      <c r="NE27" s="81" t="s">
        <v>564</v>
      </c>
      <c r="NF27" s="81" t="s">
        <v>564</v>
      </c>
      <c r="NG27" s="81" t="s">
        <v>564</v>
      </c>
      <c r="NH27" s="81" t="s">
        <v>564</v>
      </c>
      <c r="NI27" s="81" t="s">
        <v>564</v>
      </c>
      <c r="NJ27" s="81" t="s">
        <v>564</v>
      </c>
      <c r="NK27" s="81" t="s">
        <v>564</v>
      </c>
      <c r="NL27" s="81" t="s">
        <v>564</v>
      </c>
      <c r="NM27" s="81" t="s">
        <v>564</v>
      </c>
      <c r="NN27" s="81" t="s">
        <v>564</v>
      </c>
      <c r="NO27" s="81" t="s">
        <v>564</v>
      </c>
      <c r="NP27" s="81" t="s">
        <v>564</v>
      </c>
      <c r="NQ27" s="81" t="s">
        <v>564</v>
      </c>
      <c r="NR27" s="81" t="s">
        <v>564</v>
      </c>
      <c r="NS27" s="81" t="s">
        <v>564</v>
      </c>
      <c r="NT27" s="81" t="s">
        <v>564</v>
      </c>
      <c r="NU27" s="81" t="s">
        <v>564</v>
      </c>
      <c r="NV27" s="81" t="s">
        <v>564</v>
      </c>
      <c r="NW27" s="81" t="s">
        <v>564</v>
      </c>
      <c r="NX27" s="81" t="s">
        <v>564</v>
      </c>
      <c r="NY27" s="81" t="s">
        <v>564</v>
      </c>
      <c r="NZ27" s="81" t="s">
        <v>564</v>
      </c>
      <c r="OA27" s="81" t="s">
        <v>564</v>
      </c>
      <c r="OB27" s="81" t="s">
        <v>564</v>
      </c>
      <c r="OC27" s="81" t="s">
        <v>564</v>
      </c>
      <c r="OD27" s="81" t="s">
        <v>564</v>
      </c>
      <c r="OE27" s="81" t="s">
        <v>564</v>
      </c>
      <c r="OF27" s="81" t="s">
        <v>564</v>
      </c>
      <c r="OG27" s="81" t="s">
        <v>564</v>
      </c>
      <c r="OH27" s="81" t="s">
        <v>564</v>
      </c>
      <c r="OI27" s="81" t="s">
        <v>564</v>
      </c>
      <c r="OJ27" s="81" t="s">
        <v>564</v>
      </c>
      <c r="OK27" s="81" t="s">
        <v>564</v>
      </c>
      <c r="OL27" s="81" t="s">
        <v>564</v>
      </c>
      <c r="OM27" s="81" t="s">
        <v>564</v>
      </c>
      <c r="ON27" s="81" t="s">
        <v>564</v>
      </c>
      <c r="OO27" s="81" t="s">
        <v>564</v>
      </c>
      <c r="OP27" s="81" t="s">
        <v>564</v>
      </c>
      <c r="OQ27" s="81" t="s">
        <v>564</v>
      </c>
      <c r="OR27" s="81" t="s">
        <v>564</v>
      </c>
      <c r="OS27" s="81" t="s">
        <v>564</v>
      </c>
      <c r="OT27" s="81" t="s">
        <v>564</v>
      </c>
      <c r="OU27" s="81" t="s">
        <v>564</v>
      </c>
      <c r="OV27" s="81" t="s">
        <v>564</v>
      </c>
      <c r="OW27" s="81" t="s">
        <v>564</v>
      </c>
      <c r="OX27" s="81" t="s">
        <v>564</v>
      </c>
      <c r="OY27" s="81" t="s">
        <v>564</v>
      </c>
      <c r="OZ27" s="81" t="s">
        <v>564</v>
      </c>
      <c r="PA27" s="81" t="s">
        <v>564</v>
      </c>
      <c r="PB27" s="81" t="s">
        <v>564</v>
      </c>
      <c r="PC27" s="81" t="s">
        <v>564</v>
      </c>
      <c r="PD27" s="81" t="s">
        <v>564</v>
      </c>
      <c r="PE27" s="81" t="s">
        <v>564</v>
      </c>
      <c r="PF27" s="81" t="s">
        <v>564</v>
      </c>
      <c r="PG27" s="81" t="s">
        <v>564</v>
      </c>
      <c r="PH27" s="81" t="s">
        <v>564</v>
      </c>
      <c r="PI27" s="81" t="s">
        <v>564</v>
      </c>
      <c r="PJ27" s="81" t="s">
        <v>564</v>
      </c>
      <c r="PK27" s="81" t="s">
        <v>564</v>
      </c>
      <c r="PL27" s="81" t="s">
        <v>564</v>
      </c>
      <c r="PM27" s="81" t="s">
        <v>564</v>
      </c>
      <c r="PN27" s="81" t="s">
        <v>564</v>
      </c>
      <c r="PO27" s="81" t="s">
        <v>564</v>
      </c>
      <c r="PP27" s="81" t="s">
        <v>564</v>
      </c>
      <c r="PQ27" s="81" t="s">
        <v>564</v>
      </c>
      <c r="PR27" s="81" t="s">
        <v>564</v>
      </c>
      <c r="PS27" s="81" t="s">
        <v>564</v>
      </c>
      <c r="PT27" s="81" t="s">
        <v>564</v>
      </c>
      <c r="PU27" s="81" t="s">
        <v>564</v>
      </c>
      <c r="PV27" s="81" t="s">
        <v>564</v>
      </c>
      <c r="PW27" s="81" t="s">
        <v>564</v>
      </c>
      <c r="PX27" s="81" t="s">
        <v>564</v>
      </c>
      <c r="PY27" s="81" t="s">
        <v>564</v>
      </c>
      <c r="PZ27" s="81" t="s">
        <v>564</v>
      </c>
      <c r="QA27" s="81" t="s">
        <v>564</v>
      </c>
      <c r="QB27" s="81" t="s">
        <v>564</v>
      </c>
      <c r="QC27" s="81" t="s">
        <v>564</v>
      </c>
      <c r="QD27" s="81" t="s">
        <v>564</v>
      </c>
      <c r="QE27" s="81" t="s">
        <v>564</v>
      </c>
      <c r="QF27" s="81" t="s">
        <v>564</v>
      </c>
      <c r="QG27" s="81" t="s">
        <v>564</v>
      </c>
      <c r="QH27" s="81" t="s">
        <v>564</v>
      </c>
      <c r="QI27" s="81" t="s">
        <v>564</v>
      </c>
      <c r="QJ27" s="81" t="s">
        <v>564</v>
      </c>
      <c r="QK27" s="81" t="s">
        <v>564</v>
      </c>
      <c r="QL27" s="81" t="s">
        <v>564</v>
      </c>
      <c r="QM27" s="81" t="s">
        <v>564</v>
      </c>
      <c r="QN27" s="81" t="s">
        <v>564</v>
      </c>
      <c r="QO27" s="81" t="s">
        <v>564</v>
      </c>
      <c r="QP27" s="81" t="s">
        <v>564</v>
      </c>
      <c r="QQ27" s="81" t="s">
        <v>564</v>
      </c>
      <c r="QR27" s="81" t="s">
        <v>564</v>
      </c>
      <c r="QS27" s="81" t="s">
        <v>564</v>
      </c>
      <c r="QT27" s="81" t="s">
        <v>564</v>
      </c>
      <c r="QU27" s="81" t="s">
        <v>564</v>
      </c>
      <c r="QV27" s="81" t="s">
        <v>564</v>
      </c>
      <c r="QW27" s="81" t="s">
        <v>564</v>
      </c>
      <c r="QX27" s="81" t="s">
        <v>564</v>
      </c>
      <c r="QY27" s="81" t="s">
        <v>564</v>
      </c>
      <c r="QZ27" s="81" t="s">
        <v>564</v>
      </c>
      <c r="RA27" s="81" t="s">
        <v>564</v>
      </c>
      <c r="RB27" s="81" t="s">
        <v>564</v>
      </c>
      <c r="RC27" s="81" t="s">
        <v>564</v>
      </c>
      <c r="RD27" s="81" t="s">
        <v>564</v>
      </c>
      <c r="RE27" s="81" t="s">
        <v>564</v>
      </c>
      <c r="RF27" s="81" t="s">
        <v>564</v>
      </c>
      <c r="RG27" s="81" t="s">
        <v>564</v>
      </c>
      <c r="RH27" s="81" t="s">
        <v>564</v>
      </c>
      <c r="RI27" s="81" t="s">
        <v>564</v>
      </c>
      <c r="RJ27" s="81" t="s">
        <v>564</v>
      </c>
      <c r="RK27" s="81" t="s">
        <v>564</v>
      </c>
      <c r="RL27" s="81" t="s">
        <v>564</v>
      </c>
      <c r="RM27" s="81" t="s">
        <v>564</v>
      </c>
      <c r="RN27" s="81" t="s">
        <v>564</v>
      </c>
      <c r="RO27" s="81" t="s">
        <v>564</v>
      </c>
      <c r="RP27" s="81" t="s">
        <v>564</v>
      </c>
      <c r="RQ27" s="81" t="s">
        <v>564</v>
      </c>
      <c r="RR27" s="81" t="s">
        <v>564</v>
      </c>
      <c r="RS27" s="81" t="s">
        <v>564</v>
      </c>
      <c r="RT27" s="81" t="s">
        <v>564</v>
      </c>
      <c r="RU27" s="81" t="s">
        <v>564</v>
      </c>
      <c r="RV27" s="81" t="s">
        <v>564</v>
      </c>
      <c r="RW27" s="81" t="s">
        <v>564</v>
      </c>
      <c r="RX27" s="81" t="s">
        <v>564</v>
      </c>
      <c r="RY27" s="81" t="s">
        <v>564</v>
      </c>
      <c r="RZ27" s="81" t="s">
        <v>564</v>
      </c>
      <c r="SA27" s="81" t="s">
        <v>564</v>
      </c>
      <c r="SB27" s="81" t="s">
        <v>564</v>
      </c>
      <c r="SC27" s="81" t="s">
        <v>564</v>
      </c>
      <c r="SD27" s="81" t="s">
        <v>564</v>
      </c>
      <c r="SE27" s="81" t="s">
        <v>564</v>
      </c>
      <c r="SF27" s="81" t="s">
        <v>564</v>
      </c>
      <c r="SG27" s="81" t="s">
        <v>564</v>
      </c>
      <c r="SH27" s="81" t="s">
        <v>564</v>
      </c>
    </row>
    <row r="28" spans="1:502">
      <c r="A28" s="18" t="s">
        <v>572</v>
      </c>
      <c r="B28" s="80">
        <v>20</v>
      </c>
      <c r="C28" s="80">
        <v>3</v>
      </c>
      <c r="D28" s="80">
        <v>2</v>
      </c>
      <c r="E28" s="80">
        <v>2006</v>
      </c>
      <c r="F28" s="80" t="s">
        <v>566</v>
      </c>
      <c r="G28" s="182" t="s">
        <v>570</v>
      </c>
      <c r="H28" s="80" t="s">
        <v>231</v>
      </c>
      <c r="I28" s="173"/>
      <c r="J28" s="83" t="s">
        <v>564</v>
      </c>
      <c r="K28" s="83" t="s">
        <v>564</v>
      </c>
      <c r="L28" s="83" t="s">
        <v>564</v>
      </c>
      <c r="M28" s="83" t="s">
        <v>564</v>
      </c>
      <c r="N28" s="83" t="s">
        <v>564</v>
      </c>
      <c r="O28" s="83" t="s">
        <v>564</v>
      </c>
      <c r="P28" s="83" t="s">
        <v>564</v>
      </c>
      <c r="Q28" s="83" t="s">
        <v>564</v>
      </c>
      <c r="R28" s="83" t="s">
        <v>564</v>
      </c>
      <c r="S28" s="83" t="s">
        <v>564</v>
      </c>
      <c r="T28" s="83" t="s">
        <v>564</v>
      </c>
      <c r="U28" s="83" t="s">
        <v>564</v>
      </c>
      <c r="V28" s="83" t="s">
        <v>564</v>
      </c>
      <c r="W28" s="83" t="s">
        <v>564</v>
      </c>
      <c r="X28" s="83" t="s">
        <v>564</v>
      </c>
      <c r="Y28" s="83" t="s">
        <v>564</v>
      </c>
      <c r="Z28" s="83" t="s">
        <v>564</v>
      </c>
      <c r="AA28" s="83" t="s">
        <v>564</v>
      </c>
      <c r="AB28" s="83" t="s">
        <v>564</v>
      </c>
      <c r="AC28" s="83" t="s">
        <v>564</v>
      </c>
      <c r="AD28" s="83" t="s">
        <v>564</v>
      </c>
      <c r="AE28" s="83" t="s">
        <v>564</v>
      </c>
      <c r="AF28" s="83" t="s">
        <v>564</v>
      </c>
      <c r="AG28" s="83" t="s">
        <v>564</v>
      </c>
      <c r="AH28" s="83" t="s">
        <v>564</v>
      </c>
      <c r="AI28" s="83" t="s">
        <v>564</v>
      </c>
      <c r="AJ28" s="83" t="s">
        <v>564</v>
      </c>
      <c r="AK28" s="83" t="s">
        <v>564</v>
      </c>
      <c r="AL28" s="83" t="s">
        <v>564</v>
      </c>
      <c r="AM28" s="83" t="s">
        <v>564</v>
      </c>
      <c r="AN28" s="83" t="s">
        <v>564</v>
      </c>
      <c r="AO28" s="83" t="s">
        <v>564</v>
      </c>
      <c r="AP28" s="83" t="s">
        <v>564</v>
      </c>
      <c r="AQ28" s="83" t="s">
        <v>564</v>
      </c>
      <c r="AR28" s="83" t="s">
        <v>564</v>
      </c>
      <c r="AS28" s="83" t="s">
        <v>564</v>
      </c>
      <c r="AT28" s="83" t="s">
        <v>564</v>
      </c>
      <c r="AU28" s="83" t="s">
        <v>564</v>
      </c>
      <c r="AV28" s="83" t="s">
        <v>564</v>
      </c>
      <c r="AW28" s="83" t="s">
        <v>564</v>
      </c>
      <c r="AX28" s="83" t="s">
        <v>564</v>
      </c>
      <c r="AY28" s="83" t="s">
        <v>564</v>
      </c>
      <c r="AZ28" s="83" t="s">
        <v>564</v>
      </c>
      <c r="BA28" s="83" t="s">
        <v>564</v>
      </c>
      <c r="BB28" s="83" t="s">
        <v>564</v>
      </c>
      <c r="BC28" s="83" t="s">
        <v>564</v>
      </c>
      <c r="BD28" s="83" t="s">
        <v>564</v>
      </c>
      <c r="BE28" s="83" t="s">
        <v>564</v>
      </c>
      <c r="BF28" s="83" t="s">
        <v>564</v>
      </c>
      <c r="BG28" s="83" t="s">
        <v>564</v>
      </c>
      <c r="BH28" s="83" t="s">
        <v>564</v>
      </c>
      <c r="BI28" s="83" t="s">
        <v>564</v>
      </c>
      <c r="BJ28" s="83" t="s">
        <v>564</v>
      </c>
      <c r="BK28" s="83" t="s">
        <v>564</v>
      </c>
      <c r="BL28" s="83" t="s">
        <v>564</v>
      </c>
      <c r="BM28" s="83" t="s">
        <v>564</v>
      </c>
      <c r="BN28" s="83" t="s">
        <v>564</v>
      </c>
      <c r="BO28" s="83" t="s">
        <v>564</v>
      </c>
      <c r="BP28" s="83" t="s">
        <v>564</v>
      </c>
      <c r="BQ28" s="83" t="s">
        <v>564</v>
      </c>
      <c r="BR28" s="83" t="s">
        <v>564</v>
      </c>
      <c r="BS28" s="83" t="s">
        <v>564</v>
      </c>
      <c r="BT28" s="83" t="s">
        <v>564</v>
      </c>
      <c r="BU28" s="83" t="s">
        <v>564</v>
      </c>
      <c r="BV28" s="83" t="s">
        <v>564</v>
      </c>
      <c r="BW28" s="83" t="s">
        <v>564</v>
      </c>
      <c r="BX28" s="83" t="s">
        <v>564</v>
      </c>
      <c r="BY28" s="83" t="s">
        <v>564</v>
      </c>
      <c r="BZ28" s="83" t="s">
        <v>564</v>
      </c>
      <c r="CA28" s="83" t="s">
        <v>564</v>
      </c>
      <c r="CB28" s="83" t="s">
        <v>564</v>
      </c>
      <c r="CC28" s="83" t="s">
        <v>564</v>
      </c>
      <c r="CD28" s="83" t="s">
        <v>564</v>
      </c>
      <c r="CE28" s="83" t="s">
        <v>564</v>
      </c>
      <c r="CF28" s="83" t="s">
        <v>564</v>
      </c>
      <c r="CG28" s="83" t="s">
        <v>564</v>
      </c>
      <c r="CH28" s="83" t="s">
        <v>564</v>
      </c>
      <c r="CI28" s="83" t="s">
        <v>564</v>
      </c>
      <c r="CJ28" s="83" t="s">
        <v>564</v>
      </c>
      <c r="CK28" s="83" t="s">
        <v>564</v>
      </c>
      <c r="CL28" s="83" t="s">
        <v>564</v>
      </c>
      <c r="CM28" s="83" t="s">
        <v>564</v>
      </c>
      <c r="CN28" s="83" t="s">
        <v>564</v>
      </c>
      <c r="CO28" s="83" t="s">
        <v>564</v>
      </c>
      <c r="CP28" s="83" t="s">
        <v>564</v>
      </c>
      <c r="CQ28" s="83" t="s">
        <v>564</v>
      </c>
      <c r="CR28" s="83" t="s">
        <v>564</v>
      </c>
      <c r="CS28" s="83" t="s">
        <v>564</v>
      </c>
      <c r="CT28" s="83" t="s">
        <v>564</v>
      </c>
      <c r="CU28" s="83" t="s">
        <v>564</v>
      </c>
      <c r="CV28" s="83" t="s">
        <v>564</v>
      </c>
      <c r="CW28" s="83" t="s">
        <v>564</v>
      </c>
      <c r="CX28" s="83" t="s">
        <v>564</v>
      </c>
      <c r="CY28" s="83" t="s">
        <v>564</v>
      </c>
      <c r="CZ28" s="83" t="s">
        <v>564</v>
      </c>
      <c r="DA28" s="83" t="s">
        <v>564</v>
      </c>
      <c r="DB28" s="83" t="s">
        <v>564</v>
      </c>
      <c r="DC28" s="83" t="s">
        <v>564</v>
      </c>
      <c r="DD28" s="83" t="s">
        <v>564</v>
      </c>
      <c r="DE28" s="83" t="s">
        <v>564</v>
      </c>
      <c r="DF28" s="83" t="s">
        <v>564</v>
      </c>
      <c r="DG28" s="83" t="s">
        <v>564</v>
      </c>
      <c r="DH28" s="83" t="s">
        <v>564</v>
      </c>
      <c r="DI28" s="83" t="s">
        <v>564</v>
      </c>
      <c r="DJ28" s="83" t="s">
        <v>564</v>
      </c>
      <c r="DK28" s="83" t="s">
        <v>564</v>
      </c>
      <c r="DL28" s="83" t="s">
        <v>564</v>
      </c>
      <c r="DM28" s="83" t="s">
        <v>564</v>
      </c>
      <c r="DN28" s="83" t="s">
        <v>564</v>
      </c>
      <c r="DO28" s="83" t="s">
        <v>564</v>
      </c>
      <c r="DP28" s="83" t="s">
        <v>564</v>
      </c>
      <c r="DQ28" s="83" t="s">
        <v>564</v>
      </c>
      <c r="DR28" s="83" t="s">
        <v>564</v>
      </c>
      <c r="DS28" s="83" t="s">
        <v>564</v>
      </c>
      <c r="DT28" s="83" t="s">
        <v>564</v>
      </c>
      <c r="DU28" s="83" t="s">
        <v>564</v>
      </c>
      <c r="DV28" s="83" t="s">
        <v>564</v>
      </c>
      <c r="DW28" s="83" t="s">
        <v>564</v>
      </c>
      <c r="DX28" s="83" t="s">
        <v>564</v>
      </c>
      <c r="DY28" s="83" t="s">
        <v>564</v>
      </c>
      <c r="DZ28" s="83" t="s">
        <v>564</v>
      </c>
      <c r="EA28" s="83" t="s">
        <v>564</v>
      </c>
      <c r="EB28" s="83" t="s">
        <v>564</v>
      </c>
      <c r="EC28" s="83" t="s">
        <v>564</v>
      </c>
      <c r="ED28" s="83" t="s">
        <v>564</v>
      </c>
      <c r="EE28" s="83" t="s">
        <v>564</v>
      </c>
      <c r="EF28" s="83" t="s">
        <v>564</v>
      </c>
      <c r="EG28" s="83" t="s">
        <v>564</v>
      </c>
      <c r="EH28" s="83" t="s">
        <v>564</v>
      </c>
      <c r="EI28" s="83" t="s">
        <v>564</v>
      </c>
      <c r="EJ28" s="83" t="s">
        <v>564</v>
      </c>
      <c r="EK28" s="83" t="s">
        <v>564</v>
      </c>
      <c r="EL28" s="83" t="s">
        <v>564</v>
      </c>
      <c r="EM28" s="83" t="s">
        <v>564</v>
      </c>
      <c r="EN28" s="83" t="s">
        <v>564</v>
      </c>
      <c r="EO28" s="83" t="s">
        <v>564</v>
      </c>
      <c r="EP28" s="83" t="s">
        <v>564</v>
      </c>
      <c r="EQ28" s="83" t="s">
        <v>564</v>
      </c>
      <c r="ER28" s="83" t="s">
        <v>564</v>
      </c>
      <c r="ES28" s="83" t="s">
        <v>564</v>
      </c>
      <c r="ET28" s="83" t="s">
        <v>564</v>
      </c>
      <c r="EU28" s="83" t="s">
        <v>564</v>
      </c>
      <c r="EV28" s="83" t="s">
        <v>564</v>
      </c>
      <c r="EW28" s="83" t="s">
        <v>564</v>
      </c>
      <c r="EX28" s="83" t="s">
        <v>564</v>
      </c>
      <c r="EY28" s="83" t="s">
        <v>564</v>
      </c>
      <c r="EZ28" s="83" t="s">
        <v>564</v>
      </c>
      <c r="FA28" s="83" t="s">
        <v>564</v>
      </c>
      <c r="FB28" s="83" t="s">
        <v>564</v>
      </c>
      <c r="FC28" s="83" t="s">
        <v>564</v>
      </c>
      <c r="FD28" s="83" t="s">
        <v>564</v>
      </c>
      <c r="FE28" s="83" t="s">
        <v>564</v>
      </c>
      <c r="FF28" s="83" t="s">
        <v>564</v>
      </c>
      <c r="FG28" s="83" t="s">
        <v>564</v>
      </c>
      <c r="FH28" s="83" t="s">
        <v>564</v>
      </c>
      <c r="FI28" s="83" t="s">
        <v>564</v>
      </c>
      <c r="FJ28" s="83" t="s">
        <v>564</v>
      </c>
      <c r="FK28" s="83" t="s">
        <v>564</v>
      </c>
      <c r="FL28" s="83" t="s">
        <v>564</v>
      </c>
      <c r="FM28" s="83" t="s">
        <v>564</v>
      </c>
      <c r="FN28" s="83" t="s">
        <v>564</v>
      </c>
      <c r="FO28" s="83" t="s">
        <v>564</v>
      </c>
      <c r="FP28" s="83" t="s">
        <v>564</v>
      </c>
      <c r="FQ28" s="83" t="s">
        <v>564</v>
      </c>
      <c r="FR28" s="83" t="s">
        <v>564</v>
      </c>
      <c r="FS28" s="83" t="s">
        <v>564</v>
      </c>
      <c r="FT28" s="83" t="s">
        <v>564</v>
      </c>
      <c r="FU28" s="83" t="s">
        <v>564</v>
      </c>
      <c r="FV28" s="83" t="s">
        <v>564</v>
      </c>
      <c r="FW28" s="83" t="s">
        <v>564</v>
      </c>
      <c r="FX28" s="83" t="s">
        <v>564</v>
      </c>
      <c r="FY28" s="83" t="s">
        <v>564</v>
      </c>
      <c r="FZ28" s="83" t="s">
        <v>564</v>
      </c>
      <c r="GA28" s="83" t="s">
        <v>564</v>
      </c>
      <c r="GB28" s="83" t="s">
        <v>564</v>
      </c>
      <c r="GC28" s="83" t="s">
        <v>564</v>
      </c>
      <c r="GD28" s="83" t="s">
        <v>564</v>
      </c>
      <c r="GE28" s="83" t="s">
        <v>564</v>
      </c>
      <c r="GF28" s="83" t="s">
        <v>564</v>
      </c>
      <c r="GG28" s="83" t="s">
        <v>564</v>
      </c>
      <c r="GH28" s="83" t="s">
        <v>564</v>
      </c>
      <c r="GI28" s="83" t="s">
        <v>564</v>
      </c>
      <c r="GJ28" s="83" t="s">
        <v>564</v>
      </c>
      <c r="GK28" s="83" t="s">
        <v>564</v>
      </c>
      <c r="GL28" s="83" t="s">
        <v>564</v>
      </c>
      <c r="GM28" s="83" t="s">
        <v>564</v>
      </c>
      <c r="GN28" s="83" t="s">
        <v>564</v>
      </c>
      <c r="GO28" s="83" t="s">
        <v>564</v>
      </c>
      <c r="GP28" s="83" t="s">
        <v>564</v>
      </c>
      <c r="GQ28" s="83" t="s">
        <v>564</v>
      </c>
      <c r="GR28" s="83" t="s">
        <v>564</v>
      </c>
      <c r="GS28" s="83" t="s">
        <v>564</v>
      </c>
      <c r="GT28" s="83" t="s">
        <v>564</v>
      </c>
      <c r="GU28" s="83" t="s">
        <v>564</v>
      </c>
      <c r="GV28" s="83" t="s">
        <v>564</v>
      </c>
      <c r="GW28" s="83" t="s">
        <v>564</v>
      </c>
      <c r="GX28" s="83" t="s">
        <v>564</v>
      </c>
      <c r="GY28" s="83" t="s">
        <v>564</v>
      </c>
      <c r="GZ28" s="83" t="s">
        <v>564</v>
      </c>
      <c r="HA28" s="83" t="s">
        <v>564</v>
      </c>
      <c r="HB28" s="83" t="s">
        <v>564</v>
      </c>
      <c r="HC28" s="83" t="s">
        <v>564</v>
      </c>
      <c r="HD28" s="83" t="s">
        <v>564</v>
      </c>
      <c r="HE28" s="83" t="s">
        <v>564</v>
      </c>
      <c r="HF28" s="83" t="s">
        <v>564</v>
      </c>
      <c r="HG28" s="83" t="s">
        <v>564</v>
      </c>
      <c r="HH28" s="83" t="s">
        <v>564</v>
      </c>
      <c r="HI28" s="83" t="s">
        <v>564</v>
      </c>
      <c r="HJ28" s="83" t="s">
        <v>564</v>
      </c>
      <c r="HK28" s="83" t="s">
        <v>564</v>
      </c>
      <c r="HL28" s="83" t="s">
        <v>564</v>
      </c>
      <c r="HM28" s="83" t="s">
        <v>564</v>
      </c>
      <c r="HN28" s="83" t="s">
        <v>564</v>
      </c>
      <c r="HO28" s="83" t="s">
        <v>564</v>
      </c>
      <c r="HP28" s="83" t="s">
        <v>564</v>
      </c>
      <c r="HQ28" s="83" t="s">
        <v>564</v>
      </c>
      <c r="HR28" s="83" t="s">
        <v>564</v>
      </c>
      <c r="HS28" s="83" t="s">
        <v>564</v>
      </c>
      <c r="HT28" s="83" t="s">
        <v>564</v>
      </c>
      <c r="HU28" s="83" t="s">
        <v>564</v>
      </c>
      <c r="HV28" s="83" t="s">
        <v>564</v>
      </c>
      <c r="HW28" s="83" t="s">
        <v>564</v>
      </c>
      <c r="HX28" s="83" t="s">
        <v>564</v>
      </c>
      <c r="HY28" s="83" t="s">
        <v>564</v>
      </c>
      <c r="HZ28" s="83" t="s">
        <v>564</v>
      </c>
      <c r="IA28" s="83" t="s">
        <v>564</v>
      </c>
      <c r="IB28" s="83" t="s">
        <v>564</v>
      </c>
      <c r="IC28" s="83" t="s">
        <v>564</v>
      </c>
      <c r="ID28" s="83" t="s">
        <v>564</v>
      </c>
      <c r="IE28" s="83" t="s">
        <v>564</v>
      </c>
      <c r="IF28" s="83" t="s">
        <v>564</v>
      </c>
      <c r="IG28" s="83" t="s">
        <v>564</v>
      </c>
      <c r="IH28" s="83" t="s">
        <v>564</v>
      </c>
      <c r="II28" s="83" t="s">
        <v>564</v>
      </c>
      <c r="IJ28" s="83" t="s">
        <v>564</v>
      </c>
      <c r="IK28" s="83" t="s">
        <v>564</v>
      </c>
      <c r="IL28" s="83" t="s">
        <v>564</v>
      </c>
      <c r="IM28" s="83" t="s">
        <v>564</v>
      </c>
      <c r="IN28" s="83" t="s">
        <v>564</v>
      </c>
      <c r="IO28" s="83" t="s">
        <v>564</v>
      </c>
      <c r="IP28" s="83" t="s">
        <v>564</v>
      </c>
      <c r="IQ28" s="83" t="s">
        <v>564</v>
      </c>
      <c r="IR28" s="83" t="s">
        <v>564</v>
      </c>
      <c r="IS28" s="83" t="s">
        <v>564</v>
      </c>
      <c r="IT28" s="83" t="s">
        <v>564</v>
      </c>
      <c r="IU28" s="83" t="s">
        <v>564</v>
      </c>
      <c r="IV28" s="84"/>
      <c r="IW28" s="81" t="s">
        <v>564</v>
      </c>
      <c r="IX28" s="81" t="s">
        <v>564</v>
      </c>
      <c r="IY28" s="81" t="s">
        <v>564</v>
      </c>
      <c r="IZ28" s="81" t="s">
        <v>564</v>
      </c>
      <c r="JA28" s="81" t="s">
        <v>564</v>
      </c>
      <c r="JB28" s="81" t="s">
        <v>564</v>
      </c>
      <c r="JC28" s="81" t="s">
        <v>564</v>
      </c>
      <c r="JD28" s="81" t="s">
        <v>564</v>
      </c>
      <c r="JE28" s="81" t="s">
        <v>564</v>
      </c>
      <c r="JF28" s="81" t="s">
        <v>564</v>
      </c>
      <c r="JG28" s="81" t="s">
        <v>564</v>
      </c>
      <c r="JH28" s="81" t="s">
        <v>564</v>
      </c>
      <c r="JI28" s="81" t="s">
        <v>564</v>
      </c>
      <c r="JJ28" s="81" t="s">
        <v>564</v>
      </c>
      <c r="JK28" s="81" t="s">
        <v>564</v>
      </c>
      <c r="JL28" s="81" t="s">
        <v>564</v>
      </c>
      <c r="JM28" s="81" t="s">
        <v>564</v>
      </c>
      <c r="JN28" s="81" t="s">
        <v>564</v>
      </c>
      <c r="JO28" s="81" t="s">
        <v>564</v>
      </c>
      <c r="JP28" s="81" t="s">
        <v>564</v>
      </c>
      <c r="JQ28" s="81" t="s">
        <v>564</v>
      </c>
      <c r="JR28" s="81" t="s">
        <v>564</v>
      </c>
      <c r="JS28" s="81" t="s">
        <v>564</v>
      </c>
      <c r="JT28" s="81" t="s">
        <v>564</v>
      </c>
      <c r="JU28" s="81" t="s">
        <v>564</v>
      </c>
      <c r="JV28" s="81" t="s">
        <v>564</v>
      </c>
      <c r="JW28" s="81" t="s">
        <v>564</v>
      </c>
      <c r="JX28" s="81" t="s">
        <v>564</v>
      </c>
      <c r="JY28" s="81" t="s">
        <v>564</v>
      </c>
      <c r="JZ28" s="81" t="s">
        <v>564</v>
      </c>
      <c r="KA28" s="81" t="s">
        <v>564</v>
      </c>
      <c r="KB28" s="81" t="s">
        <v>564</v>
      </c>
      <c r="KC28" s="81" t="s">
        <v>564</v>
      </c>
      <c r="KD28" s="81" t="s">
        <v>564</v>
      </c>
      <c r="KE28" s="81" t="s">
        <v>564</v>
      </c>
      <c r="KF28" s="81" t="s">
        <v>564</v>
      </c>
      <c r="KG28" s="81" t="s">
        <v>564</v>
      </c>
      <c r="KH28" s="81" t="s">
        <v>564</v>
      </c>
      <c r="KI28" s="81" t="s">
        <v>564</v>
      </c>
      <c r="KJ28" s="81" t="s">
        <v>564</v>
      </c>
      <c r="KK28" s="81" t="s">
        <v>564</v>
      </c>
      <c r="KL28" s="81" t="s">
        <v>564</v>
      </c>
      <c r="KM28" s="81" t="s">
        <v>564</v>
      </c>
      <c r="KN28" s="81" t="s">
        <v>564</v>
      </c>
      <c r="KO28" s="81" t="s">
        <v>564</v>
      </c>
      <c r="KP28" s="81" t="s">
        <v>564</v>
      </c>
      <c r="KQ28" s="81" t="s">
        <v>564</v>
      </c>
      <c r="KR28" s="81" t="s">
        <v>564</v>
      </c>
      <c r="KS28" s="81" t="s">
        <v>564</v>
      </c>
      <c r="KT28" s="81" t="s">
        <v>564</v>
      </c>
      <c r="KU28" s="81" t="s">
        <v>564</v>
      </c>
      <c r="KV28" s="81" t="s">
        <v>564</v>
      </c>
      <c r="KW28" s="81" t="s">
        <v>564</v>
      </c>
      <c r="KX28" s="81" t="s">
        <v>564</v>
      </c>
      <c r="KY28" s="81" t="s">
        <v>564</v>
      </c>
      <c r="KZ28" s="81" t="s">
        <v>564</v>
      </c>
      <c r="LA28" s="81" t="s">
        <v>564</v>
      </c>
      <c r="LB28" s="81" t="s">
        <v>564</v>
      </c>
      <c r="LC28" s="81" t="s">
        <v>564</v>
      </c>
      <c r="LD28" s="81" t="s">
        <v>564</v>
      </c>
      <c r="LE28" s="81" t="s">
        <v>564</v>
      </c>
      <c r="LF28" s="81" t="s">
        <v>564</v>
      </c>
      <c r="LG28" s="81" t="s">
        <v>564</v>
      </c>
      <c r="LH28" s="81" t="s">
        <v>564</v>
      </c>
      <c r="LI28" s="81" t="s">
        <v>564</v>
      </c>
      <c r="LJ28" s="81" t="s">
        <v>564</v>
      </c>
      <c r="LK28" s="81" t="s">
        <v>564</v>
      </c>
      <c r="LL28" s="81" t="s">
        <v>564</v>
      </c>
      <c r="LM28" s="81" t="s">
        <v>564</v>
      </c>
      <c r="LN28" s="81" t="s">
        <v>564</v>
      </c>
      <c r="LO28" s="81" t="s">
        <v>564</v>
      </c>
      <c r="LP28" s="81" t="s">
        <v>564</v>
      </c>
      <c r="LQ28" s="81" t="s">
        <v>564</v>
      </c>
      <c r="LR28" s="81" t="s">
        <v>564</v>
      </c>
      <c r="LS28" s="81" t="s">
        <v>564</v>
      </c>
      <c r="LT28" s="81" t="s">
        <v>564</v>
      </c>
      <c r="LU28" s="81" t="s">
        <v>564</v>
      </c>
      <c r="LV28" s="81" t="s">
        <v>564</v>
      </c>
      <c r="LW28" s="81" t="s">
        <v>564</v>
      </c>
      <c r="LX28" s="81" t="s">
        <v>564</v>
      </c>
      <c r="LY28" s="81" t="s">
        <v>564</v>
      </c>
      <c r="LZ28" s="81" t="s">
        <v>564</v>
      </c>
      <c r="MA28" s="81" t="s">
        <v>564</v>
      </c>
      <c r="MB28" s="81" t="s">
        <v>564</v>
      </c>
      <c r="MC28" s="81" t="s">
        <v>564</v>
      </c>
      <c r="MD28" s="81" t="s">
        <v>564</v>
      </c>
      <c r="ME28" s="81" t="s">
        <v>564</v>
      </c>
      <c r="MF28" s="81" t="s">
        <v>564</v>
      </c>
      <c r="MG28" s="81" t="s">
        <v>564</v>
      </c>
      <c r="MH28" s="81" t="s">
        <v>564</v>
      </c>
      <c r="MI28" s="81" t="s">
        <v>564</v>
      </c>
      <c r="MJ28" s="81" t="s">
        <v>564</v>
      </c>
      <c r="MK28" s="81" t="s">
        <v>564</v>
      </c>
      <c r="ML28" s="81" t="s">
        <v>564</v>
      </c>
      <c r="MM28" s="81" t="s">
        <v>564</v>
      </c>
      <c r="MN28" s="81" t="s">
        <v>564</v>
      </c>
      <c r="MO28" s="81" t="s">
        <v>564</v>
      </c>
      <c r="MP28" s="81" t="s">
        <v>564</v>
      </c>
      <c r="MQ28" s="81" t="s">
        <v>564</v>
      </c>
      <c r="MR28" s="81" t="s">
        <v>564</v>
      </c>
      <c r="MS28" s="81" t="s">
        <v>564</v>
      </c>
      <c r="MT28" s="81" t="s">
        <v>564</v>
      </c>
      <c r="MU28" s="81" t="s">
        <v>564</v>
      </c>
      <c r="MV28" s="81" t="s">
        <v>564</v>
      </c>
      <c r="MW28" s="81" t="s">
        <v>564</v>
      </c>
      <c r="MX28" s="81" t="s">
        <v>564</v>
      </c>
      <c r="MY28" s="81" t="s">
        <v>564</v>
      </c>
      <c r="MZ28" s="81" t="s">
        <v>564</v>
      </c>
      <c r="NA28" s="81" t="s">
        <v>564</v>
      </c>
      <c r="NB28" s="81" t="s">
        <v>564</v>
      </c>
      <c r="NC28" s="81" t="s">
        <v>564</v>
      </c>
      <c r="ND28" s="81" t="s">
        <v>564</v>
      </c>
      <c r="NE28" s="81" t="s">
        <v>564</v>
      </c>
      <c r="NF28" s="81" t="s">
        <v>564</v>
      </c>
      <c r="NG28" s="81" t="s">
        <v>564</v>
      </c>
      <c r="NH28" s="81" t="s">
        <v>564</v>
      </c>
      <c r="NI28" s="81" t="s">
        <v>564</v>
      </c>
      <c r="NJ28" s="81" t="s">
        <v>564</v>
      </c>
      <c r="NK28" s="81" t="s">
        <v>564</v>
      </c>
      <c r="NL28" s="81" t="s">
        <v>564</v>
      </c>
      <c r="NM28" s="81" t="s">
        <v>564</v>
      </c>
      <c r="NN28" s="81" t="s">
        <v>564</v>
      </c>
      <c r="NO28" s="81" t="s">
        <v>564</v>
      </c>
      <c r="NP28" s="81" t="s">
        <v>564</v>
      </c>
      <c r="NQ28" s="81" t="s">
        <v>564</v>
      </c>
      <c r="NR28" s="81" t="s">
        <v>564</v>
      </c>
      <c r="NS28" s="81" t="s">
        <v>564</v>
      </c>
      <c r="NT28" s="81" t="s">
        <v>564</v>
      </c>
      <c r="NU28" s="81" t="s">
        <v>564</v>
      </c>
      <c r="NV28" s="81" t="s">
        <v>564</v>
      </c>
      <c r="NW28" s="81" t="s">
        <v>564</v>
      </c>
      <c r="NX28" s="81" t="s">
        <v>564</v>
      </c>
      <c r="NY28" s="81" t="s">
        <v>564</v>
      </c>
      <c r="NZ28" s="81" t="s">
        <v>564</v>
      </c>
      <c r="OA28" s="81" t="s">
        <v>564</v>
      </c>
      <c r="OB28" s="81" t="s">
        <v>564</v>
      </c>
      <c r="OC28" s="81" t="s">
        <v>564</v>
      </c>
      <c r="OD28" s="81" t="s">
        <v>564</v>
      </c>
      <c r="OE28" s="81" t="s">
        <v>564</v>
      </c>
      <c r="OF28" s="81" t="s">
        <v>564</v>
      </c>
      <c r="OG28" s="81" t="s">
        <v>564</v>
      </c>
      <c r="OH28" s="81" t="s">
        <v>564</v>
      </c>
      <c r="OI28" s="81" t="s">
        <v>564</v>
      </c>
      <c r="OJ28" s="81" t="s">
        <v>564</v>
      </c>
      <c r="OK28" s="81" t="s">
        <v>564</v>
      </c>
      <c r="OL28" s="81" t="s">
        <v>564</v>
      </c>
      <c r="OM28" s="81" t="s">
        <v>564</v>
      </c>
      <c r="ON28" s="81" t="s">
        <v>564</v>
      </c>
      <c r="OO28" s="81" t="s">
        <v>564</v>
      </c>
      <c r="OP28" s="81" t="s">
        <v>564</v>
      </c>
      <c r="OQ28" s="81" t="s">
        <v>564</v>
      </c>
      <c r="OR28" s="81" t="s">
        <v>564</v>
      </c>
      <c r="OS28" s="81" t="s">
        <v>564</v>
      </c>
      <c r="OT28" s="81" t="s">
        <v>564</v>
      </c>
      <c r="OU28" s="81" t="s">
        <v>564</v>
      </c>
      <c r="OV28" s="81" t="s">
        <v>564</v>
      </c>
      <c r="OW28" s="81" t="s">
        <v>564</v>
      </c>
      <c r="OX28" s="81" t="s">
        <v>564</v>
      </c>
      <c r="OY28" s="81" t="s">
        <v>564</v>
      </c>
      <c r="OZ28" s="81" t="s">
        <v>564</v>
      </c>
      <c r="PA28" s="81" t="s">
        <v>564</v>
      </c>
      <c r="PB28" s="81" t="s">
        <v>564</v>
      </c>
      <c r="PC28" s="81" t="s">
        <v>564</v>
      </c>
      <c r="PD28" s="81" t="s">
        <v>564</v>
      </c>
      <c r="PE28" s="81" t="s">
        <v>564</v>
      </c>
      <c r="PF28" s="81" t="s">
        <v>564</v>
      </c>
      <c r="PG28" s="81" t="s">
        <v>564</v>
      </c>
      <c r="PH28" s="81" t="s">
        <v>564</v>
      </c>
      <c r="PI28" s="81" t="s">
        <v>564</v>
      </c>
      <c r="PJ28" s="81" t="s">
        <v>564</v>
      </c>
      <c r="PK28" s="81" t="s">
        <v>564</v>
      </c>
      <c r="PL28" s="81" t="s">
        <v>564</v>
      </c>
      <c r="PM28" s="81" t="s">
        <v>564</v>
      </c>
      <c r="PN28" s="81" t="s">
        <v>564</v>
      </c>
      <c r="PO28" s="81" t="s">
        <v>564</v>
      </c>
      <c r="PP28" s="81" t="s">
        <v>564</v>
      </c>
      <c r="PQ28" s="81" t="s">
        <v>564</v>
      </c>
      <c r="PR28" s="81" t="s">
        <v>564</v>
      </c>
      <c r="PS28" s="81" t="s">
        <v>564</v>
      </c>
      <c r="PT28" s="81" t="s">
        <v>564</v>
      </c>
      <c r="PU28" s="81" t="s">
        <v>564</v>
      </c>
      <c r="PV28" s="81" t="s">
        <v>564</v>
      </c>
      <c r="PW28" s="81" t="s">
        <v>564</v>
      </c>
      <c r="PX28" s="81" t="s">
        <v>564</v>
      </c>
      <c r="PY28" s="81" t="s">
        <v>564</v>
      </c>
      <c r="PZ28" s="81" t="s">
        <v>564</v>
      </c>
      <c r="QA28" s="81" t="s">
        <v>564</v>
      </c>
      <c r="QB28" s="81" t="s">
        <v>564</v>
      </c>
      <c r="QC28" s="81" t="s">
        <v>564</v>
      </c>
      <c r="QD28" s="81" t="s">
        <v>564</v>
      </c>
      <c r="QE28" s="81" t="s">
        <v>564</v>
      </c>
      <c r="QF28" s="81" t="s">
        <v>564</v>
      </c>
      <c r="QG28" s="81" t="s">
        <v>564</v>
      </c>
      <c r="QH28" s="81" t="s">
        <v>564</v>
      </c>
      <c r="QI28" s="81" t="s">
        <v>564</v>
      </c>
      <c r="QJ28" s="81" t="s">
        <v>564</v>
      </c>
      <c r="QK28" s="81" t="s">
        <v>564</v>
      </c>
      <c r="QL28" s="81" t="s">
        <v>564</v>
      </c>
      <c r="QM28" s="81" t="s">
        <v>564</v>
      </c>
      <c r="QN28" s="81" t="s">
        <v>564</v>
      </c>
      <c r="QO28" s="81" t="s">
        <v>564</v>
      </c>
      <c r="QP28" s="81" t="s">
        <v>564</v>
      </c>
      <c r="QQ28" s="81" t="s">
        <v>564</v>
      </c>
      <c r="QR28" s="81" t="s">
        <v>564</v>
      </c>
      <c r="QS28" s="81" t="s">
        <v>564</v>
      </c>
      <c r="QT28" s="81" t="s">
        <v>564</v>
      </c>
      <c r="QU28" s="81" t="s">
        <v>564</v>
      </c>
      <c r="QV28" s="81" t="s">
        <v>564</v>
      </c>
      <c r="QW28" s="81" t="s">
        <v>564</v>
      </c>
      <c r="QX28" s="81" t="s">
        <v>564</v>
      </c>
      <c r="QY28" s="81" t="s">
        <v>564</v>
      </c>
      <c r="QZ28" s="81" t="s">
        <v>564</v>
      </c>
      <c r="RA28" s="81" t="s">
        <v>564</v>
      </c>
      <c r="RB28" s="81" t="s">
        <v>564</v>
      </c>
      <c r="RC28" s="81" t="s">
        <v>564</v>
      </c>
      <c r="RD28" s="81" t="s">
        <v>564</v>
      </c>
      <c r="RE28" s="81" t="s">
        <v>564</v>
      </c>
      <c r="RF28" s="81" t="s">
        <v>564</v>
      </c>
      <c r="RG28" s="81" t="s">
        <v>564</v>
      </c>
      <c r="RH28" s="81" t="s">
        <v>564</v>
      </c>
      <c r="RI28" s="81" t="s">
        <v>564</v>
      </c>
      <c r="RJ28" s="81" t="s">
        <v>564</v>
      </c>
      <c r="RK28" s="81" t="s">
        <v>564</v>
      </c>
      <c r="RL28" s="81" t="s">
        <v>564</v>
      </c>
      <c r="RM28" s="81" t="s">
        <v>564</v>
      </c>
      <c r="RN28" s="81" t="s">
        <v>564</v>
      </c>
      <c r="RO28" s="81" t="s">
        <v>564</v>
      </c>
      <c r="RP28" s="81" t="s">
        <v>564</v>
      </c>
      <c r="RQ28" s="81" t="s">
        <v>564</v>
      </c>
      <c r="RR28" s="81" t="s">
        <v>564</v>
      </c>
      <c r="RS28" s="81" t="s">
        <v>564</v>
      </c>
      <c r="RT28" s="81" t="s">
        <v>564</v>
      </c>
      <c r="RU28" s="81" t="s">
        <v>564</v>
      </c>
      <c r="RV28" s="81" t="s">
        <v>564</v>
      </c>
      <c r="RW28" s="81" t="s">
        <v>564</v>
      </c>
      <c r="RX28" s="81" t="s">
        <v>564</v>
      </c>
      <c r="RY28" s="81" t="s">
        <v>564</v>
      </c>
      <c r="RZ28" s="81" t="s">
        <v>564</v>
      </c>
      <c r="SA28" s="81" t="s">
        <v>564</v>
      </c>
      <c r="SB28" s="81" t="s">
        <v>564</v>
      </c>
      <c r="SC28" s="81" t="s">
        <v>564</v>
      </c>
      <c r="SD28" s="81" t="s">
        <v>564</v>
      </c>
      <c r="SE28" s="81" t="s">
        <v>564</v>
      </c>
      <c r="SF28" s="81" t="s">
        <v>564</v>
      </c>
      <c r="SG28" s="81" t="s">
        <v>564</v>
      </c>
      <c r="SH28" s="81" t="s">
        <v>564</v>
      </c>
    </row>
    <row r="29" spans="1:502">
      <c r="A29" s="18" t="s">
        <v>573</v>
      </c>
      <c r="B29" s="80">
        <v>21</v>
      </c>
      <c r="C29" s="80">
        <v>4</v>
      </c>
      <c r="D29" s="80">
        <v>2</v>
      </c>
      <c r="E29" s="80">
        <v>2007</v>
      </c>
      <c r="F29" s="80" t="s">
        <v>567</v>
      </c>
      <c r="G29" s="182" t="s">
        <v>570</v>
      </c>
      <c r="H29" s="80" t="s">
        <v>231</v>
      </c>
      <c r="I29" s="173"/>
      <c r="J29" s="83" t="s">
        <v>564</v>
      </c>
      <c r="K29" s="83" t="s">
        <v>564</v>
      </c>
      <c r="L29" s="83" t="s">
        <v>564</v>
      </c>
      <c r="M29" s="83" t="s">
        <v>564</v>
      </c>
      <c r="N29" s="83" t="s">
        <v>564</v>
      </c>
      <c r="O29" s="83" t="s">
        <v>564</v>
      </c>
      <c r="P29" s="83" t="s">
        <v>564</v>
      </c>
      <c r="Q29" s="83" t="s">
        <v>564</v>
      </c>
      <c r="R29" s="83" t="s">
        <v>564</v>
      </c>
      <c r="S29" s="83" t="s">
        <v>564</v>
      </c>
      <c r="T29" s="83" t="s">
        <v>564</v>
      </c>
      <c r="U29" s="83" t="s">
        <v>564</v>
      </c>
      <c r="V29" s="83" t="s">
        <v>564</v>
      </c>
      <c r="W29" s="83" t="s">
        <v>564</v>
      </c>
      <c r="X29" s="83" t="s">
        <v>564</v>
      </c>
      <c r="Y29" s="83" t="s">
        <v>564</v>
      </c>
      <c r="Z29" s="83" t="s">
        <v>564</v>
      </c>
      <c r="AA29" s="83" t="s">
        <v>564</v>
      </c>
      <c r="AB29" s="83" t="s">
        <v>564</v>
      </c>
      <c r="AC29" s="83" t="s">
        <v>564</v>
      </c>
      <c r="AD29" s="83" t="s">
        <v>564</v>
      </c>
      <c r="AE29" s="83" t="s">
        <v>564</v>
      </c>
      <c r="AF29" s="83" t="s">
        <v>564</v>
      </c>
      <c r="AG29" s="83" t="s">
        <v>564</v>
      </c>
      <c r="AH29" s="83" t="s">
        <v>564</v>
      </c>
      <c r="AI29" s="83" t="s">
        <v>564</v>
      </c>
      <c r="AJ29" s="83" t="s">
        <v>564</v>
      </c>
      <c r="AK29" s="83" t="s">
        <v>564</v>
      </c>
      <c r="AL29" s="83" t="s">
        <v>564</v>
      </c>
      <c r="AM29" s="83" t="s">
        <v>564</v>
      </c>
      <c r="AN29" s="83" t="s">
        <v>564</v>
      </c>
      <c r="AO29" s="83" t="s">
        <v>564</v>
      </c>
      <c r="AP29" s="83" t="s">
        <v>564</v>
      </c>
      <c r="AQ29" s="83" t="s">
        <v>564</v>
      </c>
      <c r="AR29" s="83" t="s">
        <v>564</v>
      </c>
      <c r="AS29" s="83" t="s">
        <v>564</v>
      </c>
      <c r="AT29" s="83" t="s">
        <v>564</v>
      </c>
      <c r="AU29" s="83" t="s">
        <v>564</v>
      </c>
      <c r="AV29" s="83" t="s">
        <v>564</v>
      </c>
      <c r="AW29" s="83" t="s">
        <v>564</v>
      </c>
      <c r="AX29" s="83" t="s">
        <v>564</v>
      </c>
      <c r="AY29" s="83" t="s">
        <v>564</v>
      </c>
      <c r="AZ29" s="83" t="s">
        <v>564</v>
      </c>
      <c r="BA29" s="83" t="s">
        <v>564</v>
      </c>
      <c r="BB29" s="83" t="s">
        <v>564</v>
      </c>
      <c r="BC29" s="83" t="s">
        <v>564</v>
      </c>
      <c r="BD29" s="83" t="s">
        <v>564</v>
      </c>
      <c r="BE29" s="83" t="s">
        <v>564</v>
      </c>
      <c r="BF29" s="83" t="s">
        <v>564</v>
      </c>
      <c r="BG29" s="83" t="s">
        <v>564</v>
      </c>
      <c r="BH29" s="83" t="s">
        <v>564</v>
      </c>
      <c r="BI29" s="83" t="s">
        <v>564</v>
      </c>
      <c r="BJ29" s="83" t="s">
        <v>564</v>
      </c>
      <c r="BK29" s="83" t="s">
        <v>564</v>
      </c>
      <c r="BL29" s="83" t="s">
        <v>564</v>
      </c>
      <c r="BM29" s="83" t="s">
        <v>564</v>
      </c>
      <c r="BN29" s="83" t="s">
        <v>564</v>
      </c>
      <c r="BO29" s="83" t="s">
        <v>564</v>
      </c>
      <c r="BP29" s="83" t="s">
        <v>564</v>
      </c>
      <c r="BQ29" s="83" t="s">
        <v>564</v>
      </c>
      <c r="BR29" s="83" t="s">
        <v>564</v>
      </c>
      <c r="BS29" s="83" t="s">
        <v>564</v>
      </c>
      <c r="BT29" s="83" t="s">
        <v>564</v>
      </c>
      <c r="BU29" s="83" t="s">
        <v>564</v>
      </c>
      <c r="BV29" s="83" t="s">
        <v>564</v>
      </c>
      <c r="BW29" s="83" t="s">
        <v>564</v>
      </c>
      <c r="BX29" s="83" t="s">
        <v>564</v>
      </c>
      <c r="BY29" s="83" t="s">
        <v>564</v>
      </c>
      <c r="BZ29" s="83" t="s">
        <v>564</v>
      </c>
      <c r="CA29" s="83" t="s">
        <v>564</v>
      </c>
      <c r="CB29" s="83" t="s">
        <v>564</v>
      </c>
      <c r="CC29" s="83" t="s">
        <v>564</v>
      </c>
      <c r="CD29" s="83" t="s">
        <v>564</v>
      </c>
      <c r="CE29" s="83" t="s">
        <v>564</v>
      </c>
      <c r="CF29" s="83" t="s">
        <v>564</v>
      </c>
      <c r="CG29" s="83" t="s">
        <v>564</v>
      </c>
      <c r="CH29" s="83" t="s">
        <v>564</v>
      </c>
      <c r="CI29" s="83" t="s">
        <v>564</v>
      </c>
      <c r="CJ29" s="83" t="s">
        <v>564</v>
      </c>
      <c r="CK29" s="83" t="s">
        <v>564</v>
      </c>
      <c r="CL29" s="83" t="s">
        <v>564</v>
      </c>
      <c r="CM29" s="83" t="s">
        <v>564</v>
      </c>
      <c r="CN29" s="83" t="s">
        <v>564</v>
      </c>
      <c r="CO29" s="83" t="s">
        <v>564</v>
      </c>
      <c r="CP29" s="83" t="s">
        <v>564</v>
      </c>
      <c r="CQ29" s="83" t="s">
        <v>564</v>
      </c>
      <c r="CR29" s="83" t="s">
        <v>564</v>
      </c>
      <c r="CS29" s="83" t="s">
        <v>564</v>
      </c>
      <c r="CT29" s="83" t="s">
        <v>564</v>
      </c>
      <c r="CU29" s="83" t="s">
        <v>564</v>
      </c>
      <c r="CV29" s="83" t="s">
        <v>564</v>
      </c>
      <c r="CW29" s="83" t="s">
        <v>564</v>
      </c>
      <c r="CX29" s="83" t="s">
        <v>564</v>
      </c>
      <c r="CY29" s="83" t="s">
        <v>564</v>
      </c>
      <c r="CZ29" s="83" t="s">
        <v>564</v>
      </c>
      <c r="DA29" s="83" t="s">
        <v>564</v>
      </c>
      <c r="DB29" s="83" t="s">
        <v>564</v>
      </c>
      <c r="DC29" s="83" t="s">
        <v>564</v>
      </c>
      <c r="DD29" s="83" t="s">
        <v>564</v>
      </c>
      <c r="DE29" s="83" t="s">
        <v>564</v>
      </c>
      <c r="DF29" s="83" t="s">
        <v>564</v>
      </c>
      <c r="DG29" s="83" t="s">
        <v>564</v>
      </c>
      <c r="DH29" s="83" t="s">
        <v>564</v>
      </c>
      <c r="DI29" s="83" t="s">
        <v>564</v>
      </c>
      <c r="DJ29" s="83" t="s">
        <v>564</v>
      </c>
      <c r="DK29" s="83" t="s">
        <v>564</v>
      </c>
      <c r="DL29" s="83" t="s">
        <v>564</v>
      </c>
      <c r="DM29" s="83" t="s">
        <v>564</v>
      </c>
      <c r="DN29" s="83" t="s">
        <v>564</v>
      </c>
      <c r="DO29" s="83" t="s">
        <v>564</v>
      </c>
      <c r="DP29" s="83" t="s">
        <v>564</v>
      </c>
      <c r="DQ29" s="83" t="s">
        <v>564</v>
      </c>
      <c r="DR29" s="83" t="s">
        <v>564</v>
      </c>
      <c r="DS29" s="83" t="s">
        <v>564</v>
      </c>
      <c r="DT29" s="83" t="s">
        <v>564</v>
      </c>
      <c r="DU29" s="83" t="s">
        <v>564</v>
      </c>
      <c r="DV29" s="83" t="s">
        <v>564</v>
      </c>
      <c r="DW29" s="83" t="s">
        <v>564</v>
      </c>
      <c r="DX29" s="83" t="s">
        <v>564</v>
      </c>
      <c r="DY29" s="83" t="s">
        <v>564</v>
      </c>
      <c r="DZ29" s="83" t="s">
        <v>564</v>
      </c>
      <c r="EA29" s="83" t="s">
        <v>564</v>
      </c>
      <c r="EB29" s="83" t="s">
        <v>564</v>
      </c>
      <c r="EC29" s="83" t="s">
        <v>564</v>
      </c>
      <c r="ED29" s="83" t="s">
        <v>564</v>
      </c>
      <c r="EE29" s="83" t="s">
        <v>564</v>
      </c>
      <c r="EF29" s="83" t="s">
        <v>564</v>
      </c>
      <c r="EG29" s="83" t="s">
        <v>564</v>
      </c>
      <c r="EH29" s="83" t="s">
        <v>564</v>
      </c>
      <c r="EI29" s="83" t="s">
        <v>564</v>
      </c>
      <c r="EJ29" s="83" t="s">
        <v>564</v>
      </c>
      <c r="EK29" s="83" t="s">
        <v>564</v>
      </c>
      <c r="EL29" s="83" t="s">
        <v>564</v>
      </c>
      <c r="EM29" s="83" t="s">
        <v>564</v>
      </c>
      <c r="EN29" s="83" t="s">
        <v>564</v>
      </c>
      <c r="EO29" s="83" t="s">
        <v>564</v>
      </c>
      <c r="EP29" s="83" t="s">
        <v>564</v>
      </c>
      <c r="EQ29" s="83" t="s">
        <v>564</v>
      </c>
      <c r="ER29" s="83" t="s">
        <v>564</v>
      </c>
      <c r="ES29" s="83" t="s">
        <v>564</v>
      </c>
      <c r="ET29" s="83" t="s">
        <v>564</v>
      </c>
      <c r="EU29" s="83" t="s">
        <v>564</v>
      </c>
      <c r="EV29" s="83" t="s">
        <v>564</v>
      </c>
      <c r="EW29" s="83" t="s">
        <v>564</v>
      </c>
      <c r="EX29" s="83" t="s">
        <v>564</v>
      </c>
      <c r="EY29" s="83" t="s">
        <v>564</v>
      </c>
      <c r="EZ29" s="83" t="s">
        <v>564</v>
      </c>
      <c r="FA29" s="83" t="s">
        <v>564</v>
      </c>
      <c r="FB29" s="83" t="s">
        <v>564</v>
      </c>
      <c r="FC29" s="83" t="s">
        <v>564</v>
      </c>
      <c r="FD29" s="83" t="s">
        <v>564</v>
      </c>
      <c r="FE29" s="83" t="s">
        <v>564</v>
      </c>
      <c r="FF29" s="83" t="s">
        <v>564</v>
      </c>
      <c r="FG29" s="83" t="s">
        <v>564</v>
      </c>
      <c r="FH29" s="83" t="s">
        <v>564</v>
      </c>
      <c r="FI29" s="83" t="s">
        <v>564</v>
      </c>
      <c r="FJ29" s="83" t="s">
        <v>564</v>
      </c>
      <c r="FK29" s="83" t="s">
        <v>564</v>
      </c>
      <c r="FL29" s="83" t="s">
        <v>564</v>
      </c>
      <c r="FM29" s="83" t="s">
        <v>564</v>
      </c>
      <c r="FN29" s="83" t="s">
        <v>564</v>
      </c>
      <c r="FO29" s="83" t="s">
        <v>564</v>
      </c>
      <c r="FP29" s="83" t="s">
        <v>564</v>
      </c>
      <c r="FQ29" s="83" t="s">
        <v>564</v>
      </c>
      <c r="FR29" s="83" t="s">
        <v>564</v>
      </c>
      <c r="FS29" s="83" t="s">
        <v>564</v>
      </c>
      <c r="FT29" s="83" t="s">
        <v>564</v>
      </c>
      <c r="FU29" s="83" t="s">
        <v>564</v>
      </c>
      <c r="FV29" s="83" t="s">
        <v>564</v>
      </c>
      <c r="FW29" s="83" t="s">
        <v>564</v>
      </c>
      <c r="FX29" s="83" t="s">
        <v>564</v>
      </c>
      <c r="FY29" s="83" t="s">
        <v>564</v>
      </c>
      <c r="FZ29" s="83" t="s">
        <v>564</v>
      </c>
      <c r="GA29" s="83" t="s">
        <v>564</v>
      </c>
      <c r="GB29" s="83" t="s">
        <v>564</v>
      </c>
      <c r="GC29" s="83" t="s">
        <v>564</v>
      </c>
      <c r="GD29" s="83" t="s">
        <v>564</v>
      </c>
      <c r="GE29" s="83" t="s">
        <v>564</v>
      </c>
      <c r="GF29" s="83" t="s">
        <v>564</v>
      </c>
      <c r="GG29" s="83" t="s">
        <v>564</v>
      </c>
      <c r="GH29" s="83" t="s">
        <v>564</v>
      </c>
      <c r="GI29" s="83" t="s">
        <v>564</v>
      </c>
      <c r="GJ29" s="83" t="s">
        <v>564</v>
      </c>
      <c r="GK29" s="83" t="s">
        <v>564</v>
      </c>
      <c r="GL29" s="83" t="s">
        <v>564</v>
      </c>
      <c r="GM29" s="83" t="s">
        <v>564</v>
      </c>
      <c r="GN29" s="83" t="s">
        <v>564</v>
      </c>
      <c r="GO29" s="83" t="s">
        <v>564</v>
      </c>
      <c r="GP29" s="83" t="s">
        <v>564</v>
      </c>
      <c r="GQ29" s="83" t="s">
        <v>564</v>
      </c>
      <c r="GR29" s="83" t="s">
        <v>564</v>
      </c>
      <c r="GS29" s="83" t="s">
        <v>564</v>
      </c>
      <c r="GT29" s="83" t="s">
        <v>564</v>
      </c>
      <c r="GU29" s="83" t="s">
        <v>564</v>
      </c>
      <c r="GV29" s="83" t="s">
        <v>564</v>
      </c>
      <c r="GW29" s="83" t="s">
        <v>564</v>
      </c>
      <c r="GX29" s="83" t="s">
        <v>564</v>
      </c>
      <c r="GY29" s="83" t="s">
        <v>564</v>
      </c>
      <c r="GZ29" s="83" t="s">
        <v>564</v>
      </c>
      <c r="HA29" s="83" t="s">
        <v>564</v>
      </c>
      <c r="HB29" s="83" t="s">
        <v>564</v>
      </c>
      <c r="HC29" s="83" t="s">
        <v>564</v>
      </c>
      <c r="HD29" s="83" t="s">
        <v>564</v>
      </c>
      <c r="HE29" s="83" t="s">
        <v>564</v>
      </c>
      <c r="HF29" s="83" t="s">
        <v>564</v>
      </c>
      <c r="HG29" s="83" t="s">
        <v>564</v>
      </c>
      <c r="HH29" s="83" t="s">
        <v>564</v>
      </c>
      <c r="HI29" s="83" t="s">
        <v>564</v>
      </c>
      <c r="HJ29" s="83" t="s">
        <v>564</v>
      </c>
      <c r="HK29" s="83" t="s">
        <v>564</v>
      </c>
      <c r="HL29" s="83" t="s">
        <v>564</v>
      </c>
      <c r="HM29" s="83" t="s">
        <v>564</v>
      </c>
      <c r="HN29" s="83" t="s">
        <v>564</v>
      </c>
      <c r="HO29" s="83" t="s">
        <v>564</v>
      </c>
      <c r="HP29" s="83" t="s">
        <v>564</v>
      </c>
      <c r="HQ29" s="83" t="s">
        <v>564</v>
      </c>
      <c r="HR29" s="83" t="s">
        <v>564</v>
      </c>
      <c r="HS29" s="83" t="s">
        <v>564</v>
      </c>
      <c r="HT29" s="83" t="s">
        <v>564</v>
      </c>
      <c r="HU29" s="83" t="s">
        <v>564</v>
      </c>
      <c r="HV29" s="83" t="s">
        <v>564</v>
      </c>
      <c r="HW29" s="83" t="s">
        <v>564</v>
      </c>
      <c r="HX29" s="83" t="s">
        <v>564</v>
      </c>
      <c r="HY29" s="83" t="s">
        <v>564</v>
      </c>
      <c r="HZ29" s="83" t="s">
        <v>564</v>
      </c>
      <c r="IA29" s="83" t="s">
        <v>564</v>
      </c>
      <c r="IB29" s="83" t="s">
        <v>564</v>
      </c>
      <c r="IC29" s="83" t="s">
        <v>564</v>
      </c>
      <c r="ID29" s="83" t="s">
        <v>564</v>
      </c>
      <c r="IE29" s="83" t="s">
        <v>564</v>
      </c>
      <c r="IF29" s="83" t="s">
        <v>564</v>
      </c>
      <c r="IG29" s="83" t="s">
        <v>564</v>
      </c>
      <c r="IH29" s="83" t="s">
        <v>564</v>
      </c>
      <c r="II29" s="83" t="s">
        <v>564</v>
      </c>
      <c r="IJ29" s="83" t="s">
        <v>564</v>
      </c>
      <c r="IK29" s="83" t="s">
        <v>564</v>
      </c>
      <c r="IL29" s="83" t="s">
        <v>564</v>
      </c>
      <c r="IM29" s="83" t="s">
        <v>564</v>
      </c>
      <c r="IN29" s="83" t="s">
        <v>564</v>
      </c>
      <c r="IO29" s="83" t="s">
        <v>564</v>
      </c>
      <c r="IP29" s="83" t="s">
        <v>564</v>
      </c>
      <c r="IQ29" s="83" t="s">
        <v>564</v>
      </c>
      <c r="IR29" s="83" t="s">
        <v>564</v>
      </c>
      <c r="IS29" s="83" t="s">
        <v>564</v>
      </c>
      <c r="IT29" s="83" t="s">
        <v>564</v>
      </c>
      <c r="IU29" s="83" t="s">
        <v>564</v>
      </c>
      <c r="IV29" s="84"/>
      <c r="IW29" s="81" t="s">
        <v>564</v>
      </c>
      <c r="IX29" s="81" t="s">
        <v>564</v>
      </c>
      <c r="IY29" s="81" t="s">
        <v>564</v>
      </c>
      <c r="IZ29" s="81" t="s">
        <v>564</v>
      </c>
      <c r="JA29" s="81" t="s">
        <v>564</v>
      </c>
      <c r="JB29" s="81" t="s">
        <v>564</v>
      </c>
      <c r="JC29" s="81" t="s">
        <v>564</v>
      </c>
      <c r="JD29" s="81" t="s">
        <v>564</v>
      </c>
      <c r="JE29" s="81" t="s">
        <v>564</v>
      </c>
      <c r="JF29" s="81" t="s">
        <v>564</v>
      </c>
      <c r="JG29" s="81" t="s">
        <v>564</v>
      </c>
      <c r="JH29" s="81" t="s">
        <v>564</v>
      </c>
      <c r="JI29" s="81" t="s">
        <v>564</v>
      </c>
      <c r="JJ29" s="81" t="s">
        <v>564</v>
      </c>
      <c r="JK29" s="81" t="s">
        <v>564</v>
      </c>
      <c r="JL29" s="81" t="s">
        <v>564</v>
      </c>
      <c r="JM29" s="81" t="s">
        <v>564</v>
      </c>
      <c r="JN29" s="81" t="s">
        <v>564</v>
      </c>
      <c r="JO29" s="81" t="s">
        <v>564</v>
      </c>
      <c r="JP29" s="81" t="s">
        <v>564</v>
      </c>
      <c r="JQ29" s="81" t="s">
        <v>564</v>
      </c>
      <c r="JR29" s="81" t="s">
        <v>564</v>
      </c>
      <c r="JS29" s="81" t="s">
        <v>564</v>
      </c>
      <c r="JT29" s="81" t="s">
        <v>564</v>
      </c>
      <c r="JU29" s="81" t="s">
        <v>564</v>
      </c>
      <c r="JV29" s="81" t="s">
        <v>564</v>
      </c>
      <c r="JW29" s="81" t="s">
        <v>564</v>
      </c>
      <c r="JX29" s="81" t="s">
        <v>564</v>
      </c>
      <c r="JY29" s="81" t="s">
        <v>564</v>
      </c>
      <c r="JZ29" s="81" t="s">
        <v>564</v>
      </c>
      <c r="KA29" s="81" t="s">
        <v>564</v>
      </c>
      <c r="KB29" s="81" t="s">
        <v>564</v>
      </c>
      <c r="KC29" s="81" t="s">
        <v>564</v>
      </c>
      <c r="KD29" s="81" t="s">
        <v>564</v>
      </c>
      <c r="KE29" s="81" t="s">
        <v>564</v>
      </c>
      <c r="KF29" s="81" t="s">
        <v>564</v>
      </c>
      <c r="KG29" s="81" t="s">
        <v>564</v>
      </c>
      <c r="KH29" s="81" t="s">
        <v>564</v>
      </c>
      <c r="KI29" s="81" t="s">
        <v>564</v>
      </c>
      <c r="KJ29" s="81" t="s">
        <v>564</v>
      </c>
      <c r="KK29" s="81" t="s">
        <v>564</v>
      </c>
      <c r="KL29" s="81" t="s">
        <v>564</v>
      </c>
      <c r="KM29" s="81" t="s">
        <v>564</v>
      </c>
      <c r="KN29" s="81" t="s">
        <v>564</v>
      </c>
      <c r="KO29" s="81" t="s">
        <v>564</v>
      </c>
      <c r="KP29" s="81" t="s">
        <v>564</v>
      </c>
      <c r="KQ29" s="81" t="s">
        <v>564</v>
      </c>
      <c r="KR29" s="81" t="s">
        <v>564</v>
      </c>
      <c r="KS29" s="81" t="s">
        <v>564</v>
      </c>
      <c r="KT29" s="81" t="s">
        <v>564</v>
      </c>
      <c r="KU29" s="81" t="s">
        <v>564</v>
      </c>
      <c r="KV29" s="81" t="s">
        <v>564</v>
      </c>
      <c r="KW29" s="81" t="s">
        <v>564</v>
      </c>
      <c r="KX29" s="81" t="s">
        <v>564</v>
      </c>
      <c r="KY29" s="81" t="s">
        <v>564</v>
      </c>
      <c r="KZ29" s="81" t="s">
        <v>564</v>
      </c>
      <c r="LA29" s="81" t="s">
        <v>564</v>
      </c>
      <c r="LB29" s="81" t="s">
        <v>564</v>
      </c>
      <c r="LC29" s="81" t="s">
        <v>564</v>
      </c>
      <c r="LD29" s="81" t="s">
        <v>564</v>
      </c>
      <c r="LE29" s="81" t="s">
        <v>564</v>
      </c>
      <c r="LF29" s="81" t="s">
        <v>564</v>
      </c>
      <c r="LG29" s="81" t="s">
        <v>564</v>
      </c>
      <c r="LH29" s="81" t="s">
        <v>564</v>
      </c>
      <c r="LI29" s="81" t="s">
        <v>564</v>
      </c>
      <c r="LJ29" s="81" t="s">
        <v>564</v>
      </c>
      <c r="LK29" s="81" t="s">
        <v>564</v>
      </c>
      <c r="LL29" s="81" t="s">
        <v>564</v>
      </c>
      <c r="LM29" s="81" t="s">
        <v>564</v>
      </c>
      <c r="LN29" s="81" t="s">
        <v>564</v>
      </c>
      <c r="LO29" s="81" t="s">
        <v>564</v>
      </c>
      <c r="LP29" s="81" t="s">
        <v>564</v>
      </c>
      <c r="LQ29" s="81" t="s">
        <v>564</v>
      </c>
      <c r="LR29" s="81" t="s">
        <v>564</v>
      </c>
      <c r="LS29" s="81" t="s">
        <v>564</v>
      </c>
      <c r="LT29" s="81" t="s">
        <v>564</v>
      </c>
      <c r="LU29" s="81" t="s">
        <v>564</v>
      </c>
      <c r="LV29" s="81" t="s">
        <v>564</v>
      </c>
      <c r="LW29" s="81" t="s">
        <v>564</v>
      </c>
      <c r="LX29" s="81" t="s">
        <v>564</v>
      </c>
      <c r="LY29" s="81" t="s">
        <v>564</v>
      </c>
      <c r="LZ29" s="81" t="s">
        <v>564</v>
      </c>
      <c r="MA29" s="81" t="s">
        <v>564</v>
      </c>
      <c r="MB29" s="81" t="s">
        <v>564</v>
      </c>
      <c r="MC29" s="81" t="s">
        <v>564</v>
      </c>
      <c r="MD29" s="81" t="s">
        <v>564</v>
      </c>
      <c r="ME29" s="81" t="s">
        <v>564</v>
      </c>
      <c r="MF29" s="81" t="s">
        <v>564</v>
      </c>
      <c r="MG29" s="81" t="s">
        <v>564</v>
      </c>
      <c r="MH29" s="81" t="s">
        <v>564</v>
      </c>
      <c r="MI29" s="81" t="s">
        <v>564</v>
      </c>
      <c r="MJ29" s="81" t="s">
        <v>564</v>
      </c>
      <c r="MK29" s="81" t="s">
        <v>564</v>
      </c>
      <c r="ML29" s="81" t="s">
        <v>564</v>
      </c>
      <c r="MM29" s="81" t="s">
        <v>564</v>
      </c>
      <c r="MN29" s="81" t="s">
        <v>564</v>
      </c>
      <c r="MO29" s="81" t="s">
        <v>564</v>
      </c>
      <c r="MP29" s="81" t="s">
        <v>564</v>
      </c>
      <c r="MQ29" s="81" t="s">
        <v>564</v>
      </c>
      <c r="MR29" s="81" t="s">
        <v>564</v>
      </c>
      <c r="MS29" s="81" t="s">
        <v>564</v>
      </c>
      <c r="MT29" s="81" t="s">
        <v>564</v>
      </c>
      <c r="MU29" s="81" t="s">
        <v>564</v>
      </c>
      <c r="MV29" s="81" t="s">
        <v>564</v>
      </c>
      <c r="MW29" s="81" t="s">
        <v>564</v>
      </c>
      <c r="MX29" s="81" t="s">
        <v>564</v>
      </c>
      <c r="MY29" s="81" t="s">
        <v>564</v>
      </c>
      <c r="MZ29" s="81" t="s">
        <v>564</v>
      </c>
      <c r="NA29" s="81" t="s">
        <v>564</v>
      </c>
      <c r="NB29" s="81" t="s">
        <v>564</v>
      </c>
      <c r="NC29" s="81" t="s">
        <v>564</v>
      </c>
      <c r="ND29" s="81" t="s">
        <v>564</v>
      </c>
      <c r="NE29" s="81" t="s">
        <v>564</v>
      </c>
      <c r="NF29" s="81" t="s">
        <v>564</v>
      </c>
      <c r="NG29" s="81" t="s">
        <v>564</v>
      </c>
      <c r="NH29" s="81" t="s">
        <v>564</v>
      </c>
      <c r="NI29" s="81" t="s">
        <v>564</v>
      </c>
      <c r="NJ29" s="81" t="s">
        <v>564</v>
      </c>
      <c r="NK29" s="81" t="s">
        <v>564</v>
      </c>
      <c r="NL29" s="81" t="s">
        <v>564</v>
      </c>
      <c r="NM29" s="81" t="s">
        <v>564</v>
      </c>
      <c r="NN29" s="81" t="s">
        <v>564</v>
      </c>
      <c r="NO29" s="81" t="s">
        <v>564</v>
      </c>
      <c r="NP29" s="81" t="s">
        <v>564</v>
      </c>
      <c r="NQ29" s="81" t="s">
        <v>564</v>
      </c>
      <c r="NR29" s="81" t="s">
        <v>564</v>
      </c>
      <c r="NS29" s="81" t="s">
        <v>564</v>
      </c>
      <c r="NT29" s="81" t="s">
        <v>564</v>
      </c>
      <c r="NU29" s="81" t="s">
        <v>564</v>
      </c>
      <c r="NV29" s="81" t="s">
        <v>564</v>
      </c>
      <c r="NW29" s="81" t="s">
        <v>564</v>
      </c>
      <c r="NX29" s="81" t="s">
        <v>564</v>
      </c>
      <c r="NY29" s="81" t="s">
        <v>564</v>
      </c>
      <c r="NZ29" s="81" t="s">
        <v>564</v>
      </c>
      <c r="OA29" s="81" t="s">
        <v>564</v>
      </c>
      <c r="OB29" s="81" t="s">
        <v>564</v>
      </c>
      <c r="OC29" s="81" t="s">
        <v>564</v>
      </c>
      <c r="OD29" s="81" t="s">
        <v>564</v>
      </c>
      <c r="OE29" s="81" t="s">
        <v>564</v>
      </c>
      <c r="OF29" s="81" t="s">
        <v>564</v>
      </c>
      <c r="OG29" s="81" t="s">
        <v>564</v>
      </c>
      <c r="OH29" s="81" t="s">
        <v>564</v>
      </c>
      <c r="OI29" s="81" t="s">
        <v>564</v>
      </c>
      <c r="OJ29" s="81" t="s">
        <v>564</v>
      </c>
      <c r="OK29" s="81" t="s">
        <v>564</v>
      </c>
      <c r="OL29" s="81" t="s">
        <v>564</v>
      </c>
      <c r="OM29" s="81" t="s">
        <v>564</v>
      </c>
      <c r="ON29" s="81" t="s">
        <v>564</v>
      </c>
      <c r="OO29" s="81" t="s">
        <v>564</v>
      </c>
      <c r="OP29" s="81" t="s">
        <v>564</v>
      </c>
      <c r="OQ29" s="81" t="s">
        <v>564</v>
      </c>
      <c r="OR29" s="81" t="s">
        <v>564</v>
      </c>
      <c r="OS29" s="81" t="s">
        <v>564</v>
      </c>
      <c r="OT29" s="81" t="s">
        <v>564</v>
      </c>
      <c r="OU29" s="81" t="s">
        <v>564</v>
      </c>
      <c r="OV29" s="81" t="s">
        <v>564</v>
      </c>
      <c r="OW29" s="81" t="s">
        <v>564</v>
      </c>
      <c r="OX29" s="81" t="s">
        <v>564</v>
      </c>
      <c r="OY29" s="81" t="s">
        <v>564</v>
      </c>
      <c r="OZ29" s="81" t="s">
        <v>564</v>
      </c>
      <c r="PA29" s="81" t="s">
        <v>564</v>
      </c>
      <c r="PB29" s="81" t="s">
        <v>564</v>
      </c>
      <c r="PC29" s="81" t="s">
        <v>564</v>
      </c>
      <c r="PD29" s="81" t="s">
        <v>564</v>
      </c>
      <c r="PE29" s="81" t="s">
        <v>564</v>
      </c>
      <c r="PF29" s="81" t="s">
        <v>564</v>
      </c>
      <c r="PG29" s="81" t="s">
        <v>564</v>
      </c>
      <c r="PH29" s="81" t="s">
        <v>564</v>
      </c>
      <c r="PI29" s="81" t="s">
        <v>564</v>
      </c>
      <c r="PJ29" s="81" t="s">
        <v>564</v>
      </c>
      <c r="PK29" s="81" t="s">
        <v>564</v>
      </c>
      <c r="PL29" s="81" t="s">
        <v>564</v>
      </c>
      <c r="PM29" s="81" t="s">
        <v>564</v>
      </c>
      <c r="PN29" s="81" t="s">
        <v>564</v>
      </c>
      <c r="PO29" s="81" t="s">
        <v>564</v>
      </c>
      <c r="PP29" s="81" t="s">
        <v>564</v>
      </c>
      <c r="PQ29" s="81" t="s">
        <v>564</v>
      </c>
      <c r="PR29" s="81" t="s">
        <v>564</v>
      </c>
      <c r="PS29" s="81" t="s">
        <v>564</v>
      </c>
      <c r="PT29" s="81" t="s">
        <v>564</v>
      </c>
      <c r="PU29" s="81" t="s">
        <v>564</v>
      </c>
      <c r="PV29" s="81" t="s">
        <v>564</v>
      </c>
      <c r="PW29" s="81" t="s">
        <v>564</v>
      </c>
      <c r="PX29" s="81" t="s">
        <v>564</v>
      </c>
      <c r="PY29" s="81" t="s">
        <v>564</v>
      </c>
      <c r="PZ29" s="81" t="s">
        <v>564</v>
      </c>
      <c r="QA29" s="81" t="s">
        <v>564</v>
      </c>
      <c r="QB29" s="81" t="s">
        <v>564</v>
      </c>
      <c r="QC29" s="81" t="s">
        <v>564</v>
      </c>
      <c r="QD29" s="81" t="s">
        <v>564</v>
      </c>
      <c r="QE29" s="81" t="s">
        <v>564</v>
      </c>
      <c r="QF29" s="81" t="s">
        <v>564</v>
      </c>
      <c r="QG29" s="81" t="s">
        <v>564</v>
      </c>
      <c r="QH29" s="81" t="s">
        <v>564</v>
      </c>
      <c r="QI29" s="81" t="s">
        <v>564</v>
      </c>
      <c r="QJ29" s="81" t="s">
        <v>564</v>
      </c>
      <c r="QK29" s="81" t="s">
        <v>564</v>
      </c>
      <c r="QL29" s="81" t="s">
        <v>564</v>
      </c>
      <c r="QM29" s="81" t="s">
        <v>564</v>
      </c>
      <c r="QN29" s="81" t="s">
        <v>564</v>
      </c>
      <c r="QO29" s="81" t="s">
        <v>564</v>
      </c>
      <c r="QP29" s="81" t="s">
        <v>564</v>
      </c>
      <c r="QQ29" s="81" t="s">
        <v>564</v>
      </c>
      <c r="QR29" s="81" t="s">
        <v>564</v>
      </c>
      <c r="QS29" s="81" t="s">
        <v>564</v>
      </c>
      <c r="QT29" s="81" t="s">
        <v>564</v>
      </c>
      <c r="QU29" s="81" t="s">
        <v>564</v>
      </c>
      <c r="QV29" s="81" t="s">
        <v>564</v>
      </c>
      <c r="QW29" s="81" t="s">
        <v>564</v>
      </c>
      <c r="QX29" s="81" t="s">
        <v>564</v>
      </c>
      <c r="QY29" s="81" t="s">
        <v>564</v>
      </c>
      <c r="QZ29" s="81" t="s">
        <v>564</v>
      </c>
      <c r="RA29" s="81" t="s">
        <v>564</v>
      </c>
      <c r="RB29" s="81" t="s">
        <v>564</v>
      </c>
      <c r="RC29" s="81" t="s">
        <v>564</v>
      </c>
      <c r="RD29" s="81" t="s">
        <v>564</v>
      </c>
      <c r="RE29" s="81" t="s">
        <v>564</v>
      </c>
      <c r="RF29" s="81" t="s">
        <v>564</v>
      </c>
      <c r="RG29" s="81" t="s">
        <v>564</v>
      </c>
      <c r="RH29" s="81" t="s">
        <v>564</v>
      </c>
      <c r="RI29" s="81" t="s">
        <v>564</v>
      </c>
      <c r="RJ29" s="81" t="s">
        <v>564</v>
      </c>
      <c r="RK29" s="81" t="s">
        <v>564</v>
      </c>
      <c r="RL29" s="81" t="s">
        <v>564</v>
      </c>
      <c r="RM29" s="81" t="s">
        <v>564</v>
      </c>
      <c r="RN29" s="81" t="s">
        <v>564</v>
      </c>
      <c r="RO29" s="81" t="s">
        <v>564</v>
      </c>
      <c r="RP29" s="81" t="s">
        <v>564</v>
      </c>
      <c r="RQ29" s="81" t="s">
        <v>564</v>
      </c>
      <c r="RR29" s="81" t="s">
        <v>564</v>
      </c>
      <c r="RS29" s="81" t="s">
        <v>564</v>
      </c>
      <c r="RT29" s="81" t="s">
        <v>564</v>
      </c>
      <c r="RU29" s="81" t="s">
        <v>564</v>
      </c>
      <c r="RV29" s="81" t="s">
        <v>564</v>
      </c>
      <c r="RW29" s="81" t="s">
        <v>564</v>
      </c>
      <c r="RX29" s="81" t="s">
        <v>564</v>
      </c>
      <c r="RY29" s="81" t="s">
        <v>564</v>
      </c>
      <c r="RZ29" s="81" t="s">
        <v>564</v>
      </c>
      <c r="SA29" s="81" t="s">
        <v>564</v>
      </c>
      <c r="SB29" s="81" t="s">
        <v>564</v>
      </c>
      <c r="SC29" s="81" t="s">
        <v>564</v>
      </c>
      <c r="SD29" s="81" t="s">
        <v>564</v>
      </c>
      <c r="SE29" s="81" t="s">
        <v>564</v>
      </c>
      <c r="SF29" s="81" t="s">
        <v>564</v>
      </c>
      <c r="SG29" s="81" t="s">
        <v>564</v>
      </c>
      <c r="SH29" s="81" t="s">
        <v>564</v>
      </c>
    </row>
    <row r="30" spans="1:502">
      <c r="A30" s="18" t="s">
        <v>574</v>
      </c>
      <c r="B30" s="80">
        <v>22</v>
      </c>
      <c r="C30" s="80">
        <v>5</v>
      </c>
      <c r="D30" s="80">
        <v>2</v>
      </c>
      <c r="E30" s="80">
        <v>2008</v>
      </c>
      <c r="F30" s="80" t="s">
        <v>84</v>
      </c>
      <c r="G30" s="182" t="s">
        <v>570</v>
      </c>
      <c r="H30" s="80" t="s">
        <v>231</v>
      </c>
      <c r="I30" s="173"/>
      <c r="J30" s="83" t="s">
        <v>564</v>
      </c>
      <c r="K30" s="83" t="s">
        <v>564</v>
      </c>
      <c r="L30" s="83" t="s">
        <v>564</v>
      </c>
      <c r="M30" s="83" t="s">
        <v>564</v>
      </c>
      <c r="N30" s="83" t="s">
        <v>564</v>
      </c>
      <c r="O30" s="83" t="s">
        <v>564</v>
      </c>
      <c r="P30" s="83" t="s">
        <v>564</v>
      </c>
      <c r="Q30" s="83" t="s">
        <v>564</v>
      </c>
      <c r="R30" s="83" t="s">
        <v>564</v>
      </c>
      <c r="S30" s="83" t="s">
        <v>564</v>
      </c>
      <c r="T30" s="83" t="s">
        <v>564</v>
      </c>
      <c r="U30" s="83" t="s">
        <v>564</v>
      </c>
      <c r="V30" s="83" t="s">
        <v>564</v>
      </c>
      <c r="W30" s="83" t="s">
        <v>564</v>
      </c>
      <c r="X30" s="83" t="s">
        <v>564</v>
      </c>
      <c r="Y30" s="83" t="s">
        <v>564</v>
      </c>
      <c r="Z30" s="83" t="s">
        <v>564</v>
      </c>
      <c r="AA30" s="83" t="s">
        <v>564</v>
      </c>
      <c r="AB30" s="83" t="s">
        <v>564</v>
      </c>
      <c r="AC30" s="83" t="s">
        <v>564</v>
      </c>
      <c r="AD30" s="83" t="s">
        <v>564</v>
      </c>
      <c r="AE30" s="83" t="s">
        <v>564</v>
      </c>
      <c r="AF30" s="83" t="s">
        <v>564</v>
      </c>
      <c r="AG30" s="83" t="s">
        <v>564</v>
      </c>
      <c r="AH30" s="83" t="s">
        <v>564</v>
      </c>
      <c r="AI30" s="83" t="s">
        <v>564</v>
      </c>
      <c r="AJ30" s="83" t="s">
        <v>564</v>
      </c>
      <c r="AK30" s="83" t="s">
        <v>564</v>
      </c>
      <c r="AL30" s="83" t="s">
        <v>564</v>
      </c>
      <c r="AM30" s="83" t="s">
        <v>564</v>
      </c>
      <c r="AN30" s="83" t="s">
        <v>564</v>
      </c>
      <c r="AO30" s="83" t="s">
        <v>564</v>
      </c>
      <c r="AP30" s="83" t="s">
        <v>564</v>
      </c>
      <c r="AQ30" s="83" t="s">
        <v>564</v>
      </c>
      <c r="AR30" s="83" t="s">
        <v>564</v>
      </c>
      <c r="AS30" s="83" t="s">
        <v>564</v>
      </c>
      <c r="AT30" s="83" t="s">
        <v>564</v>
      </c>
      <c r="AU30" s="83" t="s">
        <v>564</v>
      </c>
      <c r="AV30" s="83" t="s">
        <v>564</v>
      </c>
      <c r="AW30" s="83" t="s">
        <v>564</v>
      </c>
      <c r="AX30" s="83" t="s">
        <v>564</v>
      </c>
      <c r="AY30" s="83" t="s">
        <v>564</v>
      </c>
      <c r="AZ30" s="83" t="s">
        <v>564</v>
      </c>
      <c r="BA30" s="83" t="s">
        <v>564</v>
      </c>
      <c r="BB30" s="83" t="s">
        <v>564</v>
      </c>
      <c r="BC30" s="83" t="s">
        <v>564</v>
      </c>
      <c r="BD30" s="83" t="s">
        <v>564</v>
      </c>
      <c r="BE30" s="83" t="s">
        <v>564</v>
      </c>
      <c r="BF30" s="83" t="s">
        <v>564</v>
      </c>
      <c r="BG30" s="83" t="s">
        <v>564</v>
      </c>
      <c r="BH30" s="83" t="s">
        <v>564</v>
      </c>
      <c r="BI30" s="83" t="s">
        <v>564</v>
      </c>
      <c r="BJ30" s="83" t="s">
        <v>564</v>
      </c>
      <c r="BK30" s="83" t="s">
        <v>564</v>
      </c>
      <c r="BL30" s="83" t="s">
        <v>564</v>
      </c>
      <c r="BM30" s="83" t="s">
        <v>564</v>
      </c>
      <c r="BN30" s="83" t="s">
        <v>564</v>
      </c>
      <c r="BO30" s="83" t="s">
        <v>564</v>
      </c>
      <c r="BP30" s="83" t="s">
        <v>564</v>
      </c>
      <c r="BQ30" s="83" t="s">
        <v>564</v>
      </c>
      <c r="BR30" s="83" t="s">
        <v>564</v>
      </c>
      <c r="BS30" s="83" t="s">
        <v>564</v>
      </c>
      <c r="BT30" s="83" t="s">
        <v>564</v>
      </c>
      <c r="BU30" s="83" t="s">
        <v>564</v>
      </c>
      <c r="BV30" s="83" t="s">
        <v>564</v>
      </c>
      <c r="BW30" s="83" t="s">
        <v>564</v>
      </c>
      <c r="BX30" s="83" t="s">
        <v>564</v>
      </c>
      <c r="BY30" s="83" t="s">
        <v>564</v>
      </c>
      <c r="BZ30" s="83" t="s">
        <v>564</v>
      </c>
      <c r="CA30" s="83" t="s">
        <v>564</v>
      </c>
      <c r="CB30" s="83" t="s">
        <v>564</v>
      </c>
      <c r="CC30" s="83" t="s">
        <v>564</v>
      </c>
      <c r="CD30" s="83" t="s">
        <v>564</v>
      </c>
      <c r="CE30" s="83" t="s">
        <v>564</v>
      </c>
      <c r="CF30" s="83" t="s">
        <v>564</v>
      </c>
      <c r="CG30" s="83" t="s">
        <v>564</v>
      </c>
      <c r="CH30" s="83" t="s">
        <v>564</v>
      </c>
      <c r="CI30" s="83" t="s">
        <v>564</v>
      </c>
      <c r="CJ30" s="83" t="s">
        <v>564</v>
      </c>
      <c r="CK30" s="83" t="s">
        <v>564</v>
      </c>
      <c r="CL30" s="83" t="s">
        <v>564</v>
      </c>
      <c r="CM30" s="83" t="s">
        <v>564</v>
      </c>
      <c r="CN30" s="83" t="s">
        <v>564</v>
      </c>
      <c r="CO30" s="83" t="s">
        <v>564</v>
      </c>
      <c r="CP30" s="83" t="s">
        <v>564</v>
      </c>
      <c r="CQ30" s="83" t="s">
        <v>564</v>
      </c>
      <c r="CR30" s="83" t="s">
        <v>564</v>
      </c>
      <c r="CS30" s="83" t="s">
        <v>564</v>
      </c>
      <c r="CT30" s="83" t="s">
        <v>564</v>
      </c>
      <c r="CU30" s="83" t="s">
        <v>564</v>
      </c>
      <c r="CV30" s="83" t="s">
        <v>564</v>
      </c>
      <c r="CW30" s="83" t="s">
        <v>564</v>
      </c>
      <c r="CX30" s="83" t="s">
        <v>564</v>
      </c>
      <c r="CY30" s="83" t="s">
        <v>564</v>
      </c>
      <c r="CZ30" s="83" t="s">
        <v>564</v>
      </c>
      <c r="DA30" s="83" t="s">
        <v>564</v>
      </c>
      <c r="DB30" s="83" t="s">
        <v>564</v>
      </c>
      <c r="DC30" s="83" t="s">
        <v>564</v>
      </c>
      <c r="DD30" s="83" t="s">
        <v>564</v>
      </c>
      <c r="DE30" s="83" t="s">
        <v>564</v>
      </c>
      <c r="DF30" s="83" t="s">
        <v>564</v>
      </c>
      <c r="DG30" s="83" t="s">
        <v>564</v>
      </c>
      <c r="DH30" s="83" t="s">
        <v>564</v>
      </c>
      <c r="DI30" s="83" t="s">
        <v>564</v>
      </c>
      <c r="DJ30" s="83" t="s">
        <v>564</v>
      </c>
      <c r="DK30" s="83" t="s">
        <v>564</v>
      </c>
      <c r="DL30" s="83" t="s">
        <v>564</v>
      </c>
      <c r="DM30" s="83" t="s">
        <v>564</v>
      </c>
      <c r="DN30" s="83" t="s">
        <v>564</v>
      </c>
      <c r="DO30" s="83" t="s">
        <v>564</v>
      </c>
      <c r="DP30" s="83" t="s">
        <v>564</v>
      </c>
      <c r="DQ30" s="83" t="s">
        <v>564</v>
      </c>
      <c r="DR30" s="83" t="s">
        <v>564</v>
      </c>
      <c r="DS30" s="83" t="s">
        <v>564</v>
      </c>
      <c r="DT30" s="83" t="s">
        <v>564</v>
      </c>
      <c r="DU30" s="83" t="s">
        <v>564</v>
      </c>
      <c r="DV30" s="83" t="s">
        <v>564</v>
      </c>
      <c r="DW30" s="83" t="s">
        <v>564</v>
      </c>
      <c r="DX30" s="83" t="s">
        <v>564</v>
      </c>
      <c r="DY30" s="83" t="s">
        <v>564</v>
      </c>
      <c r="DZ30" s="83" t="s">
        <v>564</v>
      </c>
      <c r="EA30" s="83" t="s">
        <v>564</v>
      </c>
      <c r="EB30" s="83" t="s">
        <v>564</v>
      </c>
      <c r="EC30" s="83" t="s">
        <v>564</v>
      </c>
      <c r="ED30" s="83" t="s">
        <v>564</v>
      </c>
      <c r="EE30" s="83" t="s">
        <v>564</v>
      </c>
      <c r="EF30" s="83" t="s">
        <v>564</v>
      </c>
      <c r="EG30" s="83" t="s">
        <v>564</v>
      </c>
      <c r="EH30" s="83" t="s">
        <v>564</v>
      </c>
      <c r="EI30" s="83" t="s">
        <v>564</v>
      </c>
      <c r="EJ30" s="83" t="s">
        <v>564</v>
      </c>
      <c r="EK30" s="83" t="s">
        <v>564</v>
      </c>
      <c r="EL30" s="83" t="s">
        <v>564</v>
      </c>
      <c r="EM30" s="83" t="s">
        <v>564</v>
      </c>
      <c r="EN30" s="83" t="s">
        <v>564</v>
      </c>
      <c r="EO30" s="83" t="s">
        <v>564</v>
      </c>
      <c r="EP30" s="83" t="s">
        <v>564</v>
      </c>
      <c r="EQ30" s="83" t="s">
        <v>564</v>
      </c>
      <c r="ER30" s="83" t="s">
        <v>564</v>
      </c>
      <c r="ES30" s="83" t="s">
        <v>564</v>
      </c>
      <c r="ET30" s="83" t="s">
        <v>564</v>
      </c>
      <c r="EU30" s="83" t="s">
        <v>564</v>
      </c>
      <c r="EV30" s="83" t="s">
        <v>564</v>
      </c>
      <c r="EW30" s="83" t="s">
        <v>564</v>
      </c>
      <c r="EX30" s="83" t="s">
        <v>564</v>
      </c>
      <c r="EY30" s="83" t="s">
        <v>564</v>
      </c>
      <c r="EZ30" s="83" t="s">
        <v>564</v>
      </c>
      <c r="FA30" s="83" t="s">
        <v>564</v>
      </c>
      <c r="FB30" s="83" t="s">
        <v>564</v>
      </c>
      <c r="FC30" s="83" t="s">
        <v>564</v>
      </c>
      <c r="FD30" s="83" t="s">
        <v>564</v>
      </c>
      <c r="FE30" s="83" t="s">
        <v>564</v>
      </c>
      <c r="FF30" s="83" t="s">
        <v>564</v>
      </c>
      <c r="FG30" s="83" t="s">
        <v>564</v>
      </c>
      <c r="FH30" s="83" t="s">
        <v>564</v>
      </c>
      <c r="FI30" s="83" t="s">
        <v>564</v>
      </c>
      <c r="FJ30" s="83" t="s">
        <v>564</v>
      </c>
      <c r="FK30" s="83" t="s">
        <v>564</v>
      </c>
      <c r="FL30" s="83" t="s">
        <v>564</v>
      </c>
      <c r="FM30" s="83" t="s">
        <v>564</v>
      </c>
      <c r="FN30" s="83" t="s">
        <v>564</v>
      </c>
      <c r="FO30" s="83" t="s">
        <v>564</v>
      </c>
      <c r="FP30" s="83" t="s">
        <v>564</v>
      </c>
      <c r="FQ30" s="83" t="s">
        <v>564</v>
      </c>
      <c r="FR30" s="83" t="s">
        <v>564</v>
      </c>
      <c r="FS30" s="83" t="s">
        <v>564</v>
      </c>
      <c r="FT30" s="83" t="s">
        <v>564</v>
      </c>
      <c r="FU30" s="83" t="s">
        <v>564</v>
      </c>
      <c r="FV30" s="83" t="s">
        <v>564</v>
      </c>
      <c r="FW30" s="83" t="s">
        <v>564</v>
      </c>
      <c r="FX30" s="83" t="s">
        <v>564</v>
      </c>
      <c r="FY30" s="83" t="s">
        <v>564</v>
      </c>
      <c r="FZ30" s="83" t="s">
        <v>564</v>
      </c>
      <c r="GA30" s="83" t="s">
        <v>564</v>
      </c>
      <c r="GB30" s="83" t="s">
        <v>564</v>
      </c>
      <c r="GC30" s="83" t="s">
        <v>564</v>
      </c>
      <c r="GD30" s="83" t="s">
        <v>564</v>
      </c>
      <c r="GE30" s="83" t="s">
        <v>564</v>
      </c>
      <c r="GF30" s="83" t="s">
        <v>564</v>
      </c>
      <c r="GG30" s="83" t="s">
        <v>564</v>
      </c>
      <c r="GH30" s="83" t="s">
        <v>564</v>
      </c>
      <c r="GI30" s="83" t="s">
        <v>564</v>
      </c>
      <c r="GJ30" s="83" t="s">
        <v>564</v>
      </c>
      <c r="GK30" s="83" t="s">
        <v>564</v>
      </c>
      <c r="GL30" s="83" t="s">
        <v>564</v>
      </c>
      <c r="GM30" s="83" t="s">
        <v>564</v>
      </c>
      <c r="GN30" s="83" t="s">
        <v>564</v>
      </c>
      <c r="GO30" s="83" t="s">
        <v>564</v>
      </c>
      <c r="GP30" s="83" t="s">
        <v>564</v>
      </c>
      <c r="GQ30" s="83" t="s">
        <v>564</v>
      </c>
      <c r="GR30" s="83" t="s">
        <v>564</v>
      </c>
      <c r="GS30" s="83" t="s">
        <v>564</v>
      </c>
      <c r="GT30" s="83" t="s">
        <v>564</v>
      </c>
      <c r="GU30" s="83" t="s">
        <v>564</v>
      </c>
      <c r="GV30" s="83" t="s">
        <v>564</v>
      </c>
      <c r="GW30" s="83" t="s">
        <v>564</v>
      </c>
      <c r="GX30" s="83" t="s">
        <v>564</v>
      </c>
      <c r="GY30" s="83" t="s">
        <v>564</v>
      </c>
      <c r="GZ30" s="83" t="s">
        <v>564</v>
      </c>
      <c r="HA30" s="83" t="s">
        <v>564</v>
      </c>
      <c r="HB30" s="83" t="s">
        <v>564</v>
      </c>
      <c r="HC30" s="83" t="s">
        <v>564</v>
      </c>
      <c r="HD30" s="83" t="s">
        <v>564</v>
      </c>
      <c r="HE30" s="83" t="s">
        <v>564</v>
      </c>
      <c r="HF30" s="83" t="s">
        <v>564</v>
      </c>
      <c r="HG30" s="83" t="s">
        <v>564</v>
      </c>
      <c r="HH30" s="83" t="s">
        <v>564</v>
      </c>
      <c r="HI30" s="83" t="s">
        <v>564</v>
      </c>
      <c r="HJ30" s="83" t="s">
        <v>564</v>
      </c>
      <c r="HK30" s="83" t="s">
        <v>564</v>
      </c>
      <c r="HL30" s="83" t="s">
        <v>564</v>
      </c>
      <c r="HM30" s="83" t="s">
        <v>564</v>
      </c>
      <c r="HN30" s="83" t="s">
        <v>564</v>
      </c>
      <c r="HO30" s="83" t="s">
        <v>564</v>
      </c>
      <c r="HP30" s="83" t="s">
        <v>564</v>
      </c>
      <c r="HQ30" s="83" t="s">
        <v>564</v>
      </c>
      <c r="HR30" s="83" t="s">
        <v>564</v>
      </c>
      <c r="HS30" s="83" t="s">
        <v>564</v>
      </c>
      <c r="HT30" s="83" t="s">
        <v>564</v>
      </c>
      <c r="HU30" s="83" t="s">
        <v>564</v>
      </c>
      <c r="HV30" s="83" t="s">
        <v>564</v>
      </c>
      <c r="HW30" s="83" t="s">
        <v>564</v>
      </c>
      <c r="HX30" s="83" t="s">
        <v>564</v>
      </c>
      <c r="HY30" s="83" t="s">
        <v>564</v>
      </c>
      <c r="HZ30" s="83" t="s">
        <v>564</v>
      </c>
      <c r="IA30" s="83" t="s">
        <v>564</v>
      </c>
      <c r="IB30" s="83" t="s">
        <v>564</v>
      </c>
      <c r="IC30" s="83" t="s">
        <v>564</v>
      </c>
      <c r="ID30" s="83" t="s">
        <v>564</v>
      </c>
      <c r="IE30" s="83" t="s">
        <v>564</v>
      </c>
      <c r="IF30" s="83" t="s">
        <v>564</v>
      </c>
      <c r="IG30" s="83" t="s">
        <v>564</v>
      </c>
      <c r="IH30" s="83" t="s">
        <v>564</v>
      </c>
      <c r="II30" s="83" t="s">
        <v>564</v>
      </c>
      <c r="IJ30" s="83" t="s">
        <v>564</v>
      </c>
      <c r="IK30" s="83" t="s">
        <v>564</v>
      </c>
      <c r="IL30" s="83" t="s">
        <v>564</v>
      </c>
      <c r="IM30" s="83" t="s">
        <v>564</v>
      </c>
      <c r="IN30" s="83" t="s">
        <v>564</v>
      </c>
      <c r="IO30" s="83" t="s">
        <v>564</v>
      </c>
      <c r="IP30" s="83" t="s">
        <v>564</v>
      </c>
      <c r="IQ30" s="83" t="s">
        <v>564</v>
      </c>
      <c r="IR30" s="83" t="s">
        <v>564</v>
      </c>
      <c r="IS30" s="83" t="s">
        <v>564</v>
      </c>
      <c r="IT30" s="83" t="s">
        <v>564</v>
      </c>
      <c r="IU30" s="83" t="s">
        <v>564</v>
      </c>
      <c r="IV30" s="84"/>
      <c r="IW30" s="81" t="s">
        <v>564</v>
      </c>
      <c r="IX30" s="81" t="s">
        <v>564</v>
      </c>
      <c r="IY30" s="81" t="s">
        <v>564</v>
      </c>
      <c r="IZ30" s="81" t="s">
        <v>564</v>
      </c>
      <c r="JA30" s="81" t="s">
        <v>564</v>
      </c>
      <c r="JB30" s="81" t="s">
        <v>564</v>
      </c>
      <c r="JC30" s="81" t="s">
        <v>564</v>
      </c>
      <c r="JD30" s="81" t="s">
        <v>564</v>
      </c>
      <c r="JE30" s="81" t="s">
        <v>564</v>
      </c>
      <c r="JF30" s="81" t="s">
        <v>564</v>
      </c>
      <c r="JG30" s="81" t="s">
        <v>564</v>
      </c>
      <c r="JH30" s="81" t="s">
        <v>564</v>
      </c>
      <c r="JI30" s="81" t="s">
        <v>564</v>
      </c>
      <c r="JJ30" s="81" t="s">
        <v>564</v>
      </c>
      <c r="JK30" s="81" t="s">
        <v>564</v>
      </c>
      <c r="JL30" s="81" t="s">
        <v>564</v>
      </c>
      <c r="JM30" s="81" t="s">
        <v>564</v>
      </c>
      <c r="JN30" s="81" t="s">
        <v>564</v>
      </c>
      <c r="JO30" s="81" t="s">
        <v>564</v>
      </c>
      <c r="JP30" s="81" t="s">
        <v>564</v>
      </c>
      <c r="JQ30" s="81" t="s">
        <v>564</v>
      </c>
      <c r="JR30" s="81" t="s">
        <v>564</v>
      </c>
      <c r="JS30" s="81" t="s">
        <v>564</v>
      </c>
      <c r="JT30" s="81" t="s">
        <v>564</v>
      </c>
      <c r="JU30" s="81" t="s">
        <v>564</v>
      </c>
      <c r="JV30" s="81" t="s">
        <v>564</v>
      </c>
      <c r="JW30" s="81" t="s">
        <v>564</v>
      </c>
      <c r="JX30" s="81" t="s">
        <v>564</v>
      </c>
      <c r="JY30" s="81" t="s">
        <v>564</v>
      </c>
      <c r="JZ30" s="81" t="s">
        <v>564</v>
      </c>
      <c r="KA30" s="81" t="s">
        <v>564</v>
      </c>
      <c r="KB30" s="81" t="s">
        <v>564</v>
      </c>
      <c r="KC30" s="81" t="s">
        <v>564</v>
      </c>
      <c r="KD30" s="81" t="s">
        <v>564</v>
      </c>
      <c r="KE30" s="81" t="s">
        <v>564</v>
      </c>
      <c r="KF30" s="81" t="s">
        <v>564</v>
      </c>
      <c r="KG30" s="81" t="s">
        <v>564</v>
      </c>
      <c r="KH30" s="81" t="s">
        <v>564</v>
      </c>
      <c r="KI30" s="81" t="s">
        <v>564</v>
      </c>
      <c r="KJ30" s="81" t="s">
        <v>564</v>
      </c>
      <c r="KK30" s="81" t="s">
        <v>564</v>
      </c>
      <c r="KL30" s="81" t="s">
        <v>564</v>
      </c>
      <c r="KM30" s="81" t="s">
        <v>564</v>
      </c>
      <c r="KN30" s="81" t="s">
        <v>564</v>
      </c>
      <c r="KO30" s="81" t="s">
        <v>564</v>
      </c>
      <c r="KP30" s="81" t="s">
        <v>564</v>
      </c>
      <c r="KQ30" s="81" t="s">
        <v>564</v>
      </c>
      <c r="KR30" s="81" t="s">
        <v>564</v>
      </c>
      <c r="KS30" s="81" t="s">
        <v>564</v>
      </c>
      <c r="KT30" s="81" t="s">
        <v>564</v>
      </c>
      <c r="KU30" s="81" t="s">
        <v>564</v>
      </c>
      <c r="KV30" s="81" t="s">
        <v>564</v>
      </c>
      <c r="KW30" s="81" t="s">
        <v>564</v>
      </c>
      <c r="KX30" s="81" t="s">
        <v>564</v>
      </c>
      <c r="KY30" s="81" t="s">
        <v>564</v>
      </c>
      <c r="KZ30" s="81" t="s">
        <v>564</v>
      </c>
      <c r="LA30" s="81" t="s">
        <v>564</v>
      </c>
      <c r="LB30" s="81" t="s">
        <v>564</v>
      </c>
      <c r="LC30" s="81" t="s">
        <v>564</v>
      </c>
      <c r="LD30" s="81" t="s">
        <v>564</v>
      </c>
      <c r="LE30" s="81" t="s">
        <v>564</v>
      </c>
      <c r="LF30" s="81" t="s">
        <v>564</v>
      </c>
      <c r="LG30" s="81" t="s">
        <v>564</v>
      </c>
      <c r="LH30" s="81" t="s">
        <v>564</v>
      </c>
      <c r="LI30" s="81" t="s">
        <v>564</v>
      </c>
      <c r="LJ30" s="81" t="s">
        <v>564</v>
      </c>
      <c r="LK30" s="81" t="s">
        <v>564</v>
      </c>
      <c r="LL30" s="81" t="s">
        <v>564</v>
      </c>
      <c r="LM30" s="81" t="s">
        <v>564</v>
      </c>
      <c r="LN30" s="81" t="s">
        <v>564</v>
      </c>
      <c r="LO30" s="81" t="s">
        <v>564</v>
      </c>
      <c r="LP30" s="81" t="s">
        <v>564</v>
      </c>
      <c r="LQ30" s="81" t="s">
        <v>564</v>
      </c>
      <c r="LR30" s="81" t="s">
        <v>564</v>
      </c>
      <c r="LS30" s="81" t="s">
        <v>564</v>
      </c>
      <c r="LT30" s="81" t="s">
        <v>564</v>
      </c>
      <c r="LU30" s="81" t="s">
        <v>564</v>
      </c>
      <c r="LV30" s="81" t="s">
        <v>564</v>
      </c>
      <c r="LW30" s="81" t="s">
        <v>564</v>
      </c>
      <c r="LX30" s="81" t="s">
        <v>564</v>
      </c>
      <c r="LY30" s="81" t="s">
        <v>564</v>
      </c>
      <c r="LZ30" s="81" t="s">
        <v>564</v>
      </c>
      <c r="MA30" s="81" t="s">
        <v>564</v>
      </c>
      <c r="MB30" s="81" t="s">
        <v>564</v>
      </c>
      <c r="MC30" s="81" t="s">
        <v>564</v>
      </c>
      <c r="MD30" s="81" t="s">
        <v>564</v>
      </c>
      <c r="ME30" s="81" t="s">
        <v>564</v>
      </c>
      <c r="MF30" s="81" t="s">
        <v>564</v>
      </c>
      <c r="MG30" s="81" t="s">
        <v>564</v>
      </c>
      <c r="MH30" s="81" t="s">
        <v>564</v>
      </c>
      <c r="MI30" s="81" t="s">
        <v>564</v>
      </c>
      <c r="MJ30" s="81" t="s">
        <v>564</v>
      </c>
      <c r="MK30" s="81" t="s">
        <v>564</v>
      </c>
      <c r="ML30" s="81" t="s">
        <v>564</v>
      </c>
      <c r="MM30" s="81" t="s">
        <v>564</v>
      </c>
      <c r="MN30" s="81" t="s">
        <v>564</v>
      </c>
      <c r="MO30" s="81" t="s">
        <v>564</v>
      </c>
      <c r="MP30" s="81" t="s">
        <v>564</v>
      </c>
      <c r="MQ30" s="81" t="s">
        <v>564</v>
      </c>
      <c r="MR30" s="81" t="s">
        <v>564</v>
      </c>
      <c r="MS30" s="81" t="s">
        <v>564</v>
      </c>
      <c r="MT30" s="81" t="s">
        <v>564</v>
      </c>
      <c r="MU30" s="81" t="s">
        <v>564</v>
      </c>
      <c r="MV30" s="81" t="s">
        <v>564</v>
      </c>
      <c r="MW30" s="81" t="s">
        <v>564</v>
      </c>
      <c r="MX30" s="81" t="s">
        <v>564</v>
      </c>
      <c r="MY30" s="81" t="s">
        <v>564</v>
      </c>
      <c r="MZ30" s="81" t="s">
        <v>564</v>
      </c>
      <c r="NA30" s="81" t="s">
        <v>564</v>
      </c>
      <c r="NB30" s="81" t="s">
        <v>564</v>
      </c>
      <c r="NC30" s="81" t="s">
        <v>564</v>
      </c>
      <c r="ND30" s="81" t="s">
        <v>564</v>
      </c>
      <c r="NE30" s="81" t="s">
        <v>564</v>
      </c>
      <c r="NF30" s="81" t="s">
        <v>564</v>
      </c>
      <c r="NG30" s="81" t="s">
        <v>564</v>
      </c>
      <c r="NH30" s="81" t="s">
        <v>564</v>
      </c>
      <c r="NI30" s="81" t="s">
        <v>564</v>
      </c>
      <c r="NJ30" s="81" t="s">
        <v>564</v>
      </c>
      <c r="NK30" s="81" t="s">
        <v>564</v>
      </c>
      <c r="NL30" s="81" t="s">
        <v>564</v>
      </c>
      <c r="NM30" s="81" t="s">
        <v>564</v>
      </c>
      <c r="NN30" s="81" t="s">
        <v>564</v>
      </c>
      <c r="NO30" s="81" t="s">
        <v>564</v>
      </c>
      <c r="NP30" s="81" t="s">
        <v>564</v>
      </c>
      <c r="NQ30" s="81" t="s">
        <v>564</v>
      </c>
      <c r="NR30" s="81" t="s">
        <v>564</v>
      </c>
      <c r="NS30" s="81" t="s">
        <v>564</v>
      </c>
      <c r="NT30" s="81" t="s">
        <v>564</v>
      </c>
      <c r="NU30" s="81" t="s">
        <v>564</v>
      </c>
      <c r="NV30" s="81" t="s">
        <v>564</v>
      </c>
      <c r="NW30" s="81" t="s">
        <v>564</v>
      </c>
      <c r="NX30" s="81" t="s">
        <v>564</v>
      </c>
      <c r="NY30" s="81" t="s">
        <v>564</v>
      </c>
      <c r="NZ30" s="81" t="s">
        <v>564</v>
      </c>
      <c r="OA30" s="81" t="s">
        <v>564</v>
      </c>
      <c r="OB30" s="81" t="s">
        <v>564</v>
      </c>
      <c r="OC30" s="81" t="s">
        <v>564</v>
      </c>
      <c r="OD30" s="81" t="s">
        <v>564</v>
      </c>
      <c r="OE30" s="81" t="s">
        <v>564</v>
      </c>
      <c r="OF30" s="81" t="s">
        <v>564</v>
      </c>
      <c r="OG30" s="81" t="s">
        <v>564</v>
      </c>
      <c r="OH30" s="81" t="s">
        <v>564</v>
      </c>
      <c r="OI30" s="81" t="s">
        <v>564</v>
      </c>
      <c r="OJ30" s="81" t="s">
        <v>564</v>
      </c>
      <c r="OK30" s="81" t="s">
        <v>564</v>
      </c>
      <c r="OL30" s="81" t="s">
        <v>564</v>
      </c>
      <c r="OM30" s="81" t="s">
        <v>564</v>
      </c>
      <c r="ON30" s="81" t="s">
        <v>564</v>
      </c>
      <c r="OO30" s="81" t="s">
        <v>564</v>
      </c>
      <c r="OP30" s="81" t="s">
        <v>564</v>
      </c>
      <c r="OQ30" s="81" t="s">
        <v>564</v>
      </c>
      <c r="OR30" s="81" t="s">
        <v>564</v>
      </c>
      <c r="OS30" s="81" t="s">
        <v>564</v>
      </c>
      <c r="OT30" s="81" t="s">
        <v>564</v>
      </c>
      <c r="OU30" s="81" t="s">
        <v>564</v>
      </c>
      <c r="OV30" s="81" t="s">
        <v>564</v>
      </c>
      <c r="OW30" s="81" t="s">
        <v>564</v>
      </c>
      <c r="OX30" s="81" t="s">
        <v>564</v>
      </c>
      <c r="OY30" s="81" t="s">
        <v>564</v>
      </c>
      <c r="OZ30" s="81" t="s">
        <v>564</v>
      </c>
      <c r="PA30" s="81" t="s">
        <v>564</v>
      </c>
      <c r="PB30" s="81" t="s">
        <v>564</v>
      </c>
      <c r="PC30" s="81" t="s">
        <v>564</v>
      </c>
      <c r="PD30" s="81" t="s">
        <v>564</v>
      </c>
      <c r="PE30" s="81" t="s">
        <v>564</v>
      </c>
      <c r="PF30" s="81" t="s">
        <v>564</v>
      </c>
      <c r="PG30" s="81" t="s">
        <v>564</v>
      </c>
      <c r="PH30" s="81" t="s">
        <v>564</v>
      </c>
      <c r="PI30" s="81" t="s">
        <v>564</v>
      </c>
      <c r="PJ30" s="81" t="s">
        <v>564</v>
      </c>
      <c r="PK30" s="81" t="s">
        <v>564</v>
      </c>
      <c r="PL30" s="81" t="s">
        <v>564</v>
      </c>
      <c r="PM30" s="81" t="s">
        <v>564</v>
      </c>
      <c r="PN30" s="81" t="s">
        <v>564</v>
      </c>
      <c r="PO30" s="81" t="s">
        <v>564</v>
      </c>
      <c r="PP30" s="81" t="s">
        <v>564</v>
      </c>
      <c r="PQ30" s="81" t="s">
        <v>564</v>
      </c>
      <c r="PR30" s="81" t="s">
        <v>564</v>
      </c>
      <c r="PS30" s="81" t="s">
        <v>564</v>
      </c>
      <c r="PT30" s="81" t="s">
        <v>564</v>
      </c>
      <c r="PU30" s="81" t="s">
        <v>564</v>
      </c>
      <c r="PV30" s="81" t="s">
        <v>564</v>
      </c>
      <c r="PW30" s="81" t="s">
        <v>564</v>
      </c>
      <c r="PX30" s="81" t="s">
        <v>564</v>
      </c>
      <c r="PY30" s="81" t="s">
        <v>564</v>
      </c>
      <c r="PZ30" s="81" t="s">
        <v>564</v>
      </c>
      <c r="QA30" s="81" t="s">
        <v>564</v>
      </c>
      <c r="QB30" s="81" t="s">
        <v>564</v>
      </c>
      <c r="QC30" s="81" t="s">
        <v>564</v>
      </c>
      <c r="QD30" s="81" t="s">
        <v>564</v>
      </c>
      <c r="QE30" s="81" t="s">
        <v>564</v>
      </c>
      <c r="QF30" s="81" t="s">
        <v>564</v>
      </c>
      <c r="QG30" s="81" t="s">
        <v>564</v>
      </c>
      <c r="QH30" s="81" t="s">
        <v>564</v>
      </c>
      <c r="QI30" s="81" t="s">
        <v>564</v>
      </c>
      <c r="QJ30" s="81" t="s">
        <v>564</v>
      </c>
      <c r="QK30" s="81" t="s">
        <v>564</v>
      </c>
      <c r="QL30" s="81" t="s">
        <v>564</v>
      </c>
      <c r="QM30" s="81" t="s">
        <v>564</v>
      </c>
      <c r="QN30" s="81" t="s">
        <v>564</v>
      </c>
      <c r="QO30" s="81" t="s">
        <v>564</v>
      </c>
      <c r="QP30" s="81" t="s">
        <v>564</v>
      </c>
      <c r="QQ30" s="81" t="s">
        <v>564</v>
      </c>
      <c r="QR30" s="81" t="s">
        <v>564</v>
      </c>
      <c r="QS30" s="81" t="s">
        <v>564</v>
      </c>
      <c r="QT30" s="81" t="s">
        <v>564</v>
      </c>
      <c r="QU30" s="81" t="s">
        <v>564</v>
      </c>
      <c r="QV30" s="81" t="s">
        <v>564</v>
      </c>
      <c r="QW30" s="81" t="s">
        <v>564</v>
      </c>
      <c r="QX30" s="81" t="s">
        <v>564</v>
      </c>
      <c r="QY30" s="81" t="s">
        <v>564</v>
      </c>
      <c r="QZ30" s="81" t="s">
        <v>564</v>
      </c>
      <c r="RA30" s="81" t="s">
        <v>564</v>
      </c>
      <c r="RB30" s="81" t="s">
        <v>564</v>
      </c>
      <c r="RC30" s="81" t="s">
        <v>564</v>
      </c>
      <c r="RD30" s="81" t="s">
        <v>564</v>
      </c>
      <c r="RE30" s="81" t="s">
        <v>564</v>
      </c>
      <c r="RF30" s="81" t="s">
        <v>564</v>
      </c>
      <c r="RG30" s="81" t="s">
        <v>564</v>
      </c>
      <c r="RH30" s="81" t="s">
        <v>564</v>
      </c>
      <c r="RI30" s="81" t="s">
        <v>564</v>
      </c>
      <c r="RJ30" s="81" t="s">
        <v>564</v>
      </c>
      <c r="RK30" s="81" t="s">
        <v>564</v>
      </c>
      <c r="RL30" s="81" t="s">
        <v>564</v>
      </c>
      <c r="RM30" s="81" t="s">
        <v>564</v>
      </c>
      <c r="RN30" s="81" t="s">
        <v>564</v>
      </c>
      <c r="RO30" s="81" t="s">
        <v>564</v>
      </c>
      <c r="RP30" s="81" t="s">
        <v>564</v>
      </c>
      <c r="RQ30" s="81" t="s">
        <v>564</v>
      </c>
      <c r="RR30" s="81" t="s">
        <v>564</v>
      </c>
      <c r="RS30" s="81" t="s">
        <v>564</v>
      </c>
      <c r="RT30" s="81" t="s">
        <v>564</v>
      </c>
      <c r="RU30" s="81" t="s">
        <v>564</v>
      </c>
      <c r="RV30" s="81" t="s">
        <v>564</v>
      </c>
      <c r="RW30" s="81" t="s">
        <v>564</v>
      </c>
      <c r="RX30" s="81" t="s">
        <v>564</v>
      </c>
      <c r="RY30" s="81" t="s">
        <v>564</v>
      </c>
      <c r="RZ30" s="81" t="s">
        <v>564</v>
      </c>
      <c r="SA30" s="81" t="s">
        <v>564</v>
      </c>
      <c r="SB30" s="81" t="s">
        <v>564</v>
      </c>
      <c r="SC30" s="81" t="s">
        <v>564</v>
      </c>
      <c r="SD30" s="81" t="s">
        <v>564</v>
      </c>
      <c r="SE30" s="81" t="s">
        <v>564</v>
      </c>
      <c r="SF30" s="81" t="s">
        <v>564</v>
      </c>
      <c r="SG30" s="81" t="s">
        <v>564</v>
      </c>
      <c r="SH30" s="81" t="s">
        <v>564</v>
      </c>
    </row>
    <row r="31" spans="1:502">
      <c r="A31" s="18" t="s">
        <v>575</v>
      </c>
      <c r="B31" s="80">
        <v>23</v>
      </c>
      <c r="C31" s="80">
        <v>6</v>
      </c>
      <c r="D31" s="80">
        <v>2</v>
      </c>
      <c r="E31" s="80">
        <v>2009</v>
      </c>
      <c r="F31" s="80" t="s">
        <v>85</v>
      </c>
      <c r="G31" s="182" t="s">
        <v>570</v>
      </c>
      <c r="H31" s="80" t="s">
        <v>231</v>
      </c>
      <c r="I31" s="173"/>
      <c r="J31" s="83">
        <v>387.61100000000005</v>
      </c>
      <c r="K31" s="83">
        <v>0</v>
      </c>
      <c r="L31" s="83">
        <v>0</v>
      </c>
      <c r="M31" s="83">
        <v>7.319</v>
      </c>
      <c r="N31" s="83">
        <v>1006.4449999999999</v>
      </c>
      <c r="O31" s="83">
        <v>29.07</v>
      </c>
      <c r="P31" s="83">
        <v>10.597</v>
      </c>
      <c r="Q31" s="83">
        <v>0</v>
      </c>
      <c r="R31" s="83">
        <v>11487.422420000001</v>
      </c>
      <c r="S31" s="83">
        <v>3791.7509999999993</v>
      </c>
      <c r="T31" s="83">
        <v>5672.5</v>
      </c>
      <c r="U31" s="83">
        <v>486.54300000000012</v>
      </c>
      <c r="V31" s="83">
        <v>102.94400000000002</v>
      </c>
      <c r="W31" s="83">
        <v>27102.229000000007</v>
      </c>
      <c r="X31" s="83">
        <v>1821.527</v>
      </c>
      <c r="Y31" s="83">
        <v>76684.662660000016</v>
      </c>
      <c r="Z31" s="83">
        <v>22568.065999999999</v>
      </c>
      <c r="AA31" s="83">
        <v>6118.3379999999997</v>
      </c>
      <c r="AB31" s="83">
        <v>2564.3690000000001</v>
      </c>
      <c r="AC31" s="83">
        <v>12.61</v>
      </c>
      <c r="AD31" s="83">
        <v>51297.028000000013</v>
      </c>
      <c r="AE31" s="83">
        <v>181327.77500000002</v>
      </c>
      <c r="AF31" s="83">
        <v>9920.5715400000008</v>
      </c>
      <c r="AG31" s="83">
        <v>3776.6893999999998</v>
      </c>
      <c r="AH31" s="83">
        <v>1702.0850000000003</v>
      </c>
      <c r="AI31" s="83">
        <v>1266.6599999999999</v>
      </c>
      <c r="AJ31" s="83">
        <v>1257.9369999999999</v>
      </c>
      <c r="AK31" s="83">
        <v>16295.723371</v>
      </c>
      <c r="AL31" s="83">
        <v>4138.2990000000009</v>
      </c>
      <c r="AM31" s="83">
        <v>1214.2989999999998</v>
      </c>
      <c r="AN31" s="83">
        <v>14740.389999999994</v>
      </c>
      <c r="AO31" s="83">
        <v>514.87600000000009</v>
      </c>
      <c r="AP31" s="83">
        <v>21435.693000000003</v>
      </c>
      <c r="AQ31" s="83">
        <v>610.91199999999992</v>
      </c>
      <c r="AR31" s="83">
        <v>555.86699999999996</v>
      </c>
      <c r="AS31" s="83">
        <v>5016.9570000000003</v>
      </c>
      <c r="AT31" s="83">
        <v>1351.8800039999996</v>
      </c>
      <c r="AU31" s="83">
        <v>241.44499999999996</v>
      </c>
      <c r="AV31" s="83">
        <v>1026.0260000000001</v>
      </c>
      <c r="AW31" s="83">
        <v>144.50900000000001</v>
      </c>
      <c r="AX31" s="83">
        <v>158.70000000000002</v>
      </c>
      <c r="AY31" s="83">
        <v>47.68</v>
      </c>
      <c r="AZ31" s="83">
        <v>0</v>
      </c>
      <c r="BA31" s="83">
        <v>37.400999999999996</v>
      </c>
      <c r="BB31" s="83">
        <v>0</v>
      </c>
      <c r="BC31" s="83">
        <v>132.81</v>
      </c>
      <c r="BD31" s="83">
        <v>260.75200000000001</v>
      </c>
      <c r="BE31" s="83">
        <v>476.09200000000004</v>
      </c>
      <c r="BF31" s="83">
        <v>26.979999999999997</v>
      </c>
      <c r="BG31" s="83">
        <v>53.954999999999998</v>
      </c>
      <c r="BH31" s="83">
        <v>0</v>
      </c>
      <c r="BI31" s="83">
        <v>29.794000000000004</v>
      </c>
      <c r="BJ31" s="83">
        <v>24.87</v>
      </c>
      <c r="BK31" s="83">
        <v>16.37</v>
      </c>
      <c r="BL31" s="83">
        <v>98.114000000000004</v>
      </c>
      <c r="BM31" s="83">
        <v>4697.9595299999983</v>
      </c>
      <c r="BN31" s="83">
        <v>13.440000000000001</v>
      </c>
      <c r="BO31" s="83">
        <v>19.335000000000001</v>
      </c>
      <c r="BP31" s="83">
        <v>19.419999999999998</v>
      </c>
      <c r="BQ31" s="83">
        <v>35.548000000000002</v>
      </c>
      <c r="BR31" s="83">
        <v>7.28</v>
      </c>
      <c r="BS31" s="83">
        <v>445.762</v>
      </c>
      <c r="BT31" s="83">
        <v>56.087999999999994</v>
      </c>
      <c r="BU31" s="83">
        <v>78.900999999999996</v>
      </c>
      <c r="BV31" s="83">
        <v>184.62000000000003</v>
      </c>
      <c r="BW31" s="83">
        <v>12.707000000000001</v>
      </c>
      <c r="BX31" s="83">
        <v>260.59000000000003</v>
      </c>
      <c r="BY31" s="83">
        <v>8.09</v>
      </c>
      <c r="BZ31" s="83">
        <v>4181.0826820000011</v>
      </c>
      <c r="CA31" s="83">
        <v>0</v>
      </c>
      <c r="CB31" s="83">
        <v>2107.2049999999999</v>
      </c>
      <c r="CC31" s="83">
        <v>9.9</v>
      </c>
      <c r="CD31" s="83">
        <v>24.89</v>
      </c>
      <c r="CE31" s="83">
        <v>44.22</v>
      </c>
      <c r="CF31" s="83">
        <v>2075.8977379999997</v>
      </c>
      <c r="CG31" s="83">
        <v>6.0270000000000001</v>
      </c>
      <c r="CH31" s="83">
        <v>4.7510000000000003</v>
      </c>
      <c r="CI31" s="83">
        <v>405.29900000000009</v>
      </c>
      <c r="CJ31" s="83">
        <v>29.767000000000003</v>
      </c>
      <c r="CK31" s="83">
        <v>695.3929999999998</v>
      </c>
      <c r="CL31" s="83">
        <v>3328.1189999999983</v>
      </c>
      <c r="CM31" s="83">
        <v>225.50700000000001</v>
      </c>
      <c r="CN31" s="83">
        <v>4057.0459999999994</v>
      </c>
      <c r="CO31" s="83">
        <v>3.9870000000000001</v>
      </c>
      <c r="CP31" s="83">
        <v>36.432000000000002</v>
      </c>
      <c r="CQ31" s="83">
        <v>7.6</v>
      </c>
      <c r="CR31" s="83">
        <v>16.079999999999998</v>
      </c>
      <c r="CS31" s="83">
        <v>11688.911780000004</v>
      </c>
      <c r="CT31" s="83">
        <v>0</v>
      </c>
      <c r="CU31" s="83">
        <v>2.64</v>
      </c>
      <c r="CV31" s="83">
        <v>0</v>
      </c>
      <c r="CW31" s="83">
        <v>48.753</v>
      </c>
      <c r="CX31" s="83">
        <v>8.5969999999999995</v>
      </c>
      <c r="CY31" s="83">
        <v>38.468999999999994</v>
      </c>
      <c r="CZ31" s="83">
        <v>228.851</v>
      </c>
      <c r="DA31" s="83">
        <v>0</v>
      </c>
      <c r="DB31" s="83">
        <v>1082.3100100000004</v>
      </c>
      <c r="DC31" s="83">
        <v>575.64800000000025</v>
      </c>
      <c r="DD31" s="83">
        <v>96.703000000000003</v>
      </c>
      <c r="DE31" s="83">
        <v>20450.259999999998</v>
      </c>
      <c r="DF31" s="83">
        <v>1363.2570000000001</v>
      </c>
      <c r="DG31" s="83">
        <v>21277.359</v>
      </c>
      <c r="DH31" s="83">
        <v>0</v>
      </c>
      <c r="DI31" s="83">
        <v>501.15100000000001</v>
      </c>
      <c r="DJ31" s="83">
        <v>555.86699999999996</v>
      </c>
      <c r="DK31" s="83">
        <v>387.61100000000005</v>
      </c>
      <c r="DL31" s="83">
        <v>0</v>
      </c>
      <c r="DM31" s="83">
        <v>0</v>
      </c>
      <c r="DN31" s="83">
        <v>7.319</v>
      </c>
      <c r="DO31" s="83">
        <v>1006.4449999999999</v>
      </c>
      <c r="DP31" s="83">
        <v>29.07</v>
      </c>
      <c r="DQ31" s="83">
        <v>10.597</v>
      </c>
      <c r="DR31" s="83">
        <v>0</v>
      </c>
      <c r="DS31" s="83">
        <v>11487.422420000001</v>
      </c>
      <c r="DT31" s="83">
        <v>3791.7509999999993</v>
      </c>
      <c r="DU31" s="83">
        <v>5672.5</v>
      </c>
      <c r="DV31" s="83">
        <v>486.54300000000012</v>
      </c>
      <c r="DW31" s="83">
        <v>102.94400000000002</v>
      </c>
      <c r="DX31" s="83">
        <v>27102.229000000007</v>
      </c>
      <c r="DY31" s="83">
        <v>1821.527</v>
      </c>
      <c r="DZ31" s="83">
        <v>76684.662660000016</v>
      </c>
      <c r="EA31" s="83">
        <v>754.54899999999998</v>
      </c>
      <c r="EB31" s="83">
        <v>6118.3379999999997</v>
      </c>
      <c r="EC31" s="83">
        <v>2564.3690000000001</v>
      </c>
      <c r="ED31" s="83">
        <v>12.61</v>
      </c>
      <c r="EE31" s="83">
        <v>51297.028000000013</v>
      </c>
      <c r="EF31" s="83">
        <v>181327.77500000002</v>
      </c>
      <c r="EG31" s="83">
        <v>9920.5715400000008</v>
      </c>
      <c r="EH31" s="83">
        <v>3776.6893999999998</v>
      </c>
      <c r="EI31" s="83">
        <v>1702.0850000000003</v>
      </c>
      <c r="EJ31" s="83">
        <v>1266.6599999999999</v>
      </c>
      <c r="EK31" s="83">
        <v>1257.9369999999999</v>
      </c>
      <c r="EL31" s="83">
        <v>16295.723371</v>
      </c>
      <c r="EM31" s="83">
        <v>4138.2990000000009</v>
      </c>
      <c r="EN31" s="83">
        <v>1214.2989999999998</v>
      </c>
      <c r="EO31" s="83">
        <v>14740.389999999994</v>
      </c>
      <c r="EP31" s="83">
        <v>514.87600000000009</v>
      </c>
      <c r="EQ31" s="83">
        <v>158.33400000000003</v>
      </c>
      <c r="ER31" s="83">
        <v>109.76100000000001</v>
      </c>
      <c r="ES31" s="83">
        <v>0</v>
      </c>
      <c r="ET31" s="83">
        <v>5016.9570000000003</v>
      </c>
      <c r="EU31" s="83">
        <v>1351.8800039999996</v>
      </c>
      <c r="EV31" s="83">
        <v>241.44499999999996</v>
      </c>
      <c r="EW31" s="83">
        <v>1026.0260000000001</v>
      </c>
      <c r="EX31" s="83">
        <v>144.50900000000001</v>
      </c>
      <c r="EY31" s="83">
        <v>158.70000000000002</v>
      </c>
      <c r="EZ31" s="83">
        <v>47.68</v>
      </c>
      <c r="FA31" s="83">
        <v>0</v>
      </c>
      <c r="FB31" s="83">
        <v>37.400999999999996</v>
      </c>
      <c r="FC31" s="83">
        <v>0</v>
      </c>
      <c r="FD31" s="83">
        <v>132.81</v>
      </c>
      <c r="FE31" s="83">
        <v>260.75200000000001</v>
      </c>
      <c r="FF31" s="83">
        <v>476.09200000000004</v>
      </c>
      <c r="FG31" s="83">
        <v>26.979999999999997</v>
      </c>
      <c r="FH31" s="83">
        <v>53.954999999999998</v>
      </c>
      <c r="FI31" s="83">
        <v>0</v>
      </c>
      <c r="FJ31" s="83">
        <v>29.794000000000004</v>
      </c>
      <c r="FK31" s="83">
        <v>24.87</v>
      </c>
      <c r="FL31" s="83">
        <v>16.37</v>
      </c>
      <c r="FM31" s="83">
        <v>98.114000000000004</v>
      </c>
      <c r="FN31" s="83">
        <v>4697.9595299999983</v>
      </c>
      <c r="FO31" s="83">
        <v>13.440000000000001</v>
      </c>
      <c r="FP31" s="83">
        <v>19.335000000000001</v>
      </c>
      <c r="FQ31" s="83">
        <v>19.419999999999998</v>
      </c>
      <c r="FR31" s="83">
        <v>35.548000000000002</v>
      </c>
      <c r="FS31" s="83">
        <v>7.28</v>
      </c>
      <c r="FT31" s="83">
        <v>445.762</v>
      </c>
      <c r="FU31" s="83">
        <v>56.087999999999994</v>
      </c>
      <c r="FV31" s="83">
        <v>78.900999999999996</v>
      </c>
      <c r="FW31" s="83">
        <v>184.62000000000003</v>
      </c>
      <c r="FX31" s="83">
        <v>12.707000000000001</v>
      </c>
      <c r="FY31" s="83">
        <v>260.59000000000003</v>
      </c>
      <c r="FZ31" s="83">
        <v>8.09</v>
      </c>
      <c r="GA31" s="83">
        <v>4181.0826820000011</v>
      </c>
      <c r="GB31" s="83">
        <v>0</v>
      </c>
      <c r="GC31" s="83">
        <v>2107.2049999999999</v>
      </c>
      <c r="GD31" s="83">
        <v>9.9</v>
      </c>
      <c r="GE31" s="83">
        <v>24.89</v>
      </c>
      <c r="GF31" s="83">
        <v>44.22</v>
      </c>
      <c r="GG31" s="83">
        <v>2075.8977379999997</v>
      </c>
      <c r="GH31" s="83">
        <v>6.0270000000000001</v>
      </c>
      <c r="GI31" s="83">
        <v>4.7510000000000003</v>
      </c>
      <c r="GJ31" s="83">
        <v>405.29900000000009</v>
      </c>
      <c r="GK31" s="83">
        <v>29.767000000000003</v>
      </c>
      <c r="GL31" s="83">
        <v>695.3929999999998</v>
      </c>
      <c r="GM31" s="83">
        <v>3328.1189999999983</v>
      </c>
      <c r="GN31" s="83">
        <v>225.50700000000001</v>
      </c>
      <c r="GO31" s="83">
        <v>4057.0459999999994</v>
      </c>
      <c r="GP31" s="83">
        <v>3.9870000000000001</v>
      </c>
      <c r="GQ31" s="83">
        <v>36.432000000000002</v>
      </c>
      <c r="GR31" s="83">
        <v>7.6</v>
      </c>
      <c r="GS31" s="83">
        <v>16.079999999999998</v>
      </c>
      <c r="GT31" s="83">
        <v>11688.911780000004</v>
      </c>
      <c r="GU31" s="83">
        <v>0</v>
      </c>
      <c r="GV31" s="83">
        <v>2.64</v>
      </c>
      <c r="GW31" s="83">
        <v>0</v>
      </c>
      <c r="GX31" s="83">
        <v>48.753</v>
      </c>
      <c r="GY31" s="83">
        <v>8.5969999999999995</v>
      </c>
      <c r="GZ31" s="83">
        <v>38.468999999999994</v>
      </c>
      <c r="HA31" s="83">
        <v>228.851</v>
      </c>
      <c r="HB31" s="83">
        <v>0</v>
      </c>
      <c r="HC31" s="83">
        <v>1082.3100100000004</v>
      </c>
      <c r="HD31" s="83">
        <v>575.64800000000025</v>
      </c>
      <c r="HE31" s="83">
        <v>96.703000000000003</v>
      </c>
      <c r="HF31" s="83">
        <v>44147.894000000008</v>
      </c>
      <c r="HG31" s="83">
        <v>387.61100000000005</v>
      </c>
      <c r="HH31" s="83">
        <v>7.319</v>
      </c>
      <c r="HI31" s="83">
        <v>1006.4449999999999</v>
      </c>
      <c r="HJ31" s="83">
        <v>39.667000000000002</v>
      </c>
      <c r="HK31" s="83">
        <v>424051.77839099988</v>
      </c>
      <c r="HL31" s="83">
        <v>5285.0519999999997</v>
      </c>
      <c r="HM31" s="83">
        <v>2922.5600040000004</v>
      </c>
      <c r="HN31" s="83">
        <v>981.7149999999998</v>
      </c>
      <c r="HO31" s="83">
        <v>5016.0855300000012</v>
      </c>
      <c r="HP31" s="83">
        <v>1038.6679999999999</v>
      </c>
      <c r="HQ31" s="83">
        <v>4189.1726820000013</v>
      </c>
      <c r="HR31" s="83">
        <v>2186.2149999999997</v>
      </c>
      <c r="HS31" s="83">
        <v>2086.6757379999995</v>
      </c>
      <c r="HT31" s="83">
        <v>1130.4590000000003</v>
      </c>
      <c r="HU31" s="83">
        <v>3553.6259999999979</v>
      </c>
      <c r="HV31" s="83">
        <v>4097.4650000000001</v>
      </c>
      <c r="HW31" s="83">
        <v>23.68</v>
      </c>
      <c r="HX31" s="83">
        <v>12016.221780000005</v>
      </c>
      <c r="HY31" s="83">
        <v>1657.9580099999996</v>
      </c>
      <c r="HZ31" s="83">
        <v>96.703000000000003</v>
      </c>
      <c r="IA31" s="83">
        <v>44147.894000000008</v>
      </c>
      <c r="IB31" s="83">
        <v>387.61100000000005</v>
      </c>
      <c r="IC31" s="83">
        <v>7.319</v>
      </c>
      <c r="ID31" s="83">
        <v>1006.4449999999999</v>
      </c>
      <c r="IE31" s="83">
        <v>39.667000000000002</v>
      </c>
      <c r="IF31" s="83">
        <v>445865.29539099988</v>
      </c>
      <c r="IG31" s="83">
        <v>27619.429</v>
      </c>
      <c r="IH31" s="83">
        <v>2922.5600040000004</v>
      </c>
      <c r="II31" s="83">
        <v>981.7149999999998</v>
      </c>
      <c r="IJ31" s="83">
        <v>5016.0855300000012</v>
      </c>
      <c r="IK31" s="83">
        <v>1038.6679999999999</v>
      </c>
      <c r="IL31" s="83">
        <v>4189.1726820000013</v>
      </c>
      <c r="IM31" s="83">
        <v>2186.2149999999997</v>
      </c>
      <c r="IN31" s="83">
        <v>2086.6757379999995</v>
      </c>
      <c r="IO31" s="83">
        <v>1130.4590000000003</v>
      </c>
      <c r="IP31" s="83">
        <v>3553.6259999999979</v>
      </c>
      <c r="IQ31" s="83">
        <v>4097.4650000000001</v>
      </c>
      <c r="IR31" s="83">
        <v>23.68</v>
      </c>
      <c r="IS31" s="83">
        <v>12016.221780000005</v>
      </c>
      <c r="IT31" s="83">
        <v>1657.9580099999996</v>
      </c>
      <c r="IU31" s="83">
        <v>96.703000000000003</v>
      </c>
      <c r="IV31" s="84"/>
      <c r="IW31" s="81">
        <v>56</v>
      </c>
      <c r="IX31" s="81">
        <v>0</v>
      </c>
      <c r="IY31" s="81">
        <v>0</v>
      </c>
      <c r="IZ31" s="81">
        <v>1</v>
      </c>
      <c r="JA31" s="81">
        <v>56</v>
      </c>
      <c r="JB31" s="81">
        <v>7</v>
      </c>
      <c r="JC31" s="81">
        <v>3</v>
      </c>
      <c r="JD31" s="81">
        <v>0</v>
      </c>
      <c r="JE31" s="81">
        <v>1161</v>
      </c>
      <c r="JF31" s="81">
        <v>302</v>
      </c>
      <c r="JG31" s="81">
        <v>280</v>
      </c>
      <c r="JH31" s="81">
        <v>51</v>
      </c>
      <c r="JI31" s="81">
        <v>23</v>
      </c>
      <c r="JJ31" s="81">
        <v>362</v>
      </c>
      <c r="JK31" s="81">
        <v>210</v>
      </c>
      <c r="JL31" s="81">
        <v>1060</v>
      </c>
      <c r="JM31" s="81">
        <v>132</v>
      </c>
      <c r="JN31" s="81">
        <v>605</v>
      </c>
      <c r="JO31" s="81">
        <v>149</v>
      </c>
      <c r="JP31" s="81">
        <v>2</v>
      </c>
      <c r="JQ31" s="81">
        <v>493</v>
      </c>
      <c r="JR31" s="81">
        <v>450</v>
      </c>
      <c r="JS31" s="81">
        <v>301</v>
      </c>
      <c r="JT31" s="81">
        <v>363</v>
      </c>
      <c r="JU31" s="81">
        <v>159</v>
      </c>
      <c r="JV31" s="81">
        <v>163</v>
      </c>
      <c r="JW31" s="81">
        <v>105</v>
      </c>
      <c r="JX31" s="81">
        <v>581</v>
      </c>
      <c r="JY31" s="81">
        <v>294</v>
      </c>
      <c r="JZ31" s="81">
        <v>105</v>
      </c>
      <c r="KA31" s="81">
        <v>880</v>
      </c>
      <c r="KB31" s="81">
        <v>72</v>
      </c>
      <c r="KC31" s="81">
        <v>228</v>
      </c>
      <c r="KD31" s="81">
        <v>35</v>
      </c>
      <c r="KE31" s="81">
        <v>136</v>
      </c>
      <c r="KF31" s="81">
        <v>452</v>
      </c>
      <c r="KG31" s="81">
        <v>168</v>
      </c>
      <c r="KH31" s="81">
        <v>28</v>
      </c>
      <c r="KI31" s="81">
        <v>139</v>
      </c>
      <c r="KJ31" s="81">
        <v>16</v>
      </c>
      <c r="KK31" s="81">
        <v>29</v>
      </c>
      <c r="KL31" s="81">
        <v>11</v>
      </c>
      <c r="KM31" s="81">
        <v>0</v>
      </c>
      <c r="KN31" s="81">
        <v>9</v>
      </c>
      <c r="KO31" s="81">
        <v>0</v>
      </c>
      <c r="KP31" s="81">
        <v>21</v>
      </c>
      <c r="KQ31" s="81">
        <v>44</v>
      </c>
      <c r="KR31" s="81">
        <v>38</v>
      </c>
      <c r="KS31" s="81">
        <v>5</v>
      </c>
      <c r="KT31" s="81">
        <v>11</v>
      </c>
      <c r="KU31" s="81">
        <v>0</v>
      </c>
      <c r="KV31" s="81">
        <v>7</v>
      </c>
      <c r="KW31" s="81">
        <v>3</v>
      </c>
      <c r="KX31" s="81">
        <v>3</v>
      </c>
      <c r="KY31" s="81">
        <v>11</v>
      </c>
      <c r="KZ31" s="81">
        <v>933</v>
      </c>
      <c r="LA31" s="81">
        <v>3</v>
      </c>
      <c r="LB31" s="81">
        <v>6</v>
      </c>
      <c r="LC31" s="81">
        <v>5</v>
      </c>
      <c r="LD31" s="81">
        <v>10</v>
      </c>
      <c r="LE31" s="81">
        <v>2</v>
      </c>
      <c r="LF31" s="81">
        <v>65</v>
      </c>
      <c r="LG31" s="81">
        <v>9</v>
      </c>
      <c r="LH31" s="81">
        <v>16</v>
      </c>
      <c r="LI31" s="81">
        <v>20</v>
      </c>
      <c r="LJ31" s="81">
        <v>2</v>
      </c>
      <c r="LK31" s="81">
        <v>50</v>
      </c>
      <c r="LL31" s="81">
        <v>2</v>
      </c>
      <c r="LM31" s="81">
        <v>618</v>
      </c>
      <c r="LN31" s="81">
        <v>0</v>
      </c>
      <c r="LO31" s="81">
        <v>100</v>
      </c>
      <c r="LP31" s="81">
        <v>2</v>
      </c>
      <c r="LQ31" s="81">
        <v>2</v>
      </c>
      <c r="LR31" s="81">
        <v>8</v>
      </c>
      <c r="LS31" s="81">
        <v>329</v>
      </c>
      <c r="LT31" s="81">
        <v>2</v>
      </c>
      <c r="LU31" s="81">
        <v>1</v>
      </c>
      <c r="LV31" s="81">
        <v>81</v>
      </c>
      <c r="LW31" s="81">
        <v>7</v>
      </c>
      <c r="LX31" s="81">
        <v>99</v>
      </c>
      <c r="LY31" s="81">
        <v>356</v>
      </c>
      <c r="LZ31" s="81">
        <v>42</v>
      </c>
      <c r="MA31" s="81">
        <v>669</v>
      </c>
      <c r="MB31" s="81">
        <v>1</v>
      </c>
      <c r="MC31" s="81">
        <v>7</v>
      </c>
      <c r="MD31" s="81">
        <v>2</v>
      </c>
      <c r="ME31" s="81">
        <v>2</v>
      </c>
      <c r="MF31" s="81">
        <v>479</v>
      </c>
      <c r="MG31" s="81">
        <v>0</v>
      </c>
      <c r="MH31" s="81">
        <v>1</v>
      </c>
      <c r="MI31" s="81">
        <v>0</v>
      </c>
      <c r="MJ31" s="81">
        <v>11</v>
      </c>
      <c r="MK31" s="81">
        <v>1</v>
      </c>
      <c r="ML31" s="81">
        <v>5</v>
      </c>
      <c r="MM31" s="81">
        <v>31</v>
      </c>
      <c r="MN31" s="81">
        <v>0</v>
      </c>
      <c r="MO31" s="81">
        <v>149</v>
      </c>
      <c r="MP31" s="81">
        <v>86</v>
      </c>
      <c r="MQ31" s="81">
        <v>14</v>
      </c>
      <c r="MR31" s="81">
        <v>26</v>
      </c>
      <c r="MS31" s="81">
        <v>6</v>
      </c>
      <c r="MT31" s="81">
        <v>207</v>
      </c>
      <c r="MU31" s="81">
        <v>0</v>
      </c>
      <c r="MV31" s="81">
        <v>24</v>
      </c>
      <c r="MW31" s="81">
        <v>136</v>
      </c>
      <c r="MX31" s="81">
        <v>56</v>
      </c>
      <c r="MY31" s="81">
        <v>0</v>
      </c>
      <c r="MZ31" s="81">
        <v>0</v>
      </c>
      <c r="NA31" s="81">
        <v>1</v>
      </c>
      <c r="NB31" s="81">
        <v>56</v>
      </c>
      <c r="NC31" s="81">
        <v>7</v>
      </c>
      <c r="ND31" s="81">
        <v>3</v>
      </c>
      <c r="NE31" s="81">
        <v>0</v>
      </c>
      <c r="NF31" s="81">
        <v>1161</v>
      </c>
      <c r="NG31" s="81">
        <v>302</v>
      </c>
      <c r="NH31" s="81">
        <v>280</v>
      </c>
      <c r="NI31" s="81">
        <v>51</v>
      </c>
      <c r="NJ31" s="81">
        <v>23</v>
      </c>
      <c r="NK31" s="81">
        <v>362</v>
      </c>
      <c r="NL31" s="81">
        <v>210</v>
      </c>
      <c r="NM31" s="81">
        <v>1060</v>
      </c>
      <c r="NN31" s="81">
        <v>100</v>
      </c>
      <c r="NO31" s="81">
        <v>605</v>
      </c>
      <c r="NP31" s="81">
        <v>149</v>
      </c>
      <c r="NQ31" s="81">
        <v>2</v>
      </c>
      <c r="NR31" s="81">
        <v>493</v>
      </c>
      <c r="NS31" s="81">
        <v>450</v>
      </c>
      <c r="NT31" s="81">
        <v>301</v>
      </c>
      <c r="NU31" s="81">
        <v>363</v>
      </c>
      <c r="NV31" s="81">
        <v>159</v>
      </c>
      <c r="NW31" s="81">
        <v>163</v>
      </c>
      <c r="NX31" s="81">
        <v>105</v>
      </c>
      <c r="NY31" s="81">
        <v>581</v>
      </c>
      <c r="NZ31" s="81">
        <v>294</v>
      </c>
      <c r="OA31" s="81">
        <v>105</v>
      </c>
      <c r="OB31" s="81">
        <v>880</v>
      </c>
      <c r="OC31" s="81">
        <v>72</v>
      </c>
      <c r="OD31" s="81">
        <v>21</v>
      </c>
      <c r="OE31" s="81">
        <v>11</v>
      </c>
      <c r="OF31" s="81">
        <v>0</v>
      </c>
      <c r="OG31" s="81">
        <v>452</v>
      </c>
      <c r="OH31" s="81">
        <v>168</v>
      </c>
      <c r="OI31" s="81">
        <v>28</v>
      </c>
      <c r="OJ31" s="81">
        <v>139</v>
      </c>
      <c r="OK31" s="81">
        <v>16</v>
      </c>
      <c r="OL31" s="81">
        <v>29</v>
      </c>
      <c r="OM31" s="81">
        <v>11</v>
      </c>
      <c r="ON31" s="81">
        <v>0</v>
      </c>
      <c r="OO31" s="81">
        <v>9</v>
      </c>
      <c r="OP31" s="81">
        <v>0</v>
      </c>
      <c r="OQ31" s="81">
        <v>21</v>
      </c>
      <c r="OR31" s="81">
        <v>44</v>
      </c>
      <c r="OS31" s="81">
        <v>38</v>
      </c>
      <c r="OT31" s="81">
        <v>5</v>
      </c>
      <c r="OU31" s="81">
        <v>11</v>
      </c>
      <c r="OV31" s="81">
        <v>0</v>
      </c>
      <c r="OW31" s="81">
        <v>7</v>
      </c>
      <c r="OX31" s="81">
        <v>3</v>
      </c>
      <c r="OY31" s="81">
        <v>3</v>
      </c>
      <c r="OZ31" s="81">
        <v>11</v>
      </c>
      <c r="PA31" s="81">
        <v>933</v>
      </c>
      <c r="PB31" s="81">
        <v>3</v>
      </c>
      <c r="PC31" s="81">
        <v>6</v>
      </c>
      <c r="PD31" s="81">
        <v>5</v>
      </c>
      <c r="PE31" s="81">
        <v>10</v>
      </c>
      <c r="PF31" s="81">
        <v>2</v>
      </c>
      <c r="PG31" s="81">
        <v>65</v>
      </c>
      <c r="PH31" s="81">
        <v>9</v>
      </c>
      <c r="PI31" s="81">
        <v>16</v>
      </c>
      <c r="PJ31" s="81">
        <v>20</v>
      </c>
      <c r="PK31" s="81">
        <v>2</v>
      </c>
      <c r="PL31" s="81">
        <v>50</v>
      </c>
      <c r="PM31" s="81">
        <v>2</v>
      </c>
      <c r="PN31" s="81">
        <v>618</v>
      </c>
      <c r="PO31" s="81">
        <v>0</v>
      </c>
      <c r="PP31" s="81">
        <v>100</v>
      </c>
      <c r="PQ31" s="81">
        <v>2</v>
      </c>
      <c r="PR31" s="81">
        <v>2</v>
      </c>
      <c r="PS31" s="81">
        <v>8</v>
      </c>
      <c r="PT31" s="81">
        <v>329</v>
      </c>
      <c r="PU31" s="81">
        <v>2</v>
      </c>
      <c r="PV31" s="81">
        <v>1</v>
      </c>
      <c r="PW31" s="81">
        <v>81</v>
      </c>
      <c r="PX31" s="81">
        <v>7</v>
      </c>
      <c r="PY31" s="81">
        <v>99</v>
      </c>
      <c r="PZ31" s="81">
        <v>356</v>
      </c>
      <c r="QA31" s="81">
        <v>42</v>
      </c>
      <c r="QB31" s="81">
        <v>669</v>
      </c>
      <c r="QC31" s="81">
        <v>1</v>
      </c>
      <c r="QD31" s="81">
        <v>7</v>
      </c>
      <c r="QE31" s="81">
        <v>2</v>
      </c>
      <c r="QF31" s="81">
        <v>2</v>
      </c>
      <c r="QG31" s="81">
        <v>479</v>
      </c>
      <c r="QH31" s="81">
        <v>0</v>
      </c>
      <c r="QI31" s="81">
        <v>1</v>
      </c>
      <c r="QJ31" s="81">
        <v>0</v>
      </c>
      <c r="QK31" s="81">
        <v>11</v>
      </c>
      <c r="QL31" s="81">
        <v>1</v>
      </c>
      <c r="QM31" s="81">
        <v>5</v>
      </c>
      <c r="QN31" s="81">
        <v>31</v>
      </c>
      <c r="QO31" s="81">
        <v>0</v>
      </c>
      <c r="QP31" s="81">
        <v>149</v>
      </c>
      <c r="QQ31" s="81">
        <v>86</v>
      </c>
      <c r="QR31" s="81">
        <v>14</v>
      </c>
      <c r="QS31" s="81">
        <v>399</v>
      </c>
      <c r="QT31" s="81">
        <v>56</v>
      </c>
      <c r="QU31" s="81">
        <v>1</v>
      </c>
      <c r="QV31" s="81">
        <v>56</v>
      </c>
      <c r="QW31" s="81">
        <v>10</v>
      </c>
      <c r="QX31" s="81">
        <v>8271</v>
      </c>
      <c r="QY31" s="81">
        <v>484</v>
      </c>
      <c r="QZ31" s="81">
        <v>380</v>
      </c>
      <c r="RA31" s="81">
        <v>128</v>
      </c>
      <c r="RB31" s="81">
        <v>994</v>
      </c>
      <c r="RC31" s="81">
        <v>162</v>
      </c>
      <c r="RD31" s="81">
        <v>620</v>
      </c>
      <c r="RE31" s="81">
        <v>112</v>
      </c>
      <c r="RF31" s="81">
        <v>332</v>
      </c>
      <c r="RG31" s="81">
        <v>187</v>
      </c>
      <c r="RH31" s="81">
        <v>398</v>
      </c>
      <c r="RI31" s="81">
        <v>677</v>
      </c>
      <c r="RJ31" s="81">
        <v>4</v>
      </c>
      <c r="RK31" s="81">
        <v>528</v>
      </c>
      <c r="RL31" s="81">
        <v>235</v>
      </c>
      <c r="RM31" s="81">
        <v>14</v>
      </c>
      <c r="RN31" s="81">
        <v>399</v>
      </c>
      <c r="RO31" s="81">
        <v>56</v>
      </c>
      <c r="RP31" s="81">
        <v>1</v>
      </c>
      <c r="RQ31" s="81">
        <v>56</v>
      </c>
      <c r="RR31" s="81">
        <v>10</v>
      </c>
      <c r="RS31" s="81">
        <v>8303</v>
      </c>
      <c r="RT31" s="81">
        <v>851</v>
      </c>
      <c r="RU31" s="81">
        <v>380</v>
      </c>
      <c r="RV31" s="81">
        <v>128</v>
      </c>
      <c r="RW31" s="81">
        <v>994</v>
      </c>
      <c r="RX31" s="81">
        <v>162</v>
      </c>
      <c r="RY31" s="81">
        <v>620</v>
      </c>
      <c r="RZ31" s="81">
        <v>112</v>
      </c>
      <c r="SA31" s="81">
        <v>332</v>
      </c>
      <c r="SB31" s="81">
        <v>187</v>
      </c>
      <c r="SC31" s="81">
        <v>398</v>
      </c>
      <c r="SD31" s="81">
        <v>677</v>
      </c>
      <c r="SE31" s="81">
        <v>4</v>
      </c>
      <c r="SF31" s="81">
        <v>528</v>
      </c>
      <c r="SG31" s="81">
        <v>235</v>
      </c>
      <c r="SH31" s="81">
        <v>14</v>
      </c>
    </row>
    <row r="32" spans="1:502">
      <c r="A32" s="18" t="s">
        <v>576</v>
      </c>
      <c r="B32" s="80">
        <v>24</v>
      </c>
      <c r="C32" s="80">
        <v>7</v>
      </c>
      <c r="D32" s="80">
        <v>2</v>
      </c>
      <c r="E32" s="80">
        <v>2010</v>
      </c>
      <c r="F32" s="80" t="s">
        <v>86</v>
      </c>
      <c r="G32" s="182" t="s">
        <v>570</v>
      </c>
      <c r="H32" s="80" t="s">
        <v>231</v>
      </c>
      <c r="I32" s="173"/>
      <c r="J32" s="83">
        <v>452.453238</v>
      </c>
      <c r="K32" s="83">
        <v>0</v>
      </c>
      <c r="L32" s="83">
        <v>0</v>
      </c>
      <c r="M32" s="83">
        <v>5.1859999999999999</v>
      </c>
      <c r="N32" s="83">
        <v>979.31399999999996</v>
      </c>
      <c r="O32" s="83">
        <v>45.631999999999998</v>
      </c>
      <c r="P32" s="83">
        <v>9.6460000000000008</v>
      </c>
      <c r="Q32" s="83">
        <v>0</v>
      </c>
      <c r="R32" s="83">
        <v>11410.100780000001</v>
      </c>
      <c r="S32" s="83">
        <v>3373.81</v>
      </c>
      <c r="T32" s="83">
        <v>5986.1880000000001</v>
      </c>
      <c r="U32" s="83">
        <v>463.34199999999998</v>
      </c>
      <c r="V32" s="83">
        <v>107.80200000000001</v>
      </c>
      <c r="W32" s="83">
        <v>25961.611000000001</v>
      </c>
      <c r="X32" s="83">
        <v>1797.19</v>
      </c>
      <c r="Y32" s="83">
        <v>79373.649839999998</v>
      </c>
      <c r="Z32" s="83">
        <v>31899.162</v>
      </c>
      <c r="AA32" s="83">
        <v>6086.027</v>
      </c>
      <c r="AB32" s="83">
        <v>2664.5070000000001</v>
      </c>
      <c r="AC32" s="83">
        <v>12.824999999999999</v>
      </c>
      <c r="AD32" s="83">
        <v>58946.298999999999</v>
      </c>
      <c r="AE32" s="83">
        <v>197520.23199999999</v>
      </c>
      <c r="AF32" s="83">
        <v>10067.433000000001</v>
      </c>
      <c r="AG32" s="83">
        <v>4376.7309999999998</v>
      </c>
      <c r="AH32" s="83">
        <v>1913.2919999999999</v>
      </c>
      <c r="AI32" s="83">
        <v>1698.798</v>
      </c>
      <c r="AJ32" s="83">
        <v>1212.848</v>
      </c>
      <c r="AK32" s="83">
        <v>16782.536</v>
      </c>
      <c r="AL32" s="83">
        <v>4218.0910000000003</v>
      </c>
      <c r="AM32" s="83">
        <v>1201.0219999999999</v>
      </c>
      <c r="AN32" s="83">
        <v>15759.560100000001</v>
      </c>
      <c r="AO32" s="83">
        <v>554.77599999999995</v>
      </c>
      <c r="AP32" s="83">
        <v>21737.473000000002</v>
      </c>
      <c r="AQ32" s="83">
        <v>590.471</v>
      </c>
      <c r="AR32" s="83">
        <v>507.82600000000002</v>
      </c>
      <c r="AS32" s="83">
        <v>4454.8580000000002</v>
      </c>
      <c r="AT32" s="83">
        <v>2059.9540000000002</v>
      </c>
      <c r="AU32" s="83">
        <v>232.48</v>
      </c>
      <c r="AV32" s="83">
        <v>999.84500000000003</v>
      </c>
      <c r="AW32" s="83">
        <v>138.14099999999999</v>
      </c>
      <c r="AX32" s="83">
        <v>154.41499999999999</v>
      </c>
      <c r="AY32" s="83">
        <v>54.466999999999999</v>
      </c>
      <c r="AZ32" s="83">
        <v>0</v>
      </c>
      <c r="BA32" s="83">
        <v>39.884999999999998</v>
      </c>
      <c r="BB32" s="83">
        <v>0</v>
      </c>
      <c r="BC32" s="83">
        <v>114.383</v>
      </c>
      <c r="BD32" s="83">
        <v>300.72300000000001</v>
      </c>
      <c r="BE32" s="83">
        <v>485.81900000000002</v>
      </c>
      <c r="BF32" s="83">
        <v>22.364999999999998</v>
      </c>
      <c r="BG32" s="83">
        <v>51.003</v>
      </c>
      <c r="BH32" s="83">
        <v>0</v>
      </c>
      <c r="BI32" s="83">
        <v>33.497</v>
      </c>
      <c r="BJ32" s="83">
        <v>29.183</v>
      </c>
      <c r="BK32" s="83">
        <v>26.402000000000001</v>
      </c>
      <c r="BL32" s="83">
        <v>23.597999999999999</v>
      </c>
      <c r="BM32" s="83">
        <v>4009.4920000000002</v>
      </c>
      <c r="BN32" s="83">
        <v>13.917</v>
      </c>
      <c r="BO32" s="83">
        <v>33.32</v>
      </c>
      <c r="BP32" s="83">
        <v>24.41</v>
      </c>
      <c r="BQ32" s="83">
        <v>41.472000000000001</v>
      </c>
      <c r="BR32" s="83">
        <v>10.053000000000001</v>
      </c>
      <c r="BS32" s="83">
        <v>419.68599999999998</v>
      </c>
      <c r="BT32" s="83">
        <v>34.417000000000002</v>
      </c>
      <c r="BU32" s="83">
        <v>117.49299999999999</v>
      </c>
      <c r="BV32" s="83">
        <v>150.21799999999999</v>
      </c>
      <c r="BW32" s="83">
        <v>11.147</v>
      </c>
      <c r="BX32" s="83">
        <v>268.154</v>
      </c>
      <c r="BY32" s="83">
        <v>8.0980000000000008</v>
      </c>
      <c r="BZ32" s="83">
        <v>3922.7231000000002</v>
      </c>
      <c r="CA32" s="83">
        <v>0</v>
      </c>
      <c r="CB32" s="83">
        <v>2031.1010000000001</v>
      </c>
      <c r="CC32" s="83">
        <v>66.113</v>
      </c>
      <c r="CD32" s="83">
        <v>24.59</v>
      </c>
      <c r="CE32" s="83">
        <v>44.755000000000003</v>
      </c>
      <c r="CF32" s="83">
        <v>2271.3065999999999</v>
      </c>
      <c r="CG32" s="83">
        <v>10.846</v>
      </c>
      <c r="CH32" s="83">
        <v>0</v>
      </c>
      <c r="CI32" s="83">
        <v>466.89</v>
      </c>
      <c r="CJ32" s="83">
        <v>24.364999999999998</v>
      </c>
      <c r="CK32" s="83">
        <v>665.60299999999995</v>
      </c>
      <c r="CL32" s="83">
        <v>3307.5210000000002</v>
      </c>
      <c r="CM32" s="83">
        <v>226.369</v>
      </c>
      <c r="CN32" s="83">
        <v>4172.6660000000002</v>
      </c>
      <c r="CO32" s="83">
        <v>4.03</v>
      </c>
      <c r="CP32" s="83">
        <v>37.808999999999997</v>
      </c>
      <c r="CQ32" s="83">
        <v>6.7469999999999999</v>
      </c>
      <c r="CR32" s="83">
        <v>14.753</v>
      </c>
      <c r="CS32" s="83">
        <v>12987.32389</v>
      </c>
      <c r="CT32" s="83">
        <v>0</v>
      </c>
      <c r="CU32" s="83">
        <v>17.018000000000001</v>
      </c>
      <c r="CV32" s="83">
        <v>0</v>
      </c>
      <c r="CW32" s="83">
        <v>85.367999999999995</v>
      </c>
      <c r="CX32" s="83">
        <v>27.059000000000001</v>
      </c>
      <c r="CY32" s="83">
        <v>36.866</v>
      </c>
      <c r="CZ32" s="83">
        <v>179.048</v>
      </c>
      <c r="DA32" s="83">
        <v>0</v>
      </c>
      <c r="DB32" s="83">
        <v>1111.3892900000001</v>
      </c>
      <c r="DC32" s="83">
        <v>550.13</v>
      </c>
      <c r="DD32" s="83">
        <v>59.548000000000002</v>
      </c>
      <c r="DE32" s="83">
        <v>29658.312000000002</v>
      </c>
      <c r="DF32" s="83">
        <v>1503.4839999999999</v>
      </c>
      <c r="DG32" s="83">
        <v>21614.123</v>
      </c>
      <c r="DH32" s="83">
        <v>0</v>
      </c>
      <c r="DI32" s="83">
        <v>487.113</v>
      </c>
      <c r="DJ32" s="83">
        <v>507.82600000000002</v>
      </c>
      <c r="DK32" s="83">
        <v>452.453238</v>
      </c>
      <c r="DL32" s="83">
        <v>0</v>
      </c>
      <c r="DM32" s="83">
        <v>0</v>
      </c>
      <c r="DN32" s="83">
        <v>5.1859999999999999</v>
      </c>
      <c r="DO32" s="83">
        <v>979.31399999999996</v>
      </c>
      <c r="DP32" s="83">
        <v>45.631999999999998</v>
      </c>
      <c r="DQ32" s="83">
        <v>9.6460000000000008</v>
      </c>
      <c r="DR32" s="83">
        <v>0</v>
      </c>
      <c r="DS32" s="83">
        <v>11410.100780000001</v>
      </c>
      <c r="DT32" s="83">
        <v>3373.81</v>
      </c>
      <c r="DU32" s="83">
        <v>5986.1880000000001</v>
      </c>
      <c r="DV32" s="83">
        <v>463.34199999999998</v>
      </c>
      <c r="DW32" s="83">
        <v>107.80200000000001</v>
      </c>
      <c r="DX32" s="83">
        <v>25961.611000000001</v>
      </c>
      <c r="DY32" s="83">
        <v>1797.19</v>
      </c>
      <c r="DZ32" s="83">
        <v>79373.649839999998</v>
      </c>
      <c r="EA32" s="83">
        <v>737.36599999999999</v>
      </c>
      <c r="EB32" s="83">
        <v>6086.027</v>
      </c>
      <c r="EC32" s="83">
        <v>2664.5070000000001</v>
      </c>
      <c r="ED32" s="83">
        <v>12.824999999999999</v>
      </c>
      <c r="EE32" s="83">
        <v>58946.298999999999</v>
      </c>
      <c r="EF32" s="83">
        <v>197520.23199999999</v>
      </c>
      <c r="EG32" s="83">
        <v>10067.433000000001</v>
      </c>
      <c r="EH32" s="83">
        <v>4376.7309999999998</v>
      </c>
      <c r="EI32" s="83">
        <v>1913.2919999999999</v>
      </c>
      <c r="EJ32" s="83">
        <v>1698.798</v>
      </c>
      <c r="EK32" s="83">
        <v>1212.848</v>
      </c>
      <c r="EL32" s="83">
        <v>16782.536</v>
      </c>
      <c r="EM32" s="83">
        <v>4218.0910000000003</v>
      </c>
      <c r="EN32" s="83">
        <v>1201.0219999999999</v>
      </c>
      <c r="EO32" s="83">
        <v>15759.560100000001</v>
      </c>
      <c r="EP32" s="83">
        <v>554.77599999999995</v>
      </c>
      <c r="EQ32" s="83">
        <v>123.35</v>
      </c>
      <c r="ER32" s="83">
        <v>103.358</v>
      </c>
      <c r="ES32" s="83">
        <v>0</v>
      </c>
      <c r="ET32" s="83">
        <v>4454.8580000000002</v>
      </c>
      <c r="EU32" s="83">
        <v>2059.9540000000002</v>
      </c>
      <c r="EV32" s="83">
        <v>232.48</v>
      </c>
      <c r="EW32" s="83">
        <v>999.84500000000003</v>
      </c>
      <c r="EX32" s="83">
        <v>138.14099999999999</v>
      </c>
      <c r="EY32" s="83">
        <v>154.41499999999999</v>
      </c>
      <c r="EZ32" s="83">
        <v>54.466999999999999</v>
      </c>
      <c r="FA32" s="83">
        <v>0</v>
      </c>
      <c r="FB32" s="83">
        <v>39.884999999999998</v>
      </c>
      <c r="FC32" s="83">
        <v>0</v>
      </c>
      <c r="FD32" s="83">
        <v>114.383</v>
      </c>
      <c r="FE32" s="83">
        <v>300.72300000000001</v>
      </c>
      <c r="FF32" s="83">
        <v>485.81900000000002</v>
      </c>
      <c r="FG32" s="83">
        <v>22.364999999999998</v>
      </c>
      <c r="FH32" s="83">
        <v>51.003</v>
      </c>
      <c r="FI32" s="83">
        <v>0</v>
      </c>
      <c r="FJ32" s="83">
        <v>33.497</v>
      </c>
      <c r="FK32" s="83">
        <v>29.183</v>
      </c>
      <c r="FL32" s="83">
        <v>26.402000000000001</v>
      </c>
      <c r="FM32" s="83">
        <v>23.597999999999999</v>
      </c>
      <c r="FN32" s="83">
        <v>4009.4920000000002</v>
      </c>
      <c r="FO32" s="83">
        <v>13.917</v>
      </c>
      <c r="FP32" s="83">
        <v>33.32</v>
      </c>
      <c r="FQ32" s="83">
        <v>24.41</v>
      </c>
      <c r="FR32" s="83">
        <v>41.472000000000001</v>
      </c>
      <c r="FS32" s="83">
        <v>10.053000000000001</v>
      </c>
      <c r="FT32" s="83">
        <v>419.68599999999998</v>
      </c>
      <c r="FU32" s="83">
        <v>34.417000000000002</v>
      </c>
      <c r="FV32" s="83">
        <v>117.49299999999999</v>
      </c>
      <c r="FW32" s="83">
        <v>150.21799999999999</v>
      </c>
      <c r="FX32" s="83">
        <v>11.147</v>
      </c>
      <c r="FY32" s="83">
        <v>268.154</v>
      </c>
      <c r="FZ32" s="83">
        <v>8.0980000000000008</v>
      </c>
      <c r="GA32" s="83">
        <v>3922.7231000000002</v>
      </c>
      <c r="GB32" s="83">
        <v>0</v>
      </c>
      <c r="GC32" s="83">
        <v>2031.1010000000001</v>
      </c>
      <c r="GD32" s="83">
        <v>66.113</v>
      </c>
      <c r="GE32" s="83">
        <v>24.59</v>
      </c>
      <c r="GF32" s="83">
        <v>44.755000000000003</v>
      </c>
      <c r="GG32" s="83">
        <v>2271.3065999999999</v>
      </c>
      <c r="GH32" s="83">
        <v>10.846</v>
      </c>
      <c r="GI32" s="83">
        <v>0</v>
      </c>
      <c r="GJ32" s="83">
        <v>466.89</v>
      </c>
      <c r="GK32" s="83">
        <v>24.364999999999998</v>
      </c>
      <c r="GL32" s="83">
        <v>665.60299999999995</v>
      </c>
      <c r="GM32" s="83">
        <v>3307.5210000000002</v>
      </c>
      <c r="GN32" s="83">
        <v>226.369</v>
      </c>
      <c r="GO32" s="83">
        <v>4172.6660000000002</v>
      </c>
      <c r="GP32" s="83">
        <v>4.03</v>
      </c>
      <c r="GQ32" s="83">
        <v>37.808999999999997</v>
      </c>
      <c r="GR32" s="83">
        <v>6.7469999999999999</v>
      </c>
      <c r="GS32" s="83">
        <v>14.753</v>
      </c>
      <c r="GT32" s="83">
        <v>12987.32389</v>
      </c>
      <c r="GU32" s="83">
        <v>0</v>
      </c>
      <c r="GV32" s="83">
        <v>17.018000000000001</v>
      </c>
      <c r="GW32" s="83">
        <v>0</v>
      </c>
      <c r="GX32" s="83">
        <v>85.367999999999995</v>
      </c>
      <c r="GY32" s="83">
        <v>27.059000000000001</v>
      </c>
      <c r="GZ32" s="83">
        <v>36.866</v>
      </c>
      <c r="HA32" s="83">
        <v>179.048</v>
      </c>
      <c r="HB32" s="83">
        <v>0</v>
      </c>
      <c r="HC32" s="83">
        <v>1111.3892900000001</v>
      </c>
      <c r="HD32" s="83">
        <v>550.13</v>
      </c>
      <c r="HE32" s="83">
        <v>59.548000000000002</v>
      </c>
      <c r="HF32" s="83">
        <v>53770.858</v>
      </c>
      <c r="HG32" s="83">
        <v>452.453238</v>
      </c>
      <c r="HH32" s="83">
        <v>5.1859999999999999</v>
      </c>
      <c r="HI32" s="83">
        <v>979.31399999999996</v>
      </c>
      <c r="HJ32" s="83">
        <v>55.277999999999999</v>
      </c>
      <c r="HK32" s="83">
        <v>452226.03671999997</v>
      </c>
      <c r="HL32" s="83">
        <v>4681.5659999999998</v>
      </c>
      <c r="HM32" s="83">
        <v>3584.835</v>
      </c>
      <c r="HN32" s="83">
        <v>1017.6420000000001</v>
      </c>
      <c r="HO32" s="83">
        <v>4296.3469999999998</v>
      </c>
      <c r="HP32" s="83">
        <v>1001.115</v>
      </c>
      <c r="HQ32" s="83">
        <v>3930.8211000000001</v>
      </c>
      <c r="HR32" s="83">
        <v>2166.5590000000002</v>
      </c>
      <c r="HS32" s="83">
        <v>2282.1525999999999</v>
      </c>
      <c r="HT32" s="83">
        <v>1156.8579999999999</v>
      </c>
      <c r="HU32" s="83">
        <v>3533.89</v>
      </c>
      <c r="HV32" s="83">
        <v>4214.5050000000001</v>
      </c>
      <c r="HW32" s="83">
        <v>21.5</v>
      </c>
      <c r="HX32" s="83">
        <v>13332.68289</v>
      </c>
      <c r="HY32" s="83">
        <v>1661.51929</v>
      </c>
      <c r="HZ32" s="83">
        <v>59.548000000000002</v>
      </c>
      <c r="IA32" s="83">
        <v>53770.858</v>
      </c>
      <c r="IB32" s="83">
        <v>452.453238</v>
      </c>
      <c r="IC32" s="83">
        <v>5.1859999999999999</v>
      </c>
      <c r="ID32" s="83">
        <v>979.31399999999996</v>
      </c>
      <c r="IE32" s="83">
        <v>55.277999999999999</v>
      </c>
      <c r="IF32" s="83">
        <v>483387.83272000001</v>
      </c>
      <c r="IG32" s="83">
        <v>27290.628000000001</v>
      </c>
      <c r="IH32" s="83">
        <v>3584.835</v>
      </c>
      <c r="II32" s="83">
        <v>1017.6420000000001</v>
      </c>
      <c r="IJ32" s="83">
        <v>4296.3469999999998</v>
      </c>
      <c r="IK32" s="83">
        <v>1001.115</v>
      </c>
      <c r="IL32" s="83">
        <v>3930.8211000000001</v>
      </c>
      <c r="IM32" s="83">
        <v>2166.5590000000002</v>
      </c>
      <c r="IN32" s="83">
        <v>2282.1525999999999</v>
      </c>
      <c r="IO32" s="83">
        <v>1156.8579999999999</v>
      </c>
      <c r="IP32" s="83">
        <v>3533.89</v>
      </c>
      <c r="IQ32" s="83">
        <v>4214.5050000000001</v>
      </c>
      <c r="IR32" s="83">
        <v>21.5</v>
      </c>
      <c r="IS32" s="83">
        <v>13332.68289</v>
      </c>
      <c r="IT32" s="83">
        <v>1661.51929</v>
      </c>
      <c r="IU32" s="83">
        <v>59.548000000000002</v>
      </c>
      <c r="IV32" s="84">
        <v>0</v>
      </c>
      <c r="IW32" s="81">
        <v>62</v>
      </c>
      <c r="IX32" s="81">
        <v>0</v>
      </c>
      <c r="IY32" s="81">
        <v>0</v>
      </c>
      <c r="IZ32" s="81">
        <v>1</v>
      </c>
      <c r="JA32" s="81">
        <v>55</v>
      </c>
      <c r="JB32" s="81">
        <v>11</v>
      </c>
      <c r="JC32" s="81">
        <v>3</v>
      </c>
      <c r="JD32" s="81">
        <v>0</v>
      </c>
      <c r="JE32" s="81">
        <v>1201</v>
      </c>
      <c r="JF32" s="81">
        <v>300</v>
      </c>
      <c r="JG32" s="81">
        <v>289</v>
      </c>
      <c r="JH32" s="81">
        <v>47</v>
      </c>
      <c r="JI32" s="81">
        <v>23</v>
      </c>
      <c r="JJ32" s="81">
        <v>367</v>
      </c>
      <c r="JK32" s="81">
        <v>227</v>
      </c>
      <c r="JL32" s="81">
        <v>1089</v>
      </c>
      <c r="JM32" s="81">
        <v>140</v>
      </c>
      <c r="JN32" s="81">
        <v>633</v>
      </c>
      <c r="JO32" s="81">
        <v>146</v>
      </c>
      <c r="JP32" s="81">
        <v>2</v>
      </c>
      <c r="JQ32" s="81">
        <v>496</v>
      </c>
      <c r="JR32" s="81">
        <v>470</v>
      </c>
      <c r="JS32" s="81">
        <v>317</v>
      </c>
      <c r="JT32" s="81">
        <v>388</v>
      </c>
      <c r="JU32" s="81">
        <v>166</v>
      </c>
      <c r="JV32" s="81">
        <v>183</v>
      </c>
      <c r="JW32" s="81">
        <v>104</v>
      </c>
      <c r="JX32" s="81">
        <v>590</v>
      </c>
      <c r="JY32" s="81">
        <v>310</v>
      </c>
      <c r="JZ32" s="81">
        <v>107</v>
      </c>
      <c r="KA32" s="81">
        <v>905</v>
      </c>
      <c r="KB32" s="81">
        <v>75</v>
      </c>
      <c r="KC32" s="81">
        <v>231</v>
      </c>
      <c r="KD32" s="81">
        <v>34</v>
      </c>
      <c r="KE32" s="81">
        <v>136</v>
      </c>
      <c r="KF32" s="81">
        <v>432</v>
      </c>
      <c r="KG32" s="81">
        <v>284</v>
      </c>
      <c r="KH32" s="81">
        <v>29</v>
      </c>
      <c r="KI32" s="81">
        <v>151</v>
      </c>
      <c r="KJ32" s="81">
        <v>15</v>
      </c>
      <c r="KK32" s="81">
        <v>29</v>
      </c>
      <c r="KL32" s="81">
        <v>10</v>
      </c>
      <c r="KM32" s="81">
        <v>0</v>
      </c>
      <c r="KN32" s="81">
        <v>10</v>
      </c>
      <c r="KO32" s="81">
        <v>0</v>
      </c>
      <c r="KP32" s="81">
        <v>21</v>
      </c>
      <c r="KQ32" s="81">
        <v>61</v>
      </c>
      <c r="KR32" s="81">
        <v>39</v>
      </c>
      <c r="KS32" s="81">
        <v>2</v>
      </c>
      <c r="KT32" s="81">
        <v>11</v>
      </c>
      <c r="KU32" s="81">
        <v>0</v>
      </c>
      <c r="KV32" s="81">
        <v>9</v>
      </c>
      <c r="KW32" s="81">
        <v>3</v>
      </c>
      <c r="KX32" s="81">
        <v>4</v>
      </c>
      <c r="KY32" s="81">
        <v>5</v>
      </c>
      <c r="KZ32" s="81">
        <v>847</v>
      </c>
      <c r="LA32" s="81">
        <v>3</v>
      </c>
      <c r="LB32" s="81">
        <v>10</v>
      </c>
      <c r="LC32" s="81">
        <v>5</v>
      </c>
      <c r="LD32" s="81">
        <v>14</v>
      </c>
      <c r="LE32" s="81">
        <v>3</v>
      </c>
      <c r="LF32" s="81">
        <v>64</v>
      </c>
      <c r="LG32" s="81">
        <v>7</v>
      </c>
      <c r="LH32" s="81">
        <v>23</v>
      </c>
      <c r="LI32" s="81">
        <v>30</v>
      </c>
      <c r="LJ32" s="81">
        <v>2</v>
      </c>
      <c r="LK32" s="81">
        <v>54</v>
      </c>
      <c r="LL32" s="81">
        <v>2</v>
      </c>
      <c r="LM32" s="81">
        <v>625</v>
      </c>
      <c r="LN32" s="81">
        <v>0</v>
      </c>
      <c r="LO32" s="81">
        <v>104</v>
      </c>
      <c r="LP32" s="81">
        <v>7</v>
      </c>
      <c r="LQ32" s="81">
        <v>2</v>
      </c>
      <c r="LR32" s="81">
        <v>8</v>
      </c>
      <c r="LS32" s="81">
        <v>364</v>
      </c>
      <c r="LT32" s="81">
        <v>4</v>
      </c>
      <c r="LU32" s="81">
        <v>0</v>
      </c>
      <c r="LV32" s="81">
        <v>91</v>
      </c>
      <c r="LW32" s="81">
        <v>6</v>
      </c>
      <c r="LX32" s="81">
        <v>100</v>
      </c>
      <c r="LY32" s="81">
        <v>355</v>
      </c>
      <c r="LZ32" s="81">
        <v>39</v>
      </c>
      <c r="MA32" s="81">
        <v>707</v>
      </c>
      <c r="MB32" s="81">
        <v>1</v>
      </c>
      <c r="MC32" s="81">
        <v>7</v>
      </c>
      <c r="MD32" s="81">
        <v>2</v>
      </c>
      <c r="ME32" s="81">
        <v>2</v>
      </c>
      <c r="MF32" s="81">
        <v>513</v>
      </c>
      <c r="MG32" s="81">
        <v>0</v>
      </c>
      <c r="MH32" s="81">
        <v>3</v>
      </c>
      <c r="MI32" s="81">
        <v>0</v>
      </c>
      <c r="MJ32" s="81">
        <v>9</v>
      </c>
      <c r="MK32" s="81">
        <v>2</v>
      </c>
      <c r="ML32" s="81">
        <v>5</v>
      </c>
      <c r="MM32" s="81">
        <v>27</v>
      </c>
      <c r="MN32" s="81">
        <v>0</v>
      </c>
      <c r="MO32" s="81">
        <v>151</v>
      </c>
      <c r="MP32" s="81">
        <v>85</v>
      </c>
      <c r="MQ32" s="81">
        <v>12</v>
      </c>
      <c r="MR32" s="81">
        <v>35</v>
      </c>
      <c r="MS32" s="81">
        <v>5</v>
      </c>
      <c r="MT32" s="81">
        <v>210</v>
      </c>
      <c r="MU32" s="81">
        <v>0</v>
      </c>
      <c r="MV32" s="81">
        <v>24</v>
      </c>
      <c r="MW32" s="81">
        <v>136</v>
      </c>
      <c r="MX32" s="81">
        <v>62</v>
      </c>
      <c r="MY32" s="81">
        <v>0</v>
      </c>
      <c r="MZ32" s="81">
        <v>0</v>
      </c>
      <c r="NA32" s="81">
        <v>1</v>
      </c>
      <c r="NB32" s="81">
        <v>55</v>
      </c>
      <c r="NC32" s="81">
        <v>11</v>
      </c>
      <c r="ND32" s="81">
        <v>3</v>
      </c>
      <c r="NE32" s="81">
        <v>0</v>
      </c>
      <c r="NF32" s="81">
        <v>1201</v>
      </c>
      <c r="NG32" s="81">
        <v>300</v>
      </c>
      <c r="NH32" s="81">
        <v>289</v>
      </c>
      <c r="NI32" s="81">
        <v>47</v>
      </c>
      <c r="NJ32" s="81">
        <v>23</v>
      </c>
      <c r="NK32" s="81">
        <v>367</v>
      </c>
      <c r="NL32" s="81">
        <v>227</v>
      </c>
      <c r="NM32" s="81">
        <v>1089</v>
      </c>
      <c r="NN32" s="81">
        <v>100</v>
      </c>
      <c r="NO32" s="81">
        <v>633</v>
      </c>
      <c r="NP32" s="81">
        <v>146</v>
      </c>
      <c r="NQ32" s="81">
        <v>2</v>
      </c>
      <c r="NR32" s="81">
        <v>496</v>
      </c>
      <c r="NS32" s="81">
        <v>470</v>
      </c>
      <c r="NT32" s="81">
        <v>317</v>
      </c>
      <c r="NU32" s="81">
        <v>388</v>
      </c>
      <c r="NV32" s="81">
        <v>166</v>
      </c>
      <c r="NW32" s="81">
        <v>183</v>
      </c>
      <c r="NX32" s="81">
        <v>104</v>
      </c>
      <c r="NY32" s="81">
        <v>590</v>
      </c>
      <c r="NZ32" s="81">
        <v>310</v>
      </c>
      <c r="OA32" s="81">
        <v>107</v>
      </c>
      <c r="OB32" s="81">
        <v>905</v>
      </c>
      <c r="OC32" s="81">
        <v>75</v>
      </c>
      <c r="OD32" s="81">
        <v>21</v>
      </c>
      <c r="OE32" s="81">
        <v>10</v>
      </c>
      <c r="OF32" s="81">
        <v>0</v>
      </c>
      <c r="OG32" s="81">
        <v>432</v>
      </c>
      <c r="OH32" s="81">
        <v>284</v>
      </c>
      <c r="OI32" s="81">
        <v>29</v>
      </c>
      <c r="OJ32" s="81">
        <v>151</v>
      </c>
      <c r="OK32" s="81">
        <v>15</v>
      </c>
      <c r="OL32" s="81">
        <v>29</v>
      </c>
      <c r="OM32" s="81">
        <v>10</v>
      </c>
      <c r="ON32" s="81">
        <v>0</v>
      </c>
      <c r="OO32" s="81">
        <v>10</v>
      </c>
      <c r="OP32" s="81">
        <v>0</v>
      </c>
      <c r="OQ32" s="81">
        <v>21</v>
      </c>
      <c r="OR32" s="81">
        <v>61</v>
      </c>
      <c r="OS32" s="81">
        <v>39</v>
      </c>
      <c r="OT32" s="81">
        <v>2</v>
      </c>
      <c r="OU32" s="81">
        <v>11</v>
      </c>
      <c r="OV32" s="81">
        <v>0</v>
      </c>
      <c r="OW32" s="81">
        <v>9</v>
      </c>
      <c r="OX32" s="81">
        <v>3</v>
      </c>
      <c r="OY32" s="81">
        <v>4</v>
      </c>
      <c r="OZ32" s="81">
        <v>5</v>
      </c>
      <c r="PA32" s="81">
        <v>847</v>
      </c>
      <c r="PB32" s="81">
        <v>3</v>
      </c>
      <c r="PC32" s="81">
        <v>10</v>
      </c>
      <c r="PD32" s="81">
        <v>5</v>
      </c>
      <c r="PE32" s="81">
        <v>14</v>
      </c>
      <c r="PF32" s="81">
        <v>3</v>
      </c>
      <c r="PG32" s="81">
        <v>64</v>
      </c>
      <c r="PH32" s="81">
        <v>7</v>
      </c>
      <c r="PI32" s="81">
        <v>23</v>
      </c>
      <c r="PJ32" s="81">
        <v>30</v>
      </c>
      <c r="PK32" s="81">
        <v>2</v>
      </c>
      <c r="PL32" s="81">
        <v>54</v>
      </c>
      <c r="PM32" s="81">
        <v>2</v>
      </c>
      <c r="PN32" s="81">
        <v>625</v>
      </c>
      <c r="PO32" s="81">
        <v>0</v>
      </c>
      <c r="PP32" s="81">
        <v>104</v>
      </c>
      <c r="PQ32" s="81">
        <v>7</v>
      </c>
      <c r="PR32" s="81">
        <v>2</v>
      </c>
      <c r="PS32" s="81">
        <v>8</v>
      </c>
      <c r="PT32" s="81">
        <v>364</v>
      </c>
      <c r="PU32" s="81">
        <v>4</v>
      </c>
      <c r="PV32" s="81">
        <v>0</v>
      </c>
      <c r="PW32" s="81">
        <v>91</v>
      </c>
      <c r="PX32" s="81">
        <v>6</v>
      </c>
      <c r="PY32" s="81">
        <v>100</v>
      </c>
      <c r="PZ32" s="81">
        <v>355</v>
      </c>
      <c r="QA32" s="81">
        <v>39</v>
      </c>
      <c r="QB32" s="81">
        <v>707</v>
      </c>
      <c r="QC32" s="81">
        <v>1</v>
      </c>
      <c r="QD32" s="81">
        <v>7</v>
      </c>
      <c r="QE32" s="81">
        <v>2</v>
      </c>
      <c r="QF32" s="81">
        <v>2</v>
      </c>
      <c r="QG32" s="81">
        <v>513</v>
      </c>
      <c r="QH32" s="81">
        <v>0</v>
      </c>
      <c r="QI32" s="81">
        <v>3</v>
      </c>
      <c r="QJ32" s="81">
        <v>0</v>
      </c>
      <c r="QK32" s="81">
        <v>9</v>
      </c>
      <c r="QL32" s="81">
        <v>2</v>
      </c>
      <c r="QM32" s="81">
        <v>5</v>
      </c>
      <c r="QN32" s="81">
        <v>27</v>
      </c>
      <c r="QO32" s="81">
        <v>0</v>
      </c>
      <c r="QP32" s="81">
        <v>151</v>
      </c>
      <c r="QQ32" s="81">
        <v>85</v>
      </c>
      <c r="QR32" s="81">
        <v>12</v>
      </c>
      <c r="QS32" s="81">
        <v>410</v>
      </c>
      <c r="QT32" s="81">
        <v>62</v>
      </c>
      <c r="QU32" s="81">
        <v>1</v>
      </c>
      <c r="QV32" s="81">
        <v>55</v>
      </c>
      <c r="QW32" s="81">
        <v>14</v>
      </c>
      <c r="QX32" s="81">
        <v>8535</v>
      </c>
      <c r="QY32" s="81">
        <v>463</v>
      </c>
      <c r="QZ32" s="81">
        <v>508</v>
      </c>
      <c r="RA32" s="81">
        <v>143</v>
      </c>
      <c r="RB32" s="81">
        <v>914</v>
      </c>
      <c r="RC32" s="81">
        <v>180</v>
      </c>
      <c r="RD32" s="81">
        <v>627</v>
      </c>
      <c r="RE32" s="81">
        <v>121</v>
      </c>
      <c r="RF32" s="81">
        <v>368</v>
      </c>
      <c r="RG32" s="81">
        <v>197</v>
      </c>
      <c r="RH32" s="81">
        <v>394</v>
      </c>
      <c r="RI32" s="81">
        <v>715</v>
      </c>
      <c r="RJ32" s="81">
        <v>4</v>
      </c>
      <c r="RK32" s="81">
        <v>559</v>
      </c>
      <c r="RL32" s="81">
        <v>236</v>
      </c>
      <c r="RM32" s="81">
        <v>12</v>
      </c>
      <c r="RN32" s="81">
        <v>410</v>
      </c>
      <c r="RO32" s="81">
        <v>62</v>
      </c>
      <c r="RP32" s="81">
        <v>1</v>
      </c>
      <c r="RQ32" s="81">
        <v>55</v>
      </c>
      <c r="RR32" s="81">
        <v>14</v>
      </c>
      <c r="RS32" s="81">
        <v>8575</v>
      </c>
      <c r="RT32" s="81">
        <v>833</v>
      </c>
      <c r="RU32" s="81">
        <v>508</v>
      </c>
      <c r="RV32" s="81">
        <v>143</v>
      </c>
      <c r="RW32" s="81">
        <v>914</v>
      </c>
      <c r="RX32" s="81">
        <v>180</v>
      </c>
      <c r="RY32" s="81">
        <v>627</v>
      </c>
      <c r="RZ32" s="81">
        <v>121</v>
      </c>
      <c r="SA32" s="81">
        <v>368</v>
      </c>
      <c r="SB32" s="81">
        <v>197</v>
      </c>
      <c r="SC32" s="81">
        <v>394</v>
      </c>
      <c r="SD32" s="81">
        <v>715</v>
      </c>
      <c r="SE32" s="81">
        <v>4</v>
      </c>
      <c r="SF32" s="81">
        <v>559</v>
      </c>
      <c r="SG32" s="81">
        <v>236</v>
      </c>
      <c r="SH32" s="81">
        <v>12</v>
      </c>
    </row>
    <row r="33" spans="1:502">
      <c r="A33" s="18" t="s">
        <v>577</v>
      </c>
      <c r="B33" s="80">
        <v>25</v>
      </c>
      <c r="C33" s="80">
        <v>8</v>
      </c>
      <c r="D33" s="80">
        <v>2</v>
      </c>
      <c r="E33" s="80">
        <v>2011</v>
      </c>
      <c r="F33" s="80" t="s">
        <v>87</v>
      </c>
      <c r="G33" s="182" t="s">
        <v>570</v>
      </c>
      <c r="H33" s="80" t="s">
        <v>231</v>
      </c>
      <c r="I33" s="173"/>
      <c r="J33" s="83">
        <v>391.54300000000001</v>
      </c>
      <c r="K33" s="83">
        <v>0</v>
      </c>
      <c r="L33" s="83">
        <v>0</v>
      </c>
      <c r="M33" s="83">
        <v>8.9220000000000006</v>
      </c>
      <c r="N33" s="83">
        <v>968.28499999999997</v>
      </c>
      <c r="O33" s="83">
        <v>39.427</v>
      </c>
      <c r="P33" s="83">
        <v>3.6019999999999999</v>
      </c>
      <c r="Q33" s="83">
        <v>10.128</v>
      </c>
      <c r="R33" s="83">
        <v>11187.692300000001</v>
      </c>
      <c r="S33" s="83">
        <v>3563.4540000000002</v>
      </c>
      <c r="T33" s="83">
        <v>5976.32</v>
      </c>
      <c r="U33" s="83">
        <v>502.92</v>
      </c>
      <c r="V33" s="83">
        <v>108.57899999999999</v>
      </c>
      <c r="W33" s="83">
        <v>25655.916000000001</v>
      </c>
      <c r="X33" s="83">
        <v>1302.835</v>
      </c>
      <c r="Y33" s="83">
        <v>76992.778999999995</v>
      </c>
      <c r="Z33" s="83">
        <v>32669.376</v>
      </c>
      <c r="AA33" s="83">
        <v>6065.835</v>
      </c>
      <c r="AB33" s="83">
        <v>2671.92</v>
      </c>
      <c r="AC33" s="83">
        <v>13.138</v>
      </c>
      <c r="AD33" s="83">
        <v>58773.32</v>
      </c>
      <c r="AE33" s="83">
        <v>190157.40299999999</v>
      </c>
      <c r="AF33" s="83">
        <v>10028.271000000001</v>
      </c>
      <c r="AG33" s="83">
        <v>4243.2489999999998</v>
      </c>
      <c r="AH33" s="83">
        <v>2050.1239999999998</v>
      </c>
      <c r="AI33" s="83">
        <v>1779.152</v>
      </c>
      <c r="AJ33" s="83">
        <v>1093.453</v>
      </c>
      <c r="AK33" s="83">
        <v>15123</v>
      </c>
      <c r="AL33" s="83">
        <v>4023.944</v>
      </c>
      <c r="AM33" s="83">
        <v>1035.3019999999999</v>
      </c>
      <c r="AN33" s="83">
        <v>15594.0257</v>
      </c>
      <c r="AO33" s="83">
        <v>519.274</v>
      </c>
      <c r="AP33" s="83">
        <v>24159.774000000001</v>
      </c>
      <c r="AQ33" s="83">
        <v>560.67100000000005</v>
      </c>
      <c r="AR33" s="83">
        <v>466.452</v>
      </c>
      <c r="AS33" s="83">
        <v>4465.893</v>
      </c>
      <c r="AT33" s="83">
        <v>2200.306</v>
      </c>
      <c r="AU33" s="83">
        <v>198.69800000000001</v>
      </c>
      <c r="AV33" s="83">
        <v>903.49599999999998</v>
      </c>
      <c r="AW33" s="83">
        <v>132.35400000000001</v>
      </c>
      <c r="AX33" s="83">
        <v>221.87899999999999</v>
      </c>
      <c r="AY33" s="83">
        <v>34.723999999999997</v>
      </c>
      <c r="AZ33" s="83">
        <v>9.5419999999999998</v>
      </c>
      <c r="BA33" s="83">
        <v>38.984999999999999</v>
      </c>
      <c r="BB33" s="83">
        <v>7.984</v>
      </c>
      <c r="BC33" s="83">
        <v>107.55800000000001</v>
      </c>
      <c r="BD33" s="83">
        <v>243.054</v>
      </c>
      <c r="BE33" s="83">
        <v>462.00700000000001</v>
      </c>
      <c r="BF33" s="83">
        <v>24.678000000000001</v>
      </c>
      <c r="BG33" s="83">
        <v>34.982999999999997</v>
      </c>
      <c r="BH33" s="83">
        <v>3.641</v>
      </c>
      <c r="BI33" s="83">
        <v>33.743000000000002</v>
      </c>
      <c r="BJ33" s="83">
        <v>29.003</v>
      </c>
      <c r="BK33" s="83">
        <v>15.843999999999999</v>
      </c>
      <c r="BL33" s="83">
        <v>15.7</v>
      </c>
      <c r="BM33" s="83">
        <v>3407.6379999999999</v>
      </c>
      <c r="BN33" s="83">
        <v>2.14</v>
      </c>
      <c r="BO33" s="83">
        <v>44.887</v>
      </c>
      <c r="BP33" s="83">
        <v>19.876999999999999</v>
      </c>
      <c r="BQ33" s="83">
        <v>34.085000000000001</v>
      </c>
      <c r="BR33" s="83">
        <v>8.3520000000000003</v>
      </c>
      <c r="BS33" s="83">
        <v>333.71100000000001</v>
      </c>
      <c r="BT33" s="83">
        <v>37.000399999999999</v>
      </c>
      <c r="BU33" s="83">
        <v>97.561000000000007</v>
      </c>
      <c r="BV33" s="83">
        <v>145.01400000000001</v>
      </c>
      <c r="BW33" s="83">
        <v>4.8029999999999999</v>
      </c>
      <c r="BX33" s="83">
        <v>197.08</v>
      </c>
      <c r="BY33" s="83">
        <v>3.2839999999999998</v>
      </c>
      <c r="BZ33" s="83">
        <v>3390.7658000000001</v>
      </c>
      <c r="CA33" s="83">
        <v>0</v>
      </c>
      <c r="CB33" s="83">
        <v>1894.1010000000001</v>
      </c>
      <c r="CC33" s="83">
        <v>63.765000000000001</v>
      </c>
      <c r="CD33" s="83">
        <v>23.536000000000001</v>
      </c>
      <c r="CE33" s="83">
        <v>33.162999999999997</v>
      </c>
      <c r="CF33" s="83">
        <v>1768.2580250000001</v>
      </c>
      <c r="CG33" s="83">
        <v>20.465</v>
      </c>
      <c r="CH33" s="83">
        <v>0</v>
      </c>
      <c r="CI33" s="83">
        <v>442.12196999999998</v>
      </c>
      <c r="CJ33" s="83">
        <v>22.364999999999998</v>
      </c>
      <c r="CK33" s="83">
        <v>598.899</v>
      </c>
      <c r="CL33" s="83">
        <v>3110.58</v>
      </c>
      <c r="CM33" s="83">
        <v>181.727</v>
      </c>
      <c r="CN33" s="83">
        <v>3715.6280000000002</v>
      </c>
      <c r="CO33" s="83">
        <v>3.9540000000000002</v>
      </c>
      <c r="CP33" s="83">
        <v>78.236999999999995</v>
      </c>
      <c r="CQ33" s="83">
        <v>6.0069999999999997</v>
      </c>
      <c r="CR33" s="83">
        <v>246.29499999999999</v>
      </c>
      <c r="CS33" s="83">
        <v>12731.92</v>
      </c>
      <c r="CT33" s="83">
        <v>0</v>
      </c>
      <c r="CU33" s="83">
        <v>0</v>
      </c>
      <c r="CV33" s="83">
        <v>0</v>
      </c>
      <c r="CW33" s="83">
        <v>95.507999999999996</v>
      </c>
      <c r="CX33" s="83">
        <v>7.3419999999999996</v>
      </c>
      <c r="CY33" s="83">
        <v>34.744999999999997</v>
      </c>
      <c r="CZ33" s="83">
        <v>196.363</v>
      </c>
      <c r="DA33" s="83">
        <v>0</v>
      </c>
      <c r="DB33" s="83">
        <v>956.37400000000002</v>
      </c>
      <c r="DC33" s="83">
        <v>728.62900000000002</v>
      </c>
      <c r="DD33" s="83">
        <v>57.054000000000002</v>
      </c>
      <c r="DE33" s="83">
        <v>30473.330999999998</v>
      </c>
      <c r="DF33" s="83">
        <v>1480.703</v>
      </c>
      <c r="DG33" s="83">
        <v>24028.26</v>
      </c>
      <c r="DH33" s="83">
        <v>0</v>
      </c>
      <c r="DI33" s="83">
        <v>479.923</v>
      </c>
      <c r="DJ33" s="83">
        <v>466.452</v>
      </c>
      <c r="DK33" s="83">
        <v>391.54300000000001</v>
      </c>
      <c r="DL33" s="83">
        <v>0</v>
      </c>
      <c r="DM33" s="83">
        <v>0</v>
      </c>
      <c r="DN33" s="83">
        <v>8.9220000000000006</v>
      </c>
      <c r="DO33" s="83">
        <v>968.28499999999997</v>
      </c>
      <c r="DP33" s="83">
        <v>39.427</v>
      </c>
      <c r="DQ33" s="83">
        <v>3.6019999999999999</v>
      </c>
      <c r="DR33" s="83">
        <v>10.128</v>
      </c>
      <c r="DS33" s="83">
        <v>11187.692300000001</v>
      </c>
      <c r="DT33" s="83">
        <v>3563.4540000000002</v>
      </c>
      <c r="DU33" s="83">
        <v>5976.32</v>
      </c>
      <c r="DV33" s="83">
        <v>502.92</v>
      </c>
      <c r="DW33" s="83">
        <v>108.57899999999999</v>
      </c>
      <c r="DX33" s="83">
        <v>25655.916000000001</v>
      </c>
      <c r="DY33" s="83">
        <v>1302.835</v>
      </c>
      <c r="DZ33" s="83">
        <v>76992.778999999995</v>
      </c>
      <c r="EA33" s="83">
        <v>715.34199999999998</v>
      </c>
      <c r="EB33" s="83">
        <v>6065.835</v>
      </c>
      <c r="EC33" s="83">
        <v>2671.92</v>
      </c>
      <c r="ED33" s="83">
        <v>13.138</v>
      </c>
      <c r="EE33" s="83">
        <v>58773.32</v>
      </c>
      <c r="EF33" s="83">
        <v>190157.40299999999</v>
      </c>
      <c r="EG33" s="83">
        <v>10028.271000000001</v>
      </c>
      <c r="EH33" s="83">
        <v>4243.2489999999998</v>
      </c>
      <c r="EI33" s="83">
        <v>2050.1239999999998</v>
      </c>
      <c r="EJ33" s="83">
        <v>1779.152</v>
      </c>
      <c r="EK33" s="83">
        <v>1093.453</v>
      </c>
      <c r="EL33" s="83">
        <v>15123</v>
      </c>
      <c r="EM33" s="83">
        <v>4023.944</v>
      </c>
      <c r="EN33" s="83">
        <v>1035.3019999999999</v>
      </c>
      <c r="EO33" s="83">
        <v>15594.0257</v>
      </c>
      <c r="EP33" s="83">
        <v>519.274</v>
      </c>
      <c r="EQ33" s="83">
        <v>131.51400000000001</v>
      </c>
      <c r="ER33" s="83">
        <v>80.748000000000005</v>
      </c>
      <c r="ES33" s="83">
        <v>0</v>
      </c>
      <c r="ET33" s="83">
        <v>4465.893</v>
      </c>
      <c r="EU33" s="83">
        <v>2200.306</v>
      </c>
      <c r="EV33" s="83">
        <v>198.69800000000001</v>
      </c>
      <c r="EW33" s="83">
        <v>903.49599999999998</v>
      </c>
      <c r="EX33" s="83">
        <v>132.35400000000001</v>
      </c>
      <c r="EY33" s="83">
        <v>221.87899999999999</v>
      </c>
      <c r="EZ33" s="83">
        <v>34.723999999999997</v>
      </c>
      <c r="FA33" s="83">
        <v>9.5419999999999998</v>
      </c>
      <c r="FB33" s="83">
        <v>38.984999999999999</v>
      </c>
      <c r="FC33" s="83">
        <v>7.984</v>
      </c>
      <c r="FD33" s="83">
        <v>107.55800000000001</v>
      </c>
      <c r="FE33" s="83">
        <v>243.054</v>
      </c>
      <c r="FF33" s="83">
        <v>462.00700000000001</v>
      </c>
      <c r="FG33" s="83">
        <v>24.678000000000001</v>
      </c>
      <c r="FH33" s="83">
        <v>34.982999999999997</v>
      </c>
      <c r="FI33" s="83">
        <v>3.641</v>
      </c>
      <c r="FJ33" s="83">
        <v>33.743000000000002</v>
      </c>
      <c r="FK33" s="83">
        <v>29.003</v>
      </c>
      <c r="FL33" s="83">
        <v>15.843999999999999</v>
      </c>
      <c r="FM33" s="83">
        <v>15.7</v>
      </c>
      <c r="FN33" s="83">
        <v>3407.6379999999999</v>
      </c>
      <c r="FO33" s="83">
        <v>2.14</v>
      </c>
      <c r="FP33" s="83">
        <v>44.887</v>
      </c>
      <c r="FQ33" s="83">
        <v>19.876999999999999</v>
      </c>
      <c r="FR33" s="83">
        <v>34.085000000000001</v>
      </c>
      <c r="FS33" s="83">
        <v>8.3520000000000003</v>
      </c>
      <c r="FT33" s="83">
        <v>333.71100000000001</v>
      </c>
      <c r="FU33" s="83">
        <v>37.000399999999999</v>
      </c>
      <c r="FV33" s="83">
        <v>97.561000000000007</v>
      </c>
      <c r="FW33" s="83">
        <v>145.01400000000001</v>
      </c>
      <c r="FX33" s="83">
        <v>4.8029999999999999</v>
      </c>
      <c r="FY33" s="83">
        <v>197.08</v>
      </c>
      <c r="FZ33" s="83">
        <v>3.2839999999999998</v>
      </c>
      <c r="GA33" s="83">
        <v>3390.7658000000001</v>
      </c>
      <c r="GB33" s="83">
        <v>0</v>
      </c>
      <c r="GC33" s="83">
        <v>1894.1010000000001</v>
      </c>
      <c r="GD33" s="83">
        <v>63.765000000000001</v>
      </c>
      <c r="GE33" s="83">
        <v>23.536000000000001</v>
      </c>
      <c r="GF33" s="83">
        <v>33.162999999999997</v>
      </c>
      <c r="GG33" s="83">
        <v>1768.2580250000001</v>
      </c>
      <c r="GH33" s="83">
        <v>20.465</v>
      </c>
      <c r="GI33" s="83">
        <v>0</v>
      </c>
      <c r="GJ33" s="83">
        <v>442.12196999999998</v>
      </c>
      <c r="GK33" s="83">
        <v>22.364999999999998</v>
      </c>
      <c r="GL33" s="83">
        <v>598.899</v>
      </c>
      <c r="GM33" s="83">
        <v>3110.58</v>
      </c>
      <c r="GN33" s="83">
        <v>181.727</v>
      </c>
      <c r="GO33" s="83">
        <v>3715.6280000000002</v>
      </c>
      <c r="GP33" s="83">
        <v>3.9540000000000002</v>
      </c>
      <c r="GQ33" s="83">
        <v>78.236999999999995</v>
      </c>
      <c r="GR33" s="83">
        <v>6.0069999999999997</v>
      </c>
      <c r="GS33" s="83">
        <v>246.29499999999999</v>
      </c>
      <c r="GT33" s="83">
        <v>12731.92</v>
      </c>
      <c r="GU33" s="83">
        <v>0</v>
      </c>
      <c r="GV33" s="83">
        <v>0</v>
      </c>
      <c r="GW33" s="83">
        <v>0</v>
      </c>
      <c r="GX33" s="83">
        <v>95.507999999999996</v>
      </c>
      <c r="GY33" s="83">
        <v>7.3419999999999996</v>
      </c>
      <c r="GZ33" s="83">
        <v>34.744999999999997</v>
      </c>
      <c r="HA33" s="83">
        <v>196.363</v>
      </c>
      <c r="HB33" s="83">
        <v>0</v>
      </c>
      <c r="HC33" s="83">
        <v>956.37400000000002</v>
      </c>
      <c r="HD33" s="83">
        <v>728.62900000000002</v>
      </c>
      <c r="HE33" s="83">
        <v>57.054000000000002</v>
      </c>
      <c r="HF33" s="83">
        <v>56928.669000000002</v>
      </c>
      <c r="HG33" s="83">
        <v>391.54300000000001</v>
      </c>
      <c r="HH33" s="83">
        <v>8.9220000000000006</v>
      </c>
      <c r="HI33" s="83">
        <v>968.28499999999997</v>
      </c>
      <c r="HJ33" s="83">
        <v>53.156999999999996</v>
      </c>
      <c r="HK33" s="83">
        <v>439177.24800000002</v>
      </c>
      <c r="HL33" s="83">
        <v>4678.1549999999997</v>
      </c>
      <c r="HM33" s="83">
        <v>3656.7330000000002</v>
      </c>
      <c r="HN33" s="83">
        <v>928.53200000000004</v>
      </c>
      <c r="HO33" s="83">
        <v>3649.893</v>
      </c>
      <c r="HP33" s="83">
        <v>815.1694</v>
      </c>
      <c r="HQ33" s="83">
        <v>3394.0497999999998</v>
      </c>
      <c r="HR33" s="83">
        <v>2014.5650000000001</v>
      </c>
      <c r="HS33" s="83">
        <v>1788.723025</v>
      </c>
      <c r="HT33" s="83">
        <v>1063.38597</v>
      </c>
      <c r="HU33" s="83">
        <v>3292.3069999999998</v>
      </c>
      <c r="HV33" s="83">
        <v>3797.819</v>
      </c>
      <c r="HW33" s="83">
        <v>252.30199999999999</v>
      </c>
      <c r="HX33" s="83">
        <v>13065.878000000001</v>
      </c>
      <c r="HY33" s="83">
        <v>1685.0029999999999</v>
      </c>
      <c r="HZ33" s="83">
        <v>57.054000000000002</v>
      </c>
      <c r="IA33" s="83">
        <v>56928.669000000002</v>
      </c>
      <c r="IB33" s="83">
        <v>391.54300000000001</v>
      </c>
      <c r="IC33" s="83">
        <v>8.9220000000000006</v>
      </c>
      <c r="ID33" s="83">
        <v>968.28499999999997</v>
      </c>
      <c r="IE33" s="83">
        <v>53.156999999999996</v>
      </c>
      <c r="IF33" s="83">
        <v>471131.28200000001</v>
      </c>
      <c r="IG33" s="83">
        <v>29652.79</v>
      </c>
      <c r="IH33" s="83">
        <v>3656.7330000000002</v>
      </c>
      <c r="II33" s="83">
        <v>928.53200000000004</v>
      </c>
      <c r="IJ33" s="83">
        <v>3649.893</v>
      </c>
      <c r="IK33" s="83">
        <v>815.1694</v>
      </c>
      <c r="IL33" s="83">
        <v>3394.0497999999998</v>
      </c>
      <c r="IM33" s="83">
        <v>2014.5650000000001</v>
      </c>
      <c r="IN33" s="83">
        <v>1788.723025</v>
      </c>
      <c r="IO33" s="83">
        <v>1063.38597</v>
      </c>
      <c r="IP33" s="83">
        <v>3292.3069999999998</v>
      </c>
      <c r="IQ33" s="83">
        <v>3797.819</v>
      </c>
      <c r="IR33" s="83">
        <v>252.30199999999999</v>
      </c>
      <c r="IS33" s="83">
        <v>13065.878000000001</v>
      </c>
      <c r="IT33" s="83">
        <v>1685.0029999999999</v>
      </c>
      <c r="IU33" s="83">
        <v>57.054000000000002</v>
      </c>
      <c r="IV33" s="84">
        <v>0</v>
      </c>
      <c r="IW33" s="81">
        <v>58</v>
      </c>
      <c r="IX33" s="81">
        <v>0</v>
      </c>
      <c r="IY33" s="81">
        <v>0</v>
      </c>
      <c r="IZ33" s="81">
        <v>2</v>
      </c>
      <c r="JA33" s="81">
        <v>56</v>
      </c>
      <c r="JB33" s="81">
        <v>12</v>
      </c>
      <c r="JC33" s="81">
        <v>1</v>
      </c>
      <c r="JD33" s="81">
        <v>2</v>
      </c>
      <c r="JE33" s="81">
        <v>1206</v>
      </c>
      <c r="JF33" s="81">
        <v>301</v>
      </c>
      <c r="JG33" s="81">
        <v>286</v>
      </c>
      <c r="JH33" s="81">
        <v>53</v>
      </c>
      <c r="JI33" s="81">
        <v>24</v>
      </c>
      <c r="JJ33" s="81">
        <v>379</v>
      </c>
      <c r="JK33" s="81">
        <v>183</v>
      </c>
      <c r="JL33" s="81">
        <v>1131</v>
      </c>
      <c r="JM33" s="81">
        <v>141</v>
      </c>
      <c r="JN33" s="81">
        <v>650</v>
      </c>
      <c r="JO33" s="81">
        <v>153</v>
      </c>
      <c r="JP33" s="81">
        <v>2</v>
      </c>
      <c r="JQ33" s="81">
        <v>501</v>
      </c>
      <c r="JR33" s="81">
        <v>482</v>
      </c>
      <c r="JS33" s="81">
        <v>342</v>
      </c>
      <c r="JT33" s="81">
        <v>400</v>
      </c>
      <c r="JU33" s="81">
        <v>186</v>
      </c>
      <c r="JV33" s="81">
        <v>203</v>
      </c>
      <c r="JW33" s="81">
        <v>101</v>
      </c>
      <c r="JX33" s="81">
        <v>556</v>
      </c>
      <c r="JY33" s="81">
        <v>305</v>
      </c>
      <c r="JZ33" s="81">
        <v>97</v>
      </c>
      <c r="KA33" s="81">
        <v>928</v>
      </c>
      <c r="KB33" s="81">
        <v>72</v>
      </c>
      <c r="KC33" s="81">
        <v>238</v>
      </c>
      <c r="KD33" s="81">
        <v>32</v>
      </c>
      <c r="KE33" s="81">
        <v>137</v>
      </c>
      <c r="KF33" s="81">
        <v>449</v>
      </c>
      <c r="KG33" s="81">
        <v>297</v>
      </c>
      <c r="KH33" s="81">
        <v>27</v>
      </c>
      <c r="KI33" s="81">
        <v>144</v>
      </c>
      <c r="KJ33" s="81">
        <v>13</v>
      </c>
      <c r="KK33" s="81">
        <v>52</v>
      </c>
      <c r="KL33" s="81">
        <v>10</v>
      </c>
      <c r="KM33" s="81">
        <v>2</v>
      </c>
      <c r="KN33" s="81">
        <v>8</v>
      </c>
      <c r="KO33" s="81">
        <v>2</v>
      </c>
      <c r="KP33" s="81">
        <v>21</v>
      </c>
      <c r="KQ33" s="81">
        <v>46</v>
      </c>
      <c r="KR33" s="81">
        <v>47</v>
      </c>
      <c r="KS33" s="81">
        <v>7</v>
      </c>
      <c r="KT33" s="81">
        <v>9</v>
      </c>
      <c r="KU33" s="81">
        <v>1</v>
      </c>
      <c r="KV33" s="81">
        <v>9</v>
      </c>
      <c r="KW33" s="81">
        <v>3</v>
      </c>
      <c r="KX33" s="81">
        <v>4</v>
      </c>
      <c r="KY33" s="81">
        <v>5</v>
      </c>
      <c r="KZ33" s="81">
        <v>810</v>
      </c>
      <c r="LA33" s="81">
        <v>1</v>
      </c>
      <c r="LB33" s="81">
        <v>13</v>
      </c>
      <c r="LC33" s="81">
        <v>5</v>
      </c>
      <c r="LD33" s="81">
        <v>13</v>
      </c>
      <c r="LE33" s="81">
        <v>3</v>
      </c>
      <c r="LF33" s="81">
        <v>58</v>
      </c>
      <c r="LG33" s="81">
        <v>7</v>
      </c>
      <c r="LH33" s="81">
        <v>24</v>
      </c>
      <c r="LI33" s="81">
        <v>30</v>
      </c>
      <c r="LJ33" s="81">
        <v>1</v>
      </c>
      <c r="LK33" s="81">
        <v>46</v>
      </c>
      <c r="LL33" s="81">
        <v>1</v>
      </c>
      <c r="LM33" s="81">
        <v>620</v>
      </c>
      <c r="LN33" s="81">
        <v>0</v>
      </c>
      <c r="LO33" s="81">
        <v>99</v>
      </c>
      <c r="LP33" s="81">
        <v>8</v>
      </c>
      <c r="LQ33" s="81">
        <v>3</v>
      </c>
      <c r="LR33" s="81">
        <v>8</v>
      </c>
      <c r="LS33" s="81">
        <v>335</v>
      </c>
      <c r="LT33" s="81">
        <v>7</v>
      </c>
      <c r="LU33" s="81">
        <v>0</v>
      </c>
      <c r="LV33" s="81">
        <v>93</v>
      </c>
      <c r="LW33" s="81">
        <v>6</v>
      </c>
      <c r="LX33" s="81">
        <v>102</v>
      </c>
      <c r="LY33" s="81">
        <v>365</v>
      </c>
      <c r="LZ33" s="81">
        <v>35</v>
      </c>
      <c r="MA33" s="81">
        <v>676</v>
      </c>
      <c r="MB33" s="81">
        <v>1</v>
      </c>
      <c r="MC33" s="81">
        <v>20</v>
      </c>
      <c r="MD33" s="81">
        <v>2</v>
      </c>
      <c r="ME33" s="81">
        <v>6</v>
      </c>
      <c r="MF33" s="81">
        <v>501</v>
      </c>
      <c r="MG33" s="81">
        <v>0</v>
      </c>
      <c r="MH33" s="81">
        <v>0</v>
      </c>
      <c r="MI33" s="81">
        <v>0</v>
      </c>
      <c r="MJ33" s="81">
        <v>8</v>
      </c>
      <c r="MK33" s="81">
        <v>1</v>
      </c>
      <c r="ML33" s="81">
        <v>5</v>
      </c>
      <c r="MM33" s="81">
        <v>34</v>
      </c>
      <c r="MN33" s="81">
        <v>0</v>
      </c>
      <c r="MO33" s="81">
        <v>141</v>
      </c>
      <c r="MP33" s="81">
        <v>133</v>
      </c>
      <c r="MQ33" s="81">
        <v>13</v>
      </c>
      <c r="MR33" s="81">
        <v>35</v>
      </c>
      <c r="MS33" s="81">
        <v>5</v>
      </c>
      <c r="MT33" s="81">
        <v>217</v>
      </c>
      <c r="MU33" s="81">
        <v>0</v>
      </c>
      <c r="MV33" s="81">
        <v>23</v>
      </c>
      <c r="MW33" s="81">
        <v>137</v>
      </c>
      <c r="MX33" s="81">
        <v>58</v>
      </c>
      <c r="MY33" s="81">
        <v>0</v>
      </c>
      <c r="MZ33" s="81">
        <v>0</v>
      </c>
      <c r="NA33" s="81">
        <v>2</v>
      </c>
      <c r="NB33" s="81">
        <v>56</v>
      </c>
      <c r="NC33" s="81">
        <v>12</v>
      </c>
      <c r="ND33" s="81">
        <v>1</v>
      </c>
      <c r="NE33" s="81">
        <v>2</v>
      </c>
      <c r="NF33" s="81">
        <v>1206</v>
      </c>
      <c r="NG33" s="81">
        <v>301</v>
      </c>
      <c r="NH33" s="81">
        <v>286</v>
      </c>
      <c r="NI33" s="81">
        <v>53</v>
      </c>
      <c r="NJ33" s="81">
        <v>24</v>
      </c>
      <c r="NK33" s="81">
        <v>379</v>
      </c>
      <c r="NL33" s="81">
        <v>183</v>
      </c>
      <c r="NM33" s="81">
        <v>1131</v>
      </c>
      <c r="NN33" s="81">
        <v>101</v>
      </c>
      <c r="NO33" s="81">
        <v>650</v>
      </c>
      <c r="NP33" s="81">
        <v>153</v>
      </c>
      <c r="NQ33" s="81">
        <v>2</v>
      </c>
      <c r="NR33" s="81">
        <v>501</v>
      </c>
      <c r="NS33" s="81">
        <v>482</v>
      </c>
      <c r="NT33" s="81">
        <v>342</v>
      </c>
      <c r="NU33" s="81">
        <v>400</v>
      </c>
      <c r="NV33" s="81">
        <v>186</v>
      </c>
      <c r="NW33" s="81">
        <v>203</v>
      </c>
      <c r="NX33" s="81">
        <v>101</v>
      </c>
      <c r="NY33" s="81">
        <v>556</v>
      </c>
      <c r="NZ33" s="81">
        <v>305</v>
      </c>
      <c r="OA33" s="81">
        <v>97</v>
      </c>
      <c r="OB33" s="81">
        <v>928</v>
      </c>
      <c r="OC33" s="81">
        <v>72</v>
      </c>
      <c r="OD33" s="81">
        <v>21</v>
      </c>
      <c r="OE33" s="81">
        <v>9</v>
      </c>
      <c r="OF33" s="81">
        <v>0</v>
      </c>
      <c r="OG33" s="81">
        <v>449</v>
      </c>
      <c r="OH33" s="81">
        <v>297</v>
      </c>
      <c r="OI33" s="81">
        <v>27</v>
      </c>
      <c r="OJ33" s="81">
        <v>144</v>
      </c>
      <c r="OK33" s="81">
        <v>13</v>
      </c>
      <c r="OL33" s="81">
        <v>52</v>
      </c>
      <c r="OM33" s="81">
        <v>10</v>
      </c>
      <c r="ON33" s="81">
        <v>2</v>
      </c>
      <c r="OO33" s="81">
        <v>8</v>
      </c>
      <c r="OP33" s="81">
        <v>2</v>
      </c>
      <c r="OQ33" s="81">
        <v>21</v>
      </c>
      <c r="OR33" s="81">
        <v>46</v>
      </c>
      <c r="OS33" s="81">
        <v>47</v>
      </c>
      <c r="OT33" s="81">
        <v>7</v>
      </c>
      <c r="OU33" s="81">
        <v>9</v>
      </c>
      <c r="OV33" s="81">
        <v>1</v>
      </c>
      <c r="OW33" s="81">
        <v>9</v>
      </c>
      <c r="OX33" s="81">
        <v>3</v>
      </c>
      <c r="OY33" s="81">
        <v>4</v>
      </c>
      <c r="OZ33" s="81">
        <v>5</v>
      </c>
      <c r="PA33" s="81">
        <v>810</v>
      </c>
      <c r="PB33" s="81">
        <v>1</v>
      </c>
      <c r="PC33" s="81">
        <v>13</v>
      </c>
      <c r="PD33" s="81">
        <v>5</v>
      </c>
      <c r="PE33" s="81">
        <v>13</v>
      </c>
      <c r="PF33" s="81">
        <v>3</v>
      </c>
      <c r="PG33" s="81">
        <v>58</v>
      </c>
      <c r="PH33" s="81">
        <v>7</v>
      </c>
      <c r="PI33" s="81">
        <v>24</v>
      </c>
      <c r="PJ33" s="81">
        <v>30</v>
      </c>
      <c r="PK33" s="81">
        <v>1</v>
      </c>
      <c r="PL33" s="81">
        <v>46</v>
      </c>
      <c r="PM33" s="81">
        <v>1</v>
      </c>
      <c r="PN33" s="81">
        <v>620</v>
      </c>
      <c r="PO33" s="81">
        <v>0</v>
      </c>
      <c r="PP33" s="81">
        <v>99</v>
      </c>
      <c r="PQ33" s="81">
        <v>8</v>
      </c>
      <c r="PR33" s="81">
        <v>3</v>
      </c>
      <c r="PS33" s="81">
        <v>8</v>
      </c>
      <c r="PT33" s="81">
        <v>335</v>
      </c>
      <c r="PU33" s="81">
        <v>7</v>
      </c>
      <c r="PV33" s="81">
        <v>0</v>
      </c>
      <c r="PW33" s="81">
        <v>93</v>
      </c>
      <c r="PX33" s="81">
        <v>6</v>
      </c>
      <c r="PY33" s="81">
        <v>102</v>
      </c>
      <c r="PZ33" s="81">
        <v>365</v>
      </c>
      <c r="QA33" s="81">
        <v>35</v>
      </c>
      <c r="QB33" s="81">
        <v>676</v>
      </c>
      <c r="QC33" s="81">
        <v>1</v>
      </c>
      <c r="QD33" s="81">
        <v>20</v>
      </c>
      <c r="QE33" s="81">
        <v>2</v>
      </c>
      <c r="QF33" s="81">
        <v>6</v>
      </c>
      <c r="QG33" s="81">
        <v>501</v>
      </c>
      <c r="QH33" s="81">
        <v>0</v>
      </c>
      <c r="QI33" s="81">
        <v>0</v>
      </c>
      <c r="QJ33" s="81">
        <v>0</v>
      </c>
      <c r="QK33" s="81">
        <v>8</v>
      </c>
      <c r="QL33" s="81">
        <v>1</v>
      </c>
      <c r="QM33" s="81">
        <v>5</v>
      </c>
      <c r="QN33" s="81">
        <v>34</v>
      </c>
      <c r="QO33" s="81">
        <v>0</v>
      </c>
      <c r="QP33" s="81">
        <v>141</v>
      </c>
      <c r="QQ33" s="81">
        <v>133</v>
      </c>
      <c r="QR33" s="81">
        <v>13</v>
      </c>
      <c r="QS33" s="81">
        <v>417</v>
      </c>
      <c r="QT33" s="81">
        <v>58</v>
      </c>
      <c r="QU33" s="81">
        <v>2</v>
      </c>
      <c r="QV33" s="81">
        <v>56</v>
      </c>
      <c r="QW33" s="81">
        <v>15</v>
      </c>
      <c r="QX33" s="81">
        <v>8642</v>
      </c>
      <c r="QY33" s="81">
        <v>479</v>
      </c>
      <c r="QZ33" s="81">
        <v>533</v>
      </c>
      <c r="RA33" s="81">
        <v>143</v>
      </c>
      <c r="RB33" s="81">
        <v>876</v>
      </c>
      <c r="RC33" s="81">
        <v>166</v>
      </c>
      <c r="RD33" s="81">
        <v>621</v>
      </c>
      <c r="RE33" s="81">
        <v>118</v>
      </c>
      <c r="RF33" s="81">
        <v>342</v>
      </c>
      <c r="RG33" s="81">
        <v>201</v>
      </c>
      <c r="RH33" s="81">
        <v>400</v>
      </c>
      <c r="RI33" s="81">
        <v>697</v>
      </c>
      <c r="RJ33" s="81">
        <v>8</v>
      </c>
      <c r="RK33" s="81">
        <v>549</v>
      </c>
      <c r="RL33" s="81">
        <v>274</v>
      </c>
      <c r="RM33" s="81">
        <v>13</v>
      </c>
      <c r="RN33" s="81">
        <v>417</v>
      </c>
      <c r="RO33" s="81">
        <v>58</v>
      </c>
      <c r="RP33" s="81">
        <v>2</v>
      </c>
      <c r="RQ33" s="81">
        <v>56</v>
      </c>
      <c r="RR33" s="81">
        <v>15</v>
      </c>
      <c r="RS33" s="81">
        <v>8682</v>
      </c>
      <c r="RT33" s="81">
        <v>856</v>
      </c>
      <c r="RU33" s="81">
        <v>533</v>
      </c>
      <c r="RV33" s="81">
        <v>143</v>
      </c>
      <c r="RW33" s="81">
        <v>876</v>
      </c>
      <c r="RX33" s="81">
        <v>166</v>
      </c>
      <c r="RY33" s="81">
        <v>621</v>
      </c>
      <c r="RZ33" s="81">
        <v>118</v>
      </c>
      <c r="SA33" s="81">
        <v>342</v>
      </c>
      <c r="SB33" s="81">
        <v>201</v>
      </c>
      <c r="SC33" s="81">
        <v>400</v>
      </c>
      <c r="SD33" s="81">
        <v>697</v>
      </c>
      <c r="SE33" s="81">
        <v>8</v>
      </c>
      <c r="SF33" s="81">
        <v>549</v>
      </c>
      <c r="SG33" s="81">
        <v>274</v>
      </c>
      <c r="SH33" s="81">
        <v>13</v>
      </c>
    </row>
    <row r="34" spans="1:502">
      <c r="A34" s="18" t="s">
        <v>578</v>
      </c>
      <c r="B34" s="80">
        <v>26</v>
      </c>
      <c r="C34" s="80">
        <v>9</v>
      </c>
      <c r="D34" s="80">
        <v>2</v>
      </c>
      <c r="E34" s="80">
        <v>2012</v>
      </c>
      <c r="F34" s="80" t="s">
        <v>88</v>
      </c>
      <c r="G34" s="182" t="s">
        <v>570</v>
      </c>
      <c r="H34" s="80" t="s">
        <v>231</v>
      </c>
      <c r="I34" s="173"/>
      <c r="J34" s="83">
        <v>455.37299999999999</v>
      </c>
      <c r="K34" s="83">
        <v>0</v>
      </c>
      <c r="L34" s="83">
        <v>1.742</v>
      </c>
      <c r="M34" s="83">
        <v>12.885</v>
      </c>
      <c r="N34" s="83">
        <v>1106.9059999999999</v>
      </c>
      <c r="O34" s="83">
        <v>36.356000000000002</v>
      </c>
      <c r="P34" s="83">
        <v>3.5579999999999998</v>
      </c>
      <c r="Q34" s="83">
        <v>0</v>
      </c>
      <c r="R34" s="83">
        <v>12582.745000000001</v>
      </c>
      <c r="S34" s="83">
        <v>3853.3710000000001</v>
      </c>
      <c r="T34" s="83">
        <v>6035.5</v>
      </c>
      <c r="U34" s="83">
        <v>588.28599999999994</v>
      </c>
      <c r="V34" s="83">
        <v>125.94499999999999</v>
      </c>
      <c r="W34" s="83">
        <v>22390.153999999999</v>
      </c>
      <c r="X34" s="83">
        <v>5074.1989999999996</v>
      </c>
      <c r="Y34" s="83">
        <v>76018.558000000005</v>
      </c>
      <c r="Z34" s="83">
        <v>33435.875</v>
      </c>
      <c r="AA34" s="83">
        <v>6844.1149999999998</v>
      </c>
      <c r="AB34" s="83">
        <v>2731.5360000000001</v>
      </c>
      <c r="AC34" s="83">
        <v>12.494</v>
      </c>
      <c r="AD34" s="83">
        <v>60438.212</v>
      </c>
      <c r="AE34" s="83">
        <v>183347.92300000001</v>
      </c>
      <c r="AF34" s="83">
        <v>10651.194</v>
      </c>
      <c r="AG34" s="83">
        <v>4841.8500000000004</v>
      </c>
      <c r="AH34" s="83">
        <v>2247.6689999999999</v>
      </c>
      <c r="AI34" s="83">
        <v>1885.8610000000001</v>
      </c>
      <c r="AJ34" s="83">
        <v>1168.5540000000001</v>
      </c>
      <c r="AK34" s="83">
        <v>15436.683999999999</v>
      </c>
      <c r="AL34" s="83">
        <v>4429.1769999999997</v>
      </c>
      <c r="AM34" s="83">
        <v>1433.431</v>
      </c>
      <c r="AN34" s="83">
        <v>17542.703099999999</v>
      </c>
      <c r="AO34" s="83">
        <v>626.48</v>
      </c>
      <c r="AP34" s="83">
        <v>25952.059000000001</v>
      </c>
      <c r="AQ34" s="83">
        <v>645.80600000000004</v>
      </c>
      <c r="AR34" s="83">
        <v>436.82299999999998</v>
      </c>
      <c r="AS34" s="83">
        <v>5602.0460000000003</v>
      </c>
      <c r="AT34" s="83">
        <v>2267.0100000000002</v>
      </c>
      <c r="AU34" s="83">
        <v>250.45</v>
      </c>
      <c r="AV34" s="83">
        <v>1140.3320000000001</v>
      </c>
      <c r="AW34" s="83">
        <v>166.767</v>
      </c>
      <c r="AX34" s="83">
        <v>162.81299999999999</v>
      </c>
      <c r="AY34" s="83">
        <v>141.84899999999999</v>
      </c>
      <c r="AZ34" s="83">
        <v>16.071000000000002</v>
      </c>
      <c r="BA34" s="83">
        <v>40.198</v>
      </c>
      <c r="BB34" s="83">
        <v>5.4189999999999996</v>
      </c>
      <c r="BC34" s="83">
        <v>123.315</v>
      </c>
      <c r="BD34" s="83">
        <v>319.35700000000003</v>
      </c>
      <c r="BE34" s="83">
        <v>577.00400000000002</v>
      </c>
      <c r="BF34" s="83">
        <v>0</v>
      </c>
      <c r="BG34" s="83">
        <v>44.133000000000003</v>
      </c>
      <c r="BH34" s="83">
        <v>4.069</v>
      </c>
      <c r="BI34" s="83">
        <v>37.598999999999997</v>
      </c>
      <c r="BJ34" s="83">
        <v>33.829000000000001</v>
      </c>
      <c r="BK34" s="83">
        <v>27.087</v>
      </c>
      <c r="BL34" s="83">
        <v>20.064</v>
      </c>
      <c r="BM34" s="83">
        <v>4195.7640000000001</v>
      </c>
      <c r="BN34" s="83">
        <v>3.5979999999999999</v>
      </c>
      <c r="BO34" s="83">
        <v>50.454999999999998</v>
      </c>
      <c r="BP34" s="83">
        <v>22.331</v>
      </c>
      <c r="BQ34" s="83">
        <v>46.082999999999998</v>
      </c>
      <c r="BR34" s="83">
        <v>10.226000000000001</v>
      </c>
      <c r="BS34" s="83">
        <v>392.048</v>
      </c>
      <c r="BT34" s="83">
        <v>131.26509999999999</v>
      </c>
      <c r="BU34" s="83">
        <v>108.22</v>
      </c>
      <c r="BV34" s="83">
        <v>189.268</v>
      </c>
      <c r="BW34" s="83">
        <v>13.374000000000001</v>
      </c>
      <c r="BX34" s="83">
        <v>256.64400000000001</v>
      </c>
      <c r="BY34" s="83">
        <v>4.3029999999999999</v>
      </c>
      <c r="BZ34" s="83">
        <v>4029.9236999999998</v>
      </c>
      <c r="CA34" s="83">
        <v>2.8540000000000001</v>
      </c>
      <c r="CB34" s="83">
        <v>1584.127</v>
      </c>
      <c r="CC34" s="83">
        <v>22.358000000000001</v>
      </c>
      <c r="CD34" s="83">
        <v>29.768999999999998</v>
      </c>
      <c r="CE34" s="83">
        <v>48.183999999999997</v>
      </c>
      <c r="CF34" s="83">
        <v>2346.8429999999998</v>
      </c>
      <c r="CG34" s="83">
        <v>19.021000000000001</v>
      </c>
      <c r="CH34" s="83">
        <v>0</v>
      </c>
      <c r="CI34" s="83">
        <v>489.53800000000001</v>
      </c>
      <c r="CJ34" s="83">
        <v>20.818999999999999</v>
      </c>
      <c r="CK34" s="83">
        <v>685.01300000000003</v>
      </c>
      <c r="CL34" s="83">
        <v>3686.2260000000001</v>
      </c>
      <c r="CM34" s="83">
        <v>196.93600000000001</v>
      </c>
      <c r="CN34" s="83">
        <v>4288.9405800000004</v>
      </c>
      <c r="CO34" s="83">
        <v>15.558</v>
      </c>
      <c r="CP34" s="83">
        <v>167.93</v>
      </c>
      <c r="CQ34" s="83">
        <v>4.9960000000000004</v>
      </c>
      <c r="CR34" s="83">
        <v>18.53</v>
      </c>
      <c r="CS34" s="83">
        <v>12567.939</v>
      </c>
      <c r="CT34" s="83">
        <v>0</v>
      </c>
      <c r="CU34" s="83">
        <v>2.4609999999999999</v>
      </c>
      <c r="CV34" s="83">
        <v>0</v>
      </c>
      <c r="CW34" s="83">
        <v>119.247</v>
      </c>
      <c r="CX34" s="83">
        <v>8.5559999999999992</v>
      </c>
      <c r="CY34" s="83">
        <v>41.756999999999998</v>
      </c>
      <c r="CZ34" s="83">
        <v>214.28399999999999</v>
      </c>
      <c r="DA34" s="83">
        <v>0</v>
      </c>
      <c r="DB34" s="83">
        <v>1041.6990000000001</v>
      </c>
      <c r="DC34" s="83">
        <v>655.92840000000001</v>
      </c>
      <c r="DD34" s="83">
        <v>60.540999999999997</v>
      </c>
      <c r="DE34" s="83">
        <v>31065.907999999999</v>
      </c>
      <c r="DF34" s="83">
        <v>1529.36</v>
      </c>
      <c r="DG34" s="83">
        <v>25759.317999999999</v>
      </c>
      <c r="DH34" s="83">
        <v>6.2469999999999999</v>
      </c>
      <c r="DI34" s="83">
        <v>550.91</v>
      </c>
      <c r="DJ34" s="83">
        <v>436.82299999999998</v>
      </c>
      <c r="DK34" s="83">
        <v>455.37299999999999</v>
      </c>
      <c r="DL34" s="83">
        <v>0</v>
      </c>
      <c r="DM34" s="83">
        <v>1.742</v>
      </c>
      <c r="DN34" s="83">
        <v>12.885</v>
      </c>
      <c r="DO34" s="83">
        <v>1106.9059999999999</v>
      </c>
      <c r="DP34" s="83">
        <v>36.356000000000002</v>
      </c>
      <c r="DQ34" s="83">
        <v>3.5579999999999998</v>
      </c>
      <c r="DR34" s="83">
        <v>0</v>
      </c>
      <c r="DS34" s="83">
        <v>12582.745000000001</v>
      </c>
      <c r="DT34" s="83">
        <v>3853.3710000000001</v>
      </c>
      <c r="DU34" s="83">
        <v>6035.5</v>
      </c>
      <c r="DV34" s="83">
        <v>588.28599999999994</v>
      </c>
      <c r="DW34" s="83">
        <v>125.94499999999999</v>
      </c>
      <c r="DX34" s="83">
        <v>22390.153999999999</v>
      </c>
      <c r="DY34" s="83">
        <v>5074.1989999999996</v>
      </c>
      <c r="DZ34" s="83">
        <v>76018.558000000005</v>
      </c>
      <c r="EA34" s="83">
        <v>840.60699999999997</v>
      </c>
      <c r="EB34" s="83">
        <v>6844.1149999999998</v>
      </c>
      <c r="EC34" s="83">
        <v>2731.5360000000001</v>
      </c>
      <c r="ED34" s="83">
        <v>12.494</v>
      </c>
      <c r="EE34" s="83">
        <v>60438.212</v>
      </c>
      <c r="EF34" s="83">
        <v>183347.92300000001</v>
      </c>
      <c r="EG34" s="83">
        <v>10651.194</v>
      </c>
      <c r="EH34" s="83">
        <v>4841.8500000000004</v>
      </c>
      <c r="EI34" s="83">
        <v>2247.6689999999999</v>
      </c>
      <c r="EJ34" s="83">
        <v>1885.8610000000001</v>
      </c>
      <c r="EK34" s="83">
        <v>1168.5540000000001</v>
      </c>
      <c r="EL34" s="83">
        <v>15436.683999999999</v>
      </c>
      <c r="EM34" s="83">
        <v>4429.1769999999997</v>
      </c>
      <c r="EN34" s="83">
        <v>1433.431</v>
      </c>
      <c r="EO34" s="83">
        <v>17542.703099999999</v>
      </c>
      <c r="EP34" s="83">
        <v>626.48</v>
      </c>
      <c r="EQ34" s="83">
        <v>186.494</v>
      </c>
      <c r="ER34" s="83">
        <v>94.896000000000001</v>
      </c>
      <c r="ES34" s="83">
        <v>0</v>
      </c>
      <c r="ET34" s="83">
        <v>5602.0460000000003</v>
      </c>
      <c r="EU34" s="83">
        <v>2267.0100000000002</v>
      </c>
      <c r="EV34" s="83">
        <v>250.45</v>
      </c>
      <c r="EW34" s="83">
        <v>1140.3320000000001</v>
      </c>
      <c r="EX34" s="83">
        <v>166.767</v>
      </c>
      <c r="EY34" s="83">
        <v>162.81299999999999</v>
      </c>
      <c r="EZ34" s="83">
        <v>141.84899999999999</v>
      </c>
      <c r="FA34" s="83">
        <v>16.071000000000002</v>
      </c>
      <c r="FB34" s="83">
        <v>40.198</v>
      </c>
      <c r="FC34" s="83">
        <v>5.4189999999999996</v>
      </c>
      <c r="FD34" s="83">
        <v>123.315</v>
      </c>
      <c r="FE34" s="83">
        <v>319.35700000000003</v>
      </c>
      <c r="FF34" s="83">
        <v>577.00400000000002</v>
      </c>
      <c r="FG34" s="83">
        <v>0</v>
      </c>
      <c r="FH34" s="83">
        <v>44.133000000000003</v>
      </c>
      <c r="FI34" s="83">
        <v>4.069</v>
      </c>
      <c r="FJ34" s="83">
        <v>37.598999999999997</v>
      </c>
      <c r="FK34" s="83">
        <v>33.829000000000001</v>
      </c>
      <c r="FL34" s="83">
        <v>27.087</v>
      </c>
      <c r="FM34" s="83">
        <v>20.064</v>
      </c>
      <c r="FN34" s="83">
        <v>4195.7640000000001</v>
      </c>
      <c r="FO34" s="83">
        <v>3.5979999999999999</v>
      </c>
      <c r="FP34" s="83">
        <v>50.454999999999998</v>
      </c>
      <c r="FQ34" s="83">
        <v>22.331</v>
      </c>
      <c r="FR34" s="83">
        <v>46.082999999999998</v>
      </c>
      <c r="FS34" s="83">
        <v>10.226000000000001</v>
      </c>
      <c r="FT34" s="83">
        <v>392.048</v>
      </c>
      <c r="FU34" s="83">
        <v>131.26509999999999</v>
      </c>
      <c r="FV34" s="83">
        <v>108.22</v>
      </c>
      <c r="FW34" s="83">
        <v>189.268</v>
      </c>
      <c r="FX34" s="83">
        <v>13.374000000000001</v>
      </c>
      <c r="FY34" s="83">
        <v>256.64400000000001</v>
      </c>
      <c r="FZ34" s="83">
        <v>4.3029999999999999</v>
      </c>
      <c r="GA34" s="83">
        <v>4029.9236999999998</v>
      </c>
      <c r="GB34" s="83">
        <v>2.8540000000000001</v>
      </c>
      <c r="GC34" s="83">
        <v>1584.127</v>
      </c>
      <c r="GD34" s="83">
        <v>22.358000000000001</v>
      </c>
      <c r="GE34" s="83">
        <v>29.768999999999998</v>
      </c>
      <c r="GF34" s="83">
        <v>48.183999999999997</v>
      </c>
      <c r="GG34" s="83">
        <v>2346.8429999999998</v>
      </c>
      <c r="GH34" s="83">
        <v>19.021000000000001</v>
      </c>
      <c r="GI34" s="83">
        <v>0</v>
      </c>
      <c r="GJ34" s="83">
        <v>489.53800000000001</v>
      </c>
      <c r="GK34" s="83">
        <v>20.818999999999999</v>
      </c>
      <c r="GL34" s="83">
        <v>685.01300000000003</v>
      </c>
      <c r="GM34" s="83">
        <v>3686.2260000000001</v>
      </c>
      <c r="GN34" s="83">
        <v>196.93600000000001</v>
      </c>
      <c r="GO34" s="83">
        <v>4288.9405800000004</v>
      </c>
      <c r="GP34" s="83">
        <v>15.558</v>
      </c>
      <c r="GQ34" s="83">
        <v>167.93</v>
      </c>
      <c r="GR34" s="83">
        <v>4.9960000000000004</v>
      </c>
      <c r="GS34" s="83">
        <v>18.53</v>
      </c>
      <c r="GT34" s="83">
        <v>12567.939</v>
      </c>
      <c r="GU34" s="83">
        <v>0</v>
      </c>
      <c r="GV34" s="83">
        <v>2.4609999999999999</v>
      </c>
      <c r="GW34" s="83">
        <v>0</v>
      </c>
      <c r="GX34" s="83">
        <v>119.247</v>
      </c>
      <c r="GY34" s="83">
        <v>8.5559999999999992</v>
      </c>
      <c r="GZ34" s="83">
        <v>41.756999999999998</v>
      </c>
      <c r="HA34" s="83">
        <v>214.28399999999999</v>
      </c>
      <c r="HB34" s="83">
        <v>0</v>
      </c>
      <c r="HC34" s="83">
        <v>1041.6990000000001</v>
      </c>
      <c r="HD34" s="83">
        <v>655.92840000000001</v>
      </c>
      <c r="HE34" s="83">
        <v>60.540999999999997</v>
      </c>
      <c r="HF34" s="83">
        <v>59348.565999999999</v>
      </c>
      <c r="HG34" s="83">
        <v>455.37299999999999</v>
      </c>
      <c r="HH34" s="83">
        <v>14.627000000000001</v>
      </c>
      <c r="HI34" s="83">
        <v>1106.9059999999999</v>
      </c>
      <c r="HJ34" s="83">
        <v>39.914000000000001</v>
      </c>
      <c r="HK34" s="83">
        <v>441147.24810000003</v>
      </c>
      <c r="HL34" s="83">
        <v>5883.4359999999997</v>
      </c>
      <c r="HM34" s="83">
        <v>3987.3719999999998</v>
      </c>
      <c r="HN34" s="83">
        <v>1223.213</v>
      </c>
      <c r="HO34" s="83">
        <v>4495.2380000000003</v>
      </c>
      <c r="HP34" s="83">
        <v>1090.8190999999999</v>
      </c>
      <c r="HQ34" s="83">
        <v>4037.0807</v>
      </c>
      <c r="HR34" s="83">
        <v>1684.4380000000001</v>
      </c>
      <c r="HS34" s="83">
        <v>2365.864</v>
      </c>
      <c r="HT34" s="83">
        <v>1195.3699999999999</v>
      </c>
      <c r="HU34" s="83">
        <v>3883.1619999999998</v>
      </c>
      <c r="HV34" s="83">
        <v>4472.4285799999998</v>
      </c>
      <c r="HW34" s="83">
        <v>23.526</v>
      </c>
      <c r="HX34" s="83">
        <v>12954.244000000001</v>
      </c>
      <c r="HY34" s="83">
        <v>1697.6274000000001</v>
      </c>
      <c r="HZ34" s="83">
        <v>60.540999999999997</v>
      </c>
      <c r="IA34" s="83">
        <v>59348.565999999999</v>
      </c>
      <c r="IB34" s="83">
        <v>455.37299999999999</v>
      </c>
      <c r="IC34" s="83">
        <v>14.627000000000001</v>
      </c>
      <c r="ID34" s="83">
        <v>1106.9059999999999</v>
      </c>
      <c r="IE34" s="83">
        <v>39.914000000000001</v>
      </c>
      <c r="IF34" s="83">
        <v>473742.51610000001</v>
      </c>
      <c r="IG34" s="83">
        <v>32636.734</v>
      </c>
      <c r="IH34" s="83">
        <v>3987.3719999999998</v>
      </c>
      <c r="II34" s="83">
        <v>1223.213</v>
      </c>
      <c r="IJ34" s="83">
        <v>4495.2380000000003</v>
      </c>
      <c r="IK34" s="83">
        <v>1090.8190999999999</v>
      </c>
      <c r="IL34" s="83">
        <v>4037.0807</v>
      </c>
      <c r="IM34" s="83">
        <v>1684.4380000000001</v>
      </c>
      <c r="IN34" s="83">
        <v>2365.864</v>
      </c>
      <c r="IO34" s="83">
        <v>1195.3699999999999</v>
      </c>
      <c r="IP34" s="83">
        <v>3883.1619999999998</v>
      </c>
      <c r="IQ34" s="83">
        <v>4472.4285799999998</v>
      </c>
      <c r="IR34" s="83">
        <v>23.526</v>
      </c>
      <c r="IS34" s="83">
        <v>12954.244000000001</v>
      </c>
      <c r="IT34" s="83">
        <v>1697.6274000000001</v>
      </c>
      <c r="IU34" s="83">
        <v>60.540999999999997</v>
      </c>
      <c r="IV34" s="84">
        <v>0</v>
      </c>
      <c r="IW34" s="81">
        <v>60</v>
      </c>
      <c r="IX34" s="81">
        <v>0</v>
      </c>
      <c r="IY34" s="81">
        <v>1</v>
      </c>
      <c r="IZ34" s="81">
        <v>3</v>
      </c>
      <c r="JA34" s="81">
        <v>57</v>
      </c>
      <c r="JB34" s="81">
        <v>10</v>
      </c>
      <c r="JC34" s="81">
        <v>1</v>
      </c>
      <c r="JD34" s="81">
        <v>1</v>
      </c>
      <c r="JE34" s="81">
        <v>1273</v>
      </c>
      <c r="JF34" s="81">
        <v>310</v>
      </c>
      <c r="JG34" s="81">
        <v>284</v>
      </c>
      <c r="JH34" s="81">
        <v>59</v>
      </c>
      <c r="JI34" s="81">
        <v>26</v>
      </c>
      <c r="JJ34" s="81">
        <v>375</v>
      </c>
      <c r="JK34" s="81">
        <v>220</v>
      </c>
      <c r="JL34" s="81">
        <v>1142</v>
      </c>
      <c r="JM34" s="81">
        <v>150</v>
      </c>
      <c r="JN34" s="81">
        <v>664</v>
      </c>
      <c r="JO34" s="81">
        <v>147</v>
      </c>
      <c r="JP34" s="81">
        <v>2</v>
      </c>
      <c r="JQ34" s="81">
        <v>513</v>
      </c>
      <c r="JR34" s="81">
        <v>487</v>
      </c>
      <c r="JS34" s="81">
        <v>340</v>
      </c>
      <c r="JT34" s="81">
        <v>420</v>
      </c>
      <c r="JU34" s="81">
        <v>188</v>
      </c>
      <c r="JV34" s="81">
        <v>207</v>
      </c>
      <c r="JW34" s="81">
        <v>96</v>
      </c>
      <c r="JX34" s="81">
        <v>526</v>
      </c>
      <c r="JY34" s="81">
        <v>290</v>
      </c>
      <c r="JZ34" s="81">
        <v>112</v>
      </c>
      <c r="KA34" s="81">
        <v>955</v>
      </c>
      <c r="KB34" s="81">
        <v>74</v>
      </c>
      <c r="KC34" s="81">
        <v>246</v>
      </c>
      <c r="KD34" s="81">
        <v>32</v>
      </c>
      <c r="KE34" s="81">
        <v>142</v>
      </c>
      <c r="KF34" s="81">
        <v>459</v>
      </c>
      <c r="KG34" s="81">
        <v>287</v>
      </c>
      <c r="KH34" s="81">
        <v>29</v>
      </c>
      <c r="KI34" s="81">
        <v>149</v>
      </c>
      <c r="KJ34" s="81">
        <v>14</v>
      </c>
      <c r="KK34" s="81">
        <v>30</v>
      </c>
      <c r="KL34" s="81">
        <v>23</v>
      </c>
      <c r="KM34" s="81">
        <v>3</v>
      </c>
      <c r="KN34" s="81">
        <v>11</v>
      </c>
      <c r="KO34" s="81">
        <v>1</v>
      </c>
      <c r="KP34" s="81">
        <v>22</v>
      </c>
      <c r="KQ34" s="81">
        <v>61</v>
      </c>
      <c r="KR34" s="81">
        <v>50</v>
      </c>
      <c r="KS34" s="81">
        <v>0</v>
      </c>
      <c r="KT34" s="81">
        <v>10</v>
      </c>
      <c r="KU34" s="81">
        <v>1</v>
      </c>
      <c r="KV34" s="81">
        <v>9</v>
      </c>
      <c r="KW34" s="81">
        <v>3</v>
      </c>
      <c r="KX34" s="81">
        <v>6</v>
      </c>
      <c r="KY34" s="81">
        <v>5</v>
      </c>
      <c r="KZ34" s="81">
        <v>881</v>
      </c>
      <c r="LA34" s="81">
        <v>1</v>
      </c>
      <c r="LB34" s="81">
        <v>14</v>
      </c>
      <c r="LC34" s="81">
        <v>5</v>
      </c>
      <c r="LD34" s="81">
        <v>13</v>
      </c>
      <c r="LE34" s="81">
        <v>3</v>
      </c>
      <c r="LF34" s="81">
        <v>60</v>
      </c>
      <c r="LG34" s="81">
        <v>8</v>
      </c>
      <c r="LH34" s="81">
        <v>23</v>
      </c>
      <c r="LI34" s="81">
        <v>33</v>
      </c>
      <c r="LJ34" s="81">
        <v>3</v>
      </c>
      <c r="LK34" s="81">
        <v>52</v>
      </c>
      <c r="LL34" s="81">
        <v>1</v>
      </c>
      <c r="LM34" s="81">
        <v>651</v>
      </c>
      <c r="LN34" s="81">
        <v>1</v>
      </c>
      <c r="LO34" s="81">
        <v>102</v>
      </c>
      <c r="LP34" s="81">
        <v>5</v>
      </c>
      <c r="LQ34" s="81">
        <v>4</v>
      </c>
      <c r="LR34" s="81">
        <v>10</v>
      </c>
      <c r="LS34" s="81">
        <v>374</v>
      </c>
      <c r="LT34" s="81">
        <v>6</v>
      </c>
      <c r="LU34" s="81">
        <v>0</v>
      </c>
      <c r="LV34" s="81">
        <v>97</v>
      </c>
      <c r="LW34" s="81">
        <v>5</v>
      </c>
      <c r="LX34" s="81">
        <v>94</v>
      </c>
      <c r="LY34" s="81">
        <v>367</v>
      </c>
      <c r="LZ34" s="81">
        <v>34</v>
      </c>
      <c r="MA34" s="81">
        <v>701</v>
      </c>
      <c r="MB34" s="81">
        <v>2</v>
      </c>
      <c r="MC34" s="81">
        <v>35</v>
      </c>
      <c r="MD34" s="81">
        <v>2</v>
      </c>
      <c r="ME34" s="81">
        <v>3</v>
      </c>
      <c r="MF34" s="81">
        <v>527</v>
      </c>
      <c r="MG34" s="81">
        <v>0</v>
      </c>
      <c r="MH34" s="81">
        <v>1</v>
      </c>
      <c r="MI34" s="81">
        <v>0</v>
      </c>
      <c r="MJ34" s="81">
        <v>9</v>
      </c>
      <c r="MK34" s="81">
        <v>1</v>
      </c>
      <c r="ML34" s="81">
        <v>5</v>
      </c>
      <c r="MM34" s="81">
        <v>36</v>
      </c>
      <c r="MN34" s="81">
        <v>0</v>
      </c>
      <c r="MO34" s="81">
        <v>145</v>
      </c>
      <c r="MP34" s="81">
        <v>113</v>
      </c>
      <c r="MQ34" s="81">
        <v>11</v>
      </c>
      <c r="MR34" s="81">
        <v>34</v>
      </c>
      <c r="MS34" s="81">
        <v>4</v>
      </c>
      <c r="MT34" s="81">
        <v>224</v>
      </c>
      <c r="MU34" s="81">
        <v>1</v>
      </c>
      <c r="MV34" s="81">
        <v>22</v>
      </c>
      <c r="MW34" s="81">
        <v>142</v>
      </c>
      <c r="MX34" s="81">
        <v>60</v>
      </c>
      <c r="MY34" s="81">
        <v>0</v>
      </c>
      <c r="MZ34" s="81">
        <v>1</v>
      </c>
      <c r="NA34" s="81">
        <v>3</v>
      </c>
      <c r="NB34" s="81">
        <v>57</v>
      </c>
      <c r="NC34" s="81">
        <v>10</v>
      </c>
      <c r="ND34" s="81">
        <v>1</v>
      </c>
      <c r="NE34" s="81">
        <v>1</v>
      </c>
      <c r="NF34" s="81">
        <v>1273</v>
      </c>
      <c r="NG34" s="81">
        <v>310</v>
      </c>
      <c r="NH34" s="81">
        <v>284</v>
      </c>
      <c r="NI34" s="81">
        <v>59</v>
      </c>
      <c r="NJ34" s="81">
        <v>26</v>
      </c>
      <c r="NK34" s="81">
        <v>375</v>
      </c>
      <c r="NL34" s="81">
        <v>220</v>
      </c>
      <c r="NM34" s="81">
        <v>1142</v>
      </c>
      <c r="NN34" s="81">
        <v>112</v>
      </c>
      <c r="NO34" s="81">
        <v>664</v>
      </c>
      <c r="NP34" s="81">
        <v>147</v>
      </c>
      <c r="NQ34" s="81">
        <v>2</v>
      </c>
      <c r="NR34" s="81">
        <v>513</v>
      </c>
      <c r="NS34" s="81">
        <v>487</v>
      </c>
      <c r="NT34" s="81">
        <v>340</v>
      </c>
      <c r="NU34" s="81">
        <v>420</v>
      </c>
      <c r="NV34" s="81">
        <v>188</v>
      </c>
      <c r="NW34" s="81">
        <v>207</v>
      </c>
      <c r="NX34" s="81">
        <v>96</v>
      </c>
      <c r="NY34" s="81">
        <v>526</v>
      </c>
      <c r="NZ34" s="81">
        <v>290</v>
      </c>
      <c r="OA34" s="81">
        <v>112</v>
      </c>
      <c r="OB34" s="81">
        <v>955</v>
      </c>
      <c r="OC34" s="81">
        <v>74</v>
      </c>
      <c r="OD34" s="81">
        <v>21</v>
      </c>
      <c r="OE34" s="81">
        <v>10</v>
      </c>
      <c r="OF34" s="81">
        <v>0</v>
      </c>
      <c r="OG34" s="81">
        <v>459</v>
      </c>
      <c r="OH34" s="81">
        <v>287</v>
      </c>
      <c r="OI34" s="81">
        <v>29</v>
      </c>
      <c r="OJ34" s="81">
        <v>149</v>
      </c>
      <c r="OK34" s="81">
        <v>14</v>
      </c>
      <c r="OL34" s="81">
        <v>30</v>
      </c>
      <c r="OM34" s="81">
        <v>23</v>
      </c>
      <c r="ON34" s="81">
        <v>3</v>
      </c>
      <c r="OO34" s="81">
        <v>11</v>
      </c>
      <c r="OP34" s="81">
        <v>1</v>
      </c>
      <c r="OQ34" s="81">
        <v>22</v>
      </c>
      <c r="OR34" s="81">
        <v>61</v>
      </c>
      <c r="OS34" s="81">
        <v>50</v>
      </c>
      <c r="OT34" s="81">
        <v>0</v>
      </c>
      <c r="OU34" s="81">
        <v>10</v>
      </c>
      <c r="OV34" s="81">
        <v>1</v>
      </c>
      <c r="OW34" s="81">
        <v>9</v>
      </c>
      <c r="OX34" s="81">
        <v>3</v>
      </c>
      <c r="OY34" s="81">
        <v>6</v>
      </c>
      <c r="OZ34" s="81">
        <v>5</v>
      </c>
      <c r="PA34" s="81">
        <v>881</v>
      </c>
      <c r="PB34" s="81">
        <v>1</v>
      </c>
      <c r="PC34" s="81">
        <v>14</v>
      </c>
      <c r="PD34" s="81">
        <v>5</v>
      </c>
      <c r="PE34" s="81">
        <v>13</v>
      </c>
      <c r="PF34" s="81">
        <v>3</v>
      </c>
      <c r="PG34" s="81">
        <v>60</v>
      </c>
      <c r="PH34" s="81">
        <v>8</v>
      </c>
      <c r="PI34" s="81">
        <v>23</v>
      </c>
      <c r="PJ34" s="81">
        <v>33</v>
      </c>
      <c r="PK34" s="81">
        <v>3</v>
      </c>
      <c r="PL34" s="81">
        <v>52</v>
      </c>
      <c r="PM34" s="81">
        <v>1</v>
      </c>
      <c r="PN34" s="81">
        <v>651</v>
      </c>
      <c r="PO34" s="81">
        <v>1</v>
      </c>
      <c r="PP34" s="81">
        <v>102</v>
      </c>
      <c r="PQ34" s="81">
        <v>5</v>
      </c>
      <c r="PR34" s="81">
        <v>4</v>
      </c>
      <c r="PS34" s="81">
        <v>10</v>
      </c>
      <c r="PT34" s="81">
        <v>374</v>
      </c>
      <c r="PU34" s="81">
        <v>6</v>
      </c>
      <c r="PV34" s="81">
        <v>0</v>
      </c>
      <c r="PW34" s="81">
        <v>97</v>
      </c>
      <c r="PX34" s="81">
        <v>5</v>
      </c>
      <c r="PY34" s="81">
        <v>94</v>
      </c>
      <c r="PZ34" s="81">
        <v>367</v>
      </c>
      <c r="QA34" s="81">
        <v>34</v>
      </c>
      <c r="QB34" s="81">
        <v>701</v>
      </c>
      <c r="QC34" s="81">
        <v>2</v>
      </c>
      <c r="QD34" s="81">
        <v>35</v>
      </c>
      <c r="QE34" s="81">
        <v>2</v>
      </c>
      <c r="QF34" s="81">
        <v>3</v>
      </c>
      <c r="QG34" s="81">
        <v>527</v>
      </c>
      <c r="QH34" s="81">
        <v>0</v>
      </c>
      <c r="QI34" s="81">
        <v>1</v>
      </c>
      <c r="QJ34" s="81">
        <v>0</v>
      </c>
      <c r="QK34" s="81">
        <v>9</v>
      </c>
      <c r="QL34" s="81">
        <v>1</v>
      </c>
      <c r="QM34" s="81">
        <v>5</v>
      </c>
      <c r="QN34" s="81">
        <v>36</v>
      </c>
      <c r="QO34" s="81">
        <v>0</v>
      </c>
      <c r="QP34" s="81">
        <v>145</v>
      </c>
      <c r="QQ34" s="81">
        <v>113</v>
      </c>
      <c r="QR34" s="81">
        <v>11</v>
      </c>
      <c r="QS34" s="81">
        <v>427</v>
      </c>
      <c r="QT34" s="81">
        <v>60</v>
      </c>
      <c r="QU34" s="81">
        <v>4</v>
      </c>
      <c r="QV34" s="81">
        <v>57</v>
      </c>
      <c r="QW34" s="81">
        <v>12</v>
      </c>
      <c r="QX34" s="81">
        <v>8822</v>
      </c>
      <c r="QY34" s="81">
        <v>490</v>
      </c>
      <c r="QZ34" s="81">
        <v>509</v>
      </c>
      <c r="RA34" s="81">
        <v>171</v>
      </c>
      <c r="RB34" s="81">
        <v>951</v>
      </c>
      <c r="RC34" s="81">
        <v>179</v>
      </c>
      <c r="RD34" s="81">
        <v>653</v>
      </c>
      <c r="RE34" s="81">
        <v>121</v>
      </c>
      <c r="RF34" s="81">
        <v>380</v>
      </c>
      <c r="RG34" s="81">
        <v>196</v>
      </c>
      <c r="RH34" s="81">
        <v>401</v>
      </c>
      <c r="RI34" s="81">
        <v>738</v>
      </c>
      <c r="RJ34" s="81">
        <v>5</v>
      </c>
      <c r="RK34" s="81">
        <v>579</v>
      </c>
      <c r="RL34" s="81">
        <v>258</v>
      </c>
      <c r="RM34" s="81">
        <v>11</v>
      </c>
      <c r="RN34" s="81">
        <v>427</v>
      </c>
      <c r="RO34" s="81">
        <v>60</v>
      </c>
      <c r="RP34" s="81">
        <v>4</v>
      </c>
      <c r="RQ34" s="81">
        <v>57</v>
      </c>
      <c r="RR34" s="81">
        <v>12</v>
      </c>
      <c r="RS34" s="81">
        <v>8860</v>
      </c>
      <c r="RT34" s="81">
        <v>879</v>
      </c>
      <c r="RU34" s="81">
        <v>509</v>
      </c>
      <c r="RV34" s="81">
        <v>171</v>
      </c>
      <c r="RW34" s="81">
        <v>951</v>
      </c>
      <c r="RX34" s="81">
        <v>179</v>
      </c>
      <c r="RY34" s="81">
        <v>653</v>
      </c>
      <c r="RZ34" s="81">
        <v>121</v>
      </c>
      <c r="SA34" s="81">
        <v>380</v>
      </c>
      <c r="SB34" s="81">
        <v>196</v>
      </c>
      <c r="SC34" s="81">
        <v>401</v>
      </c>
      <c r="SD34" s="81">
        <v>738</v>
      </c>
      <c r="SE34" s="81">
        <v>5</v>
      </c>
      <c r="SF34" s="81">
        <v>579</v>
      </c>
      <c r="SG34" s="81">
        <v>258</v>
      </c>
      <c r="SH34" s="81">
        <v>11</v>
      </c>
    </row>
    <row r="35" spans="1:502">
      <c r="A35" s="18" t="s">
        <v>579</v>
      </c>
      <c r="B35" s="80">
        <v>27</v>
      </c>
      <c r="C35" s="80">
        <v>10</v>
      </c>
      <c r="D35" s="80">
        <v>2</v>
      </c>
      <c r="E35" s="80">
        <v>2013</v>
      </c>
      <c r="F35" s="80" t="s">
        <v>89</v>
      </c>
      <c r="G35" s="182" t="s">
        <v>570</v>
      </c>
      <c r="H35" s="80" t="s">
        <v>231</v>
      </c>
      <c r="I35" s="173"/>
      <c r="J35" s="83">
        <v>514.67899999999997</v>
      </c>
      <c r="K35" s="83">
        <v>0</v>
      </c>
      <c r="L35" s="83">
        <v>0</v>
      </c>
      <c r="M35" s="83">
        <v>8.5609999999999999</v>
      </c>
      <c r="N35" s="83">
        <v>1162.923</v>
      </c>
      <c r="O35" s="83">
        <v>43.261000000000003</v>
      </c>
      <c r="P35" s="83">
        <v>0</v>
      </c>
      <c r="Q35" s="83">
        <v>0</v>
      </c>
      <c r="R35" s="83">
        <v>13044.77</v>
      </c>
      <c r="S35" s="83">
        <v>3934.328</v>
      </c>
      <c r="T35" s="83">
        <v>6448.0370000000003</v>
      </c>
      <c r="U35" s="83">
        <v>703.24400000000003</v>
      </c>
      <c r="V35" s="83">
        <v>132.298</v>
      </c>
      <c r="W35" s="83">
        <v>27003.797999999999</v>
      </c>
      <c r="X35" s="83">
        <v>2086.8690000000001</v>
      </c>
      <c r="Y35" s="83">
        <v>78000.843999999997</v>
      </c>
      <c r="Z35" s="83">
        <v>33940.701999999997</v>
      </c>
      <c r="AA35" s="83">
        <v>7375.4597000000003</v>
      </c>
      <c r="AB35" s="83">
        <v>2890.444</v>
      </c>
      <c r="AC35" s="83">
        <v>12.53</v>
      </c>
      <c r="AD35" s="83">
        <v>62808.502999999997</v>
      </c>
      <c r="AE35" s="83">
        <v>197755.63</v>
      </c>
      <c r="AF35" s="83">
        <v>10515.361000000001</v>
      </c>
      <c r="AG35" s="83">
        <v>5134.5370000000003</v>
      </c>
      <c r="AH35" s="83">
        <v>2561.91</v>
      </c>
      <c r="AI35" s="83">
        <v>2068.1210000000001</v>
      </c>
      <c r="AJ35" s="83">
        <v>1468.0709999999999</v>
      </c>
      <c r="AK35" s="83">
        <v>16978.343000000001</v>
      </c>
      <c r="AL35" s="83">
        <v>4987.058</v>
      </c>
      <c r="AM35" s="83">
        <v>811.24800000000005</v>
      </c>
      <c r="AN35" s="83">
        <v>18792.277399999999</v>
      </c>
      <c r="AO35" s="83">
        <v>671.59799999999996</v>
      </c>
      <c r="AP35" s="83">
        <v>27266.324000000001</v>
      </c>
      <c r="AQ35" s="83">
        <v>714.42700000000002</v>
      </c>
      <c r="AR35" s="83">
        <v>678.22299999999996</v>
      </c>
      <c r="AS35" s="83">
        <v>5797.0043999999998</v>
      </c>
      <c r="AT35" s="83">
        <v>2470.58</v>
      </c>
      <c r="AU35" s="83">
        <v>289.28300000000002</v>
      </c>
      <c r="AV35" s="83">
        <v>1247.992</v>
      </c>
      <c r="AW35" s="83">
        <v>183.33</v>
      </c>
      <c r="AX35" s="83">
        <v>161.654</v>
      </c>
      <c r="AY35" s="83">
        <v>26.745000000000001</v>
      </c>
      <c r="AZ35" s="83">
        <v>4.1639999999999997</v>
      </c>
      <c r="BA35" s="83">
        <v>59.527999999999999</v>
      </c>
      <c r="BB35" s="83">
        <v>4.8979999999999997</v>
      </c>
      <c r="BC35" s="83">
        <v>78.838999999999999</v>
      </c>
      <c r="BD35" s="83">
        <v>362.89499999999998</v>
      </c>
      <c r="BE35" s="83">
        <v>578.64300000000003</v>
      </c>
      <c r="BF35" s="83">
        <v>20.05</v>
      </c>
      <c r="BG35" s="83">
        <v>48.218000000000004</v>
      </c>
      <c r="BH35" s="83">
        <v>0</v>
      </c>
      <c r="BI35" s="83">
        <v>38.82</v>
      </c>
      <c r="BJ35" s="83">
        <v>39.414999999999999</v>
      </c>
      <c r="BK35" s="83">
        <v>31.448</v>
      </c>
      <c r="BL35" s="83">
        <v>22.719000000000001</v>
      </c>
      <c r="BM35" s="83">
        <v>4428.9933430000001</v>
      </c>
      <c r="BN35" s="83">
        <v>0</v>
      </c>
      <c r="BO35" s="83">
        <v>56.686999999999998</v>
      </c>
      <c r="BP35" s="83">
        <v>22.635000000000002</v>
      </c>
      <c r="BQ35" s="83">
        <v>41.002000000000002</v>
      </c>
      <c r="BR35" s="83">
        <v>15.465999999999999</v>
      </c>
      <c r="BS35" s="83">
        <v>351.988</v>
      </c>
      <c r="BT35" s="83">
        <v>50.198399999999999</v>
      </c>
      <c r="BU35" s="83">
        <v>121.40300000000001</v>
      </c>
      <c r="BV35" s="83">
        <v>195.34399999999999</v>
      </c>
      <c r="BW35" s="83">
        <v>13.835000000000001</v>
      </c>
      <c r="BX35" s="83">
        <v>275.779</v>
      </c>
      <c r="BY35" s="83">
        <v>4.8559999999999999</v>
      </c>
      <c r="BZ35" s="83">
        <v>4550.2572</v>
      </c>
      <c r="CA35" s="83">
        <v>0</v>
      </c>
      <c r="CB35" s="83">
        <v>1673.33</v>
      </c>
      <c r="CC35" s="83">
        <v>22.936</v>
      </c>
      <c r="CD35" s="83">
        <v>25.603000000000002</v>
      </c>
      <c r="CE35" s="83">
        <v>55.195999999999998</v>
      </c>
      <c r="CF35" s="83">
        <v>2515.0079999999998</v>
      </c>
      <c r="CG35" s="83">
        <v>13.465999999999999</v>
      </c>
      <c r="CH35" s="83">
        <v>0</v>
      </c>
      <c r="CI35" s="83">
        <v>439.02100000000002</v>
      </c>
      <c r="CJ35" s="83">
        <v>21.617000000000001</v>
      </c>
      <c r="CK35" s="83">
        <v>787.81399999999996</v>
      </c>
      <c r="CL35" s="83">
        <v>4095.01</v>
      </c>
      <c r="CM35" s="83">
        <v>235.917</v>
      </c>
      <c r="CN35" s="83">
        <v>4749.6009999999997</v>
      </c>
      <c r="CO35" s="83">
        <v>3.9329999999999998</v>
      </c>
      <c r="CP35" s="83">
        <v>59.073</v>
      </c>
      <c r="CQ35" s="83">
        <v>2.6110000000000002</v>
      </c>
      <c r="CR35" s="83">
        <v>15.49</v>
      </c>
      <c r="CS35" s="83">
        <v>14158.127501999999</v>
      </c>
      <c r="CT35" s="83">
        <v>0</v>
      </c>
      <c r="CU35" s="83">
        <v>2.7930000000000001</v>
      </c>
      <c r="CV35" s="83">
        <v>0</v>
      </c>
      <c r="CW35" s="83">
        <v>116.045</v>
      </c>
      <c r="CX35" s="83">
        <v>10.096</v>
      </c>
      <c r="CY35" s="83">
        <v>45.003</v>
      </c>
      <c r="CZ35" s="83">
        <v>227.846</v>
      </c>
      <c r="DA35" s="83">
        <v>0</v>
      </c>
      <c r="DB35" s="83">
        <v>1173.4949999999999</v>
      </c>
      <c r="DC35" s="83">
        <v>460.60599999999999</v>
      </c>
      <c r="DD35" s="83">
        <v>54.908999999999999</v>
      </c>
      <c r="DE35" s="83">
        <v>30757.892</v>
      </c>
      <c r="DF35" s="83">
        <v>1569.395</v>
      </c>
      <c r="DG35" s="83">
        <v>27080.668000000001</v>
      </c>
      <c r="DH35" s="83">
        <v>0</v>
      </c>
      <c r="DI35" s="83">
        <v>614.149</v>
      </c>
      <c r="DJ35" s="83">
        <v>678.22299999999996</v>
      </c>
      <c r="DK35" s="83">
        <v>514.67899999999997</v>
      </c>
      <c r="DL35" s="83">
        <v>0</v>
      </c>
      <c r="DM35" s="83">
        <v>0</v>
      </c>
      <c r="DN35" s="83">
        <v>8.5609999999999999</v>
      </c>
      <c r="DO35" s="83">
        <v>1162.923</v>
      </c>
      <c r="DP35" s="83">
        <v>43.261000000000003</v>
      </c>
      <c r="DQ35" s="83">
        <v>0</v>
      </c>
      <c r="DR35" s="83">
        <v>0</v>
      </c>
      <c r="DS35" s="83">
        <v>13044.77</v>
      </c>
      <c r="DT35" s="83">
        <v>3934.328</v>
      </c>
      <c r="DU35" s="83">
        <v>6448.0370000000003</v>
      </c>
      <c r="DV35" s="83">
        <v>703.24400000000003</v>
      </c>
      <c r="DW35" s="83">
        <v>132.298</v>
      </c>
      <c r="DX35" s="83">
        <v>27003.797999999999</v>
      </c>
      <c r="DY35" s="83">
        <v>2086.8690000000001</v>
      </c>
      <c r="DZ35" s="83">
        <v>78000.843999999997</v>
      </c>
      <c r="EA35" s="83">
        <v>1613.415</v>
      </c>
      <c r="EB35" s="83">
        <v>7375.4597000000003</v>
      </c>
      <c r="EC35" s="83">
        <v>2890.444</v>
      </c>
      <c r="ED35" s="83">
        <v>12.53</v>
      </c>
      <c r="EE35" s="83">
        <v>62808.502999999997</v>
      </c>
      <c r="EF35" s="83">
        <v>197755.63</v>
      </c>
      <c r="EG35" s="83">
        <v>10515.361000000001</v>
      </c>
      <c r="EH35" s="83">
        <v>5134.5370000000003</v>
      </c>
      <c r="EI35" s="83">
        <v>2561.91</v>
      </c>
      <c r="EJ35" s="83">
        <v>2068.1210000000001</v>
      </c>
      <c r="EK35" s="83">
        <v>1468.0709999999999</v>
      </c>
      <c r="EL35" s="83">
        <v>16978.343000000001</v>
      </c>
      <c r="EM35" s="83">
        <v>4987.058</v>
      </c>
      <c r="EN35" s="83">
        <v>811.24800000000005</v>
      </c>
      <c r="EO35" s="83">
        <v>18792.277399999999</v>
      </c>
      <c r="EP35" s="83">
        <v>671.59799999999996</v>
      </c>
      <c r="EQ35" s="83">
        <v>185.65600000000001</v>
      </c>
      <c r="ER35" s="83">
        <v>100.27800000000001</v>
      </c>
      <c r="ES35" s="83">
        <v>0</v>
      </c>
      <c r="ET35" s="83">
        <v>5797.0043999999998</v>
      </c>
      <c r="EU35" s="83">
        <v>2470.58</v>
      </c>
      <c r="EV35" s="83">
        <v>289.28300000000002</v>
      </c>
      <c r="EW35" s="83">
        <v>1247.992</v>
      </c>
      <c r="EX35" s="83">
        <v>183.33</v>
      </c>
      <c r="EY35" s="83">
        <v>161.654</v>
      </c>
      <c r="EZ35" s="83">
        <v>26.745000000000001</v>
      </c>
      <c r="FA35" s="83">
        <v>4.1639999999999997</v>
      </c>
      <c r="FB35" s="83">
        <v>59.527999999999999</v>
      </c>
      <c r="FC35" s="83">
        <v>4.8979999999999997</v>
      </c>
      <c r="FD35" s="83">
        <v>78.838999999999999</v>
      </c>
      <c r="FE35" s="83">
        <v>362.89499999999998</v>
      </c>
      <c r="FF35" s="83">
        <v>578.64300000000003</v>
      </c>
      <c r="FG35" s="83">
        <v>20.05</v>
      </c>
      <c r="FH35" s="83">
        <v>48.218000000000004</v>
      </c>
      <c r="FI35" s="83">
        <v>0</v>
      </c>
      <c r="FJ35" s="83">
        <v>38.82</v>
      </c>
      <c r="FK35" s="83">
        <v>39.414999999999999</v>
      </c>
      <c r="FL35" s="83">
        <v>31.448</v>
      </c>
      <c r="FM35" s="83">
        <v>22.719000000000001</v>
      </c>
      <c r="FN35" s="83">
        <v>4428.9933430000001</v>
      </c>
      <c r="FO35" s="83">
        <v>0</v>
      </c>
      <c r="FP35" s="83">
        <v>56.686999999999998</v>
      </c>
      <c r="FQ35" s="83">
        <v>22.635000000000002</v>
      </c>
      <c r="FR35" s="83">
        <v>41.002000000000002</v>
      </c>
      <c r="FS35" s="83">
        <v>15.465999999999999</v>
      </c>
      <c r="FT35" s="83">
        <v>351.988</v>
      </c>
      <c r="FU35" s="83">
        <v>50.198399999999999</v>
      </c>
      <c r="FV35" s="83">
        <v>121.40300000000001</v>
      </c>
      <c r="FW35" s="83">
        <v>195.34399999999999</v>
      </c>
      <c r="FX35" s="83">
        <v>13.835000000000001</v>
      </c>
      <c r="FY35" s="83">
        <v>275.779</v>
      </c>
      <c r="FZ35" s="83">
        <v>4.8559999999999999</v>
      </c>
      <c r="GA35" s="83">
        <v>4550.2572</v>
      </c>
      <c r="GB35" s="83">
        <v>0</v>
      </c>
      <c r="GC35" s="83">
        <v>1673.33</v>
      </c>
      <c r="GD35" s="83">
        <v>22.936</v>
      </c>
      <c r="GE35" s="83">
        <v>25.603000000000002</v>
      </c>
      <c r="GF35" s="83">
        <v>55.195999999999998</v>
      </c>
      <c r="GG35" s="83">
        <v>2515.0079999999998</v>
      </c>
      <c r="GH35" s="83">
        <v>13.465999999999999</v>
      </c>
      <c r="GI35" s="83">
        <v>0</v>
      </c>
      <c r="GJ35" s="83">
        <v>439.02100000000002</v>
      </c>
      <c r="GK35" s="83">
        <v>21.617000000000001</v>
      </c>
      <c r="GL35" s="83">
        <v>787.81399999999996</v>
      </c>
      <c r="GM35" s="83">
        <v>4095.01</v>
      </c>
      <c r="GN35" s="83">
        <v>235.917</v>
      </c>
      <c r="GO35" s="83">
        <v>4749.6009999999997</v>
      </c>
      <c r="GP35" s="83">
        <v>3.9329999999999998</v>
      </c>
      <c r="GQ35" s="83">
        <v>59.073</v>
      </c>
      <c r="GR35" s="83">
        <v>2.6110000000000002</v>
      </c>
      <c r="GS35" s="83">
        <v>15.49</v>
      </c>
      <c r="GT35" s="83">
        <v>14158.127501999999</v>
      </c>
      <c r="GU35" s="83">
        <v>0</v>
      </c>
      <c r="GV35" s="83">
        <v>2.7930000000000001</v>
      </c>
      <c r="GW35" s="83">
        <v>0</v>
      </c>
      <c r="GX35" s="83">
        <v>116.045</v>
      </c>
      <c r="GY35" s="83">
        <v>10.096</v>
      </c>
      <c r="GZ35" s="83">
        <v>45.003</v>
      </c>
      <c r="HA35" s="83">
        <v>227.846</v>
      </c>
      <c r="HB35" s="83">
        <v>0</v>
      </c>
      <c r="HC35" s="83">
        <v>1173.4949999999999</v>
      </c>
      <c r="HD35" s="83">
        <v>460.60599999999999</v>
      </c>
      <c r="HE35" s="83">
        <v>54.908999999999999</v>
      </c>
      <c r="HF35" s="83">
        <v>60700.326999999997</v>
      </c>
      <c r="HG35" s="83">
        <v>514.67899999999997</v>
      </c>
      <c r="HH35" s="83">
        <v>8.5609999999999999</v>
      </c>
      <c r="HI35" s="83">
        <v>1162.923</v>
      </c>
      <c r="HJ35" s="83">
        <v>43.261000000000003</v>
      </c>
      <c r="HK35" s="83">
        <v>467798.69410000002</v>
      </c>
      <c r="HL35" s="83">
        <v>6082.9384</v>
      </c>
      <c r="HM35" s="83">
        <v>4352.8389999999999</v>
      </c>
      <c r="HN35" s="83">
        <v>1135.7619999999999</v>
      </c>
      <c r="HO35" s="83">
        <v>4745.4033429999999</v>
      </c>
      <c r="HP35" s="83">
        <v>1008.5474</v>
      </c>
      <c r="HQ35" s="83">
        <v>4555.1131999999998</v>
      </c>
      <c r="HR35" s="83">
        <v>1777.0650000000001</v>
      </c>
      <c r="HS35" s="83">
        <v>2528.4740000000002</v>
      </c>
      <c r="HT35" s="83">
        <v>1248.452</v>
      </c>
      <c r="HU35" s="83">
        <v>4330.9269999999997</v>
      </c>
      <c r="HV35" s="83">
        <v>4812.607</v>
      </c>
      <c r="HW35" s="83">
        <v>18.100999999999999</v>
      </c>
      <c r="HX35" s="83">
        <v>14559.910502000001</v>
      </c>
      <c r="HY35" s="83">
        <v>1634.1010000000001</v>
      </c>
      <c r="HZ35" s="83">
        <v>54.908999999999999</v>
      </c>
      <c r="IA35" s="83">
        <v>60700.326999999997</v>
      </c>
      <c r="IB35" s="83">
        <v>514.67899999999997</v>
      </c>
      <c r="IC35" s="83">
        <v>8.5609999999999999</v>
      </c>
      <c r="ID35" s="83">
        <v>1162.923</v>
      </c>
      <c r="IE35" s="83">
        <v>43.261000000000003</v>
      </c>
      <c r="IF35" s="83">
        <v>500125.98109999998</v>
      </c>
      <c r="IG35" s="83">
        <v>34455.9784</v>
      </c>
      <c r="IH35" s="83">
        <v>4352.8389999999999</v>
      </c>
      <c r="II35" s="83">
        <v>1135.7619999999999</v>
      </c>
      <c r="IJ35" s="83">
        <v>4745.4033429999999</v>
      </c>
      <c r="IK35" s="83">
        <v>1008.5474</v>
      </c>
      <c r="IL35" s="83">
        <v>4555.1131999999998</v>
      </c>
      <c r="IM35" s="83">
        <v>1777.0650000000001</v>
      </c>
      <c r="IN35" s="83">
        <v>2528.4740000000002</v>
      </c>
      <c r="IO35" s="83">
        <v>1248.452</v>
      </c>
      <c r="IP35" s="83">
        <v>4330.9269999999997</v>
      </c>
      <c r="IQ35" s="83">
        <v>4812.607</v>
      </c>
      <c r="IR35" s="83">
        <v>18.100999999999999</v>
      </c>
      <c r="IS35" s="83">
        <v>14559.910502000001</v>
      </c>
      <c r="IT35" s="83">
        <v>1634.1010000000001</v>
      </c>
      <c r="IU35" s="83">
        <v>54.908999999999999</v>
      </c>
      <c r="IV35" s="84">
        <v>0</v>
      </c>
      <c r="IW35" s="81">
        <v>67</v>
      </c>
      <c r="IX35" s="81">
        <v>0</v>
      </c>
      <c r="IY35" s="81">
        <v>0</v>
      </c>
      <c r="IZ35" s="81">
        <v>2</v>
      </c>
      <c r="JA35" s="81">
        <v>61</v>
      </c>
      <c r="JB35" s="81">
        <v>10</v>
      </c>
      <c r="JC35" s="81">
        <v>0</v>
      </c>
      <c r="JD35" s="81">
        <v>0</v>
      </c>
      <c r="JE35" s="81">
        <v>1266</v>
      </c>
      <c r="JF35" s="81">
        <v>308</v>
      </c>
      <c r="JG35" s="81">
        <v>278</v>
      </c>
      <c r="JH35" s="81">
        <v>61</v>
      </c>
      <c r="JI35" s="81">
        <v>25</v>
      </c>
      <c r="JJ35" s="81">
        <v>387</v>
      </c>
      <c r="JK35" s="81">
        <v>213</v>
      </c>
      <c r="JL35" s="81">
        <v>1141</v>
      </c>
      <c r="JM35" s="81">
        <v>164</v>
      </c>
      <c r="JN35" s="81">
        <v>670</v>
      </c>
      <c r="JO35" s="81">
        <v>148</v>
      </c>
      <c r="JP35" s="81">
        <v>2</v>
      </c>
      <c r="JQ35" s="81">
        <v>516</v>
      </c>
      <c r="JR35" s="81">
        <v>474</v>
      </c>
      <c r="JS35" s="81">
        <v>336</v>
      </c>
      <c r="JT35" s="81">
        <v>421</v>
      </c>
      <c r="JU35" s="81">
        <v>195</v>
      </c>
      <c r="JV35" s="81">
        <v>208</v>
      </c>
      <c r="JW35" s="81">
        <v>110</v>
      </c>
      <c r="JX35" s="81">
        <v>545</v>
      </c>
      <c r="JY35" s="81">
        <v>305</v>
      </c>
      <c r="JZ35" s="81">
        <v>82</v>
      </c>
      <c r="KA35" s="81">
        <v>978</v>
      </c>
      <c r="KB35" s="81">
        <v>74</v>
      </c>
      <c r="KC35" s="81">
        <v>249</v>
      </c>
      <c r="KD35" s="81">
        <v>32</v>
      </c>
      <c r="KE35" s="81">
        <v>132</v>
      </c>
      <c r="KF35" s="81">
        <v>457</v>
      </c>
      <c r="KG35" s="81">
        <v>277</v>
      </c>
      <c r="KH35" s="81">
        <v>27</v>
      </c>
      <c r="KI35" s="81">
        <v>150</v>
      </c>
      <c r="KJ35" s="81">
        <v>13</v>
      </c>
      <c r="KK35" s="81">
        <v>28</v>
      </c>
      <c r="KL35" s="81">
        <v>6</v>
      </c>
      <c r="KM35" s="81">
        <v>1</v>
      </c>
      <c r="KN35" s="81">
        <v>13</v>
      </c>
      <c r="KO35" s="81">
        <v>1</v>
      </c>
      <c r="KP35" s="81">
        <v>13</v>
      </c>
      <c r="KQ35" s="81">
        <v>74</v>
      </c>
      <c r="KR35" s="81">
        <v>40</v>
      </c>
      <c r="KS35" s="81">
        <v>3</v>
      </c>
      <c r="KT35" s="81">
        <v>10</v>
      </c>
      <c r="KU35" s="81">
        <v>0</v>
      </c>
      <c r="KV35" s="81">
        <v>9</v>
      </c>
      <c r="KW35" s="81">
        <v>4</v>
      </c>
      <c r="KX35" s="81">
        <v>7</v>
      </c>
      <c r="KY35" s="81">
        <v>5</v>
      </c>
      <c r="KZ35" s="81">
        <v>844</v>
      </c>
      <c r="LA35" s="81">
        <v>0</v>
      </c>
      <c r="LB35" s="81">
        <v>14</v>
      </c>
      <c r="LC35" s="81">
        <v>5</v>
      </c>
      <c r="LD35" s="81">
        <v>12</v>
      </c>
      <c r="LE35" s="81">
        <v>4</v>
      </c>
      <c r="LF35" s="81">
        <v>54</v>
      </c>
      <c r="LG35" s="81">
        <v>7</v>
      </c>
      <c r="LH35" s="81">
        <v>19</v>
      </c>
      <c r="LI35" s="81">
        <v>33</v>
      </c>
      <c r="LJ35" s="81">
        <v>3</v>
      </c>
      <c r="LK35" s="81">
        <v>48</v>
      </c>
      <c r="LL35" s="81">
        <v>1</v>
      </c>
      <c r="LM35" s="81">
        <v>668</v>
      </c>
      <c r="LN35" s="81">
        <v>0</v>
      </c>
      <c r="LO35" s="81">
        <v>105</v>
      </c>
      <c r="LP35" s="81">
        <v>5</v>
      </c>
      <c r="LQ35" s="81">
        <v>2</v>
      </c>
      <c r="LR35" s="81">
        <v>10</v>
      </c>
      <c r="LS35" s="81">
        <v>376</v>
      </c>
      <c r="LT35" s="81">
        <v>4</v>
      </c>
      <c r="LU35" s="81">
        <v>0</v>
      </c>
      <c r="LV35" s="81">
        <v>86</v>
      </c>
      <c r="LW35" s="81">
        <v>5</v>
      </c>
      <c r="LX35" s="81">
        <v>102</v>
      </c>
      <c r="LY35" s="81">
        <v>367</v>
      </c>
      <c r="LZ35" s="81">
        <v>40</v>
      </c>
      <c r="MA35" s="81">
        <v>713</v>
      </c>
      <c r="MB35" s="81">
        <v>1</v>
      </c>
      <c r="MC35" s="81">
        <v>12</v>
      </c>
      <c r="MD35" s="81">
        <v>1</v>
      </c>
      <c r="ME35" s="81">
        <v>2</v>
      </c>
      <c r="MF35" s="81">
        <v>538</v>
      </c>
      <c r="MG35" s="81">
        <v>0</v>
      </c>
      <c r="MH35" s="81">
        <v>1</v>
      </c>
      <c r="MI35" s="81">
        <v>0</v>
      </c>
      <c r="MJ35" s="81">
        <v>10</v>
      </c>
      <c r="MK35" s="81">
        <v>1</v>
      </c>
      <c r="ML35" s="81">
        <v>5</v>
      </c>
      <c r="MM35" s="81">
        <v>35</v>
      </c>
      <c r="MN35" s="81">
        <v>0</v>
      </c>
      <c r="MO35" s="81">
        <v>154</v>
      </c>
      <c r="MP35" s="81">
        <v>82</v>
      </c>
      <c r="MQ35" s="81">
        <v>9</v>
      </c>
      <c r="MR35" s="81">
        <v>34</v>
      </c>
      <c r="MS35" s="81">
        <v>3</v>
      </c>
      <c r="MT35" s="81">
        <v>228</v>
      </c>
      <c r="MU35" s="81">
        <v>0</v>
      </c>
      <c r="MV35" s="81">
        <v>22</v>
      </c>
      <c r="MW35" s="81">
        <v>132</v>
      </c>
      <c r="MX35" s="81">
        <v>67</v>
      </c>
      <c r="MY35" s="81">
        <v>0</v>
      </c>
      <c r="MZ35" s="81">
        <v>0</v>
      </c>
      <c r="NA35" s="81">
        <v>2</v>
      </c>
      <c r="NB35" s="81">
        <v>61</v>
      </c>
      <c r="NC35" s="81">
        <v>10</v>
      </c>
      <c r="ND35" s="81">
        <v>0</v>
      </c>
      <c r="NE35" s="81">
        <v>0</v>
      </c>
      <c r="NF35" s="81">
        <v>1266</v>
      </c>
      <c r="NG35" s="81">
        <v>308</v>
      </c>
      <c r="NH35" s="81">
        <v>278</v>
      </c>
      <c r="NI35" s="81">
        <v>61</v>
      </c>
      <c r="NJ35" s="81">
        <v>25</v>
      </c>
      <c r="NK35" s="81">
        <v>387</v>
      </c>
      <c r="NL35" s="81">
        <v>213</v>
      </c>
      <c r="NM35" s="81">
        <v>1141</v>
      </c>
      <c r="NN35" s="81">
        <v>127</v>
      </c>
      <c r="NO35" s="81">
        <v>670</v>
      </c>
      <c r="NP35" s="81">
        <v>148</v>
      </c>
      <c r="NQ35" s="81">
        <v>2</v>
      </c>
      <c r="NR35" s="81">
        <v>516</v>
      </c>
      <c r="NS35" s="81">
        <v>474</v>
      </c>
      <c r="NT35" s="81">
        <v>336</v>
      </c>
      <c r="NU35" s="81">
        <v>421</v>
      </c>
      <c r="NV35" s="81">
        <v>195</v>
      </c>
      <c r="NW35" s="81">
        <v>208</v>
      </c>
      <c r="NX35" s="81">
        <v>110</v>
      </c>
      <c r="NY35" s="81">
        <v>545</v>
      </c>
      <c r="NZ35" s="81">
        <v>305</v>
      </c>
      <c r="OA35" s="81">
        <v>82</v>
      </c>
      <c r="OB35" s="81">
        <v>978</v>
      </c>
      <c r="OC35" s="81">
        <v>74</v>
      </c>
      <c r="OD35" s="81">
        <v>21</v>
      </c>
      <c r="OE35" s="81">
        <v>10</v>
      </c>
      <c r="OF35" s="81">
        <v>0</v>
      </c>
      <c r="OG35" s="81">
        <v>457</v>
      </c>
      <c r="OH35" s="81">
        <v>277</v>
      </c>
      <c r="OI35" s="81">
        <v>27</v>
      </c>
      <c r="OJ35" s="81">
        <v>150</v>
      </c>
      <c r="OK35" s="81">
        <v>13</v>
      </c>
      <c r="OL35" s="81">
        <v>28</v>
      </c>
      <c r="OM35" s="81">
        <v>6</v>
      </c>
      <c r="ON35" s="81">
        <v>1</v>
      </c>
      <c r="OO35" s="81">
        <v>13</v>
      </c>
      <c r="OP35" s="81">
        <v>1</v>
      </c>
      <c r="OQ35" s="81">
        <v>13</v>
      </c>
      <c r="OR35" s="81">
        <v>74</v>
      </c>
      <c r="OS35" s="81">
        <v>40</v>
      </c>
      <c r="OT35" s="81">
        <v>3</v>
      </c>
      <c r="OU35" s="81">
        <v>10</v>
      </c>
      <c r="OV35" s="81">
        <v>0</v>
      </c>
      <c r="OW35" s="81">
        <v>9</v>
      </c>
      <c r="OX35" s="81">
        <v>4</v>
      </c>
      <c r="OY35" s="81">
        <v>7</v>
      </c>
      <c r="OZ35" s="81">
        <v>5</v>
      </c>
      <c r="PA35" s="81">
        <v>844</v>
      </c>
      <c r="PB35" s="81">
        <v>0</v>
      </c>
      <c r="PC35" s="81">
        <v>14</v>
      </c>
      <c r="PD35" s="81">
        <v>5</v>
      </c>
      <c r="PE35" s="81">
        <v>12</v>
      </c>
      <c r="PF35" s="81">
        <v>4</v>
      </c>
      <c r="PG35" s="81">
        <v>54</v>
      </c>
      <c r="PH35" s="81">
        <v>7</v>
      </c>
      <c r="PI35" s="81">
        <v>19</v>
      </c>
      <c r="PJ35" s="81">
        <v>33</v>
      </c>
      <c r="PK35" s="81">
        <v>3</v>
      </c>
      <c r="PL35" s="81">
        <v>48</v>
      </c>
      <c r="PM35" s="81">
        <v>1</v>
      </c>
      <c r="PN35" s="81">
        <v>668</v>
      </c>
      <c r="PO35" s="81">
        <v>0</v>
      </c>
      <c r="PP35" s="81">
        <v>105</v>
      </c>
      <c r="PQ35" s="81">
        <v>5</v>
      </c>
      <c r="PR35" s="81">
        <v>2</v>
      </c>
      <c r="PS35" s="81">
        <v>10</v>
      </c>
      <c r="PT35" s="81">
        <v>376</v>
      </c>
      <c r="PU35" s="81">
        <v>4</v>
      </c>
      <c r="PV35" s="81">
        <v>0</v>
      </c>
      <c r="PW35" s="81">
        <v>86</v>
      </c>
      <c r="PX35" s="81">
        <v>5</v>
      </c>
      <c r="PY35" s="81">
        <v>102</v>
      </c>
      <c r="PZ35" s="81">
        <v>367</v>
      </c>
      <c r="QA35" s="81">
        <v>40</v>
      </c>
      <c r="QB35" s="81">
        <v>713</v>
      </c>
      <c r="QC35" s="81">
        <v>1</v>
      </c>
      <c r="QD35" s="81">
        <v>12</v>
      </c>
      <c r="QE35" s="81">
        <v>1</v>
      </c>
      <c r="QF35" s="81">
        <v>2</v>
      </c>
      <c r="QG35" s="81">
        <v>538</v>
      </c>
      <c r="QH35" s="81">
        <v>0</v>
      </c>
      <c r="QI35" s="81">
        <v>1</v>
      </c>
      <c r="QJ35" s="81">
        <v>0</v>
      </c>
      <c r="QK35" s="81">
        <v>10</v>
      </c>
      <c r="QL35" s="81">
        <v>1</v>
      </c>
      <c r="QM35" s="81">
        <v>5</v>
      </c>
      <c r="QN35" s="81">
        <v>35</v>
      </c>
      <c r="QO35" s="81">
        <v>0</v>
      </c>
      <c r="QP35" s="81">
        <v>154</v>
      </c>
      <c r="QQ35" s="81">
        <v>82</v>
      </c>
      <c r="QR35" s="81">
        <v>9</v>
      </c>
      <c r="QS35" s="81">
        <v>419</v>
      </c>
      <c r="QT35" s="81">
        <v>67</v>
      </c>
      <c r="QU35" s="81">
        <v>2</v>
      </c>
      <c r="QV35" s="81">
        <v>61</v>
      </c>
      <c r="QW35" s="81">
        <v>10</v>
      </c>
      <c r="QX35" s="81">
        <v>8870</v>
      </c>
      <c r="QY35" s="81">
        <v>488</v>
      </c>
      <c r="QZ35" s="81">
        <v>495</v>
      </c>
      <c r="RA35" s="81">
        <v>151</v>
      </c>
      <c r="RB35" s="81">
        <v>914</v>
      </c>
      <c r="RC35" s="81">
        <v>164</v>
      </c>
      <c r="RD35" s="81">
        <v>669</v>
      </c>
      <c r="RE35" s="81">
        <v>122</v>
      </c>
      <c r="RF35" s="81">
        <v>380</v>
      </c>
      <c r="RG35" s="81">
        <v>193</v>
      </c>
      <c r="RH35" s="81">
        <v>407</v>
      </c>
      <c r="RI35" s="81">
        <v>726</v>
      </c>
      <c r="RJ35" s="81">
        <v>3</v>
      </c>
      <c r="RK35" s="81">
        <v>590</v>
      </c>
      <c r="RL35" s="81">
        <v>236</v>
      </c>
      <c r="RM35" s="81">
        <v>9</v>
      </c>
      <c r="RN35" s="81">
        <v>419</v>
      </c>
      <c r="RO35" s="81">
        <v>67</v>
      </c>
      <c r="RP35" s="81">
        <v>2</v>
      </c>
      <c r="RQ35" s="81">
        <v>61</v>
      </c>
      <c r="RR35" s="81">
        <v>10</v>
      </c>
      <c r="RS35" s="81">
        <v>8907</v>
      </c>
      <c r="RT35" s="81">
        <v>870</v>
      </c>
      <c r="RU35" s="81">
        <v>495</v>
      </c>
      <c r="RV35" s="81">
        <v>151</v>
      </c>
      <c r="RW35" s="81">
        <v>914</v>
      </c>
      <c r="RX35" s="81">
        <v>164</v>
      </c>
      <c r="RY35" s="81">
        <v>669</v>
      </c>
      <c r="RZ35" s="81">
        <v>122</v>
      </c>
      <c r="SA35" s="81">
        <v>380</v>
      </c>
      <c r="SB35" s="81">
        <v>193</v>
      </c>
      <c r="SC35" s="81">
        <v>407</v>
      </c>
      <c r="SD35" s="81">
        <v>726</v>
      </c>
      <c r="SE35" s="81">
        <v>3</v>
      </c>
      <c r="SF35" s="81">
        <v>590</v>
      </c>
      <c r="SG35" s="81">
        <v>236</v>
      </c>
      <c r="SH35" s="81">
        <v>9</v>
      </c>
    </row>
    <row r="36" spans="1:502">
      <c r="A36" s="18" t="s">
        <v>580</v>
      </c>
      <c r="B36" s="80">
        <v>28</v>
      </c>
      <c r="C36" s="80">
        <v>11</v>
      </c>
      <c r="D36" s="80">
        <v>2</v>
      </c>
      <c r="E36" s="80">
        <v>2014</v>
      </c>
      <c r="F36" s="80" t="s">
        <v>90</v>
      </c>
      <c r="G36" s="182" t="s">
        <v>570</v>
      </c>
      <c r="H36" s="80" t="s">
        <v>231</v>
      </c>
      <c r="I36" s="173"/>
      <c r="J36" s="83">
        <v>508.99099999999999</v>
      </c>
      <c r="K36" s="83">
        <v>0</v>
      </c>
      <c r="L36" s="83">
        <v>0</v>
      </c>
      <c r="M36" s="83">
        <v>9.5839999999999996</v>
      </c>
      <c r="N36" s="83">
        <v>1156.58</v>
      </c>
      <c r="O36" s="83">
        <v>49.012999999999998</v>
      </c>
      <c r="P36" s="83">
        <v>0</v>
      </c>
      <c r="Q36" s="83">
        <v>0</v>
      </c>
      <c r="R36" s="83">
        <v>13276.79</v>
      </c>
      <c r="S36" s="83">
        <v>3898.53</v>
      </c>
      <c r="T36" s="83">
        <v>6305.2150000000001</v>
      </c>
      <c r="U36" s="83">
        <v>592.69799999999998</v>
      </c>
      <c r="V36" s="83">
        <v>142.67400000000001</v>
      </c>
      <c r="W36" s="83">
        <v>26258.338</v>
      </c>
      <c r="X36" s="83">
        <v>1843.0250000000001</v>
      </c>
      <c r="Y36" s="83">
        <v>76673.138999999996</v>
      </c>
      <c r="Z36" s="83">
        <v>32928.985999999997</v>
      </c>
      <c r="AA36" s="83">
        <v>7249.45</v>
      </c>
      <c r="AB36" s="83">
        <v>2830.0929999999998</v>
      </c>
      <c r="AC36" s="83">
        <v>9.75</v>
      </c>
      <c r="AD36" s="83">
        <v>61139.358</v>
      </c>
      <c r="AE36" s="83">
        <v>204405.84400000001</v>
      </c>
      <c r="AF36" s="83">
        <v>11534.588400000001</v>
      </c>
      <c r="AG36" s="83">
        <v>4531.9920000000002</v>
      </c>
      <c r="AH36" s="83">
        <v>2654.8829999999998</v>
      </c>
      <c r="AI36" s="83">
        <v>2029.6014</v>
      </c>
      <c r="AJ36" s="83">
        <v>1419.1479999999999</v>
      </c>
      <c r="AK36" s="83">
        <v>15999.736999999999</v>
      </c>
      <c r="AL36" s="83">
        <v>5020.9859999999999</v>
      </c>
      <c r="AM36" s="83">
        <v>745.27300000000002</v>
      </c>
      <c r="AN36" s="83">
        <v>18535.967000000001</v>
      </c>
      <c r="AO36" s="83">
        <v>709.67600000000004</v>
      </c>
      <c r="AP36" s="83">
        <v>26173.07</v>
      </c>
      <c r="AQ36" s="83">
        <v>765.14200000000005</v>
      </c>
      <c r="AR36" s="83">
        <v>627.24800000000005</v>
      </c>
      <c r="AS36" s="83">
        <v>5688.4434000000001</v>
      </c>
      <c r="AT36" s="83">
        <v>2506.3629999999998</v>
      </c>
      <c r="AU36" s="83">
        <v>283.48099999999999</v>
      </c>
      <c r="AV36" s="83">
        <v>1160.6189999999999</v>
      </c>
      <c r="AW36" s="83">
        <v>114.64100000000001</v>
      </c>
      <c r="AX36" s="83">
        <v>182.2</v>
      </c>
      <c r="AY36" s="83">
        <v>33.613999999999997</v>
      </c>
      <c r="AZ36" s="83">
        <v>3.9180000000000001</v>
      </c>
      <c r="BA36" s="83">
        <v>74.013000000000005</v>
      </c>
      <c r="BB36" s="83">
        <v>4.6660000000000004</v>
      </c>
      <c r="BC36" s="83">
        <v>107.98699999999999</v>
      </c>
      <c r="BD36" s="83">
        <v>397.33499999999998</v>
      </c>
      <c r="BE36" s="83">
        <v>599.75699999999995</v>
      </c>
      <c r="BF36" s="83">
        <v>34.9</v>
      </c>
      <c r="BG36" s="83">
        <v>38.027999999999999</v>
      </c>
      <c r="BH36" s="83">
        <v>0</v>
      </c>
      <c r="BI36" s="83">
        <v>48.646999999999998</v>
      </c>
      <c r="BJ36" s="83">
        <v>125.89</v>
      </c>
      <c r="BK36" s="83">
        <v>32.853999999999999</v>
      </c>
      <c r="BL36" s="83">
        <v>14.567</v>
      </c>
      <c r="BM36" s="83">
        <v>4142.9669999999996</v>
      </c>
      <c r="BN36" s="83">
        <v>0</v>
      </c>
      <c r="BO36" s="83">
        <v>42.642000000000003</v>
      </c>
      <c r="BP36" s="83">
        <v>23.279</v>
      </c>
      <c r="BQ36" s="83">
        <v>35.899000000000001</v>
      </c>
      <c r="BR36" s="83">
        <v>10.864000000000001</v>
      </c>
      <c r="BS36" s="83">
        <v>432.99700000000001</v>
      </c>
      <c r="BT36" s="83">
        <v>44.897300000000001</v>
      </c>
      <c r="BU36" s="83">
        <v>102.455</v>
      </c>
      <c r="BV36" s="83">
        <v>190.00399999999999</v>
      </c>
      <c r="BW36" s="83">
        <v>11.904</v>
      </c>
      <c r="BX36" s="83">
        <v>262.20699999999999</v>
      </c>
      <c r="BY36" s="83">
        <v>4.915</v>
      </c>
      <c r="BZ36" s="83">
        <v>4353.1589999999997</v>
      </c>
      <c r="CA36" s="83">
        <v>0</v>
      </c>
      <c r="CB36" s="83">
        <v>1802.1880000000001</v>
      </c>
      <c r="CC36" s="83">
        <v>21.327999999999999</v>
      </c>
      <c r="CD36" s="83">
        <v>24.701000000000001</v>
      </c>
      <c r="CE36" s="83">
        <v>58.26</v>
      </c>
      <c r="CF36" s="83">
        <v>2454.8069</v>
      </c>
      <c r="CG36" s="83">
        <v>6.6159999999999997</v>
      </c>
      <c r="CH36" s="83">
        <v>0</v>
      </c>
      <c r="CI36" s="83">
        <v>513.69600000000003</v>
      </c>
      <c r="CJ36" s="83">
        <v>26.481000000000002</v>
      </c>
      <c r="CK36" s="83">
        <v>746.89800000000002</v>
      </c>
      <c r="CL36" s="83">
        <v>3987.0590000000002</v>
      </c>
      <c r="CM36" s="83">
        <v>259.55500000000001</v>
      </c>
      <c r="CN36" s="83">
        <v>4933.6719999999996</v>
      </c>
      <c r="CO36" s="83">
        <v>3.6989999999999998</v>
      </c>
      <c r="CP36" s="83">
        <v>46.691000000000003</v>
      </c>
      <c r="CQ36" s="83">
        <v>2.839</v>
      </c>
      <c r="CR36" s="83">
        <v>23.369</v>
      </c>
      <c r="CS36" s="83">
        <v>14278.84887</v>
      </c>
      <c r="CT36" s="83">
        <v>0</v>
      </c>
      <c r="CU36" s="83">
        <v>3.4889999999999999</v>
      </c>
      <c r="CV36" s="83">
        <v>0</v>
      </c>
      <c r="CW36" s="83">
        <v>122.048</v>
      </c>
      <c r="CX36" s="83">
        <v>8.0530000000000008</v>
      </c>
      <c r="CY36" s="83">
        <v>41.433</v>
      </c>
      <c r="CZ36" s="83">
        <v>231.33600000000001</v>
      </c>
      <c r="DA36" s="83">
        <v>0</v>
      </c>
      <c r="DB36" s="83">
        <v>1131.5740000000001</v>
      </c>
      <c r="DC36" s="83">
        <v>452.97329999999999</v>
      </c>
      <c r="DD36" s="83">
        <v>47.854999999999997</v>
      </c>
      <c r="DE36" s="83">
        <v>29649.156999999999</v>
      </c>
      <c r="DF36" s="83">
        <v>1605.12</v>
      </c>
      <c r="DG36" s="83">
        <v>26039.298999999999</v>
      </c>
      <c r="DH36" s="83">
        <v>0</v>
      </c>
      <c r="DI36" s="83">
        <v>664.33799999999997</v>
      </c>
      <c r="DJ36" s="83">
        <v>627.24800000000005</v>
      </c>
      <c r="DK36" s="83">
        <v>508.99099999999999</v>
      </c>
      <c r="DL36" s="83">
        <v>0</v>
      </c>
      <c r="DM36" s="83">
        <v>0</v>
      </c>
      <c r="DN36" s="83">
        <v>9.5839999999999996</v>
      </c>
      <c r="DO36" s="83">
        <v>1156.58</v>
      </c>
      <c r="DP36" s="83">
        <v>49.012999999999998</v>
      </c>
      <c r="DQ36" s="83">
        <v>0</v>
      </c>
      <c r="DR36" s="83">
        <v>0</v>
      </c>
      <c r="DS36" s="83">
        <v>13276.79</v>
      </c>
      <c r="DT36" s="83">
        <v>3898.53</v>
      </c>
      <c r="DU36" s="83">
        <v>6305.2150000000001</v>
      </c>
      <c r="DV36" s="83">
        <v>592.69799999999998</v>
      </c>
      <c r="DW36" s="83">
        <v>142.67400000000001</v>
      </c>
      <c r="DX36" s="83">
        <v>26258.338</v>
      </c>
      <c r="DY36" s="83">
        <v>1843.0250000000001</v>
      </c>
      <c r="DZ36" s="83">
        <v>76673.138999999996</v>
      </c>
      <c r="EA36" s="83">
        <v>1674.7090000000001</v>
      </c>
      <c r="EB36" s="83">
        <v>7249.45</v>
      </c>
      <c r="EC36" s="83">
        <v>2830.0929999999998</v>
      </c>
      <c r="ED36" s="83">
        <v>9.75</v>
      </c>
      <c r="EE36" s="83">
        <v>61139.358</v>
      </c>
      <c r="EF36" s="83">
        <v>204405.84400000001</v>
      </c>
      <c r="EG36" s="83">
        <v>11534.588400000001</v>
      </c>
      <c r="EH36" s="83">
        <v>4531.9920000000002</v>
      </c>
      <c r="EI36" s="83">
        <v>2654.8829999999998</v>
      </c>
      <c r="EJ36" s="83">
        <v>2029.6014</v>
      </c>
      <c r="EK36" s="83">
        <v>1419.1479999999999</v>
      </c>
      <c r="EL36" s="83">
        <v>15999.736999999999</v>
      </c>
      <c r="EM36" s="83">
        <v>5020.9859999999999</v>
      </c>
      <c r="EN36" s="83">
        <v>745.27300000000002</v>
      </c>
      <c r="EO36" s="83">
        <v>18535.967000000001</v>
      </c>
      <c r="EP36" s="83">
        <v>709.67600000000004</v>
      </c>
      <c r="EQ36" s="83">
        <v>133.77099999999999</v>
      </c>
      <c r="ER36" s="83">
        <v>100.804</v>
      </c>
      <c r="ES36" s="83">
        <v>0</v>
      </c>
      <c r="ET36" s="83">
        <v>5688.4434000000001</v>
      </c>
      <c r="EU36" s="83">
        <v>2506.3629999999998</v>
      </c>
      <c r="EV36" s="83">
        <v>283.48099999999999</v>
      </c>
      <c r="EW36" s="83">
        <v>1160.6189999999999</v>
      </c>
      <c r="EX36" s="83">
        <v>114.64100000000001</v>
      </c>
      <c r="EY36" s="83">
        <v>182.2</v>
      </c>
      <c r="EZ36" s="83">
        <v>33.613999999999997</v>
      </c>
      <c r="FA36" s="83">
        <v>3.9180000000000001</v>
      </c>
      <c r="FB36" s="83">
        <v>74.013000000000005</v>
      </c>
      <c r="FC36" s="83">
        <v>4.6660000000000004</v>
      </c>
      <c r="FD36" s="83">
        <v>107.98699999999999</v>
      </c>
      <c r="FE36" s="83">
        <v>397.33499999999998</v>
      </c>
      <c r="FF36" s="83">
        <v>599.75699999999995</v>
      </c>
      <c r="FG36" s="83">
        <v>34.9</v>
      </c>
      <c r="FH36" s="83">
        <v>38.027999999999999</v>
      </c>
      <c r="FI36" s="83">
        <v>0</v>
      </c>
      <c r="FJ36" s="83">
        <v>48.646999999999998</v>
      </c>
      <c r="FK36" s="83">
        <v>125.89</v>
      </c>
      <c r="FL36" s="83">
        <v>32.853999999999999</v>
      </c>
      <c r="FM36" s="83">
        <v>14.567</v>
      </c>
      <c r="FN36" s="83">
        <v>4142.9669999999996</v>
      </c>
      <c r="FO36" s="83">
        <v>0</v>
      </c>
      <c r="FP36" s="83">
        <v>42.642000000000003</v>
      </c>
      <c r="FQ36" s="83">
        <v>23.279</v>
      </c>
      <c r="FR36" s="83">
        <v>35.899000000000001</v>
      </c>
      <c r="FS36" s="83">
        <v>10.864000000000001</v>
      </c>
      <c r="FT36" s="83">
        <v>432.99700000000001</v>
      </c>
      <c r="FU36" s="83">
        <v>44.897300000000001</v>
      </c>
      <c r="FV36" s="83">
        <v>102.455</v>
      </c>
      <c r="FW36" s="83">
        <v>190.00399999999999</v>
      </c>
      <c r="FX36" s="83">
        <v>11.904</v>
      </c>
      <c r="FY36" s="83">
        <v>262.20699999999999</v>
      </c>
      <c r="FZ36" s="83">
        <v>4.915</v>
      </c>
      <c r="GA36" s="83">
        <v>4353.1589999999997</v>
      </c>
      <c r="GB36" s="83">
        <v>0</v>
      </c>
      <c r="GC36" s="83">
        <v>1802.1880000000001</v>
      </c>
      <c r="GD36" s="83">
        <v>21.327999999999999</v>
      </c>
      <c r="GE36" s="83">
        <v>24.701000000000001</v>
      </c>
      <c r="GF36" s="83">
        <v>58.26</v>
      </c>
      <c r="GG36" s="83">
        <v>2454.8069</v>
      </c>
      <c r="GH36" s="83">
        <v>6.6159999999999997</v>
      </c>
      <c r="GI36" s="83">
        <v>0</v>
      </c>
      <c r="GJ36" s="83">
        <v>513.69600000000003</v>
      </c>
      <c r="GK36" s="83">
        <v>26.481000000000002</v>
      </c>
      <c r="GL36" s="83">
        <v>746.89800000000002</v>
      </c>
      <c r="GM36" s="83">
        <v>3987.0590000000002</v>
      </c>
      <c r="GN36" s="83">
        <v>259.55500000000001</v>
      </c>
      <c r="GO36" s="83">
        <v>4933.6719999999996</v>
      </c>
      <c r="GP36" s="83">
        <v>3.6989999999999998</v>
      </c>
      <c r="GQ36" s="83">
        <v>46.691000000000003</v>
      </c>
      <c r="GR36" s="83">
        <v>2.839</v>
      </c>
      <c r="GS36" s="83">
        <v>23.369</v>
      </c>
      <c r="GT36" s="83">
        <v>14278.84887</v>
      </c>
      <c r="GU36" s="83">
        <v>0</v>
      </c>
      <c r="GV36" s="83">
        <v>3.4889999999999999</v>
      </c>
      <c r="GW36" s="83">
        <v>0</v>
      </c>
      <c r="GX36" s="83">
        <v>122.048</v>
      </c>
      <c r="GY36" s="83">
        <v>8.0530000000000008</v>
      </c>
      <c r="GZ36" s="83">
        <v>41.433</v>
      </c>
      <c r="HA36" s="83">
        <v>231.33600000000001</v>
      </c>
      <c r="HB36" s="83">
        <v>0</v>
      </c>
      <c r="HC36" s="83">
        <v>1131.5740000000001</v>
      </c>
      <c r="HD36" s="83">
        <v>452.97329999999999</v>
      </c>
      <c r="HE36" s="83">
        <v>47.854999999999997</v>
      </c>
      <c r="HF36" s="83">
        <v>58585.161999999997</v>
      </c>
      <c r="HG36" s="83">
        <v>508.99099999999999</v>
      </c>
      <c r="HH36" s="83">
        <v>9.5839999999999996</v>
      </c>
      <c r="HI36" s="83">
        <v>1156.58</v>
      </c>
      <c r="HJ36" s="83">
        <v>49.012999999999998</v>
      </c>
      <c r="HK36" s="83">
        <v>469481.46480000002</v>
      </c>
      <c r="HL36" s="83">
        <v>5923.0183999999999</v>
      </c>
      <c r="HM36" s="83">
        <v>4247.3040000000001</v>
      </c>
      <c r="HN36" s="83">
        <v>1256.19</v>
      </c>
      <c r="HO36" s="83">
        <v>4515.6369999999997</v>
      </c>
      <c r="HP36" s="83">
        <v>1044.4643000000001</v>
      </c>
      <c r="HQ36" s="83">
        <v>4358.0739999999996</v>
      </c>
      <c r="HR36" s="83">
        <v>1906.4770000000001</v>
      </c>
      <c r="HS36" s="83">
        <v>2461.4229</v>
      </c>
      <c r="HT36" s="83">
        <v>1287.075</v>
      </c>
      <c r="HU36" s="83">
        <v>4246.6139999999996</v>
      </c>
      <c r="HV36" s="83">
        <v>4984.0619999999999</v>
      </c>
      <c r="HW36" s="83">
        <v>26.207999999999998</v>
      </c>
      <c r="HX36" s="83">
        <v>14685.20787</v>
      </c>
      <c r="HY36" s="83">
        <v>1584.5473</v>
      </c>
      <c r="HZ36" s="83">
        <v>47.854999999999997</v>
      </c>
      <c r="IA36" s="83">
        <v>58585.161999999997</v>
      </c>
      <c r="IB36" s="83">
        <v>508.99099999999999</v>
      </c>
      <c r="IC36" s="83">
        <v>9.5839999999999996</v>
      </c>
      <c r="ID36" s="83">
        <v>1156.58</v>
      </c>
      <c r="IE36" s="83">
        <v>49.012999999999998</v>
      </c>
      <c r="IF36" s="83">
        <v>500735.74180000002</v>
      </c>
      <c r="IG36" s="83">
        <v>33253.903400000003</v>
      </c>
      <c r="IH36" s="83">
        <v>4247.3040000000001</v>
      </c>
      <c r="II36" s="83">
        <v>1256.19</v>
      </c>
      <c r="IJ36" s="83">
        <v>4515.6369999999997</v>
      </c>
      <c r="IK36" s="83">
        <v>1044.4643000000001</v>
      </c>
      <c r="IL36" s="83">
        <v>4358.0739999999996</v>
      </c>
      <c r="IM36" s="83">
        <v>1906.4770000000001</v>
      </c>
      <c r="IN36" s="83">
        <v>2461.4229</v>
      </c>
      <c r="IO36" s="83">
        <v>1287.075</v>
      </c>
      <c r="IP36" s="83">
        <v>4246.6139999999996</v>
      </c>
      <c r="IQ36" s="83">
        <v>4984.0619999999999</v>
      </c>
      <c r="IR36" s="83">
        <v>26.207999999999998</v>
      </c>
      <c r="IS36" s="83">
        <v>14685.20787</v>
      </c>
      <c r="IT36" s="83">
        <v>1584.5473</v>
      </c>
      <c r="IU36" s="83">
        <v>47.854999999999997</v>
      </c>
      <c r="IV36" s="84">
        <v>0</v>
      </c>
      <c r="IW36" s="81">
        <v>70</v>
      </c>
      <c r="IX36" s="81">
        <v>0</v>
      </c>
      <c r="IY36" s="81">
        <v>0</v>
      </c>
      <c r="IZ36" s="81">
        <v>2</v>
      </c>
      <c r="JA36" s="81">
        <v>63</v>
      </c>
      <c r="JB36" s="81">
        <v>10</v>
      </c>
      <c r="JC36" s="81">
        <v>0</v>
      </c>
      <c r="JD36" s="81">
        <v>0</v>
      </c>
      <c r="JE36" s="81">
        <v>1304</v>
      </c>
      <c r="JF36" s="81">
        <v>311</v>
      </c>
      <c r="JG36" s="81">
        <v>281</v>
      </c>
      <c r="JH36" s="81">
        <v>57</v>
      </c>
      <c r="JI36" s="81">
        <v>28</v>
      </c>
      <c r="JJ36" s="81">
        <v>395</v>
      </c>
      <c r="JK36" s="81">
        <v>210</v>
      </c>
      <c r="JL36" s="81">
        <v>1124</v>
      </c>
      <c r="JM36" s="81">
        <v>165</v>
      </c>
      <c r="JN36" s="81">
        <v>685</v>
      </c>
      <c r="JO36" s="81">
        <v>149</v>
      </c>
      <c r="JP36" s="81">
        <v>1</v>
      </c>
      <c r="JQ36" s="81">
        <v>511</v>
      </c>
      <c r="JR36" s="81">
        <v>484</v>
      </c>
      <c r="JS36" s="81">
        <v>339</v>
      </c>
      <c r="JT36" s="81">
        <v>419</v>
      </c>
      <c r="JU36" s="81">
        <v>195</v>
      </c>
      <c r="JV36" s="81">
        <v>202</v>
      </c>
      <c r="JW36" s="81">
        <v>108</v>
      </c>
      <c r="JX36" s="81">
        <v>526</v>
      </c>
      <c r="JY36" s="81">
        <v>300</v>
      </c>
      <c r="JZ36" s="81">
        <v>78</v>
      </c>
      <c r="KA36" s="81">
        <v>1005</v>
      </c>
      <c r="KB36" s="81">
        <v>78</v>
      </c>
      <c r="KC36" s="81">
        <v>247</v>
      </c>
      <c r="KD36" s="81">
        <v>34</v>
      </c>
      <c r="KE36" s="81">
        <v>134</v>
      </c>
      <c r="KF36" s="81">
        <v>453</v>
      </c>
      <c r="KG36" s="81">
        <v>269</v>
      </c>
      <c r="KH36" s="81">
        <v>28</v>
      </c>
      <c r="KI36" s="81">
        <v>140</v>
      </c>
      <c r="KJ36" s="81">
        <v>10</v>
      </c>
      <c r="KK36" s="81">
        <v>30</v>
      </c>
      <c r="KL36" s="81">
        <v>6</v>
      </c>
      <c r="KM36" s="81">
        <v>1</v>
      </c>
      <c r="KN36" s="81">
        <v>15</v>
      </c>
      <c r="KO36" s="81">
        <v>1</v>
      </c>
      <c r="KP36" s="81">
        <v>19</v>
      </c>
      <c r="KQ36" s="81">
        <v>74</v>
      </c>
      <c r="KR36" s="81">
        <v>41</v>
      </c>
      <c r="KS36" s="81">
        <v>7</v>
      </c>
      <c r="KT36" s="81">
        <v>9</v>
      </c>
      <c r="KU36" s="81">
        <v>0</v>
      </c>
      <c r="KV36" s="81">
        <v>11</v>
      </c>
      <c r="KW36" s="81">
        <v>4</v>
      </c>
      <c r="KX36" s="81">
        <v>8</v>
      </c>
      <c r="KY36" s="81">
        <v>4</v>
      </c>
      <c r="KZ36" s="81">
        <v>822</v>
      </c>
      <c r="LA36" s="81">
        <v>0</v>
      </c>
      <c r="LB36" s="81">
        <v>12</v>
      </c>
      <c r="LC36" s="81">
        <v>5</v>
      </c>
      <c r="LD36" s="81">
        <v>10</v>
      </c>
      <c r="LE36" s="81">
        <v>3</v>
      </c>
      <c r="LF36" s="81">
        <v>57</v>
      </c>
      <c r="LG36" s="81">
        <v>7</v>
      </c>
      <c r="LH36" s="81">
        <v>16</v>
      </c>
      <c r="LI36" s="81">
        <v>31</v>
      </c>
      <c r="LJ36" s="81">
        <v>3</v>
      </c>
      <c r="LK36" s="81">
        <v>45</v>
      </c>
      <c r="LL36" s="81">
        <v>1</v>
      </c>
      <c r="LM36" s="81">
        <v>644</v>
      </c>
      <c r="LN36" s="81">
        <v>0</v>
      </c>
      <c r="LO36" s="81">
        <v>109</v>
      </c>
      <c r="LP36" s="81">
        <v>5</v>
      </c>
      <c r="LQ36" s="81">
        <v>2</v>
      </c>
      <c r="LR36" s="81">
        <v>11</v>
      </c>
      <c r="LS36" s="81">
        <v>374</v>
      </c>
      <c r="LT36" s="81">
        <v>2</v>
      </c>
      <c r="LU36" s="81">
        <v>0</v>
      </c>
      <c r="LV36" s="81">
        <v>101</v>
      </c>
      <c r="LW36" s="81">
        <v>7</v>
      </c>
      <c r="LX36" s="81">
        <v>98</v>
      </c>
      <c r="LY36" s="81">
        <v>361</v>
      </c>
      <c r="LZ36" s="81">
        <v>42</v>
      </c>
      <c r="MA36" s="81">
        <v>759</v>
      </c>
      <c r="MB36" s="81">
        <v>1</v>
      </c>
      <c r="MC36" s="81">
        <v>10</v>
      </c>
      <c r="MD36" s="81">
        <v>1</v>
      </c>
      <c r="ME36" s="81">
        <v>3</v>
      </c>
      <c r="MF36" s="81">
        <v>547</v>
      </c>
      <c r="MG36" s="81">
        <v>0</v>
      </c>
      <c r="MH36" s="81">
        <v>1</v>
      </c>
      <c r="MI36" s="81">
        <v>0</v>
      </c>
      <c r="MJ36" s="81">
        <v>10</v>
      </c>
      <c r="MK36" s="81">
        <v>1</v>
      </c>
      <c r="ML36" s="81">
        <v>5</v>
      </c>
      <c r="MM36" s="81">
        <v>37</v>
      </c>
      <c r="MN36" s="81">
        <v>0</v>
      </c>
      <c r="MO36" s="81">
        <v>155</v>
      </c>
      <c r="MP36" s="81">
        <v>75</v>
      </c>
      <c r="MQ36" s="81">
        <v>9</v>
      </c>
      <c r="MR36" s="81">
        <v>31</v>
      </c>
      <c r="MS36" s="81">
        <v>3</v>
      </c>
      <c r="MT36" s="81">
        <v>225</v>
      </c>
      <c r="MU36" s="81">
        <v>0</v>
      </c>
      <c r="MV36" s="81">
        <v>24</v>
      </c>
      <c r="MW36" s="81">
        <v>134</v>
      </c>
      <c r="MX36" s="81">
        <v>70</v>
      </c>
      <c r="MY36" s="81">
        <v>0</v>
      </c>
      <c r="MZ36" s="81">
        <v>0</v>
      </c>
      <c r="NA36" s="81">
        <v>2</v>
      </c>
      <c r="NB36" s="81">
        <v>63</v>
      </c>
      <c r="NC36" s="81">
        <v>10</v>
      </c>
      <c r="ND36" s="81">
        <v>0</v>
      </c>
      <c r="NE36" s="81">
        <v>0</v>
      </c>
      <c r="NF36" s="81">
        <v>1304</v>
      </c>
      <c r="NG36" s="81">
        <v>311</v>
      </c>
      <c r="NH36" s="81">
        <v>281</v>
      </c>
      <c r="NI36" s="81">
        <v>57</v>
      </c>
      <c r="NJ36" s="81">
        <v>28</v>
      </c>
      <c r="NK36" s="81">
        <v>395</v>
      </c>
      <c r="NL36" s="81">
        <v>210</v>
      </c>
      <c r="NM36" s="81">
        <v>1124</v>
      </c>
      <c r="NN36" s="81">
        <v>131</v>
      </c>
      <c r="NO36" s="81">
        <v>685</v>
      </c>
      <c r="NP36" s="81">
        <v>149</v>
      </c>
      <c r="NQ36" s="81">
        <v>1</v>
      </c>
      <c r="NR36" s="81">
        <v>511</v>
      </c>
      <c r="NS36" s="81">
        <v>484</v>
      </c>
      <c r="NT36" s="81">
        <v>339</v>
      </c>
      <c r="NU36" s="81">
        <v>419</v>
      </c>
      <c r="NV36" s="81">
        <v>195</v>
      </c>
      <c r="NW36" s="81">
        <v>202</v>
      </c>
      <c r="NX36" s="81">
        <v>108</v>
      </c>
      <c r="NY36" s="81">
        <v>526</v>
      </c>
      <c r="NZ36" s="81">
        <v>300</v>
      </c>
      <c r="OA36" s="81">
        <v>78</v>
      </c>
      <c r="OB36" s="81">
        <v>1005</v>
      </c>
      <c r="OC36" s="81">
        <v>78</v>
      </c>
      <c r="OD36" s="81">
        <v>22</v>
      </c>
      <c r="OE36" s="81">
        <v>10</v>
      </c>
      <c r="OF36" s="81">
        <v>0</v>
      </c>
      <c r="OG36" s="81">
        <v>453</v>
      </c>
      <c r="OH36" s="81">
        <v>269</v>
      </c>
      <c r="OI36" s="81">
        <v>28</v>
      </c>
      <c r="OJ36" s="81">
        <v>140</v>
      </c>
      <c r="OK36" s="81">
        <v>10</v>
      </c>
      <c r="OL36" s="81">
        <v>30</v>
      </c>
      <c r="OM36" s="81">
        <v>6</v>
      </c>
      <c r="ON36" s="81">
        <v>1</v>
      </c>
      <c r="OO36" s="81">
        <v>15</v>
      </c>
      <c r="OP36" s="81">
        <v>1</v>
      </c>
      <c r="OQ36" s="81">
        <v>19</v>
      </c>
      <c r="OR36" s="81">
        <v>74</v>
      </c>
      <c r="OS36" s="81">
        <v>41</v>
      </c>
      <c r="OT36" s="81">
        <v>7</v>
      </c>
      <c r="OU36" s="81">
        <v>9</v>
      </c>
      <c r="OV36" s="81">
        <v>0</v>
      </c>
      <c r="OW36" s="81">
        <v>11</v>
      </c>
      <c r="OX36" s="81">
        <v>4</v>
      </c>
      <c r="OY36" s="81">
        <v>8</v>
      </c>
      <c r="OZ36" s="81">
        <v>4</v>
      </c>
      <c r="PA36" s="81">
        <v>822</v>
      </c>
      <c r="PB36" s="81">
        <v>0</v>
      </c>
      <c r="PC36" s="81">
        <v>12</v>
      </c>
      <c r="PD36" s="81">
        <v>5</v>
      </c>
      <c r="PE36" s="81">
        <v>10</v>
      </c>
      <c r="PF36" s="81">
        <v>3</v>
      </c>
      <c r="PG36" s="81">
        <v>57</v>
      </c>
      <c r="PH36" s="81">
        <v>7</v>
      </c>
      <c r="PI36" s="81">
        <v>16</v>
      </c>
      <c r="PJ36" s="81">
        <v>31</v>
      </c>
      <c r="PK36" s="81">
        <v>3</v>
      </c>
      <c r="PL36" s="81">
        <v>45</v>
      </c>
      <c r="PM36" s="81">
        <v>1</v>
      </c>
      <c r="PN36" s="81">
        <v>644</v>
      </c>
      <c r="PO36" s="81">
        <v>0</v>
      </c>
      <c r="PP36" s="81">
        <v>109</v>
      </c>
      <c r="PQ36" s="81">
        <v>5</v>
      </c>
      <c r="PR36" s="81">
        <v>2</v>
      </c>
      <c r="PS36" s="81">
        <v>11</v>
      </c>
      <c r="PT36" s="81">
        <v>374</v>
      </c>
      <c r="PU36" s="81">
        <v>2</v>
      </c>
      <c r="PV36" s="81">
        <v>0</v>
      </c>
      <c r="PW36" s="81">
        <v>101</v>
      </c>
      <c r="PX36" s="81">
        <v>7</v>
      </c>
      <c r="PY36" s="81">
        <v>98</v>
      </c>
      <c r="PZ36" s="81">
        <v>361</v>
      </c>
      <c r="QA36" s="81">
        <v>42</v>
      </c>
      <c r="QB36" s="81">
        <v>759</v>
      </c>
      <c r="QC36" s="81">
        <v>1</v>
      </c>
      <c r="QD36" s="81">
        <v>10</v>
      </c>
      <c r="QE36" s="81">
        <v>1</v>
      </c>
      <c r="QF36" s="81">
        <v>3</v>
      </c>
      <c r="QG36" s="81">
        <v>547</v>
      </c>
      <c r="QH36" s="81">
        <v>0</v>
      </c>
      <c r="QI36" s="81">
        <v>1</v>
      </c>
      <c r="QJ36" s="81">
        <v>0</v>
      </c>
      <c r="QK36" s="81">
        <v>10</v>
      </c>
      <c r="QL36" s="81">
        <v>1</v>
      </c>
      <c r="QM36" s="81">
        <v>5</v>
      </c>
      <c r="QN36" s="81">
        <v>37</v>
      </c>
      <c r="QO36" s="81">
        <v>0</v>
      </c>
      <c r="QP36" s="81">
        <v>155</v>
      </c>
      <c r="QQ36" s="81">
        <v>75</v>
      </c>
      <c r="QR36" s="81">
        <v>9</v>
      </c>
      <c r="QS36" s="81">
        <v>417</v>
      </c>
      <c r="QT36" s="81">
        <v>70</v>
      </c>
      <c r="QU36" s="81">
        <v>2</v>
      </c>
      <c r="QV36" s="81">
        <v>63</v>
      </c>
      <c r="QW36" s="81">
        <v>10</v>
      </c>
      <c r="QX36" s="81">
        <v>8921</v>
      </c>
      <c r="QY36" s="81">
        <v>485</v>
      </c>
      <c r="QZ36" s="81">
        <v>477</v>
      </c>
      <c r="RA36" s="81">
        <v>164</v>
      </c>
      <c r="RB36" s="81">
        <v>888</v>
      </c>
      <c r="RC36" s="81">
        <v>159</v>
      </c>
      <c r="RD36" s="81">
        <v>645</v>
      </c>
      <c r="RE36" s="81">
        <v>127</v>
      </c>
      <c r="RF36" s="81">
        <v>376</v>
      </c>
      <c r="RG36" s="81">
        <v>206</v>
      </c>
      <c r="RH36" s="81">
        <v>403</v>
      </c>
      <c r="RI36" s="81">
        <v>770</v>
      </c>
      <c r="RJ36" s="81">
        <v>4</v>
      </c>
      <c r="RK36" s="81">
        <v>601</v>
      </c>
      <c r="RL36" s="81">
        <v>230</v>
      </c>
      <c r="RM36" s="81">
        <v>9</v>
      </c>
      <c r="RN36" s="81">
        <v>417</v>
      </c>
      <c r="RO36" s="81">
        <v>70</v>
      </c>
      <c r="RP36" s="81">
        <v>2</v>
      </c>
      <c r="RQ36" s="81">
        <v>63</v>
      </c>
      <c r="RR36" s="81">
        <v>10</v>
      </c>
      <c r="RS36" s="81">
        <v>8955</v>
      </c>
      <c r="RT36" s="81">
        <v>868</v>
      </c>
      <c r="RU36" s="81">
        <v>477</v>
      </c>
      <c r="RV36" s="81">
        <v>164</v>
      </c>
      <c r="RW36" s="81">
        <v>888</v>
      </c>
      <c r="RX36" s="81">
        <v>159</v>
      </c>
      <c r="RY36" s="81">
        <v>645</v>
      </c>
      <c r="RZ36" s="81">
        <v>127</v>
      </c>
      <c r="SA36" s="81">
        <v>376</v>
      </c>
      <c r="SB36" s="81">
        <v>206</v>
      </c>
      <c r="SC36" s="81">
        <v>403</v>
      </c>
      <c r="SD36" s="81">
        <v>770</v>
      </c>
      <c r="SE36" s="81">
        <v>4</v>
      </c>
      <c r="SF36" s="81">
        <v>601</v>
      </c>
      <c r="SG36" s="81">
        <v>230</v>
      </c>
      <c r="SH36" s="81">
        <v>9</v>
      </c>
    </row>
    <row r="37" spans="1:502">
      <c r="A37" s="18" t="s">
        <v>581</v>
      </c>
      <c r="B37" s="80">
        <v>29</v>
      </c>
      <c r="C37" s="80">
        <v>12</v>
      </c>
      <c r="D37" s="80">
        <v>2</v>
      </c>
      <c r="E37" s="80">
        <v>2015</v>
      </c>
      <c r="F37" s="80" t="s">
        <v>91</v>
      </c>
      <c r="G37" s="182" t="s">
        <v>570</v>
      </c>
      <c r="H37" s="80" t="s">
        <v>231</v>
      </c>
      <c r="I37" s="173"/>
      <c r="J37" s="83">
        <v>477.59300000000002</v>
      </c>
      <c r="K37" s="83">
        <v>0</v>
      </c>
      <c r="L37" s="83">
        <v>0</v>
      </c>
      <c r="M37" s="83">
        <v>13.352</v>
      </c>
      <c r="N37" s="83">
        <v>1150.049</v>
      </c>
      <c r="O37" s="83">
        <v>34.195999999999998</v>
      </c>
      <c r="P37" s="83">
        <v>0</v>
      </c>
      <c r="Q37" s="83">
        <v>6.5990000000000002</v>
      </c>
      <c r="R37" s="83">
        <v>13295.362999999999</v>
      </c>
      <c r="S37" s="83">
        <v>3709.3040000000001</v>
      </c>
      <c r="T37" s="83">
        <v>5831.65</v>
      </c>
      <c r="U37" s="83">
        <v>687.46299999999997</v>
      </c>
      <c r="V37" s="83">
        <v>126.126</v>
      </c>
      <c r="W37" s="83">
        <v>26171.219000000001</v>
      </c>
      <c r="X37" s="83">
        <v>1901.329</v>
      </c>
      <c r="Y37" s="83">
        <v>74581.664999999994</v>
      </c>
      <c r="Z37" s="83">
        <v>31722.282999999999</v>
      </c>
      <c r="AA37" s="83">
        <v>6972.9830000000002</v>
      </c>
      <c r="AB37" s="83">
        <v>2640.627</v>
      </c>
      <c r="AC37" s="83">
        <v>10.518000000000001</v>
      </c>
      <c r="AD37" s="83">
        <v>58452.05</v>
      </c>
      <c r="AE37" s="83">
        <v>195516.88800000001</v>
      </c>
      <c r="AF37" s="83">
        <v>10878.959000000001</v>
      </c>
      <c r="AG37" s="83">
        <v>4510.0739999999996</v>
      </c>
      <c r="AH37" s="83">
        <v>2659.38</v>
      </c>
      <c r="AI37" s="83">
        <v>1927.2771</v>
      </c>
      <c r="AJ37" s="83">
        <v>1359.953</v>
      </c>
      <c r="AK37" s="83">
        <v>17642.789499999999</v>
      </c>
      <c r="AL37" s="83">
        <v>4868.6989999999996</v>
      </c>
      <c r="AM37" s="83">
        <v>691.50900000000001</v>
      </c>
      <c r="AN37" s="83">
        <v>17714.957900000001</v>
      </c>
      <c r="AO37" s="83">
        <v>651.40800000000002</v>
      </c>
      <c r="AP37" s="83">
        <v>25366.287</v>
      </c>
      <c r="AQ37" s="83">
        <v>783.41899999999998</v>
      </c>
      <c r="AR37" s="83">
        <v>641.09</v>
      </c>
      <c r="AS37" s="83">
        <v>5568.9560000000001</v>
      </c>
      <c r="AT37" s="83">
        <v>2535.6819999999998</v>
      </c>
      <c r="AU37" s="83">
        <v>268.351</v>
      </c>
      <c r="AV37" s="83">
        <v>1139.874</v>
      </c>
      <c r="AW37" s="83">
        <v>111.129</v>
      </c>
      <c r="AX37" s="83">
        <v>172.34299999999999</v>
      </c>
      <c r="AY37" s="83">
        <v>28.693000000000001</v>
      </c>
      <c r="AZ37" s="83">
        <v>3.8180000000000001</v>
      </c>
      <c r="BA37" s="83">
        <v>72.597999999999999</v>
      </c>
      <c r="BB37" s="83">
        <v>5.633</v>
      </c>
      <c r="BC37" s="83">
        <v>95.51</v>
      </c>
      <c r="BD37" s="83">
        <v>388.86099999999999</v>
      </c>
      <c r="BE37" s="83">
        <v>520.87599999999998</v>
      </c>
      <c r="BF37" s="83">
        <v>28.369</v>
      </c>
      <c r="BG37" s="83">
        <v>37.682000000000002</v>
      </c>
      <c r="BH37" s="83">
        <v>0</v>
      </c>
      <c r="BI37" s="83">
        <v>52.094999999999999</v>
      </c>
      <c r="BJ37" s="83">
        <v>55.076999999999998</v>
      </c>
      <c r="BK37" s="83">
        <v>30.071000000000002</v>
      </c>
      <c r="BL37" s="83">
        <v>9.798</v>
      </c>
      <c r="BM37" s="83">
        <v>3667.973</v>
      </c>
      <c r="BN37" s="83">
        <v>0</v>
      </c>
      <c r="BO37" s="83">
        <v>39.872999999999998</v>
      </c>
      <c r="BP37" s="83">
        <v>19.276</v>
      </c>
      <c r="BQ37" s="83">
        <v>24.698</v>
      </c>
      <c r="BR37" s="83">
        <v>9.1170000000000009</v>
      </c>
      <c r="BS37" s="83">
        <v>423.18700000000001</v>
      </c>
      <c r="BT37" s="83">
        <v>42.947800000000001</v>
      </c>
      <c r="BU37" s="83">
        <v>72.709999999999994</v>
      </c>
      <c r="BV37" s="83">
        <v>180.24700000000001</v>
      </c>
      <c r="BW37" s="83">
        <v>9.1539999999999999</v>
      </c>
      <c r="BX37" s="83">
        <v>204.666</v>
      </c>
      <c r="BY37" s="83">
        <v>4.9770000000000003</v>
      </c>
      <c r="BZ37" s="83">
        <v>4434.0339999999997</v>
      </c>
      <c r="CA37" s="83">
        <v>0</v>
      </c>
      <c r="CB37" s="83">
        <v>1677.3610000000001</v>
      </c>
      <c r="CC37" s="83">
        <v>21.001999999999999</v>
      </c>
      <c r="CD37" s="83">
        <v>24.780999999999999</v>
      </c>
      <c r="CE37" s="83">
        <v>52.503</v>
      </c>
      <c r="CF37" s="83">
        <v>2476.4520000000002</v>
      </c>
      <c r="CG37" s="83">
        <v>10.789</v>
      </c>
      <c r="CH37" s="83">
        <v>0</v>
      </c>
      <c r="CI37" s="83">
        <v>518.46900000000005</v>
      </c>
      <c r="CJ37" s="83">
        <v>29.207000000000001</v>
      </c>
      <c r="CK37" s="83">
        <v>722.97199999999998</v>
      </c>
      <c r="CL37" s="83">
        <v>3894.97</v>
      </c>
      <c r="CM37" s="83">
        <v>249.75800000000001</v>
      </c>
      <c r="CN37" s="83">
        <v>4914.759</v>
      </c>
      <c r="CO37" s="83">
        <v>3.5209999999999999</v>
      </c>
      <c r="CP37" s="83">
        <v>37.646000000000001</v>
      </c>
      <c r="CQ37" s="83">
        <v>2.6549999999999998</v>
      </c>
      <c r="CR37" s="83">
        <v>23.739000000000001</v>
      </c>
      <c r="CS37" s="83">
        <v>15348.60369</v>
      </c>
      <c r="CT37" s="83">
        <v>0</v>
      </c>
      <c r="CU37" s="83">
        <v>3.4609999999999999</v>
      </c>
      <c r="CV37" s="83">
        <v>0</v>
      </c>
      <c r="CW37" s="83">
        <v>144.50800000000001</v>
      </c>
      <c r="CX37" s="83">
        <v>9.5749999999999993</v>
      </c>
      <c r="CY37" s="83">
        <v>39.392000000000003</v>
      </c>
      <c r="CZ37" s="83">
        <v>215.71199999999999</v>
      </c>
      <c r="DA37" s="83">
        <v>0</v>
      </c>
      <c r="DB37" s="83">
        <v>1050.5609999999999</v>
      </c>
      <c r="DC37" s="83">
        <v>444.98200000000003</v>
      </c>
      <c r="DD37" s="83">
        <v>47.841000000000001</v>
      </c>
      <c r="DE37" s="83">
        <v>28778.734</v>
      </c>
      <c r="DF37" s="83">
        <v>1695.403</v>
      </c>
      <c r="DG37" s="83">
        <v>25237.508000000002</v>
      </c>
      <c r="DH37" s="83">
        <v>0</v>
      </c>
      <c r="DI37" s="83">
        <v>676.827</v>
      </c>
      <c r="DJ37" s="83">
        <v>641.09</v>
      </c>
      <c r="DK37" s="83">
        <v>477.59300000000002</v>
      </c>
      <c r="DL37" s="83">
        <v>0</v>
      </c>
      <c r="DM37" s="83">
        <v>0</v>
      </c>
      <c r="DN37" s="83">
        <v>13.352</v>
      </c>
      <c r="DO37" s="83">
        <v>1150.049</v>
      </c>
      <c r="DP37" s="83">
        <v>34.195999999999998</v>
      </c>
      <c r="DQ37" s="83">
        <v>0</v>
      </c>
      <c r="DR37" s="83">
        <v>6.5990000000000002</v>
      </c>
      <c r="DS37" s="83">
        <v>13295.362999999999</v>
      </c>
      <c r="DT37" s="83">
        <v>3709.3040000000001</v>
      </c>
      <c r="DU37" s="83">
        <v>5831.65</v>
      </c>
      <c r="DV37" s="83">
        <v>687.46299999999997</v>
      </c>
      <c r="DW37" s="83">
        <v>126.126</v>
      </c>
      <c r="DX37" s="83">
        <v>26171.219000000001</v>
      </c>
      <c r="DY37" s="83">
        <v>1901.329</v>
      </c>
      <c r="DZ37" s="83">
        <v>74581.664999999994</v>
      </c>
      <c r="EA37" s="83">
        <v>1248.146</v>
      </c>
      <c r="EB37" s="83">
        <v>6972.9830000000002</v>
      </c>
      <c r="EC37" s="83">
        <v>2640.627</v>
      </c>
      <c r="ED37" s="83">
        <v>10.518000000000001</v>
      </c>
      <c r="EE37" s="83">
        <v>58452.05</v>
      </c>
      <c r="EF37" s="83">
        <v>195516.88800000001</v>
      </c>
      <c r="EG37" s="83">
        <v>10878.959000000001</v>
      </c>
      <c r="EH37" s="83">
        <v>4510.0739999999996</v>
      </c>
      <c r="EI37" s="83">
        <v>2659.38</v>
      </c>
      <c r="EJ37" s="83">
        <v>1927.2771</v>
      </c>
      <c r="EK37" s="83">
        <v>1359.953</v>
      </c>
      <c r="EL37" s="83">
        <v>17642.789499999999</v>
      </c>
      <c r="EM37" s="83">
        <v>4868.6989999999996</v>
      </c>
      <c r="EN37" s="83">
        <v>691.50900000000001</v>
      </c>
      <c r="EO37" s="83">
        <v>17714.957900000001</v>
      </c>
      <c r="EP37" s="83">
        <v>651.40800000000002</v>
      </c>
      <c r="EQ37" s="83">
        <v>128.779</v>
      </c>
      <c r="ER37" s="83">
        <v>106.592</v>
      </c>
      <c r="ES37" s="83">
        <v>0</v>
      </c>
      <c r="ET37" s="83">
        <v>5568.9560000000001</v>
      </c>
      <c r="EU37" s="83">
        <v>2535.6819999999998</v>
      </c>
      <c r="EV37" s="83">
        <v>268.351</v>
      </c>
      <c r="EW37" s="83">
        <v>1139.874</v>
      </c>
      <c r="EX37" s="83">
        <v>111.129</v>
      </c>
      <c r="EY37" s="83">
        <v>172.34299999999999</v>
      </c>
      <c r="EZ37" s="83">
        <v>28.693000000000001</v>
      </c>
      <c r="FA37" s="83">
        <v>3.8180000000000001</v>
      </c>
      <c r="FB37" s="83">
        <v>72.597999999999999</v>
      </c>
      <c r="FC37" s="83">
        <v>5.633</v>
      </c>
      <c r="FD37" s="83">
        <v>95.51</v>
      </c>
      <c r="FE37" s="83">
        <v>388.86099999999999</v>
      </c>
      <c r="FF37" s="83">
        <v>520.87599999999998</v>
      </c>
      <c r="FG37" s="83">
        <v>28.369</v>
      </c>
      <c r="FH37" s="83">
        <v>37.682000000000002</v>
      </c>
      <c r="FI37" s="83">
        <v>0</v>
      </c>
      <c r="FJ37" s="83">
        <v>52.094999999999999</v>
      </c>
      <c r="FK37" s="83">
        <v>55.076999999999998</v>
      </c>
      <c r="FL37" s="83">
        <v>30.071000000000002</v>
      </c>
      <c r="FM37" s="83">
        <v>9.798</v>
      </c>
      <c r="FN37" s="83">
        <v>3667.973</v>
      </c>
      <c r="FO37" s="83">
        <v>0</v>
      </c>
      <c r="FP37" s="83">
        <v>39.872999999999998</v>
      </c>
      <c r="FQ37" s="83">
        <v>19.276</v>
      </c>
      <c r="FR37" s="83">
        <v>24.698</v>
      </c>
      <c r="FS37" s="83">
        <v>9.1170000000000009</v>
      </c>
      <c r="FT37" s="83">
        <v>423.18700000000001</v>
      </c>
      <c r="FU37" s="83">
        <v>42.947800000000001</v>
      </c>
      <c r="FV37" s="83">
        <v>72.709999999999994</v>
      </c>
      <c r="FW37" s="83">
        <v>180.24700000000001</v>
      </c>
      <c r="FX37" s="83">
        <v>9.1539999999999999</v>
      </c>
      <c r="FY37" s="83">
        <v>204.666</v>
      </c>
      <c r="FZ37" s="83">
        <v>4.9770000000000003</v>
      </c>
      <c r="GA37" s="83">
        <v>4434.0339999999997</v>
      </c>
      <c r="GB37" s="83">
        <v>0</v>
      </c>
      <c r="GC37" s="83">
        <v>1677.3610000000001</v>
      </c>
      <c r="GD37" s="83">
        <v>21.001999999999999</v>
      </c>
      <c r="GE37" s="83">
        <v>24.780999999999999</v>
      </c>
      <c r="GF37" s="83">
        <v>52.503</v>
      </c>
      <c r="GG37" s="83">
        <v>2476.4520000000002</v>
      </c>
      <c r="GH37" s="83">
        <v>10.789</v>
      </c>
      <c r="GI37" s="83">
        <v>0</v>
      </c>
      <c r="GJ37" s="83">
        <v>518.46900000000005</v>
      </c>
      <c r="GK37" s="83">
        <v>29.207000000000001</v>
      </c>
      <c r="GL37" s="83">
        <v>722.97199999999998</v>
      </c>
      <c r="GM37" s="83">
        <v>3894.97</v>
      </c>
      <c r="GN37" s="83">
        <v>249.75800000000001</v>
      </c>
      <c r="GO37" s="83">
        <v>4914.759</v>
      </c>
      <c r="GP37" s="83">
        <v>3.5209999999999999</v>
      </c>
      <c r="GQ37" s="83">
        <v>37.646000000000001</v>
      </c>
      <c r="GR37" s="83">
        <v>2.6549999999999998</v>
      </c>
      <c r="GS37" s="83">
        <v>23.739000000000001</v>
      </c>
      <c r="GT37" s="83">
        <v>15348.60369</v>
      </c>
      <c r="GU37" s="83">
        <v>0</v>
      </c>
      <c r="GV37" s="83">
        <v>3.4609999999999999</v>
      </c>
      <c r="GW37" s="83">
        <v>0</v>
      </c>
      <c r="GX37" s="83">
        <v>144.50800000000001</v>
      </c>
      <c r="GY37" s="83">
        <v>9.5749999999999993</v>
      </c>
      <c r="GZ37" s="83">
        <v>39.392000000000003</v>
      </c>
      <c r="HA37" s="83">
        <v>215.71199999999999</v>
      </c>
      <c r="HB37" s="83">
        <v>0</v>
      </c>
      <c r="HC37" s="83">
        <v>1050.5609999999999</v>
      </c>
      <c r="HD37" s="83">
        <v>444.98200000000003</v>
      </c>
      <c r="HE37" s="83">
        <v>47.841000000000001</v>
      </c>
      <c r="HF37" s="83">
        <v>57029.561999999998</v>
      </c>
      <c r="HG37" s="83">
        <v>477.59300000000002</v>
      </c>
      <c r="HH37" s="83">
        <v>13.352</v>
      </c>
      <c r="HI37" s="83">
        <v>1150.049</v>
      </c>
      <c r="HJ37" s="83">
        <v>40.795000000000002</v>
      </c>
      <c r="HK37" s="83">
        <v>454050.33750000002</v>
      </c>
      <c r="HL37" s="83">
        <v>5804.3270000000002</v>
      </c>
      <c r="HM37" s="83">
        <v>4227.3789999999999</v>
      </c>
      <c r="HN37" s="83">
        <v>1144.3579999999999</v>
      </c>
      <c r="HO37" s="83">
        <v>3945.66</v>
      </c>
      <c r="HP37" s="83">
        <v>932.91179999999997</v>
      </c>
      <c r="HQ37" s="83">
        <v>4439.0110000000004</v>
      </c>
      <c r="HR37" s="83">
        <v>1775.6469999999999</v>
      </c>
      <c r="HS37" s="83">
        <v>2487.241</v>
      </c>
      <c r="HT37" s="83">
        <v>1270.6479999999999</v>
      </c>
      <c r="HU37" s="83">
        <v>4144.7280000000001</v>
      </c>
      <c r="HV37" s="83">
        <v>4955.9260000000004</v>
      </c>
      <c r="HW37" s="83">
        <v>26.393999999999998</v>
      </c>
      <c r="HX37" s="83">
        <v>15761.251689999999</v>
      </c>
      <c r="HY37" s="83">
        <v>1495.5429999999999</v>
      </c>
      <c r="HZ37" s="83">
        <v>47.841000000000001</v>
      </c>
      <c r="IA37" s="83">
        <v>57029.561999999998</v>
      </c>
      <c r="IB37" s="83">
        <v>477.59300000000002</v>
      </c>
      <c r="IC37" s="83">
        <v>13.352</v>
      </c>
      <c r="ID37" s="83">
        <v>1150.049</v>
      </c>
      <c r="IE37" s="83">
        <v>40.795000000000002</v>
      </c>
      <c r="IF37" s="83">
        <v>484524.47450000001</v>
      </c>
      <c r="IG37" s="83">
        <v>32359.752</v>
      </c>
      <c r="IH37" s="83">
        <v>4227.3789999999999</v>
      </c>
      <c r="II37" s="83">
        <v>1144.3579999999999</v>
      </c>
      <c r="IJ37" s="83">
        <v>3945.66</v>
      </c>
      <c r="IK37" s="83">
        <v>932.91179999999997</v>
      </c>
      <c r="IL37" s="83">
        <v>4439.0110000000004</v>
      </c>
      <c r="IM37" s="83">
        <v>1775.6469999999999</v>
      </c>
      <c r="IN37" s="83">
        <v>2487.241</v>
      </c>
      <c r="IO37" s="83">
        <v>1270.6479999999999</v>
      </c>
      <c r="IP37" s="83">
        <v>4144.7280000000001</v>
      </c>
      <c r="IQ37" s="83">
        <v>4955.9260000000004</v>
      </c>
      <c r="IR37" s="83">
        <v>26.393999999999998</v>
      </c>
      <c r="IS37" s="83">
        <v>15761.251689999999</v>
      </c>
      <c r="IT37" s="83">
        <v>1495.5429999999999</v>
      </c>
      <c r="IU37" s="83">
        <v>47.841000000000001</v>
      </c>
      <c r="IV37" s="84">
        <v>0</v>
      </c>
      <c r="IW37" s="81">
        <v>63</v>
      </c>
      <c r="IX37" s="81">
        <v>0</v>
      </c>
      <c r="IY37" s="81">
        <v>0</v>
      </c>
      <c r="IZ37" s="81">
        <v>3</v>
      </c>
      <c r="JA37" s="81">
        <v>60</v>
      </c>
      <c r="JB37" s="81">
        <v>9</v>
      </c>
      <c r="JC37" s="81">
        <v>0</v>
      </c>
      <c r="JD37" s="81">
        <v>1</v>
      </c>
      <c r="JE37" s="81">
        <v>1339</v>
      </c>
      <c r="JF37" s="81">
        <v>300</v>
      </c>
      <c r="JG37" s="81">
        <v>270</v>
      </c>
      <c r="JH37" s="81">
        <v>60</v>
      </c>
      <c r="JI37" s="81">
        <v>25</v>
      </c>
      <c r="JJ37" s="81">
        <v>386</v>
      </c>
      <c r="JK37" s="81">
        <v>210</v>
      </c>
      <c r="JL37" s="81">
        <v>1114</v>
      </c>
      <c r="JM37" s="81">
        <v>161</v>
      </c>
      <c r="JN37" s="81">
        <v>680</v>
      </c>
      <c r="JO37" s="81">
        <v>145</v>
      </c>
      <c r="JP37" s="81">
        <v>1</v>
      </c>
      <c r="JQ37" s="81">
        <v>499</v>
      </c>
      <c r="JR37" s="81">
        <v>484</v>
      </c>
      <c r="JS37" s="81">
        <v>333</v>
      </c>
      <c r="JT37" s="81">
        <v>426</v>
      </c>
      <c r="JU37" s="81">
        <v>200</v>
      </c>
      <c r="JV37" s="81">
        <v>198</v>
      </c>
      <c r="JW37" s="81">
        <v>107</v>
      </c>
      <c r="JX37" s="81">
        <v>523</v>
      </c>
      <c r="JY37" s="81">
        <v>301</v>
      </c>
      <c r="JZ37" s="81">
        <v>78</v>
      </c>
      <c r="KA37" s="81">
        <v>992</v>
      </c>
      <c r="KB37" s="81">
        <v>75</v>
      </c>
      <c r="KC37" s="81">
        <v>249</v>
      </c>
      <c r="KD37" s="81">
        <v>37</v>
      </c>
      <c r="KE37" s="81">
        <v>136</v>
      </c>
      <c r="KF37" s="81">
        <v>465</v>
      </c>
      <c r="KG37" s="81">
        <v>266</v>
      </c>
      <c r="KH37" s="81">
        <v>28</v>
      </c>
      <c r="KI37" s="81">
        <v>146</v>
      </c>
      <c r="KJ37" s="81">
        <v>10</v>
      </c>
      <c r="KK37" s="81">
        <v>29</v>
      </c>
      <c r="KL37" s="81">
        <v>4</v>
      </c>
      <c r="KM37" s="81">
        <v>1</v>
      </c>
      <c r="KN37" s="81">
        <v>16</v>
      </c>
      <c r="KO37" s="81">
        <v>1</v>
      </c>
      <c r="KP37" s="81">
        <v>18</v>
      </c>
      <c r="KQ37" s="81">
        <v>71</v>
      </c>
      <c r="KR37" s="81">
        <v>36</v>
      </c>
      <c r="KS37" s="81">
        <v>8</v>
      </c>
      <c r="KT37" s="81">
        <v>9</v>
      </c>
      <c r="KU37" s="81">
        <v>0</v>
      </c>
      <c r="KV37" s="81">
        <v>12</v>
      </c>
      <c r="KW37" s="81">
        <v>4</v>
      </c>
      <c r="KX37" s="81">
        <v>7</v>
      </c>
      <c r="KY37" s="81">
        <v>3</v>
      </c>
      <c r="KZ37" s="81">
        <v>721</v>
      </c>
      <c r="LA37" s="81">
        <v>0</v>
      </c>
      <c r="LB37" s="81">
        <v>12</v>
      </c>
      <c r="LC37" s="81">
        <v>5</v>
      </c>
      <c r="LD37" s="81">
        <v>8</v>
      </c>
      <c r="LE37" s="81">
        <v>3</v>
      </c>
      <c r="LF37" s="81">
        <v>62</v>
      </c>
      <c r="LG37" s="81">
        <v>7</v>
      </c>
      <c r="LH37" s="81">
        <v>12</v>
      </c>
      <c r="LI37" s="81">
        <v>31</v>
      </c>
      <c r="LJ37" s="81">
        <v>3</v>
      </c>
      <c r="LK37" s="81">
        <v>34</v>
      </c>
      <c r="LL37" s="81">
        <v>1</v>
      </c>
      <c r="LM37" s="81">
        <v>668</v>
      </c>
      <c r="LN37" s="81">
        <v>0</v>
      </c>
      <c r="LO37" s="81">
        <v>100</v>
      </c>
      <c r="LP37" s="81">
        <v>5</v>
      </c>
      <c r="LQ37" s="81">
        <v>2</v>
      </c>
      <c r="LR37" s="81">
        <v>10</v>
      </c>
      <c r="LS37" s="81">
        <v>386</v>
      </c>
      <c r="LT37" s="81">
        <v>3</v>
      </c>
      <c r="LU37" s="81">
        <v>0</v>
      </c>
      <c r="LV37" s="81">
        <v>104</v>
      </c>
      <c r="LW37" s="81">
        <v>8</v>
      </c>
      <c r="LX37" s="81">
        <v>93</v>
      </c>
      <c r="LY37" s="81">
        <v>364</v>
      </c>
      <c r="LZ37" s="81">
        <v>42</v>
      </c>
      <c r="MA37" s="81">
        <v>784</v>
      </c>
      <c r="MB37" s="81">
        <v>1</v>
      </c>
      <c r="MC37" s="81">
        <v>9</v>
      </c>
      <c r="MD37" s="81">
        <v>1</v>
      </c>
      <c r="ME37" s="81">
        <v>3</v>
      </c>
      <c r="MF37" s="81">
        <v>566</v>
      </c>
      <c r="MG37" s="81">
        <v>0</v>
      </c>
      <c r="MH37" s="81">
        <v>1</v>
      </c>
      <c r="MI37" s="81">
        <v>0</v>
      </c>
      <c r="MJ37" s="81">
        <v>9</v>
      </c>
      <c r="MK37" s="81">
        <v>1</v>
      </c>
      <c r="ML37" s="81">
        <v>5</v>
      </c>
      <c r="MM37" s="81">
        <v>36</v>
      </c>
      <c r="MN37" s="81">
        <v>0</v>
      </c>
      <c r="MO37" s="81">
        <v>146</v>
      </c>
      <c r="MP37" s="81">
        <v>76</v>
      </c>
      <c r="MQ37" s="81">
        <v>9</v>
      </c>
      <c r="MR37" s="81">
        <v>31</v>
      </c>
      <c r="MS37" s="81">
        <v>3</v>
      </c>
      <c r="MT37" s="81">
        <v>227</v>
      </c>
      <c r="MU37" s="81">
        <v>0</v>
      </c>
      <c r="MV37" s="81">
        <v>25</v>
      </c>
      <c r="MW37" s="81">
        <v>136</v>
      </c>
      <c r="MX37" s="81">
        <v>63</v>
      </c>
      <c r="MY37" s="81">
        <v>0</v>
      </c>
      <c r="MZ37" s="81">
        <v>0</v>
      </c>
      <c r="NA37" s="81">
        <v>3</v>
      </c>
      <c r="NB37" s="81">
        <v>60</v>
      </c>
      <c r="NC37" s="81">
        <v>9</v>
      </c>
      <c r="ND37" s="81">
        <v>0</v>
      </c>
      <c r="NE37" s="81">
        <v>1</v>
      </c>
      <c r="NF37" s="81">
        <v>1339</v>
      </c>
      <c r="NG37" s="81">
        <v>300</v>
      </c>
      <c r="NH37" s="81">
        <v>270</v>
      </c>
      <c r="NI37" s="81">
        <v>60</v>
      </c>
      <c r="NJ37" s="81">
        <v>25</v>
      </c>
      <c r="NK37" s="81">
        <v>386</v>
      </c>
      <c r="NL37" s="81">
        <v>210</v>
      </c>
      <c r="NM37" s="81">
        <v>1114</v>
      </c>
      <c r="NN37" s="81">
        <v>127</v>
      </c>
      <c r="NO37" s="81">
        <v>680</v>
      </c>
      <c r="NP37" s="81">
        <v>145</v>
      </c>
      <c r="NQ37" s="81">
        <v>1</v>
      </c>
      <c r="NR37" s="81">
        <v>499</v>
      </c>
      <c r="NS37" s="81">
        <v>484</v>
      </c>
      <c r="NT37" s="81">
        <v>333</v>
      </c>
      <c r="NU37" s="81">
        <v>426</v>
      </c>
      <c r="NV37" s="81">
        <v>200</v>
      </c>
      <c r="NW37" s="81">
        <v>198</v>
      </c>
      <c r="NX37" s="81">
        <v>107</v>
      </c>
      <c r="NY37" s="81">
        <v>523</v>
      </c>
      <c r="NZ37" s="81">
        <v>301</v>
      </c>
      <c r="OA37" s="81">
        <v>78</v>
      </c>
      <c r="OB37" s="81">
        <v>992</v>
      </c>
      <c r="OC37" s="81">
        <v>75</v>
      </c>
      <c r="OD37" s="81">
        <v>22</v>
      </c>
      <c r="OE37" s="81">
        <v>12</v>
      </c>
      <c r="OF37" s="81">
        <v>0</v>
      </c>
      <c r="OG37" s="81">
        <v>465</v>
      </c>
      <c r="OH37" s="81">
        <v>266</v>
      </c>
      <c r="OI37" s="81">
        <v>28</v>
      </c>
      <c r="OJ37" s="81">
        <v>146</v>
      </c>
      <c r="OK37" s="81">
        <v>10</v>
      </c>
      <c r="OL37" s="81">
        <v>29</v>
      </c>
      <c r="OM37" s="81">
        <v>4</v>
      </c>
      <c r="ON37" s="81">
        <v>1</v>
      </c>
      <c r="OO37" s="81">
        <v>16</v>
      </c>
      <c r="OP37" s="81">
        <v>1</v>
      </c>
      <c r="OQ37" s="81">
        <v>18</v>
      </c>
      <c r="OR37" s="81">
        <v>71</v>
      </c>
      <c r="OS37" s="81">
        <v>36</v>
      </c>
      <c r="OT37" s="81">
        <v>8</v>
      </c>
      <c r="OU37" s="81">
        <v>9</v>
      </c>
      <c r="OV37" s="81">
        <v>0</v>
      </c>
      <c r="OW37" s="81">
        <v>12</v>
      </c>
      <c r="OX37" s="81">
        <v>4</v>
      </c>
      <c r="OY37" s="81">
        <v>7</v>
      </c>
      <c r="OZ37" s="81">
        <v>3</v>
      </c>
      <c r="PA37" s="81">
        <v>721</v>
      </c>
      <c r="PB37" s="81">
        <v>0</v>
      </c>
      <c r="PC37" s="81">
        <v>12</v>
      </c>
      <c r="PD37" s="81">
        <v>5</v>
      </c>
      <c r="PE37" s="81">
        <v>8</v>
      </c>
      <c r="PF37" s="81">
        <v>3</v>
      </c>
      <c r="PG37" s="81">
        <v>62</v>
      </c>
      <c r="PH37" s="81">
        <v>7</v>
      </c>
      <c r="PI37" s="81">
        <v>12</v>
      </c>
      <c r="PJ37" s="81">
        <v>31</v>
      </c>
      <c r="PK37" s="81">
        <v>3</v>
      </c>
      <c r="PL37" s="81">
        <v>34</v>
      </c>
      <c r="PM37" s="81">
        <v>1</v>
      </c>
      <c r="PN37" s="81">
        <v>668</v>
      </c>
      <c r="PO37" s="81">
        <v>0</v>
      </c>
      <c r="PP37" s="81">
        <v>100</v>
      </c>
      <c r="PQ37" s="81">
        <v>5</v>
      </c>
      <c r="PR37" s="81">
        <v>2</v>
      </c>
      <c r="PS37" s="81">
        <v>10</v>
      </c>
      <c r="PT37" s="81">
        <v>386</v>
      </c>
      <c r="PU37" s="81">
        <v>3</v>
      </c>
      <c r="PV37" s="81">
        <v>0</v>
      </c>
      <c r="PW37" s="81">
        <v>104</v>
      </c>
      <c r="PX37" s="81">
        <v>8</v>
      </c>
      <c r="PY37" s="81">
        <v>93</v>
      </c>
      <c r="PZ37" s="81">
        <v>364</v>
      </c>
      <c r="QA37" s="81">
        <v>42</v>
      </c>
      <c r="QB37" s="81">
        <v>784</v>
      </c>
      <c r="QC37" s="81">
        <v>1</v>
      </c>
      <c r="QD37" s="81">
        <v>9</v>
      </c>
      <c r="QE37" s="81">
        <v>1</v>
      </c>
      <c r="QF37" s="81">
        <v>3</v>
      </c>
      <c r="QG37" s="81">
        <v>566</v>
      </c>
      <c r="QH37" s="81">
        <v>0</v>
      </c>
      <c r="QI37" s="81">
        <v>1</v>
      </c>
      <c r="QJ37" s="81">
        <v>0</v>
      </c>
      <c r="QK37" s="81">
        <v>9</v>
      </c>
      <c r="QL37" s="81">
        <v>1</v>
      </c>
      <c r="QM37" s="81">
        <v>5</v>
      </c>
      <c r="QN37" s="81">
        <v>36</v>
      </c>
      <c r="QO37" s="81">
        <v>0</v>
      </c>
      <c r="QP37" s="81">
        <v>146</v>
      </c>
      <c r="QQ37" s="81">
        <v>76</v>
      </c>
      <c r="QR37" s="81">
        <v>9</v>
      </c>
      <c r="QS37" s="81">
        <v>422</v>
      </c>
      <c r="QT37" s="81">
        <v>63</v>
      </c>
      <c r="QU37" s="81">
        <v>3</v>
      </c>
      <c r="QV37" s="81">
        <v>60</v>
      </c>
      <c r="QW37" s="81">
        <v>10</v>
      </c>
      <c r="QX37" s="81">
        <v>8873</v>
      </c>
      <c r="QY37" s="81">
        <v>499</v>
      </c>
      <c r="QZ37" s="81">
        <v>479</v>
      </c>
      <c r="RA37" s="81">
        <v>155</v>
      </c>
      <c r="RB37" s="81">
        <v>784</v>
      </c>
      <c r="RC37" s="81">
        <v>149</v>
      </c>
      <c r="RD37" s="81">
        <v>669</v>
      </c>
      <c r="RE37" s="81">
        <v>117</v>
      </c>
      <c r="RF37" s="81">
        <v>389</v>
      </c>
      <c r="RG37" s="81">
        <v>205</v>
      </c>
      <c r="RH37" s="81">
        <v>406</v>
      </c>
      <c r="RI37" s="81">
        <v>794</v>
      </c>
      <c r="RJ37" s="81">
        <v>4</v>
      </c>
      <c r="RK37" s="81">
        <v>618</v>
      </c>
      <c r="RL37" s="81">
        <v>222</v>
      </c>
      <c r="RM37" s="81">
        <v>9</v>
      </c>
      <c r="RN37" s="81">
        <v>422</v>
      </c>
      <c r="RO37" s="81">
        <v>63</v>
      </c>
      <c r="RP37" s="81">
        <v>3</v>
      </c>
      <c r="RQ37" s="81">
        <v>60</v>
      </c>
      <c r="RR37" s="81">
        <v>10</v>
      </c>
      <c r="RS37" s="81">
        <v>8907</v>
      </c>
      <c r="RT37" s="81">
        <v>887</v>
      </c>
      <c r="RU37" s="81">
        <v>479</v>
      </c>
      <c r="RV37" s="81">
        <v>155</v>
      </c>
      <c r="RW37" s="81">
        <v>784</v>
      </c>
      <c r="RX37" s="81">
        <v>149</v>
      </c>
      <c r="RY37" s="81">
        <v>669</v>
      </c>
      <c r="RZ37" s="81">
        <v>117</v>
      </c>
      <c r="SA37" s="81">
        <v>389</v>
      </c>
      <c r="SB37" s="81">
        <v>205</v>
      </c>
      <c r="SC37" s="81">
        <v>406</v>
      </c>
      <c r="SD37" s="81">
        <v>794</v>
      </c>
      <c r="SE37" s="81">
        <v>4</v>
      </c>
      <c r="SF37" s="81">
        <v>618</v>
      </c>
      <c r="SG37" s="81">
        <v>222</v>
      </c>
      <c r="SH37" s="81">
        <v>9</v>
      </c>
    </row>
    <row r="38" spans="1:502">
      <c r="A38" s="18" t="s">
        <v>582</v>
      </c>
      <c r="B38" s="80">
        <v>30</v>
      </c>
      <c r="C38" s="80">
        <v>13</v>
      </c>
      <c r="D38" s="80">
        <v>2</v>
      </c>
      <c r="E38" s="80">
        <v>2016</v>
      </c>
      <c r="F38" s="80" t="s">
        <v>92</v>
      </c>
      <c r="G38" s="182" t="s">
        <v>570</v>
      </c>
      <c r="H38" s="80" t="s">
        <v>231</v>
      </c>
      <c r="I38" s="173"/>
      <c r="J38" s="83">
        <v>518.97699999999998</v>
      </c>
      <c r="K38" s="83">
        <v>0</v>
      </c>
      <c r="L38" s="83">
        <v>0</v>
      </c>
      <c r="M38" s="83">
        <v>10.91</v>
      </c>
      <c r="N38" s="83">
        <v>1316.04</v>
      </c>
      <c r="O38" s="83">
        <v>33.704000000000001</v>
      </c>
      <c r="P38" s="83">
        <v>0</v>
      </c>
      <c r="Q38" s="83">
        <v>0</v>
      </c>
      <c r="R38" s="83">
        <v>13276.234</v>
      </c>
      <c r="S38" s="83">
        <v>3643.9690000000001</v>
      </c>
      <c r="T38" s="83">
        <v>5656.0129999999999</v>
      </c>
      <c r="U38" s="83">
        <v>639.92200000000003</v>
      </c>
      <c r="V38" s="83">
        <v>132.97999999999999</v>
      </c>
      <c r="W38" s="83">
        <v>26295.483</v>
      </c>
      <c r="X38" s="83">
        <v>1881.788</v>
      </c>
      <c r="Y38" s="83">
        <v>72792.045891000002</v>
      </c>
      <c r="Z38" s="83">
        <v>27406.257000000001</v>
      </c>
      <c r="AA38" s="83">
        <v>6613.4250000000002</v>
      </c>
      <c r="AB38" s="83">
        <v>2583.576</v>
      </c>
      <c r="AC38" s="83">
        <v>10.516</v>
      </c>
      <c r="AD38" s="83">
        <v>58549.945</v>
      </c>
      <c r="AE38" s="83">
        <v>193417.74600000001</v>
      </c>
      <c r="AF38" s="83">
        <v>10790.3233</v>
      </c>
      <c r="AG38" s="83">
        <v>4572.4549999999999</v>
      </c>
      <c r="AH38" s="83">
        <v>2338.098</v>
      </c>
      <c r="AI38" s="83">
        <v>1942.5440000000001</v>
      </c>
      <c r="AJ38" s="83">
        <v>1278.982</v>
      </c>
      <c r="AK38" s="83">
        <v>17254.8786</v>
      </c>
      <c r="AL38" s="83">
        <v>4630.5870000000004</v>
      </c>
      <c r="AM38" s="83">
        <v>616.95699999999999</v>
      </c>
      <c r="AN38" s="83">
        <v>17790.934300000001</v>
      </c>
      <c r="AO38" s="83">
        <v>626.90800000000002</v>
      </c>
      <c r="AP38" s="83">
        <v>26087.022499999999</v>
      </c>
      <c r="AQ38" s="83">
        <v>800.31299999999999</v>
      </c>
      <c r="AR38" s="83">
        <v>560.67200000000003</v>
      </c>
      <c r="AS38" s="83">
        <v>5020.4582049999999</v>
      </c>
      <c r="AT38" s="83">
        <v>2482.9499999999998</v>
      </c>
      <c r="AU38" s="83">
        <v>228.714</v>
      </c>
      <c r="AV38" s="83">
        <v>965.28099999999995</v>
      </c>
      <c r="AW38" s="83">
        <v>123.477</v>
      </c>
      <c r="AX38" s="83">
        <v>163.58500000000001</v>
      </c>
      <c r="AY38" s="83">
        <v>27.452000000000002</v>
      </c>
      <c r="AZ38" s="83">
        <v>3.7010000000000001</v>
      </c>
      <c r="BA38" s="83">
        <v>74.936000000000007</v>
      </c>
      <c r="BB38" s="83">
        <v>10.032</v>
      </c>
      <c r="BC38" s="83">
        <v>95.385000000000005</v>
      </c>
      <c r="BD38" s="83">
        <v>415.49099999999999</v>
      </c>
      <c r="BE38" s="83">
        <v>622.93200000000002</v>
      </c>
      <c r="BF38" s="83">
        <v>38.552</v>
      </c>
      <c r="BG38" s="83">
        <v>36.860999999999997</v>
      </c>
      <c r="BH38" s="83">
        <v>0</v>
      </c>
      <c r="BI38" s="83">
        <v>58.344000000000001</v>
      </c>
      <c r="BJ38" s="83">
        <v>37.127000000000002</v>
      </c>
      <c r="BK38" s="83">
        <v>33.530999999999999</v>
      </c>
      <c r="BL38" s="83">
        <v>9.0939999999999994</v>
      </c>
      <c r="BM38" s="83">
        <v>3564.2449999999999</v>
      </c>
      <c r="BN38" s="83">
        <v>0</v>
      </c>
      <c r="BO38" s="83">
        <v>48.579000000000001</v>
      </c>
      <c r="BP38" s="83">
        <v>14.435</v>
      </c>
      <c r="BQ38" s="83">
        <v>20.872</v>
      </c>
      <c r="BR38" s="83">
        <v>12.506</v>
      </c>
      <c r="BS38" s="83">
        <v>405.416</v>
      </c>
      <c r="BT38" s="83">
        <v>39.841700000000003</v>
      </c>
      <c r="BU38" s="83">
        <v>68.808999999999997</v>
      </c>
      <c r="BV38" s="83">
        <v>205.35900000000001</v>
      </c>
      <c r="BW38" s="83">
        <v>13.377000000000001</v>
      </c>
      <c r="BX38" s="83">
        <v>203.982</v>
      </c>
      <c r="BY38" s="83">
        <v>4.8769999999999998</v>
      </c>
      <c r="BZ38" s="83">
        <v>4583.2290000000003</v>
      </c>
      <c r="CA38" s="83">
        <v>0</v>
      </c>
      <c r="CB38" s="83">
        <v>1671.6020000000001</v>
      </c>
      <c r="CC38" s="83">
        <v>16.228999999999999</v>
      </c>
      <c r="CD38" s="83">
        <v>24.498000000000001</v>
      </c>
      <c r="CE38" s="83">
        <v>65.599000000000004</v>
      </c>
      <c r="CF38" s="83">
        <v>2507.4940000000001</v>
      </c>
      <c r="CG38" s="83">
        <v>10.821</v>
      </c>
      <c r="CH38" s="83">
        <v>2.8090000000000002</v>
      </c>
      <c r="CI38" s="83">
        <v>508.22699999999998</v>
      </c>
      <c r="CJ38" s="83">
        <v>24.92</v>
      </c>
      <c r="CK38" s="83">
        <v>713.75599999999997</v>
      </c>
      <c r="CL38" s="83">
        <v>3833.2020000000002</v>
      </c>
      <c r="CM38" s="83">
        <v>238.27099999999999</v>
      </c>
      <c r="CN38" s="83">
        <v>5013.7110000000002</v>
      </c>
      <c r="CO38" s="83">
        <v>3.5249999999999999</v>
      </c>
      <c r="CP38" s="83">
        <v>26.701000000000001</v>
      </c>
      <c r="CQ38" s="83">
        <v>5.7910000000000004</v>
      </c>
      <c r="CR38" s="83">
        <v>18.282</v>
      </c>
      <c r="CS38" s="83">
        <v>15699.25990728</v>
      </c>
      <c r="CT38" s="83">
        <v>0</v>
      </c>
      <c r="CU38" s="83">
        <v>4.0629999999999997</v>
      </c>
      <c r="CV38" s="83">
        <v>4.016</v>
      </c>
      <c r="CW38" s="83">
        <v>194.02199999999999</v>
      </c>
      <c r="CX38" s="83">
        <v>13.571</v>
      </c>
      <c r="CY38" s="83">
        <v>37.963999999999999</v>
      </c>
      <c r="CZ38" s="83">
        <v>228.27799999999999</v>
      </c>
      <c r="DA38" s="83">
        <v>0</v>
      </c>
      <c r="DB38" s="83">
        <v>1150.4680000000001</v>
      </c>
      <c r="DC38" s="83">
        <v>490.95770499999998</v>
      </c>
      <c r="DD38" s="83">
        <v>43.271999999999998</v>
      </c>
      <c r="DE38" s="83">
        <v>25675.547999999999</v>
      </c>
      <c r="DF38" s="83">
        <v>896.97400000000005</v>
      </c>
      <c r="DG38" s="83">
        <v>25881.776000000002</v>
      </c>
      <c r="DH38" s="83">
        <v>3.2</v>
      </c>
      <c r="DI38" s="83">
        <v>743.923</v>
      </c>
      <c r="DJ38" s="83">
        <v>560.67200000000003</v>
      </c>
      <c r="DK38" s="83">
        <v>518.97699999999998</v>
      </c>
      <c r="DL38" s="83">
        <v>0</v>
      </c>
      <c r="DM38" s="83">
        <v>0</v>
      </c>
      <c r="DN38" s="83">
        <v>10.91</v>
      </c>
      <c r="DO38" s="83">
        <v>1316.04</v>
      </c>
      <c r="DP38" s="83">
        <v>33.704000000000001</v>
      </c>
      <c r="DQ38" s="83">
        <v>0</v>
      </c>
      <c r="DR38" s="83">
        <v>0</v>
      </c>
      <c r="DS38" s="83">
        <v>13276.234</v>
      </c>
      <c r="DT38" s="83">
        <v>3643.9690000000001</v>
      </c>
      <c r="DU38" s="83">
        <v>5656.0129999999999</v>
      </c>
      <c r="DV38" s="83">
        <v>639.92200000000003</v>
      </c>
      <c r="DW38" s="83">
        <v>132.97999999999999</v>
      </c>
      <c r="DX38" s="83">
        <v>26295.483</v>
      </c>
      <c r="DY38" s="83">
        <v>1881.788</v>
      </c>
      <c r="DZ38" s="83">
        <v>72792.045891000002</v>
      </c>
      <c r="EA38" s="83">
        <v>833.73500000000001</v>
      </c>
      <c r="EB38" s="83">
        <v>6613.4250000000002</v>
      </c>
      <c r="EC38" s="83">
        <v>2583.576</v>
      </c>
      <c r="ED38" s="83">
        <v>10.516</v>
      </c>
      <c r="EE38" s="83">
        <v>58549.945</v>
      </c>
      <c r="EF38" s="83">
        <v>193417.74600000001</v>
      </c>
      <c r="EG38" s="83">
        <v>10790.3233</v>
      </c>
      <c r="EH38" s="83">
        <v>4572.4549999999999</v>
      </c>
      <c r="EI38" s="83">
        <v>2338.098</v>
      </c>
      <c r="EJ38" s="83">
        <v>1942.5440000000001</v>
      </c>
      <c r="EK38" s="83">
        <v>1278.982</v>
      </c>
      <c r="EL38" s="83">
        <v>17254.8786</v>
      </c>
      <c r="EM38" s="83">
        <v>4630.5870000000004</v>
      </c>
      <c r="EN38" s="83">
        <v>616.95699999999999</v>
      </c>
      <c r="EO38" s="83">
        <v>17790.934300000001</v>
      </c>
      <c r="EP38" s="83">
        <v>626.90800000000002</v>
      </c>
      <c r="EQ38" s="83">
        <v>202.04650000000001</v>
      </c>
      <c r="ER38" s="83">
        <v>56.39</v>
      </c>
      <c r="ES38" s="83">
        <v>0</v>
      </c>
      <c r="ET38" s="83">
        <v>5020.4582049999999</v>
      </c>
      <c r="EU38" s="83">
        <v>2482.9499999999998</v>
      </c>
      <c r="EV38" s="83">
        <v>228.714</v>
      </c>
      <c r="EW38" s="83">
        <v>965.28099999999995</v>
      </c>
      <c r="EX38" s="83">
        <v>123.477</v>
      </c>
      <c r="EY38" s="83">
        <v>163.58500000000001</v>
      </c>
      <c r="EZ38" s="83">
        <v>27.452000000000002</v>
      </c>
      <c r="FA38" s="83">
        <v>3.7010000000000001</v>
      </c>
      <c r="FB38" s="83">
        <v>74.936000000000007</v>
      </c>
      <c r="FC38" s="83">
        <v>10.032</v>
      </c>
      <c r="FD38" s="83">
        <v>95.385000000000005</v>
      </c>
      <c r="FE38" s="83">
        <v>415.49099999999999</v>
      </c>
      <c r="FF38" s="83">
        <v>622.93200000000002</v>
      </c>
      <c r="FG38" s="83">
        <v>38.552</v>
      </c>
      <c r="FH38" s="83">
        <v>36.860999999999997</v>
      </c>
      <c r="FI38" s="83">
        <v>0</v>
      </c>
      <c r="FJ38" s="83">
        <v>58.344000000000001</v>
      </c>
      <c r="FK38" s="83">
        <v>37.127000000000002</v>
      </c>
      <c r="FL38" s="83">
        <v>33.530999999999999</v>
      </c>
      <c r="FM38" s="83">
        <v>9.0939999999999994</v>
      </c>
      <c r="FN38" s="83">
        <v>3564.2449999999999</v>
      </c>
      <c r="FO38" s="83">
        <v>0</v>
      </c>
      <c r="FP38" s="83">
        <v>48.579000000000001</v>
      </c>
      <c r="FQ38" s="83">
        <v>14.435</v>
      </c>
      <c r="FR38" s="83">
        <v>20.872</v>
      </c>
      <c r="FS38" s="83">
        <v>12.506</v>
      </c>
      <c r="FT38" s="83">
        <v>405.416</v>
      </c>
      <c r="FU38" s="83">
        <v>39.841700000000003</v>
      </c>
      <c r="FV38" s="83">
        <v>68.808999999999997</v>
      </c>
      <c r="FW38" s="83">
        <v>205.35900000000001</v>
      </c>
      <c r="FX38" s="83">
        <v>13.377000000000001</v>
      </c>
      <c r="FY38" s="83">
        <v>203.982</v>
      </c>
      <c r="FZ38" s="83">
        <v>4.8769999999999998</v>
      </c>
      <c r="GA38" s="83">
        <v>4583.2290000000003</v>
      </c>
      <c r="GB38" s="83">
        <v>0</v>
      </c>
      <c r="GC38" s="83">
        <v>1671.6020000000001</v>
      </c>
      <c r="GD38" s="83">
        <v>16.228999999999999</v>
      </c>
      <c r="GE38" s="83">
        <v>24.498000000000001</v>
      </c>
      <c r="GF38" s="83">
        <v>65.599000000000004</v>
      </c>
      <c r="GG38" s="83">
        <v>2507.4940000000001</v>
      </c>
      <c r="GH38" s="83">
        <v>10.821</v>
      </c>
      <c r="GI38" s="83">
        <v>2.8090000000000002</v>
      </c>
      <c r="GJ38" s="83">
        <v>508.22699999999998</v>
      </c>
      <c r="GK38" s="83">
        <v>24.92</v>
      </c>
      <c r="GL38" s="83">
        <v>713.75599999999997</v>
      </c>
      <c r="GM38" s="83">
        <v>3833.2020000000002</v>
      </c>
      <c r="GN38" s="83">
        <v>238.27099999999999</v>
      </c>
      <c r="GO38" s="83">
        <v>5013.7110000000002</v>
      </c>
      <c r="GP38" s="83">
        <v>3.5249999999999999</v>
      </c>
      <c r="GQ38" s="83">
        <v>26.701000000000001</v>
      </c>
      <c r="GR38" s="83">
        <v>5.7910000000000004</v>
      </c>
      <c r="GS38" s="83">
        <v>18.282</v>
      </c>
      <c r="GT38" s="83">
        <v>15699.25990728</v>
      </c>
      <c r="GU38" s="83">
        <v>0</v>
      </c>
      <c r="GV38" s="83">
        <v>4.0629999999999997</v>
      </c>
      <c r="GW38" s="83">
        <v>4.016</v>
      </c>
      <c r="GX38" s="83">
        <v>194.02199999999999</v>
      </c>
      <c r="GY38" s="83">
        <v>13.571</v>
      </c>
      <c r="GZ38" s="83">
        <v>37.963999999999999</v>
      </c>
      <c r="HA38" s="83">
        <v>228.27799999999999</v>
      </c>
      <c r="HB38" s="83">
        <v>0</v>
      </c>
      <c r="HC38" s="83">
        <v>1150.4680000000001</v>
      </c>
      <c r="HD38" s="83">
        <v>490.95770499999998</v>
      </c>
      <c r="HE38" s="83">
        <v>43.271999999999998</v>
      </c>
      <c r="HF38" s="83">
        <v>53762.093000000001</v>
      </c>
      <c r="HG38" s="83">
        <v>518.97699999999998</v>
      </c>
      <c r="HH38" s="83">
        <v>10.91</v>
      </c>
      <c r="HI38" s="83">
        <v>1316.04</v>
      </c>
      <c r="HJ38" s="83">
        <v>33.704000000000001</v>
      </c>
      <c r="HK38" s="83">
        <v>448170.04509099998</v>
      </c>
      <c r="HL38" s="83">
        <v>5278.8947049999997</v>
      </c>
      <c r="HM38" s="83">
        <v>3964.0070000000001</v>
      </c>
      <c r="HN38" s="83">
        <v>1288.481</v>
      </c>
      <c r="HO38" s="83">
        <v>3835.5940000000001</v>
      </c>
      <c r="HP38" s="83">
        <v>936.78470000000004</v>
      </c>
      <c r="HQ38" s="83">
        <v>4588.1059999999998</v>
      </c>
      <c r="HR38" s="83">
        <v>1777.9280000000001</v>
      </c>
      <c r="HS38" s="83">
        <v>2521.1239999999998</v>
      </c>
      <c r="HT38" s="83">
        <v>1246.903</v>
      </c>
      <c r="HU38" s="83">
        <v>4071.473</v>
      </c>
      <c r="HV38" s="83">
        <v>5043.9369999999999</v>
      </c>
      <c r="HW38" s="83">
        <v>24.073</v>
      </c>
      <c r="HX38" s="83">
        <v>16181.173907279999</v>
      </c>
      <c r="HY38" s="83">
        <v>1641.4257050000001</v>
      </c>
      <c r="HZ38" s="83">
        <v>43.271999999999998</v>
      </c>
      <c r="IA38" s="83">
        <v>53762.093000000001</v>
      </c>
      <c r="IB38" s="83">
        <v>518.97699999999998</v>
      </c>
      <c r="IC38" s="83">
        <v>10.91</v>
      </c>
      <c r="ID38" s="83">
        <v>1316.04</v>
      </c>
      <c r="IE38" s="83">
        <v>33.704000000000001</v>
      </c>
      <c r="IF38" s="83">
        <v>474742.56709099998</v>
      </c>
      <c r="IG38" s="83">
        <v>32468.465704999999</v>
      </c>
      <c r="IH38" s="83">
        <v>3964.0070000000001</v>
      </c>
      <c r="II38" s="83">
        <v>1288.481</v>
      </c>
      <c r="IJ38" s="83">
        <v>3835.5940000000001</v>
      </c>
      <c r="IK38" s="83">
        <v>936.78470000000004</v>
      </c>
      <c r="IL38" s="83">
        <v>4588.1059999999998</v>
      </c>
      <c r="IM38" s="83">
        <v>1777.9280000000001</v>
      </c>
      <c r="IN38" s="83">
        <v>2521.1239999999998</v>
      </c>
      <c r="IO38" s="83">
        <v>1246.903</v>
      </c>
      <c r="IP38" s="83">
        <v>4071.473</v>
      </c>
      <c r="IQ38" s="83">
        <v>5043.9369999999999</v>
      </c>
      <c r="IR38" s="83">
        <v>24.073</v>
      </c>
      <c r="IS38" s="83">
        <v>16181.173907279999</v>
      </c>
      <c r="IT38" s="83">
        <v>1641.4257050000001</v>
      </c>
      <c r="IU38" s="83">
        <v>43.271999999999998</v>
      </c>
      <c r="IV38" s="84">
        <v>0</v>
      </c>
      <c r="IW38" s="81">
        <v>67</v>
      </c>
      <c r="IX38" s="81">
        <v>0</v>
      </c>
      <c r="IY38" s="81">
        <v>0</v>
      </c>
      <c r="IZ38" s="81">
        <v>3</v>
      </c>
      <c r="JA38" s="81">
        <v>65</v>
      </c>
      <c r="JB38" s="81">
        <v>9</v>
      </c>
      <c r="JC38" s="81">
        <v>0</v>
      </c>
      <c r="JD38" s="81">
        <v>0</v>
      </c>
      <c r="JE38" s="81">
        <v>1367</v>
      </c>
      <c r="JF38" s="81">
        <v>310</v>
      </c>
      <c r="JG38" s="81">
        <v>268</v>
      </c>
      <c r="JH38" s="81">
        <v>64</v>
      </c>
      <c r="JI38" s="81">
        <v>26</v>
      </c>
      <c r="JJ38" s="81">
        <v>396</v>
      </c>
      <c r="JK38" s="81">
        <v>216</v>
      </c>
      <c r="JL38" s="81">
        <v>1158</v>
      </c>
      <c r="JM38" s="81">
        <v>154</v>
      </c>
      <c r="JN38" s="81">
        <v>681</v>
      </c>
      <c r="JO38" s="81">
        <v>147</v>
      </c>
      <c r="JP38" s="81">
        <v>1</v>
      </c>
      <c r="JQ38" s="81">
        <v>490</v>
      </c>
      <c r="JR38" s="81">
        <v>487</v>
      </c>
      <c r="JS38" s="81">
        <v>342</v>
      </c>
      <c r="JT38" s="81">
        <v>431</v>
      </c>
      <c r="JU38" s="81">
        <v>198</v>
      </c>
      <c r="JV38" s="81">
        <v>208</v>
      </c>
      <c r="JW38" s="81">
        <v>105</v>
      </c>
      <c r="JX38" s="81">
        <v>527</v>
      </c>
      <c r="JY38" s="81">
        <v>297</v>
      </c>
      <c r="JZ38" s="81">
        <v>73</v>
      </c>
      <c r="KA38" s="81">
        <v>1023</v>
      </c>
      <c r="KB38" s="81">
        <v>77</v>
      </c>
      <c r="KC38" s="81">
        <v>245</v>
      </c>
      <c r="KD38" s="81">
        <v>38</v>
      </c>
      <c r="KE38" s="81">
        <v>136</v>
      </c>
      <c r="KF38" s="81">
        <v>459</v>
      </c>
      <c r="KG38" s="81">
        <v>285</v>
      </c>
      <c r="KH38" s="81">
        <v>26</v>
      </c>
      <c r="KI38" s="81">
        <v>134</v>
      </c>
      <c r="KJ38" s="81">
        <v>13</v>
      </c>
      <c r="KK38" s="81">
        <v>28</v>
      </c>
      <c r="KL38" s="81">
        <v>4</v>
      </c>
      <c r="KM38" s="81">
        <v>1</v>
      </c>
      <c r="KN38" s="81">
        <v>17</v>
      </c>
      <c r="KO38" s="81">
        <v>2</v>
      </c>
      <c r="KP38" s="81">
        <v>18</v>
      </c>
      <c r="KQ38" s="81">
        <v>75</v>
      </c>
      <c r="KR38" s="81">
        <v>40</v>
      </c>
      <c r="KS38" s="81">
        <v>8</v>
      </c>
      <c r="KT38" s="81">
        <v>9</v>
      </c>
      <c r="KU38" s="81">
        <v>0</v>
      </c>
      <c r="KV38" s="81">
        <v>12</v>
      </c>
      <c r="KW38" s="81">
        <v>3</v>
      </c>
      <c r="KX38" s="81">
        <v>8</v>
      </c>
      <c r="KY38" s="81">
        <v>2</v>
      </c>
      <c r="KZ38" s="81">
        <v>735</v>
      </c>
      <c r="LA38" s="81">
        <v>0</v>
      </c>
      <c r="LB38" s="81">
        <v>14</v>
      </c>
      <c r="LC38" s="81">
        <v>4</v>
      </c>
      <c r="LD38" s="81">
        <v>7</v>
      </c>
      <c r="LE38" s="81">
        <v>4</v>
      </c>
      <c r="LF38" s="81">
        <v>61</v>
      </c>
      <c r="LG38" s="81">
        <v>6</v>
      </c>
      <c r="LH38" s="81">
        <v>14</v>
      </c>
      <c r="LI38" s="81">
        <v>33</v>
      </c>
      <c r="LJ38" s="81">
        <v>3</v>
      </c>
      <c r="LK38" s="81">
        <v>36</v>
      </c>
      <c r="LL38" s="81">
        <v>1</v>
      </c>
      <c r="LM38" s="81">
        <v>687</v>
      </c>
      <c r="LN38" s="81">
        <v>0</v>
      </c>
      <c r="LO38" s="81">
        <v>110</v>
      </c>
      <c r="LP38" s="81">
        <v>4</v>
      </c>
      <c r="LQ38" s="81">
        <v>2</v>
      </c>
      <c r="LR38" s="81">
        <v>13</v>
      </c>
      <c r="LS38" s="81">
        <v>399</v>
      </c>
      <c r="LT38" s="81">
        <v>3</v>
      </c>
      <c r="LU38" s="81">
        <v>1</v>
      </c>
      <c r="LV38" s="81">
        <v>107</v>
      </c>
      <c r="LW38" s="81">
        <v>8</v>
      </c>
      <c r="LX38" s="81">
        <v>98</v>
      </c>
      <c r="LY38" s="81">
        <v>362</v>
      </c>
      <c r="LZ38" s="81">
        <v>42</v>
      </c>
      <c r="MA38" s="81">
        <v>808</v>
      </c>
      <c r="MB38" s="81">
        <v>1</v>
      </c>
      <c r="MC38" s="81">
        <v>6</v>
      </c>
      <c r="MD38" s="81">
        <v>2</v>
      </c>
      <c r="ME38" s="81">
        <v>2</v>
      </c>
      <c r="MF38" s="81">
        <v>573</v>
      </c>
      <c r="MG38" s="81">
        <v>0</v>
      </c>
      <c r="MH38" s="81">
        <v>1</v>
      </c>
      <c r="MI38" s="81">
        <v>1</v>
      </c>
      <c r="MJ38" s="81">
        <v>9</v>
      </c>
      <c r="MK38" s="81">
        <v>2</v>
      </c>
      <c r="ML38" s="81">
        <v>5</v>
      </c>
      <c r="MM38" s="81">
        <v>38</v>
      </c>
      <c r="MN38" s="81">
        <v>0</v>
      </c>
      <c r="MO38" s="81">
        <v>161</v>
      </c>
      <c r="MP38" s="81">
        <v>79</v>
      </c>
      <c r="MQ38" s="81">
        <v>8</v>
      </c>
      <c r="MR38" s="81">
        <v>26</v>
      </c>
      <c r="MS38" s="81">
        <v>2</v>
      </c>
      <c r="MT38" s="81">
        <v>221</v>
      </c>
      <c r="MU38" s="81">
        <v>1</v>
      </c>
      <c r="MV38" s="81">
        <v>27</v>
      </c>
      <c r="MW38" s="81">
        <v>136</v>
      </c>
      <c r="MX38" s="81">
        <v>67</v>
      </c>
      <c r="MY38" s="81">
        <v>0</v>
      </c>
      <c r="MZ38" s="81">
        <v>0</v>
      </c>
      <c r="NA38" s="81">
        <v>3</v>
      </c>
      <c r="NB38" s="81">
        <v>65</v>
      </c>
      <c r="NC38" s="81">
        <v>9</v>
      </c>
      <c r="ND38" s="81">
        <v>0</v>
      </c>
      <c r="NE38" s="81">
        <v>0</v>
      </c>
      <c r="NF38" s="81">
        <v>1367</v>
      </c>
      <c r="NG38" s="81">
        <v>310</v>
      </c>
      <c r="NH38" s="81">
        <v>268</v>
      </c>
      <c r="NI38" s="81">
        <v>64</v>
      </c>
      <c r="NJ38" s="81">
        <v>26</v>
      </c>
      <c r="NK38" s="81">
        <v>396</v>
      </c>
      <c r="NL38" s="81">
        <v>216</v>
      </c>
      <c r="NM38" s="81">
        <v>1158</v>
      </c>
      <c r="NN38" s="81">
        <v>126</v>
      </c>
      <c r="NO38" s="81">
        <v>681</v>
      </c>
      <c r="NP38" s="81">
        <v>147</v>
      </c>
      <c r="NQ38" s="81">
        <v>1</v>
      </c>
      <c r="NR38" s="81">
        <v>490</v>
      </c>
      <c r="NS38" s="81">
        <v>487</v>
      </c>
      <c r="NT38" s="81">
        <v>342</v>
      </c>
      <c r="NU38" s="81">
        <v>431</v>
      </c>
      <c r="NV38" s="81">
        <v>198</v>
      </c>
      <c r="NW38" s="81">
        <v>208</v>
      </c>
      <c r="NX38" s="81">
        <v>105</v>
      </c>
      <c r="NY38" s="81">
        <v>527</v>
      </c>
      <c r="NZ38" s="81">
        <v>297</v>
      </c>
      <c r="OA38" s="81">
        <v>73</v>
      </c>
      <c r="OB38" s="81">
        <v>1023</v>
      </c>
      <c r="OC38" s="81">
        <v>77</v>
      </c>
      <c r="OD38" s="81">
        <v>23</v>
      </c>
      <c r="OE38" s="81">
        <v>11</v>
      </c>
      <c r="OF38" s="81">
        <v>0</v>
      </c>
      <c r="OG38" s="81">
        <v>459</v>
      </c>
      <c r="OH38" s="81">
        <v>285</v>
      </c>
      <c r="OI38" s="81">
        <v>26</v>
      </c>
      <c r="OJ38" s="81">
        <v>134</v>
      </c>
      <c r="OK38" s="81">
        <v>13</v>
      </c>
      <c r="OL38" s="81">
        <v>28</v>
      </c>
      <c r="OM38" s="81">
        <v>4</v>
      </c>
      <c r="ON38" s="81">
        <v>1</v>
      </c>
      <c r="OO38" s="81">
        <v>17</v>
      </c>
      <c r="OP38" s="81">
        <v>2</v>
      </c>
      <c r="OQ38" s="81">
        <v>18</v>
      </c>
      <c r="OR38" s="81">
        <v>75</v>
      </c>
      <c r="OS38" s="81">
        <v>40</v>
      </c>
      <c r="OT38" s="81">
        <v>8</v>
      </c>
      <c r="OU38" s="81">
        <v>9</v>
      </c>
      <c r="OV38" s="81">
        <v>0</v>
      </c>
      <c r="OW38" s="81">
        <v>12</v>
      </c>
      <c r="OX38" s="81">
        <v>3</v>
      </c>
      <c r="OY38" s="81">
        <v>8</v>
      </c>
      <c r="OZ38" s="81">
        <v>2</v>
      </c>
      <c r="PA38" s="81">
        <v>735</v>
      </c>
      <c r="PB38" s="81">
        <v>0</v>
      </c>
      <c r="PC38" s="81">
        <v>14</v>
      </c>
      <c r="PD38" s="81">
        <v>4</v>
      </c>
      <c r="PE38" s="81">
        <v>7</v>
      </c>
      <c r="PF38" s="81">
        <v>4</v>
      </c>
      <c r="PG38" s="81">
        <v>61</v>
      </c>
      <c r="PH38" s="81">
        <v>6</v>
      </c>
      <c r="PI38" s="81">
        <v>14</v>
      </c>
      <c r="PJ38" s="81">
        <v>33</v>
      </c>
      <c r="PK38" s="81">
        <v>3</v>
      </c>
      <c r="PL38" s="81">
        <v>36</v>
      </c>
      <c r="PM38" s="81">
        <v>1</v>
      </c>
      <c r="PN38" s="81">
        <v>687</v>
      </c>
      <c r="PO38" s="81">
        <v>0</v>
      </c>
      <c r="PP38" s="81">
        <v>110</v>
      </c>
      <c r="PQ38" s="81">
        <v>4</v>
      </c>
      <c r="PR38" s="81">
        <v>2</v>
      </c>
      <c r="PS38" s="81">
        <v>13</v>
      </c>
      <c r="PT38" s="81">
        <v>399</v>
      </c>
      <c r="PU38" s="81">
        <v>3</v>
      </c>
      <c r="PV38" s="81">
        <v>1</v>
      </c>
      <c r="PW38" s="81">
        <v>107</v>
      </c>
      <c r="PX38" s="81">
        <v>8</v>
      </c>
      <c r="PY38" s="81">
        <v>98</v>
      </c>
      <c r="PZ38" s="81">
        <v>362</v>
      </c>
      <c r="QA38" s="81">
        <v>42</v>
      </c>
      <c r="QB38" s="81">
        <v>808</v>
      </c>
      <c r="QC38" s="81">
        <v>1</v>
      </c>
      <c r="QD38" s="81">
        <v>6</v>
      </c>
      <c r="QE38" s="81">
        <v>2</v>
      </c>
      <c r="QF38" s="81">
        <v>2</v>
      </c>
      <c r="QG38" s="81">
        <v>573</v>
      </c>
      <c r="QH38" s="81">
        <v>0</v>
      </c>
      <c r="QI38" s="81">
        <v>1</v>
      </c>
      <c r="QJ38" s="81">
        <v>1</v>
      </c>
      <c r="QK38" s="81">
        <v>9</v>
      </c>
      <c r="QL38" s="81">
        <v>2</v>
      </c>
      <c r="QM38" s="81">
        <v>5</v>
      </c>
      <c r="QN38" s="81">
        <v>38</v>
      </c>
      <c r="QO38" s="81">
        <v>0</v>
      </c>
      <c r="QP38" s="81">
        <v>161</v>
      </c>
      <c r="QQ38" s="81">
        <v>79</v>
      </c>
      <c r="QR38" s="81">
        <v>8</v>
      </c>
      <c r="QS38" s="81">
        <v>413</v>
      </c>
      <c r="QT38" s="81">
        <v>67</v>
      </c>
      <c r="QU38" s="81">
        <v>3</v>
      </c>
      <c r="QV38" s="81">
        <v>65</v>
      </c>
      <c r="QW38" s="81">
        <v>9</v>
      </c>
      <c r="QX38" s="81">
        <v>9018</v>
      </c>
      <c r="QY38" s="81">
        <v>493</v>
      </c>
      <c r="QZ38" s="81">
        <v>486</v>
      </c>
      <c r="RA38" s="81">
        <v>165</v>
      </c>
      <c r="RB38" s="81">
        <v>798</v>
      </c>
      <c r="RC38" s="81">
        <v>153</v>
      </c>
      <c r="RD38" s="81">
        <v>688</v>
      </c>
      <c r="RE38" s="81">
        <v>129</v>
      </c>
      <c r="RF38" s="81">
        <v>403</v>
      </c>
      <c r="RG38" s="81">
        <v>213</v>
      </c>
      <c r="RH38" s="81">
        <v>404</v>
      </c>
      <c r="RI38" s="81">
        <v>815</v>
      </c>
      <c r="RJ38" s="81">
        <v>4</v>
      </c>
      <c r="RK38" s="81">
        <v>629</v>
      </c>
      <c r="RL38" s="81">
        <v>240</v>
      </c>
      <c r="RM38" s="81">
        <v>8</v>
      </c>
      <c r="RN38" s="81">
        <v>413</v>
      </c>
      <c r="RO38" s="81">
        <v>67</v>
      </c>
      <c r="RP38" s="81">
        <v>3</v>
      </c>
      <c r="RQ38" s="81">
        <v>65</v>
      </c>
      <c r="RR38" s="81">
        <v>9</v>
      </c>
      <c r="RS38" s="81">
        <v>9046</v>
      </c>
      <c r="RT38" s="81">
        <v>878</v>
      </c>
      <c r="RU38" s="81">
        <v>486</v>
      </c>
      <c r="RV38" s="81">
        <v>165</v>
      </c>
      <c r="RW38" s="81">
        <v>798</v>
      </c>
      <c r="RX38" s="81">
        <v>153</v>
      </c>
      <c r="RY38" s="81">
        <v>688</v>
      </c>
      <c r="RZ38" s="81">
        <v>129</v>
      </c>
      <c r="SA38" s="81">
        <v>403</v>
      </c>
      <c r="SB38" s="81">
        <v>213</v>
      </c>
      <c r="SC38" s="81">
        <v>404</v>
      </c>
      <c r="SD38" s="81">
        <v>815</v>
      </c>
      <c r="SE38" s="81">
        <v>4</v>
      </c>
      <c r="SF38" s="81">
        <v>629</v>
      </c>
      <c r="SG38" s="81">
        <v>240</v>
      </c>
      <c r="SH38" s="81">
        <v>8</v>
      </c>
    </row>
    <row r="39" spans="1:502">
      <c r="A39" s="18" t="s">
        <v>583</v>
      </c>
      <c r="B39" s="80">
        <v>31</v>
      </c>
      <c r="C39" s="80">
        <v>14</v>
      </c>
      <c r="D39" s="80">
        <v>2</v>
      </c>
      <c r="E39" s="80">
        <v>2017</v>
      </c>
      <c r="F39" s="80" t="s">
        <v>71</v>
      </c>
      <c r="G39" s="182" t="s">
        <v>570</v>
      </c>
      <c r="H39" s="80" t="s">
        <v>231</v>
      </c>
      <c r="I39" s="173"/>
      <c r="J39" s="83">
        <v>739.32189000000005</v>
      </c>
      <c r="K39" s="83">
        <v>0</v>
      </c>
      <c r="L39" s="83">
        <v>0</v>
      </c>
      <c r="M39" s="83">
        <v>8.5619999999999994</v>
      </c>
      <c r="N39" s="83">
        <v>1250.4590000000001</v>
      </c>
      <c r="O39" s="83">
        <v>28.256</v>
      </c>
      <c r="P39" s="83">
        <v>0</v>
      </c>
      <c r="Q39" s="83">
        <v>0</v>
      </c>
      <c r="R39" s="83">
        <v>13155.28746</v>
      </c>
      <c r="S39" s="83">
        <v>3671.6770000000001</v>
      </c>
      <c r="T39" s="83">
        <v>5290.2470000000003</v>
      </c>
      <c r="U39" s="83">
        <v>660.80499999999995</v>
      </c>
      <c r="V39" s="83">
        <v>130.58799999999999</v>
      </c>
      <c r="W39" s="83">
        <v>26113.777999999998</v>
      </c>
      <c r="X39" s="83">
        <v>1838.3879999999999</v>
      </c>
      <c r="Y39" s="83">
        <v>77496.145999999993</v>
      </c>
      <c r="Z39" s="83">
        <v>32093.704000000002</v>
      </c>
      <c r="AA39" s="83">
        <v>7017.357</v>
      </c>
      <c r="AB39" s="83">
        <v>2571.3359999999998</v>
      </c>
      <c r="AC39" s="83">
        <v>9.6150000000000002</v>
      </c>
      <c r="AD39" s="83">
        <v>59962.839</v>
      </c>
      <c r="AE39" s="83">
        <v>191093.08799999999</v>
      </c>
      <c r="AF39" s="83">
        <v>10862.880999999999</v>
      </c>
      <c r="AG39" s="83">
        <v>4461.4350000000004</v>
      </c>
      <c r="AH39" s="83">
        <v>2885.3690000000001</v>
      </c>
      <c r="AI39" s="83">
        <v>2028.1489999999999</v>
      </c>
      <c r="AJ39" s="83">
        <v>1357.8879999999999</v>
      </c>
      <c r="AK39" s="83">
        <v>17461.819</v>
      </c>
      <c r="AL39" s="83">
        <v>4576.2520000000004</v>
      </c>
      <c r="AM39" s="83">
        <v>633.59199999999998</v>
      </c>
      <c r="AN39" s="83">
        <v>18014.091</v>
      </c>
      <c r="AO39" s="83">
        <v>738.13199999999995</v>
      </c>
      <c r="AP39" s="83">
        <v>25494.02</v>
      </c>
      <c r="AQ39" s="83">
        <v>949.74599999999998</v>
      </c>
      <c r="AR39" s="83">
        <v>561.91099999999994</v>
      </c>
      <c r="AS39" s="83">
        <v>5352.3270000000002</v>
      </c>
      <c r="AT39" s="83">
        <v>2463.444</v>
      </c>
      <c r="AU39" s="83">
        <v>215.93</v>
      </c>
      <c r="AV39" s="83">
        <v>1027.4649999999999</v>
      </c>
      <c r="AW39" s="83">
        <v>183.31299999999999</v>
      </c>
      <c r="AX39" s="83">
        <v>160.91200000000001</v>
      </c>
      <c r="AY39" s="83">
        <v>26.754999999999999</v>
      </c>
      <c r="AZ39" s="83">
        <v>3.669</v>
      </c>
      <c r="BA39" s="83">
        <v>98.638999999999996</v>
      </c>
      <c r="BB39" s="83">
        <v>5.8639999999999999</v>
      </c>
      <c r="BC39" s="83">
        <v>91.691999999999993</v>
      </c>
      <c r="BD39" s="83">
        <v>396.7</v>
      </c>
      <c r="BE39" s="83">
        <v>614.73800000000006</v>
      </c>
      <c r="BF39" s="83">
        <v>40.496000000000002</v>
      </c>
      <c r="BG39" s="83">
        <v>36.003</v>
      </c>
      <c r="BH39" s="83">
        <v>0</v>
      </c>
      <c r="BI39" s="83">
        <v>57.844000000000001</v>
      </c>
      <c r="BJ39" s="83">
        <v>32.058999999999997</v>
      </c>
      <c r="BK39" s="83">
        <v>34.558999999999997</v>
      </c>
      <c r="BL39" s="83">
        <v>9.3049999999999997</v>
      </c>
      <c r="BM39" s="83">
        <v>3193.886</v>
      </c>
      <c r="BN39" s="83">
        <v>0</v>
      </c>
      <c r="BO39" s="83">
        <v>36.134</v>
      </c>
      <c r="BP39" s="83">
        <v>20.373999999999999</v>
      </c>
      <c r="BQ39" s="83">
        <v>24.984999999999999</v>
      </c>
      <c r="BR39" s="83">
        <v>15.368</v>
      </c>
      <c r="BS39" s="83">
        <v>383.38900000000001</v>
      </c>
      <c r="BT39" s="83">
        <v>39.113999999999997</v>
      </c>
      <c r="BU39" s="83">
        <v>106.172</v>
      </c>
      <c r="BV39" s="83">
        <v>188.54499999999999</v>
      </c>
      <c r="BW39" s="83">
        <v>13.545</v>
      </c>
      <c r="BX39" s="83">
        <v>193.071</v>
      </c>
      <c r="BY39" s="83">
        <v>4.5949999999999998</v>
      </c>
      <c r="BZ39" s="83">
        <v>4504.5119999999997</v>
      </c>
      <c r="CA39" s="83">
        <v>0</v>
      </c>
      <c r="CB39" s="83">
        <v>1819.3879999999999</v>
      </c>
      <c r="CC39" s="83">
        <v>19.164000000000001</v>
      </c>
      <c r="CD39" s="83">
        <v>23.73</v>
      </c>
      <c r="CE39" s="83">
        <v>71.108000000000004</v>
      </c>
      <c r="CF39" s="83">
        <v>2412.2220000000002</v>
      </c>
      <c r="CG39" s="83">
        <v>10.547000000000001</v>
      </c>
      <c r="CH39" s="83">
        <v>2.4689999999999999</v>
      </c>
      <c r="CI39" s="83">
        <v>528.17499999999995</v>
      </c>
      <c r="CJ39" s="83">
        <v>23.704999999999998</v>
      </c>
      <c r="CK39" s="83">
        <v>695.31100000000004</v>
      </c>
      <c r="CL39" s="83">
        <v>3820.75</v>
      </c>
      <c r="CM39" s="83">
        <v>216.28899999999999</v>
      </c>
      <c r="CN39" s="83">
        <v>4972.8379999999997</v>
      </c>
      <c r="CO39" s="83">
        <v>3.3069999999999999</v>
      </c>
      <c r="CP39" s="83">
        <v>30.928000000000001</v>
      </c>
      <c r="CQ39" s="83">
        <v>3.2890000000000001</v>
      </c>
      <c r="CR39" s="83">
        <v>17.475999999999999</v>
      </c>
      <c r="CS39" s="83">
        <v>16979.845649999999</v>
      </c>
      <c r="CT39" s="83">
        <v>0</v>
      </c>
      <c r="CU39" s="83">
        <v>3.6890000000000001</v>
      </c>
      <c r="CV39" s="83">
        <v>0</v>
      </c>
      <c r="CW39" s="83">
        <v>121.32899999999999</v>
      </c>
      <c r="CX39" s="83">
        <v>13.076000000000001</v>
      </c>
      <c r="CY39" s="83">
        <v>36.466000000000001</v>
      </c>
      <c r="CZ39" s="83">
        <v>225.52799999999999</v>
      </c>
      <c r="DA39" s="83">
        <v>0</v>
      </c>
      <c r="DB39" s="83">
        <v>1093.9100000000001</v>
      </c>
      <c r="DC39" s="83">
        <v>445.06099999999998</v>
      </c>
      <c r="DD39" s="83">
        <v>44.628</v>
      </c>
      <c r="DE39" s="83">
        <v>29636.538</v>
      </c>
      <c r="DF39" s="83">
        <v>1680.3130000000001</v>
      </c>
      <c r="DG39" s="83">
        <v>25302.383000000002</v>
      </c>
      <c r="DH39" s="83">
        <v>7.3810000000000002</v>
      </c>
      <c r="DI39" s="83">
        <v>894.02599999999995</v>
      </c>
      <c r="DJ39" s="83">
        <v>561.91099999999994</v>
      </c>
      <c r="DK39" s="83">
        <v>739.32189000000005</v>
      </c>
      <c r="DL39" s="83">
        <v>0</v>
      </c>
      <c r="DM39" s="83">
        <v>0</v>
      </c>
      <c r="DN39" s="83">
        <v>8.5619999999999994</v>
      </c>
      <c r="DO39" s="83">
        <v>1250.4590000000001</v>
      </c>
      <c r="DP39" s="83">
        <v>28.256</v>
      </c>
      <c r="DQ39" s="83">
        <v>0</v>
      </c>
      <c r="DR39" s="83">
        <v>0</v>
      </c>
      <c r="DS39" s="83">
        <v>13155.28746</v>
      </c>
      <c r="DT39" s="83">
        <v>3671.6770000000001</v>
      </c>
      <c r="DU39" s="83">
        <v>5290.2470000000003</v>
      </c>
      <c r="DV39" s="83">
        <v>660.80499999999995</v>
      </c>
      <c r="DW39" s="83">
        <v>130.58799999999999</v>
      </c>
      <c r="DX39" s="83">
        <v>26113.777999999998</v>
      </c>
      <c r="DY39" s="83">
        <v>1838.3879999999999</v>
      </c>
      <c r="DZ39" s="83">
        <v>77496.145999999993</v>
      </c>
      <c r="EA39" s="83">
        <v>776.85299999999995</v>
      </c>
      <c r="EB39" s="83">
        <v>7017.357</v>
      </c>
      <c r="EC39" s="83">
        <v>2571.3359999999998</v>
      </c>
      <c r="ED39" s="83">
        <v>9.6150000000000002</v>
      </c>
      <c r="EE39" s="83">
        <v>59962.839</v>
      </c>
      <c r="EF39" s="83">
        <v>191093.08799999999</v>
      </c>
      <c r="EG39" s="83">
        <v>10862.880999999999</v>
      </c>
      <c r="EH39" s="83">
        <v>4461.4350000000004</v>
      </c>
      <c r="EI39" s="83">
        <v>2885.3690000000001</v>
      </c>
      <c r="EJ39" s="83">
        <v>2028.1489999999999</v>
      </c>
      <c r="EK39" s="83">
        <v>1357.8879999999999</v>
      </c>
      <c r="EL39" s="83">
        <v>17461.819</v>
      </c>
      <c r="EM39" s="83">
        <v>4576.2520000000004</v>
      </c>
      <c r="EN39" s="83">
        <v>633.59199999999998</v>
      </c>
      <c r="EO39" s="83">
        <v>18014.091</v>
      </c>
      <c r="EP39" s="83">
        <v>738.13199999999995</v>
      </c>
      <c r="EQ39" s="83">
        <v>184.256</v>
      </c>
      <c r="ER39" s="83">
        <v>55.72</v>
      </c>
      <c r="ES39" s="83">
        <v>0</v>
      </c>
      <c r="ET39" s="83">
        <v>5352.3270000000002</v>
      </c>
      <c r="EU39" s="83">
        <v>2463.444</v>
      </c>
      <c r="EV39" s="83">
        <v>215.93</v>
      </c>
      <c r="EW39" s="83">
        <v>1027.4649999999999</v>
      </c>
      <c r="EX39" s="83">
        <v>183.31299999999999</v>
      </c>
      <c r="EY39" s="83">
        <v>160.91200000000001</v>
      </c>
      <c r="EZ39" s="83">
        <v>26.754999999999999</v>
      </c>
      <c r="FA39" s="83">
        <v>3.669</v>
      </c>
      <c r="FB39" s="83">
        <v>98.638999999999996</v>
      </c>
      <c r="FC39" s="83">
        <v>5.8639999999999999</v>
      </c>
      <c r="FD39" s="83">
        <v>91.691999999999993</v>
      </c>
      <c r="FE39" s="83">
        <v>396.7</v>
      </c>
      <c r="FF39" s="83">
        <v>614.73800000000006</v>
      </c>
      <c r="FG39" s="83">
        <v>40.496000000000002</v>
      </c>
      <c r="FH39" s="83">
        <v>36.003</v>
      </c>
      <c r="FI39" s="83">
        <v>0</v>
      </c>
      <c r="FJ39" s="83">
        <v>57.844000000000001</v>
      </c>
      <c r="FK39" s="83">
        <v>32.058999999999997</v>
      </c>
      <c r="FL39" s="83">
        <v>34.558999999999997</v>
      </c>
      <c r="FM39" s="83">
        <v>9.3049999999999997</v>
      </c>
      <c r="FN39" s="83">
        <v>3193.886</v>
      </c>
      <c r="FO39" s="83">
        <v>0</v>
      </c>
      <c r="FP39" s="83">
        <v>36.134</v>
      </c>
      <c r="FQ39" s="83">
        <v>20.373999999999999</v>
      </c>
      <c r="FR39" s="83">
        <v>24.984999999999999</v>
      </c>
      <c r="FS39" s="83">
        <v>15.368</v>
      </c>
      <c r="FT39" s="83">
        <v>383.38900000000001</v>
      </c>
      <c r="FU39" s="83">
        <v>39.113999999999997</v>
      </c>
      <c r="FV39" s="83">
        <v>106.172</v>
      </c>
      <c r="FW39" s="83">
        <v>188.54499999999999</v>
      </c>
      <c r="FX39" s="83">
        <v>13.545</v>
      </c>
      <c r="FY39" s="83">
        <v>193.071</v>
      </c>
      <c r="FZ39" s="83">
        <v>4.5949999999999998</v>
      </c>
      <c r="GA39" s="83">
        <v>4504.5119999999997</v>
      </c>
      <c r="GB39" s="83">
        <v>0</v>
      </c>
      <c r="GC39" s="83">
        <v>1819.3879999999999</v>
      </c>
      <c r="GD39" s="83">
        <v>19.164000000000001</v>
      </c>
      <c r="GE39" s="83">
        <v>23.73</v>
      </c>
      <c r="GF39" s="83">
        <v>71.108000000000004</v>
      </c>
      <c r="GG39" s="83">
        <v>2412.2220000000002</v>
      </c>
      <c r="GH39" s="83">
        <v>10.547000000000001</v>
      </c>
      <c r="GI39" s="83">
        <v>2.4689999999999999</v>
      </c>
      <c r="GJ39" s="83">
        <v>528.17499999999995</v>
      </c>
      <c r="GK39" s="83">
        <v>23.704999999999998</v>
      </c>
      <c r="GL39" s="83">
        <v>695.31100000000004</v>
      </c>
      <c r="GM39" s="83">
        <v>3820.75</v>
      </c>
      <c r="GN39" s="83">
        <v>216.28899999999999</v>
      </c>
      <c r="GO39" s="83">
        <v>4972.8379999999997</v>
      </c>
      <c r="GP39" s="83">
        <v>3.3069999999999999</v>
      </c>
      <c r="GQ39" s="83">
        <v>30.928000000000001</v>
      </c>
      <c r="GR39" s="83">
        <v>3.2890000000000001</v>
      </c>
      <c r="GS39" s="83">
        <v>17.475999999999999</v>
      </c>
      <c r="GT39" s="83">
        <v>16979.845649999999</v>
      </c>
      <c r="GU39" s="83">
        <v>0</v>
      </c>
      <c r="GV39" s="83">
        <v>3.6890000000000001</v>
      </c>
      <c r="GW39" s="83">
        <v>0</v>
      </c>
      <c r="GX39" s="83">
        <v>121.32899999999999</v>
      </c>
      <c r="GY39" s="83">
        <v>13.076000000000001</v>
      </c>
      <c r="GZ39" s="83">
        <v>36.466000000000001</v>
      </c>
      <c r="HA39" s="83">
        <v>225.52799999999999</v>
      </c>
      <c r="HB39" s="83">
        <v>0</v>
      </c>
      <c r="HC39" s="83">
        <v>1093.9100000000001</v>
      </c>
      <c r="HD39" s="83">
        <v>445.06099999999998</v>
      </c>
      <c r="HE39" s="83">
        <v>44.628</v>
      </c>
      <c r="HF39" s="83">
        <v>58082.552000000003</v>
      </c>
      <c r="HG39" s="83">
        <v>739.32189000000005</v>
      </c>
      <c r="HH39" s="83">
        <v>8.5619999999999994</v>
      </c>
      <c r="HI39" s="83">
        <v>1250.4590000000001</v>
      </c>
      <c r="HJ39" s="83">
        <v>28.256</v>
      </c>
      <c r="HK39" s="83">
        <v>452807.61245999997</v>
      </c>
      <c r="HL39" s="83">
        <v>5592.3029999999999</v>
      </c>
      <c r="HM39" s="83">
        <v>4051.0639999999999</v>
      </c>
      <c r="HN39" s="83">
        <v>1278.5530000000001</v>
      </c>
      <c r="HO39" s="83">
        <v>3460.5169999999998</v>
      </c>
      <c r="HP39" s="83">
        <v>923.83600000000001</v>
      </c>
      <c r="HQ39" s="83">
        <v>4509.107</v>
      </c>
      <c r="HR39" s="83">
        <v>1933.39</v>
      </c>
      <c r="HS39" s="83">
        <v>2425.2379999999998</v>
      </c>
      <c r="HT39" s="83">
        <v>1247.191</v>
      </c>
      <c r="HU39" s="83">
        <v>4037.0390000000002</v>
      </c>
      <c r="HV39" s="83">
        <v>5007.0730000000003</v>
      </c>
      <c r="HW39" s="83">
        <v>20.765000000000001</v>
      </c>
      <c r="HX39" s="83">
        <v>17379.933649999999</v>
      </c>
      <c r="HY39" s="83">
        <v>1538.971</v>
      </c>
      <c r="HZ39" s="83">
        <v>44.628</v>
      </c>
      <c r="IA39" s="83">
        <v>58082.552000000003</v>
      </c>
      <c r="IB39" s="83">
        <v>739.32189000000005</v>
      </c>
      <c r="IC39" s="83">
        <v>8.5619999999999994</v>
      </c>
      <c r="ID39" s="83">
        <v>1250.4590000000001</v>
      </c>
      <c r="IE39" s="83">
        <v>28.256</v>
      </c>
      <c r="IF39" s="83">
        <v>484124.46346</v>
      </c>
      <c r="IG39" s="83">
        <v>32358.004000000001</v>
      </c>
      <c r="IH39" s="83">
        <v>4051.0639999999999</v>
      </c>
      <c r="II39" s="83">
        <v>1278.5530000000001</v>
      </c>
      <c r="IJ39" s="83">
        <v>3460.5169999999998</v>
      </c>
      <c r="IK39" s="83">
        <v>923.83600000000001</v>
      </c>
      <c r="IL39" s="83">
        <v>4509.107</v>
      </c>
      <c r="IM39" s="83">
        <v>1933.39</v>
      </c>
      <c r="IN39" s="83">
        <v>2425.2379999999998</v>
      </c>
      <c r="IO39" s="83">
        <v>1247.191</v>
      </c>
      <c r="IP39" s="83">
        <v>4037.0390000000002</v>
      </c>
      <c r="IQ39" s="83">
        <v>5007.0730000000003</v>
      </c>
      <c r="IR39" s="83">
        <v>20.765000000000001</v>
      </c>
      <c r="IS39" s="83">
        <v>17379.933649999999</v>
      </c>
      <c r="IT39" s="83">
        <v>1538.971</v>
      </c>
      <c r="IU39" s="83">
        <v>44.628</v>
      </c>
      <c r="IV39" s="84">
        <v>0</v>
      </c>
      <c r="IW39" s="81">
        <v>78</v>
      </c>
      <c r="IX39" s="81">
        <v>0</v>
      </c>
      <c r="IY39" s="81">
        <v>0</v>
      </c>
      <c r="IZ39" s="81">
        <v>3</v>
      </c>
      <c r="JA39" s="81">
        <v>62</v>
      </c>
      <c r="JB39" s="81">
        <v>8</v>
      </c>
      <c r="JC39" s="81">
        <v>0</v>
      </c>
      <c r="JD39" s="81">
        <v>0</v>
      </c>
      <c r="JE39" s="81">
        <v>1361</v>
      </c>
      <c r="JF39" s="81">
        <v>314</v>
      </c>
      <c r="JG39" s="81">
        <v>259</v>
      </c>
      <c r="JH39" s="81">
        <v>63</v>
      </c>
      <c r="JI39" s="81">
        <v>25</v>
      </c>
      <c r="JJ39" s="81">
        <v>388</v>
      </c>
      <c r="JK39" s="81">
        <v>211</v>
      </c>
      <c r="JL39" s="81">
        <v>1158</v>
      </c>
      <c r="JM39" s="81">
        <v>139</v>
      </c>
      <c r="JN39" s="81">
        <v>702</v>
      </c>
      <c r="JO39" s="81">
        <v>152</v>
      </c>
      <c r="JP39" s="81">
        <v>1</v>
      </c>
      <c r="JQ39" s="81">
        <v>486</v>
      </c>
      <c r="JR39" s="81">
        <v>484</v>
      </c>
      <c r="JS39" s="81">
        <v>340</v>
      </c>
      <c r="JT39" s="81">
        <v>434</v>
      </c>
      <c r="JU39" s="81">
        <v>210</v>
      </c>
      <c r="JV39" s="81">
        <v>216</v>
      </c>
      <c r="JW39" s="81">
        <v>114</v>
      </c>
      <c r="JX39" s="81">
        <v>527</v>
      </c>
      <c r="JY39" s="81">
        <v>312</v>
      </c>
      <c r="JZ39" s="81">
        <v>78</v>
      </c>
      <c r="KA39" s="81">
        <v>1019</v>
      </c>
      <c r="KB39" s="81">
        <v>76</v>
      </c>
      <c r="KC39" s="81">
        <v>250</v>
      </c>
      <c r="KD39" s="81">
        <v>38</v>
      </c>
      <c r="KE39" s="81">
        <v>135</v>
      </c>
      <c r="KF39" s="81">
        <v>454</v>
      </c>
      <c r="KG39" s="81">
        <v>270</v>
      </c>
      <c r="KH39" s="81">
        <v>26</v>
      </c>
      <c r="KI39" s="81">
        <v>137</v>
      </c>
      <c r="KJ39" s="81">
        <v>16</v>
      </c>
      <c r="KK39" s="81">
        <v>28</v>
      </c>
      <c r="KL39" s="81">
        <v>3</v>
      </c>
      <c r="KM39" s="81">
        <v>1</v>
      </c>
      <c r="KN39" s="81">
        <v>21</v>
      </c>
      <c r="KO39" s="81">
        <v>1</v>
      </c>
      <c r="KP39" s="81">
        <v>18</v>
      </c>
      <c r="KQ39" s="81">
        <v>75</v>
      </c>
      <c r="KR39" s="81">
        <v>40</v>
      </c>
      <c r="KS39" s="81">
        <v>8</v>
      </c>
      <c r="KT39" s="81">
        <v>9</v>
      </c>
      <c r="KU39" s="81">
        <v>0</v>
      </c>
      <c r="KV39" s="81">
        <v>13</v>
      </c>
      <c r="KW39" s="81">
        <v>2</v>
      </c>
      <c r="KX39" s="81">
        <v>8</v>
      </c>
      <c r="KY39" s="81">
        <v>2</v>
      </c>
      <c r="KZ39" s="81">
        <v>673</v>
      </c>
      <c r="LA39" s="81">
        <v>0</v>
      </c>
      <c r="LB39" s="81">
        <v>13</v>
      </c>
      <c r="LC39" s="81">
        <v>5</v>
      </c>
      <c r="LD39" s="81">
        <v>8</v>
      </c>
      <c r="LE39" s="81">
        <v>5</v>
      </c>
      <c r="LF39" s="81">
        <v>58</v>
      </c>
      <c r="LG39" s="81">
        <v>6</v>
      </c>
      <c r="LH39" s="81">
        <v>19</v>
      </c>
      <c r="LI39" s="81">
        <v>29</v>
      </c>
      <c r="LJ39" s="81">
        <v>3</v>
      </c>
      <c r="LK39" s="81">
        <v>36</v>
      </c>
      <c r="LL39" s="81">
        <v>1</v>
      </c>
      <c r="LM39" s="81">
        <v>698</v>
      </c>
      <c r="LN39" s="81">
        <v>0</v>
      </c>
      <c r="LO39" s="81">
        <v>117</v>
      </c>
      <c r="LP39" s="81">
        <v>5</v>
      </c>
      <c r="LQ39" s="81">
        <v>2</v>
      </c>
      <c r="LR39" s="81">
        <v>14</v>
      </c>
      <c r="LS39" s="81">
        <v>394</v>
      </c>
      <c r="LT39" s="81">
        <v>3</v>
      </c>
      <c r="LU39" s="81">
        <v>1</v>
      </c>
      <c r="LV39" s="81">
        <v>109</v>
      </c>
      <c r="LW39" s="81">
        <v>8</v>
      </c>
      <c r="LX39" s="81">
        <v>95</v>
      </c>
      <c r="LY39" s="81">
        <v>361</v>
      </c>
      <c r="LZ39" s="81">
        <v>39</v>
      </c>
      <c r="MA39" s="81">
        <v>811</v>
      </c>
      <c r="MB39" s="81">
        <v>1</v>
      </c>
      <c r="MC39" s="81">
        <v>6</v>
      </c>
      <c r="MD39" s="81">
        <v>1</v>
      </c>
      <c r="ME39" s="81">
        <v>2</v>
      </c>
      <c r="MF39" s="81">
        <v>604</v>
      </c>
      <c r="MG39" s="81">
        <v>0</v>
      </c>
      <c r="MH39" s="81">
        <v>1</v>
      </c>
      <c r="MI39" s="81">
        <v>0</v>
      </c>
      <c r="MJ39" s="81">
        <v>8</v>
      </c>
      <c r="MK39" s="81">
        <v>2</v>
      </c>
      <c r="ML39" s="81">
        <v>5</v>
      </c>
      <c r="MM39" s="81">
        <v>38</v>
      </c>
      <c r="MN39" s="81">
        <v>0</v>
      </c>
      <c r="MO39" s="81">
        <v>161</v>
      </c>
      <c r="MP39" s="81">
        <v>71</v>
      </c>
      <c r="MQ39" s="81">
        <v>8</v>
      </c>
      <c r="MR39" s="81">
        <v>29</v>
      </c>
      <c r="MS39" s="81">
        <v>3</v>
      </c>
      <c r="MT39" s="81">
        <v>227</v>
      </c>
      <c r="MU39" s="81">
        <v>2</v>
      </c>
      <c r="MV39" s="81">
        <v>27</v>
      </c>
      <c r="MW39" s="81">
        <v>135</v>
      </c>
      <c r="MX39" s="81">
        <v>78</v>
      </c>
      <c r="MY39" s="81">
        <v>0</v>
      </c>
      <c r="MZ39" s="81">
        <v>0</v>
      </c>
      <c r="NA39" s="81">
        <v>3</v>
      </c>
      <c r="NB39" s="81">
        <v>62</v>
      </c>
      <c r="NC39" s="81">
        <v>8</v>
      </c>
      <c r="ND39" s="81">
        <v>0</v>
      </c>
      <c r="NE39" s="81">
        <v>0</v>
      </c>
      <c r="NF39" s="81">
        <v>1361</v>
      </c>
      <c r="NG39" s="81">
        <v>314</v>
      </c>
      <c r="NH39" s="81">
        <v>259</v>
      </c>
      <c r="NI39" s="81">
        <v>63</v>
      </c>
      <c r="NJ39" s="81">
        <v>25</v>
      </c>
      <c r="NK39" s="81">
        <v>388</v>
      </c>
      <c r="NL39" s="81">
        <v>211</v>
      </c>
      <c r="NM39" s="81">
        <v>1158</v>
      </c>
      <c r="NN39" s="81">
        <v>107</v>
      </c>
      <c r="NO39" s="81">
        <v>702</v>
      </c>
      <c r="NP39" s="81">
        <v>152</v>
      </c>
      <c r="NQ39" s="81">
        <v>1</v>
      </c>
      <c r="NR39" s="81">
        <v>486</v>
      </c>
      <c r="NS39" s="81">
        <v>484</v>
      </c>
      <c r="NT39" s="81">
        <v>340</v>
      </c>
      <c r="NU39" s="81">
        <v>434</v>
      </c>
      <c r="NV39" s="81">
        <v>210</v>
      </c>
      <c r="NW39" s="81">
        <v>216</v>
      </c>
      <c r="NX39" s="81">
        <v>114</v>
      </c>
      <c r="NY39" s="81">
        <v>527</v>
      </c>
      <c r="NZ39" s="81">
        <v>312</v>
      </c>
      <c r="OA39" s="81">
        <v>78</v>
      </c>
      <c r="OB39" s="81">
        <v>1019</v>
      </c>
      <c r="OC39" s="81">
        <v>76</v>
      </c>
      <c r="OD39" s="81">
        <v>21</v>
      </c>
      <c r="OE39" s="81">
        <v>11</v>
      </c>
      <c r="OF39" s="81">
        <v>0</v>
      </c>
      <c r="OG39" s="81">
        <v>454</v>
      </c>
      <c r="OH39" s="81">
        <v>270</v>
      </c>
      <c r="OI39" s="81">
        <v>26</v>
      </c>
      <c r="OJ39" s="81">
        <v>137</v>
      </c>
      <c r="OK39" s="81">
        <v>16</v>
      </c>
      <c r="OL39" s="81">
        <v>28</v>
      </c>
      <c r="OM39" s="81">
        <v>3</v>
      </c>
      <c r="ON39" s="81">
        <v>1</v>
      </c>
      <c r="OO39" s="81">
        <v>21</v>
      </c>
      <c r="OP39" s="81">
        <v>1</v>
      </c>
      <c r="OQ39" s="81">
        <v>18</v>
      </c>
      <c r="OR39" s="81">
        <v>75</v>
      </c>
      <c r="OS39" s="81">
        <v>40</v>
      </c>
      <c r="OT39" s="81">
        <v>8</v>
      </c>
      <c r="OU39" s="81">
        <v>9</v>
      </c>
      <c r="OV39" s="81">
        <v>0</v>
      </c>
      <c r="OW39" s="81">
        <v>13</v>
      </c>
      <c r="OX39" s="81">
        <v>2</v>
      </c>
      <c r="OY39" s="81">
        <v>8</v>
      </c>
      <c r="OZ39" s="81">
        <v>2</v>
      </c>
      <c r="PA39" s="81">
        <v>673</v>
      </c>
      <c r="PB39" s="81">
        <v>0</v>
      </c>
      <c r="PC39" s="81">
        <v>13</v>
      </c>
      <c r="PD39" s="81">
        <v>5</v>
      </c>
      <c r="PE39" s="81">
        <v>8</v>
      </c>
      <c r="PF39" s="81">
        <v>5</v>
      </c>
      <c r="PG39" s="81">
        <v>58</v>
      </c>
      <c r="PH39" s="81">
        <v>6</v>
      </c>
      <c r="PI39" s="81">
        <v>19</v>
      </c>
      <c r="PJ39" s="81">
        <v>29</v>
      </c>
      <c r="PK39" s="81">
        <v>3</v>
      </c>
      <c r="PL39" s="81">
        <v>36</v>
      </c>
      <c r="PM39" s="81">
        <v>1</v>
      </c>
      <c r="PN39" s="81">
        <v>698</v>
      </c>
      <c r="PO39" s="81">
        <v>0</v>
      </c>
      <c r="PP39" s="81">
        <v>117</v>
      </c>
      <c r="PQ39" s="81">
        <v>5</v>
      </c>
      <c r="PR39" s="81">
        <v>2</v>
      </c>
      <c r="PS39" s="81">
        <v>14</v>
      </c>
      <c r="PT39" s="81">
        <v>394</v>
      </c>
      <c r="PU39" s="81">
        <v>3</v>
      </c>
      <c r="PV39" s="81">
        <v>1</v>
      </c>
      <c r="PW39" s="81">
        <v>109</v>
      </c>
      <c r="PX39" s="81">
        <v>8</v>
      </c>
      <c r="PY39" s="81">
        <v>95</v>
      </c>
      <c r="PZ39" s="81">
        <v>361</v>
      </c>
      <c r="QA39" s="81">
        <v>39</v>
      </c>
      <c r="QB39" s="81">
        <v>811</v>
      </c>
      <c r="QC39" s="81">
        <v>1</v>
      </c>
      <c r="QD39" s="81">
        <v>6</v>
      </c>
      <c r="QE39" s="81">
        <v>1</v>
      </c>
      <c r="QF39" s="81">
        <v>2</v>
      </c>
      <c r="QG39" s="81">
        <v>604</v>
      </c>
      <c r="QH39" s="81">
        <v>0</v>
      </c>
      <c r="QI39" s="81">
        <v>1</v>
      </c>
      <c r="QJ39" s="81">
        <v>0</v>
      </c>
      <c r="QK39" s="81">
        <v>8</v>
      </c>
      <c r="QL39" s="81">
        <v>2</v>
      </c>
      <c r="QM39" s="81">
        <v>5</v>
      </c>
      <c r="QN39" s="81">
        <v>38</v>
      </c>
      <c r="QO39" s="81">
        <v>0</v>
      </c>
      <c r="QP39" s="81">
        <v>161</v>
      </c>
      <c r="QQ39" s="81">
        <v>71</v>
      </c>
      <c r="QR39" s="81">
        <v>8</v>
      </c>
      <c r="QS39" s="81">
        <v>423</v>
      </c>
      <c r="QT39" s="81">
        <v>78</v>
      </c>
      <c r="QU39" s="81">
        <v>3</v>
      </c>
      <c r="QV39" s="81">
        <v>62</v>
      </c>
      <c r="QW39" s="81">
        <v>8</v>
      </c>
      <c r="QX39" s="81">
        <v>9037</v>
      </c>
      <c r="QY39" s="81">
        <v>486</v>
      </c>
      <c r="QZ39" s="81">
        <v>477</v>
      </c>
      <c r="RA39" s="81">
        <v>167</v>
      </c>
      <c r="RB39" s="81">
        <v>738</v>
      </c>
      <c r="RC39" s="81">
        <v>151</v>
      </c>
      <c r="RD39" s="81">
        <v>699</v>
      </c>
      <c r="RE39" s="81">
        <v>138</v>
      </c>
      <c r="RF39" s="81">
        <v>398</v>
      </c>
      <c r="RG39" s="81">
        <v>212</v>
      </c>
      <c r="RH39" s="81">
        <v>400</v>
      </c>
      <c r="RI39" s="81">
        <v>818</v>
      </c>
      <c r="RJ39" s="81">
        <v>3</v>
      </c>
      <c r="RK39" s="81">
        <v>658</v>
      </c>
      <c r="RL39" s="81">
        <v>232</v>
      </c>
      <c r="RM39" s="81">
        <v>8</v>
      </c>
      <c r="RN39" s="81">
        <v>423</v>
      </c>
      <c r="RO39" s="81">
        <v>78</v>
      </c>
      <c r="RP39" s="81">
        <v>3</v>
      </c>
      <c r="RQ39" s="81">
        <v>62</v>
      </c>
      <c r="RR39" s="81">
        <v>8</v>
      </c>
      <c r="RS39" s="81">
        <v>9069</v>
      </c>
      <c r="RT39" s="81">
        <v>877</v>
      </c>
      <c r="RU39" s="81">
        <v>477</v>
      </c>
      <c r="RV39" s="81">
        <v>167</v>
      </c>
      <c r="RW39" s="81">
        <v>738</v>
      </c>
      <c r="RX39" s="81">
        <v>151</v>
      </c>
      <c r="RY39" s="81">
        <v>699</v>
      </c>
      <c r="RZ39" s="81">
        <v>138</v>
      </c>
      <c r="SA39" s="81">
        <v>398</v>
      </c>
      <c r="SB39" s="81">
        <v>212</v>
      </c>
      <c r="SC39" s="81">
        <v>400</v>
      </c>
      <c r="SD39" s="81">
        <v>818</v>
      </c>
      <c r="SE39" s="81">
        <v>3</v>
      </c>
      <c r="SF39" s="81">
        <v>658</v>
      </c>
      <c r="SG39" s="81">
        <v>232</v>
      </c>
      <c r="SH39" s="81">
        <v>8</v>
      </c>
    </row>
    <row r="40" spans="1:502">
      <c r="A40" s="18" t="s">
        <v>584</v>
      </c>
      <c r="B40" s="80">
        <v>32</v>
      </c>
      <c r="C40" s="80">
        <v>15</v>
      </c>
      <c r="D40" s="80">
        <v>2</v>
      </c>
      <c r="E40" s="80">
        <v>2018</v>
      </c>
      <c r="F40" s="80" t="s">
        <v>93</v>
      </c>
      <c r="G40" s="182" t="s">
        <v>570</v>
      </c>
      <c r="H40" s="80" t="s">
        <v>231</v>
      </c>
      <c r="I40" s="173"/>
      <c r="J40" s="83">
        <v>734.27211</v>
      </c>
      <c r="K40" s="83">
        <v>0</v>
      </c>
      <c r="L40" s="83">
        <v>0</v>
      </c>
      <c r="M40" s="83">
        <v>8.2729999999999997</v>
      </c>
      <c r="N40" s="83">
        <v>1197.9780000000001</v>
      </c>
      <c r="O40" s="83">
        <v>31.28</v>
      </c>
      <c r="P40" s="83">
        <v>0</v>
      </c>
      <c r="Q40" s="83">
        <v>0</v>
      </c>
      <c r="R40" s="83">
        <v>13338.99656</v>
      </c>
      <c r="S40" s="83">
        <v>3748.9580000000001</v>
      </c>
      <c r="T40" s="83">
        <v>5115.8289999999997</v>
      </c>
      <c r="U40" s="83">
        <v>617.72299999999996</v>
      </c>
      <c r="V40" s="83">
        <v>117.065</v>
      </c>
      <c r="W40" s="83">
        <v>25624.484</v>
      </c>
      <c r="X40" s="83">
        <v>1782.6569999999999</v>
      </c>
      <c r="Y40" s="83">
        <v>75791.747000000003</v>
      </c>
      <c r="Z40" s="83">
        <v>31699.730370000001</v>
      </c>
      <c r="AA40" s="83">
        <v>6661.6360000000004</v>
      </c>
      <c r="AB40" s="83">
        <v>2457.8989999999999</v>
      </c>
      <c r="AC40" s="83">
        <v>8.7189999999999994</v>
      </c>
      <c r="AD40" s="83">
        <v>59829.561000000002</v>
      </c>
      <c r="AE40" s="83">
        <v>186660.04500000001</v>
      </c>
      <c r="AF40" s="83">
        <v>10143.474</v>
      </c>
      <c r="AG40" s="83">
        <v>4293.1809999999996</v>
      </c>
      <c r="AH40" s="83">
        <v>2891.9140000000002</v>
      </c>
      <c r="AI40" s="83">
        <v>1859.335</v>
      </c>
      <c r="AJ40" s="83">
        <v>1310.9590000000001</v>
      </c>
      <c r="AK40" s="83">
        <v>16944.114000000001</v>
      </c>
      <c r="AL40" s="83">
        <v>4342.8019999999997</v>
      </c>
      <c r="AM40" s="83">
        <v>559.98</v>
      </c>
      <c r="AN40" s="83">
        <v>17455.352999999999</v>
      </c>
      <c r="AO40" s="83">
        <v>708.53499999999997</v>
      </c>
      <c r="AP40" s="83">
        <v>23779.258000000002</v>
      </c>
      <c r="AQ40" s="83">
        <v>971.303</v>
      </c>
      <c r="AR40" s="83">
        <v>554.79200000000003</v>
      </c>
      <c r="AS40" s="83">
        <v>5071.0179200000002</v>
      </c>
      <c r="AT40" s="83">
        <v>2493.6129999999998</v>
      </c>
      <c r="AU40" s="83">
        <v>211.97499999999999</v>
      </c>
      <c r="AV40" s="83">
        <v>1025.7049999999999</v>
      </c>
      <c r="AW40" s="83">
        <v>198.762</v>
      </c>
      <c r="AX40" s="83">
        <v>157.09</v>
      </c>
      <c r="AY40" s="83">
        <v>28.913</v>
      </c>
      <c r="AZ40" s="83">
        <v>0</v>
      </c>
      <c r="BA40" s="83">
        <v>72.03</v>
      </c>
      <c r="BB40" s="83">
        <v>5.5609999999999999</v>
      </c>
      <c r="BC40" s="83">
        <v>89.387</v>
      </c>
      <c r="BD40" s="83">
        <v>370.50599999999997</v>
      </c>
      <c r="BE40" s="83">
        <v>590.11099999999999</v>
      </c>
      <c r="BF40" s="83">
        <v>38.887</v>
      </c>
      <c r="BG40" s="83">
        <v>25.478000000000002</v>
      </c>
      <c r="BH40" s="83">
        <v>0</v>
      </c>
      <c r="BI40" s="83">
        <v>48.854999999999997</v>
      </c>
      <c r="BJ40" s="83">
        <v>26.544</v>
      </c>
      <c r="BK40" s="83">
        <v>33.246000000000002</v>
      </c>
      <c r="BL40" s="83">
        <v>8.8539999999999992</v>
      </c>
      <c r="BM40" s="83">
        <v>2942.5880000000002</v>
      </c>
      <c r="BN40" s="83">
        <v>6.4290000000000003</v>
      </c>
      <c r="BO40" s="83">
        <v>47.970999999999997</v>
      </c>
      <c r="BP40" s="83">
        <v>14.634</v>
      </c>
      <c r="BQ40" s="83">
        <v>19.3</v>
      </c>
      <c r="BR40" s="83">
        <v>13.375</v>
      </c>
      <c r="BS40" s="83">
        <v>363.20299999999997</v>
      </c>
      <c r="BT40" s="83">
        <v>33.771000000000001</v>
      </c>
      <c r="BU40" s="83">
        <v>141.90799999999999</v>
      </c>
      <c r="BV40" s="83">
        <v>206.203</v>
      </c>
      <c r="BW40" s="83">
        <v>14.010999999999999</v>
      </c>
      <c r="BX40" s="83">
        <v>170.726</v>
      </c>
      <c r="BY40" s="83">
        <v>4.125</v>
      </c>
      <c r="BZ40" s="83">
        <v>4351.96</v>
      </c>
      <c r="CA40" s="83">
        <v>6.94</v>
      </c>
      <c r="CB40" s="83">
        <v>1673.8630000000001</v>
      </c>
      <c r="CC40" s="83">
        <v>6.9770000000000003</v>
      </c>
      <c r="CD40" s="83">
        <v>23.707999999999998</v>
      </c>
      <c r="CE40" s="83">
        <v>63.81</v>
      </c>
      <c r="CF40" s="83">
        <v>2345.3809999999999</v>
      </c>
      <c r="CG40" s="83">
        <v>6.4480000000000004</v>
      </c>
      <c r="CH40" s="83">
        <v>2.3759999999999999</v>
      </c>
      <c r="CI40" s="83">
        <v>511.952</v>
      </c>
      <c r="CJ40" s="83">
        <v>22.527000000000001</v>
      </c>
      <c r="CK40" s="83">
        <v>698.71299999999997</v>
      </c>
      <c r="CL40" s="83">
        <v>3607.1790000000001</v>
      </c>
      <c r="CM40" s="83">
        <v>219.828</v>
      </c>
      <c r="CN40" s="83">
        <v>4748.3249999999998</v>
      </c>
      <c r="CO40" s="83">
        <v>3.246</v>
      </c>
      <c r="CP40" s="83">
        <v>26.881</v>
      </c>
      <c r="CQ40" s="83">
        <v>3.3170000000000002</v>
      </c>
      <c r="CR40" s="83">
        <v>16.306999999999999</v>
      </c>
      <c r="CS40" s="83">
        <v>17002.767054</v>
      </c>
      <c r="CT40" s="83">
        <v>0</v>
      </c>
      <c r="CU40" s="83">
        <v>2.8730000000000002</v>
      </c>
      <c r="CV40" s="83">
        <v>4.9089999999999998</v>
      </c>
      <c r="CW40" s="83">
        <v>144.34800000000001</v>
      </c>
      <c r="CX40" s="83">
        <v>14.349</v>
      </c>
      <c r="CY40" s="83">
        <v>32.274000000000001</v>
      </c>
      <c r="CZ40" s="83">
        <v>237.38900000000001</v>
      </c>
      <c r="DA40" s="83">
        <v>13.598000000000001</v>
      </c>
      <c r="DB40" s="83">
        <v>1123.0730000000001</v>
      </c>
      <c r="DC40" s="83">
        <v>399.96199999999999</v>
      </c>
      <c r="DD40" s="83">
        <v>26.123999999999999</v>
      </c>
      <c r="DE40" s="83">
        <v>29240.149369999999</v>
      </c>
      <c r="DF40" s="83">
        <v>1715.0889999999999</v>
      </c>
      <c r="DG40" s="83">
        <v>23618.14</v>
      </c>
      <c r="DH40" s="83">
        <v>5.5</v>
      </c>
      <c r="DI40" s="83">
        <v>917.13499999999999</v>
      </c>
      <c r="DJ40" s="83">
        <v>554.79200000000003</v>
      </c>
      <c r="DK40" s="83">
        <v>734.27211</v>
      </c>
      <c r="DL40" s="83">
        <v>0</v>
      </c>
      <c r="DM40" s="83">
        <v>0</v>
      </c>
      <c r="DN40" s="83">
        <v>8.2729999999999997</v>
      </c>
      <c r="DO40" s="83">
        <v>1197.9780000000001</v>
      </c>
      <c r="DP40" s="83">
        <v>31.28</v>
      </c>
      <c r="DQ40" s="83">
        <v>0</v>
      </c>
      <c r="DR40" s="83">
        <v>0</v>
      </c>
      <c r="DS40" s="83">
        <v>13338.99656</v>
      </c>
      <c r="DT40" s="83">
        <v>3748.9580000000001</v>
      </c>
      <c r="DU40" s="83">
        <v>5115.8289999999997</v>
      </c>
      <c r="DV40" s="83">
        <v>617.72299999999996</v>
      </c>
      <c r="DW40" s="83">
        <v>117.065</v>
      </c>
      <c r="DX40" s="83">
        <v>25624.484</v>
      </c>
      <c r="DY40" s="83">
        <v>1782.6569999999999</v>
      </c>
      <c r="DZ40" s="83">
        <v>75791.747000000003</v>
      </c>
      <c r="EA40" s="83">
        <v>744.49199999999996</v>
      </c>
      <c r="EB40" s="83">
        <v>6661.6360000000004</v>
      </c>
      <c r="EC40" s="83">
        <v>2457.8989999999999</v>
      </c>
      <c r="ED40" s="83">
        <v>8.7189999999999994</v>
      </c>
      <c r="EE40" s="83">
        <v>59829.561000000002</v>
      </c>
      <c r="EF40" s="83">
        <v>186660.04500000001</v>
      </c>
      <c r="EG40" s="83">
        <v>10143.474</v>
      </c>
      <c r="EH40" s="83">
        <v>4293.1809999999996</v>
      </c>
      <c r="EI40" s="83">
        <v>2891.9140000000002</v>
      </c>
      <c r="EJ40" s="83">
        <v>1859.335</v>
      </c>
      <c r="EK40" s="83">
        <v>1310.9590000000001</v>
      </c>
      <c r="EL40" s="83">
        <v>16944.114000000001</v>
      </c>
      <c r="EM40" s="83">
        <v>4342.8019999999997</v>
      </c>
      <c r="EN40" s="83">
        <v>559.98</v>
      </c>
      <c r="EO40" s="83">
        <v>17455.352999999999</v>
      </c>
      <c r="EP40" s="83">
        <v>708.53499999999997</v>
      </c>
      <c r="EQ40" s="83">
        <v>155.61799999999999</v>
      </c>
      <c r="ER40" s="83">
        <v>54.167999999999999</v>
      </c>
      <c r="ES40" s="83">
        <v>0</v>
      </c>
      <c r="ET40" s="83">
        <v>5071.0179200000002</v>
      </c>
      <c r="EU40" s="83">
        <v>2493.6129999999998</v>
      </c>
      <c r="EV40" s="83">
        <v>211.97499999999999</v>
      </c>
      <c r="EW40" s="83">
        <v>1025.7049999999999</v>
      </c>
      <c r="EX40" s="83">
        <v>198.762</v>
      </c>
      <c r="EY40" s="83">
        <v>157.09</v>
      </c>
      <c r="EZ40" s="83">
        <v>28.913</v>
      </c>
      <c r="FA40" s="83">
        <v>0</v>
      </c>
      <c r="FB40" s="83">
        <v>72.03</v>
      </c>
      <c r="FC40" s="83">
        <v>5.5609999999999999</v>
      </c>
      <c r="FD40" s="83">
        <v>89.387</v>
      </c>
      <c r="FE40" s="83">
        <v>370.50599999999997</v>
      </c>
      <c r="FF40" s="83">
        <v>590.11099999999999</v>
      </c>
      <c r="FG40" s="83">
        <v>38.887</v>
      </c>
      <c r="FH40" s="83">
        <v>25.478000000000002</v>
      </c>
      <c r="FI40" s="83">
        <v>0</v>
      </c>
      <c r="FJ40" s="83">
        <v>48.854999999999997</v>
      </c>
      <c r="FK40" s="83">
        <v>26.544</v>
      </c>
      <c r="FL40" s="83">
        <v>33.246000000000002</v>
      </c>
      <c r="FM40" s="83">
        <v>8.8539999999999992</v>
      </c>
      <c r="FN40" s="83">
        <v>2942.5880000000002</v>
      </c>
      <c r="FO40" s="83">
        <v>6.4290000000000003</v>
      </c>
      <c r="FP40" s="83">
        <v>47.970999999999997</v>
      </c>
      <c r="FQ40" s="83">
        <v>14.634</v>
      </c>
      <c r="FR40" s="83">
        <v>19.3</v>
      </c>
      <c r="FS40" s="83">
        <v>13.375</v>
      </c>
      <c r="FT40" s="83">
        <v>363.20299999999997</v>
      </c>
      <c r="FU40" s="83">
        <v>33.771000000000001</v>
      </c>
      <c r="FV40" s="83">
        <v>141.90799999999999</v>
      </c>
      <c r="FW40" s="83">
        <v>206.203</v>
      </c>
      <c r="FX40" s="83">
        <v>14.010999999999999</v>
      </c>
      <c r="FY40" s="83">
        <v>170.726</v>
      </c>
      <c r="FZ40" s="83">
        <v>4.125</v>
      </c>
      <c r="GA40" s="83">
        <v>4351.96</v>
      </c>
      <c r="GB40" s="83">
        <v>6.94</v>
      </c>
      <c r="GC40" s="83">
        <v>1673.8630000000001</v>
      </c>
      <c r="GD40" s="83">
        <v>6.9770000000000003</v>
      </c>
      <c r="GE40" s="83">
        <v>23.707999999999998</v>
      </c>
      <c r="GF40" s="83">
        <v>63.81</v>
      </c>
      <c r="GG40" s="83">
        <v>2345.3809999999999</v>
      </c>
      <c r="GH40" s="83">
        <v>6.4480000000000004</v>
      </c>
      <c r="GI40" s="83">
        <v>2.3759999999999999</v>
      </c>
      <c r="GJ40" s="83">
        <v>511.952</v>
      </c>
      <c r="GK40" s="83">
        <v>22.527000000000001</v>
      </c>
      <c r="GL40" s="83">
        <v>698.71299999999997</v>
      </c>
      <c r="GM40" s="83">
        <v>3607.1790000000001</v>
      </c>
      <c r="GN40" s="83">
        <v>219.828</v>
      </c>
      <c r="GO40" s="83">
        <v>4748.3249999999998</v>
      </c>
      <c r="GP40" s="83">
        <v>3.246</v>
      </c>
      <c r="GQ40" s="83">
        <v>26.881</v>
      </c>
      <c r="GR40" s="83">
        <v>3.3170000000000002</v>
      </c>
      <c r="GS40" s="83">
        <v>16.306999999999999</v>
      </c>
      <c r="GT40" s="83">
        <v>17002.767054</v>
      </c>
      <c r="GU40" s="83">
        <v>0</v>
      </c>
      <c r="GV40" s="83">
        <v>2.8730000000000002</v>
      </c>
      <c r="GW40" s="83">
        <v>4.9089999999999998</v>
      </c>
      <c r="GX40" s="83">
        <v>144.34800000000001</v>
      </c>
      <c r="GY40" s="83">
        <v>14.349</v>
      </c>
      <c r="GZ40" s="83">
        <v>32.274000000000001</v>
      </c>
      <c r="HA40" s="83">
        <v>237.38900000000001</v>
      </c>
      <c r="HB40" s="83">
        <v>13.598000000000001</v>
      </c>
      <c r="HC40" s="83">
        <v>1123.0730000000001</v>
      </c>
      <c r="HD40" s="83">
        <v>399.96199999999999</v>
      </c>
      <c r="HE40" s="83">
        <v>26.123999999999999</v>
      </c>
      <c r="HF40" s="83">
        <v>56050.805370000002</v>
      </c>
      <c r="HG40" s="83">
        <v>734.27211</v>
      </c>
      <c r="HH40" s="83">
        <v>8.2729999999999997</v>
      </c>
      <c r="HI40" s="83">
        <v>1197.9780000000001</v>
      </c>
      <c r="HJ40" s="83">
        <v>31.28</v>
      </c>
      <c r="HK40" s="83">
        <v>443009.45856</v>
      </c>
      <c r="HL40" s="83">
        <v>5280.8039200000003</v>
      </c>
      <c r="HM40" s="83">
        <v>4087.145</v>
      </c>
      <c r="HN40" s="83">
        <v>1195.395</v>
      </c>
      <c r="HO40" s="83">
        <v>3187.2739999999999</v>
      </c>
      <c r="HP40" s="83">
        <v>929.822</v>
      </c>
      <c r="HQ40" s="83">
        <v>4363.0249999999996</v>
      </c>
      <c r="HR40" s="83">
        <v>1768.3579999999999</v>
      </c>
      <c r="HS40" s="83">
        <v>2354.2049999999999</v>
      </c>
      <c r="HT40" s="83">
        <v>1233.192</v>
      </c>
      <c r="HU40" s="83">
        <v>3827.0070000000001</v>
      </c>
      <c r="HV40" s="83">
        <v>4778.4520000000002</v>
      </c>
      <c r="HW40" s="83">
        <v>19.623999999999999</v>
      </c>
      <c r="HX40" s="83">
        <v>17438.909054</v>
      </c>
      <c r="HY40" s="83">
        <v>1536.633</v>
      </c>
      <c r="HZ40" s="83">
        <v>26.123999999999999</v>
      </c>
      <c r="IA40" s="83">
        <v>56050.805370000002</v>
      </c>
      <c r="IB40" s="83">
        <v>734.27211</v>
      </c>
      <c r="IC40" s="83">
        <v>8.2729999999999997</v>
      </c>
      <c r="ID40" s="83">
        <v>1197.9780000000001</v>
      </c>
      <c r="IE40" s="83">
        <v>31.28</v>
      </c>
      <c r="IF40" s="83">
        <v>473964.69692999998</v>
      </c>
      <c r="IG40" s="83">
        <v>30376.370920000001</v>
      </c>
      <c r="IH40" s="83">
        <v>4087.145</v>
      </c>
      <c r="II40" s="83">
        <v>1195.395</v>
      </c>
      <c r="IJ40" s="83">
        <v>3187.2739999999999</v>
      </c>
      <c r="IK40" s="83">
        <v>929.822</v>
      </c>
      <c r="IL40" s="83">
        <v>4363.0249999999996</v>
      </c>
      <c r="IM40" s="83">
        <v>1768.3579999999999</v>
      </c>
      <c r="IN40" s="83">
        <v>2354.2049999999999</v>
      </c>
      <c r="IO40" s="83">
        <v>1233.192</v>
      </c>
      <c r="IP40" s="83">
        <v>3827.0070000000001</v>
      </c>
      <c r="IQ40" s="83">
        <v>4778.4520000000002</v>
      </c>
      <c r="IR40" s="83">
        <v>19.623999999999999</v>
      </c>
      <c r="IS40" s="83">
        <v>17438.909054</v>
      </c>
      <c r="IT40" s="83">
        <v>1536.633</v>
      </c>
      <c r="IU40" s="83">
        <v>26.123999999999999</v>
      </c>
      <c r="IV40" s="84">
        <v>0</v>
      </c>
      <c r="IW40" s="81">
        <v>80</v>
      </c>
      <c r="IX40" s="81">
        <v>0</v>
      </c>
      <c r="IY40" s="81">
        <v>0</v>
      </c>
      <c r="IZ40" s="81">
        <v>3</v>
      </c>
      <c r="JA40" s="81">
        <v>60</v>
      </c>
      <c r="JB40" s="81">
        <v>9</v>
      </c>
      <c r="JC40" s="81">
        <v>0</v>
      </c>
      <c r="JD40" s="81">
        <v>0</v>
      </c>
      <c r="JE40" s="81">
        <v>1373</v>
      </c>
      <c r="JF40" s="81">
        <v>315</v>
      </c>
      <c r="JG40" s="81">
        <v>250</v>
      </c>
      <c r="JH40" s="81">
        <v>61</v>
      </c>
      <c r="JI40" s="81">
        <v>24</v>
      </c>
      <c r="JJ40" s="81">
        <v>387</v>
      </c>
      <c r="JK40" s="81">
        <v>211</v>
      </c>
      <c r="JL40" s="81">
        <v>1175</v>
      </c>
      <c r="JM40" s="81">
        <v>130</v>
      </c>
      <c r="JN40" s="81">
        <v>693</v>
      </c>
      <c r="JO40" s="81">
        <v>148</v>
      </c>
      <c r="JP40" s="81">
        <v>1</v>
      </c>
      <c r="JQ40" s="81">
        <v>486</v>
      </c>
      <c r="JR40" s="81">
        <v>473</v>
      </c>
      <c r="JS40" s="81">
        <v>337</v>
      </c>
      <c r="JT40" s="81">
        <v>438</v>
      </c>
      <c r="JU40" s="81">
        <v>210</v>
      </c>
      <c r="JV40" s="81">
        <v>217</v>
      </c>
      <c r="JW40" s="81">
        <v>105</v>
      </c>
      <c r="JX40" s="81">
        <v>506</v>
      </c>
      <c r="JY40" s="81">
        <v>307</v>
      </c>
      <c r="JZ40" s="81">
        <v>71</v>
      </c>
      <c r="KA40" s="81">
        <v>1022</v>
      </c>
      <c r="KB40" s="81">
        <v>73</v>
      </c>
      <c r="KC40" s="81">
        <v>244</v>
      </c>
      <c r="KD40" s="81">
        <v>38</v>
      </c>
      <c r="KE40" s="81">
        <v>136</v>
      </c>
      <c r="KF40" s="81">
        <v>459</v>
      </c>
      <c r="KG40" s="81">
        <v>266</v>
      </c>
      <c r="KH40" s="81">
        <v>25</v>
      </c>
      <c r="KI40" s="81">
        <v>136</v>
      </c>
      <c r="KJ40" s="81">
        <v>17</v>
      </c>
      <c r="KK40" s="81">
        <v>28</v>
      </c>
      <c r="KL40" s="81">
        <v>4</v>
      </c>
      <c r="KM40" s="81">
        <v>0</v>
      </c>
      <c r="KN40" s="81">
        <v>16</v>
      </c>
      <c r="KO40" s="81">
        <v>1</v>
      </c>
      <c r="KP40" s="81">
        <v>17</v>
      </c>
      <c r="KQ40" s="81">
        <v>78</v>
      </c>
      <c r="KR40" s="81">
        <v>39</v>
      </c>
      <c r="KS40" s="81">
        <v>8</v>
      </c>
      <c r="KT40" s="81">
        <v>6</v>
      </c>
      <c r="KU40" s="81">
        <v>0</v>
      </c>
      <c r="KV40" s="81">
        <v>11</v>
      </c>
      <c r="KW40" s="81">
        <v>2</v>
      </c>
      <c r="KX40" s="81">
        <v>8</v>
      </c>
      <c r="KY40" s="81">
        <v>2</v>
      </c>
      <c r="KZ40" s="81">
        <v>646</v>
      </c>
      <c r="LA40" s="81">
        <v>1</v>
      </c>
      <c r="LB40" s="81">
        <v>14</v>
      </c>
      <c r="LC40" s="81">
        <v>4</v>
      </c>
      <c r="LD40" s="81">
        <v>7</v>
      </c>
      <c r="LE40" s="81">
        <v>4</v>
      </c>
      <c r="LF40" s="81">
        <v>56</v>
      </c>
      <c r="LG40" s="81">
        <v>6</v>
      </c>
      <c r="LH40" s="81">
        <v>27</v>
      </c>
      <c r="LI40" s="81">
        <v>33</v>
      </c>
      <c r="LJ40" s="81">
        <v>3</v>
      </c>
      <c r="LK40" s="81">
        <v>32</v>
      </c>
      <c r="LL40" s="81">
        <v>1</v>
      </c>
      <c r="LM40" s="81">
        <v>681</v>
      </c>
      <c r="LN40" s="81">
        <v>1</v>
      </c>
      <c r="LO40" s="81">
        <v>114</v>
      </c>
      <c r="LP40" s="81">
        <v>2</v>
      </c>
      <c r="LQ40" s="81">
        <v>2</v>
      </c>
      <c r="LR40" s="81">
        <v>13</v>
      </c>
      <c r="LS40" s="81">
        <v>391</v>
      </c>
      <c r="LT40" s="81">
        <v>2</v>
      </c>
      <c r="LU40" s="81">
        <v>1</v>
      </c>
      <c r="LV40" s="81">
        <v>107</v>
      </c>
      <c r="LW40" s="81">
        <v>8</v>
      </c>
      <c r="LX40" s="81">
        <v>97</v>
      </c>
      <c r="LY40" s="81">
        <v>359</v>
      </c>
      <c r="LZ40" s="81">
        <v>39</v>
      </c>
      <c r="MA40" s="81">
        <v>807</v>
      </c>
      <c r="MB40" s="81">
        <v>1</v>
      </c>
      <c r="MC40" s="81">
        <v>6</v>
      </c>
      <c r="MD40" s="81">
        <v>1</v>
      </c>
      <c r="ME40" s="81">
        <v>2</v>
      </c>
      <c r="MF40" s="81">
        <v>592</v>
      </c>
      <c r="MG40" s="81">
        <v>0</v>
      </c>
      <c r="MH40" s="81">
        <v>1</v>
      </c>
      <c r="MI40" s="81">
        <v>1</v>
      </c>
      <c r="MJ40" s="81">
        <v>8</v>
      </c>
      <c r="MK40" s="81">
        <v>2</v>
      </c>
      <c r="ML40" s="81">
        <v>5</v>
      </c>
      <c r="MM40" s="81">
        <v>35</v>
      </c>
      <c r="MN40" s="81">
        <v>1</v>
      </c>
      <c r="MO40" s="81">
        <v>162</v>
      </c>
      <c r="MP40" s="81">
        <v>68</v>
      </c>
      <c r="MQ40" s="81">
        <v>6</v>
      </c>
      <c r="MR40" s="81">
        <v>30</v>
      </c>
      <c r="MS40" s="81">
        <v>3</v>
      </c>
      <c r="MT40" s="81">
        <v>224</v>
      </c>
      <c r="MU40" s="81">
        <v>1</v>
      </c>
      <c r="MV40" s="81">
        <v>27</v>
      </c>
      <c r="MW40" s="81">
        <v>136</v>
      </c>
      <c r="MX40" s="81">
        <v>80</v>
      </c>
      <c r="MY40" s="81">
        <v>0</v>
      </c>
      <c r="MZ40" s="81">
        <v>0</v>
      </c>
      <c r="NA40" s="81">
        <v>3</v>
      </c>
      <c r="NB40" s="81">
        <v>60</v>
      </c>
      <c r="NC40" s="81">
        <v>9</v>
      </c>
      <c r="ND40" s="81">
        <v>0</v>
      </c>
      <c r="NE40" s="81">
        <v>0</v>
      </c>
      <c r="NF40" s="81">
        <v>1373</v>
      </c>
      <c r="NG40" s="81">
        <v>315</v>
      </c>
      <c r="NH40" s="81">
        <v>250</v>
      </c>
      <c r="NI40" s="81">
        <v>61</v>
      </c>
      <c r="NJ40" s="81">
        <v>24</v>
      </c>
      <c r="NK40" s="81">
        <v>387</v>
      </c>
      <c r="NL40" s="81">
        <v>211</v>
      </c>
      <c r="NM40" s="81">
        <v>1175</v>
      </c>
      <c r="NN40" s="81">
        <v>97</v>
      </c>
      <c r="NO40" s="81">
        <v>693</v>
      </c>
      <c r="NP40" s="81">
        <v>148</v>
      </c>
      <c r="NQ40" s="81">
        <v>1</v>
      </c>
      <c r="NR40" s="81">
        <v>486</v>
      </c>
      <c r="NS40" s="81">
        <v>473</v>
      </c>
      <c r="NT40" s="81">
        <v>337</v>
      </c>
      <c r="NU40" s="81">
        <v>438</v>
      </c>
      <c r="NV40" s="81">
        <v>210</v>
      </c>
      <c r="NW40" s="81">
        <v>217</v>
      </c>
      <c r="NX40" s="81">
        <v>105</v>
      </c>
      <c r="NY40" s="81">
        <v>506</v>
      </c>
      <c r="NZ40" s="81">
        <v>307</v>
      </c>
      <c r="OA40" s="81">
        <v>71</v>
      </c>
      <c r="OB40" s="81">
        <v>1022</v>
      </c>
      <c r="OC40" s="81">
        <v>73</v>
      </c>
      <c r="OD40" s="81">
        <v>19</v>
      </c>
      <c r="OE40" s="81">
        <v>11</v>
      </c>
      <c r="OF40" s="81">
        <v>0</v>
      </c>
      <c r="OG40" s="81">
        <v>459</v>
      </c>
      <c r="OH40" s="81">
        <v>266</v>
      </c>
      <c r="OI40" s="81">
        <v>25</v>
      </c>
      <c r="OJ40" s="81">
        <v>136</v>
      </c>
      <c r="OK40" s="81">
        <v>17</v>
      </c>
      <c r="OL40" s="81">
        <v>28</v>
      </c>
      <c r="OM40" s="81">
        <v>4</v>
      </c>
      <c r="ON40" s="81">
        <v>0</v>
      </c>
      <c r="OO40" s="81">
        <v>16</v>
      </c>
      <c r="OP40" s="81">
        <v>1</v>
      </c>
      <c r="OQ40" s="81">
        <v>17</v>
      </c>
      <c r="OR40" s="81">
        <v>78</v>
      </c>
      <c r="OS40" s="81">
        <v>39</v>
      </c>
      <c r="OT40" s="81">
        <v>8</v>
      </c>
      <c r="OU40" s="81">
        <v>6</v>
      </c>
      <c r="OV40" s="81">
        <v>0</v>
      </c>
      <c r="OW40" s="81">
        <v>11</v>
      </c>
      <c r="OX40" s="81">
        <v>2</v>
      </c>
      <c r="OY40" s="81">
        <v>8</v>
      </c>
      <c r="OZ40" s="81">
        <v>2</v>
      </c>
      <c r="PA40" s="81">
        <v>646</v>
      </c>
      <c r="PB40" s="81">
        <v>1</v>
      </c>
      <c r="PC40" s="81">
        <v>14</v>
      </c>
      <c r="PD40" s="81">
        <v>4</v>
      </c>
      <c r="PE40" s="81">
        <v>7</v>
      </c>
      <c r="PF40" s="81">
        <v>4</v>
      </c>
      <c r="PG40" s="81">
        <v>56</v>
      </c>
      <c r="PH40" s="81">
        <v>6</v>
      </c>
      <c r="PI40" s="81">
        <v>27</v>
      </c>
      <c r="PJ40" s="81">
        <v>33</v>
      </c>
      <c r="PK40" s="81">
        <v>3</v>
      </c>
      <c r="PL40" s="81">
        <v>32</v>
      </c>
      <c r="PM40" s="81">
        <v>1</v>
      </c>
      <c r="PN40" s="81">
        <v>681</v>
      </c>
      <c r="PO40" s="81">
        <v>1</v>
      </c>
      <c r="PP40" s="81">
        <v>114</v>
      </c>
      <c r="PQ40" s="81">
        <v>2</v>
      </c>
      <c r="PR40" s="81">
        <v>2</v>
      </c>
      <c r="PS40" s="81">
        <v>13</v>
      </c>
      <c r="PT40" s="81">
        <v>391</v>
      </c>
      <c r="PU40" s="81">
        <v>2</v>
      </c>
      <c r="PV40" s="81">
        <v>1</v>
      </c>
      <c r="PW40" s="81">
        <v>107</v>
      </c>
      <c r="PX40" s="81">
        <v>8</v>
      </c>
      <c r="PY40" s="81">
        <v>97</v>
      </c>
      <c r="PZ40" s="81">
        <v>359</v>
      </c>
      <c r="QA40" s="81">
        <v>39</v>
      </c>
      <c r="QB40" s="81">
        <v>807</v>
      </c>
      <c r="QC40" s="81">
        <v>1</v>
      </c>
      <c r="QD40" s="81">
        <v>6</v>
      </c>
      <c r="QE40" s="81">
        <v>1</v>
      </c>
      <c r="QF40" s="81">
        <v>2</v>
      </c>
      <c r="QG40" s="81">
        <v>592</v>
      </c>
      <c r="QH40" s="81">
        <v>0</v>
      </c>
      <c r="QI40" s="81">
        <v>1</v>
      </c>
      <c r="QJ40" s="81">
        <v>1</v>
      </c>
      <c r="QK40" s="81">
        <v>8</v>
      </c>
      <c r="QL40" s="81">
        <v>2</v>
      </c>
      <c r="QM40" s="81">
        <v>5</v>
      </c>
      <c r="QN40" s="81">
        <v>35</v>
      </c>
      <c r="QO40" s="81">
        <v>1</v>
      </c>
      <c r="QP40" s="81">
        <v>162</v>
      </c>
      <c r="QQ40" s="81">
        <v>68</v>
      </c>
      <c r="QR40" s="81">
        <v>6</v>
      </c>
      <c r="QS40" s="81">
        <v>421</v>
      </c>
      <c r="QT40" s="81">
        <v>80</v>
      </c>
      <c r="QU40" s="81">
        <v>3</v>
      </c>
      <c r="QV40" s="81">
        <v>60</v>
      </c>
      <c r="QW40" s="81">
        <v>9</v>
      </c>
      <c r="QX40" s="81">
        <v>8980</v>
      </c>
      <c r="QY40" s="81">
        <v>489</v>
      </c>
      <c r="QZ40" s="81">
        <v>472</v>
      </c>
      <c r="RA40" s="81">
        <v>163</v>
      </c>
      <c r="RB40" s="81">
        <v>705</v>
      </c>
      <c r="RC40" s="81">
        <v>157</v>
      </c>
      <c r="RD40" s="81">
        <v>683</v>
      </c>
      <c r="RE40" s="81">
        <v>131</v>
      </c>
      <c r="RF40" s="81">
        <v>394</v>
      </c>
      <c r="RG40" s="81">
        <v>212</v>
      </c>
      <c r="RH40" s="81">
        <v>398</v>
      </c>
      <c r="RI40" s="81">
        <v>814</v>
      </c>
      <c r="RJ40" s="81">
        <v>3</v>
      </c>
      <c r="RK40" s="81">
        <v>644</v>
      </c>
      <c r="RL40" s="81">
        <v>231</v>
      </c>
      <c r="RM40" s="81">
        <v>6</v>
      </c>
      <c r="RN40" s="81">
        <v>421</v>
      </c>
      <c r="RO40" s="81">
        <v>80</v>
      </c>
      <c r="RP40" s="81">
        <v>3</v>
      </c>
      <c r="RQ40" s="81">
        <v>60</v>
      </c>
      <c r="RR40" s="81">
        <v>9</v>
      </c>
      <c r="RS40" s="81">
        <v>9013</v>
      </c>
      <c r="RT40" s="81">
        <v>877</v>
      </c>
      <c r="RU40" s="81">
        <v>472</v>
      </c>
      <c r="RV40" s="81">
        <v>163</v>
      </c>
      <c r="RW40" s="81">
        <v>705</v>
      </c>
      <c r="RX40" s="81">
        <v>157</v>
      </c>
      <c r="RY40" s="81">
        <v>683</v>
      </c>
      <c r="RZ40" s="81">
        <v>131</v>
      </c>
      <c r="SA40" s="81">
        <v>394</v>
      </c>
      <c r="SB40" s="81">
        <v>212</v>
      </c>
      <c r="SC40" s="81">
        <v>398</v>
      </c>
      <c r="SD40" s="81">
        <v>814</v>
      </c>
      <c r="SE40" s="81">
        <v>3</v>
      </c>
      <c r="SF40" s="81">
        <v>644</v>
      </c>
      <c r="SG40" s="81">
        <v>231</v>
      </c>
      <c r="SH40" s="81">
        <v>6</v>
      </c>
    </row>
    <row r="41" spans="1:502">
      <c r="A41" s="18" t="s">
        <v>585</v>
      </c>
      <c r="B41" s="80">
        <v>33</v>
      </c>
      <c r="C41" s="80">
        <v>16</v>
      </c>
      <c r="D41" s="80">
        <v>2</v>
      </c>
      <c r="E41" s="80">
        <v>2019</v>
      </c>
      <c r="F41" s="80" t="s">
        <v>73</v>
      </c>
      <c r="G41" s="182" t="s">
        <v>570</v>
      </c>
      <c r="H41" s="80" t="s">
        <v>231</v>
      </c>
      <c r="I41" s="173"/>
      <c r="J41" s="83">
        <v>637.18200000000002</v>
      </c>
      <c r="K41" s="83">
        <v>0</v>
      </c>
      <c r="L41" s="83">
        <v>0</v>
      </c>
      <c r="M41" s="83">
        <v>9.1</v>
      </c>
      <c r="N41" s="83">
        <v>1498.7819999999999</v>
      </c>
      <c r="O41" s="83">
        <v>271.62900000000002</v>
      </c>
      <c r="P41" s="83">
        <v>10.734999999999999</v>
      </c>
      <c r="Q41" s="83">
        <v>45.259</v>
      </c>
      <c r="R41" s="83">
        <v>12059.03095</v>
      </c>
      <c r="S41" s="83">
        <v>3566.5298871</v>
      </c>
      <c r="T41" s="83">
        <v>5174.0209999999997</v>
      </c>
      <c r="U41" s="83">
        <v>550.59799999999996</v>
      </c>
      <c r="V41" s="83">
        <v>86.754999999999995</v>
      </c>
      <c r="W41" s="83">
        <v>23038.805</v>
      </c>
      <c r="X41" s="83">
        <v>1748.384</v>
      </c>
      <c r="Y41" s="83">
        <v>73516.638999999996</v>
      </c>
      <c r="Z41" s="83">
        <v>34446.103000000003</v>
      </c>
      <c r="AA41" s="83">
        <v>5123.6080000000002</v>
      </c>
      <c r="AB41" s="83">
        <v>2211.9340000000002</v>
      </c>
      <c r="AC41" s="83">
        <v>53.448999999999998</v>
      </c>
      <c r="AD41" s="83">
        <v>43414.264999999999</v>
      </c>
      <c r="AE41" s="83">
        <v>173858.19399999999</v>
      </c>
      <c r="AF41" s="83">
        <v>16001.522999999999</v>
      </c>
      <c r="AG41" s="83">
        <v>4121.6319999999996</v>
      </c>
      <c r="AH41" s="83">
        <v>2375.31</v>
      </c>
      <c r="AI41" s="83">
        <v>1880.088</v>
      </c>
      <c r="AJ41" s="83">
        <v>1808.87</v>
      </c>
      <c r="AK41" s="83">
        <v>14955.91</v>
      </c>
      <c r="AL41" s="83">
        <v>3989.9189999999999</v>
      </c>
      <c r="AM41" s="83">
        <v>809.14800000000002</v>
      </c>
      <c r="AN41" s="83">
        <v>17249.627</v>
      </c>
      <c r="AO41" s="83">
        <v>660.99599999999998</v>
      </c>
      <c r="AP41" s="83">
        <v>21819.82</v>
      </c>
      <c r="AQ41" s="83">
        <v>762.58</v>
      </c>
      <c r="AR41" s="83">
        <v>498.44799999999998</v>
      </c>
      <c r="AS41" s="83">
        <v>2871.2375999999999</v>
      </c>
      <c r="AT41" s="83">
        <v>2331.84</v>
      </c>
      <c r="AU41" s="83">
        <v>220.37299999999999</v>
      </c>
      <c r="AV41" s="83">
        <v>864.971</v>
      </c>
      <c r="AW41" s="83">
        <v>208.71899999999999</v>
      </c>
      <c r="AX41" s="83">
        <v>219.041</v>
      </c>
      <c r="AY41" s="83">
        <v>115.154</v>
      </c>
      <c r="AZ41" s="83">
        <v>8.27</v>
      </c>
      <c r="BA41" s="83">
        <v>92.820999999999998</v>
      </c>
      <c r="BB41" s="83">
        <v>14.678000000000001</v>
      </c>
      <c r="BC41" s="83">
        <v>98.316999999999993</v>
      </c>
      <c r="BD41" s="83">
        <v>5700.9340000000002</v>
      </c>
      <c r="BE41" s="83">
        <v>591.95899999999995</v>
      </c>
      <c r="BF41" s="83">
        <v>0</v>
      </c>
      <c r="BG41" s="83">
        <v>43.957000000000001</v>
      </c>
      <c r="BH41" s="83">
        <v>4.6769999999999996</v>
      </c>
      <c r="BI41" s="83">
        <v>170.404</v>
      </c>
      <c r="BJ41" s="83">
        <v>146.94200000000001</v>
      </c>
      <c r="BK41" s="83">
        <v>140.94</v>
      </c>
      <c r="BL41" s="83">
        <v>34.277999999999999</v>
      </c>
      <c r="BM41" s="83">
        <v>2554.9859999999999</v>
      </c>
      <c r="BN41" s="83">
        <v>7.4429999999999996</v>
      </c>
      <c r="BO41" s="83">
        <v>144.15199999999999</v>
      </c>
      <c r="BP41" s="83">
        <v>17.977</v>
      </c>
      <c r="BQ41" s="83">
        <v>143.696</v>
      </c>
      <c r="BR41" s="83">
        <v>12.747</v>
      </c>
      <c r="BS41" s="83">
        <v>324.90499999999997</v>
      </c>
      <c r="BT41" s="83">
        <v>29.03</v>
      </c>
      <c r="BU41" s="83">
        <v>198.346</v>
      </c>
      <c r="BV41" s="83">
        <v>210.00399999999999</v>
      </c>
      <c r="BW41" s="83">
        <v>16.082000000000001</v>
      </c>
      <c r="BX41" s="83">
        <v>304.89800000000002</v>
      </c>
      <c r="BY41" s="83">
        <v>36.991</v>
      </c>
      <c r="BZ41" s="83">
        <v>3665.9780000000001</v>
      </c>
      <c r="CA41" s="83">
        <v>8.5280000000000005</v>
      </c>
      <c r="CB41" s="83">
        <v>1398.7380000000001</v>
      </c>
      <c r="CC41" s="83">
        <v>15.516999999999999</v>
      </c>
      <c r="CD41" s="83">
        <v>22.475000000000001</v>
      </c>
      <c r="CE41" s="83">
        <v>46.99</v>
      </c>
      <c r="CF41" s="83">
        <v>2115.1619999999998</v>
      </c>
      <c r="CG41" s="83">
        <v>75.283000000000001</v>
      </c>
      <c r="CH41" s="83">
        <v>2.31</v>
      </c>
      <c r="CI41" s="83">
        <v>469.10899999999998</v>
      </c>
      <c r="CJ41" s="83">
        <v>9.7520000000000007</v>
      </c>
      <c r="CK41" s="83">
        <v>520.56200000000001</v>
      </c>
      <c r="CL41" s="83">
        <v>3929.23</v>
      </c>
      <c r="CM41" s="83">
        <v>72.234999999999999</v>
      </c>
      <c r="CN41" s="83">
        <v>3110.7489999999998</v>
      </c>
      <c r="CO41" s="83">
        <v>0</v>
      </c>
      <c r="CP41" s="83">
        <v>115.22499999999999</v>
      </c>
      <c r="CQ41" s="83">
        <v>64.152000000000001</v>
      </c>
      <c r="CR41" s="83">
        <v>292.8</v>
      </c>
      <c r="CS41" s="83">
        <v>9655.2732919999999</v>
      </c>
      <c r="CT41" s="83">
        <v>0</v>
      </c>
      <c r="CU41" s="83">
        <v>2.6379999999999999</v>
      </c>
      <c r="CV41" s="83">
        <v>0</v>
      </c>
      <c r="CW41" s="83">
        <v>143.309</v>
      </c>
      <c r="CX41" s="83">
        <v>9.1679999999999993</v>
      </c>
      <c r="CY41" s="83">
        <v>38.222000000000001</v>
      </c>
      <c r="CZ41" s="83">
        <v>482.77499999999998</v>
      </c>
      <c r="DA41" s="83">
        <v>0</v>
      </c>
      <c r="DB41" s="83">
        <v>1268.873</v>
      </c>
      <c r="DC41" s="83">
        <v>10428.842213899999</v>
      </c>
      <c r="DD41" s="83">
        <v>33.218000000000004</v>
      </c>
      <c r="DE41" s="83">
        <v>32855.972999999998</v>
      </c>
      <c r="DF41" s="83">
        <v>925.00199999999995</v>
      </c>
      <c r="DG41" s="83">
        <v>21807.382000000001</v>
      </c>
      <c r="DH41" s="83">
        <v>9.52</v>
      </c>
      <c r="DI41" s="83">
        <v>560.79499999999996</v>
      </c>
      <c r="DJ41" s="83">
        <v>496.726</v>
      </c>
      <c r="DK41" s="83">
        <v>637.18200000000002</v>
      </c>
      <c r="DL41" s="83">
        <v>0</v>
      </c>
      <c r="DM41" s="83">
        <v>0</v>
      </c>
      <c r="DN41" s="83">
        <v>9.1</v>
      </c>
      <c r="DO41" s="83">
        <v>1498.7819999999999</v>
      </c>
      <c r="DP41" s="83">
        <v>271.62900000000002</v>
      </c>
      <c r="DQ41" s="83">
        <v>10.734999999999999</v>
      </c>
      <c r="DR41" s="83">
        <v>45.259</v>
      </c>
      <c r="DS41" s="83">
        <v>12059.03095</v>
      </c>
      <c r="DT41" s="83">
        <v>3566.5298871</v>
      </c>
      <c r="DU41" s="83">
        <v>5174.0209999999997</v>
      </c>
      <c r="DV41" s="83">
        <v>550.59799999999996</v>
      </c>
      <c r="DW41" s="83">
        <v>86.754999999999995</v>
      </c>
      <c r="DX41" s="83">
        <v>23038.805</v>
      </c>
      <c r="DY41" s="83">
        <v>1748.384</v>
      </c>
      <c r="DZ41" s="83">
        <v>73516.638999999996</v>
      </c>
      <c r="EA41" s="83">
        <v>665.12800000000004</v>
      </c>
      <c r="EB41" s="83">
        <v>5123.6080000000002</v>
      </c>
      <c r="EC41" s="83">
        <v>2211.9340000000002</v>
      </c>
      <c r="ED41" s="83">
        <v>53.448999999999998</v>
      </c>
      <c r="EE41" s="83">
        <v>43414.264999999999</v>
      </c>
      <c r="EF41" s="83">
        <v>173858.19399999999</v>
      </c>
      <c r="EG41" s="83">
        <v>16001.522999999999</v>
      </c>
      <c r="EH41" s="83">
        <v>4121.6319999999996</v>
      </c>
      <c r="EI41" s="83">
        <v>2375.31</v>
      </c>
      <c r="EJ41" s="83">
        <v>1880.088</v>
      </c>
      <c r="EK41" s="83">
        <v>1808.87</v>
      </c>
      <c r="EL41" s="83">
        <v>14955.91</v>
      </c>
      <c r="EM41" s="83">
        <v>3989.9189999999999</v>
      </c>
      <c r="EN41" s="83">
        <v>809.14800000000002</v>
      </c>
      <c r="EO41" s="83">
        <v>17249.627</v>
      </c>
      <c r="EP41" s="83">
        <v>660.99599999999998</v>
      </c>
      <c r="EQ41" s="83">
        <v>2.9180000000000001</v>
      </c>
      <c r="ER41" s="83">
        <v>201.785</v>
      </c>
      <c r="ES41" s="83">
        <v>1.722</v>
      </c>
      <c r="ET41" s="83">
        <v>2871.2375999999999</v>
      </c>
      <c r="EU41" s="83">
        <v>2331.84</v>
      </c>
      <c r="EV41" s="83">
        <v>220.37299999999999</v>
      </c>
      <c r="EW41" s="83">
        <v>864.971</v>
      </c>
      <c r="EX41" s="83">
        <v>208.71899999999999</v>
      </c>
      <c r="EY41" s="83">
        <v>219.041</v>
      </c>
      <c r="EZ41" s="83">
        <v>115.154</v>
      </c>
      <c r="FA41" s="83">
        <v>8.27</v>
      </c>
      <c r="FB41" s="83">
        <v>92.820999999999998</v>
      </c>
      <c r="FC41" s="83">
        <v>14.678000000000001</v>
      </c>
      <c r="FD41" s="83">
        <v>98.316999999999993</v>
      </c>
      <c r="FE41" s="83">
        <v>5700.9340000000002</v>
      </c>
      <c r="FF41" s="83">
        <v>591.95899999999995</v>
      </c>
      <c r="FG41" s="83">
        <v>0</v>
      </c>
      <c r="FH41" s="83">
        <v>43.957000000000001</v>
      </c>
      <c r="FI41" s="83">
        <v>4.6769999999999996</v>
      </c>
      <c r="FJ41" s="83">
        <v>170.404</v>
      </c>
      <c r="FK41" s="83">
        <v>146.94200000000001</v>
      </c>
      <c r="FL41" s="83">
        <v>140.94</v>
      </c>
      <c r="FM41" s="83">
        <v>34.277999999999999</v>
      </c>
      <c r="FN41" s="83">
        <v>2554.9859999999999</v>
      </c>
      <c r="FO41" s="83">
        <v>7.4429999999999996</v>
      </c>
      <c r="FP41" s="83">
        <v>144.15199999999999</v>
      </c>
      <c r="FQ41" s="83">
        <v>17.977</v>
      </c>
      <c r="FR41" s="83">
        <v>143.696</v>
      </c>
      <c r="FS41" s="83">
        <v>12.747</v>
      </c>
      <c r="FT41" s="83">
        <v>324.90499999999997</v>
      </c>
      <c r="FU41" s="83">
        <v>29.03</v>
      </c>
      <c r="FV41" s="83">
        <v>198.346</v>
      </c>
      <c r="FW41" s="83">
        <v>210.00399999999999</v>
      </c>
      <c r="FX41" s="83">
        <v>16.082000000000001</v>
      </c>
      <c r="FY41" s="83">
        <v>304.89800000000002</v>
      </c>
      <c r="FZ41" s="83">
        <v>36.991</v>
      </c>
      <c r="GA41" s="83">
        <v>3665.9780000000001</v>
      </c>
      <c r="GB41" s="83">
        <v>8.5280000000000005</v>
      </c>
      <c r="GC41" s="83">
        <v>1398.7380000000001</v>
      </c>
      <c r="GD41" s="83">
        <v>15.516999999999999</v>
      </c>
      <c r="GE41" s="83">
        <v>22.475000000000001</v>
      </c>
      <c r="GF41" s="83">
        <v>46.99</v>
      </c>
      <c r="GG41" s="83">
        <v>2115.1619999999998</v>
      </c>
      <c r="GH41" s="83">
        <v>75.283000000000001</v>
      </c>
      <c r="GI41" s="83">
        <v>2.31</v>
      </c>
      <c r="GJ41" s="83">
        <v>469.10899999999998</v>
      </c>
      <c r="GK41" s="83">
        <v>9.7520000000000007</v>
      </c>
      <c r="GL41" s="83">
        <v>520.56200000000001</v>
      </c>
      <c r="GM41" s="83">
        <v>3929.23</v>
      </c>
      <c r="GN41" s="83">
        <v>72.234999999999999</v>
      </c>
      <c r="GO41" s="83">
        <v>3110.7489999999998</v>
      </c>
      <c r="GP41" s="83">
        <v>0</v>
      </c>
      <c r="GQ41" s="83">
        <v>115.22499999999999</v>
      </c>
      <c r="GR41" s="83">
        <v>64.152000000000001</v>
      </c>
      <c r="GS41" s="83">
        <v>292.8</v>
      </c>
      <c r="GT41" s="83">
        <v>9655.2732919999999</v>
      </c>
      <c r="GU41" s="83">
        <v>0</v>
      </c>
      <c r="GV41" s="83">
        <v>2.6379999999999999</v>
      </c>
      <c r="GW41" s="83">
        <v>0</v>
      </c>
      <c r="GX41" s="83">
        <v>143.309</v>
      </c>
      <c r="GY41" s="83">
        <v>9.1679999999999993</v>
      </c>
      <c r="GZ41" s="83">
        <v>38.222000000000001</v>
      </c>
      <c r="HA41" s="83">
        <v>482.77499999999998</v>
      </c>
      <c r="HB41" s="83">
        <v>0</v>
      </c>
      <c r="HC41" s="83">
        <v>1268.873</v>
      </c>
      <c r="HD41" s="83">
        <v>10428.842213899999</v>
      </c>
      <c r="HE41" s="83">
        <v>33.218000000000004</v>
      </c>
      <c r="HF41" s="83">
        <v>56655.398000000001</v>
      </c>
      <c r="HG41" s="83">
        <v>637.18200000000002</v>
      </c>
      <c r="HH41" s="83">
        <v>9.1</v>
      </c>
      <c r="HI41" s="83">
        <v>1498.7819999999999</v>
      </c>
      <c r="HJ41" s="83">
        <v>327.62299999999999</v>
      </c>
      <c r="HK41" s="83">
        <v>408920.36383709998</v>
      </c>
      <c r="HL41" s="83">
        <v>3077.6626000000001</v>
      </c>
      <c r="HM41" s="83">
        <v>3844.944</v>
      </c>
      <c r="HN41" s="83">
        <v>6622.1329999999998</v>
      </c>
      <c r="HO41" s="83">
        <v>3422.1990000000001</v>
      </c>
      <c r="HP41" s="83">
        <v>1083.2650000000001</v>
      </c>
      <c r="HQ41" s="83">
        <v>3711.4969999999998</v>
      </c>
      <c r="HR41" s="83">
        <v>1483.72</v>
      </c>
      <c r="HS41" s="83">
        <v>2192.7550000000001</v>
      </c>
      <c r="HT41" s="83">
        <v>999.423</v>
      </c>
      <c r="HU41" s="83">
        <v>4001.4650000000001</v>
      </c>
      <c r="HV41" s="83">
        <v>3225.9740000000002</v>
      </c>
      <c r="HW41" s="83">
        <v>356.952</v>
      </c>
      <c r="HX41" s="83">
        <v>10331.385292000001</v>
      </c>
      <c r="HY41" s="83">
        <v>11697.715213900001</v>
      </c>
      <c r="HZ41" s="83">
        <v>33.218000000000004</v>
      </c>
      <c r="IA41" s="83">
        <v>56655.398000000001</v>
      </c>
      <c r="IB41" s="83">
        <v>637.18200000000002</v>
      </c>
      <c r="IC41" s="83">
        <v>9.1</v>
      </c>
      <c r="ID41" s="83">
        <v>1498.7819999999999</v>
      </c>
      <c r="IE41" s="83">
        <v>327.62299999999999</v>
      </c>
      <c r="IF41" s="83">
        <v>442701.33883710002</v>
      </c>
      <c r="IG41" s="83">
        <v>25952.085599999999</v>
      </c>
      <c r="IH41" s="83">
        <v>3844.944</v>
      </c>
      <c r="II41" s="83">
        <v>6622.1329999999998</v>
      </c>
      <c r="IJ41" s="83">
        <v>3422.1990000000001</v>
      </c>
      <c r="IK41" s="83">
        <v>1083.2650000000001</v>
      </c>
      <c r="IL41" s="83">
        <v>3711.4969999999998</v>
      </c>
      <c r="IM41" s="83">
        <v>1483.72</v>
      </c>
      <c r="IN41" s="83">
        <v>2192.7550000000001</v>
      </c>
      <c r="IO41" s="83">
        <v>999.423</v>
      </c>
      <c r="IP41" s="83">
        <v>4001.4650000000001</v>
      </c>
      <c r="IQ41" s="83">
        <v>3225.9740000000002</v>
      </c>
      <c r="IR41" s="83">
        <v>356.952</v>
      </c>
      <c r="IS41" s="83">
        <v>10331.385292000001</v>
      </c>
      <c r="IT41" s="83">
        <v>11697.715213900001</v>
      </c>
      <c r="IU41" s="83">
        <v>33.218000000000004</v>
      </c>
      <c r="IV41" s="84">
        <v>0</v>
      </c>
      <c r="IW41" s="81">
        <v>68</v>
      </c>
      <c r="IX41" s="81">
        <v>0</v>
      </c>
      <c r="IY41" s="81">
        <v>0</v>
      </c>
      <c r="IZ41" s="81">
        <v>3</v>
      </c>
      <c r="JA41" s="81">
        <v>61</v>
      </c>
      <c r="JB41" s="81">
        <v>51</v>
      </c>
      <c r="JC41" s="81">
        <v>1</v>
      </c>
      <c r="JD41" s="81">
        <v>3</v>
      </c>
      <c r="JE41" s="81">
        <v>1343</v>
      </c>
      <c r="JF41" s="81">
        <v>306</v>
      </c>
      <c r="JG41" s="81">
        <v>259</v>
      </c>
      <c r="JH41" s="81">
        <v>61</v>
      </c>
      <c r="JI41" s="81">
        <v>19</v>
      </c>
      <c r="JJ41" s="81">
        <v>398</v>
      </c>
      <c r="JK41" s="81">
        <v>192</v>
      </c>
      <c r="JL41" s="81">
        <v>1154</v>
      </c>
      <c r="JM41" s="81">
        <v>120</v>
      </c>
      <c r="JN41" s="81">
        <v>642</v>
      </c>
      <c r="JO41" s="81">
        <v>151</v>
      </c>
      <c r="JP41" s="81">
        <v>4</v>
      </c>
      <c r="JQ41" s="81">
        <v>468</v>
      </c>
      <c r="JR41" s="81">
        <v>505</v>
      </c>
      <c r="JS41" s="81">
        <v>338</v>
      </c>
      <c r="JT41" s="81">
        <v>447</v>
      </c>
      <c r="JU41" s="81">
        <v>226</v>
      </c>
      <c r="JV41" s="81">
        <v>205</v>
      </c>
      <c r="JW41" s="81">
        <v>117</v>
      </c>
      <c r="JX41" s="81">
        <v>477</v>
      </c>
      <c r="JY41" s="81">
        <v>322</v>
      </c>
      <c r="JZ41" s="81">
        <v>99</v>
      </c>
      <c r="KA41" s="81">
        <v>1040</v>
      </c>
      <c r="KB41" s="81">
        <v>76</v>
      </c>
      <c r="KC41" s="81">
        <v>240</v>
      </c>
      <c r="KD41" s="81">
        <v>42</v>
      </c>
      <c r="KE41" s="81">
        <v>124</v>
      </c>
      <c r="KF41" s="81">
        <v>271</v>
      </c>
      <c r="KG41" s="81">
        <v>255</v>
      </c>
      <c r="KH41" s="81">
        <v>28</v>
      </c>
      <c r="KI41" s="81">
        <v>111</v>
      </c>
      <c r="KJ41" s="81">
        <v>16</v>
      </c>
      <c r="KK41" s="81">
        <v>50</v>
      </c>
      <c r="KL41" s="81">
        <v>24</v>
      </c>
      <c r="KM41" s="81">
        <v>2</v>
      </c>
      <c r="KN41" s="81">
        <v>19</v>
      </c>
      <c r="KO41" s="81">
        <v>3</v>
      </c>
      <c r="KP41" s="81">
        <v>18</v>
      </c>
      <c r="KQ41" s="81">
        <v>75</v>
      </c>
      <c r="KR41" s="81">
        <v>43</v>
      </c>
      <c r="KS41" s="81">
        <v>0</v>
      </c>
      <c r="KT41" s="81">
        <v>13</v>
      </c>
      <c r="KU41" s="81">
        <v>1</v>
      </c>
      <c r="KV41" s="81">
        <v>29</v>
      </c>
      <c r="KW41" s="81">
        <v>19</v>
      </c>
      <c r="KX41" s="81">
        <v>14</v>
      </c>
      <c r="KY41" s="81">
        <v>6</v>
      </c>
      <c r="KZ41" s="81">
        <v>588</v>
      </c>
      <c r="LA41" s="81">
        <v>1</v>
      </c>
      <c r="LB41" s="81">
        <v>42</v>
      </c>
      <c r="LC41" s="81">
        <v>5</v>
      </c>
      <c r="LD41" s="81">
        <v>18</v>
      </c>
      <c r="LE41" s="81">
        <v>3</v>
      </c>
      <c r="LF41" s="81">
        <v>51</v>
      </c>
      <c r="LG41" s="81">
        <v>7</v>
      </c>
      <c r="LH41" s="81">
        <v>35</v>
      </c>
      <c r="LI41" s="81">
        <v>40</v>
      </c>
      <c r="LJ41" s="81">
        <v>4</v>
      </c>
      <c r="LK41" s="81">
        <v>66</v>
      </c>
      <c r="LL41" s="81">
        <v>6</v>
      </c>
      <c r="LM41" s="81">
        <v>602</v>
      </c>
      <c r="LN41" s="81">
        <v>2</v>
      </c>
      <c r="LO41" s="81">
        <v>83</v>
      </c>
      <c r="LP41" s="81">
        <v>4</v>
      </c>
      <c r="LQ41" s="81">
        <v>2</v>
      </c>
      <c r="LR41" s="81">
        <v>10</v>
      </c>
      <c r="LS41" s="81">
        <v>369</v>
      </c>
      <c r="LT41" s="81">
        <v>19</v>
      </c>
      <c r="LU41" s="81">
        <v>1</v>
      </c>
      <c r="LV41" s="81">
        <v>101</v>
      </c>
      <c r="LW41" s="81">
        <v>3</v>
      </c>
      <c r="LX41" s="81">
        <v>66</v>
      </c>
      <c r="LY41" s="81">
        <v>411</v>
      </c>
      <c r="LZ41" s="81">
        <v>15</v>
      </c>
      <c r="MA41" s="81">
        <v>585</v>
      </c>
      <c r="MB41" s="81">
        <v>0</v>
      </c>
      <c r="MC41" s="81">
        <v>26</v>
      </c>
      <c r="MD41" s="81">
        <v>12</v>
      </c>
      <c r="ME41" s="81">
        <v>18</v>
      </c>
      <c r="MF41" s="81">
        <v>291</v>
      </c>
      <c r="MG41" s="81">
        <v>0</v>
      </c>
      <c r="MH41" s="81">
        <v>1</v>
      </c>
      <c r="MI41" s="81">
        <v>0</v>
      </c>
      <c r="MJ41" s="81">
        <v>9</v>
      </c>
      <c r="MK41" s="81">
        <v>1</v>
      </c>
      <c r="ML41" s="81">
        <v>8</v>
      </c>
      <c r="MM41" s="81">
        <v>85</v>
      </c>
      <c r="MN41" s="81">
        <v>0</v>
      </c>
      <c r="MO41" s="81">
        <v>183</v>
      </c>
      <c r="MP41" s="81">
        <v>681</v>
      </c>
      <c r="MQ41" s="81">
        <v>7</v>
      </c>
      <c r="MR41" s="81">
        <v>44</v>
      </c>
      <c r="MS41" s="81">
        <v>3</v>
      </c>
      <c r="MT41" s="81">
        <v>232</v>
      </c>
      <c r="MU41" s="81">
        <v>7</v>
      </c>
      <c r="MV41" s="81">
        <v>31</v>
      </c>
      <c r="MW41" s="81">
        <v>123</v>
      </c>
      <c r="MX41" s="81">
        <v>68</v>
      </c>
      <c r="MY41" s="81">
        <v>0</v>
      </c>
      <c r="MZ41" s="81">
        <v>0</v>
      </c>
      <c r="NA41" s="81">
        <v>3</v>
      </c>
      <c r="NB41" s="81">
        <v>61</v>
      </c>
      <c r="NC41" s="81">
        <v>51</v>
      </c>
      <c r="ND41" s="81">
        <v>1</v>
      </c>
      <c r="NE41" s="81">
        <v>3</v>
      </c>
      <c r="NF41" s="81">
        <v>1343</v>
      </c>
      <c r="NG41" s="81">
        <v>306</v>
      </c>
      <c r="NH41" s="81">
        <v>259</v>
      </c>
      <c r="NI41" s="81">
        <v>61</v>
      </c>
      <c r="NJ41" s="81">
        <v>19</v>
      </c>
      <c r="NK41" s="81">
        <v>398</v>
      </c>
      <c r="NL41" s="81">
        <v>192</v>
      </c>
      <c r="NM41" s="81">
        <v>1154</v>
      </c>
      <c r="NN41" s="81">
        <v>73</v>
      </c>
      <c r="NO41" s="81">
        <v>642</v>
      </c>
      <c r="NP41" s="81">
        <v>151</v>
      </c>
      <c r="NQ41" s="81">
        <v>4</v>
      </c>
      <c r="NR41" s="81">
        <v>468</v>
      </c>
      <c r="NS41" s="81">
        <v>505</v>
      </c>
      <c r="NT41" s="81">
        <v>338</v>
      </c>
      <c r="NU41" s="81">
        <v>447</v>
      </c>
      <c r="NV41" s="81">
        <v>226</v>
      </c>
      <c r="NW41" s="81">
        <v>205</v>
      </c>
      <c r="NX41" s="81">
        <v>117</v>
      </c>
      <c r="NY41" s="81">
        <v>477</v>
      </c>
      <c r="NZ41" s="81">
        <v>322</v>
      </c>
      <c r="OA41" s="81">
        <v>99</v>
      </c>
      <c r="OB41" s="81">
        <v>1040</v>
      </c>
      <c r="OC41" s="81">
        <v>76</v>
      </c>
      <c r="OD41" s="81">
        <v>1</v>
      </c>
      <c r="OE41" s="81">
        <v>11</v>
      </c>
      <c r="OF41" s="81">
        <v>1</v>
      </c>
      <c r="OG41" s="81">
        <v>271</v>
      </c>
      <c r="OH41" s="81">
        <v>255</v>
      </c>
      <c r="OI41" s="81">
        <v>28</v>
      </c>
      <c r="OJ41" s="81">
        <v>111</v>
      </c>
      <c r="OK41" s="81">
        <v>16</v>
      </c>
      <c r="OL41" s="81">
        <v>50</v>
      </c>
      <c r="OM41" s="81">
        <v>24</v>
      </c>
      <c r="ON41" s="81">
        <v>2</v>
      </c>
      <c r="OO41" s="81">
        <v>19</v>
      </c>
      <c r="OP41" s="81">
        <v>3</v>
      </c>
      <c r="OQ41" s="81">
        <v>18</v>
      </c>
      <c r="OR41" s="81">
        <v>75</v>
      </c>
      <c r="OS41" s="81">
        <v>43</v>
      </c>
      <c r="OT41" s="81">
        <v>0</v>
      </c>
      <c r="OU41" s="81">
        <v>13</v>
      </c>
      <c r="OV41" s="81">
        <v>1</v>
      </c>
      <c r="OW41" s="81">
        <v>29</v>
      </c>
      <c r="OX41" s="81">
        <v>19</v>
      </c>
      <c r="OY41" s="81">
        <v>14</v>
      </c>
      <c r="OZ41" s="81">
        <v>6</v>
      </c>
      <c r="PA41" s="81">
        <v>588</v>
      </c>
      <c r="PB41" s="81">
        <v>1</v>
      </c>
      <c r="PC41" s="81">
        <v>42</v>
      </c>
      <c r="PD41" s="81">
        <v>5</v>
      </c>
      <c r="PE41" s="81">
        <v>18</v>
      </c>
      <c r="PF41" s="81">
        <v>3</v>
      </c>
      <c r="PG41" s="81">
        <v>51</v>
      </c>
      <c r="PH41" s="81">
        <v>7</v>
      </c>
      <c r="PI41" s="81">
        <v>35</v>
      </c>
      <c r="PJ41" s="81">
        <v>40</v>
      </c>
      <c r="PK41" s="81">
        <v>4</v>
      </c>
      <c r="PL41" s="81">
        <v>66</v>
      </c>
      <c r="PM41" s="81">
        <v>6</v>
      </c>
      <c r="PN41" s="81">
        <v>602</v>
      </c>
      <c r="PO41" s="81">
        <v>2</v>
      </c>
      <c r="PP41" s="81">
        <v>83</v>
      </c>
      <c r="PQ41" s="81">
        <v>4</v>
      </c>
      <c r="PR41" s="81">
        <v>2</v>
      </c>
      <c r="PS41" s="81">
        <v>10</v>
      </c>
      <c r="PT41" s="81">
        <v>369</v>
      </c>
      <c r="PU41" s="81">
        <v>19</v>
      </c>
      <c r="PV41" s="81">
        <v>1</v>
      </c>
      <c r="PW41" s="81">
        <v>101</v>
      </c>
      <c r="PX41" s="81">
        <v>3</v>
      </c>
      <c r="PY41" s="81">
        <v>66</v>
      </c>
      <c r="PZ41" s="81">
        <v>411</v>
      </c>
      <c r="QA41" s="81">
        <v>15</v>
      </c>
      <c r="QB41" s="81">
        <v>585</v>
      </c>
      <c r="QC41" s="81">
        <v>0</v>
      </c>
      <c r="QD41" s="81">
        <v>26</v>
      </c>
      <c r="QE41" s="81">
        <v>12</v>
      </c>
      <c r="QF41" s="81">
        <v>18</v>
      </c>
      <c r="QG41" s="81">
        <v>291</v>
      </c>
      <c r="QH41" s="81">
        <v>0</v>
      </c>
      <c r="QI41" s="81">
        <v>1</v>
      </c>
      <c r="QJ41" s="81">
        <v>0</v>
      </c>
      <c r="QK41" s="81">
        <v>9</v>
      </c>
      <c r="QL41" s="81">
        <v>1</v>
      </c>
      <c r="QM41" s="81">
        <v>8</v>
      </c>
      <c r="QN41" s="81">
        <v>85</v>
      </c>
      <c r="QO41" s="81">
        <v>0</v>
      </c>
      <c r="QP41" s="81">
        <v>183</v>
      </c>
      <c r="QQ41" s="81">
        <v>681</v>
      </c>
      <c r="QR41" s="81">
        <v>7</v>
      </c>
      <c r="QS41" s="81">
        <v>440</v>
      </c>
      <c r="QT41" s="81">
        <v>68</v>
      </c>
      <c r="QU41" s="81">
        <v>3</v>
      </c>
      <c r="QV41" s="81">
        <v>61</v>
      </c>
      <c r="QW41" s="81">
        <v>55</v>
      </c>
      <c r="QX41" s="81">
        <v>8922</v>
      </c>
      <c r="QY41" s="81">
        <v>284</v>
      </c>
      <c r="QZ41" s="81">
        <v>460</v>
      </c>
      <c r="RA41" s="81">
        <v>184</v>
      </c>
      <c r="RB41" s="81">
        <v>739</v>
      </c>
      <c r="RC41" s="81">
        <v>203</v>
      </c>
      <c r="RD41" s="81">
        <v>610</v>
      </c>
      <c r="RE41" s="81">
        <v>99</v>
      </c>
      <c r="RF41" s="81">
        <v>389</v>
      </c>
      <c r="RG41" s="81">
        <v>170</v>
      </c>
      <c r="RH41" s="81">
        <v>426</v>
      </c>
      <c r="RI41" s="81">
        <v>611</v>
      </c>
      <c r="RJ41" s="81">
        <v>30</v>
      </c>
      <c r="RK41" s="81">
        <v>395</v>
      </c>
      <c r="RL41" s="81">
        <v>864</v>
      </c>
      <c r="RM41" s="81">
        <v>7</v>
      </c>
      <c r="RN41" s="81">
        <v>440</v>
      </c>
      <c r="RO41" s="81">
        <v>68</v>
      </c>
      <c r="RP41" s="81">
        <v>3</v>
      </c>
      <c r="RQ41" s="81">
        <v>61</v>
      </c>
      <c r="RR41" s="81">
        <v>55</v>
      </c>
      <c r="RS41" s="81">
        <v>8969</v>
      </c>
      <c r="RT41" s="81">
        <v>677</v>
      </c>
      <c r="RU41" s="81">
        <v>460</v>
      </c>
      <c r="RV41" s="81">
        <v>184</v>
      </c>
      <c r="RW41" s="81">
        <v>739</v>
      </c>
      <c r="RX41" s="81">
        <v>203</v>
      </c>
      <c r="RY41" s="81">
        <v>610</v>
      </c>
      <c r="RZ41" s="81">
        <v>99</v>
      </c>
      <c r="SA41" s="81">
        <v>389</v>
      </c>
      <c r="SB41" s="81">
        <v>170</v>
      </c>
      <c r="SC41" s="81">
        <v>426</v>
      </c>
      <c r="SD41" s="81">
        <v>611</v>
      </c>
      <c r="SE41" s="81">
        <v>30</v>
      </c>
      <c r="SF41" s="81">
        <v>395</v>
      </c>
      <c r="SG41" s="81">
        <v>864</v>
      </c>
      <c r="SH41" s="81">
        <v>7</v>
      </c>
    </row>
    <row r="42" spans="1:502">
      <c r="A42" s="18" t="s">
        <v>586</v>
      </c>
      <c r="B42" s="80">
        <v>34</v>
      </c>
      <c r="C42" s="80">
        <v>17</v>
      </c>
      <c r="D42" s="80">
        <v>2</v>
      </c>
      <c r="E42" s="80">
        <v>2020</v>
      </c>
      <c r="F42" s="80" t="s">
        <v>218</v>
      </c>
      <c r="G42" s="182" t="s">
        <v>570</v>
      </c>
      <c r="H42" s="80" t="s">
        <v>231</v>
      </c>
      <c r="I42" s="175"/>
      <c r="J42" s="83">
        <v>527.73749999999995</v>
      </c>
      <c r="K42" s="83">
        <v>0</v>
      </c>
      <c r="L42" s="83">
        <v>0</v>
      </c>
      <c r="M42" s="83">
        <v>12.327</v>
      </c>
      <c r="N42" s="83">
        <v>1136.663</v>
      </c>
      <c r="O42" s="83">
        <v>22.545999999999999</v>
      </c>
      <c r="P42" s="83">
        <v>0</v>
      </c>
      <c r="Q42" s="83">
        <v>0</v>
      </c>
      <c r="R42" s="83">
        <v>11997.49747</v>
      </c>
      <c r="S42" s="83">
        <v>3436.4639999999999</v>
      </c>
      <c r="T42" s="83">
        <v>4113.1689999999999</v>
      </c>
      <c r="U42" s="83">
        <v>517.78499999999997</v>
      </c>
      <c r="V42" s="83">
        <v>102.95099999999999</v>
      </c>
      <c r="W42" s="83">
        <v>22797.384999999998</v>
      </c>
      <c r="X42" s="83">
        <v>1482.432</v>
      </c>
      <c r="Y42" s="83">
        <v>67866.565000000002</v>
      </c>
      <c r="Z42" s="83">
        <v>27030.21</v>
      </c>
      <c r="AA42" s="83">
        <v>5834.5879999999997</v>
      </c>
      <c r="AB42" s="83">
        <v>1966.431</v>
      </c>
      <c r="AC42" s="83">
        <v>5.9130000000000003</v>
      </c>
      <c r="AD42" s="83">
        <v>48016.377</v>
      </c>
      <c r="AE42" s="83">
        <v>150599.364</v>
      </c>
      <c r="AF42" s="83">
        <v>8444.7469999999994</v>
      </c>
      <c r="AG42" s="83">
        <v>3511.5970000000002</v>
      </c>
      <c r="AH42" s="83">
        <v>1691.404</v>
      </c>
      <c r="AI42" s="83">
        <v>1554.9570000000001</v>
      </c>
      <c r="AJ42" s="83">
        <v>1091.9639999999999</v>
      </c>
      <c r="AK42" s="83">
        <v>15534.642</v>
      </c>
      <c r="AL42" s="83">
        <v>3673.0079999999998</v>
      </c>
      <c r="AM42" s="83">
        <v>456.03300000000002</v>
      </c>
      <c r="AN42" s="83">
        <v>13587.948</v>
      </c>
      <c r="AO42" s="83">
        <v>620.25699999999995</v>
      </c>
      <c r="AP42" s="83">
        <v>22853.723000000002</v>
      </c>
      <c r="AQ42" s="83">
        <v>813.97400000000005</v>
      </c>
      <c r="AR42" s="83">
        <v>528.86</v>
      </c>
      <c r="AS42" s="83">
        <v>4539.9845999999998</v>
      </c>
      <c r="AT42" s="83">
        <v>2274.9899999999998</v>
      </c>
      <c r="AU42" s="83">
        <v>198.36500000000001</v>
      </c>
      <c r="AV42" s="83">
        <v>860.62800000000004</v>
      </c>
      <c r="AW42" s="83">
        <v>230.917</v>
      </c>
      <c r="AX42" s="83">
        <v>123.316</v>
      </c>
      <c r="AY42" s="83">
        <v>19.952000000000002</v>
      </c>
      <c r="AZ42" s="83">
        <v>3.0150000000000001</v>
      </c>
      <c r="BA42" s="83">
        <v>76.126000000000005</v>
      </c>
      <c r="BB42" s="83">
        <v>5.1449999999999996</v>
      </c>
      <c r="BC42" s="83">
        <v>73.537999999999997</v>
      </c>
      <c r="BD42" s="83">
        <v>408.21499999999997</v>
      </c>
      <c r="BE42" s="83">
        <v>536.178</v>
      </c>
      <c r="BF42" s="83">
        <v>41.95</v>
      </c>
      <c r="BG42" s="83">
        <v>28.460999999999999</v>
      </c>
      <c r="BH42" s="83">
        <v>0</v>
      </c>
      <c r="BI42" s="83">
        <v>43.534999999999997</v>
      </c>
      <c r="BJ42" s="83">
        <v>31.858000000000001</v>
      </c>
      <c r="BK42" s="83">
        <v>25.696000000000002</v>
      </c>
      <c r="BL42" s="83">
        <v>20.303000000000001</v>
      </c>
      <c r="BM42" s="83">
        <v>2210.7449999999999</v>
      </c>
      <c r="BN42" s="83">
        <v>8.1669999999999998</v>
      </c>
      <c r="BO42" s="83">
        <v>108.589</v>
      </c>
      <c r="BP42" s="83">
        <v>15.993</v>
      </c>
      <c r="BQ42" s="83">
        <v>25.341000000000001</v>
      </c>
      <c r="BR42" s="83">
        <v>7.1840000000000002</v>
      </c>
      <c r="BS42" s="83">
        <v>289.96100000000001</v>
      </c>
      <c r="BT42" s="83">
        <v>24.571999999999999</v>
      </c>
      <c r="BU42" s="83">
        <v>138.32900000000001</v>
      </c>
      <c r="BV42" s="83">
        <v>174.988</v>
      </c>
      <c r="BW42" s="83">
        <v>14.436999999999999</v>
      </c>
      <c r="BX42" s="83">
        <v>142.34800000000001</v>
      </c>
      <c r="BY42" s="83">
        <v>3.3959999999999999</v>
      </c>
      <c r="BZ42" s="83">
        <v>3486.1010000000001</v>
      </c>
      <c r="CA42" s="83">
        <v>6.4240000000000004</v>
      </c>
      <c r="CB42" s="83">
        <v>1586.9570000000001</v>
      </c>
      <c r="CC42" s="83">
        <v>5.875</v>
      </c>
      <c r="CD42" s="83">
        <v>30.638000000000002</v>
      </c>
      <c r="CE42" s="83">
        <v>68.355999999999995</v>
      </c>
      <c r="CF42" s="83">
        <v>1556.893</v>
      </c>
      <c r="CG42" s="83">
        <v>7.1470000000000002</v>
      </c>
      <c r="CH42" s="83">
        <v>8.1790000000000003</v>
      </c>
      <c r="CI42" s="83">
        <v>366.024</v>
      </c>
      <c r="CJ42" s="83">
        <v>15.452</v>
      </c>
      <c r="CK42" s="83">
        <v>520.58199999999999</v>
      </c>
      <c r="CL42" s="83">
        <v>3101.7640000000001</v>
      </c>
      <c r="CM42" s="83">
        <v>190.78899999999999</v>
      </c>
      <c r="CN42" s="83">
        <v>4461.125</v>
      </c>
      <c r="CO42" s="83">
        <v>1.911</v>
      </c>
      <c r="CP42" s="83">
        <v>22.695</v>
      </c>
      <c r="CQ42" s="83">
        <v>3.234</v>
      </c>
      <c r="CR42" s="83">
        <v>13.23</v>
      </c>
      <c r="CS42" s="83">
        <v>15586.42743</v>
      </c>
      <c r="CT42" s="83">
        <v>0</v>
      </c>
      <c r="CU42" s="83">
        <v>2.5640000000000001</v>
      </c>
      <c r="CV42" s="83">
        <v>3.4550000000000001</v>
      </c>
      <c r="CW42" s="83">
        <v>201.44</v>
      </c>
      <c r="CX42" s="83">
        <v>15.12</v>
      </c>
      <c r="CY42" s="83">
        <v>23.658000000000001</v>
      </c>
      <c r="CZ42" s="83">
        <v>215.785</v>
      </c>
      <c r="DA42" s="83">
        <v>0</v>
      </c>
      <c r="DB42" s="83">
        <v>1058.3030000000001</v>
      </c>
      <c r="DC42" s="83">
        <v>370.87200000000001</v>
      </c>
      <c r="DD42" s="83">
        <v>29.585999999999999</v>
      </c>
      <c r="DE42" s="83">
        <v>24946.238000000001</v>
      </c>
      <c r="DF42" s="83">
        <v>1497.441</v>
      </c>
      <c r="DG42" s="83">
        <v>22617.216</v>
      </c>
      <c r="DH42" s="83">
        <v>0</v>
      </c>
      <c r="DI42" s="83">
        <v>768.30100000000004</v>
      </c>
      <c r="DJ42" s="83">
        <v>528.86</v>
      </c>
      <c r="DK42" s="83">
        <v>527.73749999999995</v>
      </c>
      <c r="DL42" s="83">
        <v>0</v>
      </c>
      <c r="DM42" s="83">
        <v>0</v>
      </c>
      <c r="DN42" s="83">
        <v>12.327</v>
      </c>
      <c r="DO42" s="83">
        <v>1136.663</v>
      </c>
      <c r="DP42" s="83">
        <v>22.545999999999999</v>
      </c>
      <c r="DQ42" s="83">
        <v>0</v>
      </c>
      <c r="DR42" s="83">
        <v>0</v>
      </c>
      <c r="DS42" s="83">
        <v>11997.49747</v>
      </c>
      <c r="DT42" s="83">
        <v>3436.4639999999999</v>
      </c>
      <c r="DU42" s="83">
        <v>4113.1689999999999</v>
      </c>
      <c r="DV42" s="83">
        <v>517.78499999999997</v>
      </c>
      <c r="DW42" s="83">
        <v>102.95099999999999</v>
      </c>
      <c r="DX42" s="83">
        <v>22797.384999999998</v>
      </c>
      <c r="DY42" s="83">
        <v>1482.432</v>
      </c>
      <c r="DZ42" s="83">
        <v>67866.565000000002</v>
      </c>
      <c r="EA42" s="83">
        <v>586.53099999999995</v>
      </c>
      <c r="EB42" s="83">
        <v>5834.5879999999997</v>
      </c>
      <c r="EC42" s="83">
        <v>1966.431</v>
      </c>
      <c r="ED42" s="83">
        <v>5.9130000000000003</v>
      </c>
      <c r="EE42" s="83">
        <v>48016.377</v>
      </c>
      <c r="EF42" s="83">
        <v>150599.364</v>
      </c>
      <c r="EG42" s="83">
        <v>8444.7469999999994</v>
      </c>
      <c r="EH42" s="83">
        <v>3511.5970000000002</v>
      </c>
      <c r="EI42" s="83">
        <v>1691.404</v>
      </c>
      <c r="EJ42" s="83">
        <v>1554.9570000000001</v>
      </c>
      <c r="EK42" s="83">
        <v>1091.9639999999999</v>
      </c>
      <c r="EL42" s="83">
        <v>15534.642</v>
      </c>
      <c r="EM42" s="83">
        <v>3673.0079999999998</v>
      </c>
      <c r="EN42" s="83">
        <v>456.03300000000002</v>
      </c>
      <c r="EO42" s="83">
        <v>13587.948</v>
      </c>
      <c r="EP42" s="83">
        <v>620.25699999999995</v>
      </c>
      <c r="EQ42" s="83">
        <v>236.50700000000001</v>
      </c>
      <c r="ER42" s="83">
        <v>45.673000000000002</v>
      </c>
      <c r="ES42" s="83">
        <v>0</v>
      </c>
      <c r="ET42" s="83">
        <v>4539.9845999999998</v>
      </c>
      <c r="EU42" s="83">
        <v>2274.9899999999998</v>
      </c>
      <c r="EV42" s="83">
        <v>198.36500000000001</v>
      </c>
      <c r="EW42" s="83">
        <v>860.62800000000004</v>
      </c>
      <c r="EX42" s="83">
        <v>230.917</v>
      </c>
      <c r="EY42" s="83">
        <v>123.316</v>
      </c>
      <c r="EZ42" s="83">
        <v>19.952000000000002</v>
      </c>
      <c r="FA42" s="83">
        <v>3.0150000000000001</v>
      </c>
      <c r="FB42" s="83">
        <v>76.126000000000005</v>
      </c>
      <c r="FC42" s="83">
        <v>5.1449999999999996</v>
      </c>
      <c r="FD42" s="83">
        <v>73.537999999999997</v>
      </c>
      <c r="FE42" s="83">
        <v>408.21499999999997</v>
      </c>
      <c r="FF42" s="83">
        <v>536.178</v>
      </c>
      <c r="FG42" s="83">
        <v>41.95</v>
      </c>
      <c r="FH42" s="83">
        <v>28.460999999999999</v>
      </c>
      <c r="FI42" s="83">
        <v>0</v>
      </c>
      <c r="FJ42" s="83">
        <v>43.534999999999997</v>
      </c>
      <c r="FK42" s="83">
        <v>31.858000000000001</v>
      </c>
      <c r="FL42" s="83">
        <v>25.696000000000002</v>
      </c>
      <c r="FM42" s="83">
        <v>20.303000000000001</v>
      </c>
      <c r="FN42" s="83">
        <v>2210.7449999999999</v>
      </c>
      <c r="FO42" s="83">
        <v>8.1669999999999998</v>
      </c>
      <c r="FP42" s="83">
        <v>108.589</v>
      </c>
      <c r="FQ42" s="83">
        <v>15.993</v>
      </c>
      <c r="FR42" s="83">
        <v>25.341000000000001</v>
      </c>
      <c r="FS42" s="83">
        <v>7.1840000000000002</v>
      </c>
      <c r="FT42" s="83">
        <v>289.96100000000001</v>
      </c>
      <c r="FU42" s="83">
        <v>24.571999999999999</v>
      </c>
      <c r="FV42" s="83">
        <v>138.32900000000001</v>
      </c>
      <c r="FW42" s="83">
        <v>174.988</v>
      </c>
      <c r="FX42" s="83">
        <v>14.436999999999999</v>
      </c>
      <c r="FY42" s="83">
        <v>142.34800000000001</v>
      </c>
      <c r="FZ42" s="83">
        <v>3.3959999999999999</v>
      </c>
      <c r="GA42" s="83">
        <v>3486.1010000000001</v>
      </c>
      <c r="GB42" s="83">
        <v>6.4240000000000004</v>
      </c>
      <c r="GC42" s="83">
        <v>1586.9570000000001</v>
      </c>
      <c r="GD42" s="83">
        <v>5.875</v>
      </c>
      <c r="GE42" s="83">
        <v>30.638000000000002</v>
      </c>
      <c r="GF42" s="83">
        <v>68.355999999999995</v>
      </c>
      <c r="GG42" s="83">
        <v>1556.893</v>
      </c>
      <c r="GH42" s="83">
        <v>7.1470000000000002</v>
      </c>
      <c r="GI42" s="83">
        <v>8.1790000000000003</v>
      </c>
      <c r="GJ42" s="83">
        <v>366.024</v>
      </c>
      <c r="GK42" s="83">
        <v>15.452</v>
      </c>
      <c r="GL42" s="83">
        <v>520.58199999999999</v>
      </c>
      <c r="GM42" s="83">
        <v>3101.7640000000001</v>
      </c>
      <c r="GN42" s="83">
        <v>190.78899999999999</v>
      </c>
      <c r="GO42" s="83">
        <v>4461.125</v>
      </c>
      <c r="GP42" s="83">
        <v>1.911</v>
      </c>
      <c r="GQ42" s="83">
        <v>22.695</v>
      </c>
      <c r="GR42" s="83">
        <v>3.234</v>
      </c>
      <c r="GS42" s="83">
        <v>13.23</v>
      </c>
      <c r="GT42" s="83">
        <v>15586.42743</v>
      </c>
      <c r="GU42" s="83">
        <v>0</v>
      </c>
      <c r="GV42" s="83">
        <v>2.5640000000000001</v>
      </c>
      <c r="GW42" s="83">
        <v>3.4550000000000001</v>
      </c>
      <c r="GX42" s="83">
        <v>201.44</v>
      </c>
      <c r="GY42" s="83">
        <v>15.12</v>
      </c>
      <c r="GZ42" s="83">
        <v>23.658000000000001</v>
      </c>
      <c r="HA42" s="83">
        <v>215.785</v>
      </c>
      <c r="HB42" s="83">
        <v>0</v>
      </c>
      <c r="HC42" s="83">
        <v>1058.3030000000001</v>
      </c>
      <c r="HD42" s="83">
        <v>370.87200000000001</v>
      </c>
      <c r="HE42" s="83">
        <v>29.585999999999999</v>
      </c>
      <c r="HF42" s="83">
        <v>50358.055999999997</v>
      </c>
      <c r="HG42" s="83">
        <v>527.73749999999995</v>
      </c>
      <c r="HH42" s="83">
        <v>12.327</v>
      </c>
      <c r="HI42" s="83">
        <v>1136.663</v>
      </c>
      <c r="HJ42" s="83">
        <v>22.545999999999999</v>
      </c>
      <c r="HK42" s="83">
        <v>369490.00946999999</v>
      </c>
      <c r="HL42" s="83">
        <v>4822.1646000000001</v>
      </c>
      <c r="HM42" s="83">
        <v>3688.2159999999999</v>
      </c>
      <c r="HN42" s="83">
        <v>1164.1189999999999</v>
      </c>
      <c r="HO42" s="83">
        <v>2525.8719999999998</v>
      </c>
      <c r="HP42" s="83">
        <v>784.63499999999999</v>
      </c>
      <c r="HQ42" s="83">
        <v>3495.9209999999998</v>
      </c>
      <c r="HR42" s="83">
        <v>1691.826</v>
      </c>
      <c r="HS42" s="83">
        <v>1572.2190000000001</v>
      </c>
      <c r="HT42" s="83">
        <v>902.05799999999999</v>
      </c>
      <c r="HU42" s="83">
        <v>3292.5529999999999</v>
      </c>
      <c r="HV42" s="83">
        <v>4485.7309999999998</v>
      </c>
      <c r="HW42" s="83">
        <v>16.463999999999999</v>
      </c>
      <c r="HX42" s="83">
        <v>16048.449430000001</v>
      </c>
      <c r="HY42" s="83">
        <v>1429.175</v>
      </c>
      <c r="HZ42" s="83">
        <v>29.585999999999999</v>
      </c>
      <c r="IA42" s="83">
        <v>50358.055999999997</v>
      </c>
      <c r="IB42" s="83">
        <v>527.73749999999995</v>
      </c>
      <c r="IC42" s="83">
        <v>12.327</v>
      </c>
      <c r="ID42" s="83">
        <v>1136.663</v>
      </c>
      <c r="IE42" s="83">
        <v>22.545999999999999</v>
      </c>
      <c r="IF42" s="83">
        <v>395933.68846999999</v>
      </c>
      <c r="IG42" s="83">
        <v>28736.5416</v>
      </c>
      <c r="IH42" s="83">
        <v>3688.2159999999999</v>
      </c>
      <c r="II42" s="83">
        <v>1164.1189999999999</v>
      </c>
      <c r="IJ42" s="83">
        <v>2525.8719999999998</v>
      </c>
      <c r="IK42" s="83">
        <v>784.63499999999999</v>
      </c>
      <c r="IL42" s="83">
        <v>3495.9209999999998</v>
      </c>
      <c r="IM42" s="83">
        <v>1691.826</v>
      </c>
      <c r="IN42" s="83">
        <v>1572.2190000000001</v>
      </c>
      <c r="IO42" s="83">
        <v>902.05799999999999</v>
      </c>
      <c r="IP42" s="83">
        <v>3292.5529999999999</v>
      </c>
      <c r="IQ42" s="83">
        <v>4485.7309999999998</v>
      </c>
      <c r="IR42" s="83">
        <v>16.463999999999999</v>
      </c>
      <c r="IS42" s="83">
        <v>16048.449430000001</v>
      </c>
      <c r="IT42" s="83">
        <v>1429.175</v>
      </c>
      <c r="IU42" s="83">
        <v>29.585999999999999</v>
      </c>
      <c r="IV42" s="84">
        <v>0</v>
      </c>
      <c r="IW42" s="81">
        <v>76</v>
      </c>
      <c r="IX42" s="81">
        <v>0</v>
      </c>
      <c r="IY42" s="81">
        <v>0</v>
      </c>
      <c r="IZ42" s="81">
        <v>3</v>
      </c>
      <c r="JA42" s="81">
        <v>57</v>
      </c>
      <c r="JB42" s="81">
        <v>6</v>
      </c>
      <c r="JC42" s="81">
        <v>0</v>
      </c>
      <c r="JD42" s="81">
        <v>0</v>
      </c>
      <c r="JE42" s="81">
        <v>1354</v>
      </c>
      <c r="JF42" s="81">
        <v>323</v>
      </c>
      <c r="JG42" s="81">
        <v>242</v>
      </c>
      <c r="JH42" s="81">
        <v>64</v>
      </c>
      <c r="JI42" s="81">
        <v>25</v>
      </c>
      <c r="JJ42" s="81">
        <v>382</v>
      </c>
      <c r="JK42" s="81">
        <v>197</v>
      </c>
      <c r="JL42" s="81">
        <v>1175</v>
      </c>
      <c r="JM42" s="81">
        <v>104</v>
      </c>
      <c r="JN42" s="81">
        <v>692</v>
      </c>
      <c r="JO42" s="81">
        <v>150</v>
      </c>
      <c r="JP42" s="81">
        <v>1</v>
      </c>
      <c r="JQ42" s="81">
        <v>473</v>
      </c>
      <c r="JR42" s="81">
        <v>478</v>
      </c>
      <c r="JS42" s="81">
        <v>328</v>
      </c>
      <c r="JT42" s="81">
        <v>431</v>
      </c>
      <c r="JU42" s="81">
        <v>197</v>
      </c>
      <c r="JV42" s="81">
        <v>209</v>
      </c>
      <c r="JW42" s="81">
        <v>110</v>
      </c>
      <c r="JX42" s="81">
        <v>503</v>
      </c>
      <c r="JY42" s="81">
        <v>307</v>
      </c>
      <c r="JZ42" s="81">
        <v>67</v>
      </c>
      <c r="KA42" s="81">
        <v>1025</v>
      </c>
      <c r="KB42" s="81">
        <v>75</v>
      </c>
      <c r="KC42" s="81">
        <v>244</v>
      </c>
      <c r="KD42" s="81">
        <v>40</v>
      </c>
      <c r="KE42" s="81">
        <v>138</v>
      </c>
      <c r="KF42" s="81">
        <v>457</v>
      </c>
      <c r="KG42" s="81">
        <v>257</v>
      </c>
      <c r="KH42" s="81">
        <v>25</v>
      </c>
      <c r="KI42" s="81">
        <v>124</v>
      </c>
      <c r="KJ42" s="81">
        <v>17</v>
      </c>
      <c r="KK42" s="81">
        <v>25</v>
      </c>
      <c r="KL42" s="81">
        <v>3</v>
      </c>
      <c r="KM42" s="81">
        <v>1</v>
      </c>
      <c r="KN42" s="81">
        <v>19</v>
      </c>
      <c r="KO42" s="81">
        <v>1</v>
      </c>
      <c r="KP42" s="81">
        <v>16</v>
      </c>
      <c r="KQ42" s="81">
        <v>85</v>
      </c>
      <c r="KR42" s="81">
        <v>43</v>
      </c>
      <c r="KS42" s="81">
        <v>9</v>
      </c>
      <c r="KT42" s="81">
        <v>8</v>
      </c>
      <c r="KU42" s="81">
        <v>0</v>
      </c>
      <c r="KV42" s="81">
        <v>13</v>
      </c>
      <c r="KW42" s="81">
        <v>2</v>
      </c>
      <c r="KX42" s="81">
        <v>6</v>
      </c>
      <c r="KY42" s="81">
        <v>4</v>
      </c>
      <c r="KZ42" s="81">
        <v>549</v>
      </c>
      <c r="LA42" s="81">
        <v>1</v>
      </c>
      <c r="LB42" s="81">
        <v>34</v>
      </c>
      <c r="LC42" s="81">
        <v>4</v>
      </c>
      <c r="LD42" s="81">
        <v>8</v>
      </c>
      <c r="LE42" s="81">
        <v>2</v>
      </c>
      <c r="LF42" s="81">
        <v>50</v>
      </c>
      <c r="LG42" s="81">
        <v>6</v>
      </c>
      <c r="LH42" s="81">
        <v>31</v>
      </c>
      <c r="LI42" s="81">
        <v>35</v>
      </c>
      <c r="LJ42" s="81">
        <v>3</v>
      </c>
      <c r="LK42" s="81">
        <v>31</v>
      </c>
      <c r="LL42" s="81">
        <v>1</v>
      </c>
      <c r="LM42" s="81">
        <v>656</v>
      </c>
      <c r="LN42" s="81">
        <v>1</v>
      </c>
      <c r="LO42" s="81">
        <v>110</v>
      </c>
      <c r="LP42" s="81">
        <v>2</v>
      </c>
      <c r="LQ42" s="81">
        <v>4</v>
      </c>
      <c r="LR42" s="81">
        <v>14</v>
      </c>
      <c r="LS42" s="81">
        <v>370</v>
      </c>
      <c r="LT42" s="81">
        <v>3</v>
      </c>
      <c r="LU42" s="81">
        <v>2</v>
      </c>
      <c r="LV42" s="81">
        <v>105</v>
      </c>
      <c r="LW42" s="81">
        <v>5</v>
      </c>
      <c r="LX42" s="81">
        <v>95</v>
      </c>
      <c r="LY42" s="81">
        <v>358</v>
      </c>
      <c r="LZ42" s="81">
        <v>40</v>
      </c>
      <c r="MA42" s="81">
        <v>804</v>
      </c>
      <c r="MB42" s="81">
        <v>1</v>
      </c>
      <c r="MC42" s="81">
        <v>5</v>
      </c>
      <c r="MD42" s="81">
        <v>1</v>
      </c>
      <c r="ME42" s="81">
        <v>2</v>
      </c>
      <c r="MF42" s="81">
        <v>562</v>
      </c>
      <c r="MG42" s="81">
        <v>0</v>
      </c>
      <c r="MH42" s="81">
        <v>1</v>
      </c>
      <c r="MI42" s="81">
        <v>1</v>
      </c>
      <c r="MJ42" s="81">
        <v>10</v>
      </c>
      <c r="MK42" s="81">
        <v>2</v>
      </c>
      <c r="ML42" s="81">
        <v>5</v>
      </c>
      <c r="MM42" s="81">
        <v>38</v>
      </c>
      <c r="MN42" s="81">
        <v>0</v>
      </c>
      <c r="MO42" s="81">
        <v>161</v>
      </c>
      <c r="MP42" s="81">
        <v>66</v>
      </c>
      <c r="MQ42" s="81">
        <v>6</v>
      </c>
      <c r="MR42" s="81">
        <v>30</v>
      </c>
      <c r="MS42" s="81">
        <v>3</v>
      </c>
      <c r="MT42" s="81">
        <v>224</v>
      </c>
      <c r="MU42" s="81">
        <v>0</v>
      </c>
      <c r="MV42" s="81">
        <v>30</v>
      </c>
      <c r="MW42" s="81">
        <v>138</v>
      </c>
      <c r="MX42" s="81">
        <v>76</v>
      </c>
      <c r="MY42" s="81">
        <v>0</v>
      </c>
      <c r="MZ42" s="81">
        <v>0</v>
      </c>
      <c r="NA42" s="81">
        <v>3</v>
      </c>
      <c r="NB42" s="81">
        <v>57</v>
      </c>
      <c r="NC42" s="81">
        <v>6</v>
      </c>
      <c r="ND42" s="81">
        <v>0</v>
      </c>
      <c r="NE42" s="81">
        <v>0</v>
      </c>
      <c r="NF42" s="81">
        <v>1354</v>
      </c>
      <c r="NG42" s="81">
        <v>323</v>
      </c>
      <c r="NH42" s="81">
        <v>242</v>
      </c>
      <c r="NI42" s="81">
        <v>64</v>
      </c>
      <c r="NJ42" s="81">
        <v>25</v>
      </c>
      <c r="NK42" s="81">
        <v>382</v>
      </c>
      <c r="NL42" s="81">
        <v>197</v>
      </c>
      <c r="NM42" s="81">
        <v>1175</v>
      </c>
      <c r="NN42" s="81">
        <v>71</v>
      </c>
      <c r="NO42" s="81">
        <v>692</v>
      </c>
      <c r="NP42" s="81">
        <v>150</v>
      </c>
      <c r="NQ42" s="81">
        <v>1</v>
      </c>
      <c r="NR42" s="81">
        <v>473</v>
      </c>
      <c r="NS42" s="81">
        <v>478</v>
      </c>
      <c r="NT42" s="81">
        <v>328</v>
      </c>
      <c r="NU42" s="81">
        <v>431</v>
      </c>
      <c r="NV42" s="81">
        <v>197</v>
      </c>
      <c r="NW42" s="81">
        <v>209</v>
      </c>
      <c r="NX42" s="81">
        <v>110</v>
      </c>
      <c r="NY42" s="81">
        <v>503</v>
      </c>
      <c r="NZ42" s="81">
        <v>307</v>
      </c>
      <c r="OA42" s="81">
        <v>67</v>
      </c>
      <c r="OB42" s="81">
        <v>1025</v>
      </c>
      <c r="OC42" s="81">
        <v>75</v>
      </c>
      <c r="OD42" s="81">
        <v>20</v>
      </c>
      <c r="OE42" s="81">
        <v>10</v>
      </c>
      <c r="OF42" s="81">
        <v>0</v>
      </c>
      <c r="OG42" s="81">
        <v>457</v>
      </c>
      <c r="OH42" s="81">
        <v>257</v>
      </c>
      <c r="OI42" s="81">
        <v>25</v>
      </c>
      <c r="OJ42" s="81">
        <v>124</v>
      </c>
      <c r="OK42" s="81">
        <v>17</v>
      </c>
      <c r="OL42" s="81">
        <v>25</v>
      </c>
      <c r="OM42" s="81">
        <v>3</v>
      </c>
      <c r="ON42" s="81">
        <v>1</v>
      </c>
      <c r="OO42" s="81">
        <v>19</v>
      </c>
      <c r="OP42" s="81">
        <v>1</v>
      </c>
      <c r="OQ42" s="81">
        <v>16</v>
      </c>
      <c r="OR42" s="81">
        <v>85</v>
      </c>
      <c r="OS42" s="81">
        <v>43</v>
      </c>
      <c r="OT42" s="81">
        <v>9</v>
      </c>
      <c r="OU42" s="81">
        <v>8</v>
      </c>
      <c r="OV42" s="81">
        <v>0</v>
      </c>
      <c r="OW42" s="81">
        <v>13</v>
      </c>
      <c r="OX42" s="81">
        <v>2</v>
      </c>
      <c r="OY42" s="81">
        <v>6</v>
      </c>
      <c r="OZ42" s="81">
        <v>4</v>
      </c>
      <c r="PA42" s="81">
        <v>549</v>
      </c>
      <c r="PB42" s="81">
        <v>1</v>
      </c>
      <c r="PC42" s="81">
        <v>34</v>
      </c>
      <c r="PD42" s="81">
        <v>4</v>
      </c>
      <c r="PE42" s="81">
        <v>8</v>
      </c>
      <c r="PF42" s="81">
        <v>2</v>
      </c>
      <c r="PG42" s="81">
        <v>50</v>
      </c>
      <c r="PH42" s="81">
        <v>6</v>
      </c>
      <c r="PI42" s="81">
        <v>31</v>
      </c>
      <c r="PJ42" s="81">
        <v>35</v>
      </c>
      <c r="PK42" s="81">
        <v>3</v>
      </c>
      <c r="PL42" s="81">
        <v>31</v>
      </c>
      <c r="PM42" s="81">
        <v>1</v>
      </c>
      <c r="PN42" s="81">
        <v>656</v>
      </c>
      <c r="PO42" s="81">
        <v>1</v>
      </c>
      <c r="PP42" s="81">
        <v>110</v>
      </c>
      <c r="PQ42" s="81">
        <v>2</v>
      </c>
      <c r="PR42" s="81">
        <v>4</v>
      </c>
      <c r="PS42" s="81">
        <v>14</v>
      </c>
      <c r="PT42" s="81">
        <v>370</v>
      </c>
      <c r="PU42" s="81">
        <v>3</v>
      </c>
      <c r="PV42" s="81">
        <v>2</v>
      </c>
      <c r="PW42" s="81">
        <v>105</v>
      </c>
      <c r="PX42" s="81">
        <v>5</v>
      </c>
      <c r="PY42" s="81">
        <v>95</v>
      </c>
      <c r="PZ42" s="81">
        <v>358</v>
      </c>
      <c r="QA42" s="81">
        <v>40</v>
      </c>
      <c r="QB42" s="81">
        <v>804</v>
      </c>
      <c r="QC42" s="81">
        <v>1</v>
      </c>
      <c r="QD42" s="81">
        <v>5</v>
      </c>
      <c r="QE42" s="81">
        <v>1</v>
      </c>
      <c r="QF42" s="81">
        <v>2</v>
      </c>
      <c r="QG42" s="81">
        <v>562</v>
      </c>
      <c r="QH42" s="81">
        <v>0</v>
      </c>
      <c r="QI42" s="81">
        <v>1</v>
      </c>
      <c r="QJ42" s="81">
        <v>1</v>
      </c>
      <c r="QK42" s="81">
        <v>10</v>
      </c>
      <c r="QL42" s="81">
        <v>2</v>
      </c>
      <c r="QM42" s="81">
        <v>5</v>
      </c>
      <c r="QN42" s="81">
        <v>38</v>
      </c>
      <c r="QO42" s="81">
        <v>0</v>
      </c>
      <c r="QP42" s="81">
        <v>161</v>
      </c>
      <c r="QQ42" s="81">
        <v>66</v>
      </c>
      <c r="QR42" s="81">
        <v>6</v>
      </c>
      <c r="QS42" s="81">
        <v>425</v>
      </c>
      <c r="QT42" s="81">
        <v>76</v>
      </c>
      <c r="QU42" s="81">
        <v>3</v>
      </c>
      <c r="QV42" s="81">
        <v>57</v>
      </c>
      <c r="QW42" s="81">
        <v>6</v>
      </c>
      <c r="QX42" s="81">
        <v>8879</v>
      </c>
      <c r="QY42" s="81">
        <v>487</v>
      </c>
      <c r="QZ42" s="81">
        <v>448</v>
      </c>
      <c r="RA42" s="81">
        <v>177</v>
      </c>
      <c r="RB42" s="81">
        <v>631</v>
      </c>
      <c r="RC42" s="81">
        <v>156</v>
      </c>
      <c r="RD42" s="81">
        <v>658</v>
      </c>
      <c r="RE42" s="81">
        <v>130</v>
      </c>
      <c r="RF42" s="81">
        <v>375</v>
      </c>
      <c r="RG42" s="81">
        <v>205</v>
      </c>
      <c r="RH42" s="81">
        <v>398</v>
      </c>
      <c r="RI42" s="81">
        <v>810</v>
      </c>
      <c r="RJ42" s="81">
        <v>3</v>
      </c>
      <c r="RK42" s="81">
        <v>619</v>
      </c>
      <c r="RL42" s="81">
        <v>227</v>
      </c>
      <c r="RM42" s="81">
        <v>6</v>
      </c>
      <c r="RN42" s="81">
        <v>425</v>
      </c>
      <c r="RO42" s="81">
        <v>76</v>
      </c>
      <c r="RP42" s="81">
        <v>3</v>
      </c>
      <c r="RQ42" s="81">
        <v>57</v>
      </c>
      <c r="RR42" s="81">
        <v>6</v>
      </c>
      <c r="RS42" s="81">
        <v>8912</v>
      </c>
      <c r="RT42" s="81">
        <v>879</v>
      </c>
      <c r="RU42" s="81">
        <v>448</v>
      </c>
      <c r="RV42" s="81">
        <v>177</v>
      </c>
      <c r="RW42" s="81">
        <v>631</v>
      </c>
      <c r="RX42" s="81">
        <v>156</v>
      </c>
      <c r="RY42" s="81">
        <v>658</v>
      </c>
      <c r="RZ42" s="81">
        <v>130</v>
      </c>
      <c r="SA42" s="81">
        <v>375</v>
      </c>
      <c r="SB42" s="81">
        <v>205</v>
      </c>
      <c r="SC42" s="81">
        <v>398</v>
      </c>
      <c r="SD42" s="81">
        <v>810</v>
      </c>
      <c r="SE42" s="81">
        <v>3</v>
      </c>
      <c r="SF42" s="81">
        <v>619</v>
      </c>
      <c r="SG42" s="81">
        <v>227</v>
      </c>
      <c r="SH42" s="81">
        <v>6</v>
      </c>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topLeftCell="E4" zoomScale="70" zoomScaleNormal="70" workbookViewId="0">
      <pane xSplit="4" ySplit="5" topLeftCell="I9" activePane="bottomRight" state="frozen"/>
      <selection activeCell="E4" sqref="E4"/>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8" hidden="1" customWidth="1" outlineLevel="1"/>
    <col min="2" max="4" width="9" style="18" hidden="1" customWidth="1" outlineLevel="1"/>
    <col min="5" max="5" width="9" style="18" bestFit="1" customWidth="1" collapsed="1"/>
    <col min="6" max="7" width="8.83203125" style="18"/>
    <col min="8" max="8" width="15.33203125" style="18" customWidth="1"/>
    <col min="9" max="9" width="11.33203125" style="18" customWidth="1"/>
    <col min="10" max="39" width="11.33203125" style="183" customWidth="1"/>
    <col min="40" max="16384" width="8.83203125" style="18"/>
  </cols>
  <sheetData>
    <row r="1" spans="1:76" hidden="1" outlineLevel="1">
      <c r="A1" s="161" t="s">
        <v>456</v>
      </c>
      <c r="B1" s="162"/>
      <c r="C1" s="162"/>
      <c r="D1" s="162"/>
      <c r="E1" s="162"/>
      <c r="F1" s="162"/>
      <c r="G1" s="162"/>
      <c r="H1" s="162"/>
      <c r="I1" s="163"/>
      <c r="J1" s="162" t="s">
        <v>1542</v>
      </c>
      <c r="K1" s="162" t="s">
        <v>1543</v>
      </c>
      <c r="L1" s="162" t="s">
        <v>1544</v>
      </c>
      <c r="M1" s="162" t="s">
        <v>1545</v>
      </c>
      <c r="N1" s="162" t="s">
        <v>1546</v>
      </c>
      <c r="O1" s="162" t="s">
        <v>1547</v>
      </c>
      <c r="P1" s="162" t="s">
        <v>1548</v>
      </c>
      <c r="Q1" s="162" t="s">
        <v>1549</v>
      </c>
      <c r="R1" s="162" t="s">
        <v>1550</v>
      </c>
      <c r="S1" s="162" t="s">
        <v>1551</v>
      </c>
      <c r="T1" s="162" t="s">
        <v>1552</v>
      </c>
      <c r="U1" s="162" t="s">
        <v>1553</v>
      </c>
      <c r="V1" s="162" t="s">
        <v>1554</v>
      </c>
      <c r="W1" s="162" t="s">
        <v>1555</v>
      </c>
      <c r="X1" s="162" t="s">
        <v>1556</v>
      </c>
      <c r="Y1" s="162" t="s">
        <v>1557</v>
      </c>
      <c r="Z1" s="162" t="s">
        <v>1558</v>
      </c>
      <c r="AA1" s="162" t="s">
        <v>1209</v>
      </c>
      <c r="AB1" s="162" t="s">
        <v>1210</v>
      </c>
      <c r="AC1" s="162"/>
      <c r="AD1" s="162" t="s">
        <v>1211</v>
      </c>
      <c r="AE1" s="162" t="s">
        <v>477</v>
      </c>
      <c r="AF1" s="162" t="s">
        <v>478</v>
      </c>
      <c r="AG1" s="162" t="s">
        <v>479</v>
      </c>
      <c r="AH1" s="162" t="s">
        <v>480</v>
      </c>
      <c r="AI1" s="162" t="s">
        <v>481</v>
      </c>
      <c r="AJ1" s="162" t="s">
        <v>482</v>
      </c>
      <c r="AK1" s="162" t="s">
        <v>483</v>
      </c>
      <c r="AL1" s="162" t="s">
        <v>484</v>
      </c>
      <c r="AM1" s="164" t="s">
        <v>485</v>
      </c>
    </row>
    <row r="2" spans="1:76" hidden="1" outlineLevel="1">
      <c r="I2" s="166" t="s">
        <v>513</v>
      </c>
      <c r="J2" s="167">
        <v>1</v>
      </c>
      <c r="K2" s="167">
        <v>1</v>
      </c>
      <c r="L2" s="167">
        <v>1</v>
      </c>
      <c r="M2" s="167">
        <v>1</v>
      </c>
      <c r="N2" s="167">
        <v>1</v>
      </c>
      <c r="O2" s="167">
        <v>1</v>
      </c>
      <c r="P2" s="167">
        <v>1</v>
      </c>
      <c r="Q2" s="167"/>
      <c r="R2" s="167">
        <v>1</v>
      </c>
      <c r="S2" s="167"/>
      <c r="T2" s="167">
        <v>1</v>
      </c>
      <c r="U2" s="167">
        <v>1</v>
      </c>
      <c r="V2" s="167">
        <v>1</v>
      </c>
      <c r="W2" s="167">
        <v>1</v>
      </c>
      <c r="X2" s="167">
        <v>1</v>
      </c>
      <c r="Y2" s="167">
        <v>1</v>
      </c>
      <c r="Z2" s="167"/>
      <c r="AA2" s="167">
        <v>1</v>
      </c>
      <c r="AB2" s="167">
        <v>1</v>
      </c>
      <c r="AC2" s="167"/>
      <c r="AD2" s="167">
        <v>1</v>
      </c>
      <c r="AE2" s="167">
        <v>1</v>
      </c>
      <c r="AF2" s="167">
        <v>1</v>
      </c>
      <c r="AG2" s="167">
        <v>1</v>
      </c>
      <c r="AH2" s="167">
        <v>1</v>
      </c>
      <c r="AI2" s="167">
        <v>1</v>
      </c>
      <c r="AJ2" s="167">
        <v>1</v>
      </c>
      <c r="AK2" s="167">
        <v>1</v>
      </c>
      <c r="AL2" s="167">
        <v>1</v>
      </c>
      <c r="AM2" s="168">
        <v>1</v>
      </c>
    </row>
    <row r="3" spans="1:76" hidden="1" outlineLevel="1">
      <c r="I3" s="169"/>
      <c r="J3" s="18"/>
      <c r="K3" s="18"/>
      <c r="L3" s="18"/>
      <c r="M3" s="18"/>
      <c r="N3" s="18"/>
      <c r="O3" s="18"/>
      <c r="P3" s="18"/>
      <c r="Q3" s="18"/>
      <c r="R3" s="18"/>
      <c r="S3" s="18"/>
      <c r="T3" s="18"/>
      <c r="U3" s="18"/>
      <c r="V3" s="18"/>
      <c r="W3" s="18"/>
      <c r="X3" s="18"/>
      <c r="Y3" s="18"/>
      <c r="Z3" s="18"/>
      <c r="AA3" s="18"/>
      <c r="AB3" s="18"/>
      <c r="AC3" s="18"/>
      <c r="AD3" s="18"/>
      <c r="AE3" s="18"/>
      <c r="AF3" s="18"/>
      <c r="AG3" s="18"/>
      <c r="AH3" s="18"/>
      <c r="AI3" s="18"/>
      <c r="AJ3" s="18"/>
      <c r="AK3" s="18"/>
      <c r="AL3" s="18"/>
      <c r="AM3" s="18"/>
    </row>
    <row r="4" spans="1:76" ht="36" collapsed="1">
      <c r="I4" s="170" t="s">
        <v>514</v>
      </c>
      <c r="J4" s="171" t="s">
        <v>1212</v>
      </c>
      <c r="K4" s="171" t="s">
        <v>1212</v>
      </c>
      <c r="L4" s="171" t="s">
        <v>1212</v>
      </c>
      <c r="M4" s="171" t="s">
        <v>1212</v>
      </c>
      <c r="N4" s="171" t="s">
        <v>1212</v>
      </c>
      <c r="O4" s="171" t="s">
        <v>1212</v>
      </c>
      <c r="P4" s="171" t="s">
        <v>1212</v>
      </c>
      <c r="Q4" s="171" t="s">
        <v>1212</v>
      </c>
      <c r="R4" s="171" t="s">
        <v>1212</v>
      </c>
      <c r="S4" s="171" t="s">
        <v>1212</v>
      </c>
      <c r="T4" s="171" t="s">
        <v>1212</v>
      </c>
      <c r="U4" s="171" t="s">
        <v>1212</v>
      </c>
      <c r="V4" s="171" t="s">
        <v>1212</v>
      </c>
      <c r="W4" s="171" t="s">
        <v>1212</v>
      </c>
      <c r="X4" s="171" t="s">
        <v>1212</v>
      </c>
      <c r="Y4" s="171" t="s">
        <v>1212</v>
      </c>
      <c r="Z4" s="171" t="s">
        <v>1212</v>
      </c>
      <c r="AA4" s="171" t="s">
        <v>1212</v>
      </c>
      <c r="AB4" s="171" t="s">
        <v>1212</v>
      </c>
      <c r="AC4" s="18"/>
      <c r="AD4" s="171" t="s">
        <v>516</v>
      </c>
      <c r="AE4" s="171" t="s">
        <v>516</v>
      </c>
      <c r="AF4" s="171" t="s">
        <v>516</v>
      </c>
      <c r="AG4" s="171" t="s">
        <v>516</v>
      </c>
      <c r="AH4" s="171" t="s">
        <v>516</v>
      </c>
      <c r="AI4" s="171" t="s">
        <v>516</v>
      </c>
      <c r="AJ4" s="171" t="s">
        <v>516</v>
      </c>
      <c r="AK4" s="171" t="s">
        <v>516</v>
      </c>
      <c r="AL4" s="171" t="s">
        <v>516</v>
      </c>
      <c r="AM4" s="171" t="s">
        <v>516</v>
      </c>
    </row>
    <row r="5" spans="1:76" hidden="1" outlineLevel="1">
      <c r="I5" s="170" t="s">
        <v>1523</v>
      </c>
      <c r="J5" s="184" t="s">
        <v>1559</v>
      </c>
      <c r="K5" s="184" t="s">
        <v>1559</v>
      </c>
      <c r="L5" s="184" t="s">
        <v>1559</v>
      </c>
      <c r="M5" s="184" t="s">
        <v>1559</v>
      </c>
      <c r="N5" s="184" t="s">
        <v>1559</v>
      </c>
      <c r="O5" s="184" t="s">
        <v>1559</v>
      </c>
      <c r="P5" s="184" t="s">
        <v>1559</v>
      </c>
      <c r="Q5" s="184"/>
      <c r="R5" s="184" t="s">
        <v>1559</v>
      </c>
      <c r="S5" s="184"/>
      <c r="T5" s="184" t="s">
        <v>1559</v>
      </c>
      <c r="U5" s="184" t="s">
        <v>1559</v>
      </c>
      <c r="V5" s="184" t="s">
        <v>1559</v>
      </c>
      <c r="W5" s="184" t="s">
        <v>1559</v>
      </c>
      <c r="X5" s="184" t="s">
        <v>1559</v>
      </c>
      <c r="Y5" s="184" t="s">
        <v>1559</v>
      </c>
      <c r="Z5" s="184"/>
      <c r="AA5" s="184" t="s">
        <v>1559</v>
      </c>
      <c r="AB5" s="184" t="s">
        <v>1559</v>
      </c>
      <c r="AC5" s="18"/>
      <c r="AD5" s="171" t="s">
        <v>520</v>
      </c>
      <c r="AE5" s="171" t="s">
        <v>520</v>
      </c>
      <c r="AF5" s="171" t="s">
        <v>520</v>
      </c>
      <c r="AG5" s="171" t="s">
        <v>520</v>
      </c>
      <c r="AH5" s="171" t="s">
        <v>520</v>
      </c>
      <c r="AI5" s="171" t="s">
        <v>520</v>
      </c>
      <c r="AJ5" s="171" t="s">
        <v>520</v>
      </c>
      <c r="AK5" s="171" t="s">
        <v>520</v>
      </c>
      <c r="AL5" s="171" t="s">
        <v>520</v>
      </c>
      <c r="AM5" s="171" t="s">
        <v>520</v>
      </c>
    </row>
    <row r="6" spans="1:76" collapsed="1">
      <c r="I6" s="172" t="s">
        <v>523</v>
      </c>
      <c r="J6" s="184" t="s">
        <v>534</v>
      </c>
      <c r="K6" s="184" t="s">
        <v>1213</v>
      </c>
      <c r="L6" s="184" t="s">
        <v>534</v>
      </c>
      <c r="M6" s="184" t="s">
        <v>1213</v>
      </c>
      <c r="N6" s="184" t="s">
        <v>534</v>
      </c>
      <c r="O6" s="184" t="s">
        <v>1213</v>
      </c>
      <c r="P6" s="184" t="s">
        <v>534</v>
      </c>
      <c r="Q6" s="184" t="s">
        <v>1213</v>
      </c>
      <c r="R6" s="184" t="s">
        <v>534</v>
      </c>
      <c r="S6" s="184" t="s">
        <v>1213</v>
      </c>
      <c r="T6" s="184" t="s">
        <v>534</v>
      </c>
      <c r="U6" s="184" t="s">
        <v>534</v>
      </c>
      <c r="V6" s="184" t="s">
        <v>534</v>
      </c>
      <c r="W6" s="184" t="s">
        <v>1214</v>
      </c>
      <c r="X6" s="184" t="s">
        <v>1213</v>
      </c>
      <c r="Y6" s="184" t="s">
        <v>1214</v>
      </c>
      <c r="Z6" s="184" t="s">
        <v>1214</v>
      </c>
      <c r="AA6" s="184" t="s">
        <v>1215</v>
      </c>
      <c r="AB6" s="184" t="s">
        <v>1215</v>
      </c>
      <c r="AC6" s="18"/>
      <c r="AD6" s="171" t="s">
        <v>532</v>
      </c>
      <c r="AE6" s="171" t="s">
        <v>532</v>
      </c>
      <c r="AF6" s="171" t="s">
        <v>532</v>
      </c>
      <c r="AG6" s="171" t="s">
        <v>532</v>
      </c>
      <c r="AH6" s="171" t="s">
        <v>532</v>
      </c>
      <c r="AI6" s="171" t="s">
        <v>532</v>
      </c>
      <c r="AJ6" s="171" t="s">
        <v>532</v>
      </c>
      <c r="AK6" s="171" t="s">
        <v>532</v>
      </c>
      <c r="AL6" s="171" t="s">
        <v>532</v>
      </c>
      <c r="AM6" s="171" t="s">
        <v>532</v>
      </c>
    </row>
    <row r="7" spans="1:76" ht="32.25" hidden="1" customHeight="1" outlineLevel="1">
      <c r="I7" s="172" t="s">
        <v>535</v>
      </c>
      <c r="J7" s="171" t="s">
        <v>1216</v>
      </c>
      <c r="K7" s="171" t="s">
        <v>1217</v>
      </c>
      <c r="L7" s="171" t="s">
        <v>1218</v>
      </c>
      <c r="M7" s="171" t="s">
        <v>1219</v>
      </c>
      <c r="N7" s="171" t="s">
        <v>1220</v>
      </c>
      <c r="O7" s="171" t="s">
        <v>1221</v>
      </c>
      <c r="P7" s="171" t="s">
        <v>1222</v>
      </c>
      <c r="Q7" s="171"/>
      <c r="R7" s="171" t="s">
        <v>1223</v>
      </c>
      <c r="S7" s="171"/>
      <c r="T7" s="171" t="s">
        <v>1224</v>
      </c>
      <c r="U7" s="171" t="s">
        <v>1225</v>
      </c>
      <c r="V7" s="171" t="s">
        <v>1226</v>
      </c>
      <c r="W7" s="171" t="s">
        <v>1227</v>
      </c>
      <c r="X7" s="171" t="s">
        <v>1228</v>
      </c>
      <c r="Y7" s="171" t="s">
        <v>1229</v>
      </c>
      <c r="Z7" s="171"/>
      <c r="AA7" s="171" t="s">
        <v>1230</v>
      </c>
      <c r="AB7" s="171" t="s">
        <v>1231</v>
      </c>
      <c r="AC7" s="18"/>
      <c r="AD7" s="171" t="s">
        <v>33</v>
      </c>
      <c r="AE7" s="171" t="s">
        <v>536</v>
      </c>
      <c r="AF7" s="171" t="s">
        <v>38</v>
      </c>
      <c r="AG7" s="171" t="s">
        <v>537</v>
      </c>
      <c r="AH7" s="171" t="s">
        <v>538</v>
      </c>
      <c r="AI7" s="171" t="s">
        <v>539</v>
      </c>
      <c r="AJ7" s="171" t="s">
        <v>540</v>
      </c>
      <c r="AK7" s="171" t="s">
        <v>48</v>
      </c>
      <c r="AL7" s="171" t="s">
        <v>61</v>
      </c>
      <c r="AM7" s="171" t="s">
        <v>541</v>
      </c>
    </row>
    <row r="8" spans="1:76" ht="36" collapsed="1">
      <c r="A8" s="170" t="s">
        <v>555</v>
      </c>
      <c r="B8" s="170" t="s">
        <v>1532</v>
      </c>
      <c r="C8" s="170" t="s">
        <v>556</v>
      </c>
      <c r="D8" s="170" t="s">
        <v>1533</v>
      </c>
      <c r="E8" s="170" t="s">
        <v>557</v>
      </c>
      <c r="F8" s="161" t="s">
        <v>558</v>
      </c>
      <c r="G8" s="170" t="s">
        <v>559</v>
      </c>
      <c r="H8" s="172" t="s">
        <v>277</v>
      </c>
      <c r="I8" s="172" t="s">
        <v>561</v>
      </c>
      <c r="J8" s="171" t="s">
        <v>1232</v>
      </c>
      <c r="K8" s="171" t="s">
        <v>1233</v>
      </c>
      <c r="L8" s="171" t="s">
        <v>1234</v>
      </c>
      <c r="M8" s="171" t="s">
        <v>1235</v>
      </c>
      <c r="N8" s="171" t="s">
        <v>1220</v>
      </c>
      <c r="O8" s="171" t="s">
        <v>1221</v>
      </c>
      <c r="P8" s="171" t="s">
        <v>1236</v>
      </c>
      <c r="Q8" s="171" t="s">
        <v>1237</v>
      </c>
      <c r="R8" s="171" t="s">
        <v>1238</v>
      </c>
      <c r="S8" s="171" t="s">
        <v>1239</v>
      </c>
      <c r="T8" s="171" t="s">
        <v>1224</v>
      </c>
      <c r="U8" s="171" t="s">
        <v>1225</v>
      </c>
      <c r="V8" s="171" t="s">
        <v>1226</v>
      </c>
      <c r="W8" s="171" t="s">
        <v>1227</v>
      </c>
      <c r="X8" s="171" t="s">
        <v>1228</v>
      </c>
      <c r="Y8" s="171" t="s">
        <v>1229</v>
      </c>
      <c r="Z8" s="171" t="s">
        <v>1240</v>
      </c>
      <c r="AA8" s="171" t="s">
        <v>1241</v>
      </c>
      <c r="AB8" s="171" t="s">
        <v>1560</v>
      </c>
      <c r="AC8" s="18"/>
      <c r="AD8" s="171" t="s">
        <v>33</v>
      </c>
      <c r="AE8" s="171" t="s">
        <v>536</v>
      </c>
      <c r="AF8" s="171" t="s">
        <v>38</v>
      </c>
      <c r="AG8" s="171" t="s">
        <v>537</v>
      </c>
      <c r="AH8" s="171" t="s">
        <v>538</v>
      </c>
      <c r="AI8" s="171" t="s">
        <v>539</v>
      </c>
      <c r="AJ8" s="171" t="s">
        <v>540</v>
      </c>
      <c r="AK8" s="171" t="s">
        <v>48</v>
      </c>
      <c r="AL8" s="171" t="s">
        <v>61</v>
      </c>
      <c r="AM8" s="171" t="s">
        <v>541</v>
      </c>
    </row>
    <row r="9" spans="1:76">
      <c r="A9" s="18" t="s">
        <v>1561</v>
      </c>
      <c r="B9" s="80">
        <v>1</v>
      </c>
      <c r="C9" s="80">
        <v>18</v>
      </c>
      <c r="D9" s="80">
        <v>1</v>
      </c>
      <c r="E9" s="80">
        <v>2022</v>
      </c>
      <c r="F9" s="80" t="s">
        <v>568</v>
      </c>
      <c r="G9" s="182" t="s">
        <v>1246</v>
      </c>
      <c r="H9" s="80" t="s">
        <v>1562</v>
      </c>
      <c r="I9" s="172" t="s">
        <v>563</v>
      </c>
      <c r="J9" s="83"/>
      <c r="K9" s="81"/>
      <c r="L9" s="81"/>
      <c r="M9" s="81"/>
      <c r="N9" s="81"/>
      <c r="O9" s="81"/>
      <c r="P9" s="81"/>
      <c r="Q9" s="81"/>
      <c r="R9" s="81"/>
      <c r="S9" s="81"/>
      <c r="T9" s="81"/>
      <c r="U9" s="81"/>
      <c r="V9" s="81"/>
      <c r="W9" s="81"/>
      <c r="X9" s="81"/>
      <c r="Y9" s="81"/>
      <c r="Z9" s="81"/>
      <c r="AA9" s="81"/>
      <c r="AB9" s="81"/>
      <c r="AC9" s="82"/>
      <c r="AD9" s="81"/>
      <c r="AE9" s="81"/>
      <c r="AF9" s="81"/>
      <c r="AG9" s="81"/>
      <c r="AH9" s="81"/>
      <c r="AI9" s="81"/>
      <c r="AJ9" s="81"/>
      <c r="AK9" s="81"/>
      <c r="AL9" s="81"/>
      <c r="AM9" s="81"/>
    </row>
    <row r="10" spans="1:76">
      <c r="A10" s="18" t="s">
        <v>2450</v>
      </c>
      <c r="B10" s="80">
        <v>2</v>
      </c>
      <c r="C10" s="80">
        <v>18</v>
      </c>
      <c r="D10" s="80">
        <v>2</v>
      </c>
      <c r="E10" s="80">
        <v>2022</v>
      </c>
      <c r="F10" s="80" t="s">
        <v>568</v>
      </c>
      <c r="G10" s="182" t="s">
        <v>2447</v>
      </c>
      <c r="H10" s="80" t="s">
        <v>2448</v>
      </c>
      <c r="I10" s="173"/>
      <c r="J10" s="83">
        <v>412337</v>
      </c>
      <c r="K10" s="81">
        <v>567891799</v>
      </c>
      <c r="L10" s="81">
        <v>2065826</v>
      </c>
      <c r="M10" s="81">
        <v>2831462434</v>
      </c>
      <c r="N10" s="81">
        <v>200</v>
      </c>
      <c r="O10" s="81">
        <v>388266</v>
      </c>
      <c r="P10" s="81">
        <v>0</v>
      </c>
      <c r="Q10" s="81">
        <v>0</v>
      </c>
      <c r="R10" s="81">
        <v>44.74512</v>
      </c>
      <c r="S10" s="81">
        <v>372637.37497</v>
      </c>
      <c r="T10" s="81">
        <v>0</v>
      </c>
      <c r="U10" s="81">
        <v>0</v>
      </c>
      <c r="V10" s="81">
        <v>0</v>
      </c>
      <c r="W10" s="81">
        <v>0</v>
      </c>
      <c r="X10" s="81">
        <v>0</v>
      </c>
      <c r="Y10" s="81">
        <v>0</v>
      </c>
      <c r="Z10" s="81">
        <v>3400115136.37497</v>
      </c>
      <c r="AA10" s="81">
        <v>1039947718</v>
      </c>
      <c r="AB10" s="81">
        <v>3820936795</v>
      </c>
      <c r="AC10" s="82"/>
      <c r="AD10" s="81"/>
      <c r="AE10" s="81"/>
      <c r="AF10" s="81"/>
      <c r="AG10" s="81"/>
      <c r="AH10" s="81"/>
      <c r="AI10" s="81"/>
      <c r="AJ10" s="81"/>
      <c r="AK10" s="81"/>
      <c r="AL10" s="81"/>
      <c r="AM10" s="81"/>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8" t="s">
        <v>1714</v>
      </c>
      <c r="B11" s="80">
        <v>3</v>
      </c>
      <c r="C11" s="80">
        <v>18</v>
      </c>
      <c r="D11" s="80">
        <v>3</v>
      </c>
      <c r="E11" s="80">
        <v>2022</v>
      </c>
      <c r="F11" s="80" t="s">
        <v>568</v>
      </c>
      <c r="G11" s="182" t="s">
        <v>1711</v>
      </c>
      <c r="H11" s="80" t="s">
        <v>1712</v>
      </c>
      <c r="I11" s="173"/>
      <c r="J11" s="83">
        <v>304675</v>
      </c>
      <c r="K11" s="81">
        <v>419382161</v>
      </c>
      <c r="L11" s="81">
        <v>196409</v>
      </c>
      <c r="M11" s="81">
        <v>267899280.00000003</v>
      </c>
      <c r="N11" s="81">
        <v>0</v>
      </c>
      <c r="O11" s="81">
        <v>0</v>
      </c>
      <c r="P11" s="81">
        <v>0</v>
      </c>
      <c r="Q11" s="81">
        <v>0</v>
      </c>
      <c r="R11" s="81">
        <v>0</v>
      </c>
      <c r="S11" s="81">
        <v>0</v>
      </c>
      <c r="T11" s="81">
        <v>0</v>
      </c>
      <c r="U11" s="81">
        <v>0</v>
      </c>
      <c r="V11" s="81">
        <v>37</v>
      </c>
      <c r="W11" s="81">
        <v>0</v>
      </c>
      <c r="X11" s="81">
        <v>0</v>
      </c>
      <c r="Y11" s="81">
        <v>229827</v>
      </c>
      <c r="Z11" s="81">
        <v>687511268</v>
      </c>
      <c r="AA11" s="81">
        <v>665260039</v>
      </c>
      <c r="AB11" s="81">
        <v>2832492348</v>
      </c>
      <c r="AC11" s="82"/>
      <c r="AD11" s="81"/>
      <c r="AE11" s="81"/>
      <c r="AF11" s="81"/>
      <c r="AG11" s="81"/>
      <c r="AH11" s="81"/>
      <c r="AI11" s="81"/>
      <c r="AJ11" s="81"/>
      <c r="AK11" s="81"/>
      <c r="AL11" s="81"/>
      <c r="AM11" s="8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8" t="s">
        <v>2418</v>
      </c>
      <c r="B12" s="80">
        <v>4</v>
      </c>
      <c r="C12" s="80">
        <v>18</v>
      </c>
      <c r="D12" s="80">
        <v>4</v>
      </c>
      <c r="E12" s="80">
        <v>2022</v>
      </c>
      <c r="F12" s="80" t="s">
        <v>568</v>
      </c>
      <c r="G12" s="182" t="s">
        <v>2415</v>
      </c>
      <c r="H12" s="80" t="s">
        <v>2416</v>
      </c>
      <c r="I12" s="173"/>
      <c r="J12" s="83">
        <v>287346</v>
      </c>
      <c r="K12" s="81">
        <v>376769620</v>
      </c>
      <c r="L12" s="81">
        <v>919849</v>
      </c>
      <c r="M12" s="81">
        <v>1201402598</v>
      </c>
      <c r="N12" s="81">
        <v>9900</v>
      </c>
      <c r="O12" s="81">
        <v>31210585</v>
      </c>
      <c r="P12" s="81">
        <v>0</v>
      </c>
      <c r="Q12" s="81">
        <v>0</v>
      </c>
      <c r="R12" s="81">
        <v>0</v>
      </c>
      <c r="S12" s="81">
        <v>0</v>
      </c>
      <c r="T12" s="81">
        <v>0</v>
      </c>
      <c r="U12" s="81">
        <v>0</v>
      </c>
      <c r="V12" s="81">
        <v>78</v>
      </c>
      <c r="W12" s="81">
        <v>0</v>
      </c>
      <c r="X12" s="81">
        <v>0</v>
      </c>
      <c r="Y12" s="81">
        <v>478786.99999999994</v>
      </c>
      <c r="Z12" s="81">
        <v>1609861590</v>
      </c>
      <c r="AA12" s="81">
        <v>699245400</v>
      </c>
      <c r="AB12" s="81">
        <v>2558904676</v>
      </c>
      <c r="AC12" s="82"/>
      <c r="AD12" s="81"/>
      <c r="AE12" s="81"/>
      <c r="AF12" s="81"/>
      <c r="AG12" s="81"/>
      <c r="AH12" s="81"/>
      <c r="AI12" s="81"/>
      <c r="AJ12" s="81"/>
      <c r="AK12" s="81"/>
      <c r="AL12" s="81"/>
      <c r="AM12" s="81"/>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8" t="s">
        <v>2470</v>
      </c>
      <c r="B13" s="80">
        <v>5</v>
      </c>
      <c r="C13" s="80">
        <v>18</v>
      </c>
      <c r="D13" s="80">
        <v>5</v>
      </c>
      <c r="E13" s="80">
        <v>2022</v>
      </c>
      <c r="F13" s="80" t="s">
        <v>568</v>
      </c>
      <c r="G13" s="182" t="s">
        <v>2467</v>
      </c>
      <c r="H13" s="80" t="s">
        <v>2468</v>
      </c>
      <c r="I13" s="173"/>
      <c r="J13" s="83">
        <v>840042</v>
      </c>
      <c r="K13" s="81">
        <v>1140161104</v>
      </c>
      <c r="L13" s="81">
        <v>146411</v>
      </c>
      <c r="M13" s="81">
        <v>197190367</v>
      </c>
      <c r="N13" s="81">
        <v>0</v>
      </c>
      <c r="O13" s="81">
        <v>0</v>
      </c>
      <c r="P13" s="81">
        <v>0</v>
      </c>
      <c r="Q13" s="81">
        <v>0</v>
      </c>
      <c r="R13" s="81">
        <v>0</v>
      </c>
      <c r="S13" s="81">
        <v>0</v>
      </c>
      <c r="T13" s="81">
        <v>0</v>
      </c>
      <c r="U13" s="81">
        <v>0</v>
      </c>
      <c r="V13" s="81">
        <v>289</v>
      </c>
      <c r="W13" s="81">
        <v>0</v>
      </c>
      <c r="X13" s="81">
        <v>0</v>
      </c>
      <c r="Y13" s="81">
        <v>1770676</v>
      </c>
      <c r="Z13" s="81">
        <v>1339122147</v>
      </c>
      <c r="AA13" s="81">
        <v>2085411130</v>
      </c>
      <c r="AB13" s="81">
        <v>9166523982</v>
      </c>
      <c r="AC13" s="82"/>
      <c r="AD13" s="81"/>
      <c r="AE13" s="81"/>
      <c r="AF13" s="81"/>
      <c r="AG13" s="81"/>
      <c r="AH13" s="81"/>
      <c r="AI13" s="81"/>
      <c r="AJ13" s="81"/>
      <c r="AK13" s="81"/>
      <c r="AL13" s="81"/>
      <c r="AM13" s="81"/>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8" t="s">
        <v>2398</v>
      </c>
      <c r="B14" s="80">
        <v>6</v>
      </c>
      <c r="C14" s="80">
        <v>18</v>
      </c>
      <c r="D14" s="80">
        <v>6</v>
      </c>
      <c r="E14" s="80">
        <v>2022</v>
      </c>
      <c r="F14" s="80" t="s">
        <v>568</v>
      </c>
      <c r="G14" s="182" t="s">
        <v>2395</v>
      </c>
      <c r="H14" s="80" t="s">
        <v>2396</v>
      </c>
      <c r="I14" s="173"/>
      <c r="J14" s="83">
        <v>71663</v>
      </c>
      <c r="K14" s="81">
        <v>94309851.999999985</v>
      </c>
      <c r="L14" s="81">
        <v>167544</v>
      </c>
      <c r="M14" s="81">
        <v>219609217</v>
      </c>
      <c r="N14" s="81">
        <v>0</v>
      </c>
      <c r="O14" s="81">
        <v>0</v>
      </c>
      <c r="P14" s="81">
        <v>0</v>
      </c>
      <c r="Q14" s="81">
        <v>0</v>
      </c>
      <c r="R14" s="81">
        <v>0</v>
      </c>
      <c r="S14" s="81">
        <v>0</v>
      </c>
      <c r="T14" s="81">
        <v>0</v>
      </c>
      <c r="U14" s="81">
        <v>0</v>
      </c>
      <c r="V14" s="81">
        <v>2</v>
      </c>
      <c r="W14" s="81">
        <v>0</v>
      </c>
      <c r="X14" s="81">
        <v>0</v>
      </c>
      <c r="Y14" s="81">
        <v>14717.000000000002</v>
      </c>
      <c r="Z14" s="81">
        <v>313933786</v>
      </c>
      <c r="AA14" s="81">
        <v>169828115</v>
      </c>
      <c r="AB14" s="81">
        <v>706542052</v>
      </c>
      <c r="AC14" s="82"/>
      <c r="AD14" s="81"/>
      <c r="AE14" s="81"/>
      <c r="AF14" s="81"/>
      <c r="AG14" s="81"/>
      <c r="AH14" s="81"/>
      <c r="AI14" s="81"/>
      <c r="AJ14" s="81"/>
      <c r="AK14" s="81"/>
      <c r="AL14" s="81"/>
      <c r="AM14" s="81"/>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8" t="s">
        <v>1640</v>
      </c>
      <c r="B15" s="80">
        <v>7</v>
      </c>
      <c r="C15" s="80">
        <v>18</v>
      </c>
      <c r="D15" s="80">
        <v>7</v>
      </c>
      <c r="E15" s="80">
        <v>2022</v>
      </c>
      <c r="F15" s="80" t="s">
        <v>568</v>
      </c>
      <c r="G15" s="182" t="s">
        <v>1637</v>
      </c>
      <c r="H15" s="80" t="s">
        <v>1638</v>
      </c>
      <c r="I15" s="173"/>
      <c r="J15" s="83">
        <v>1113948</v>
      </c>
      <c r="K15" s="81">
        <v>1487081236.9999998</v>
      </c>
      <c r="L15" s="81">
        <v>1391513</v>
      </c>
      <c r="M15" s="81">
        <v>1846896300</v>
      </c>
      <c r="N15" s="81">
        <v>47300</v>
      </c>
      <c r="O15" s="81">
        <v>131261323</v>
      </c>
      <c r="P15" s="81">
        <v>0</v>
      </c>
      <c r="Q15" s="81">
        <v>0</v>
      </c>
      <c r="R15" s="81">
        <v>0</v>
      </c>
      <c r="S15" s="81">
        <v>0</v>
      </c>
      <c r="T15" s="81">
        <v>0</v>
      </c>
      <c r="U15" s="81">
        <v>0</v>
      </c>
      <c r="V15" s="81">
        <v>168</v>
      </c>
      <c r="W15" s="81">
        <v>0</v>
      </c>
      <c r="X15" s="81">
        <v>0</v>
      </c>
      <c r="Y15" s="81">
        <v>1029440.0000000001</v>
      </c>
      <c r="Z15" s="81">
        <v>3466268300</v>
      </c>
      <c r="AA15" s="81">
        <v>2858524979</v>
      </c>
      <c r="AB15" s="81">
        <v>8800821247</v>
      </c>
      <c r="AC15" s="82"/>
      <c r="AD15" s="81"/>
      <c r="AE15" s="81"/>
      <c r="AF15" s="81"/>
      <c r="AG15" s="81"/>
      <c r="AH15" s="81"/>
      <c r="AI15" s="81"/>
      <c r="AJ15" s="81"/>
      <c r="AK15" s="81"/>
      <c r="AL15" s="81"/>
      <c r="AM15" s="81"/>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8" t="s">
        <v>1686</v>
      </c>
      <c r="B16" s="80">
        <v>8</v>
      </c>
      <c r="C16" s="80">
        <v>18</v>
      </c>
      <c r="D16" s="80">
        <v>8</v>
      </c>
      <c r="E16" s="80">
        <v>2022</v>
      </c>
      <c r="F16" s="80" t="s">
        <v>568</v>
      </c>
      <c r="G16" s="182" t="s">
        <v>1683</v>
      </c>
      <c r="H16" s="80" t="s">
        <v>1684</v>
      </c>
      <c r="I16" s="173"/>
      <c r="J16" s="83">
        <v>337381</v>
      </c>
      <c r="K16" s="81">
        <v>464251355</v>
      </c>
      <c r="L16" s="81">
        <v>602304</v>
      </c>
      <c r="M16" s="81">
        <v>823844866</v>
      </c>
      <c r="N16" s="81">
        <v>600</v>
      </c>
      <c r="O16" s="81">
        <v>1099902</v>
      </c>
      <c r="P16" s="81">
        <v>0</v>
      </c>
      <c r="Q16" s="81">
        <v>0</v>
      </c>
      <c r="R16" s="81">
        <v>0</v>
      </c>
      <c r="S16" s="81">
        <v>0</v>
      </c>
      <c r="T16" s="81">
        <v>0</v>
      </c>
      <c r="U16" s="81">
        <v>0</v>
      </c>
      <c r="V16" s="81">
        <v>48</v>
      </c>
      <c r="W16" s="81">
        <v>0</v>
      </c>
      <c r="X16" s="81">
        <v>0</v>
      </c>
      <c r="Y16" s="81">
        <v>296788.99999999994</v>
      </c>
      <c r="Z16" s="81">
        <v>1289492912</v>
      </c>
      <c r="AA16" s="81">
        <v>736643788</v>
      </c>
      <c r="AB16" s="81">
        <v>2688436687</v>
      </c>
      <c r="AC16" s="82"/>
      <c r="AD16" s="81"/>
      <c r="AE16" s="81"/>
      <c r="AF16" s="81"/>
      <c r="AG16" s="81"/>
      <c r="AH16" s="81"/>
      <c r="AI16" s="81"/>
      <c r="AJ16" s="81"/>
      <c r="AK16" s="81"/>
      <c r="AL16" s="81"/>
      <c r="AM16" s="81"/>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8" t="s">
        <v>1677</v>
      </c>
      <c r="B17" s="80">
        <v>9</v>
      </c>
      <c r="C17" s="80">
        <v>18</v>
      </c>
      <c r="D17" s="80">
        <v>9</v>
      </c>
      <c r="E17" s="80">
        <v>2022</v>
      </c>
      <c r="F17" s="80" t="s">
        <v>568</v>
      </c>
      <c r="G17" s="182" t="s">
        <v>1674</v>
      </c>
      <c r="H17" s="80" t="s">
        <v>1675</v>
      </c>
      <c r="I17" s="173"/>
      <c r="J17" s="83">
        <v>283625</v>
      </c>
      <c r="K17" s="81">
        <v>384811015</v>
      </c>
      <c r="L17" s="81">
        <v>0</v>
      </c>
      <c r="M17" s="81">
        <v>0</v>
      </c>
      <c r="N17" s="81">
        <v>0</v>
      </c>
      <c r="O17" s="81">
        <v>0</v>
      </c>
      <c r="P17" s="81">
        <v>0</v>
      </c>
      <c r="Q17" s="81">
        <v>0</v>
      </c>
      <c r="R17" s="81">
        <v>0</v>
      </c>
      <c r="S17" s="81">
        <v>0</v>
      </c>
      <c r="T17" s="81">
        <v>0</v>
      </c>
      <c r="U17" s="81">
        <v>0</v>
      </c>
      <c r="V17" s="81">
        <v>9</v>
      </c>
      <c r="W17" s="81">
        <v>0</v>
      </c>
      <c r="X17" s="81">
        <v>0</v>
      </c>
      <c r="Y17" s="81">
        <v>56659.999999999993</v>
      </c>
      <c r="Z17" s="81">
        <v>384867675.00000006</v>
      </c>
      <c r="AA17" s="81">
        <v>795341234</v>
      </c>
      <c r="AB17" s="81">
        <v>1286539768</v>
      </c>
      <c r="AC17" s="82"/>
      <c r="AD17" s="81"/>
      <c r="AE17" s="81"/>
      <c r="AF17" s="81"/>
      <c r="AG17" s="81"/>
      <c r="AH17" s="81"/>
      <c r="AI17" s="81"/>
      <c r="AJ17" s="81"/>
      <c r="AK17" s="81"/>
      <c r="AL17" s="81"/>
      <c r="AM17" s="81"/>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8" t="s">
        <v>2414</v>
      </c>
      <c r="B18" s="80">
        <v>10</v>
      </c>
      <c r="C18" s="80">
        <v>18</v>
      </c>
      <c r="D18" s="80">
        <v>10</v>
      </c>
      <c r="E18" s="80">
        <v>2022</v>
      </c>
      <c r="F18" s="80" t="s">
        <v>568</v>
      </c>
      <c r="G18" s="182" t="s">
        <v>2411</v>
      </c>
      <c r="H18" s="80" t="s">
        <v>2412</v>
      </c>
      <c r="I18" s="173"/>
      <c r="J18" s="83">
        <v>216433</v>
      </c>
      <c r="K18" s="81">
        <v>291638995</v>
      </c>
      <c r="L18" s="81">
        <v>667183</v>
      </c>
      <c r="M18" s="81">
        <v>893406828</v>
      </c>
      <c r="N18" s="81">
        <v>0</v>
      </c>
      <c r="O18" s="81">
        <v>0</v>
      </c>
      <c r="P18" s="81">
        <v>0</v>
      </c>
      <c r="Q18" s="81">
        <v>0</v>
      </c>
      <c r="R18" s="81">
        <v>0</v>
      </c>
      <c r="S18" s="81">
        <v>0</v>
      </c>
      <c r="T18" s="81">
        <v>0</v>
      </c>
      <c r="U18" s="81">
        <v>0</v>
      </c>
      <c r="V18" s="81">
        <v>1455</v>
      </c>
      <c r="W18" s="81">
        <v>0</v>
      </c>
      <c r="X18" s="81">
        <v>0</v>
      </c>
      <c r="Y18" s="81">
        <v>8921815</v>
      </c>
      <c r="Z18" s="81">
        <v>1193967637.9999998</v>
      </c>
      <c r="AA18" s="81">
        <v>490067102</v>
      </c>
      <c r="AB18" s="81">
        <v>2384798160</v>
      </c>
      <c r="AC18" s="82"/>
      <c r="AD18" s="81"/>
      <c r="AE18" s="81"/>
      <c r="AF18" s="81"/>
      <c r="AG18" s="81"/>
      <c r="AH18" s="81"/>
      <c r="AI18" s="81"/>
      <c r="AJ18" s="81"/>
      <c r="AK18" s="81"/>
      <c r="AL18" s="81"/>
      <c r="AM18" s="81"/>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8" t="s">
        <v>1771</v>
      </c>
      <c r="B19" s="80">
        <v>11</v>
      </c>
      <c r="C19" s="80">
        <v>18</v>
      </c>
      <c r="D19" s="80">
        <v>11</v>
      </c>
      <c r="E19" s="80">
        <v>2022</v>
      </c>
      <c r="F19" s="80" t="s">
        <v>568</v>
      </c>
      <c r="G19" s="182" t="s">
        <v>1768</v>
      </c>
      <c r="H19" s="80" t="s">
        <v>1769</v>
      </c>
      <c r="I19" s="173"/>
      <c r="J19" s="83">
        <v>86725</v>
      </c>
      <c r="K19" s="81">
        <v>115541164.99999999</v>
      </c>
      <c r="L19" s="81">
        <v>269292</v>
      </c>
      <c r="M19" s="81">
        <v>357427399</v>
      </c>
      <c r="N19" s="81">
        <v>127900</v>
      </c>
      <c r="O19" s="81">
        <v>421957739</v>
      </c>
      <c r="P19" s="81">
        <v>0</v>
      </c>
      <c r="Q19" s="81">
        <v>0</v>
      </c>
      <c r="R19" s="81">
        <v>0</v>
      </c>
      <c r="S19" s="81">
        <v>0</v>
      </c>
      <c r="T19" s="81">
        <v>0</v>
      </c>
      <c r="U19" s="81">
        <v>0</v>
      </c>
      <c r="V19" s="81">
        <v>11</v>
      </c>
      <c r="W19" s="81">
        <v>0</v>
      </c>
      <c r="X19" s="81">
        <v>0</v>
      </c>
      <c r="Y19" s="81">
        <v>65735</v>
      </c>
      <c r="Z19" s="81">
        <v>894992038</v>
      </c>
      <c r="AA19" s="81">
        <v>241538988.00000003</v>
      </c>
      <c r="AB19" s="81">
        <v>857880321.99999988</v>
      </c>
      <c r="AC19" s="82"/>
      <c r="AD19" s="81"/>
      <c r="AE19" s="81"/>
      <c r="AF19" s="81"/>
      <c r="AG19" s="81"/>
      <c r="AH19" s="81"/>
      <c r="AI19" s="81"/>
      <c r="AJ19" s="81"/>
      <c r="AK19" s="81"/>
      <c r="AL19" s="81"/>
      <c r="AM19" s="81"/>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8" t="s">
        <v>1762</v>
      </c>
      <c r="B20" s="80">
        <v>12</v>
      </c>
      <c r="C20" s="80">
        <v>18</v>
      </c>
      <c r="D20" s="80">
        <v>12</v>
      </c>
      <c r="E20" s="80">
        <v>2022</v>
      </c>
      <c r="F20" s="80" t="s">
        <v>568</v>
      </c>
      <c r="G20" s="182" t="s">
        <v>1759</v>
      </c>
      <c r="H20" s="80" t="s">
        <v>1760</v>
      </c>
      <c r="I20" s="173"/>
      <c r="J20" s="83">
        <v>50119</v>
      </c>
      <c r="K20" s="81">
        <v>67217734</v>
      </c>
      <c r="L20" s="81">
        <v>55084</v>
      </c>
      <c r="M20" s="81">
        <v>73608600.000000015</v>
      </c>
      <c r="N20" s="81">
        <v>14200</v>
      </c>
      <c r="O20" s="81">
        <v>46002445</v>
      </c>
      <c r="P20" s="81">
        <v>0</v>
      </c>
      <c r="Q20" s="81">
        <v>0</v>
      </c>
      <c r="R20" s="81">
        <v>0</v>
      </c>
      <c r="S20" s="81">
        <v>0</v>
      </c>
      <c r="T20" s="81">
        <v>0</v>
      </c>
      <c r="U20" s="81">
        <v>0</v>
      </c>
      <c r="V20" s="81">
        <v>10</v>
      </c>
      <c r="W20" s="81">
        <v>0</v>
      </c>
      <c r="X20" s="81">
        <v>0</v>
      </c>
      <c r="Y20" s="81">
        <v>59848</v>
      </c>
      <c r="Z20" s="81">
        <v>186888626.99999997</v>
      </c>
      <c r="AA20" s="81">
        <v>118096014</v>
      </c>
      <c r="AB20" s="81">
        <v>475561729</v>
      </c>
      <c r="AC20" s="82"/>
      <c r="AD20" s="81"/>
      <c r="AE20" s="81"/>
      <c r="AF20" s="81"/>
      <c r="AG20" s="81"/>
      <c r="AH20" s="81"/>
      <c r="AI20" s="81"/>
      <c r="AJ20" s="81"/>
      <c r="AK20" s="81"/>
      <c r="AL20" s="81"/>
      <c r="AM20" s="81"/>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8" t="s">
        <v>2474</v>
      </c>
      <c r="B21" s="80">
        <v>13</v>
      </c>
      <c r="C21" s="80">
        <v>18</v>
      </c>
      <c r="D21" s="80">
        <v>13</v>
      </c>
      <c r="E21" s="80">
        <v>2022</v>
      </c>
      <c r="F21" s="80" t="s">
        <v>568</v>
      </c>
      <c r="G21" s="182" t="s">
        <v>2471</v>
      </c>
      <c r="H21" s="80" t="s">
        <v>2472</v>
      </c>
      <c r="I21" s="173"/>
      <c r="J21" s="83">
        <v>1009393</v>
      </c>
      <c r="K21" s="81">
        <v>1379966097</v>
      </c>
      <c r="L21" s="81">
        <v>623447</v>
      </c>
      <c r="M21" s="81">
        <v>844835519</v>
      </c>
      <c r="N21" s="81">
        <v>0</v>
      </c>
      <c r="O21" s="81">
        <v>0</v>
      </c>
      <c r="P21" s="81">
        <v>0</v>
      </c>
      <c r="Q21" s="81">
        <v>0</v>
      </c>
      <c r="R21" s="81">
        <v>0</v>
      </c>
      <c r="S21" s="81">
        <v>0</v>
      </c>
      <c r="T21" s="81">
        <v>0</v>
      </c>
      <c r="U21" s="81">
        <v>0</v>
      </c>
      <c r="V21" s="81">
        <v>0</v>
      </c>
      <c r="W21" s="81">
        <v>0</v>
      </c>
      <c r="X21" s="81">
        <v>0</v>
      </c>
      <c r="Y21" s="81">
        <v>0</v>
      </c>
      <c r="Z21" s="81">
        <v>2224801616</v>
      </c>
      <c r="AA21" s="81">
        <v>2365485375</v>
      </c>
      <c r="AB21" s="81">
        <v>11646198114</v>
      </c>
      <c r="AC21" s="82"/>
      <c r="AD21" s="81"/>
      <c r="AE21" s="81"/>
      <c r="AF21" s="81"/>
      <c r="AG21" s="81"/>
      <c r="AH21" s="81"/>
      <c r="AI21" s="81"/>
      <c r="AJ21" s="81"/>
      <c r="AK21" s="81"/>
      <c r="AL21" s="81"/>
      <c r="AM21" s="8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8" t="s">
        <v>2402</v>
      </c>
      <c r="B22" s="80">
        <v>14</v>
      </c>
      <c r="C22" s="80">
        <v>18</v>
      </c>
      <c r="D22" s="80">
        <v>14</v>
      </c>
      <c r="E22" s="80">
        <v>2022</v>
      </c>
      <c r="F22" s="80" t="s">
        <v>568</v>
      </c>
      <c r="G22" s="182" t="s">
        <v>2399</v>
      </c>
      <c r="H22" s="80" t="s">
        <v>2400</v>
      </c>
      <c r="I22" s="173"/>
      <c r="J22" s="83">
        <v>116987</v>
      </c>
      <c r="K22" s="81">
        <v>155387894</v>
      </c>
      <c r="L22" s="81">
        <v>230857</v>
      </c>
      <c r="M22" s="81">
        <v>305139331</v>
      </c>
      <c r="N22" s="81">
        <v>47100</v>
      </c>
      <c r="O22" s="81">
        <v>149570353</v>
      </c>
      <c r="P22" s="81">
        <v>0</v>
      </c>
      <c r="Q22" s="81">
        <v>0</v>
      </c>
      <c r="R22" s="81">
        <v>88.159099999999995</v>
      </c>
      <c r="S22" s="81">
        <v>734189.01191</v>
      </c>
      <c r="T22" s="81">
        <v>0</v>
      </c>
      <c r="U22" s="81">
        <v>0</v>
      </c>
      <c r="V22" s="81">
        <v>0</v>
      </c>
      <c r="W22" s="81">
        <v>0</v>
      </c>
      <c r="X22" s="81">
        <v>0</v>
      </c>
      <c r="Y22" s="81">
        <v>0</v>
      </c>
      <c r="Z22" s="81">
        <v>610831767.01191008</v>
      </c>
      <c r="AA22" s="81">
        <v>314288540</v>
      </c>
      <c r="AB22" s="81">
        <v>1113687038</v>
      </c>
      <c r="AC22" s="82"/>
      <c r="AD22" s="81"/>
      <c r="AE22" s="81"/>
      <c r="AF22" s="81"/>
      <c r="AG22" s="81"/>
      <c r="AH22" s="81"/>
      <c r="AI22" s="81"/>
      <c r="AJ22" s="81"/>
      <c r="AK22" s="81"/>
      <c r="AL22" s="81"/>
      <c r="AM22" s="81"/>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8" t="s">
        <v>1730</v>
      </c>
      <c r="B23" s="80">
        <v>15</v>
      </c>
      <c r="C23" s="80">
        <v>18</v>
      </c>
      <c r="D23" s="80">
        <v>15</v>
      </c>
      <c r="E23" s="80">
        <v>2022</v>
      </c>
      <c r="F23" s="80" t="s">
        <v>568</v>
      </c>
      <c r="G23" s="182" t="s">
        <v>1727</v>
      </c>
      <c r="H23" s="80" t="s">
        <v>1728</v>
      </c>
      <c r="I23" s="173"/>
      <c r="J23" s="83">
        <v>532577</v>
      </c>
      <c r="K23" s="81">
        <v>721111458</v>
      </c>
      <c r="L23" s="81">
        <v>2017166</v>
      </c>
      <c r="M23" s="81">
        <v>2715227133</v>
      </c>
      <c r="N23" s="81">
        <v>0</v>
      </c>
      <c r="O23" s="81">
        <v>0</v>
      </c>
      <c r="P23" s="81">
        <v>0</v>
      </c>
      <c r="Q23" s="81">
        <v>0</v>
      </c>
      <c r="R23" s="81">
        <v>0</v>
      </c>
      <c r="S23" s="81">
        <v>0</v>
      </c>
      <c r="T23" s="81">
        <v>0</v>
      </c>
      <c r="U23" s="81">
        <v>0</v>
      </c>
      <c r="V23" s="81">
        <v>0</v>
      </c>
      <c r="W23" s="81">
        <v>0</v>
      </c>
      <c r="X23" s="81">
        <v>0</v>
      </c>
      <c r="Y23" s="81">
        <v>0</v>
      </c>
      <c r="Z23" s="81">
        <v>3436338590.9999995</v>
      </c>
      <c r="AA23" s="81">
        <v>1244709587</v>
      </c>
      <c r="AB23" s="81">
        <v>4643589066</v>
      </c>
      <c r="AC23" s="82"/>
      <c r="AD23" s="81"/>
      <c r="AE23" s="81"/>
      <c r="AF23" s="81"/>
      <c r="AG23" s="81"/>
      <c r="AH23" s="81"/>
      <c r="AI23" s="81"/>
      <c r="AJ23" s="81"/>
      <c r="AK23" s="81"/>
      <c r="AL23" s="81"/>
      <c r="AM23" s="81"/>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8" t="s">
        <v>1690</v>
      </c>
      <c r="B24" s="80">
        <v>16</v>
      </c>
      <c r="C24" s="80">
        <v>18</v>
      </c>
      <c r="D24" s="80">
        <v>16</v>
      </c>
      <c r="E24" s="80">
        <v>2022</v>
      </c>
      <c r="F24" s="80" t="s">
        <v>568</v>
      </c>
      <c r="G24" s="182" t="s">
        <v>1687</v>
      </c>
      <c r="H24" s="80" t="s">
        <v>1688</v>
      </c>
      <c r="I24" s="173"/>
      <c r="J24" s="83">
        <v>244897</v>
      </c>
      <c r="K24" s="81">
        <v>335767326.99999994</v>
      </c>
      <c r="L24" s="81">
        <v>129714</v>
      </c>
      <c r="M24" s="81">
        <v>175979499</v>
      </c>
      <c r="N24" s="81">
        <v>0</v>
      </c>
      <c r="O24" s="81">
        <v>0</v>
      </c>
      <c r="P24" s="81">
        <v>0</v>
      </c>
      <c r="Q24" s="81">
        <v>0</v>
      </c>
      <c r="R24" s="81">
        <v>0</v>
      </c>
      <c r="S24" s="81">
        <v>0</v>
      </c>
      <c r="T24" s="81">
        <v>0</v>
      </c>
      <c r="U24" s="81">
        <v>0</v>
      </c>
      <c r="V24" s="81">
        <v>0</v>
      </c>
      <c r="W24" s="81">
        <v>0</v>
      </c>
      <c r="X24" s="81">
        <v>0</v>
      </c>
      <c r="Y24" s="81">
        <v>0</v>
      </c>
      <c r="Z24" s="81">
        <v>511746825.99999994</v>
      </c>
      <c r="AA24" s="81">
        <v>590108942</v>
      </c>
      <c r="AB24" s="81">
        <v>3733281066</v>
      </c>
      <c r="AC24" s="82"/>
      <c r="AD24" s="81"/>
      <c r="AE24" s="81"/>
      <c r="AF24" s="81"/>
      <c r="AG24" s="81"/>
      <c r="AH24" s="81"/>
      <c r="AI24" s="81"/>
      <c r="AJ24" s="81"/>
      <c r="AK24" s="81"/>
      <c r="AL24" s="81"/>
      <c r="AM24" s="81"/>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8" t="s">
        <v>1706</v>
      </c>
      <c r="B25" s="80">
        <v>17</v>
      </c>
      <c r="C25" s="80">
        <v>18</v>
      </c>
      <c r="D25" s="80">
        <v>17</v>
      </c>
      <c r="E25" s="80">
        <v>2022</v>
      </c>
      <c r="F25" s="80" t="s">
        <v>568</v>
      </c>
      <c r="G25" s="182" t="s">
        <v>1703</v>
      </c>
      <c r="H25" s="80" t="s">
        <v>1704</v>
      </c>
      <c r="I25" s="173"/>
      <c r="J25" s="83">
        <v>205399</v>
      </c>
      <c r="K25" s="81">
        <v>274207503.00000006</v>
      </c>
      <c r="L25" s="81">
        <v>523934.99999999994</v>
      </c>
      <c r="M25" s="81">
        <v>696272470</v>
      </c>
      <c r="N25" s="81">
        <v>183600</v>
      </c>
      <c r="O25" s="81">
        <v>446294159</v>
      </c>
      <c r="P25" s="81">
        <v>0</v>
      </c>
      <c r="Q25" s="81">
        <v>0</v>
      </c>
      <c r="R25" s="81">
        <v>0</v>
      </c>
      <c r="S25" s="81">
        <v>0</v>
      </c>
      <c r="T25" s="81">
        <v>0</v>
      </c>
      <c r="U25" s="81">
        <v>0</v>
      </c>
      <c r="V25" s="81">
        <v>16</v>
      </c>
      <c r="W25" s="81">
        <v>0</v>
      </c>
      <c r="X25" s="81">
        <v>0</v>
      </c>
      <c r="Y25" s="81">
        <v>97621</v>
      </c>
      <c r="Z25" s="81">
        <v>1416871752.9999998</v>
      </c>
      <c r="AA25" s="81">
        <v>529987815.99999994</v>
      </c>
      <c r="AB25" s="81">
        <v>1772270702.0000002</v>
      </c>
      <c r="AC25" s="82"/>
      <c r="AD25" s="81"/>
      <c r="AE25" s="81"/>
      <c r="AF25" s="81"/>
      <c r="AG25" s="81"/>
      <c r="AH25" s="81"/>
      <c r="AI25" s="81"/>
      <c r="AJ25" s="81"/>
      <c r="AK25" s="81"/>
      <c r="AL25" s="81"/>
      <c r="AM25" s="81"/>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8" t="s">
        <v>1710</v>
      </c>
      <c r="B26" s="80">
        <v>18</v>
      </c>
      <c r="C26" s="80">
        <v>18</v>
      </c>
      <c r="D26" s="80">
        <v>18</v>
      </c>
      <c r="E26" s="80">
        <v>2022</v>
      </c>
      <c r="F26" s="80" t="s">
        <v>568</v>
      </c>
      <c r="G26" s="182" t="s">
        <v>1707</v>
      </c>
      <c r="H26" s="80" t="s">
        <v>1708</v>
      </c>
      <c r="I26" s="173"/>
      <c r="J26" s="83">
        <v>533017</v>
      </c>
      <c r="K26" s="81">
        <v>710127665.00000012</v>
      </c>
      <c r="L26" s="81">
        <v>626963</v>
      </c>
      <c r="M26" s="81">
        <v>830583324.00000012</v>
      </c>
      <c r="N26" s="81">
        <v>3900</v>
      </c>
      <c r="O26" s="81">
        <v>10924770</v>
      </c>
      <c r="P26" s="81">
        <v>0</v>
      </c>
      <c r="Q26" s="81">
        <v>0</v>
      </c>
      <c r="R26" s="81">
        <v>0</v>
      </c>
      <c r="S26" s="81">
        <v>0</v>
      </c>
      <c r="T26" s="81">
        <v>0</v>
      </c>
      <c r="U26" s="81">
        <v>0</v>
      </c>
      <c r="V26" s="81">
        <v>689</v>
      </c>
      <c r="W26" s="81">
        <v>0</v>
      </c>
      <c r="X26" s="81">
        <v>0</v>
      </c>
      <c r="Y26" s="81">
        <v>4226174</v>
      </c>
      <c r="Z26" s="81">
        <v>1555861933.0000002</v>
      </c>
      <c r="AA26" s="81">
        <v>1278922162</v>
      </c>
      <c r="AB26" s="81">
        <v>4462407749</v>
      </c>
      <c r="AC26" s="82"/>
      <c r="AD26" s="81"/>
      <c r="AE26" s="81"/>
      <c r="AF26" s="81"/>
      <c r="AG26" s="81"/>
      <c r="AH26" s="81"/>
      <c r="AI26" s="81"/>
      <c r="AJ26" s="81"/>
      <c r="AK26" s="81"/>
      <c r="AL26" s="81"/>
      <c r="AM26" s="81"/>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8" t="s">
        <v>2438</v>
      </c>
      <c r="B27" s="80">
        <v>19</v>
      </c>
      <c r="C27" s="80">
        <v>18</v>
      </c>
      <c r="D27" s="80">
        <v>19</v>
      </c>
      <c r="E27" s="80">
        <v>2022</v>
      </c>
      <c r="F27" s="80" t="s">
        <v>568</v>
      </c>
      <c r="G27" s="182" t="s">
        <v>2435</v>
      </c>
      <c r="H27" s="80" t="s">
        <v>2436</v>
      </c>
      <c r="I27" s="173"/>
      <c r="J27" s="83">
        <v>479893</v>
      </c>
      <c r="K27" s="81">
        <v>647936831</v>
      </c>
      <c r="L27" s="81">
        <v>796780</v>
      </c>
      <c r="M27" s="81">
        <v>1071275821.9999999</v>
      </c>
      <c r="N27" s="81">
        <v>392000</v>
      </c>
      <c r="O27" s="81">
        <v>1185693088.9999998</v>
      </c>
      <c r="P27" s="81">
        <v>0</v>
      </c>
      <c r="Q27" s="81">
        <v>0</v>
      </c>
      <c r="R27" s="81">
        <v>1091.1046200000001</v>
      </c>
      <c r="S27" s="81">
        <v>9086719.1851399988</v>
      </c>
      <c r="T27" s="81">
        <v>0</v>
      </c>
      <c r="U27" s="81">
        <v>0</v>
      </c>
      <c r="V27" s="81">
        <v>361</v>
      </c>
      <c r="W27" s="81">
        <v>0</v>
      </c>
      <c r="X27" s="81">
        <v>0</v>
      </c>
      <c r="Y27" s="81">
        <v>2213897</v>
      </c>
      <c r="Z27" s="81">
        <v>2916206358.1851401</v>
      </c>
      <c r="AA27" s="81">
        <v>989025943</v>
      </c>
      <c r="AB27" s="81">
        <v>3360045934</v>
      </c>
      <c r="AC27" s="82"/>
      <c r="AD27" s="81"/>
      <c r="AE27" s="81"/>
      <c r="AF27" s="81"/>
      <c r="AG27" s="81"/>
      <c r="AH27" s="81"/>
      <c r="AI27" s="81"/>
      <c r="AJ27" s="81"/>
      <c r="AK27" s="81"/>
      <c r="AL27" s="81"/>
      <c r="AM27" s="81"/>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8" t="s">
        <v>1694</v>
      </c>
      <c r="B28" s="80">
        <v>20</v>
      </c>
      <c r="C28" s="80">
        <v>18</v>
      </c>
      <c r="D28" s="80">
        <v>20</v>
      </c>
      <c r="E28" s="80">
        <v>2022</v>
      </c>
      <c r="F28" s="80" t="s">
        <v>568</v>
      </c>
      <c r="G28" s="182" t="s">
        <v>1691</v>
      </c>
      <c r="H28" s="80" t="s">
        <v>1692</v>
      </c>
      <c r="I28" s="173"/>
      <c r="J28" s="83">
        <v>55518</v>
      </c>
      <c r="K28" s="81">
        <v>75342664</v>
      </c>
      <c r="L28" s="81">
        <v>107321</v>
      </c>
      <c r="M28" s="81">
        <v>144869664</v>
      </c>
      <c r="N28" s="81">
        <v>12500</v>
      </c>
      <c r="O28" s="81">
        <v>36574775</v>
      </c>
      <c r="P28" s="81">
        <v>0</v>
      </c>
      <c r="Q28" s="81">
        <v>0</v>
      </c>
      <c r="R28" s="81">
        <v>0</v>
      </c>
      <c r="S28" s="81">
        <v>0</v>
      </c>
      <c r="T28" s="81">
        <v>0</v>
      </c>
      <c r="U28" s="81">
        <v>0</v>
      </c>
      <c r="V28" s="81">
        <v>0</v>
      </c>
      <c r="W28" s="81">
        <v>0</v>
      </c>
      <c r="X28" s="81">
        <v>0</v>
      </c>
      <c r="Y28" s="81">
        <v>0</v>
      </c>
      <c r="Z28" s="81">
        <v>256787103</v>
      </c>
      <c r="AA28" s="81">
        <v>134891999</v>
      </c>
      <c r="AB28" s="81">
        <v>489035322</v>
      </c>
      <c r="AC28" s="82"/>
      <c r="AD28" s="81"/>
      <c r="AE28" s="81"/>
      <c r="AF28" s="81"/>
      <c r="AG28" s="81"/>
      <c r="AH28" s="81"/>
      <c r="AI28" s="81"/>
      <c r="AJ28" s="81"/>
      <c r="AK28" s="81"/>
      <c r="AL28" s="81"/>
      <c r="AM28" s="81"/>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8" t="s">
        <v>1779</v>
      </c>
      <c r="B29" s="80">
        <v>21</v>
      </c>
      <c r="C29" s="80">
        <v>18</v>
      </c>
      <c r="D29" s="80">
        <v>21</v>
      </c>
      <c r="E29" s="80">
        <v>2022</v>
      </c>
      <c r="F29" s="80" t="s">
        <v>568</v>
      </c>
      <c r="G29" s="182" t="s">
        <v>1776</v>
      </c>
      <c r="H29" s="80" t="s">
        <v>1777</v>
      </c>
      <c r="I29" s="173"/>
      <c r="J29" s="83">
        <v>104203</v>
      </c>
      <c r="K29" s="81">
        <v>138803144</v>
      </c>
      <c r="L29" s="81">
        <v>269471</v>
      </c>
      <c r="M29" s="81">
        <v>357084482.00000006</v>
      </c>
      <c r="N29" s="81">
        <v>0</v>
      </c>
      <c r="O29" s="81">
        <v>0</v>
      </c>
      <c r="P29" s="81">
        <v>0</v>
      </c>
      <c r="Q29" s="81">
        <v>0</v>
      </c>
      <c r="R29" s="81">
        <v>0</v>
      </c>
      <c r="S29" s="81">
        <v>0</v>
      </c>
      <c r="T29" s="81">
        <v>0</v>
      </c>
      <c r="U29" s="81">
        <v>0</v>
      </c>
      <c r="V29" s="81">
        <v>79</v>
      </c>
      <c r="W29" s="81">
        <v>0</v>
      </c>
      <c r="X29" s="81">
        <v>0</v>
      </c>
      <c r="Y29" s="81">
        <v>481730</v>
      </c>
      <c r="Z29" s="81">
        <v>496369356.00000006</v>
      </c>
      <c r="AA29" s="81">
        <v>261382368</v>
      </c>
      <c r="AB29" s="81">
        <v>1164117825</v>
      </c>
      <c r="AC29" s="82"/>
      <c r="AD29" s="81"/>
      <c r="AE29" s="81"/>
      <c r="AF29" s="81"/>
      <c r="AG29" s="81"/>
      <c r="AH29" s="81"/>
      <c r="AI29" s="81"/>
      <c r="AJ29" s="81"/>
      <c r="AK29" s="81"/>
      <c r="AL29" s="81"/>
      <c r="AM29" s="81"/>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8" t="s">
        <v>1775</v>
      </c>
      <c r="B30" s="80">
        <v>22</v>
      </c>
      <c r="C30" s="80">
        <v>18</v>
      </c>
      <c r="D30" s="80">
        <v>22</v>
      </c>
      <c r="E30" s="80">
        <v>2022</v>
      </c>
      <c r="F30" s="80" t="s">
        <v>568</v>
      </c>
      <c r="G30" s="182" t="s">
        <v>1772</v>
      </c>
      <c r="H30" s="80" t="s">
        <v>1773</v>
      </c>
      <c r="I30" s="173"/>
      <c r="J30" s="83">
        <v>40940</v>
      </c>
      <c r="K30" s="81">
        <v>55983931</v>
      </c>
      <c r="L30" s="81">
        <v>101245</v>
      </c>
      <c r="M30" s="81">
        <v>137653550</v>
      </c>
      <c r="N30" s="81">
        <v>0</v>
      </c>
      <c r="O30" s="81">
        <v>0</v>
      </c>
      <c r="P30" s="81">
        <v>0</v>
      </c>
      <c r="Q30" s="81">
        <v>0</v>
      </c>
      <c r="R30" s="81">
        <v>0</v>
      </c>
      <c r="S30" s="81">
        <v>0</v>
      </c>
      <c r="T30" s="81">
        <v>0</v>
      </c>
      <c r="U30" s="81">
        <v>0</v>
      </c>
      <c r="V30" s="81">
        <v>0</v>
      </c>
      <c r="W30" s="81">
        <v>0</v>
      </c>
      <c r="X30" s="81">
        <v>0</v>
      </c>
      <c r="Y30" s="81">
        <v>0</v>
      </c>
      <c r="Z30" s="81">
        <v>193637480.99999997</v>
      </c>
      <c r="AA30" s="81">
        <v>91097567</v>
      </c>
      <c r="AB30" s="81">
        <v>405336535</v>
      </c>
      <c r="AC30" s="82"/>
      <c r="AD30" s="81"/>
      <c r="AE30" s="81"/>
      <c r="AF30" s="81"/>
      <c r="AG30" s="81"/>
      <c r="AH30" s="81"/>
      <c r="AI30" s="81"/>
      <c r="AJ30" s="81"/>
      <c r="AK30" s="81"/>
      <c r="AL30" s="81"/>
      <c r="AM30" s="81"/>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8" t="s">
        <v>1726</v>
      </c>
      <c r="B31" s="80">
        <v>23</v>
      </c>
      <c r="C31" s="80">
        <v>18</v>
      </c>
      <c r="D31" s="80">
        <v>23</v>
      </c>
      <c r="E31" s="80">
        <v>2022</v>
      </c>
      <c r="F31" s="80" t="s">
        <v>568</v>
      </c>
      <c r="G31" s="182" t="s">
        <v>1723</v>
      </c>
      <c r="H31" s="80" t="s">
        <v>1724</v>
      </c>
      <c r="I31" s="173"/>
      <c r="J31" s="83">
        <v>90519</v>
      </c>
      <c r="K31" s="81">
        <v>124870123.99999999</v>
      </c>
      <c r="L31" s="81">
        <v>121804</v>
      </c>
      <c r="M31" s="81">
        <v>166756396</v>
      </c>
      <c r="N31" s="81">
        <v>0</v>
      </c>
      <c r="O31" s="81">
        <v>0</v>
      </c>
      <c r="P31" s="81">
        <v>0</v>
      </c>
      <c r="Q31" s="81">
        <v>0</v>
      </c>
      <c r="R31" s="81">
        <v>0</v>
      </c>
      <c r="S31" s="81">
        <v>0</v>
      </c>
      <c r="T31" s="81">
        <v>0</v>
      </c>
      <c r="U31" s="81">
        <v>0</v>
      </c>
      <c r="V31" s="81">
        <v>2</v>
      </c>
      <c r="W31" s="81">
        <v>0</v>
      </c>
      <c r="X31" s="81">
        <v>0</v>
      </c>
      <c r="Y31" s="81">
        <v>13736</v>
      </c>
      <c r="Z31" s="81">
        <v>291640256</v>
      </c>
      <c r="AA31" s="81">
        <v>202432451</v>
      </c>
      <c r="AB31" s="81">
        <v>961184371</v>
      </c>
      <c r="AC31" s="82"/>
      <c r="AD31" s="81"/>
      <c r="AE31" s="81"/>
      <c r="AF31" s="81"/>
      <c r="AG31" s="81"/>
      <c r="AH31" s="81"/>
      <c r="AI31" s="81"/>
      <c r="AJ31" s="81"/>
      <c r="AK31" s="81"/>
      <c r="AL31" s="81"/>
      <c r="AM31" s="8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8" t="s">
        <v>1673</v>
      </c>
      <c r="B32" s="80">
        <v>24</v>
      </c>
      <c r="C32" s="80">
        <v>18</v>
      </c>
      <c r="D32" s="80">
        <v>24</v>
      </c>
      <c r="E32" s="80">
        <v>2022</v>
      </c>
      <c r="F32" s="80" t="s">
        <v>568</v>
      </c>
      <c r="G32" s="182" t="s">
        <v>1670</v>
      </c>
      <c r="H32" s="80" t="s">
        <v>1671</v>
      </c>
      <c r="I32" s="173"/>
      <c r="J32" s="83">
        <v>540525</v>
      </c>
      <c r="K32" s="81">
        <v>729235902</v>
      </c>
      <c r="L32" s="81">
        <v>567071</v>
      </c>
      <c r="M32" s="81">
        <v>759098057.99999988</v>
      </c>
      <c r="N32" s="81">
        <v>300</v>
      </c>
      <c r="O32" s="81">
        <v>614839</v>
      </c>
      <c r="P32" s="81">
        <v>0</v>
      </c>
      <c r="Q32" s="81">
        <v>0</v>
      </c>
      <c r="R32" s="81">
        <v>0</v>
      </c>
      <c r="S32" s="81">
        <v>0</v>
      </c>
      <c r="T32" s="81">
        <v>0</v>
      </c>
      <c r="U32" s="81">
        <v>0</v>
      </c>
      <c r="V32" s="81">
        <v>0</v>
      </c>
      <c r="W32" s="81">
        <v>0</v>
      </c>
      <c r="X32" s="81">
        <v>0</v>
      </c>
      <c r="Y32" s="81">
        <v>0</v>
      </c>
      <c r="Z32" s="81">
        <v>1488948799</v>
      </c>
      <c r="AA32" s="81">
        <v>1117972531</v>
      </c>
      <c r="AB32" s="81">
        <v>4558288943</v>
      </c>
      <c r="AC32" s="82"/>
      <c r="AD32" s="81"/>
      <c r="AE32" s="81"/>
      <c r="AF32" s="81"/>
      <c r="AG32" s="81"/>
      <c r="AH32" s="81"/>
      <c r="AI32" s="81"/>
      <c r="AJ32" s="81"/>
      <c r="AK32" s="81"/>
      <c r="AL32" s="81"/>
      <c r="AM32" s="81"/>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8" t="s">
        <v>2410</v>
      </c>
      <c r="B33" s="80">
        <v>25</v>
      </c>
      <c r="C33" s="80">
        <v>18</v>
      </c>
      <c r="D33" s="80">
        <v>25</v>
      </c>
      <c r="E33" s="80">
        <v>2022</v>
      </c>
      <c r="F33" s="80" t="s">
        <v>568</v>
      </c>
      <c r="G33" s="182" t="s">
        <v>2407</v>
      </c>
      <c r="H33" s="80" t="s">
        <v>2408</v>
      </c>
      <c r="I33" s="173"/>
      <c r="J33" s="83">
        <v>352395</v>
      </c>
      <c r="K33" s="81">
        <v>479429223</v>
      </c>
      <c r="L33" s="81">
        <v>1604541</v>
      </c>
      <c r="M33" s="81">
        <v>2171274701</v>
      </c>
      <c r="N33" s="81">
        <v>100</v>
      </c>
      <c r="O33" s="81">
        <v>219312</v>
      </c>
      <c r="P33" s="81">
        <v>0</v>
      </c>
      <c r="Q33" s="81">
        <v>0</v>
      </c>
      <c r="R33" s="81">
        <v>0</v>
      </c>
      <c r="S33" s="81">
        <v>0</v>
      </c>
      <c r="T33" s="81">
        <v>0</v>
      </c>
      <c r="U33" s="81">
        <v>0</v>
      </c>
      <c r="V33" s="81">
        <v>20</v>
      </c>
      <c r="W33" s="81">
        <v>0</v>
      </c>
      <c r="X33" s="81">
        <v>0</v>
      </c>
      <c r="Y33" s="81">
        <v>122885.00000000001</v>
      </c>
      <c r="Z33" s="81">
        <v>2651046121.0000005</v>
      </c>
      <c r="AA33" s="81">
        <v>834077183</v>
      </c>
      <c r="AB33" s="81">
        <v>3307783850</v>
      </c>
      <c r="AC33" s="82"/>
      <c r="AD33" s="81"/>
      <c r="AE33" s="81"/>
      <c r="AF33" s="81"/>
      <c r="AG33" s="81"/>
      <c r="AH33" s="81"/>
      <c r="AI33" s="81"/>
      <c r="AJ33" s="81"/>
      <c r="AK33" s="81"/>
      <c r="AL33" s="81"/>
      <c r="AM33" s="81"/>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8" t="s">
        <v>1722</v>
      </c>
      <c r="B34" s="80">
        <v>26</v>
      </c>
      <c r="C34" s="80">
        <v>18</v>
      </c>
      <c r="D34" s="80">
        <v>26</v>
      </c>
      <c r="E34" s="80">
        <v>2022</v>
      </c>
      <c r="F34" s="80" t="s">
        <v>568</v>
      </c>
      <c r="G34" s="182" t="s">
        <v>1719</v>
      </c>
      <c r="H34" s="80" t="s">
        <v>1720</v>
      </c>
      <c r="I34" s="173"/>
      <c r="J34" s="83">
        <v>74648</v>
      </c>
      <c r="K34" s="81">
        <v>100803047.99999999</v>
      </c>
      <c r="L34" s="81">
        <v>112550</v>
      </c>
      <c r="M34" s="81">
        <v>150962504</v>
      </c>
      <c r="N34" s="81">
        <v>0</v>
      </c>
      <c r="O34" s="81">
        <v>0</v>
      </c>
      <c r="P34" s="81">
        <v>0</v>
      </c>
      <c r="Q34" s="81">
        <v>0</v>
      </c>
      <c r="R34" s="81">
        <v>0</v>
      </c>
      <c r="S34" s="81">
        <v>0</v>
      </c>
      <c r="T34" s="81">
        <v>0</v>
      </c>
      <c r="U34" s="81">
        <v>0</v>
      </c>
      <c r="V34" s="81">
        <v>0</v>
      </c>
      <c r="W34" s="81">
        <v>0</v>
      </c>
      <c r="X34" s="81">
        <v>0</v>
      </c>
      <c r="Y34" s="81">
        <v>0</v>
      </c>
      <c r="Z34" s="81">
        <v>251765552</v>
      </c>
      <c r="AA34" s="81">
        <v>171889541</v>
      </c>
      <c r="AB34" s="81">
        <v>865662468.99999988</v>
      </c>
      <c r="AC34" s="82"/>
      <c r="AD34" s="81"/>
      <c r="AE34" s="81"/>
      <c r="AF34" s="81"/>
      <c r="AG34" s="81"/>
      <c r="AH34" s="81"/>
      <c r="AI34" s="81"/>
      <c r="AJ34" s="81"/>
      <c r="AK34" s="81"/>
      <c r="AL34" s="81"/>
      <c r="AM34" s="81"/>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8" t="s">
        <v>1698</v>
      </c>
      <c r="B35" s="80">
        <v>27</v>
      </c>
      <c r="C35" s="80">
        <v>18</v>
      </c>
      <c r="D35" s="80">
        <v>27</v>
      </c>
      <c r="E35" s="80">
        <v>2022</v>
      </c>
      <c r="F35" s="80" t="s">
        <v>568</v>
      </c>
      <c r="G35" s="182" t="s">
        <v>1695</v>
      </c>
      <c r="H35" s="80" t="s">
        <v>1696</v>
      </c>
      <c r="I35" s="173"/>
      <c r="J35" s="83">
        <v>92967</v>
      </c>
      <c r="K35" s="81">
        <v>126212358</v>
      </c>
      <c r="L35" s="81">
        <v>422284</v>
      </c>
      <c r="M35" s="81">
        <v>571289144</v>
      </c>
      <c r="N35" s="81">
        <v>0</v>
      </c>
      <c r="O35" s="81">
        <v>0</v>
      </c>
      <c r="P35" s="81">
        <v>0</v>
      </c>
      <c r="Q35" s="81">
        <v>0</v>
      </c>
      <c r="R35" s="81">
        <v>0</v>
      </c>
      <c r="S35" s="81">
        <v>0</v>
      </c>
      <c r="T35" s="81">
        <v>0</v>
      </c>
      <c r="U35" s="81">
        <v>0</v>
      </c>
      <c r="V35" s="81">
        <v>0</v>
      </c>
      <c r="W35" s="81">
        <v>0</v>
      </c>
      <c r="X35" s="81">
        <v>0</v>
      </c>
      <c r="Y35" s="81">
        <v>0</v>
      </c>
      <c r="Z35" s="81">
        <v>697501502</v>
      </c>
      <c r="AA35" s="81">
        <v>218509698</v>
      </c>
      <c r="AB35" s="81">
        <v>836600756</v>
      </c>
      <c r="AC35" s="82"/>
      <c r="AD35" s="81"/>
      <c r="AE35" s="81"/>
      <c r="AF35" s="81"/>
      <c r="AG35" s="81"/>
      <c r="AH35" s="81"/>
      <c r="AI35" s="81"/>
      <c r="AJ35" s="81"/>
      <c r="AK35" s="81"/>
      <c r="AL35" s="81"/>
      <c r="AM35" s="81"/>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8" t="s">
        <v>1767</v>
      </c>
      <c r="B36" s="80">
        <v>28</v>
      </c>
      <c r="C36" s="80">
        <v>18</v>
      </c>
      <c r="D36" s="80">
        <v>28</v>
      </c>
      <c r="E36" s="80">
        <v>2022</v>
      </c>
      <c r="F36" s="80" t="s">
        <v>568</v>
      </c>
      <c r="G36" s="182" t="s">
        <v>1764</v>
      </c>
      <c r="H36" s="80" t="s">
        <v>1765</v>
      </c>
      <c r="I36" s="173"/>
      <c r="J36" s="83">
        <v>81914</v>
      </c>
      <c r="K36" s="81">
        <v>109842396.99999999</v>
      </c>
      <c r="L36" s="81">
        <v>361917</v>
      </c>
      <c r="M36" s="81">
        <v>482942353.99999994</v>
      </c>
      <c r="N36" s="81">
        <v>0</v>
      </c>
      <c r="O36" s="81">
        <v>0</v>
      </c>
      <c r="P36" s="81">
        <v>0</v>
      </c>
      <c r="Q36" s="81">
        <v>0</v>
      </c>
      <c r="R36" s="81">
        <v>0</v>
      </c>
      <c r="S36" s="81">
        <v>0</v>
      </c>
      <c r="T36" s="81">
        <v>0</v>
      </c>
      <c r="U36" s="81">
        <v>0</v>
      </c>
      <c r="V36" s="81">
        <v>14</v>
      </c>
      <c r="W36" s="81">
        <v>0</v>
      </c>
      <c r="X36" s="81">
        <v>0</v>
      </c>
      <c r="Y36" s="81">
        <v>86339</v>
      </c>
      <c r="Z36" s="81">
        <v>592871089.99999988</v>
      </c>
      <c r="AA36" s="81">
        <v>203780523</v>
      </c>
      <c r="AB36" s="81">
        <v>918587778.99999988</v>
      </c>
      <c r="AC36" s="82"/>
      <c r="AD36" s="81"/>
      <c r="AE36" s="81"/>
      <c r="AF36" s="81"/>
      <c r="AG36" s="81"/>
      <c r="AH36" s="81"/>
      <c r="AI36" s="81"/>
      <c r="AJ36" s="81"/>
      <c r="AK36" s="81"/>
      <c r="AL36" s="81"/>
      <c r="AM36" s="81"/>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8" t="s">
        <v>2454</v>
      </c>
      <c r="B37" s="80">
        <v>29</v>
      </c>
      <c r="C37" s="80">
        <v>18</v>
      </c>
      <c r="D37" s="80">
        <v>29</v>
      </c>
      <c r="E37" s="80">
        <v>2022</v>
      </c>
      <c r="F37" s="80" t="s">
        <v>568</v>
      </c>
      <c r="G37" s="182" t="s">
        <v>2451</v>
      </c>
      <c r="H37" s="80" t="s">
        <v>2452</v>
      </c>
      <c r="I37" s="173"/>
      <c r="J37" s="83">
        <v>192314</v>
      </c>
      <c r="K37" s="81">
        <v>264836308.00000003</v>
      </c>
      <c r="L37" s="81">
        <v>277542</v>
      </c>
      <c r="M37" s="81">
        <v>379580227.00000006</v>
      </c>
      <c r="N37" s="81">
        <v>0</v>
      </c>
      <c r="O37" s="81">
        <v>0</v>
      </c>
      <c r="P37" s="81">
        <v>0</v>
      </c>
      <c r="Q37" s="81">
        <v>0</v>
      </c>
      <c r="R37" s="81">
        <v>0</v>
      </c>
      <c r="S37" s="81">
        <v>0</v>
      </c>
      <c r="T37" s="81">
        <v>0</v>
      </c>
      <c r="U37" s="81">
        <v>0</v>
      </c>
      <c r="V37" s="81">
        <v>0</v>
      </c>
      <c r="W37" s="81">
        <v>0</v>
      </c>
      <c r="X37" s="81">
        <v>0</v>
      </c>
      <c r="Y37" s="81">
        <v>0</v>
      </c>
      <c r="Z37" s="81">
        <v>644416535</v>
      </c>
      <c r="AA37" s="81">
        <v>439670327</v>
      </c>
      <c r="AB37" s="81">
        <v>2152819640</v>
      </c>
      <c r="AC37" s="82"/>
      <c r="AD37" s="81"/>
      <c r="AE37" s="81"/>
      <c r="AF37" s="81"/>
      <c r="AG37" s="81"/>
      <c r="AH37" s="81"/>
      <c r="AI37" s="81"/>
      <c r="AJ37" s="81"/>
      <c r="AK37" s="81"/>
      <c r="AL37" s="81"/>
      <c r="AM37" s="81"/>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8" t="s">
        <v>2426</v>
      </c>
      <c r="B38" s="80">
        <v>30</v>
      </c>
      <c r="C38" s="80">
        <v>18</v>
      </c>
      <c r="D38" s="80">
        <v>30</v>
      </c>
      <c r="E38" s="80">
        <v>2022</v>
      </c>
      <c r="F38" s="80" t="s">
        <v>568</v>
      </c>
      <c r="G38" s="182" t="s">
        <v>2423</v>
      </c>
      <c r="H38" s="80" t="s">
        <v>2424</v>
      </c>
      <c r="I38" s="173"/>
      <c r="J38" s="83">
        <v>277814</v>
      </c>
      <c r="K38" s="81">
        <v>380939439</v>
      </c>
      <c r="L38" s="81">
        <v>1525187</v>
      </c>
      <c r="M38" s="81">
        <v>2080905865.0000002</v>
      </c>
      <c r="N38" s="81">
        <v>0</v>
      </c>
      <c r="O38" s="81">
        <v>0</v>
      </c>
      <c r="P38" s="81">
        <v>0</v>
      </c>
      <c r="Q38" s="81">
        <v>0</v>
      </c>
      <c r="R38" s="81">
        <v>0</v>
      </c>
      <c r="S38" s="81">
        <v>0</v>
      </c>
      <c r="T38" s="81">
        <v>0</v>
      </c>
      <c r="U38" s="81">
        <v>0</v>
      </c>
      <c r="V38" s="81">
        <v>0</v>
      </c>
      <c r="W38" s="81">
        <v>0</v>
      </c>
      <c r="X38" s="81">
        <v>0</v>
      </c>
      <c r="Y38" s="81">
        <v>0</v>
      </c>
      <c r="Z38" s="81">
        <v>2461845304.0000005</v>
      </c>
      <c r="AA38" s="81">
        <v>672830400</v>
      </c>
      <c r="AB38" s="81">
        <v>2487422754</v>
      </c>
      <c r="AC38" s="82"/>
      <c r="AD38" s="81"/>
      <c r="AE38" s="81"/>
      <c r="AF38" s="81"/>
      <c r="AG38" s="81"/>
      <c r="AH38" s="81"/>
      <c r="AI38" s="81"/>
      <c r="AJ38" s="81"/>
      <c r="AK38" s="81"/>
      <c r="AL38" s="81"/>
      <c r="AM38" s="81"/>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8" t="s">
        <v>2446</v>
      </c>
      <c r="B39" s="80">
        <v>31</v>
      </c>
      <c r="C39" s="80">
        <v>18</v>
      </c>
      <c r="D39" s="80">
        <v>31</v>
      </c>
      <c r="E39" s="80">
        <v>2022</v>
      </c>
      <c r="F39" s="80" t="s">
        <v>568</v>
      </c>
      <c r="G39" s="182" t="s">
        <v>2443</v>
      </c>
      <c r="H39" s="80" t="s">
        <v>2444</v>
      </c>
      <c r="I39" s="173"/>
      <c r="J39" s="83">
        <v>305406</v>
      </c>
      <c r="K39" s="81">
        <v>405956495</v>
      </c>
      <c r="L39" s="81">
        <v>689859</v>
      </c>
      <c r="M39" s="81">
        <v>912639537</v>
      </c>
      <c r="N39" s="81">
        <v>6700</v>
      </c>
      <c r="O39" s="81">
        <v>16051648</v>
      </c>
      <c r="P39" s="81">
        <v>0</v>
      </c>
      <c r="Q39" s="81">
        <v>0</v>
      </c>
      <c r="R39" s="81">
        <v>118.61582</v>
      </c>
      <c r="S39" s="81">
        <v>987832.54389999993</v>
      </c>
      <c r="T39" s="81">
        <v>0</v>
      </c>
      <c r="U39" s="81">
        <v>0</v>
      </c>
      <c r="V39" s="81">
        <v>334</v>
      </c>
      <c r="W39" s="81">
        <v>0</v>
      </c>
      <c r="X39" s="81">
        <v>0</v>
      </c>
      <c r="Y39" s="81">
        <v>2046126</v>
      </c>
      <c r="Z39" s="81">
        <v>1337681638.5438998</v>
      </c>
      <c r="AA39" s="81">
        <v>751242271</v>
      </c>
      <c r="AB39" s="81">
        <v>2145902988</v>
      </c>
      <c r="AC39" s="82"/>
      <c r="AD39" s="81"/>
      <c r="AE39" s="81"/>
      <c r="AF39" s="81"/>
      <c r="AG39" s="81"/>
      <c r="AH39" s="81"/>
      <c r="AI39" s="81"/>
      <c r="AJ39" s="81"/>
      <c r="AK39" s="81"/>
      <c r="AL39" s="81"/>
      <c r="AM39" s="81"/>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8" t="s">
        <v>1750</v>
      </c>
      <c r="B40" s="80">
        <v>32</v>
      </c>
      <c r="C40" s="80">
        <v>18</v>
      </c>
      <c r="D40" s="80">
        <v>32</v>
      </c>
      <c r="E40" s="80">
        <v>2022</v>
      </c>
      <c r="F40" s="80" t="s">
        <v>568</v>
      </c>
      <c r="G40" s="182" t="s">
        <v>1747</v>
      </c>
      <c r="H40" s="80" t="s">
        <v>1748</v>
      </c>
      <c r="I40" s="173"/>
      <c r="J40" s="83">
        <v>133567</v>
      </c>
      <c r="K40" s="81">
        <v>181909620</v>
      </c>
      <c r="L40" s="81">
        <v>908824</v>
      </c>
      <c r="M40" s="81">
        <v>1231801687</v>
      </c>
      <c r="N40" s="81">
        <v>0</v>
      </c>
      <c r="O40" s="81">
        <v>0</v>
      </c>
      <c r="P40" s="81">
        <v>0</v>
      </c>
      <c r="Q40" s="81">
        <v>0</v>
      </c>
      <c r="R40" s="81">
        <v>0</v>
      </c>
      <c r="S40" s="81">
        <v>0</v>
      </c>
      <c r="T40" s="81">
        <v>0</v>
      </c>
      <c r="U40" s="81">
        <v>0</v>
      </c>
      <c r="V40" s="81">
        <v>0</v>
      </c>
      <c r="W40" s="81">
        <v>0</v>
      </c>
      <c r="X40" s="81">
        <v>0</v>
      </c>
      <c r="Y40" s="81">
        <v>0</v>
      </c>
      <c r="Z40" s="81">
        <v>1413711306.9999998</v>
      </c>
      <c r="AA40" s="81">
        <v>298890431</v>
      </c>
      <c r="AB40" s="81">
        <v>1197092700</v>
      </c>
      <c r="AC40" s="82"/>
      <c r="AD40" s="81"/>
      <c r="AE40" s="81"/>
      <c r="AF40" s="81"/>
      <c r="AG40" s="81"/>
      <c r="AH40" s="81"/>
      <c r="AI40" s="81"/>
      <c r="AJ40" s="81"/>
      <c r="AK40" s="81"/>
      <c r="AL40" s="81"/>
      <c r="AM40" s="81"/>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8" t="s">
        <v>1742</v>
      </c>
      <c r="B41" s="80">
        <v>33</v>
      </c>
      <c r="C41" s="80">
        <v>18</v>
      </c>
      <c r="D41" s="80">
        <v>33</v>
      </c>
      <c r="E41" s="80">
        <v>2022</v>
      </c>
      <c r="F41" s="80" t="s">
        <v>568</v>
      </c>
      <c r="G41" s="182" t="s">
        <v>1739</v>
      </c>
      <c r="H41" s="80" t="s">
        <v>1740</v>
      </c>
      <c r="I41" s="173"/>
      <c r="J41" s="83">
        <v>274236</v>
      </c>
      <c r="K41" s="81">
        <v>369831413</v>
      </c>
      <c r="L41" s="81">
        <v>400617</v>
      </c>
      <c r="M41" s="81">
        <v>537860567.00000012</v>
      </c>
      <c r="N41" s="81">
        <v>24900</v>
      </c>
      <c r="O41" s="81">
        <v>81747226</v>
      </c>
      <c r="P41" s="81">
        <v>0</v>
      </c>
      <c r="Q41" s="81">
        <v>0</v>
      </c>
      <c r="R41" s="81">
        <v>2.8486600000000002</v>
      </c>
      <c r="S41" s="81">
        <v>23723.614450000001</v>
      </c>
      <c r="T41" s="81">
        <v>0</v>
      </c>
      <c r="U41" s="81">
        <v>0</v>
      </c>
      <c r="V41" s="81">
        <v>15</v>
      </c>
      <c r="W41" s="81">
        <v>0</v>
      </c>
      <c r="X41" s="81">
        <v>0</v>
      </c>
      <c r="Y41" s="81">
        <v>90754</v>
      </c>
      <c r="Z41" s="81">
        <v>989553683.61444998</v>
      </c>
      <c r="AA41" s="81">
        <v>685527175</v>
      </c>
      <c r="AB41" s="81">
        <v>2582723377</v>
      </c>
      <c r="AC41" s="82"/>
      <c r="AD41" s="81"/>
      <c r="AE41" s="81"/>
      <c r="AF41" s="81"/>
      <c r="AG41" s="81"/>
      <c r="AH41" s="81"/>
      <c r="AI41" s="81"/>
      <c r="AJ41" s="81"/>
      <c r="AK41" s="81"/>
      <c r="AL41" s="81"/>
      <c r="AM41" s="8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8" t="s">
        <v>1661</v>
      </c>
      <c r="B42" s="80">
        <v>34</v>
      </c>
      <c r="C42" s="80">
        <v>18</v>
      </c>
      <c r="D42" s="80">
        <v>34</v>
      </c>
      <c r="E42" s="80">
        <v>2022</v>
      </c>
      <c r="F42" s="80" t="s">
        <v>568</v>
      </c>
      <c r="G42" s="182" t="s">
        <v>1658</v>
      </c>
      <c r="H42" s="80" t="s">
        <v>1659</v>
      </c>
      <c r="I42" s="173"/>
      <c r="J42" s="83">
        <v>2172638</v>
      </c>
      <c r="K42" s="81">
        <v>2914060278</v>
      </c>
      <c r="L42" s="81">
        <v>1176018</v>
      </c>
      <c r="M42" s="81">
        <v>1567223188.0000002</v>
      </c>
      <c r="N42" s="81">
        <v>1900</v>
      </c>
      <c r="O42" s="81">
        <v>3742625</v>
      </c>
      <c r="P42" s="81">
        <v>0</v>
      </c>
      <c r="Q42" s="81">
        <v>0</v>
      </c>
      <c r="R42" s="81">
        <v>0</v>
      </c>
      <c r="S42" s="81">
        <v>0</v>
      </c>
      <c r="T42" s="81">
        <v>0</v>
      </c>
      <c r="U42" s="81">
        <v>0</v>
      </c>
      <c r="V42" s="81">
        <v>3045</v>
      </c>
      <c r="W42" s="81">
        <v>0</v>
      </c>
      <c r="X42" s="81">
        <v>0</v>
      </c>
      <c r="Y42" s="81">
        <v>18674148.000000004</v>
      </c>
      <c r="Z42" s="81">
        <v>4503700239</v>
      </c>
      <c r="AA42" s="81">
        <v>5078850362</v>
      </c>
      <c r="AB42" s="81">
        <v>20743109206</v>
      </c>
      <c r="AC42" s="82"/>
      <c r="AD42" s="81"/>
      <c r="AE42" s="81"/>
      <c r="AF42" s="81"/>
      <c r="AG42" s="81"/>
      <c r="AH42" s="81"/>
      <c r="AI42" s="81"/>
      <c r="AJ42" s="81"/>
      <c r="AK42" s="81"/>
      <c r="AL42" s="81"/>
      <c r="AM42" s="81"/>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8" t="s">
        <v>1738</v>
      </c>
      <c r="B43" s="80">
        <v>35</v>
      </c>
      <c r="C43" s="80">
        <v>18</v>
      </c>
      <c r="D43" s="80">
        <v>35</v>
      </c>
      <c r="E43" s="80">
        <v>2022</v>
      </c>
      <c r="F43" s="80" t="s">
        <v>568</v>
      </c>
      <c r="G43" s="182" t="s">
        <v>1735</v>
      </c>
      <c r="H43" s="80" t="s">
        <v>1736</v>
      </c>
      <c r="I43" s="173"/>
      <c r="J43" s="83">
        <v>331293</v>
      </c>
      <c r="K43" s="81">
        <v>457663704.00000006</v>
      </c>
      <c r="L43" s="81">
        <v>824314</v>
      </c>
      <c r="M43" s="81">
        <v>1132775230.9999998</v>
      </c>
      <c r="N43" s="81">
        <v>0</v>
      </c>
      <c r="O43" s="81">
        <v>0</v>
      </c>
      <c r="P43" s="81">
        <v>0</v>
      </c>
      <c r="Q43" s="81">
        <v>0</v>
      </c>
      <c r="R43" s="81">
        <v>125.00010999999999</v>
      </c>
      <c r="S43" s="81">
        <v>1041000.8951499999</v>
      </c>
      <c r="T43" s="81">
        <v>0</v>
      </c>
      <c r="U43" s="81">
        <v>0</v>
      </c>
      <c r="V43" s="81">
        <v>0</v>
      </c>
      <c r="W43" s="81">
        <v>0</v>
      </c>
      <c r="X43" s="81">
        <v>0</v>
      </c>
      <c r="Y43" s="81">
        <v>0</v>
      </c>
      <c r="Z43" s="81">
        <v>1591479935.8951499</v>
      </c>
      <c r="AA43" s="81">
        <v>789216779</v>
      </c>
      <c r="AB43" s="81">
        <v>2744046544</v>
      </c>
      <c r="AC43" s="82"/>
      <c r="AD43" s="81"/>
      <c r="AE43" s="81"/>
      <c r="AF43" s="81"/>
      <c r="AG43" s="81"/>
      <c r="AH43" s="81"/>
      <c r="AI43" s="81"/>
      <c r="AJ43" s="81"/>
      <c r="AK43" s="81"/>
      <c r="AL43" s="81"/>
      <c r="AM43" s="81"/>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8" t="s">
        <v>1754</v>
      </c>
      <c r="B44" s="80">
        <v>36</v>
      </c>
      <c r="C44" s="80">
        <v>18</v>
      </c>
      <c r="D44" s="80">
        <v>36</v>
      </c>
      <c r="E44" s="80">
        <v>2022</v>
      </c>
      <c r="F44" s="80" t="s">
        <v>568</v>
      </c>
      <c r="G44" s="182" t="s">
        <v>1751</v>
      </c>
      <c r="H44" s="80" t="s">
        <v>1752</v>
      </c>
      <c r="I44" s="173"/>
      <c r="J44" s="83">
        <v>89555</v>
      </c>
      <c r="K44" s="81">
        <v>119600832</v>
      </c>
      <c r="L44" s="81">
        <v>362905</v>
      </c>
      <c r="M44" s="81">
        <v>482570945</v>
      </c>
      <c r="N44" s="81">
        <v>0</v>
      </c>
      <c r="O44" s="81">
        <v>0</v>
      </c>
      <c r="P44" s="81">
        <v>0</v>
      </c>
      <c r="Q44" s="81">
        <v>0</v>
      </c>
      <c r="R44" s="81">
        <v>0</v>
      </c>
      <c r="S44" s="81">
        <v>0</v>
      </c>
      <c r="T44" s="81">
        <v>0</v>
      </c>
      <c r="U44" s="81">
        <v>0</v>
      </c>
      <c r="V44" s="81">
        <v>9</v>
      </c>
      <c r="W44" s="81">
        <v>0</v>
      </c>
      <c r="X44" s="81">
        <v>0</v>
      </c>
      <c r="Y44" s="81">
        <v>56659.999999999993</v>
      </c>
      <c r="Z44" s="81">
        <v>602228437</v>
      </c>
      <c r="AA44" s="81">
        <v>210882255.00000003</v>
      </c>
      <c r="AB44" s="81">
        <v>1156386773</v>
      </c>
      <c r="AC44" s="82"/>
      <c r="AD44" s="81"/>
      <c r="AE44" s="81"/>
      <c r="AF44" s="81"/>
      <c r="AG44" s="81"/>
      <c r="AH44" s="81"/>
      <c r="AI44" s="81"/>
      <c r="AJ44" s="81"/>
      <c r="AK44" s="81"/>
      <c r="AL44" s="81"/>
      <c r="AM44" s="81"/>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8" t="s">
        <v>1758</v>
      </c>
      <c r="B45" s="80">
        <v>37</v>
      </c>
      <c r="C45" s="80">
        <v>18</v>
      </c>
      <c r="D45" s="80">
        <v>37</v>
      </c>
      <c r="E45" s="80">
        <v>2022</v>
      </c>
      <c r="F45" s="80" t="s">
        <v>568</v>
      </c>
      <c r="G45" s="182" t="s">
        <v>1755</v>
      </c>
      <c r="H45" s="80" t="s">
        <v>1756</v>
      </c>
      <c r="I45" s="173"/>
      <c r="J45" s="83">
        <v>80974</v>
      </c>
      <c r="K45" s="81">
        <v>108239995</v>
      </c>
      <c r="L45" s="81">
        <v>326230</v>
      </c>
      <c r="M45" s="81">
        <v>434568381</v>
      </c>
      <c r="N45" s="81">
        <v>300</v>
      </c>
      <c r="O45" s="81">
        <v>858013</v>
      </c>
      <c r="P45" s="81">
        <v>0</v>
      </c>
      <c r="Q45" s="81">
        <v>0</v>
      </c>
      <c r="R45" s="81">
        <v>0</v>
      </c>
      <c r="S45" s="81">
        <v>0</v>
      </c>
      <c r="T45" s="81">
        <v>0</v>
      </c>
      <c r="U45" s="81">
        <v>0</v>
      </c>
      <c r="V45" s="81">
        <v>0</v>
      </c>
      <c r="W45" s="81">
        <v>0</v>
      </c>
      <c r="X45" s="81">
        <v>0</v>
      </c>
      <c r="Y45" s="81">
        <v>0</v>
      </c>
      <c r="Z45" s="81">
        <v>543666389</v>
      </c>
      <c r="AA45" s="81">
        <v>196993645</v>
      </c>
      <c r="AB45" s="81">
        <v>771250902</v>
      </c>
      <c r="AC45" s="82"/>
      <c r="AD45" s="81"/>
      <c r="AE45" s="81"/>
      <c r="AF45" s="81"/>
      <c r="AG45" s="81"/>
      <c r="AH45" s="81"/>
      <c r="AI45" s="81"/>
      <c r="AJ45" s="81"/>
      <c r="AK45" s="81"/>
      <c r="AL45" s="81"/>
      <c r="AM45" s="81"/>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8" t="s">
        <v>1734</v>
      </c>
      <c r="B46" s="80">
        <v>38</v>
      </c>
      <c r="C46" s="80">
        <v>18</v>
      </c>
      <c r="D46" s="80">
        <v>38</v>
      </c>
      <c r="E46" s="80">
        <v>2022</v>
      </c>
      <c r="F46" s="80" t="s">
        <v>568</v>
      </c>
      <c r="G46" s="182" t="s">
        <v>1731</v>
      </c>
      <c r="H46" s="80" t="s">
        <v>1732</v>
      </c>
      <c r="I46" s="173"/>
      <c r="J46" s="83">
        <v>287097</v>
      </c>
      <c r="K46" s="81">
        <v>388985813</v>
      </c>
      <c r="L46" s="81">
        <v>943369</v>
      </c>
      <c r="M46" s="81">
        <v>1270700416</v>
      </c>
      <c r="N46" s="81">
        <v>0</v>
      </c>
      <c r="O46" s="81">
        <v>0</v>
      </c>
      <c r="P46" s="81">
        <v>0</v>
      </c>
      <c r="Q46" s="81">
        <v>0</v>
      </c>
      <c r="R46" s="81">
        <v>0</v>
      </c>
      <c r="S46" s="81">
        <v>0</v>
      </c>
      <c r="T46" s="81">
        <v>0</v>
      </c>
      <c r="U46" s="81">
        <v>0</v>
      </c>
      <c r="V46" s="81">
        <v>1122</v>
      </c>
      <c r="W46" s="81">
        <v>0</v>
      </c>
      <c r="X46" s="81">
        <v>0</v>
      </c>
      <c r="Y46" s="81">
        <v>6881085</v>
      </c>
      <c r="Z46" s="81">
        <v>1666567313.9999998</v>
      </c>
      <c r="AA46" s="81">
        <v>745788153</v>
      </c>
      <c r="AB46" s="81">
        <v>3115654230</v>
      </c>
      <c r="AC46" s="82"/>
      <c r="AD46" s="81"/>
      <c r="AE46" s="81"/>
      <c r="AF46" s="81"/>
      <c r="AG46" s="81"/>
      <c r="AH46" s="81"/>
      <c r="AI46" s="81"/>
      <c r="AJ46" s="81"/>
      <c r="AK46" s="81"/>
      <c r="AL46" s="81"/>
      <c r="AM46" s="81"/>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8" t="s">
        <v>2394</v>
      </c>
      <c r="B47" s="80">
        <v>39</v>
      </c>
      <c r="C47" s="80">
        <v>18</v>
      </c>
      <c r="D47" s="80">
        <v>39</v>
      </c>
      <c r="E47" s="80">
        <v>2022</v>
      </c>
      <c r="F47" s="80" t="s">
        <v>568</v>
      </c>
      <c r="G47" s="182" t="s">
        <v>2391</v>
      </c>
      <c r="H47" s="80" t="s">
        <v>2392</v>
      </c>
      <c r="I47" s="173"/>
      <c r="J47" s="83">
        <v>100044</v>
      </c>
      <c r="K47" s="81">
        <v>137974545</v>
      </c>
      <c r="L47" s="81">
        <v>445983</v>
      </c>
      <c r="M47" s="81">
        <v>611914748</v>
      </c>
      <c r="N47" s="81">
        <v>0</v>
      </c>
      <c r="O47" s="81">
        <v>0</v>
      </c>
      <c r="P47" s="81">
        <v>0</v>
      </c>
      <c r="Q47" s="81">
        <v>0</v>
      </c>
      <c r="R47" s="81">
        <v>0</v>
      </c>
      <c r="S47" s="81">
        <v>0</v>
      </c>
      <c r="T47" s="81">
        <v>0</v>
      </c>
      <c r="U47" s="81">
        <v>0</v>
      </c>
      <c r="V47" s="81">
        <v>0</v>
      </c>
      <c r="W47" s="81">
        <v>0</v>
      </c>
      <c r="X47" s="81">
        <v>0</v>
      </c>
      <c r="Y47" s="81">
        <v>0</v>
      </c>
      <c r="Z47" s="81">
        <v>749889293.00000012</v>
      </c>
      <c r="AA47" s="81">
        <v>262243423</v>
      </c>
      <c r="AB47" s="81">
        <v>983752557</v>
      </c>
      <c r="AC47" s="82"/>
      <c r="AD47" s="81"/>
      <c r="AE47" s="81"/>
      <c r="AF47" s="81"/>
      <c r="AG47" s="81"/>
      <c r="AH47" s="81"/>
      <c r="AI47" s="81"/>
      <c r="AJ47" s="81"/>
      <c r="AK47" s="81"/>
      <c r="AL47" s="81"/>
      <c r="AM47" s="81"/>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8" t="s">
        <v>2406</v>
      </c>
      <c r="B48" s="80">
        <v>40</v>
      </c>
      <c r="C48" s="80">
        <v>18</v>
      </c>
      <c r="D48" s="80">
        <v>40</v>
      </c>
      <c r="E48" s="80">
        <v>2022</v>
      </c>
      <c r="F48" s="80" t="s">
        <v>568</v>
      </c>
      <c r="G48" s="182" t="s">
        <v>2403</v>
      </c>
      <c r="H48" s="80" t="s">
        <v>2404</v>
      </c>
      <c r="I48" s="173"/>
      <c r="J48" s="83">
        <v>211187</v>
      </c>
      <c r="K48" s="81">
        <v>283495257</v>
      </c>
      <c r="L48" s="81">
        <v>759072</v>
      </c>
      <c r="M48" s="81">
        <v>1012195729</v>
      </c>
      <c r="N48" s="81">
        <v>0</v>
      </c>
      <c r="O48" s="81">
        <v>0</v>
      </c>
      <c r="P48" s="81">
        <v>0</v>
      </c>
      <c r="Q48" s="81">
        <v>0</v>
      </c>
      <c r="R48" s="81">
        <v>0</v>
      </c>
      <c r="S48" s="81">
        <v>0</v>
      </c>
      <c r="T48" s="81">
        <v>0</v>
      </c>
      <c r="U48" s="81">
        <v>0</v>
      </c>
      <c r="V48" s="81">
        <v>0</v>
      </c>
      <c r="W48" s="81">
        <v>0</v>
      </c>
      <c r="X48" s="81">
        <v>0</v>
      </c>
      <c r="Y48" s="81">
        <v>0</v>
      </c>
      <c r="Z48" s="81">
        <v>1295690986</v>
      </c>
      <c r="AA48" s="81">
        <v>486504852</v>
      </c>
      <c r="AB48" s="81">
        <v>2099242498.0000002</v>
      </c>
      <c r="AC48" s="82"/>
      <c r="AD48" s="81"/>
      <c r="AE48" s="81"/>
      <c r="AF48" s="81"/>
      <c r="AG48" s="81"/>
      <c r="AH48" s="81"/>
      <c r="AI48" s="81"/>
      <c r="AJ48" s="81"/>
      <c r="AK48" s="81"/>
      <c r="AL48" s="81"/>
      <c r="AM48" s="81"/>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8" t="s">
        <v>1746</v>
      </c>
      <c r="B49" s="80">
        <v>41</v>
      </c>
      <c r="C49" s="80">
        <v>18</v>
      </c>
      <c r="D49" s="80">
        <v>41</v>
      </c>
      <c r="E49" s="80">
        <v>2022</v>
      </c>
      <c r="F49" s="80" t="s">
        <v>568</v>
      </c>
      <c r="G49" s="182" t="s">
        <v>1743</v>
      </c>
      <c r="H49" s="80" t="s">
        <v>1744</v>
      </c>
      <c r="I49" s="173"/>
      <c r="J49" s="83">
        <v>67525</v>
      </c>
      <c r="K49" s="81">
        <v>90485573</v>
      </c>
      <c r="L49" s="81">
        <v>240078</v>
      </c>
      <c r="M49" s="81">
        <v>320409506.99999994</v>
      </c>
      <c r="N49" s="81">
        <v>0</v>
      </c>
      <c r="O49" s="81">
        <v>0</v>
      </c>
      <c r="P49" s="81">
        <v>0</v>
      </c>
      <c r="Q49" s="81">
        <v>0</v>
      </c>
      <c r="R49" s="81">
        <v>0</v>
      </c>
      <c r="S49" s="81">
        <v>0</v>
      </c>
      <c r="T49" s="81">
        <v>0</v>
      </c>
      <c r="U49" s="81">
        <v>0</v>
      </c>
      <c r="V49" s="81">
        <v>6</v>
      </c>
      <c r="W49" s="81">
        <v>0</v>
      </c>
      <c r="X49" s="81">
        <v>0</v>
      </c>
      <c r="Y49" s="81">
        <v>36056</v>
      </c>
      <c r="Z49" s="81">
        <v>410931135.99999994</v>
      </c>
      <c r="AA49" s="81">
        <v>174265395</v>
      </c>
      <c r="AB49" s="81">
        <v>656139030</v>
      </c>
      <c r="AC49" s="82"/>
      <c r="AD49" s="81"/>
      <c r="AE49" s="81"/>
      <c r="AF49" s="81"/>
      <c r="AG49" s="81"/>
      <c r="AH49" s="81"/>
      <c r="AI49" s="81"/>
      <c r="AJ49" s="81"/>
      <c r="AK49" s="81"/>
      <c r="AL49" s="81"/>
      <c r="AM49" s="81"/>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8" t="s">
        <v>2386</v>
      </c>
      <c r="B50" s="80">
        <v>42</v>
      </c>
      <c r="C50" s="80">
        <v>18</v>
      </c>
      <c r="D50" s="80">
        <v>42</v>
      </c>
      <c r="E50" s="80">
        <v>2022</v>
      </c>
      <c r="F50" s="80" t="s">
        <v>568</v>
      </c>
      <c r="G50" s="182" t="s">
        <v>2383</v>
      </c>
      <c r="H50" s="80" t="s">
        <v>2384</v>
      </c>
      <c r="I50" s="173"/>
      <c r="J50" s="83">
        <v>402315</v>
      </c>
      <c r="K50" s="81">
        <v>550795015.99999988</v>
      </c>
      <c r="L50" s="81">
        <v>74131</v>
      </c>
      <c r="M50" s="81">
        <v>100517862.99999999</v>
      </c>
      <c r="N50" s="81">
        <v>0</v>
      </c>
      <c r="O50" s="81">
        <v>0</v>
      </c>
      <c r="P50" s="81">
        <v>0</v>
      </c>
      <c r="Q50" s="81">
        <v>0</v>
      </c>
      <c r="R50" s="81">
        <v>0</v>
      </c>
      <c r="S50" s="81">
        <v>0</v>
      </c>
      <c r="T50" s="81">
        <v>0</v>
      </c>
      <c r="U50" s="81">
        <v>0</v>
      </c>
      <c r="V50" s="81">
        <v>0</v>
      </c>
      <c r="W50" s="81">
        <v>0</v>
      </c>
      <c r="X50" s="81">
        <v>0</v>
      </c>
      <c r="Y50" s="81">
        <v>0</v>
      </c>
      <c r="Z50" s="81">
        <v>651312879</v>
      </c>
      <c r="AA50" s="81">
        <v>915303688.99999988</v>
      </c>
      <c r="AB50" s="81">
        <v>4472870446</v>
      </c>
      <c r="AC50" s="82"/>
      <c r="AD50" s="81"/>
      <c r="AE50" s="81"/>
      <c r="AF50" s="81"/>
      <c r="AG50" s="81"/>
      <c r="AH50" s="81"/>
      <c r="AI50" s="81"/>
      <c r="AJ50" s="81"/>
      <c r="AK50" s="81"/>
      <c r="AL50" s="81"/>
      <c r="AM50" s="81"/>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8" t="s">
        <v>1669</v>
      </c>
      <c r="B51" s="80">
        <v>43</v>
      </c>
      <c r="C51" s="80">
        <v>18</v>
      </c>
      <c r="D51" s="80">
        <v>43</v>
      </c>
      <c r="E51" s="80">
        <v>2022</v>
      </c>
      <c r="F51" s="80" t="s">
        <v>568</v>
      </c>
      <c r="G51" s="182" t="s">
        <v>1666</v>
      </c>
      <c r="H51" s="80" t="s">
        <v>1667</v>
      </c>
      <c r="I51" s="173"/>
      <c r="J51" s="83">
        <v>318592</v>
      </c>
      <c r="K51" s="81">
        <v>430430340</v>
      </c>
      <c r="L51" s="81">
        <v>22680</v>
      </c>
      <c r="M51" s="81">
        <v>30443482</v>
      </c>
      <c r="N51" s="81">
        <v>0</v>
      </c>
      <c r="O51" s="81">
        <v>0</v>
      </c>
      <c r="P51" s="81">
        <v>0</v>
      </c>
      <c r="Q51" s="81">
        <v>0</v>
      </c>
      <c r="R51" s="81">
        <v>0</v>
      </c>
      <c r="S51" s="81">
        <v>0</v>
      </c>
      <c r="T51" s="81">
        <v>0</v>
      </c>
      <c r="U51" s="81">
        <v>0</v>
      </c>
      <c r="V51" s="81">
        <v>65</v>
      </c>
      <c r="W51" s="81">
        <v>0</v>
      </c>
      <c r="X51" s="81">
        <v>0</v>
      </c>
      <c r="Y51" s="81">
        <v>396372</v>
      </c>
      <c r="Z51" s="81">
        <v>461270194</v>
      </c>
      <c r="AA51" s="81">
        <v>681706369</v>
      </c>
      <c r="AB51" s="81">
        <v>4422116000</v>
      </c>
      <c r="AC51" s="82"/>
      <c r="AD51" s="81"/>
      <c r="AE51" s="81"/>
      <c r="AF51" s="81"/>
      <c r="AG51" s="81"/>
      <c r="AH51" s="81"/>
      <c r="AI51" s="81"/>
      <c r="AJ51" s="81"/>
      <c r="AK51" s="81"/>
      <c r="AL51" s="81"/>
      <c r="AM51" s="8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8" t="s">
        <v>1718</v>
      </c>
      <c r="B52" s="80">
        <v>44</v>
      </c>
      <c r="C52" s="80">
        <v>18</v>
      </c>
      <c r="D52" s="80">
        <v>44</v>
      </c>
      <c r="E52" s="80">
        <v>2022</v>
      </c>
      <c r="F52" s="80" t="s">
        <v>568</v>
      </c>
      <c r="G52" s="182" t="s">
        <v>1715</v>
      </c>
      <c r="H52" s="80" t="s">
        <v>1716</v>
      </c>
      <c r="I52" s="173"/>
      <c r="J52" s="83">
        <v>568763</v>
      </c>
      <c r="K52" s="81">
        <v>762659372</v>
      </c>
      <c r="L52" s="81">
        <v>1299945</v>
      </c>
      <c r="M52" s="81">
        <v>1734158540.0000002</v>
      </c>
      <c r="N52" s="81">
        <v>1500</v>
      </c>
      <c r="O52" s="81">
        <v>2958868</v>
      </c>
      <c r="P52" s="81">
        <v>0</v>
      </c>
      <c r="Q52" s="81">
        <v>0</v>
      </c>
      <c r="R52" s="81">
        <v>0</v>
      </c>
      <c r="S52" s="81">
        <v>0</v>
      </c>
      <c r="T52" s="81">
        <v>0</v>
      </c>
      <c r="U52" s="81">
        <v>0</v>
      </c>
      <c r="V52" s="81">
        <v>0</v>
      </c>
      <c r="W52" s="81">
        <v>0</v>
      </c>
      <c r="X52" s="81">
        <v>0</v>
      </c>
      <c r="Y52" s="81">
        <v>0</v>
      </c>
      <c r="Z52" s="81">
        <v>2499776780.0000005</v>
      </c>
      <c r="AA52" s="81">
        <v>1448182198</v>
      </c>
      <c r="AB52" s="81">
        <v>5390666789</v>
      </c>
      <c r="AC52" s="82"/>
      <c r="AD52" s="81"/>
      <c r="AE52" s="81"/>
      <c r="AF52" s="81"/>
      <c r="AG52" s="81"/>
      <c r="AH52" s="81"/>
      <c r="AI52" s="81"/>
      <c r="AJ52" s="81"/>
      <c r="AK52" s="81"/>
      <c r="AL52" s="81"/>
      <c r="AM52" s="81"/>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8" t="s">
        <v>2462</v>
      </c>
      <c r="B53" s="80">
        <v>45</v>
      </c>
      <c r="C53" s="80">
        <v>18</v>
      </c>
      <c r="D53" s="80">
        <v>45</v>
      </c>
      <c r="E53" s="80">
        <v>2022</v>
      </c>
      <c r="F53" s="80" t="s">
        <v>568</v>
      </c>
      <c r="G53" s="182" t="s">
        <v>2459</v>
      </c>
      <c r="H53" s="80" t="s">
        <v>2460</v>
      </c>
      <c r="I53" s="173"/>
      <c r="J53" s="83">
        <v>620502</v>
      </c>
      <c r="K53" s="81">
        <v>857762975</v>
      </c>
      <c r="L53" s="81">
        <v>356689</v>
      </c>
      <c r="M53" s="81">
        <v>489072471</v>
      </c>
      <c r="N53" s="81">
        <v>0</v>
      </c>
      <c r="O53" s="81">
        <v>0</v>
      </c>
      <c r="P53" s="81">
        <v>0</v>
      </c>
      <c r="Q53" s="81">
        <v>0</v>
      </c>
      <c r="R53" s="81">
        <v>0</v>
      </c>
      <c r="S53" s="81">
        <v>0</v>
      </c>
      <c r="T53" s="81">
        <v>0</v>
      </c>
      <c r="U53" s="81">
        <v>0</v>
      </c>
      <c r="V53" s="81">
        <v>0</v>
      </c>
      <c r="W53" s="81">
        <v>0</v>
      </c>
      <c r="X53" s="81">
        <v>0</v>
      </c>
      <c r="Y53" s="81">
        <v>0</v>
      </c>
      <c r="Z53" s="81">
        <v>1346835446</v>
      </c>
      <c r="AA53" s="81">
        <v>1442297426</v>
      </c>
      <c r="AB53" s="81">
        <v>5225271931</v>
      </c>
      <c r="AC53" s="82"/>
      <c r="AD53" s="81"/>
      <c r="AE53" s="81"/>
      <c r="AF53" s="81"/>
      <c r="AG53" s="81"/>
      <c r="AH53" s="81"/>
      <c r="AI53" s="81"/>
      <c r="AJ53" s="81"/>
      <c r="AK53" s="81"/>
      <c r="AL53" s="81"/>
      <c r="AM53" s="81"/>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8" t="s">
        <v>2458</v>
      </c>
      <c r="B54" s="80">
        <v>46</v>
      </c>
      <c r="C54" s="80">
        <v>18</v>
      </c>
      <c r="D54" s="80">
        <v>46</v>
      </c>
      <c r="E54" s="80">
        <v>2022</v>
      </c>
      <c r="F54" s="80" t="s">
        <v>568</v>
      </c>
      <c r="G54" s="182" t="s">
        <v>2455</v>
      </c>
      <c r="H54" s="80" t="s">
        <v>2456</v>
      </c>
      <c r="I54" s="173"/>
      <c r="J54" s="83">
        <v>289824</v>
      </c>
      <c r="K54" s="81">
        <v>395563918</v>
      </c>
      <c r="L54" s="81">
        <v>573475</v>
      </c>
      <c r="M54" s="81">
        <v>779187134</v>
      </c>
      <c r="N54" s="81">
        <v>149200</v>
      </c>
      <c r="O54" s="81">
        <v>421494438</v>
      </c>
      <c r="P54" s="81">
        <v>0</v>
      </c>
      <c r="Q54" s="81">
        <v>0</v>
      </c>
      <c r="R54" s="81">
        <v>671.66048000000001</v>
      </c>
      <c r="S54" s="81">
        <v>5577468.625260001</v>
      </c>
      <c r="T54" s="81">
        <v>0</v>
      </c>
      <c r="U54" s="81">
        <v>0</v>
      </c>
      <c r="V54" s="81">
        <v>963</v>
      </c>
      <c r="W54" s="81">
        <v>0</v>
      </c>
      <c r="X54" s="81">
        <v>0</v>
      </c>
      <c r="Y54" s="81">
        <v>5904625</v>
      </c>
      <c r="Z54" s="81">
        <v>1607727583.6252601</v>
      </c>
      <c r="AA54" s="81">
        <v>701789922</v>
      </c>
      <c r="AB54" s="81">
        <v>2530146913</v>
      </c>
      <c r="AC54" s="82"/>
      <c r="AD54" s="81"/>
      <c r="AE54" s="81"/>
      <c r="AF54" s="81"/>
      <c r="AG54" s="81"/>
      <c r="AH54" s="81"/>
      <c r="AI54" s="81"/>
      <c r="AJ54" s="81"/>
      <c r="AK54" s="81"/>
      <c r="AL54" s="81"/>
      <c r="AM54" s="81"/>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8" t="s">
        <v>1665</v>
      </c>
      <c r="B55" s="80">
        <v>47</v>
      </c>
      <c r="C55" s="80">
        <v>18</v>
      </c>
      <c r="D55" s="80">
        <v>47</v>
      </c>
      <c r="E55" s="80">
        <v>2022</v>
      </c>
      <c r="F55" s="80" t="s">
        <v>568</v>
      </c>
      <c r="G55" s="182" t="s">
        <v>1662</v>
      </c>
      <c r="H55" s="80" t="s">
        <v>1663</v>
      </c>
      <c r="I55" s="173"/>
      <c r="J55" s="83">
        <v>1173600</v>
      </c>
      <c r="K55" s="81">
        <v>1591575905</v>
      </c>
      <c r="L55" s="81">
        <v>339245</v>
      </c>
      <c r="M55" s="81">
        <v>456240819.00000006</v>
      </c>
      <c r="N55" s="81">
        <v>200</v>
      </c>
      <c r="O55" s="81">
        <v>409892.99999999994</v>
      </c>
      <c r="P55" s="81">
        <v>0</v>
      </c>
      <c r="Q55" s="81">
        <v>0</v>
      </c>
      <c r="R55" s="81">
        <v>0</v>
      </c>
      <c r="S55" s="81">
        <v>0</v>
      </c>
      <c r="T55" s="81">
        <v>0</v>
      </c>
      <c r="U55" s="81">
        <v>0</v>
      </c>
      <c r="V55" s="81">
        <v>290</v>
      </c>
      <c r="W55" s="81">
        <v>0</v>
      </c>
      <c r="X55" s="81">
        <v>0</v>
      </c>
      <c r="Y55" s="81">
        <v>1775582.0000000002</v>
      </c>
      <c r="Z55" s="81">
        <v>2050002199</v>
      </c>
      <c r="AA55" s="81">
        <v>2643055878</v>
      </c>
      <c r="AB55" s="81">
        <v>10195074423</v>
      </c>
      <c r="AC55" s="82"/>
      <c r="AD55" s="81"/>
      <c r="AE55" s="81"/>
      <c r="AF55" s="81"/>
      <c r="AG55" s="81"/>
      <c r="AH55" s="81"/>
      <c r="AI55" s="81"/>
      <c r="AJ55" s="81"/>
      <c r="AK55" s="81"/>
      <c r="AL55" s="81"/>
      <c r="AM55" s="81"/>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8" t="s">
        <v>2466</v>
      </c>
      <c r="B56" s="80">
        <v>48</v>
      </c>
      <c r="C56" s="80">
        <v>18</v>
      </c>
      <c r="D56" s="80">
        <v>48</v>
      </c>
      <c r="E56" s="80">
        <v>2022</v>
      </c>
      <c r="F56" s="80" t="s">
        <v>568</v>
      </c>
      <c r="G56" s="182" t="s">
        <v>2463</v>
      </c>
      <c r="H56" s="80" t="s">
        <v>2464</v>
      </c>
      <c r="I56" s="173"/>
      <c r="J56" s="83">
        <v>899694</v>
      </c>
      <c r="K56" s="81">
        <v>1222751443</v>
      </c>
      <c r="L56" s="81">
        <v>140850</v>
      </c>
      <c r="M56" s="81">
        <v>189644040.00000003</v>
      </c>
      <c r="N56" s="81">
        <v>0</v>
      </c>
      <c r="O56" s="81">
        <v>0</v>
      </c>
      <c r="P56" s="81">
        <v>0</v>
      </c>
      <c r="Q56" s="81">
        <v>0</v>
      </c>
      <c r="R56" s="81">
        <v>0</v>
      </c>
      <c r="S56" s="81">
        <v>0</v>
      </c>
      <c r="T56" s="81">
        <v>0</v>
      </c>
      <c r="U56" s="81">
        <v>0</v>
      </c>
      <c r="V56" s="81">
        <v>35</v>
      </c>
      <c r="W56" s="81">
        <v>0</v>
      </c>
      <c r="X56" s="81">
        <v>0</v>
      </c>
      <c r="Y56" s="81">
        <v>215111</v>
      </c>
      <c r="Z56" s="81">
        <v>1412610593.9999998</v>
      </c>
      <c r="AA56" s="81">
        <v>2220008453</v>
      </c>
      <c r="AB56" s="81">
        <v>10069955949</v>
      </c>
      <c r="AC56" s="82"/>
      <c r="AD56" s="81"/>
      <c r="AE56" s="81"/>
      <c r="AF56" s="81"/>
      <c r="AG56" s="81"/>
      <c r="AH56" s="81"/>
      <c r="AI56" s="81"/>
      <c r="AJ56" s="81"/>
      <c r="AK56" s="81"/>
      <c r="AL56" s="81"/>
      <c r="AM56" s="81"/>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8" t="s">
        <v>2422</v>
      </c>
      <c r="B57" s="80">
        <v>49</v>
      </c>
      <c r="C57" s="80">
        <v>18</v>
      </c>
      <c r="D57" s="80">
        <v>49</v>
      </c>
      <c r="E57" s="80">
        <v>2022</v>
      </c>
      <c r="F57" s="80" t="s">
        <v>568</v>
      </c>
      <c r="G57" s="182" t="s">
        <v>2419</v>
      </c>
      <c r="H57" s="80" t="s">
        <v>2420</v>
      </c>
      <c r="I57" s="173"/>
      <c r="J57" s="83">
        <v>297571</v>
      </c>
      <c r="K57" s="81">
        <v>408500582</v>
      </c>
      <c r="L57" s="81">
        <v>813939</v>
      </c>
      <c r="M57" s="81">
        <v>1112269213</v>
      </c>
      <c r="N57" s="81">
        <v>100700</v>
      </c>
      <c r="O57" s="81">
        <v>321325412</v>
      </c>
      <c r="P57" s="81">
        <v>0</v>
      </c>
      <c r="Q57" s="81">
        <v>0</v>
      </c>
      <c r="R57" s="81">
        <v>411.30239</v>
      </c>
      <c r="S57" s="81">
        <v>3425326.2605099999</v>
      </c>
      <c r="T57" s="81">
        <v>0</v>
      </c>
      <c r="U57" s="81">
        <v>0</v>
      </c>
      <c r="V57" s="81">
        <v>73</v>
      </c>
      <c r="W57" s="81">
        <v>0</v>
      </c>
      <c r="X57" s="81">
        <v>0</v>
      </c>
      <c r="Y57" s="81">
        <v>446654.99999999994</v>
      </c>
      <c r="Z57" s="81">
        <v>1845967188.2605104</v>
      </c>
      <c r="AA57" s="81">
        <v>792845129</v>
      </c>
      <c r="AB57" s="81">
        <v>2547658786</v>
      </c>
      <c r="AC57" s="82"/>
      <c r="AD57" s="81"/>
      <c r="AE57" s="81"/>
      <c r="AF57" s="81"/>
      <c r="AG57" s="81"/>
      <c r="AH57" s="81"/>
      <c r="AI57" s="81"/>
      <c r="AJ57" s="81"/>
      <c r="AK57" s="81"/>
      <c r="AL57" s="81"/>
      <c r="AM57" s="81"/>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8" t="s">
        <v>1702</v>
      </c>
      <c r="B58" s="80">
        <v>50</v>
      </c>
      <c r="C58" s="80">
        <v>18</v>
      </c>
      <c r="D58" s="80">
        <v>50</v>
      </c>
      <c r="E58" s="80">
        <v>2022</v>
      </c>
      <c r="F58" s="80" t="s">
        <v>568</v>
      </c>
      <c r="G58" s="182" t="s">
        <v>1699</v>
      </c>
      <c r="H58" s="80" t="s">
        <v>1700</v>
      </c>
      <c r="I58" s="173"/>
      <c r="J58" s="83">
        <v>52825</v>
      </c>
      <c r="K58" s="81">
        <v>70967820</v>
      </c>
      <c r="L58" s="81">
        <v>195967</v>
      </c>
      <c r="M58" s="81">
        <v>262188139.00000003</v>
      </c>
      <c r="N58" s="81">
        <v>400</v>
      </c>
      <c r="O58" s="81">
        <v>1093975</v>
      </c>
      <c r="P58" s="81">
        <v>0</v>
      </c>
      <c r="Q58" s="81">
        <v>0</v>
      </c>
      <c r="R58" s="81">
        <v>0</v>
      </c>
      <c r="S58" s="81">
        <v>0</v>
      </c>
      <c r="T58" s="81">
        <v>0</v>
      </c>
      <c r="U58" s="81">
        <v>0</v>
      </c>
      <c r="V58" s="81">
        <v>0</v>
      </c>
      <c r="W58" s="81">
        <v>0</v>
      </c>
      <c r="X58" s="81">
        <v>0</v>
      </c>
      <c r="Y58" s="81">
        <v>0</v>
      </c>
      <c r="Z58" s="81">
        <v>334249934.00000006</v>
      </c>
      <c r="AA58" s="81">
        <v>119964114</v>
      </c>
      <c r="AB58" s="81">
        <v>529933462.00000006</v>
      </c>
      <c r="AC58" s="82"/>
      <c r="AD58" s="81"/>
      <c r="AE58" s="81"/>
      <c r="AF58" s="81"/>
      <c r="AG58" s="81"/>
      <c r="AH58" s="81"/>
      <c r="AI58" s="81"/>
      <c r="AJ58" s="81"/>
      <c r="AK58" s="81"/>
      <c r="AL58" s="81"/>
      <c r="AM58" s="81"/>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8" t="s">
        <v>2434</v>
      </c>
      <c r="B59" s="80">
        <v>51</v>
      </c>
      <c r="C59" s="80">
        <v>18</v>
      </c>
      <c r="D59" s="80">
        <v>51</v>
      </c>
      <c r="E59" s="80">
        <v>2022</v>
      </c>
      <c r="F59" s="80" t="s">
        <v>568</v>
      </c>
      <c r="G59" s="182" t="s">
        <v>2431</v>
      </c>
      <c r="H59" s="80" t="s">
        <v>2432</v>
      </c>
      <c r="I59" s="173"/>
      <c r="J59" s="83">
        <v>413801</v>
      </c>
      <c r="K59" s="81">
        <v>544381627</v>
      </c>
      <c r="L59" s="81">
        <v>818986</v>
      </c>
      <c r="M59" s="81">
        <v>1071745137.0000001</v>
      </c>
      <c r="N59" s="81">
        <v>0</v>
      </c>
      <c r="O59" s="81">
        <v>0</v>
      </c>
      <c r="P59" s="81">
        <v>0</v>
      </c>
      <c r="Q59" s="81">
        <v>0</v>
      </c>
      <c r="R59" s="81">
        <v>0</v>
      </c>
      <c r="S59" s="81">
        <v>0</v>
      </c>
      <c r="T59" s="81">
        <v>0</v>
      </c>
      <c r="U59" s="81">
        <v>0</v>
      </c>
      <c r="V59" s="81">
        <v>1133</v>
      </c>
      <c r="W59" s="81">
        <v>0</v>
      </c>
      <c r="X59" s="81">
        <v>0</v>
      </c>
      <c r="Y59" s="81">
        <v>6947556</v>
      </c>
      <c r="Z59" s="81">
        <v>1623074320</v>
      </c>
      <c r="AA59" s="81">
        <v>918662163</v>
      </c>
      <c r="AB59" s="81">
        <v>3890225489</v>
      </c>
      <c r="AC59" s="82"/>
      <c r="AD59" s="81"/>
      <c r="AE59" s="81"/>
      <c r="AF59" s="81"/>
      <c r="AG59" s="81"/>
      <c r="AH59" s="81"/>
      <c r="AI59" s="81"/>
      <c r="AJ59" s="81"/>
      <c r="AK59" s="81"/>
      <c r="AL59" s="81"/>
      <c r="AM59" s="81"/>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8" t="s">
        <v>2442</v>
      </c>
      <c r="B60" s="80">
        <v>52</v>
      </c>
      <c r="C60" s="80">
        <v>18</v>
      </c>
      <c r="D60" s="80">
        <v>52</v>
      </c>
      <c r="E60" s="80">
        <v>2022</v>
      </c>
      <c r="F60" s="80" t="s">
        <v>568</v>
      </c>
      <c r="G60" s="182" t="s">
        <v>2439</v>
      </c>
      <c r="H60" s="80" t="s">
        <v>2440</v>
      </c>
      <c r="I60" s="173"/>
      <c r="J60" s="83">
        <v>312370</v>
      </c>
      <c r="K60" s="81">
        <v>419809805</v>
      </c>
      <c r="L60" s="81">
        <v>1069282</v>
      </c>
      <c r="M60" s="81">
        <v>1427095204</v>
      </c>
      <c r="N60" s="81">
        <v>0</v>
      </c>
      <c r="O60" s="81">
        <v>0</v>
      </c>
      <c r="P60" s="81">
        <v>0</v>
      </c>
      <c r="Q60" s="81">
        <v>0</v>
      </c>
      <c r="R60" s="81">
        <v>0</v>
      </c>
      <c r="S60" s="81">
        <v>0</v>
      </c>
      <c r="T60" s="81">
        <v>0</v>
      </c>
      <c r="U60" s="81">
        <v>0</v>
      </c>
      <c r="V60" s="81">
        <v>875</v>
      </c>
      <c r="W60" s="81">
        <v>0</v>
      </c>
      <c r="X60" s="81">
        <v>0</v>
      </c>
      <c r="Y60" s="81">
        <v>5365745</v>
      </c>
      <c r="Z60" s="81">
        <v>1852270754.0000002</v>
      </c>
      <c r="AA60" s="81">
        <v>706153813</v>
      </c>
      <c r="AB60" s="81">
        <v>3090358279</v>
      </c>
      <c r="AC60" s="82"/>
      <c r="AD60" s="81"/>
      <c r="AE60" s="81"/>
      <c r="AF60" s="81"/>
      <c r="AG60" s="81"/>
      <c r="AH60" s="81"/>
      <c r="AI60" s="81"/>
      <c r="AJ60" s="81"/>
      <c r="AK60" s="81"/>
      <c r="AL60" s="81"/>
      <c r="AM60" s="81"/>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8" t="s">
        <v>2390</v>
      </c>
      <c r="B61" s="80">
        <v>53</v>
      </c>
      <c r="C61" s="80">
        <v>18</v>
      </c>
      <c r="D61" s="80">
        <v>53</v>
      </c>
      <c r="E61" s="80">
        <v>2022</v>
      </c>
      <c r="F61" s="80" t="s">
        <v>568</v>
      </c>
      <c r="G61" s="182" t="s">
        <v>2387</v>
      </c>
      <c r="H61" s="80" t="s">
        <v>2388</v>
      </c>
      <c r="I61" s="173"/>
      <c r="J61" s="83">
        <v>453563</v>
      </c>
      <c r="K61" s="81">
        <v>615498045.99999988</v>
      </c>
      <c r="L61" s="81">
        <v>223978</v>
      </c>
      <c r="M61" s="81">
        <v>301763359</v>
      </c>
      <c r="N61" s="81">
        <v>0</v>
      </c>
      <c r="O61" s="81">
        <v>0</v>
      </c>
      <c r="P61" s="81">
        <v>0</v>
      </c>
      <c r="Q61" s="81">
        <v>0</v>
      </c>
      <c r="R61" s="81">
        <v>0</v>
      </c>
      <c r="S61" s="81">
        <v>0</v>
      </c>
      <c r="T61" s="81">
        <v>0</v>
      </c>
      <c r="U61" s="81">
        <v>0</v>
      </c>
      <c r="V61" s="81">
        <v>0</v>
      </c>
      <c r="W61" s="81">
        <v>0</v>
      </c>
      <c r="X61" s="81">
        <v>0</v>
      </c>
      <c r="Y61" s="81">
        <v>0</v>
      </c>
      <c r="Z61" s="81">
        <v>917261404.99999988</v>
      </c>
      <c r="AA61" s="81">
        <v>1007520019.9999999</v>
      </c>
      <c r="AB61" s="81">
        <v>4862949465</v>
      </c>
      <c r="AC61" s="82"/>
      <c r="AD61" s="81"/>
      <c r="AE61" s="81"/>
      <c r="AF61" s="81"/>
      <c r="AG61" s="81"/>
      <c r="AH61" s="81"/>
      <c r="AI61" s="81"/>
      <c r="AJ61" s="81"/>
      <c r="AK61" s="81"/>
      <c r="AL61" s="81"/>
      <c r="AM61" s="8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8" t="s">
        <v>1920</v>
      </c>
      <c r="B62" s="80">
        <v>54</v>
      </c>
      <c r="C62" s="80">
        <v>18</v>
      </c>
      <c r="D62" s="80">
        <v>54</v>
      </c>
      <c r="E62" s="80">
        <v>2022</v>
      </c>
      <c r="F62" s="80" t="s">
        <v>568</v>
      </c>
      <c r="G62" s="182" t="s">
        <v>1901</v>
      </c>
      <c r="H62" s="80" t="s">
        <v>1902</v>
      </c>
      <c r="I62" s="173"/>
      <c r="J62" s="83">
        <v>176886</v>
      </c>
      <c r="K62" s="81">
        <v>239762087.99999997</v>
      </c>
      <c r="L62" s="81">
        <v>900766</v>
      </c>
      <c r="M62" s="81">
        <v>1214684139</v>
      </c>
      <c r="N62" s="81">
        <v>100</v>
      </c>
      <c r="O62" s="81">
        <v>176119</v>
      </c>
      <c r="P62" s="81">
        <v>0</v>
      </c>
      <c r="Q62" s="81">
        <v>0</v>
      </c>
      <c r="R62" s="81">
        <v>0</v>
      </c>
      <c r="S62" s="81">
        <v>0</v>
      </c>
      <c r="T62" s="81">
        <v>0</v>
      </c>
      <c r="U62" s="81">
        <v>0</v>
      </c>
      <c r="V62" s="81">
        <v>0</v>
      </c>
      <c r="W62" s="81">
        <v>0</v>
      </c>
      <c r="X62" s="81">
        <v>0</v>
      </c>
      <c r="Y62" s="81">
        <v>0</v>
      </c>
      <c r="Z62" s="81">
        <v>1454622346</v>
      </c>
      <c r="AA62" s="81">
        <v>408285593</v>
      </c>
      <c r="AB62" s="81">
        <v>1780767084</v>
      </c>
      <c r="AC62" s="82"/>
      <c r="AD62" s="81"/>
      <c r="AE62" s="81"/>
      <c r="AF62" s="81"/>
      <c r="AG62" s="81"/>
      <c r="AH62" s="81"/>
      <c r="AI62" s="81"/>
      <c r="AJ62" s="81"/>
      <c r="AK62" s="81"/>
      <c r="AL62" s="81"/>
      <c r="AM62" s="81"/>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8" t="s">
        <v>2430</v>
      </c>
      <c r="B63" s="80">
        <v>55</v>
      </c>
      <c r="C63" s="80">
        <v>18</v>
      </c>
      <c r="D63" s="80">
        <v>55</v>
      </c>
      <c r="E63" s="80">
        <v>2022</v>
      </c>
      <c r="F63" s="80" t="s">
        <v>568</v>
      </c>
      <c r="G63" s="182" t="s">
        <v>2427</v>
      </c>
      <c r="H63" s="80" t="s">
        <v>2428</v>
      </c>
      <c r="I63" s="173"/>
      <c r="J63" s="83">
        <v>263791</v>
      </c>
      <c r="K63" s="81">
        <v>356544702.99999994</v>
      </c>
      <c r="L63" s="81">
        <v>169976</v>
      </c>
      <c r="M63" s="81">
        <v>227802106.99999997</v>
      </c>
      <c r="N63" s="81">
        <v>0</v>
      </c>
      <c r="O63" s="81">
        <v>0</v>
      </c>
      <c r="P63" s="81">
        <v>0</v>
      </c>
      <c r="Q63" s="81">
        <v>0</v>
      </c>
      <c r="R63" s="81">
        <v>0</v>
      </c>
      <c r="S63" s="81">
        <v>0</v>
      </c>
      <c r="T63" s="81">
        <v>0</v>
      </c>
      <c r="U63" s="81">
        <v>0</v>
      </c>
      <c r="V63" s="81">
        <v>0</v>
      </c>
      <c r="W63" s="81">
        <v>0</v>
      </c>
      <c r="X63" s="81">
        <v>0</v>
      </c>
      <c r="Y63" s="81">
        <v>0</v>
      </c>
      <c r="Z63" s="81">
        <v>584346810</v>
      </c>
      <c r="AA63" s="81">
        <v>561808508</v>
      </c>
      <c r="AB63" s="81">
        <v>2686067736</v>
      </c>
      <c r="AC63" s="82"/>
      <c r="AD63" s="81"/>
      <c r="AE63" s="81"/>
      <c r="AF63" s="81"/>
      <c r="AG63" s="81"/>
      <c r="AH63" s="81"/>
      <c r="AI63" s="81"/>
      <c r="AJ63" s="81"/>
      <c r="AK63" s="81"/>
      <c r="AL63" s="81"/>
      <c r="AM63" s="81"/>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8" t="s">
        <v>1242</v>
      </c>
      <c r="B64" s="80">
        <v>56</v>
      </c>
      <c r="C64" s="80">
        <v>18</v>
      </c>
      <c r="D64" s="80">
        <v>56</v>
      </c>
      <c r="E64" s="80">
        <v>2022</v>
      </c>
      <c r="F64" s="80" t="s">
        <v>568</v>
      </c>
      <c r="G64" s="182" t="s">
        <v>564</v>
      </c>
      <c r="H64" s="80" t="s">
        <v>564</v>
      </c>
      <c r="I64" s="173"/>
      <c r="J64" s="83"/>
      <c r="K64" s="81"/>
      <c r="L64" s="81"/>
      <c r="M64" s="81"/>
      <c r="N64" s="81"/>
      <c r="O64" s="81"/>
      <c r="P64" s="81"/>
      <c r="Q64" s="81"/>
      <c r="R64" s="81"/>
      <c r="S64" s="81"/>
      <c r="T64" s="81"/>
      <c r="U64" s="81"/>
      <c r="V64" s="81"/>
      <c r="W64" s="81"/>
      <c r="X64" s="81"/>
      <c r="Y64" s="81"/>
      <c r="Z64" s="81"/>
      <c r="AA64" s="81"/>
      <c r="AB64" s="81"/>
      <c r="AC64" s="82"/>
      <c r="AD64" s="81"/>
      <c r="AE64" s="81"/>
      <c r="AF64" s="81"/>
      <c r="AG64" s="81"/>
      <c r="AH64" s="81"/>
      <c r="AI64" s="81"/>
      <c r="AJ64" s="81"/>
      <c r="AK64" s="81"/>
      <c r="AL64" s="81"/>
      <c r="AM64" s="81"/>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8" t="s">
        <v>1242</v>
      </c>
      <c r="B65" s="80">
        <v>57</v>
      </c>
      <c r="C65" s="80">
        <v>18</v>
      </c>
      <c r="D65" s="80">
        <v>57</v>
      </c>
      <c r="E65" s="80">
        <v>2022</v>
      </c>
      <c r="F65" s="80" t="s">
        <v>568</v>
      </c>
      <c r="G65" s="182" t="s">
        <v>564</v>
      </c>
      <c r="H65" s="80" t="s">
        <v>564</v>
      </c>
      <c r="I65" s="173"/>
      <c r="J65" s="83"/>
      <c r="K65" s="81"/>
      <c r="L65" s="81"/>
      <c r="M65" s="81"/>
      <c r="N65" s="81"/>
      <c r="O65" s="81"/>
      <c r="P65" s="81"/>
      <c r="Q65" s="81"/>
      <c r="R65" s="81"/>
      <c r="S65" s="81"/>
      <c r="T65" s="81"/>
      <c r="U65" s="81"/>
      <c r="V65" s="81"/>
      <c r="W65" s="81"/>
      <c r="X65" s="81"/>
      <c r="Y65" s="81"/>
      <c r="Z65" s="81"/>
      <c r="AA65" s="81"/>
      <c r="AB65" s="81"/>
      <c r="AC65" s="82"/>
      <c r="AD65" s="81"/>
      <c r="AE65" s="81"/>
      <c r="AF65" s="81"/>
      <c r="AG65" s="81"/>
      <c r="AH65" s="81"/>
      <c r="AI65" s="81"/>
      <c r="AJ65" s="81"/>
      <c r="AK65" s="81"/>
      <c r="AL65" s="81"/>
      <c r="AM65" s="81"/>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8" t="s">
        <v>1242</v>
      </c>
      <c r="B66" s="80">
        <v>58</v>
      </c>
      <c r="C66" s="80">
        <v>18</v>
      </c>
      <c r="D66" s="80">
        <v>58</v>
      </c>
      <c r="E66" s="80">
        <v>2022</v>
      </c>
      <c r="F66" s="80" t="s">
        <v>568</v>
      </c>
      <c r="G66" s="182" t="s">
        <v>564</v>
      </c>
      <c r="H66" s="80" t="s">
        <v>564</v>
      </c>
      <c r="I66" s="173"/>
      <c r="J66" s="83"/>
      <c r="K66" s="81"/>
      <c r="L66" s="81"/>
      <c r="M66" s="81"/>
      <c r="N66" s="81"/>
      <c r="O66" s="81"/>
      <c r="P66" s="81"/>
      <c r="Q66" s="81"/>
      <c r="R66" s="81"/>
      <c r="S66" s="81"/>
      <c r="T66" s="81"/>
      <c r="U66" s="81"/>
      <c r="V66" s="81"/>
      <c r="W66" s="81"/>
      <c r="X66" s="81"/>
      <c r="Y66" s="81"/>
      <c r="Z66" s="81"/>
      <c r="AA66" s="81"/>
      <c r="AB66" s="81"/>
      <c r="AC66" s="82"/>
      <c r="AD66" s="81"/>
      <c r="AE66" s="81"/>
      <c r="AF66" s="81"/>
      <c r="AG66" s="81"/>
      <c r="AH66" s="81"/>
      <c r="AI66" s="81"/>
      <c r="AJ66" s="81"/>
      <c r="AK66" s="81"/>
      <c r="AL66" s="81"/>
      <c r="AM66" s="81"/>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8" t="s">
        <v>1242</v>
      </c>
      <c r="B67" s="80">
        <v>59</v>
      </c>
      <c r="C67" s="80">
        <v>18</v>
      </c>
      <c r="D67" s="80">
        <v>59</v>
      </c>
      <c r="E67" s="80">
        <v>2022</v>
      </c>
      <c r="F67" s="80" t="s">
        <v>568</v>
      </c>
      <c r="G67" s="182" t="s">
        <v>564</v>
      </c>
      <c r="H67" s="80" t="s">
        <v>564</v>
      </c>
      <c r="I67" s="173"/>
      <c r="J67" s="83"/>
      <c r="K67" s="81"/>
      <c r="L67" s="81"/>
      <c r="M67" s="81"/>
      <c r="N67" s="81"/>
      <c r="O67" s="81"/>
      <c r="P67" s="81"/>
      <c r="Q67" s="81"/>
      <c r="R67" s="81"/>
      <c r="S67" s="81"/>
      <c r="T67" s="81"/>
      <c r="U67" s="81"/>
      <c r="V67" s="81"/>
      <c r="W67" s="81"/>
      <c r="X67" s="81"/>
      <c r="Y67" s="81"/>
      <c r="Z67" s="81"/>
      <c r="AA67" s="81"/>
      <c r="AB67" s="81"/>
      <c r="AC67" s="82"/>
      <c r="AD67" s="81"/>
      <c r="AE67" s="81"/>
      <c r="AF67" s="81"/>
      <c r="AG67" s="81"/>
      <c r="AH67" s="81"/>
      <c r="AI67" s="81"/>
      <c r="AJ67" s="81"/>
      <c r="AK67" s="81"/>
      <c r="AL67" s="81"/>
      <c r="AM67" s="81"/>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8" t="s">
        <v>1242</v>
      </c>
      <c r="B68" s="80">
        <v>60</v>
      </c>
      <c r="C68" s="80">
        <v>18</v>
      </c>
      <c r="D68" s="80">
        <v>60</v>
      </c>
      <c r="E68" s="80">
        <v>2022</v>
      </c>
      <c r="F68" s="80" t="s">
        <v>568</v>
      </c>
      <c r="G68" s="182" t="s">
        <v>564</v>
      </c>
      <c r="H68" s="80" t="s">
        <v>564</v>
      </c>
      <c r="I68" s="173"/>
      <c r="J68" s="83"/>
      <c r="K68" s="81"/>
      <c r="L68" s="81"/>
      <c r="M68" s="81"/>
      <c r="N68" s="81"/>
      <c r="O68" s="81"/>
      <c r="P68" s="81"/>
      <c r="Q68" s="81"/>
      <c r="R68" s="81"/>
      <c r="S68" s="81"/>
      <c r="T68" s="81"/>
      <c r="U68" s="81"/>
      <c r="V68" s="81"/>
      <c r="W68" s="81"/>
      <c r="X68" s="81"/>
      <c r="Y68" s="81"/>
      <c r="Z68" s="81"/>
      <c r="AA68" s="81"/>
      <c r="AB68" s="81"/>
      <c r="AC68" s="82"/>
      <c r="AD68" s="81"/>
      <c r="AE68" s="81"/>
      <c r="AF68" s="81"/>
      <c r="AG68" s="81"/>
      <c r="AH68" s="81"/>
      <c r="AI68" s="81"/>
      <c r="AJ68" s="81"/>
      <c r="AK68" s="81"/>
      <c r="AL68" s="81"/>
      <c r="AM68" s="81"/>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8" t="s">
        <v>1242</v>
      </c>
      <c r="B69" s="80">
        <v>61</v>
      </c>
      <c r="C69" s="80">
        <v>18</v>
      </c>
      <c r="D69" s="80">
        <v>61</v>
      </c>
      <c r="E69" s="80">
        <v>2022</v>
      </c>
      <c r="F69" s="80" t="s">
        <v>568</v>
      </c>
      <c r="G69" s="182" t="s">
        <v>564</v>
      </c>
      <c r="H69" s="80" t="s">
        <v>564</v>
      </c>
      <c r="I69" s="173"/>
      <c r="J69" s="83"/>
      <c r="K69" s="81"/>
      <c r="L69" s="81"/>
      <c r="M69" s="81"/>
      <c r="N69" s="81"/>
      <c r="O69" s="81"/>
      <c r="P69" s="81"/>
      <c r="Q69" s="81"/>
      <c r="R69" s="81"/>
      <c r="S69" s="81"/>
      <c r="T69" s="81"/>
      <c r="U69" s="81"/>
      <c r="V69" s="81"/>
      <c r="W69" s="81"/>
      <c r="X69" s="81"/>
      <c r="Y69" s="81"/>
      <c r="Z69" s="81"/>
      <c r="AA69" s="81"/>
      <c r="AB69" s="81"/>
      <c r="AC69" s="82"/>
      <c r="AD69" s="81"/>
      <c r="AE69" s="81"/>
      <c r="AF69" s="81"/>
      <c r="AG69" s="81"/>
      <c r="AH69" s="81"/>
      <c r="AI69" s="81"/>
      <c r="AJ69" s="81"/>
      <c r="AK69" s="81"/>
      <c r="AL69" s="81"/>
      <c r="AM69" s="81"/>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8" t="s">
        <v>1242</v>
      </c>
      <c r="B70" s="80">
        <v>62</v>
      </c>
      <c r="C70" s="80">
        <v>18</v>
      </c>
      <c r="D70" s="80">
        <v>62</v>
      </c>
      <c r="E70" s="80">
        <v>2022</v>
      </c>
      <c r="F70" s="80" t="s">
        <v>568</v>
      </c>
      <c r="G70" s="182" t="s">
        <v>564</v>
      </c>
      <c r="H70" s="80" t="s">
        <v>564</v>
      </c>
      <c r="I70" s="173"/>
      <c r="J70" s="83"/>
      <c r="K70" s="81"/>
      <c r="L70" s="81"/>
      <c r="M70" s="81"/>
      <c r="N70" s="81"/>
      <c r="O70" s="81"/>
      <c r="P70" s="81"/>
      <c r="Q70" s="81"/>
      <c r="R70" s="81"/>
      <c r="S70" s="81"/>
      <c r="T70" s="81"/>
      <c r="U70" s="81"/>
      <c r="V70" s="81"/>
      <c r="W70" s="81"/>
      <c r="X70" s="81"/>
      <c r="Y70" s="81"/>
      <c r="Z70" s="81"/>
      <c r="AA70" s="81"/>
      <c r="AB70" s="81"/>
      <c r="AC70" s="82"/>
      <c r="AD70" s="81"/>
      <c r="AE70" s="81"/>
      <c r="AF70" s="81"/>
      <c r="AG70" s="81"/>
      <c r="AH70" s="81"/>
      <c r="AI70" s="81"/>
      <c r="AJ70" s="81"/>
      <c r="AK70" s="81"/>
      <c r="AL70" s="81"/>
      <c r="AM70" s="81"/>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8" t="s">
        <v>1242</v>
      </c>
      <c r="B71" s="80">
        <v>63</v>
      </c>
      <c r="C71" s="80">
        <v>18</v>
      </c>
      <c r="D71" s="80">
        <v>63</v>
      </c>
      <c r="E71" s="80">
        <v>2022</v>
      </c>
      <c r="F71" s="80" t="s">
        <v>568</v>
      </c>
      <c r="G71" s="182" t="s">
        <v>564</v>
      </c>
      <c r="H71" s="80" t="s">
        <v>564</v>
      </c>
      <c r="I71" s="173"/>
      <c r="J71" s="83"/>
      <c r="K71" s="81"/>
      <c r="L71" s="81"/>
      <c r="M71" s="81"/>
      <c r="N71" s="81"/>
      <c r="O71" s="81"/>
      <c r="P71" s="81"/>
      <c r="Q71" s="81"/>
      <c r="R71" s="81"/>
      <c r="S71" s="81"/>
      <c r="T71" s="81"/>
      <c r="U71" s="81"/>
      <c r="V71" s="81"/>
      <c r="W71" s="81"/>
      <c r="X71" s="81"/>
      <c r="Y71" s="81"/>
      <c r="Z71" s="81"/>
      <c r="AA71" s="81"/>
      <c r="AB71" s="81"/>
      <c r="AC71" s="82"/>
      <c r="AD71" s="81"/>
      <c r="AE71" s="81"/>
      <c r="AF71" s="81"/>
      <c r="AG71" s="81"/>
      <c r="AH71" s="81"/>
      <c r="AI71" s="81"/>
      <c r="AJ71" s="81"/>
      <c r="AK71" s="81"/>
      <c r="AL71" s="81"/>
      <c r="AM71" s="8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8" t="s">
        <v>1242</v>
      </c>
      <c r="B72" s="80">
        <v>64</v>
      </c>
      <c r="C72" s="80">
        <v>18</v>
      </c>
      <c r="D72" s="80">
        <v>64</v>
      </c>
      <c r="E72" s="80">
        <v>2022</v>
      </c>
      <c r="F72" s="80" t="s">
        <v>568</v>
      </c>
      <c r="G72" s="182" t="s">
        <v>564</v>
      </c>
      <c r="H72" s="80" t="s">
        <v>564</v>
      </c>
      <c r="I72" s="173"/>
      <c r="J72" s="83"/>
      <c r="K72" s="81"/>
      <c r="L72" s="81"/>
      <c r="M72" s="81"/>
      <c r="N72" s="81"/>
      <c r="O72" s="81"/>
      <c r="P72" s="81"/>
      <c r="Q72" s="81"/>
      <c r="R72" s="81"/>
      <c r="S72" s="81"/>
      <c r="T72" s="81"/>
      <c r="U72" s="81"/>
      <c r="V72" s="81"/>
      <c r="W72" s="81"/>
      <c r="X72" s="81"/>
      <c r="Y72" s="81"/>
      <c r="Z72" s="81"/>
      <c r="AA72" s="81"/>
      <c r="AB72" s="81"/>
      <c r="AC72" s="82"/>
      <c r="AD72" s="81"/>
      <c r="AE72" s="81"/>
      <c r="AF72" s="81"/>
      <c r="AG72" s="81"/>
      <c r="AH72" s="81"/>
      <c r="AI72" s="81"/>
      <c r="AJ72" s="81"/>
      <c r="AK72" s="81"/>
      <c r="AL72" s="81"/>
      <c r="AM72" s="81"/>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8" t="s">
        <v>1242</v>
      </c>
      <c r="B73" s="80">
        <v>65</v>
      </c>
      <c r="C73" s="80">
        <v>18</v>
      </c>
      <c r="D73" s="80">
        <v>65</v>
      </c>
      <c r="E73" s="80">
        <v>2022</v>
      </c>
      <c r="F73" s="80" t="s">
        <v>568</v>
      </c>
      <c r="G73" s="182" t="s">
        <v>564</v>
      </c>
      <c r="H73" s="80" t="s">
        <v>564</v>
      </c>
      <c r="I73" s="173"/>
      <c r="J73" s="83"/>
      <c r="K73" s="81"/>
      <c r="L73" s="81"/>
      <c r="M73" s="81"/>
      <c r="N73" s="81"/>
      <c r="O73" s="81"/>
      <c r="P73" s="81"/>
      <c r="Q73" s="81"/>
      <c r="R73" s="81"/>
      <c r="S73" s="81"/>
      <c r="T73" s="81"/>
      <c r="U73" s="81"/>
      <c r="V73" s="81"/>
      <c r="W73" s="81"/>
      <c r="X73" s="81"/>
      <c r="Y73" s="81"/>
      <c r="Z73" s="81"/>
      <c r="AA73" s="81"/>
      <c r="AB73" s="81"/>
      <c r="AC73" s="82"/>
      <c r="AD73" s="81"/>
      <c r="AE73" s="81"/>
      <c r="AF73" s="81"/>
      <c r="AG73" s="81"/>
      <c r="AH73" s="81"/>
      <c r="AI73" s="81"/>
      <c r="AJ73" s="81"/>
      <c r="AK73" s="81"/>
      <c r="AL73" s="81"/>
      <c r="AM73" s="81"/>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8" t="s">
        <v>1242</v>
      </c>
      <c r="B74" s="80">
        <v>66</v>
      </c>
      <c r="C74" s="80">
        <v>18</v>
      </c>
      <c r="D74" s="80">
        <v>66</v>
      </c>
      <c r="E74" s="80">
        <v>2022</v>
      </c>
      <c r="F74" s="80" t="s">
        <v>568</v>
      </c>
      <c r="G74" s="182" t="s">
        <v>564</v>
      </c>
      <c r="H74" s="80" t="s">
        <v>564</v>
      </c>
      <c r="I74" s="173"/>
      <c r="J74" s="83"/>
      <c r="K74" s="81"/>
      <c r="L74" s="81"/>
      <c r="M74" s="81"/>
      <c r="N74" s="81"/>
      <c r="O74" s="81"/>
      <c r="P74" s="81"/>
      <c r="Q74" s="81"/>
      <c r="R74" s="81"/>
      <c r="S74" s="81"/>
      <c r="T74" s="81"/>
      <c r="U74" s="81"/>
      <c r="V74" s="81"/>
      <c r="W74" s="81"/>
      <c r="X74" s="81"/>
      <c r="Y74" s="81"/>
      <c r="Z74" s="81"/>
      <c r="AA74" s="81"/>
      <c r="AB74" s="81"/>
      <c r="AC74" s="82"/>
      <c r="AD74" s="81"/>
      <c r="AE74" s="81"/>
      <c r="AF74" s="81"/>
      <c r="AG74" s="81"/>
      <c r="AH74" s="81"/>
      <c r="AI74" s="81"/>
      <c r="AJ74" s="81"/>
      <c r="AK74" s="81"/>
      <c r="AL74" s="81"/>
      <c r="AM74" s="81"/>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8" t="s">
        <v>1242</v>
      </c>
      <c r="B75" s="80">
        <v>67</v>
      </c>
      <c r="C75" s="80">
        <v>18</v>
      </c>
      <c r="D75" s="80">
        <v>67</v>
      </c>
      <c r="E75" s="80">
        <v>2022</v>
      </c>
      <c r="F75" s="80" t="s">
        <v>568</v>
      </c>
      <c r="G75" s="182" t="s">
        <v>564</v>
      </c>
      <c r="H75" s="80" t="s">
        <v>564</v>
      </c>
      <c r="I75" s="173"/>
      <c r="J75" s="83"/>
      <c r="K75" s="81"/>
      <c r="L75" s="81"/>
      <c r="M75" s="81"/>
      <c r="N75" s="81"/>
      <c r="O75" s="81"/>
      <c r="P75" s="81"/>
      <c r="Q75" s="81"/>
      <c r="R75" s="81"/>
      <c r="S75" s="81"/>
      <c r="T75" s="81"/>
      <c r="U75" s="81"/>
      <c r="V75" s="81"/>
      <c r="W75" s="81"/>
      <c r="X75" s="81"/>
      <c r="Y75" s="81"/>
      <c r="Z75" s="81"/>
      <c r="AA75" s="81"/>
      <c r="AB75" s="81"/>
      <c r="AC75" s="82"/>
      <c r="AD75" s="81"/>
      <c r="AE75" s="81"/>
      <c r="AF75" s="81"/>
      <c r="AG75" s="81"/>
      <c r="AH75" s="81"/>
      <c r="AI75" s="81"/>
      <c r="AJ75" s="81"/>
      <c r="AK75" s="81"/>
      <c r="AL75" s="81"/>
      <c r="AM75" s="81"/>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8" t="s">
        <v>1242</v>
      </c>
      <c r="B76" s="80">
        <v>68</v>
      </c>
      <c r="C76" s="80">
        <v>18</v>
      </c>
      <c r="D76" s="80">
        <v>68</v>
      </c>
      <c r="E76" s="80">
        <v>2022</v>
      </c>
      <c r="F76" s="80" t="s">
        <v>568</v>
      </c>
      <c r="G76" s="182" t="s">
        <v>564</v>
      </c>
      <c r="H76" s="80" t="s">
        <v>564</v>
      </c>
      <c r="I76" s="173"/>
      <c r="J76" s="83"/>
      <c r="K76" s="81"/>
      <c r="L76" s="81"/>
      <c r="M76" s="81"/>
      <c r="N76" s="81"/>
      <c r="O76" s="81"/>
      <c r="P76" s="81"/>
      <c r="Q76" s="81"/>
      <c r="R76" s="81"/>
      <c r="S76" s="81"/>
      <c r="T76" s="81"/>
      <c r="U76" s="81"/>
      <c r="V76" s="81"/>
      <c r="W76" s="81"/>
      <c r="X76" s="81"/>
      <c r="Y76" s="81"/>
      <c r="Z76" s="81"/>
      <c r="AA76" s="81"/>
      <c r="AB76" s="81"/>
      <c r="AC76" s="82"/>
      <c r="AD76" s="81"/>
      <c r="AE76" s="81"/>
      <c r="AF76" s="81"/>
      <c r="AG76" s="81"/>
      <c r="AH76" s="81"/>
      <c r="AI76" s="81"/>
      <c r="AJ76" s="81"/>
      <c r="AK76" s="81"/>
      <c r="AL76" s="81"/>
      <c r="AM76" s="81"/>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8" t="s">
        <v>1242</v>
      </c>
      <c r="B77" s="80">
        <v>69</v>
      </c>
      <c r="C77" s="80">
        <v>18</v>
      </c>
      <c r="D77" s="80">
        <v>69</v>
      </c>
      <c r="E77" s="80">
        <v>2022</v>
      </c>
      <c r="F77" s="80" t="s">
        <v>568</v>
      </c>
      <c r="G77" s="182" t="s">
        <v>564</v>
      </c>
      <c r="H77" s="80" t="s">
        <v>564</v>
      </c>
      <c r="I77" s="173"/>
      <c r="J77" s="83"/>
      <c r="K77" s="81"/>
      <c r="L77" s="81"/>
      <c r="M77" s="81"/>
      <c r="N77" s="81"/>
      <c r="O77" s="81"/>
      <c r="P77" s="81"/>
      <c r="Q77" s="81"/>
      <c r="R77" s="81"/>
      <c r="S77" s="81"/>
      <c r="T77" s="81"/>
      <c r="U77" s="81"/>
      <c r="V77" s="81"/>
      <c r="W77" s="81"/>
      <c r="X77" s="81"/>
      <c r="Y77" s="81"/>
      <c r="Z77" s="81"/>
      <c r="AA77" s="81"/>
      <c r="AB77" s="81"/>
      <c r="AC77" s="82"/>
      <c r="AD77" s="81"/>
      <c r="AE77" s="81"/>
      <c r="AF77" s="81"/>
      <c r="AG77" s="81"/>
      <c r="AH77" s="81"/>
      <c r="AI77" s="81"/>
      <c r="AJ77" s="81"/>
      <c r="AK77" s="81"/>
      <c r="AL77" s="81"/>
      <c r="AM77" s="81"/>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8" t="s">
        <v>1242</v>
      </c>
      <c r="B78" s="80">
        <v>70</v>
      </c>
      <c r="C78" s="80">
        <v>18</v>
      </c>
      <c r="D78" s="80">
        <v>70</v>
      </c>
      <c r="E78" s="80">
        <v>2022</v>
      </c>
      <c r="F78" s="80" t="s">
        <v>568</v>
      </c>
      <c r="G78" s="182" t="s">
        <v>564</v>
      </c>
      <c r="H78" s="80" t="s">
        <v>564</v>
      </c>
      <c r="I78" s="173"/>
      <c r="J78" s="83"/>
      <c r="K78" s="81"/>
      <c r="L78" s="81"/>
      <c r="M78" s="81"/>
      <c r="N78" s="81"/>
      <c r="O78" s="81"/>
      <c r="P78" s="81"/>
      <c r="Q78" s="81"/>
      <c r="R78" s="81"/>
      <c r="S78" s="81"/>
      <c r="T78" s="81"/>
      <c r="U78" s="81"/>
      <c r="V78" s="81"/>
      <c r="W78" s="81"/>
      <c r="X78" s="81"/>
      <c r="Y78" s="81"/>
      <c r="Z78" s="81"/>
      <c r="AA78" s="81"/>
      <c r="AB78" s="81"/>
      <c r="AC78" s="82"/>
      <c r="AD78" s="81"/>
      <c r="AE78" s="81"/>
      <c r="AF78" s="81"/>
      <c r="AG78" s="81"/>
      <c r="AH78" s="81"/>
      <c r="AI78" s="81"/>
      <c r="AJ78" s="81"/>
      <c r="AK78" s="81"/>
      <c r="AL78" s="81"/>
      <c r="AM78" s="81"/>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8" t="s">
        <v>1242</v>
      </c>
      <c r="B79" s="80">
        <v>71</v>
      </c>
      <c r="C79" s="80">
        <v>18</v>
      </c>
      <c r="D79" s="80">
        <v>71</v>
      </c>
      <c r="E79" s="80">
        <v>2022</v>
      </c>
      <c r="F79" s="80" t="s">
        <v>568</v>
      </c>
      <c r="G79" s="182" t="s">
        <v>564</v>
      </c>
      <c r="H79" s="80" t="s">
        <v>564</v>
      </c>
      <c r="I79" s="173"/>
      <c r="J79" s="83"/>
      <c r="K79" s="81"/>
      <c r="L79" s="81"/>
      <c r="M79" s="81"/>
      <c r="N79" s="81"/>
      <c r="O79" s="81"/>
      <c r="P79" s="81"/>
      <c r="Q79" s="81"/>
      <c r="R79" s="81"/>
      <c r="S79" s="81"/>
      <c r="T79" s="81"/>
      <c r="U79" s="81"/>
      <c r="V79" s="81"/>
      <c r="W79" s="81"/>
      <c r="X79" s="81"/>
      <c r="Y79" s="81"/>
      <c r="Z79" s="81"/>
      <c r="AA79" s="81"/>
      <c r="AB79" s="81"/>
      <c r="AC79" s="82"/>
      <c r="AD79" s="81"/>
      <c r="AE79" s="81"/>
      <c r="AF79" s="81"/>
      <c r="AG79" s="81"/>
      <c r="AH79" s="81"/>
      <c r="AI79" s="81"/>
      <c r="AJ79" s="81"/>
      <c r="AK79" s="81"/>
      <c r="AL79" s="81"/>
      <c r="AM79" s="81"/>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8" t="s">
        <v>1242</v>
      </c>
      <c r="B80" s="80">
        <v>72</v>
      </c>
      <c r="C80" s="80">
        <v>18</v>
      </c>
      <c r="D80" s="80">
        <v>72</v>
      </c>
      <c r="E80" s="80">
        <v>2022</v>
      </c>
      <c r="F80" s="80" t="s">
        <v>568</v>
      </c>
      <c r="G80" s="182" t="s">
        <v>564</v>
      </c>
      <c r="H80" s="80" t="s">
        <v>564</v>
      </c>
      <c r="I80" s="173"/>
      <c r="J80" s="83"/>
      <c r="K80" s="81"/>
      <c r="L80" s="81"/>
      <c r="M80" s="81"/>
      <c r="N80" s="81"/>
      <c r="O80" s="81"/>
      <c r="P80" s="81"/>
      <c r="Q80" s="81"/>
      <c r="R80" s="81"/>
      <c r="S80" s="81"/>
      <c r="T80" s="81"/>
      <c r="U80" s="81"/>
      <c r="V80" s="81"/>
      <c r="W80" s="81"/>
      <c r="X80" s="81"/>
      <c r="Y80" s="81"/>
      <c r="Z80" s="81"/>
      <c r="AA80" s="81"/>
      <c r="AB80" s="81"/>
      <c r="AC80" s="82"/>
      <c r="AD80" s="81"/>
      <c r="AE80" s="81"/>
      <c r="AF80" s="81"/>
      <c r="AG80" s="81"/>
      <c r="AH80" s="81"/>
      <c r="AI80" s="81"/>
      <c r="AJ80" s="81"/>
      <c r="AK80" s="81"/>
      <c r="AL80" s="81"/>
      <c r="AM80" s="81"/>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8" t="s">
        <v>1242</v>
      </c>
      <c r="B81" s="80">
        <v>73</v>
      </c>
      <c r="C81" s="80">
        <v>18</v>
      </c>
      <c r="D81" s="80">
        <v>73</v>
      </c>
      <c r="E81" s="80">
        <v>2022</v>
      </c>
      <c r="F81" s="80" t="s">
        <v>568</v>
      </c>
      <c r="G81" s="182" t="s">
        <v>564</v>
      </c>
      <c r="H81" s="80" t="s">
        <v>564</v>
      </c>
      <c r="I81" s="173"/>
      <c r="J81" s="83"/>
      <c r="K81" s="81"/>
      <c r="L81" s="81"/>
      <c r="M81" s="81"/>
      <c r="N81" s="81"/>
      <c r="O81" s="81"/>
      <c r="P81" s="81"/>
      <c r="Q81" s="81"/>
      <c r="R81" s="81"/>
      <c r="S81" s="81"/>
      <c r="T81" s="81"/>
      <c r="U81" s="81"/>
      <c r="V81" s="81"/>
      <c r="W81" s="81"/>
      <c r="X81" s="81"/>
      <c r="Y81" s="81"/>
      <c r="Z81" s="81"/>
      <c r="AA81" s="81"/>
      <c r="AB81" s="81"/>
      <c r="AC81" s="82"/>
      <c r="AD81" s="81"/>
      <c r="AE81" s="81"/>
      <c r="AF81" s="81"/>
      <c r="AG81" s="81"/>
      <c r="AH81" s="81"/>
      <c r="AI81" s="81"/>
      <c r="AJ81" s="81"/>
      <c r="AK81" s="81"/>
      <c r="AL81" s="81"/>
      <c r="AM81" s="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8" t="s">
        <v>1242</v>
      </c>
      <c r="B82" s="80">
        <v>74</v>
      </c>
      <c r="C82" s="80">
        <v>18</v>
      </c>
      <c r="D82" s="80">
        <v>74</v>
      </c>
      <c r="E82" s="80">
        <v>2022</v>
      </c>
      <c r="F82" s="80" t="s">
        <v>568</v>
      </c>
      <c r="G82" s="182" t="s">
        <v>564</v>
      </c>
      <c r="H82" s="80" t="s">
        <v>564</v>
      </c>
      <c r="I82" s="173"/>
      <c r="J82" s="83"/>
      <c r="K82" s="81"/>
      <c r="L82" s="81"/>
      <c r="M82" s="81"/>
      <c r="N82" s="81"/>
      <c r="O82" s="81"/>
      <c r="P82" s="81"/>
      <c r="Q82" s="81"/>
      <c r="R82" s="81"/>
      <c r="S82" s="81"/>
      <c r="T82" s="81"/>
      <c r="U82" s="81"/>
      <c r="V82" s="81"/>
      <c r="W82" s="81"/>
      <c r="X82" s="81"/>
      <c r="Y82" s="81"/>
      <c r="Z82" s="81"/>
      <c r="AA82" s="81"/>
      <c r="AB82" s="81"/>
      <c r="AC82" s="82"/>
      <c r="AD82" s="81"/>
      <c r="AE82" s="81"/>
      <c r="AF82" s="81"/>
      <c r="AG82" s="81"/>
      <c r="AH82" s="81"/>
      <c r="AI82" s="81"/>
      <c r="AJ82" s="81"/>
      <c r="AK82" s="81"/>
      <c r="AL82" s="81"/>
      <c r="AM82" s="81"/>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8" t="s">
        <v>1242</v>
      </c>
      <c r="B83" s="80">
        <v>75</v>
      </c>
      <c r="C83" s="80">
        <v>18</v>
      </c>
      <c r="D83" s="80">
        <v>75</v>
      </c>
      <c r="E83" s="80">
        <v>2022</v>
      </c>
      <c r="F83" s="80" t="s">
        <v>568</v>
      </c>
      <c r="G83" s="182" t="s">
        <v>564</v>
      </c>
      <c r="H83" s="80" t="s">
        <v>564</v>
      </c>
      <c r="I83" s="173"/>
      <c r="J83" s="83"/>
      <c r="K83" s="81"/>
      <c r="L83" s="81"/>
      <c r="M83" s="81"/>
      <c r="N83" s="81"/>
      <c r="O83" s="81"/>
      <c r="P83" s="81"/>
      <c r="Q83" s="81"/>
      <c r="R83" s="81"/>
      <c r="S83" s="81"/>
      <c r="T83" s="81"/>
      <c r="U83" s="81"/>
      <c r="V83" s="81"/>
      <c r="W83" s="81"/>
      <c r="X83" s="81"/>
      <c r="Y83" s="81"/>
      <c r="Z83" s="81"/>
      <c r="AA83" s="81"/>
      <c r="AB83" s="81"/>
      <c r="AC83" s="82"/>
      <c r="AD83" s="81"/>
      <c r="AE83" s="81"/>
      <c r="AF83" s="81"/>
      <c r="AG83" s="81"/>
      <c r="AH83" s="81"/>
      <c r="AI83" s="81"/>
      <c r="AJ83" s="81"/>
      <c r="AK83" s="81"/>
      <c r="AL83" s="81"/>
      <c r="AM83" s="81"/>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8" t="s">
        <v>1242</v>
      </c>
      <c r="B84" s="80">
        <v>76</v>
      </c>
      <c r="C84" s="80">
        <v>18</v>
      </c>
      <c r="D84" s="80">
        <v>76</v>
      </c>
      <c r="E84" s="80">
        <v>2022</v>
      </c>
      <c r="F84" s="80" t="s">
        <v>568</v>
      </c>
      <c r="G84" s="182" t="s">
        <v>564</v>
      </c>
      <c r="H84" s="80" t="s">
        <v>564</v>
      </c>
      <c r="I84" s="173"/>
      <c r="J84" s="83"/>
      <c r="K84" s="81"/>
      <c r="L84" s="81"/>
      <c r="M84" s="81"/>
      <c r="N84" s="81"/>
      <c r="O84" s="81"/>
      <c r="P84" s="81"/>
      <c r="Q84" s="81"/>
      <c r="R84" s="81"/>
      <c r="S84" s="81"/>
      <c r="T84" s="81"/>
      <c r="U84" s="81"/>
      <c r="V84" s="81"/>
      <c r="W84" s="81"/>
      <c r="X84" s="81"/>
      <c r="Y84" s="81"/>
      <c r="Z84" s="81"/>
      <c r="AA84" s="81"/>
      <c r="AB84" s="81"/>
      <c r="AC84" s="82"/>
      <c r="AD84" s="81"/>
      <c r="AE84" s="81"/>
      <c r="AF84" s="81"/>
      <c r="AG84" s="81"/>
      <c r="AH84" s="81"/>
      <c r="AI84" s="81"/>
      <c r="AJ84" s="81"/>
      <c r="AK84" s="81"/>
      <c r="AL84" s="81"/>
      <c r="AM84" s="81"/>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8" t="s">
        <v>1242</v>
      </c>
      <c r="B85" s="80">
        <v>77</v>
      </c>
      <c r="C85" s="80">
        <v>18</v>
      </c>
      <c r="D85" s="80">
        <v>77</v>
      </c>
      <c r="E85" s="80">
        <v>2022</v>
      </c>
      <c r="F85" s="80" t="s">
        <v>568</v>
      </c>
      <c r="G85" s="182" t="s">
        <v>564</v>
      </c>
      <c r="H85" s="80" t="s">
        <v>564</v>
      </c>
      <c r="I85" s="173"/>
      <c r="J85" s="83"/>
      <c r="K85" s="81"/>
      <c r="L85" s="81"/>
      <c r="M85" s="81"/>
      <c r="N85" s="81"/>
      <c r="O85" s="81"/>
      <c r="P85" s="81"/>
      <c r="Q85" s="81"/>
      <c r="R85" s="81"/>
      <c r="S85" s="81"/>
      <c r="T85" s="81"/>
      <c r="U85" s="81"/>
      <c r="V85" s="81"/>
      <c r="W85" s="81"/>
      <c r="X85" s="81"/>
      <c r="Y85" s="81"/>
      <c r="Z85" s="81"/>
      <c r="AA85" s="81"/>
      <c r="AB85" s="81"/>
      <c r="AC85" s="82"/>
      <c r="AD85" s="81"/>
      <c r="AE85" s="81"/>
      <c r="AF85" s="81"/>
      <c r="AG85" s="81"/>
      <c r="AH85" s="81"/>
      <c r="AI85" s="81"/>
      <c r="AJ85" s="81"/>
      <c r="AK85" s="81"/>
      <c r="AL85" s="81"/>
      <c r="AM85" s="81"/>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8" t="s">
        <v>1242</v>
      </c>
      <c r="B86" s="80">
        <v>78</v>
      </c>
      <c r="C86" s="80">
        <v>18</v>
      </c>
      <c r="D86" s="80">
        <v>78</v>
      </c>
      <c r="E86" s="80">
        <v>2022</v>
      </c>
      <c r="F86" s="80" t="s">
        <v>568</v>
      </c>
      <c r="G86" s="182" t="s">
        <v>564</v>
      </c>
      <c r="H86" s="80" t="s">
        <v>564</v>
      </c>
      <c r="I86" s="173"/>
      <c r="J86" s="83"/>
      <c r="K86" s="81"/>
      <c r="L86" s="81"/>
      <c r="M86" s="81"/>
      <c r="N86" s="81"/>
      <c r="O86" s="81"/>
      <c r="P86" s="81"/>
      <c r="Q86" s="81"/>
      <c r="R86" s="81"/>
      <c r="S86" s="81"/>
      <c r="T86" s="81"/>
      <c r="U86" s="81"/>
      <c r="V86" s="81"/>
      <c r="W86" s="81"/>
      <c r="X86" s="81"/>
      <c r="Y86" s="81"/>
      <c r="Z86" s="81"/>
      <c r="AA86" s="81"/>
      <c r="AB86" s="81"/>
      <c r="AC86" s="82"/>
      <c r="AD86" s="81"/>
      <c r="AE86" s="81"/>
      <c r="AF86" s="81"/>
      <c r="AG86" s="81"/>
      <c r="AH86" s="81"/>
      <c r="AI86" s="81"/>
      <c r="AJ86" s="81"/>
      <c r="AK86" s="81"/>
      <c r="AL86" s="81"/>
      <c r="AM86" s="81"/>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8" t="s">
        <v>1242</v>
      </c>
      <c r="B87" s="80">
        <v>79</v>
      </c>
      <c r="C87" s="80">
        <v>18</v>
      </c>
      <c r="D87" s="80">
        <v>79</v>
      </c>
      <c r="E87" s="80">
        <v>2022</v>
      </c>
      <c r="F87" s="80" t="s">
        <v>568</v>
      </c>
      <c r="G87" s="182" t="s">
        <v>564</v>
      </c>
      <c r="H87" s="80" t="s">
        <v>564</v>
      </c>
      <c r="I87" s="173"/>
      <c r="J87" s="83"/>
      <c r="K87" s="81"/>
      <c r="L87" s="81"/>
      <c r="M87" s="81"/>
      <c r="N87" s="81"/>
      <c r="O87" s="81"/>
      <c r="P87" s="81"/>
      <c r="Q87" s="81"/>
      <c r="R87" s="81"/>
      <c r="S87" s="81"/>
      <c r="T87" s="81"/>
      <c r="U87" s="81"/>
      <c r="V87" s="81"/>
      <c r="W87" s="81"/>
      <c r="X87" s="81"/>
      <c r="Y87" s="81"/>
      <c r="Z87" s="81"/>
      <c r="AA87" s="81"/>
      <c r="AB87" s="81"/>
      <c r="AC87" s="82"/>
      <c r="AD87" s="81"/>
      <c r="AE87" s="81"/>
      <c r="AF87" s="81"/>
      <c r="AG87" s="81"/>
      <c r="AH87" s="81"/>
      <c r="AI87" s="81"/>
      <c r="AJ87" s="81"/>
      <c r="AK87" s="81"/>
      <c r="AL87" s="81"/>
      <c r="AM87" s="81"/>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8" t="s">
        <v>1242</v>
      </c>
      <c r="B88" s="80">
        <v>80</v>
      </c>
      <c r="C88" s="80">
        <v>18</v>
      </c>
      <c r="D88" s="80">
        <v>80</v>
      </c>
      <c r="E88" s="80">
        <v>2022</v>
      </c>
      <c r="F88" s="80" t="s">
        <v>568</v>
      </c>
      <c r="G88" s="182" t="s">
        <v>564</v>
      </c>
      <c r="H88" s="80" t="s">
        <v>564</v>
      </c>
      <c r="I88" s="173"/>
      <c r="J88" s="83"/>
      <c r="K88" s="81"/>
      <c r="L88" s="81"/>
      <c r="M88" s="81"/>
      <c r="N88" s="81"/>
      <c r="O88" s="81"/>
      <c r="P88" s="81"/>
      <c r="Q88" s="81"/>
      <c r="R88" s="81"/>
      <c r="S88" s="81"/>
      <c r="T88" s="81"/>
      <c r="U88" s="81"/>
      <c r="V88" s="81"/>
      <c r="W88" s="81"/>
      <c r="X88" s="81"/>
      <c r="Y88" s="81"/>
      <c r="Z88" s="81"/>
      <c r="AA88" s="81"/>
      <c r="AB88" s="81"/>
      <c r="AC88" s="82"/>
      <c r="AD88" s="81"/>
      <c r="AE88" s="81"/>
      <c r="AF88" s="81"/>
      <c r="AG88" s="81"/>
      <c r="AH88" s="81"/>
      <c r="AI88" s="81"/>
      <c r="AJ88" s="81"/>
      <c r="AK88" s="81"/>
      <c r="AL88" s="81"/>
      <c r="AM88" s="81"/>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8" t="s">
        <v>1242</v>
      </c>
      <c r="B89" s="80">
        <v>81</v>
      </c>
      <c r="C89" s="80">
        <v>18</v>
      </c>
      <c r="D89" s="80">
        <v>81</v>
      </c>
      <c r="E89" s="80">
        <v>2022</v>
      </c>
      <c r="F89" s="80" t="s">
        <v>568</v>
      </c>
      <c r="G89" s="182" t="s">
        <v>564</v>
      </c>
      <c r="H89" s="80" t="s">
        <v>564</v>
      </c>
      <c r="I89" s="173"/>
      <c r="J89" s="83"/>
      <c r="K89" s="81"/>
      <c r="L89" s="81"/>
      <c r="M89" s="81"/>
      <c r="N89" s="81"/>
      <c r="O89" s="81"/>
      <c r="P89" s="81"/>
      <c r="Q89" s="81"/>
      <c r="R89" s="81"/>
      <c r="S89" s="81"/>
      <c r="T89" s="81"/>
      <c r="U89" s="81"/>
      <c r="V89" s="81"/>
      <c r="W89" s="81"/>
      <c r="X89" s="81"/>
      <c r="Y89" s="81"/>
      <c r="Z89" s="81"/>
      <c r="AA89" s="81"/>
      <c r="AB89" s="81"/>
      <c r="AC89" s="82"/>
      <c r="AD89" s="81"/>
      <c r="AE89" s="81"/>
      <c r="AF89" s="81"/>
      <c r="AG89" s="81"/>
      <c r="AH89" s="81"/>
      <c r="AI89" s="81"/>
      <c r="AJ89" s="81"/>
      <c r="AK89" s="81"/>
      <c r="AL89" s="81"/>
      <c r="AM89" s="81"/>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8" t="s">
        <v>1242</v>
      </c>
      <c r="B90" s="80">
        <v>82</v>
      </c>
      <c r="C90" s="80">
        <v>18</v>
      </c>
      <c r="D90" s="80">
        <v>82</v>
      </c>
      <c r="E90" s="80">
        <v>2022</v>
      </c>
      <c r="F90" s="80" t="s">
        <v>568</v>
      </c>
      <c r="G90" s="182" t="s">
        <v>564</v>
      </c>
      <c r="H90" s="80" t="s">
        <v>564</v>
      </c>
      <c r="I90" s="173"/>
      <c r="J90" s="83"/>
      <c r="K90" s="81"/>
      <c r="L90" s="81"/>
      <c r="M90" s="81"/>
      <c r="N90" s="81"/>
      <c r="O90" s="81"/>
      <c r="P90" s="81"/>
      <c r="Q90" s="81"/>
      <c r="R90" s="81"/>
      <c r="S90" s="81"/>
      <c r="T90" s="81"/>
      <c r="U90" s="81"/>
      <c r="V90" s="81"/>
      <c r="W90" s="81"/>
      <c r="X90" s="81"/>
      <c r="Y90" s="81"/>
      <c r="Z90" s="81"/>
      <c r="AA90" s="81"/>
      <c r="AB90" s="81"/>
      <c r="AC90" s="82"/>
      <c r="AD90" s="81"/>
      <c r="AE90" s="81"/>
      <c r="AF90" s="81"/>
      <c r="AG90" s="81"/>
      <c r="AH90" s="81"/>
      <c r="AI90" s="81"/>
      <c r="AJ90" s="81"/>
      <c r="AK90" s="81"/>
      <c r="AL90" s="81"/>
      <c r="AM90" s="81"/>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8" t="s">
        <v>1242</v>
      </c>
      <c r="B91" s="80">
        <v>83</v>
      </c>
      <c r="C91" s="80">
        <v>18</v>
      </c>
      <c r="D91" s="80">
        <v>83</v>
      </c>
      <c r="E91" s="80">
        <v>2022</v>
      </c>
      <c r="F91" s="80" t="s">
        <v>568</v>
      </c>
      <c r="G91" s="182" t="s">
        <v>564</v>
      </c>
      <c r="H91" s="80" t="s">
        <v>564</v>
      </c>
      <c r="I91" s="173"/>
      <c r="J91" s="83"/>
      <c r="K91" s="81"/>
      <c r="L91" s="81"/>
      <c r="M91" s="81"/>
      <c r="N91" s="81"/>
      <c r="O91" s="81"/>
      <c r="P91" s="81"/>
      <c r="Q91" s="81"/>
      <c r="R91" s="81"/>
      <c r="S91" s="81"/>
      <c r="T91" s="81"/>
      <c r="U91" s="81"/>
      <c r="V91" s="81"/>
      <c r="W91" s="81"/>
      <c r="X91" s="81"/>
      <c r="Y91" s="81"/>
      <c r="Z91" s="81"/>
      <c r="AA91" s="81"/>
      <c r="AB91" s="81"/>
      <c r="AC91" s="82"/>
      <c r="AD91" s="81"/>
      <c r="AE91" s="81"/>
      <c r="AF91" s="81"/>
      <c r="AG91" s="81"/>
      <c r="AH91" s="81"/>
      <c r="AI91" s="81"/>
      <c r="AJ91" s="81"/>
      <c r="AK91" s="81"/>
      <c r="AL91" s="81"/>
      <c r="AM91" s="8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8" t="s">
        <v>1242</v>
      </c>
      <c r="B92" s="80">
        <v>84</v>
      </c>
      <c r="C92" s="80">
        <v>18</v>
      </c>
      <c r="D92" s="80">
        <v>84</v>
      </c>
      <c r="E92" s="80">
        <v>2022</v>
      </c>
      <c r="F92" s="80" t="s">
        <v>568</v>
      </c>
      <c r="G92" s="182" t="s">
        <v>564</v>
      </c>
      <c r="H92" s="80" t="s">
        <v>564</v>
      </c>
      <c r="I92" s="173"/>
      <c r="J92" s="83"/>
      <c r="K92" s="81"/>
      <c r="L92" s="81"/>
      <c r="M92" s="81"/>
      <c r="N92" s="81"/>
      <c r="O92" s="81"/>
      <c r="P92" s="81"/>
      <c r="Q92" s="81"/>
      <c r="R92" s="81"/>
      <c r="S92" s="81"/>
      <c r="T92" s="81"/>
      <c r="U92" s="81"/>
      <c r="V92" s="81"/>
      <c r="W92" s="81"/>
      <c r="X92" s="81"/>
      <c r="Y92" s="81"/>
      <c r="Z92" s="81"/>
      <c r="AA92" s="81"/>
      <c r="AB92" s="81"/>
      <c r="AC92" s="82"/>
      <c r="AD92" s="81"/>
      <c r="AE92" s="81"/>
      <c r="AF92" s="81"/>
      <c r="AG92" s="81"/>
      <c r="AH92" s="81"/>
      <c r="AI92" s="81"/>
      <c r="AJ92" s="81"/>
      <c r="AK92" s="81"/>
      <c r="AL92" s="81"/>
      <c r="AM92" s="81"/>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8" t="s">
        <v>1242</v>
      </c>
      <c r="B93" s="80">
        <v>85</v>
      </c>
      <c r="C93" s="80">
        <v>18</v>
      </c>
      <c r="D93" s="80">
        <v>85</v>
      </c>
      <c r="E93" s="80">
        <v>2022</v>
      </c>
      <c r="F93" s="80" t="s">
        <v>568</v>
      </c>
      <c r="G93" s="182" t="s">
        <v>564</v>
      </c>
      <c r="H93" s="80" t="s">
        <v>564</v>
      </c>
      <c r="I93" s="173"/>
      <c r="J93" s="83"/>
      <c r="K93" s="81"/>
      <c r="L93" s="81"/>
      <c r="M93" s="81"/>
      <c r="N93" s="81"/>
      <c r="O93" s="81"/>
      <c r="P93" s="81"/>
      <c r="Q93" s="81"/>
      <c r="R93" s="81"/>
      <c r="S93" s="81"/>
      <c r="T93" s="81"/>
      <c r="U93" s="81"/>
      <c r="V93" s="81"/>
      <c r="W93" s="81"/>
      <c r="X93" s="81"/>
      <c r="Y93" s="81"/>
      <c r="Z93" s="81"/>
      <c r="AA93" s="81"/>
      <c r="AB93" s="81"/>
      <c r="AC93" s="82"/>
      <c r="AD93" s="81"/>
      <c r="AE93" s="81"/>
      <c r="AF93" s="81"/>
      <c r="AG93" s="81"/>
      <c r="AH93" s="81"/>
      <c r="AI93" s="81"/>
      <c r="AJ93" s="81"/>
      <c r="AK93" s="81"/>
      <c r="AL93" s="81"/>
      <c r="AM93" s="81"/>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8" t="s">
        <v>1242</v>
      </c>
      <c r="B94" s="80">
        <v>86</v>
      </c>
      <c r="C94" s="80">
        <v>18</v>
      </c>
      <c r="D94" s="80">
        <v>86</v>
      </c>
      <c r="E94" s="80">
        <v>2022</v>
      </c>
      <c r="F94" s="80" t="s">
        <v>568</v>
      </c>
      <c r="G94" s="182" t="s">
        <v>564</v>
      </c>
      <c r="H94" s="80" t="s">
        <v>564</v>
      </c>
      <c r="I94" s="173"/>
      <c r="J94" s="83"/>
      <c r="K94" s="81"/>
      <c r="L94" s="81"/>
      <c r="M94" s="81"/>
      <c r="N94" s="81"/>
      <c r="O94" s="81"/>
      <c r="P94" s="81"/>
      <c r="Q94" s="81"/>
      <c r="R94" s="81"/>
      <c r="S94" s="81"/>
      <c r="T94" s="81"/>
      <c r="U94" s="81"/>
      <c r="V94" s="81"/>
      <c r="W94" s="81"/>
      <c r="X94" s="81"/>
      <c r="Y94" s="81"/>
      <c r="Z94" s="81"/>
      <c r="AA94" s="81"/>
      <c r="AB94" s="81"/>
      <c r="AC94" s="82"/>
      <c r="AD94" s="81"/>
      <c r="AE94" s="81"/>
      <c r="AF94" s="81"/>
      <c r="AG94" s="81"/>
      <c r="AH94" s="81"/>
      <c r="AI94" s="81"/>
      <c r="AJ94" s="81"/>
      <c r="AK94" s="81"/>
      <c r="AL94" s="81"/>
      <c r="AM94" s="81"/>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8" t="s">
        <v>1242</v>
      </c>
      <c r="B95" s="80">
        <v>87</v>
      </c>
      <c r="C95" s="80">
        <v>18</v>
      </c>
      <c r="D95" s="80">
        <v>87</v>
      </c>
      <c r="E95" s="80">
        <v>2022</v>
      </c>
      <c r="F95" s="80" t="s">
        <v>568</v>
      </c>
      <c r="G95" s="182" t="s">
        <v>564</v>
      </c>
      <c r="H95" s="80" t="s">
        <v>564</v>
      </c>
      <c r="I95" s="173"/>
      <c r="J95" s="83"/>
      <c r="K95" s="81"/>
      <c r="L95" s="81"/>
      <c r="M95" s="81"/>
      <c r="N95" s="81"/>
      <c r="O95" s="81"/>
      <c r="P95" s="81"/>
      <c r="Q95" s="81"/>
      <c r="R95" s="81"/>
      <c r="S95" s="81"/>
      <c r="T95" s="81"/>
      <c r="U95" s="81"/>
      <c r="V95" s="81"/>
      <c r="W95" s="81"/>
      <c r="X95" s="81"/>
      <c r="Y95" s="81"/>
      <c r="Z95" s="81"/>
      <c r="AA95" s="81"/>
      <c r="AB95" s="81"/>
      <c r="AC95" s="82"/>
      <c r="AD95" s="81"/>
      <c r="AE95" s="81"/>
      <c r="AF95" s="81"/>
      <c r="AG95" s="81"/>
      <c r="AH95" s="81"/>
      <c r="AI95" s="81"/>
      <c r="AJ95" s="81"/>
      <c r="AK95" s="81"/>
      <c r="AL95" s="81"/>
      <c r="AM95" s="81"/>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8" t="s">
        <v>1242</v>
      </c>
      <c r="B96" s="80">
        <v>88</v>
      </c>
      <c r="C96" s="80">
        <v>18</v>
      </c>
      <c r="D96" s="80">
        <v>88</v>
      </c>
      <c r="E96" s="80">
        <v>2022</v>
      </c>
      <c r="F96" s="80" t="s">
        <v>568</v>
      </c>
      <c r="G96" s="182" t="s">
        <v>564</v>
      </c>
      <c r="H96" s="80" t="s">
        <v>564</v>
      </c>
      <c r="I96" s="173"/>
      <c r="J96" s="83"/>
      <c r="K96" s="81"/>
      <c r="L96" s="81"/>
      <c r="M96" s="81"/>
      <c r="N96" s="81"/>
      <c r="O96" s="81"/>
      <c r="P96" s="81"/>
      <c r="Q96" s="81"/>
      <c r="R96" s="81"/>
      <c r="S96" s="81"/>
      <c r="T96" s="81"/>
      <c r="U96" s="81"/>
      <c r="V96" s="81"/>
      <c r="W96" s="81"/>
      <c r="X96" s="81"/>
      <c r="Y96" s="81"/>
      <c r="Z96" s="81"/>
      <c r="AA96" s="81"/>
      <c r="AB96" s="81"/>
      <c r="AC96" s="82"/>
      <c r="AD96" s="81"/>
      <c r="AE96" s="81"/>
      <c r="AF96" s="81"/>
      <c r="AG96" s="81"/>
      <c r="AH96" s="81"/>
      <c r="AI96" s="81"/>
      <c r="AJ96" s="81"/>
      <c r="AK96" s="81"/>
      <c r="AL96" s="81"/>
      <c r="AM96" s="81"/>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8" t="s">
        <v>1242</v>
      </c>
      <c r="B97" s="80">
        <v>89</v>
      </c>
      <c r="C97" s="80">
        <v>18</v>
      </c>
      <c r="D97" s="80">
        <v>89</v>
      </c>
      <c r="E97" s="80">
        <v>2022</v>
      </c>
      <c r="F97" s="80" t="s">
        <v>568</v>
      </c>
      <c r="G97" s="182" t="s">
        <v>564</v>
      </c>
      <c r="H97" s="80" t="s">
        <v>564</v>
      </c>
      <c r="I97" s="173"/>
      <c r="J97" s="83"/>
      <c r="K97" s="81"/>
      <c r="L97" s="81"/>
      <c r="M97" s="81"/>
      <c r="N97" s="81"/>
      <c r="O97" s="81"/>
      <c r="P97" s="81"/>
      <c r="Q97" s="81"/>
      <c r="R97" s="81"/>
      <c r="S97" s="81"/>
      <c r="T97" s="81"/>
      <c r="U97" s="81"/>
      <c r="V97" s="81"/>
      <c r="W97" s="81"/>
      <c r="X97" s="81"/>
      <c r="Y97" s="81"/>
      <c r="Z97" s="81"/>
      <c r="AA97" s="81"/>
      <c r="AB97" s="81"/>
      <c r="AC97" s="82"/>
      <c r="AD97" s="81"/>
      <c r="AE97" s="81"/>
      <c r="AF97" s="81"/>
      <c r="AG97" s="81"/>
      <c r="AH97" s="81"/>
      <c r="AI97" s="81"/>
      <c r="AJ97" s="81"/>
      <c r="AK97" s="81"/>
      <c r="AL97" s="81"/>
      <c r="AM97" s="81"/>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8" t="s">
        <v>1242</v>
      </c>
      <c r="B98" s="80">
        <v>90</v>
      </c>
      <c r="C98" s="80">
        <v>18</v>
      </c>
      <c r="D98" s="80">
        <v>90</v>
      </c>
      <c r="E98" s="80">
        <v>2022</v>
      </c>
      <c r="F98" s="80" t="s">
        <v>568</v>
      </c>
      <c r="G98" s="182" t="s">
        <v>564</v>
      </c>
      <c r="H98" s="80" t="s">
        <v>564</v>
      </c>
      <c r="I98" s="173"/>
      <c r="J98" s="83"/>
      <c r="K98" s="81"/>
      <c r="L98" s="81"/>
      <c r="M98" s="81"/>
      <c r="N98" s="81"/>
      <c r="O98" s="81"/>
      <c r="P98" s="81"/>
      <c r="Q98" s="81"/>
      <c r="R98" s="81"/>
      <c r="S98" s="81"/>
      <c r="T98" s="81"/>
      <c r="U98" s="81"/>
      <c r="V98" s="81"/>
      <c r="W98" s="81"/>
      <c r="X98" s="81"/>
      <c r="Y98" s="81"/>
      <c r="Z98" s="81"/>
      <c r="AA98" s="81"/>
      <c r="AB98" s="81"/>
      <c r="AC98" s="82"/>
      <c r="AD98" s="81"/>
      <c r="AE98" s="81"/>
      <c r="AF98" s="81"/>
      <c r="AG98" s="81"/>
      <c r="AH98" s="81"/>
      <c r="AI98" s="81"/>
      <c r="AJ98" s="81"/>
      <c r="AK98" s="81"/>
      <c r="AL98" s="81"/>
      <c r="AM98" s="81"/>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8" t="s">
        <v>1242</v>
      </c>
      <c r="B99" s="80">
        <v>91</v>
      </c>
      <c r="C99" s="80">
        <v>18</v>
      </c>
      <c r="D99" s="80">
        <v>91</v>
      </c>
      <c r="E99" s="80">
        <v>2022</v>
      </c>
      <c r="F99" s="80" t="s">
        <v>568</v>
      </c>
      <c r="G99" s="182" t="s">
        <v>564</v>
      </c>
      <c r="H99" s="80" t="s">
        <v>564</v>
      </c>
      <c r="I99" s="173"/>
      <c r="J99" s="83"/>
      <c r="K99" s="81"/>
      <c r="L99" s="81"/>
      <c r="M99" s="81"/>
      <c r="N99" s="81"/>
      <c r="O99" s="81"/>
      <c r="P99" s="81"/>
      <c r="Q99" s="81"/>
      <c r="R99" s="81"/>
      <c r="S99" s="81"/>
      <c r="T99" s="81"/>
      <c r="U99" s="81"/>
      <c r="V99" s="81"/>
      <c r="W99" s="81"/>
      <c r="X99" s="81"/>
      <c r="Y99" s="81"/>
      <c r="Z99" s="81"/>
      <c r="AA99" s="81"/>
      <c r="AB99" s="81"/>
      <c r="AC99" s="82"/>
      <c r="AD99" s="81"/>
      <c r="AE99" s="81"/>
      <c r="AF99" s="81"/>
      <c r="AG99" s="81"/>
      <c r="AH99" s="81"/>
      <c r="AI99" s="81"/>
      <c r="AJ99" s="81"/>
      <c r="AK99" s="81"/>
      <c r="AL99" s="81"/>
      <c r="AM99" s="81"/>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8" t="s">
        <v>1242</v>
      </c>
      <c r="B100" s="80">
        <v>92</v>
      </c>
      <c r="C100" s="80">
        <v>18</v>
      </c>
      <c r="D100" s="80">
        <v>92</v>
      </c>
      <c r="E100" s="80">
        <v>2022</v>
      </c>
      <c r="F100" s="80" t="s">
        <v>568</v>
      </c>
      <c r="G100" s="182" t="s">
        <v>564</v>
      </c>
      <c r="H100" s="80" t="s">
        <v>564</v>
      </c>
      <c r="I100" s="173"/>
      <c r="J100" s="83"/>
      <c r="K100" s="81"/>
      <c r="L100" s="81"/>
      <c r="M100" s="81"/>
      <c r="N100" s="81"/>
      <c r="O100" s="81"/>
      <c r="P100" s="81"/>
      <c r="Q100" s="81"/>
      <c r="R100" s="81"/>
      <c r="S100" s="81"/>
      <c r="T100" s="81"/>
      <c r="U100" s="81"/>
      <c r="V100" s="81"/>
      <c r="W100" s="81"/>
      <c r="X100" s="81"/>
      <c r="Y100" s="81"/>
      <c r="Z100" s="81"/>
      <c r="AA100" s="81"/>
      <c r="AB100" s="81"/>
      <c r="AC100" s="82"/>
      <c r="AD100" s="81"/>
      <c r="AE100" s="81"/>
      <c r="AF100" s="81"/>
      <c r="AG100" s="81"/>
      <c r="AH100" s="81"/>
      <c r="AI100" s="81"/>
      <c r="AJ100" s="81"/>
      <c r="AK100" s="81"/>
      <c r="AL100" s="81"/>
      <c r="AM100" s="81"/>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8" t="s">
        <v>1242</v>
      </c>
      <c r="B101" s="80">
        <v>93</v>
      </c>
      <c r="C101" s="80">
        <v>18</v>
      </c>
      <c r="D101" s="80">
        <v>93</v>
      </c>
      <c r="E101" s="80">
        <v>2022</v>
      </c>
      <c r="F101" s="80" t="s">
        <v>568</v>
      </c>
      <c r="G101" s="182" t="s">
        <v>564</v>
      </c>
      <c r="H101" s="80" t="s">
        <v>564</v>
      </c>
      <c r="I101" s="173"/>
      <c r="J101" s="83"/>
      <c r="K101" s="81"/>
      <c r="L101" s="81"/>
      <c r="M101" s="81"/>
      <c r="N101" s="81"/>
      <c r="O101" s="81"/>
      <c r="P101" s="81"/>
      <c r="Q101" s="81"/>
      <c r="R101" s="81"/>
      <c r="S101" s="81"/>
      <c r="T101" s="81"/>
      <c r="U101" s="81"/>
      <c r="V101" s="81"/>
      <c r="W101" s="81"/>
      <c r="X101" s="81"/>
      <c r="Y101" s="81"/>
      <c r="Z101" s="81"/>
      <c r="AA101" s="81"/>
      <c r="AB101" s="81"/>
      <c r="AC101" s="82"/>
      <c r="AD101" s="81"/>
      <c r="AE101" s="81"/>
      <c r="AF101" s="81"/>
      <c r="AG101" s="81"/>
      <c r="AH101" s="81"/>
      <c r="AI101" s="81"/>
      <c r="AJ101" s="81"/>
      <c r="AK101" s="81"/>
      <c r="AL101" s="81"/>
      <c r="AM101" s="8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8" t="s">
        <v>1242</v>
      </c>
      <c r="B102" s="80">
        <v>94</v>
      </c>
      <c r="C102" s="80">
        <v>18</v>
      </c>
      <c r="D102" s="80">
        <v>94</v>
      </c>
      <c r="E102" s="80">
        <v>2022</v>
      </c>
      <c r="F102" s="80" t="s">
        <v>568</v>
      </c>
      <c r="G102" s="182" t="s">
        <v>564</v>
      </c>
      <c r="H102" s="80" t="s">
        <v>564</v>
      </c>
      <c r="I102" s="173"/>
      <c r="J102" s="83"/>
      <c r="K102" s="81"/>
      <c r="L102" s="81"/>
      <c r="M102" s="81"/>
      <c r="N102" s="81"/>
      <c r="O102" s="81"/>
      <c r="P102" s="81"/>
      <c r="Q102" s="81"/>
      <c r="R102" s="81"/>
      <c r="S102" s="81"/>
      <c r="T102" s="81"/>
      <c r="U102" s="81"/>
      <c r="V102" s="81"/>
      <c r="W102" s="81"/>
      <c r="X102" s="81"/>
      <c r="Y102" s="81"/>
      <c r="Z102" s="81"/>
      <c r="AA102" s="81"/>
      <c r="AB102" s="81"/>
      <c r="AC102" s="82"/>
      <c r="AD102" s="81"/>
      <c r="AE102" s="81"/>
      <c r="AF102" s="81"/>
      <c r="AG102" s="81"/>
      <c r="AH102" s="81"/>
      <c r="AI102" s="81"/>
      <c r="AJ102" s="81"/>
      <c r="AK102" s="81"/>
      <c r="AL102" s="81"/>
      <c r="AM102" s="81"/>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8" t="s">
        <v>1242</v>
      </c>
      <c r="B103" s="80">
        <v>95</v>
      </c>
      <c r="C103" s="80">
        <v>18</v>
      </c>
      <c r="D103" s="80">
        <v>95</v>
      </c>
      <c r="E103" s="80">
        <v>2022</v>
      </c>
      <c r="F103" s="80" t="s">
        <v>568</v>
      </c>
      <c r="G103" s="182" t="s">
        <v>564</v>
      </c>
      <c r="H103" s="80" t="s">
        <v>564</v>
      </c>
      <c r="I103" s="173"/>
      <c r="J103" s="83"/>
      <c r="K103" s="81"/>
      <c r="L103" s="81"/>
      <c r="M103" s="81"/>
      <c r="N103" s="81"/>
      <c r="O103" s="81"/>
      <c r="P103" s="81"/>
      <c r="Q103" s="81"/>
      <c r="R103" s="81"/>
      <c r="S103" s="81"/>
      <c r="T103" s="81"/>
      <c r="U103" s="81"/>
      <c r="V103" s="81"/>
      <c r="W103" s="81"/>
      <c r="X103" s="81"/>
      <c r="Y103" s="81"/>
      <c r="Z103" s="81"/>
      <c r="AA103" s="81"/>
      <c r="AB103" s="81"/>
      <c r="AC103" s="82"/>
      <c r="AD103" s="81"/>
      <c r="AE103" s="81"/>
      <c r="AF103" s="81"/>
      <c r="AG103" s="81"/>
      <c r="AH103" s="81"/>
      <c r="AI103" s="81"/>
      <c r="AJ103" s="81"/>
      <c r="AK103" s="81"/>
      <c r="AL103" s="81"/>
      <c r="AM103" s="81"/>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8" t="s">
        <v>1242</v>
      </c>
      <c r="B104" s="80">
        <v>96</v>
      </c>
      <c r="C104" s="80">
        <v>18</v>
      </c>
      <c r="D104" s="80">
        <v>96</v>
      </c>
      <c r="E104" s="80">
        <v>2022</v>
      </c>
      <c r="F104" s="80" t="s">
        <v>568</v>
      </c>
      <c r="G104" s="182" t="s">
        <v>564</v>
      </c>
      <c r="H104" s="80" t="s">
        <v>564</v>
      </c>
      <c r="I104" s="173"/>
      <c r="J104" s="83"/>
      <c r="K104" s="81"/>
      <c r="L104" s="81"/>
      <c r="M104" s="81"/>
      <c r="N104" s="81"/>
      <c r="O104" s="81"/>
      <c r="P104" s="81"/>
      <c r="Q104" s="81"/>
      <c r="R104" s="81"/>
      <c r="S104" s="81"/>
      <c r="T104" s="81"/>
      <c r="U104" s="81"/>
      <c r="V104" s="81"/>
      <c r="W104" s="81"/>
      <c r="X104" s="81"/>
      <c r="Y104" s="81"/>
      <c r="Z104" s="81"/>
      <c r="AA104" s="81"/>
      <c r="AB104" s="81"/>
      <c r="AC104" s="82"/>
      <c r="AD104" s="81"/>
      <c r="AE104" s="81"/>
      <c r="AF104" s="81"/>
      <c r="AG104" s="81"/>
      <c r="AH104" s="81"/>
      <c r="AI104" s="81"/>
      <c r="AJ104" s="81"/>
      <c r="AK104" s="81"/>
      <c r="AL104" s="81"/>
      <c r="AM104" s="81"/>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8" t="s">
        <v>1242</v>
      </c>
      <c r="B105" s="80">
        <v>97</v>
      </c>
      <c r="C105" s="80">
        <v>18</v>
      </c>
      <c r="D105" s="80">
        <v>97</v>
      </c>
      <c r="E105" s="80">
        <v>2022</v>
      </c>
      <c r="F105" s="80" t="s">
        <v>568</v>
      </c>
      <c r="G105" s="182" t="s">
        <v>564</v>
      </c>
      <c r="H105" s="80" t="s">
        <v>564</v>
      </c>
      <c r="I105" s="173"/>
      <c r="J105" s="83"/>
      <c r="K105" s="81"/>
      <c r="L105" s="81"/>
      <c r="M105" s="81"/>
      <c r="N105" s="81"/>
      <c r="O105" s="81"/>
      <c r="P105" s="81"/>
      <c r="Q105" s="81"/>
      <c r="R105" s="81"/>
      <c r="S105" s="81"/>
      <c r="T105" s="81"/>
      <c r="U105" s="81"/>
      <c r="V105" s="81"/>
      <c r="W105" s="81"/>
      <c r="X105" s="81"/>
      <c r="Y105" s="81"/>
      <c r="Z105" s="81"/>
      <c r="AA105" s="81"/>
      <c r="AB105" s="81"/>
      <c r="AC105" s="82"/>
      <c r="AD105" s="81"/>
      <c r="AE105" s="81"/>
      <c r="AF105" s="81"/>
      <c r="AG105" s="81"/>
      <c r="AH105" s="81"/>
      <c r="AI105" s="81"/>
      <c r="AJ105" s="81"/>
      <c r="AK105" s="81"/>
      <c r="AL105" s="81"/>
      <c r="AM105" s="81"/>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8" t="s">
        <v>1242</v>
      </c>
      <c r="B106" s="80">
        <v>98</v>
      </c>
      <c r="C106" s="80">
        <v>18</v>
      </c>
      <c r="D106" s="80">
        <v>98</v>
      </c>
      <c r="E106" s="80">
        <v>2022</v>
      </c>
      <c r="F106" s="80" t="s">
        <v>568</v>
      </c>
      <c r="G106" s="182" t="s">
        <v>564</v>
      </c>
      <c r="H106" s="80" t="s">
        <v>564</v>
      </c>
      <c r="I106" s="173"/>
      <c r="J106" s="83"/>
      <c r="K106" s="81"/>
      <c r="L106" s="81"/>
      <c r="M106" s="81"/>
      <c r="N106" s="81"/>
      <c r="O106" s="81"/>
      <c r="P106" s="81"/>
      <c r="Q106" s="81"/>
      <c r="R106" s="81"/>
      <c r="S106" s="81"/>
      <c r="T106" s="81"/>
      <c r="U106" s="81"/>
      <c r="V106" s="81"/>
      <c r="W106" s="81"/>
      <c r="X106" s="81"/>
      <c r="Y106" s="81"/>
      <c r="Z106" s="81"/>
      <c r="AA106" s="81"/>
      <c r="AB106" s="81"/>
      <c r="AC106" s="82"/>
      <c r="AD106" s="81"/>
      <c r="AE106" s="81"/>
      <c r="AF106" s="81"/>
      <c r="AG106" s="81"/>
      <c r="AH106" s="81"/>
      <c r="AI106" s="81"/>
      <c r="AJ106" s="81"/>
      <c r="AK106" s="81"/>
      <c r="AL106" s="81"/>
      <c r="AM106" s="81"/>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8" t="s">
        <v>1242</v>
      </c>
      <c r="B107" s="80">
        <v>99</v>
      </c>
      <c r="C107" s="80">
        <v>18</v>
      </c>
      <c r="D107" s="80">
        <v>99</v>
      </c>
      <c r="E107" s="80">
        <v>2022</v>
      </c>
      <c r="F107" s="80" t="s">
        <v>568</v>
      </c>
      <c r="G107" s="182" t="s">
        <v>564</v>
      </c>
      <c r="H107" s="80" t="s">
        <v>564</v>
      </c>
      <c r="I107" s="173"/>
      <c r="J107" s="83"/>
      <c r="K107" s="81"/>
      <c r="L107" s="81"/>
      <c r="M107" s="81"/>
      <c r="N107" s="81"/>
      <c r="O107" s="81"/>
      <c r="P107" s="81"/>
      <c r="Q107" s="81"/>
      <c r="R107" s="81"/>
      <c r="S107" s="81"/>
      <c r="T107" s="81"/>
      <c r="U107" s="81"/>
      <c r="V107" s="81"/>
      <c r="W107" s="81"/>
      <c r="X107" s="81"/>
      <c r="Y107" s="81"/>
      <c r="Z107" s="81"/>
      <c r="AA107" s="81"/>
      <c r="AB107" s="81"/>
      <c r="AC107" s="82"/>
      <c r="AD107" s="81"/>
      <c r="AE107" s="81"/>
      <c r="AF107" s="81"/>
      <c r="AG107" s="81"/>
      <c r="AH107" s="81"/>
      <c r="AI107" s="81"/>
      <c r="AJ107" s="81"/>
      <c r="AK107" s="81"/>
      <c r="AL107" s="81"/>
      <c r="AM107" s="81"/>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8" t="s">
        <v>1242</v>
      </c>
      <c r="B108" s="80">
        <v>100</v>
      </c>
      <c r="C108" s="80">
        <v>18</v>
      </c>
      <c r="D108" s="80">
        <v>100</v>
      </c>
      <c r="E108" s="80">
        <v>2022</v>
      </c>
      <c r="F108" s="80" t="s">
        <v>568</v>
      </c>
      <c r="G108" s="182" t="s">
        <v>564</v>
      </c>
      <c r="H108" s="80" t="s">
        <v>564</v>
      </c>
      <c r="I108" s="173"/>
      <c r="J108" s="83"/>
      <c r="K108" s="81"/>
      <c r="L108" s="81"/>
      <c r="M108" s="81"/>
      <c r="N108" s="81"/>
      <c r="O108" s="81"/>
      <c r="P108" s="81"/>
      <c r="Q108" s="81"/>
      <c r="R108" s="81"/>
      <c r="S108" s="81"/>
      <c r="T108" s="81"/>
      <c r="U108" s="81"/>
      <c r="V108" s="81"/>
      <c r="W108" s="81"/>
      <c r="X108" s="81"/>
      <c r="Y108" s="81"/>
      <c r="Z108" s="81"/>
      <c r="AA108" s="81"/>
      <c r="AB108" s="81"/>
      <c r="AC108" s="82"/>
      <c r="AD108" s="81"/>
      <c r="AE108" s="81"/>
      <c r="AF108" s="81"/>
      <c r="AG108" s="81"/>
      <c r="AH108" s="81"/>
      <c r="AI108" s="81"/>
      <c r="AJ108" s="81"/>
      <c r="AK108" s="81"/>
      <c r="AL108" s="81"/>
      <c r="AM108" s="81"/>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8" t="s">
        <v>1242</v>
      </c>
      <c r="B109" s="80">
        <v>101</v>
      </c>
      <c r="C109" s="80">
        <v>18</v>
      </c>
      <c r="D109" s="80">
        <v>101</v>
      </c>
      <c r="E109" s="80">
        <v>2022</v>
      </c>
      <c r="F109" s="80" t="s">
        <v>568</v>
      </c>
      <c r="G109" s="182" t="s">
        <v>564</v>
      </c>
      <c r="H109" s="80" t="s">
        <v>564</v>
      </c>
      <c r="I109" s="173"/>
      <c r="J109" s="83"/>
      <c r="K109" s="81"/>
      <c r="L109" s="81"/>
      <c r="M109" s="81"/>
      <c r="N109" s="81"/>
      <c r="O109" s="81"/>
      <c r="P109" s="81"/>
      <c r="Q109" s="81"/>
      <c r="R109" s="81"/>
      <c r="S109" s="81"/>
      <c r="T109" s="81"/>
      <c r="U109" s="81"/>
      <c r="V109" s="81"/>
      <c r="W109" s="81"/>
      <c r="X109" s="81"/>
      <c r="Y109" s="81"/>
      <c r="Z109" s="81"/>
      <c r="AA109" s="81"/>
      <c r="AB109" s="81"/>
      <c r="AC109" s="82"/>
      <c r="AD109" s="81"/>
      <c r="AE109" s="81"/>
      <c r="AF109" s="81"/>
      <c r="AG109" s="81"/>
      <c r="AH109" s="81"/>
      <c r="AI109" s="81"/>
      <c r="AJ109" s="81"/>
      <c r="AK109" s="81"/>
      <c r="AL109" s="81"/>
      <c r="AM109" s="81"/>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8" t="s">
        <v>1242</v>
      </c>
      <c r="B110" s="80">
        <v>102</v>
      </c>
      <c r="C110" s="80">
        <v>18</v>
      </c>
      <c r="D110" s="80">
        <v>102</v>
      </c>
      <c r="E110" s="80">
        <v>2022</v>
      </c>
      <c r="F110" s="80" t="s">
        <v>568</v>
      </c>
      <c r="G110" s="182" t="s">
        <v>564</v>
      </c>
      <c r="H110" s="80" t="s">
        <v>564</v>
      </c>
      <c r="I110" s="173"/>
      <c r="J110" s="83"/>
      <c r="K110" s="81"/>
      <c r="L110" s="81"/>
      <c r="M110" s="81"/>
      <c r="N110" s="81"/>
      <c r="O110" s="81"/>
      <c r="P110" s="81"/>
      <c r="Q110" s="81"/>
      <c r="R110" s="81"/>
      <c r="S110" s="81"/>
      <c r="T110" s="81"/>
      <c r="U110" s="81"/>
      <c r="V110" s="81"/>
      <c r="W110" s="81"/>
      <c r="X110" s="81"/>
      <c r="Y110" s="81"/>
      <c r="Z110" s="81"/>
      <c r="AA110" s="81"/>
      <c r="AB110" s="81"/>
      <c r="AC110" s="82"/>
      <c r="AD110" s="81"/>
      <c r="AE110" s="81"/>
      <c r="AF110" s="81"/>
      <c r="AG110" s="81"/>
      <c r="AH110" s="81"/>
      <c r="AI110" s="81"/>
      <c r="AJ110" s="81"/>
      <c r="AK110" s="81"/>
      <c r="AL110" s="81"/>
      <c r="AM110" s="81"/>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8" t="s">
        <v>1242</v>
      </c>
      <c r="B111" s="80">
        <v>103</v>
      </c>
      <c r="C111" s="80">
        <v>18</v>
      </c>
      <c r="D111" s="80">
        <v>103</v>
      </c>
      <c r="E111" s="80">
        <v>2022</v>
      </c>
      <c r="F111" s="80" t="s">
        <v>568</v>
      </c>
      <c r="G111" s="182" t="s">
        <v>564</v>
      </c>
      <c r="H111" s="80" t="s">
        <v>564</v>
      </c>
      <c r="I111" s="173"/>
      <c r="J111" s="83"/>
      <c r="K111" s="81"/>
      <c r="L111" s="81"/>
      <c r="M111" s="81"/>
      <c r="N111" s="81"/>
      <c r="O111" s="81"/>
      <c r="P111" s="81"/>
      <c r="Q111" s="81"/>
      <c r="R111" s="81"/>
      <c r="S111" s="81"/>
      <c r="T111" s="81"/>
      <c r="U111" s="81"/>
      <c r="V111" s="81"/>
      <c r="W111" s="81"/>
      <c r="X111" s="81"/>
      <c r="Y111" s="81"/>
      <c r="Z111" s="81"/>
      <c r="AA111" s="81"/>
      <c r="AB111" s="81"/>
      <c r="AC111" s="82"/>
      <c r="AD111" s="81"/>
      <c r="AE111" s="81"/>
      <c r="AF111" s="81"/>
      <c r="AG111" s="81"/>
      <c r="AH111" s="81"/>
      <c r="AI111" s="81"/>
      <c r="AJ111" s="81"/>
      <c r="AK111" s="81"/>
      <c r="AL111" s="81"/>
      <c r="AM111" s="8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8" t="s">
        <v>1242</v>
      </c>
      <c r="B112" s="80">
        <v>104</v>
      </c>
      <c r="C112" s="80">
        <v>18</v>
      </c>
      <c r="D112" s="80">
        <v>104</v>
      </c>
      <c r="E112" s="80">
        <v>2022</v>
      </c>
      <c r="F112" s="80" t="s">
        <v>568</v>
      </c>
      <c r="G112" s="182" t="s">
        <v>564</v>
      </c>
      <c r="H112" s="80" t="s">
        <v>564</v>
      </c>
      <c r="I112" s="173"/>
      <c r="J112" s="83"/>
      <c r="K112" s="81"/>
      <c r="L112" s="81"/>
      <c r="M112" s="81"/>
      <c r="N112" s="81"/>
      <c r="O112" s="81"/>
      <c r="P112" s="81"/>
      <c r="Q112" s="81"/>
      <c r="R112" s="81"/>
      <c r="S112" s="81"/>
      <c r="T112" s="81"/>
      <c r="U112" s="81"/>
      <c r="V112" s="81"/>
      <c r="W112" s="81"/>
      <c r="X112" s="81"/>
      <c r="Y112" s="81"/>
      <c r="Z112" s="81"/>
      <c r="AA112" s="81"/>
      <c r="AB112" s="81"/>
      <c r="AC112" s="82"/>
      <c r="AD112" s="81"/>
      <c r="AE112" s="81"/>
      <c r="AF112" s="81"/>
      <c r="AG112" s="81"/>
      <c r="AH112" s="81"/>
      <c r="AI112" s="81"/>
      <c r="AJ112" s="81"/>
      <c r="AK112" s="81"/>
      <c r="AL112" s="81"/>
      <c r="AM112" s="81"/>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8" t="s">
        <v>1242</v>
      </c>
      <c r="B113" s="80">
        <v>105</v>
      </c>
      <c r="C113" s="80">
        <v>18</v>
      </c>
      <c r="D113" s="80">
        <v>105</v>
      </c>
      <c r="E113" s="80">
        <v>2022</v>
      </c>
      <c r="F113" s="80" t="s">
        <v>568</v>
      </c>
      <c r="G113" s="182" t="s">
        <v>564</v>
      </c>
      <c r="H113" s="80" t="s">
        <v>564</v>
      </c>
      <c r="I113" s="173"/>
      <c r="J113" s="83"/>
      <c r="K113" s="81"/>
      <c r="L113" s="81"/>
      <c r="M113" s="81"/>
      <c r="N113" s="81"/>
      <c r="O113" s="81"/>
      <c r="P113" s="81"/>
      <c r="Q113" s="81"/>
      <c r="R113" s="81"/>
      <c r="S113" s="81"/>
      <c r="T113" s="81"/>
      <c r="U113" s="81"/>
      <c r="V113" s="81"/>
      <c r="W113" s="81"/>
      <c r="X113" s="81"/>
      <c r="Y113" s="81"/>
      <c r="Z113" s="81"/>
      <c r="AA113" s="81"/>
      <c r="AB113" s="81"/>
      <c r="AC113" s="82"/>
      <c r="AD113" s="81"/>
      <c r="AE113" s="81"/>
      <c r="AF113" s="81"/>
      <c r="AG113" s="81"/>
      <c r="AH113" s="81"/>
      <c r="AI113" s="81"/>
      <c r="AJ113" s="81"/>
      <c r="AK113" s="81"/>
      <c r="AL113" s="81"/>
      <c r="AM113" s="81"/>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8" t="s">
        <v>1242</v>
      </c>
      <c r="B114" s="80">
        <v>106</v>
      </c>
      <c r="C114" s="80">
        <v>18</v>
      </c>
      <c r="D114" s="80">
        <v>106</v>
      </c>
      <c r="E114" s="80">
        <v>2022</v>
      </c>
      <c r="F114" s="80" t="s">
        <v>568</v>
      </c>
      <c r="G114" s="182" t="s">
        <v>564</v>
      </c>
      <c r="H114" s="80" t="s">
        <v>564</v>
      </c>
      <c r="I114" s="173"/>
      <c r="J114" s="83"/>
      <c r="K114" s="81"/>
      <c r="L114" s="81"/>
      <c r="M114" s="81"/>
      <c r="N114" s="81"/>
      <c r="O114" s="81"/>
      <c r="P114" s="81"/>
      <c r="Q114" s="81"/>
      <c r="R114" s="81"/>
      <c r="S114" s="81"/>
      <c r="T114" s="81"/>
      <c r="U114" s="81"/>
      <c r="V114" s="81"/>
      <c r="W114" s="81"/>
      <c r="X114" s="81"/>
      <c r="Y114" s="81"/>
      <c r="Z114" s="81"/>
      <c r="AA114" s="81"/>
      <c r="AB114" s="81"/>
      <c r="AC114" s="82"/>
      <c r="AD114" s="81"/>
      <c r="AE114" s="81"/>
      <c r="AF114" s="81"/>
      <c r="AG114" s="81"/>
      <c r="AH114" s="81"/>
      <c r="AI114" s="81"/>
      <c r="AJ114" s="81"/>
      <c r="AK114" s="81"/>
      <c r="AL114" s="81"/>
      <c r="AM114" s="81"/>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8" t="s">
        <v>1242</v>
      </c>
      <c r="B115" s="80">
        <v>107</v>
      </c>
      <c r="C115" s="80">
        <v>18</v>
      </c>
      <c r="D115" s="80">
        <v>107</v>
      </c>
      <c r="E115" s="80">
        <v>2022</v>
      </c>
      <c r="F115" s="80" t="s">
        <v>568</v>
      </c>
      <c r="G115" s="182" t="s">
        <v>564</v>
      </c>
      <c r="H115" s="80" t="s">
        <v>564</v>
      </c>
      <c r="I115" s="173"/>
      <c r="J115" s="83"/>
      <c r="K115" s="81"/>
      <c r="L115" s="81"/>
      <c r="M115" s="81"/>
      <c r="N115" s="81"/>
      <c r="O115" s="81"/>
      <c r="P115" s="81"/>
      <c r="Q115" s="81"/>
      <c r="R115" s="81"/>
      <c r="S115" s="81"/>
      <c r="T115" s="81"/>
      <c r="U115" s="81"/>
      <c r="V115" s="81"/>
      <c r="W115" s="81"/>
      <c r="X115" s="81"/>
      <c r="Y115" s="81"/>
      <c r="Z115" s="81"/>
      <c r="AA115" s="81"/>
      <c r="AB115" s="81"/>
      <c r="AC115" s="82"/>
      <c r="AD115" s="81"/>
      <c r="AE115" s="81"/>
      <c r="AF115" s="81"/>
      <c r="AG115" s="81"/>
      <c r="AH115" s="81"/>
      <c r="AI115" s="81"/>
      <c r="AJ115" s="81"/>
      <c r="AK115" s="81"/>
      <c r="AL115" s="81"/>
      <c r="AM115" s="81"/>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8" t="s">
        <v>1242</v>
      </c>
      <c r="B116" s="80">
        <v>108</v>
      </c>
      <c r="C116" s="80">
        <v>18</v>
      </c>
      <c r="D116" s="80">
        <v>108</v>
      </c>
      <c r="E116" s="80">
        <v>2022</v>
      </c>
      <c r="F116" s="80" t="s">
        <v>568</v>
      </c>
      <c r="G116" s="182" t="s">
        <v>564</v>
      </c>
      <c r="H116" s="80" t="s">
        <v>564</v>
      </c>
      <c r="I116" s="173"/>
      <c r="J116" s="83"/>
      <c r="K116" s="81"/>
      <c r="L116" s="81"/>
      <c r="M116" s="81"/>
      <c r="N116" s="81"/>
      <c r="O116" s="81"/>
      <c r="P116" s="81"/>
      <c r="Q116" s="81"/>
      <c r="R116" s="81"/>
      <c r="S116" s="81"/>
      <c r="T116" s="81"/>
      <c r="U116" s="81"/>
      <c r="V116" s="81"/>
      <c r="W116" s="81"/>
      <c r="X116" s="81"/>
      <c r="Y116" s="81"/>
      <c r="Z116" s="81"/>
      <c r="AA116" s="81"/>
      <c r="AB116" s="81"/>
      <c r="AC116" s="82"/>
      <c r="AD116" s="81"/>
      <c r="AE116" s="81"/>
      <c r="AF116" s="81"/>
      <c r="AG116" s="81"/>
      <c r="AH116" s="81"/>
      <c r="AI116" s="81"/>
      <c r="AJ116" s="81"/>
      <c r="AK116" s="81"/>
      <c r="AL116" s="81"/>
      <c r="AM116" s="81"/>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8" t="s">
        <v>1242</v>
      </c>
      <c r="B117" s="80">
        <v>109</v>
      </c>
      <c r="C117" s="80">
        <v>18</v>
      </c>
      <c r="D117" s="80">
        <v>109</v>
      </c>
      <c r="E117" s="80">
        <v>2022</v>
      </c>
      <c r="F117" s="80" t="s">
        <v>568</v>
      </c>
      <c r="G117" s="182" t="s">
        <v>564</v>
      </c>
      <c r="H117" s="80" t="s">
        <v>564</v>
      </c>
      <c r="I117" s="173"/>
      <c r="J117" s="83"/>
      <c r="K117" s="81"/>
      <c r="L117" s="81"/>
      <c r="M117" s="81"/>
      <c r="N117" s="81"/>
      <c r="O117" s="81"/>
      <c r="P117" s="81"/>
      <c r="Q117" s="81"/>
      <c r="R117" s="81"/>
      <c r="S117" s="81"/>
      <c r="T117" s="81"/>
      <c r="U117" s="81"/>
      <c r="V117" s="81"/>
      <c r="W117" s="81"/>
      <c r="X117" s="81"/>
      <c r="Y117" s="81"/>
      <c r="Z117" s="81"/>
      <c r="AA117" s="81"/>
      <c r="AB117" s="81"/>
      <c r="AC117" s="82"/>
      <c r="AD117" s="81"/>
      <c r="AE117" s="81"/>
      <c r="AF117" s="81"/>
      <c r="AG117" s="81"/>
      <c r="AH117" s="81"/>
      <c r="AI117" s="81"/>
      <c r="AJ117" s="81"/>
      <c r="AK117" s="81"/>
      <c r="AL117" s="81"/>
      <c r="AM117" s="81"/>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8" t="s">
        <v>1242</v>
      </c>
      <c r="B118" s="80">
        <v>110</v>
      </c>
      <c r="C118" s="80">
        <v>18</v>
      </c>
      <c r="D118" s="80">
        <v>110</v>
      </c>
      <c r="E118" s="80">
        <v>2022</v>
      </c>
      <c r="F118" s="80" t="s">
        <v>568</v>
      </c>
      <c r="G118" s="182" t="s">
        <v>564</v>
      </c>
      <c r="H118" s="80" t="s">
        <v>564</v>
      </c>
      <c r="I118" s="173"/>
      <c r="J118" s="83"/>
      <c r="K118" s="81"/>
      <c r="L118" s="81"/>
      <c r="M118" s="81"/>
      <c r="N118" s="81"/>
      <c r="O118" s="81"/>
      <c r="P118" s="81"/>
      <c r="Q118" s="81"/>
      <c r="R118" s="81"/>
      <c r="S118" s="81"/>
      <c r="T118" s="81"/>
      <c r="U118" s="81"/>
      <c r="V118" s="81"/>
      <c r="W118" s="81"/>
      <c r="X118" s="81"/>
      <c r="Y118" s="81"/>
      <c r="Z118" s="81"/>
      <c r="AA118" s="81"/>
      <c r="AB118" s="81"/>
      <c r="AC118" s="82"/>
      <c r="AD118" s="81"/>
      <c r="AE118" s="81"/>
      <c r="AF118" s="81"/>
      <c r="AG118" s="81"/>
      <c r="AH118" s="81"/>
      <c r="AI118" s="81"/>
      <c r="AJ118" s="81"/>
      <c r="AK118" s="81"/>
      <c r="AL118" s="81"/>
      <c r="AM118" s="81"/>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8" t="s">
        <v>1242</v>
      </c>
      <c r="B119" s="80">
        <v>111</v>
      </c>
      <c r="C119" s="80">
        <v>18</v>
      </c>
      <c r="D119" s="80">
        <v>111</v>
      </c>
      <c r="E119" s="80">
        <v>2022</v>
      </c>
      <c r="F119" s="80" t="s">
        <v>568</v>
      </c>
      <c r="G119" s="182" t="s">
        <v>564</v>
      </c>
      <c r="H119" s="80" t="s">
        <v>564</v>
      </c>
      <c r="I119" s="173"/>
      <c r="J119" s="83"/>
      <c r="K119" s="81"/>
      <c r="L119" s="81"/>
      <c r="M119" s="81"/>
      <c r="N119" s="81"/>
      <c r="O119" s="81"/>
      <c r="P119" s="81"/>
      <c r="Q119" s="81"/>
      <c r="R119" s="81"/>
      <c r="S119" s="81"/>
      <c r="T119" s="81"/>
      <c r="U119" s="81"/>
      <c r="V119" s="81"/>
      <c r="W119" s="81"/>
      <c r="X119" s="81"/>
      <c r="Y119" s="81"/>
      <c r="Z119" s="81"/>
      <c r="AA119" s="81"/>
      <c r="AB119" s="81"/>
      <c r="AC119" s="82"/>
      <c r="AD119" s="81"/>
      <c r="AE119" s="81"/>
      <c r="AF119" s="81"/>
      <c r="AG119" s="81"/>
      <c r="AH119" s="81"/>
      <c r="AI119" s="81"/>
      <c r="AJ119" s="81"/>
      <c r="AK119" s="81"/>
      <c r="AL119" s="81"/>
      <c r="AM119" s="81"/>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8" t="s">
        <v>1242</v>
      </c>
      <c r="B120" s="80">
        <v>112</v>
      </c>
      <c r="C120" s="80">
        <v>18</v>
      </c>
      <c r="D120" s="80">
        <v>112</v>
      </c>
      <c r="E120" s="80">
        <v>2022</v>
      </c>
      <c r="F120" s="80" t="s">
        <v>568</v>
      </c>
      <c r="G120" s="182" t="s">
        <v>564</v>
      </c>
      <c r="H120" s="80" t="s">
        <v>564</v>
      </c>
      <c r="I120" s="173"/>
      <c r="J120" s="83"/>
      <c r="K120" s="81"/>
      <c r="L120" s="81"/>
      <c r="M120" s="81"/>
      <c r="N120" s="81"/>
      <c r="O120" s="81"/>
      <c r="P120" s="81"/>
      <c r="Q120" s="81"/>
      <c r="R120" s="81"/>
      <c r="S120" s="81"/>
      <c r="T120" s="81"/>
      <c r="U120" s="81"/>
      <c r="V120" s="81"/>
      <c r="W120" s="81"/>
      <c r="X120" s="81"/>
      <c r="Y120" s="81"/>
      <c r="Z120" s="81"/>
      <c r="AA120" s="81"/>
      <c r="AB120" s="81"/>
      <c r="AC120" s="82"/>
      <c r="AD120" s="81"/>
      <c r="AE120" s="81"/>
      <c r="AF120" s="81"/>
      <c r="AG120" s="81"/>
      <c r="AH120" s="81"/>
      <c r="AI120" s="81"/>
      <c r="AJ120" s="81"/>
      <c r="AK120" s="81"/>
      <c r="AL120" s="81"/>
      <c r="AM120" s="81"/>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8" t="s">
        <v>1242</v>
      </c>
      <c r="B121" s="80">
        <v>113</v>
      </c>
      <c r="C121" s="80">
        <v>18</v>
      </c>
      <c r="D121" s="80">
        <v>113</v>
      </c>
      <c r="E121" s="80">
        <v>2022</v>
      </c>
      <c r="F121" s="80" t="s">
        <v>568</v>
      </c>
      <c r="G121" s="182" t="s">
        <v>564</v>
      </c>
      <c r="H121" s="80" t="s">
        <v>564</v>
      </c>
      <c r="I121" s="173"/>
      <c r="J121" s="83"/>
      <c r="K121" s="81"/>
      <c r="L121" s="81"/>
      <c r="M121" s="81"/>
      <c r="N121" s="81"/>
      <c r="O121" s="81"/>
      <c r="P121" s="81"/>
      <c r="Q121" s="81"/>
      <c r="R121" s="81"/>
      <c r="S121" s="81"/>
      <c r="T121" s="81"/>
      <c r="U121" s="81"/>
      <c r="V121" s="81"/>
      <c r="W121" s="81"/>
      <c r="X121" s="81"/>
      <c r="Y121" s="81"/>
      <c r="Z121" s="81"/>
      <c r="AA121" s="81"/>
      <c r="AB121" s="81"/>
      <c r="AC121" s="82"/>
      <c r="AD121" s="81"/>
      <c r="AE121" s="81"/>
      <c r="AF121" s="81"/>
      <c r="AG121" s="81"/>
      <c r="AH121" s="81"/>
      <c r="AI121" s="81"/>
      <c r="AJ121" s="81"/>
      <c r="AK121" s="81"/>
      <c r="AL121" s="81"/>
      <c r="AM121" s="8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8" t="s">
        <v>1242</v>
      </c>
      <c r="B122" s="80">
        <v>114</v>
      </c>
      <c r="C122" s="80">
        <v>18</v>
      </c>
      <c r="D122" s="80">
        <v>114</v>
      </c>
      <c r="E122" s="80">
        <v>2022</v>
      </c>
      <c r="F122" s="80" t="s">
        <v>568</v>
      </c>
      <c r="G122" s="182" t="s">
        <v>564</v>
      </c>
      <c r="H122" s="80" t="s">
        <v>564</v>
      </c>
      <c r="I122" s="173"/>
      <c r="J122" s="83"/>
      <c r="K122" s="81"/>
      <c r="L122" s="81"/>
      <c r="M122" s="81"/>
      <c r="N122" s="81"/>
      <c r="O122" s="81"/>
      <c r="P122" s="81"/>
      <c r="Q122" s="81"/>
      <c r="R122" s="81"/>
      <c r="S122" s="81"/>
      <c r="T122" s="81"/>
      <c r="U122" s="81"/>
      <c r="V122" s="81"/>
      <c r="W122" s="81"/>
      <c r="X122" s="81"/>
      <c r="Y122" s="81"/>
      <c r="Z122" s="81"/>
      <c r="AA122" s="81"/>
      <c r="AB122" s="81"/>
      <c r="AC122" s="82"/>
      <c r="AD122" s="81"/>
      <c r="AE122" s="81"/>
      <c r="AF122" s="81"/>
      <c r="AG122" s="81"/>
      <c r="AH122" s="81"/>
      <c r="AI122" s="81"/>
      <c r="AJ122" s="81"/>
      <c r="AK122" s="81"/>
      <c r="AL122" s="81"/>
      <c r="AM122" s="81"/>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8" t="s">
        <v>1242</v>
      </c>
      <c r="B123" s="80">
        <v>115</v>
      </c>
      <c r="C123" s="80">
        <v>18</v>
      </c>
      <c r="D123" s="80">
        <v>115</v>
      </c>
      <c r="E123" s="80">
        <v>2022</v>
      </c>
      <c r="F123" s="80" t="s">
        <v>568</v>
      </c>
      <c r="G123" s="182" t="s">
        <v>564</v>
      </c>
      <c r="H123" s="80" t="s">
        <v>564</v>
      </c>
      <c r="I123" s="173"/>
      <c r="J123" s="83"/>
      <c r="K123" s="81"/>
      <c r="L123" s="81"/>
      <c r="M123" s="81"/>
      <c r="N123" s="81"/>
      <c r="O123" s="81"/>
      <c r="P123" s="81"/>
      <c r="Q123" s="81"/>
      <c r="R123" s="81"/>
      <c r="S123" s="81"/>
      <c r="T123" s="81"/>
      <c r="U123" s="81"/>
      <c r="V123" s="81"/>
      <c r="W123" s="81"/>
      <c r="X123" s="81"/>
      <c r="Y123" s="81"/>
      <c r="Z123" s="81"/>
      <c r="AA123" s="81"/>
      <c r="AB123" s="81"/>
      <c r="AC123" s="82"/>
      <c r="AD123" s="81"/>
      <c r="AE123" s="81"/>
      <c r="AF123" s="81"/>
      <c r="AG123" s="81"/>
      <c r="AH123" s="81"/>
      <c r="AI123" s="81"/>
      <c r="AJ123" s="81"/>
      <c r="AK123" s="81"/>
      <c r="AL123" s="81"/>
      <c r="AM123" s="81"/>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8" t="s">
        <v>1242</v>
      </c>
      <c r="B124" s="80">
        <v>116</v>
      </c>
      <c r="C124" s="80">
        <v>18</v>
      </c>
      <c r="D124" s="80">
        <v>116</v>
      </c>
      <c r="E124" s="80">
        <v>2022</v>
      </c>
      <c r="F124" s="80" t="s">
        <v>568</v>
      </c>
      <c r="G124" s="182" t="s">
        <v>564</v>
      </c>
      <c r="H124" s="80" t="s">
        <v>564</v>
      </c>
      <c r="I124" s="173"/>
      <c r="J124" s="83"/>
      <c r="K124" s="81"/>
      <c r="L124" s="81"/>
      <c r="M124" s="81"/>
      <c r="N124" s="81"/>
      <c r="O124" s="81"/>
      <c r="P124" s="81"/>
      <c r="Q124" s="81"/>
      <c r="R124" s="81"/>
      <c r="S124" s="81"/>
      <c r="T124" s="81"/>
      <c r="U124" s="81"/>
      <c r="V124" s="81"/>
      <c r="W124" s="81"/>
      <c r="X124" s="81"/>
      <c r="Y124" s="81"/>
      <c r="Z124" s="81"/>
      <c r="AA124" s="81"/>
      <c r="AB124" s="81"/>
      <c r="AC124" s="82"/>
      <c r="AD124" s="81"/>
      <c r="AE124" s="81"/>
      <c r="AF124" s="81"/>
      <c r="AG124" s="81"/>
      <c r="AH124" s="81"/>
      <c r="AI124" s="81"/>
      <c r="AJ124" s="81"/>
      <c r="AK124" s="81"/>
      <c r="AL124" s="81"/>
      <c r="AM124" s="81"/>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8" t="s">
        <v>1242</v>
      </c>
      <c r="B125" s="80">
        <v>117</v>
      </c>
      <c r="C125" s="80">
        <v>18</v>
      </c>
      <c r="D125" s="80">
        <v>117</v>
      </c>
      <c r="E125" s="80">
        <v>2022</v>
      </c>
      <c r="F125" s="80" t="s">
        <v>568</v>
      </c>
      <c r="G125" s="182" t="s">
        <v>564</v>
      </c>
      <c r="H125" s="80" t="s">
        <v>564</v>
      </c>
      <c r="I125" s="173"/>
      <c r="J125" s="83"/>
      <c r="K125" s="81"/>
      <c r="L125" s="81"/>
      <c r="M125" s="81"/>
      <c r="N125" s="81"/>
      <c r="O125" s="81"/>
      <c r="P125" s="81"/>
      <c r="Q125" s="81"/>
      <c r="R125" s="81"/>
      <c r="S125" s="81"/>
      <c r="T125" s="81"/>
      <c r="U125" s="81"/>
      <c r="V125" s="81"/>
      <c r="W125" s="81"/>
      <c r="X125" s="81"/>
      <c r="Y125" s="81"/>
      <c r="Z125" s="81"/>
      <c r="AA125" s="81"/>
      <c r="AB125" s="81"/>
      <c r="AC125" s="82"/>
      <c r="AD125" s="81"/>
      <c r="AE125" s="81"/>
      <c r="AF125" s="81"/>
      <c r="AG125" s="81"/>
      <c r="AH125" s="81"/>
      <c r="AI125" s="81"/>
      <c r="AJ125" s="81"/>
      <c r="AK125" s="81"/>
      <c r="AL125" s="81"/>
      <c r="AM125" s="81"/>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8" t="s">
        <v>1242</v>
      </c>
      <c r="B126" s="80">
        <v>118</v>
      </c>
      <c r="C126" s="80">
        <v>18</v>
      </c>
      <c r="D126" s="80">
        <v>118</v>
      </c>
      <c r="E126" s="80">
        <v>2022</v>
      </c>
      <c r="F126" s="80" t="s">
        <v>568</v>
      </c>
      <c r="G126" s="182" t="s">
        <v>564</v>
      </c>
      <c r="H126" s="80" t="s">
        <v>564</v>
      </c>
      <c r="I126" s="173"/>
      <c r="J126" s="83"/>
      <c r="K126" s="81"/>
      <c r="L126" s="81"/>
      <c r="M126" s="81"/>
      <c r="N126" s="81"/>
      <c r="O126" s="81"/>
      <c r="P126" s="81"/>
      <c r="Q126" s="81"/>
      <c r="R126" s="81"/>
      <c r="S126" s="81"/>
      <c r="T126" s="81"/>
      <c r="U126" s="81"/>
      <c r="V126" s="81"/>
      <c r="W126" s="81"/>
      <c r="X126" s="81"/>
      <c r="Y126" s="81"/>
      <c r="Z126" s="81"/>
      <c r="AA126" s="81"/>
      <c r="AB126" s="81"/>
      <c r="AC126" s="82"/>
      <c r="AD126" s="81"/>
      <c r="AE126" s="81"/>
      <c r="AF126" s="81"/>
      <c r="AG126" s="81"/>
      <c r="AH126" s="81"/>
      <c r="AI126" s="81"/>
      <c r="AJ126" s="81"/>
      <c r="AK126" s="81"/>
      <c r="AL126" s="81"/>
      <c r="AM126" s="81"/>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8" t="s">
        <v>1242</v>
      </c>
      <c r="B127" s="80">
        <v>119</v>
      </c>
      <c r="C127" s="80">
        <v>18</v>
      </c>
      <c r="D127" s="80">
        <v>119</v>
      </c>
      <c r="E127" s="80">
        <v>2022</v>
      </c>
      <c r="F127" s="80" t="s">
        <v>568</v>
      </c>
      <c r="G127" s="182" t="s">
        <v>564</v>
      </c>
      <c r="H127" s="80" t="s">
        <v>564</v>
      </c>
      <c r="I127" s="173"/>
      <c r="J127" s="83"/>
      <c r="K127" s="81"/>
      <c r="L127" s="81"/>
      <c r="M127" s="81"/>
      <c r="N127" s="81"/>
      <c r="O127" s="81"/>
      <c r="P127" s="81"/>
      <c r="Q127" s="81"/>
      <c r="R127" s="81"/>
      <c r="S127" s="81"/>
      <c r="T127" s="81"/>
      <c r="U127" s="81"/>
      <c r="V127" s="81"/>
      <c r="W127" s="81"/>
      <c r="X127" s="81"/>
      <c r="Y127" s="81"/>
      <c r="Z127" s="81"/>
      <c r="AA127" s="81"/>
      <c r="AB127" s="81"/>
      <c r="AC127" s="82"/>
      <c r="AD127" s="81"/>
      <c r="AE127" s="81"/>
      <c r="AF127" s="81"/>
      <c r="AG127" s="81"/>
      <c r="AH127" s="81"/>
      <c r="AI127" s="81"/>
      <c r="AJ127" s="81"/>
      <c r="AK127" s="81"/>
      <c r="AL127" s="81"/>
      <c r="AM127" s="81"/>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8" t="s">
        <v>1242</v>
      </c>
      <c r="B128" s="80">
        <v>120</v>
      </c>
      <c r="C128" s="80">
        <v>18</v>
      </c>
      <c r="D128" s="80">
        <v>120</v>
      </c>
      <c r="E128" s="80">
        <v>2022</v>
      </c>
      <c r="F128" s="80" t="s">
        <v>568</v>
      </c>
      <c r="G128" s="182" t="s">
        <v>564</v>
      </c>
      <c r="H128" s="80" t="s">
        <v>564</v>
      </c>
      <c r="I128" s="173"/>
      <c r="J128" s="83"/>
      <c r="K128" s="81"/>
      <c r="L128" s="81"/>
      <c r="M128" s="81"/>
      <c r="N128" s="81"/>
      <c r="O128" s="81"/>
      <c r="P128" s="81"/>
      <c r="Q128" s="81"/>
      <c r="R128" s="81"/>
      <c r="S128" s="81"/>
      <c r="T128" s="81"/>
      <c r="U128" s="81"/>
      <c r="V128" s="81"/>
      <c r="W128" s="81"/>
      <c r="X128" s="81"/>
      <c r="Y128" s="81"/>
      <c r="Z128" s="81"/>
      <c r="AA128" s="81"/>
      <c r="AB128" s="81"/>
      <c r="AC128" s="82"/>
      <c r="AD128" s="81"/>
      <c r="AE128" s="81"/>
      <c r="AF128" s="81"/>
      <c r="AG128" s="81"/>
      <c r="AH128" s="81"/>
      <c r="AI128" s="81"/>
      <c r="AJ128" s="81"/>
      <c r="AK128" s="81"/>
      <c r="AL128" s="81"/>
      <c r="AM128" s="81"/>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8" t="s">
        <v>1242</v>
      </c>
      <c r="B129" s="80">
        <v>121</v>
      </c>
      <c r="C129" s="80">
        <v>18</v>
      </c>
      <c r="D129" s="80">
        <v>121</v>
      </c>
      <c r="E129" s="80">
        <v>2022</v>
      </c>
      <c r="F129" s="80" t="s">
        <v>568</v>
      </c>
      <c r="G129" s="182" t="s">
        <v>564</v>
      </c>
      <c r="H129" s="80" t="s">
        <v>564</v>
      </c>
      <c r="I129" s="173"/>
      <c r="J129" s="83"/>
      <c r="K129" s="81"/>
      <c r="L129" s="81"/>
      <c r="M129" s="81"/>
      <c r="N129" s="81"/>
      <c r="O129" s="81"/>
      <c r="P129" s="81"/>
      <c r="Q129" s="81"/>
      <c r="R129" s="81"/>
      <c r="S129" s="81"/>
      <c r="T129" s="81"/>
      <c r="U129" s="81"/>
      <c r="V129" s="81"/>
      <c r="W129" s="81"/>
      <c r="X129" s="81"/>
      <c r="Y129" s="81"/>
      <c r="Z129" s="81"/>
      <c r="AA129" s="81"/>
      <c r="AB129" s="81"/>
      <c r="AC129" s="82"/>
      <c r="AD129" s="81"/>
      <c r="AE129" s="81"/>
      <c r="AF129" s="81"/>
      <c r="AG129" s="81"/>
      <c r="AH129" s="81"/>
      <c r="AI129" s="81"/>
      <c r="AJ129" s="81"/>
      <c r="AK129" s="81"/>
      <c r="AL129" s="81"/>
      <c r="AM129" s="81"/>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8" t="s">
        <v>1242</v>
      </c>
      <c r="B130" s="80">
        <v>122</v>
      </c>
      <c r="C130" s="80">
        <v>18</v>
      </c>
      <c r="D130" s="80">
        <v>122</v>
      </c>
      <c r="E130" s="80">
        <v>2022</v>
      </c>
      <c r="F130" s="80" t="s">
        <v>568</v>
      </c>
      <c r="G130" s="182" t="s">
        <v>564</v>
      </c>
      <c r="H130" s="80" t="s">
        <v>564</v>
      </c>
      <c r="I130" s="173"/>
      <c r="J130" s="83"/>
      <c r="K130" s="81"/>
      <c r="L130" s="81"/>
      <c r="M130" s="81"/>
      <c r="N130" s="81"/>
      <c r="O130" s="81"/>
      <c r="P130" s="81"/>
      <c r="Q130" s="81"/>
      <c r="R130" s="81"/>
      <c r="S130" s="81"/>
      <c r="T130" s="81"/>
      <c r="U130" s="81"/>
      <c r="V130" s="81"/>
      <c r="W130" s="81"/>
      <c r="X130" s="81"/>
      <c r="Y130" s="81"/>
      <c r="Z130" s="81"/>
      <c r="AA130" s="81"/>
      <c r="AB130" s="81"/>
      <c r="AC130" s="82"/>
      <c r="AD130" s="81"/>
      <c r="AE130" s="81"/>
      <c r="AF130" s="81"/>
      <c r="AG130" s="81"/>
      <c r="AH130" s="81"/>
      <c r="AI130" s="81"/>
      <c r="AJ130" s="81"/>
      <c r="AK130" s="81"/>
      <c r="AL130" s="81"/>
      <c r="AM130" s="81"/>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8" t="s">
        <v>1242</v>
      </c>
      <c r="B131" s="80">
        <v>123</v>
      </c>
      <c r="C131" s="80">
        <v>18</v>
      </c>
      <c r="D131" s="80">
        <v>123</v>
      </c>
      <c r="E131" s="80">
        <v>2022</v>
      </c>
      <c r="F131" s="80" t="s">
        <v>568</v>
      </c>
      <c r="G131" s="182" t="s">
        <v>564</v>
      </c>
      <c r="H131" s="80" t="s">
        <v>564</v>
      </c>
      <c r="I131" s="173"/>
      <c r="J131" s="83"/>
      <c r="K131" s="81"/>
      <c r="L131" s="81"/>
      <c r="M131" s="81"/>
      <c r="N131" s="81"/>
      <c r="O131" s="81"/>
      <c r="P131" s="81"/>
      <c r="Q131" s="81"/>
      <c r="R131" s="81"/>
      <c r="S131" s="81"/>
      <c r="T131" s="81"/>
      <c r="U131" s="81"/>
      <c r="V131" s="81"/>
      <c r="W131" s="81"/>
      <c r="X131" s="81"/>
      <c r="Y131" s="81"/>
      <c r="Z131" s="81"/>
      <c r="AA131" s="81"/>
      <c r="AB131" s="81"/>
      <c r="AC131" s="82"/>
      <c r="AD131" s="81"/>
      <c r="AE131" s="81"/>
      <c r="AF131" s="81"/>
      <c r="AG131" s="81"/>
      <c r="AH131" s="81"/>
      <c r="AI131" s="81"/>
      <c r="AJ131" s="81"/>
      <c r="AK131" s="81"/>
      <c r="AL131" s="81"/>
      <c r="AM131" s="8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8" t="s">
        <v>1242</v>
      </c>
      <c r="B132" s="80">
        <v>124</v>
      </c>
      <c r="C132" s="80">
        <v>18</v>
      </c>
      <c r="D132" s="80">
        <v>124</v>
      </c>
      <c r="E132" s="80">
        <v>2022</v>
      </c>
      <c r="F132" s="80" t="s">
        <v>568</v>
      </c>
      <c r="G132" s="182" t="s">
        <v>564</v>
      </c>
      <c r="H132" s="80" t="s">
        <v>564</v>
      </c>
      <c r="I132" s="173"/>
      <c r="J132" s="83"/>
      <c r="K132" s="81"/>
      <c r="L132" s="81"/>
      <c r="M132" s="81"/>
      <c r="N132" s="81"/>
      <c r="O132" s="81"/>
      <c r="P132" s="81"/>
      <c r="Q132" s="81"/>
      <c r="R132" s="81"/>
      <c r="S132" s="81"/>
      <c r="T132" s="81"/>
      <c r="U132" s="81"/>
      <c r="V132" s="81"/>
      <c r="W132" s="81"/>
      <c r="X132" s="81"/>
      <c r="Y132" s="81"/>
      <c r="Z132" s="81"/>
      <c r="AA132" s="81"/>
      <c r="AB132" s="81"/>
      <c r="AC132" s="82"/>
      <c r="AD132" s="81"/>
      <c r="AE132" s="81"/>
      <c r="AF132" s="81"/>
      <c r="AG132" s="81"/>
      <c r="AH132" s="81"/>
      <c r="AI132" s="81"/>
      <c r="AJ132" s="81"/>
      <c r="AK132" s="81"/>
      <c r="AL132" s="81"/>
      <c r="AM132" s="81"/>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8" t="s">
        <v>1242</v>
      </c>
      <c r="B133" s="80">
        <v>125</v>
      </c>
      <c r="C133" s="80">
        <v>18</v>
      </c>
      <c r="D133" s="80">
        <v>125</v>
      </c>
      <c r="E133" s="80">
        <v>2022</v>
      </c>
      <c r="F133" s="80" t="s">
        <v>568</v>
      </c>
      <c r="G133" s="182" t="s">
        <v>564</v>
      </c>
      <c r="H133" s="80" t="s">
        <v>564</v>
      </c>
      <c r="I133" s="173"/>
      <c r="J133" s="83"/>
      <c r="K133" s="81"/>
      <c r="L133" s="81"/>
      <c r="M133" s="81"/>
      <c r="N133" s="81"/>
      <c r="O133" s="81"/>
      <c r="P133" s="81"/>
      <c r="Q133" s="81"/>
      <c r="R133" s="81"/>
      <c r="S133" s="81"/>
      <c r="T133" s="81"/>
      <c r="U133" s="81"/>
      <c r="V133" s="81"/>
      <c r="W133" s="81"/>
      <c r="X133" s="81"/>
      <c r="Y133" s="81"/>
      <c r="Z133" s="81"/>
      <c r="AA133" s="81"/>
      <c r="AB133" s="81"/>
      <c r="AC133" s="82"/>
      <c r="AD133" s="81"/>
      <c r="AE133" s="81"/>
      <c r="AF133" s="81"/>
      <c r="AG133" s="81"/>
      <c r="AH133" s="81"/>
      <c r="AI133" s="81"/>
      <c r="AJ133" s="81"/>
      <c r="AK133" s="81"/>
      <c r="AL133" s="81"/>
      <c r="AM133" s="81"/>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8" t="s">
        <v>1242</v>
      </c>
      <c r="B134" s="80">
        <v>126</v>
      </c>
      <c r="C134" s="80">
        <v>18</v>
      </c>
      <c r="D134" s="80">
        <v>126</v>
      </c>
      <c r="E134" s="80">
        <v>2022</v>
      </c>
      <c r="F134" s="80" t="s">
        <v>568</v>
      </c>
      <c r="G134" s="182" t="s">
        <v>564</v>
      </c>
      <c r="H134" s="80" t="s">
        <v>564</v>
      </c>
      <c r="I134" s="173"/>
      <c r="J134" s="83"/>
      <c r="K134" s="81"/>
      <c r="L134" s="81"/>
      <c r="M134" s="81"/>
      <c r="N134" s="81"/>
      <c r="O134" s="81"/>
      <c r="P134" s="81"/>
      <c r="Q134" s="81"/>
      <c r="R134" s="81"/>
      <c r="S134" s="81"/>
      <c r="T134" s="81"/>
      <c r="U134" s="81"/>
      <c r="V134" s="81"/>
      <c r="W134" s="81"/>
      <c r="X134" s="81"/>
      <c r="Y134" s="81"/>
      <c r="Z134" s="81"/>
      <c r="AA134" s="81"/>
      <c r="AB134" s="81"/>
      <c r="AC134" s="82"/>
      <c r="AD134" s="81"/>
      <c r="AE134" s="81"/>
      <c r="AF134" s="81"/>
      <c r="AG134" s="81"/>
      <c r="AH134" s="81"/>
      <c r="AI134" s="81"/>
      <c r="AJ134" s="81"/>
      <c r="AK134" s="81"/>
      <c r="AL134" s="81"/>
      <c r="AM134" s="81"/>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8" t="s">
        <v>1242</v>
      </c>
      <c r="B135" s="80">
        <v>127</v>
      </c>
      <c r="C135" s="80">
        <v>18</v>
      </c>
      <c r="D135" s="80">
        <v>127</v>
      </c>
      <c r="E135" s="80">
        <v>2022</v>
      </c>
      <c r="F135" s="80" t="s">
        <v>568</v>
      </c>
      <c r="G135" s="182" t="s">
        <v>564</v>
      </c>
      <c r="H135" s="80" t="s">
        <v>564</v>
      </c>
      <c r="I135" s="173"/>
      <c r="J135" s="83"/>
      <c r="K135" s="81"/>
      <c r="L135" s="81"/>
      <c r="M135" s="81"/>
      <c r="N135" s="81"/>
      <c r="O135" s="81"/>
      <c r="P135" s="81"/>
      <c r="Q135" s="81"/>
      <c r="R135" s="81"/>
      <c r="S135" s="81"/>
      <c r="T135" s="81"/>
      <c r="U135" s="81"/>
      <c r="V135" s="81"/>
      <c r="W135" s="81"/>
      <c r="X135" s="81"/>
      <c r="Y135" s="81"/>
      <c r="Z135" s="81"/>
      <c r="AA135" s="81"/>
      <c r="AB135" s="81"/>
      <c r="AC135" s="82"/>
      <c r="AD135" s="81"/>
      <c r="AE135" s="81"/>
      <c r="AF135" s="81"/>
      <c r="AG135" s="81"/>
      <c r="AH135" s="81"/>
      <c r="AI135" s="81"/>
      <c r="AJ135" s="81"/>
      <c r="AK135" s="81"/>
      <c r="AL135" s="81"/>
      <c r="AM135" s="81"/>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8" t="s">
        <v>1242</v>
      </c>
      <c r="B136" s="80">
        <v>128</v>
      </c>
      <c r="C136" s="80">
        <v>18</v>
      </c>
      <c r="D136" s="80">
        <v>128</v>
      </c>
      <c r="E136" s="80">
        <v>2022</v>
      </c>
      <c r="F136" s="80" t="s">
        <v>568</v>
      </c>
      <c r="G136" s="182" t="s">
        <v>564</v>
      </c>
      <c r="H136" s="80" t="s">
        <v>564</v>
      </c>
      <c r="I136" s="173"/>
      <c r="J136" s="83"/>
      <c r="K136" s="81"/>
      <c r="L136" s="81"/>
      <c r="M136" s="81"/>
      <c r="N136" s="81"/>
      <c r="O136" s="81"/>
      <c r="P136" s="81"/>
      <c r="Q136" s="81"/>
      <c r="R136" s="81"/>
      <c r="S136" s="81"/>
      <c r="T136" s="81"/>
      <c r="U136" s="81"/>
      <c r="V136" s="81"/>
      <c r="W136" s="81"/>
      <c r="X136" s="81"/>
      <c r="Y136" s="81"/>
      <c r="Z136" s="81"/>
      <c r="AA136" s="81"/>
      <c r="AB136" s="81"/>
      <c r="AC136" s="82"/>
      <c r="AD136" s="81"/>
      <c r="AE136" s="81"/>
      <c r="AF136" s="81"/>
      <c r="AG136" s="81"/>
      <c r="AH136" s="81"/>
      <c r="AI136" s="81"/>
      <c r="AJ136" s="81"/>
      <c r="AK136" s="81"/>
      <c r="AL136" s="81"/>
      <c r="AM136" s="81"/>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8" t="s">
        <v>1242</v>
      </c>
      <c r="B137" s="80">
        <v>129</v>
      </c>
      <c r="C137" s="80">
        <v>18</v>
      </c>
      <c r="D137" s="80">
        <v>129</v>
      </c>
      <c r="E137" s="80">
        <v>2022</v>
      </c>
      <c r="F137" s="80" t="s">
        <v>568</v>
      </c>
      <c r="G137" s="182" t="s">
        <v>564</v>
      </c>
      <c r="H137" s="80" t="s">
        <v>564</v>
      </c>
      <c r="I137" s="173"/>
      <c r="J137" s="83"/>
      <c r="K137" s="81"/>
      <c r="L137" s="81"/>
      <c r="M137" s="81"/>
      <c r="N137" s="81"/>
      <c r="O137" s="81"/>
      <c r="P137" s="81"/>
      <c r="Q137" s="81"/>
      <c r="R137" s="81"/>
      <c r="S137" s="81"/>
      <c r="T137" s="81"/>
      <c r="U137" s="81"/>
      <c r="V137" s="81"/>
      <c r="W137" s="81"/>
      <c r="X137" s="81"/>
      <c r="Y137" s="81"/>
      <c r="Z137" s="81"/>
      <c r="AA137" s="81"/>
      <c r="AB137" s="81"/>
      <c r="AC137" s="82"/>
      <c r="AD137" s="81"/>
      <c r="AE137" s="81"/>
      <c r="AF137" s="81"/>
      <c r="AG137" s="81"/>
      <c r="AH137" s="81"/>
      <c r="AI137" s="81"/>
      <c r="AJ137" s="81"/>
      <c r="AK137" s="81"/>
      <c r="AL137" s="81"/>
      <c r="AM137" s="81"/>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8" t="s">
        <v>1242</v>
      </c>
      <c r="B138" s="80">
        <v>130</v>
      </c>
      <c r="C138" s="80">
        <v>18</v>
      </c>
      <c r="D138" s="80">
        <v>130</v>
      </c>
      <c r="E138" s="80">
        <v>2022</v>
      </c>
      <c r="F138" s="80" t="s">
        <v>568</v>
      </c>
      <c r="G138" s="182" t="s">
        <v>564</v>
      </c>
      <c r="H138" s="80" t="s">
        <v>564</v>
      </c>
      <c r="I138" s="173"/>
      <c r="J138" s="83"/>
      <c r="K138" s="81"/>
      <c r="L138" s="81"/>
      <c r="M138" s="81"/>
      <c r="N138" s="81"/>
      <c r="O138" s="81"/>
      <c r="P138" s="81"/>
      <c r="Q138" s="81"/>
      <c r="R138" s="81"/>
      <c r="S138" s="81"/>
      <c r="T138" s="81"/>
      <c r="U138" s="81"/>
      <c r="V138" s="81"/>
      <c r="W138" s="81"/>
      <c r="X138" s="81"/>
      <c r="Y138" s="81"/>
      <c r="Z138" s="81"/>
      <c r="AA138" s="81"/>
      <c r="AB138" s="81"/>
      <c r="AC138" s="82"/>
      <c r="AD138" s="81"/>
      <c r="AE138" s="81"/>
      <c r="AF138" s="81"/>
      <c r="AG138" s="81"/>
      <c r="AH138" s="81"/>
      <c r="AI138" s="81"/>
      <c r="AJ138" s="81"/>
      <c r="AK138" s="81"/>
      <c r="AL138" s="81"/>
      <c r="AM138" s="81"/>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8" t="s">
        <v>1242</v>
      </c>
      <c r="B139" s="80">
        <v>131</v>
      </c>
      <c r="C139" s="80">
        <v>18</v>
      </c>
      <c r="D139" s="80">
        <v>131</v>
      </c>
      <c r="E139" s="80">
        <v>2022</v>
      </c>
      <c r="F139" s="80" t="s">
        <v>568</v>
      </c>
      <c r="G139" s="182" t="s">
        <v>564</v>
      </c>
      <c r="H139" s="80" t="s">
        <v>564</v>
      </c>
      <c r="I139" s="173"/>
      <c r="J139" s="83"/>
      <c r="K139" s="81"/>
      <c r="L139" s="81"/>
      <c r="M139" s="81"/>
      <c r="N139" s="81"/>
      <c r="O139" s="81"/>
      <c r="P139" s="81"/>
      <c r="Q139" s="81"/>
      <c r="R139" s="81"/>
      <c r="S139" s="81"/>
      <c r="T139" s="81"/>
      <c r="U139" s="81"/>
      <c r="V139" s="81"/>
      <c r="W139" s="81"/>
      <c r="X139" s="81"/>
      <c r="Y139" s="81"/>
      <c r="Z139" s="81"/>
      <c r="AA139" s="81"/>
      <c r="AB139" s="81"/>
      <c r="AC139" s="82"/>
      <c r="AD139" s="81"/>
      <c r="AE139" s="81"/>
      <c r="AF139" s="81"/>
      <c r="AG139" s="81"/>
      <c r="AH139" s="81"/>
      <c r="AI139" s="81"/>
      <c r="AJ139" s="81"/>
      <c r="AK139" s="81"/>
      <c r="AL139" s="81"/>
      <c r="AM139" s="81"/>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8" t="s">
        <v>1242</v>
      </c>
      <c r="B140" s="80">
        <v>132</v>
      </c>
      <c r="C140" s="80">
        <v>18</v>
      </c>
      <c r="D140" s="80">
        <v>132</v>
      </c>
      <c r="E140" s="80">
        <v>2022</v>
      </c>
      <c r="F140" s="80" t="s">
        <v>568</v>
      </c>
      <c r="G140" s="182" t="s">
        <v>564</v>
      </c>
      <c r="H140" s="80" t="s">
        <v>564</v>
      </c>
      <c r="I140" s="173"/>
      <c r="J140" s="83"/>
      <c r="K140" s="81"/>
      <c r="L140" s="81"/>
      <c r="M140" s="81"/>
      <c r="N140" s="81"/>
      <c r="O140" s="81"/>
      <c r="P140" s="81"/>
      <c r="Q140" s="81"/>
      <c r="R140" s="81"/>
      <c r="S140" s="81"/>
      <c r="T140" s="81"/>
      <c r="U140" s="81"/>
      <c r="V140" s="81"/>
      <c r="W140" s="81"/>
      <c r="X140" s="81"/>
      <c r="Y140" s="81"/>
      <c r="Z140" s="81"/>
      <c r="AA140" s="81"/>
      <c r="AB140" s="81"/>
      <c r="AC140" s="82"/>
      <c r="AD140" s="81"/>
      <c r="AE140" s="81"/>
      <c r="AF140" s="81"/>
      <c r="AG140" s="81"/>
      <c r="AH140" s="81"/>
      <c r="AI140" s="81"/>
      <c r="AJ140" s="81"/>
      <c r="AK140" s="81"/>
      <c r="AL140" s="81"/>
      <c r="AM140" s="81"/>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8" t="s">
        <v>1242</v>
      </c>
      <c r="B141" s="80">
        <v>133</v>
      </c>
      <c r="C141" s="80">
        <v>18</v>
      </c>
      <c r="D141" s="80">
        <v>133</v>
      </c>
      <c r="E141" s="80">
        <v>2022</v>
      </c>
      <c r="F141" s="80" t="s">
        <v>568</v>
      </c>
      <c r="G141" s="182" t="s">
        <v>564</v>
      </c>
      <c r="H141" s="80" t="s">
        <v>564</v>
      </c>
      <c r="I141" s="173"/>
      <c r="J141" s="83"/>
      <c r="K141" s="81"/>
      <c r="L141" s="81"/>
      <c r="M141" s="81"/>
      <c r="N141" s="81"/>
      <c r="O141" s="81"/>
      <c r="P141" s="81"/>
      <c r="Q141" s="81"/>
      <c r="R141" s="81"/>
      <c r="S141" s="81"/>
      <c r="T141" s="81"/>
      <c r="U141" s="81"/>
      <c r="V141" s="81"/>
      <c r="W141" s="81"/>
      <c r="X141" s="81"/>
      <c r="Y141" s="81"/>
      <c r="Z141" s="81"/>
      <c r="AA141" s="81"/>
      <c r="AB141" s="81"/>
      <c r="AC141" s="82"/>
      <c r="AD141" s="81"/>
      <c r="AE141" s="81"/>
      <c r="AF141" s="81"/>
      <c r="AG141" s="81"/>
      <c r="AH141" s="81"/>
      <c r="AI141" s="81"/>
      <c r="AJ141" s="81"/>
      <c r="AK141" s="81"/>
      <c r="AL141" s="81"/>
      <c r="AM141" s="8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8" t="s">
        <v>1242</v>
      </c>
      <c r="B142" s="80">
        <v>134</v>
      </c>
      <c r="C142" s="80">
        <v>18</v>
      </c>
      <c r="D142" s="80">
        <v>134</v>
      </c>
      <c r="E142" s="80">
        <v>2022</v>
      </c>
      <c r="F142" s="80" t="s">
        <v>568</v>
      </c>
      <c r="G142" s="182" t="s">
        <v>564</v>
      </c>
      <c r="H142" s="80" t="s">
        <v>564</v>
      </c>
      <c r="I142" s="173"/>
      <c r="J142" s="83"/>
      <c r="K142" s="81"/>
      <c r="L142" s="81"/>
      <c r="M142" s="81"/>
      <c r="N142" s="81"/>
      <c r="O142" s="81"/>
      <c r="P142" s="81"/>
      <c r="Q142" s="81"/>
      <c r="R142" s="81"/>
      <c r="S142" s="81"/>
      <c r="T142" s="81"/>
      <c r="U142" s="81"/>
      <c r="V142" s="81"/>
      <c r="W142" s="81"/>
      <c r="X142" s="81"/>
      <c r="Y142" s="81"/>
      <c r="Z142" s="81"/>
      <c r="AA142" s="81"/>
      <c r="AB142" s="81"/>
      <c r="AC142" s="82"/>
      <c r="AD142" s="81"/>
      <c r="AE142" s="81"/>
      <c r="AF142" s="81"/>
      <c r="AG142" s="81"/>
      <c r="AH142" s="81"/>
      <c r="AI142" s="81"/>
      <c r="AJ142" s="81"/>
      <c r="AK142" s="81"/>
      <c r="AL142" s="81"/>
      <c r="AM142" s="81"/>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8" t="s">
        <v>1242</v>
      </c>
      <c r="B143" s="80">
        <v>135</v>
      </c>
      <c r="C143" s="80">
        <v>18</v>
      </c>
      <c r="D143" s="80">
        <v>135</v>
      </c>
      <c r="E143" s="80">
        <v>2022</v>
      </c>
      <c r="F143" s="80" t="s">
        <v>568</v>
      </c>
      <c r="G143" s="182" t="s">
        <v>564</v>
      </c>
      <c r="H143" s="80" t="s">
        <v>564</v>
      </c>
      <c r="I143" s="173"/>
      <c r="J143" s="83"/>
      <c r="K143" s="81"/>
      <c r="L143" s="81"/>
      <c r="M143" s="81"/>
      <c r="N143" s="81"/>
      <c r="O143" s="81"/>
      <c r="P143" s="81"/>
      <c r="Q143" s="81"/>
      <c r="R143" s="81"/>
      <c r="S143" s="81"/>
      <c r="T143" s="81"/>
      <c r="U143" s="81"/>
      <c r="V143" s="81"/>
      <c r="W143" s="81"/>
      <c r="X143" s="81"/>
      <c r="Y143" s="81"/>
      <c r="Z143" s="81"/>
      <c r="AA143" s="81"/>
      <c r="AB143" s="81"/>
      <c r="AC143" s="82"/>
      <c r="AD143" s="81"/>
      <c r="AE143" s="81"/>
      <c r="AF143" s="81"/>
      <c r="AG143" s="81"/>
      <c r="AH143" s="81"/>
      <c r="AI143" s="81"/>
      <c r="AJ143" s="81"/>
      <c r="AK143" s="81"/>
      <c r="AL143" s="81"/>
      <c r="AM143" s="81"/>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8" t="s">
        <v>1242</v>
      </c>
      <c r="B144" s="80">
        <v>136</v>
      </c>
      <c r="C144" s="80">
        <v>18</v>
      </c>
      <c r="D144" s="80">
        <v>136</v>
      </c>
      <c r="E144" s="80">
        <v>2022</v>
      </c>
      <c r="F144" s="80" t="s">
        <v>568</v>
      </c>
      <c r="G144" s="182" t="s">
        <v>564</v>
      </c>
      <c r="H144" s="80" t="s">
        <v>564</v>
      </c>
      <c r="I144" s="173"/>
      <c r="J144" s="83"/>
      <c r="K144" s="81"/>
      <c r="L144" s="81"/>
      <c r="M144" s="81"/>
      <c r="N144" s="81"/>
      <c r="O144" s="81"/>
      <c r="P144" s="81"/>
      <c r="Q144" s="81"/>
      <c r="R144" s="81"/>
      <c r="S144" s="81"/>
      <c r="T144" s="81"/>
      <c r="U144" s="81"/>
      <c r="V144" s="81"/>
      <c r="W144" s="81"/>
      <c r="X144" s="81"/>
      <c r="Y144" s="81"/>
      <c r="Z144" s="81"/>
      <c r="AA144" s="81"/>
      <c r="AB144" s="81"/>
      <c r="AC144" s="82"/>
      <c r="AD144" s="81"/>
      <c r="AE144" s="81"/>
      <c r="AF144" s="81"/>
      <c r="AG144" s="81"/>
      <c r="AH144" s="81"/>
      <c r="AI144" s="81"/>
      <c r="AJ144" s="81"/>
      <c r="AK144" s="81"/>
      <c r="AL144" s="81"/>
      <c r="AM144" s="81"/>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8" t="s">
        <v>1242</v>
      </c>
      <c r="B145" s="80">
        <v>137</v>
      </c>
      <c r="C145" s="80">
        <v>18</v>
      </c>
      <c r="D145" s="80">
        <v>137</v>
      </c>
      <c r="E145" s="80">
        <v>2022</v>
      </c>
      <c r="F145" s="80" t="s">
        <v>568</v>
      </c>
      <c r="G145" s="182" t="s">
        <v>564</v>
      </c>
      <c r="H145" s="80" t="s">
        <v>564</v>
      </c>
      <c r="I145" s="173"/>
      <c r="J145" s="83"/>
      <c r="K145" s="81"/>
      <c r="L145" s="81"/>
      <c r="M145" s="81"/>
      <c r="N145" s="81"/>
      <c r="O145" s="81"/>
      <c r="P145" s="81"/>
      <c r="Q145" s="81"/>
      <c r="R145" s="81"/>
      <c r="S145" s="81"/>
      <c r="T145" s="81"/>
      <c r="U145" s="81"/>
      <c r="V145" s="81"/>
      <c r="W145" s="81"/>
      <c r="X145" s="81"/>
      <c r="Y145" s="81"/>
      <c r="Z145" s="81"/>
      <c r="AA145" s="81"/>
      <c r="AB145" s="81"/>
      <c r="AC145" s="82"/>
      <c r="AD145" s="81"/>
      <c r="AE145" s="81"/>
      <c r="AF145" s="81"/>
      <c r="AG145" s="81"/>
      <c r="AH145" s="81"/>
      <c r="AI145" s="81"/>
      <c r="AJ145" s="81"/>
      <c r="AK145" s="81"/>
      <c r="AL145" s="81"/>
      <c r="AM145" s="81"/>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8" t="s">
        <v>1242</v>
      </c>
      <c r="B146" s="80">
        <v>138</v>
      </c>
      <c r="C146" s="80">
        <v>18</v>
      </c>
      <c r="D146" s="80">
        <v>138</v>
      </c>
      <c r="E146" s="80">
        <v>2022</v>
      </c>
      <c r="F146" s="80" t="s">
        <v>568</v>
      </c>
      <c r="G146" s="182" t="s">
        <v>564</v>
      </c>
      <c r="H146" s="80" t="s">
        <v>564</v>
      </c>
      <c r="I146" s="173"/>
      <c r="J146" s="83"/>
      <c r="K146" s="81"/>
      <c r="L146" s="81"/>
      <c r="M146" s="81"/>
      <c r="N146" s="81"/>
      <c r="O146" s="81"/>
      <c r="P146" s="81"/>
      <c r="Q146" s="81"/>
      <c r="R146" s="81"/>
      <c r="S146" s="81"/>
      <c r="T146" s="81"/>
      <c r="U146" s="81"/>
      <c r="V146" s="81"/>
      <c r="W146" s="81"/>
      <c r="X146" s="81"/>
      <c r="Y146" s="81"/>
      <c r="Z146" s="81"/>
      <c r="AA146" s="81"/>
      <c r="AB146" s="81"/>
      <c r="AC146" s="82"/>
      <c r="AD146" s="81"/>
      <c r="AE146" s="81"/>
      <c r="AF146" s="81"/>
      <c r="AG146" s="81"/>
      <c r="AH146" s="81"/>
      <c r="AI146" s="81"/>
      <c r="AJ146" s="81"/>
      <c r="AK146" s="81"/>
      <c r="AL146" s="81"/>
      <c r="AM146" s="81"/>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8" t="s">
        <v>1242</v>
      </c>
      <c r="B147" s="80">
        <v>139</v>
      </c>
      <c r="C147" s="80">
        <v>18</v>
      </c>
      <c r="D147" s="80">
        <v>139</v>
      </c>
      <c r="E147" s="80">
        <v>2022</v>
      </c>
      <c r="F147" s="80" t="s">
        <v>568</v>
      </c>
      <c r="G147" s="182" t="s">
        <v>564</v>
      </c>
      <c r="H147" s="80" t="s">
        <v>564</v>
      </c>
      <c r="I147" s="173"/>
      <c r="J147" s="83"/>
      <c r="K147" s="81"/>
      <c r="L147" s="81"/>
      <c r="M147" s="81"/>
      <c r="N147" s="81"/>
      <c r="O147" s="81"/>
      <c r="P147" s="81"/>
      <c r="Q147" s="81"/>
      <c r="R147" s="81"/>
      <c r="S147" s="81"/>
      <c r="T147" s="81"/>
      <c r="U147" s="81"/>
      <c r="V147" s="81"/>
      <c r="W147" s="81"/>
      <c r="X147" s="81"/>
      <c r="Y147" s="81"/>
      <c r="Z147" s="81"/>
      <c r="AA147" s="81"/>
      <c r="AB147" s="81"/>
      <c r="AC147" s="82"/>
      <c r="AD147" s="81"/>
      <c r="AE147" s="81"/>
      <c r="AF147" s="81"/>
      <c r="AG147" s="81"/>
      <c r="AH147" s="81"/>
      <c r="AI147" s="81"/>
      <c r="AJ147" s="81"/>
      <c r="AK147" s="81"/>
      <c r="AL147" s="81"/>
      <c r="AM147" s="81"/>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8" t="s">
        <v>1242</v>
      </c>
      <c r="B148" s="80">
        <v>140</v>
      </c>
      <c r="C148" s="80">
        <v>18</v>
      </c>
      <c r="D148" s="80">
        <v>140</v>
      </c>
      <c r="E148" s="80">
        <v>2022</v>
      </c>
      <c r="F148" s="80" t="s">
        <v>568</v>
      </c>
      <c r="G148" s="182" t="s">
        <v>564</v>
      </c>
      <c r="H148" s="80" t="s">
        <v>564</v>
      </c>
      <c r="I148" s="173"/>
      <c r="J148" s="83"/>
      <c r="K148" s="81"/>
      <c r="L148" s="81"/>
      <c r="M148" s="81"/>
      <c r="N148" s="81"/>
      <c r="O148" s="81"/>
      <c r="P148" s="81"/>
      <c r="Q148" s="81"/>
      <c r="R148" s="81"/>
      <c r="S148" s="81"/>
      <c r="T148" s="81"/>
      <c r="U148" s="81"/>
      <c r="V148" s="81"/>
      <c r="W148" s="81"/>
      <c r="X148" s="81"/>
      <c r="Y148" s="81"/>
      <c r="Z148" s="81"/>
      <c r="AA148" s="81"/>
      <c r="AB148" s="81"/>
      <c r="AC148" s="82"/>
      <c r="AD148" s="81"/>
      <c r="AE148" s="81"/>
      <c r="AF148" s="81"/>
      <c r="AG148" s="81"/>
      <c r="AH148" s="81"/>
      <c r="AI148" s="81"/>
      <c r="AJ148" s="81"/>
      <c r="AK148" s="81"/>
      <c r="AL148" s="81"/>
      <c r="AM148" s="81"/>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8" t="s">
        <v>1242</v>
      </c>
      <c r="B149" s="80">
        <v>141</v>
      </c>
      <c r="C149" s="80">
        <v>18</v>
      </c>
      <c r="D149" s="80">
        <v>141</v>
      </c>
      <c r="E149" s="80">
        <v>2022</v>
      </c>
      <c r="F149" s="80" t="s">
        <v>568</v>
      </c>
      <c r="G149" s="182" t="s">
        <v>564</v>
      </c>
      <c r="H149" s="80" t="s">
        <v>564</v>
      </c>
      <c r="I149" s="173"/>
      <c r="J149" s="83"/>
      <c r="K149" s="81"/>
      <c r="L149" s="81"/>
      <c r="M149" s="81"/>
      <c r="N149" s="81"/>
      <c r="O149" s="81"/>
      <c r="P149" s="81"/>
      <c r="Q149" s="81"/>
      <c r="R149" s="81"/>
      <c r="S149" s="81"/>
      <c r="T149" s="81"/>
      <c r="U149" s="81"/>
      <c r="V149" s="81"/>
      <c r="W149" s="81"/>
      <c r="X149" s="81"/>
      <c r="Y149" s="81"/>
      <c r="Z149" s="81"/>
      <c r="AA149" s="81"/>
      <c r="AB149" s="81"/>
      <c r="AC149" s="82"/>
      <c r="AD149" s="81"/>
      <c r="AE149" s="81"/>
      <c r="AF149" s="81"/>
      <c r="AG149" s="81"/>
      <c r="AH149" s="81"/>
      <c r="AI149" s="81"/>
      <c r="AJ149" s="81"/>
      <c r="AK149" s="81"/>
      <c r="AL149" s="81"/>
      <c r="AM149" s="81"/>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8" t="s">
        <v>1242</v>
      </c>
      <c r="B150" s="80">
        <v>142</v>
      </c>
      <c r="C150" s="80">
        <v>18</v>
      </c>
      <c r="D150" s="80">
        <v>142</v>
      </c>
      <c r="E150" s="80">
        <v>2022</v>
      </c>
      <c r="F150" s="80" t="s">
        <v>568</v>
      </c>
      <c r="G150" s="182" t="s">
        <v>564</v>
      </c>
      <c r="H150" s="80" t="s">
        <v>564</v>
      </c>
      <c r="I150" s="173"/>
      <c r="J150" s="83"/>
      <c r="K150" s="81"/>
      <c r="L150" s="81"/>
      <c r="M150" s="81"/>
      <c r="N150" s="81"/>
      <c r="O150" s="81"/>
      <c r="P150" s="81"/>
      <c r="Q150" s="81"/>
      <c r="R150" s="81"/>
      <c r="S150" s="81"/>
      <c r="T150" s="81"/>
      <c r="U150" s="81"/>
      <c r="V150" s="81"/>
      <c r="W150" s="81"/>
      <c r="X150" s="81"/>
      <c r="Y150" s="81"/>
      <c r="Z150" s="81"/>
      <c r="AA150" s="81"/>
      <c r="AB150" s="81"/>
      <c r="AC150" s="82"/>
      <c r="AD150" s="81"/>
      <c r="AE150" s="81"/>
      <c r="AF150" s="81"/>
      <c r="AG150" s="81"/>
      <c r="AH150" s="81"/>
      <c r="AI150" s="81"/>
      <c r="AJ150" s="81"/>
      <c r="AK150" s="81"/>
      <c r="AL150" s="81"/>
      <c r="AM150" s="81"/>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8" t="s">
        <v>1242</v>
      </c>
      <c r="B151" s="80">
        <v>143</v>
      </c>
      <c r="C151" s="80">
        <v>18</v>
      </c>
      <c r="D151" s="80">
        <v>143</v>
      </c>
      <c r="E151" s="80">
        <v>2022</v>
      </c>
      <c r="F151" s="80" t="s">
        <v>568</v>
      </c>
      <c r="G151" s="182" t="s">
        <v>564</v>
      </c>
      <c r="H151" s="80" t="s">
        <v>564</v>
      </c>
      <c r="I151" s="173"/>
      <c r="J151" s="83"/>
      <c r="K151" s="81"/>
      <c r="L151" s="81"/>
      <c r="M151" s="81"/>
      <c r="N151" s="81"/>
      <c r="O151" s="81"/>
      <c r="P151" s="81"/>
      <c r="Q151" s="81"/>
      <c r="R151" s="81"/>
      <c r="S151" s="81"/>
      <c r="T151" s="81"/>
      <c r="U151" s="81"/>
      <c r="V151" s="81"/>
      <c r="W151" s="81"/>
      <c r="X151" s="81"/>
      <c r="Y151" s="81"/>
      <c r="Z151" s="81"/>
      <c r="AA151" s="81"/>
      <c r="AB151" s="81"/>
      <c r="AC151" s="82"/>
      <c r="AD151" s="81"/>
      <c r="AE151" s="81"/>
      <c r="AF151" s="81"/>
      <c r="AG151" s="81"/>
      <c r="AH151" s="81"/>
      <c r="AI151" s="81"/>
      <c r="AJ151" s="81"/>
      <c r="AK151" s="81"/>
      <c r="AL151" s="81"/>
      <c r="AM151" s="8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8" t="s">
        <v>1242</v>
      </c>
      <c r="B152" s="80">
        <v>144</v>
      </c>
      <c r="C152" s="80">
        <v>18</v>
      </c>
      <c r="D152" s="80">
        <v>144</v>
      </c>
      <c r="E152" s="80">
        <v>2022</v>
      </c>
      <c r="F152" s="80" t="s">
        <v>568</v>
      </c>
      <c r="G152" s="182" t="s">
        <v>564</v>
      </c>
      <c r="H152" s="80" t="s">
        <v>564</v>
      </c>
      <c r="I152" s="173"/>
      <c r="J152" s="83"/>
      <c r="K152" s="81"/>
      <c r="L152" s="81"/>
      <c r="M152" s="81"/>
      <c r="N152" s="81"/>
      <c r="O152" s="81"/>
      <c r="P152" s="81"/>
      <c r="Q152" s="81"/>
      <c r="R152" s="81"/>
      <c r="S152" s="81"/>
      <c r="T152" s="81"/>
      <c r="U152" s="81"/>
      <c r="V152" s="81"/>
      <c r="W152" s="81"/>
      <c r="X152" s="81"/>
      <c r="Y152" s="81"/>
      <c r="Z152" s="81"/>
      <c r="AA152" s="81"/>
      <c r="AB152" s="81"/>
      <c r="AC152" s="82"/>
      <c r="AD152" s="81"/>
      <c r="AE152" s="81"/>
      <c r="AF152" s="81"/>
      <c r="AG152" s="81"/>
      <c r="AH152" s="81"/>
      <c r="AI152" s="81"/>
      <c r="AJ152" s="81"/>
      <c r="AK152" s="81"/>
      <c r="AL152" s="81"/>
      <c r="AM152" s="81"/>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8" t="s">
        <v>1242</v>
      </c>
      <c r="B153" s="80">
        <v>145</v>
      </c>
      <c r="C153" s="80">
        <v>18</v>
      </c>
      <c r="D153" s="80">
        <v>145</v>
      </c>
      <c r="E153" s="80">
        <v>2022</v>
      </c>
      <c r="F153" s="80" t="s">
        <v>568</v>
      </c>
      <c r="G153" s="182" t="s">
        <v>564</v>
      </c>
      <c r="H153" s="80" t="s">
        <v>564</v>
      </c>
      <c r="I153" s="173"/>
      <c r="J153" s="83"/>
      <c r="K153" s="81"/>
      <c r="L153" s="81"/>
      <c r="M153" s="81"/>
      <c r="N153" s="81"/>
      <c r="O153" s="81"/>
      <c r="P153" s="81"/>
      <c r="Q153" s="81"/>
      <c r="R153" s="81"/>
      <c r="S153" s="81"/>
      <c r="T153" s="81"/>
      <c r="U153" s="81"/>
      <c r="V153" s="81"/>
      <c r="W153" s="81"/>
      <c r="X153" s="81"/>
      <c r="Y153" s="81"/>
      <c r="Z153" s="81"/>
      <c r="AA153" s="81"/>
      <c r="AB153" s="81"/>
      <c r="AC153" s="82"/>
      <c r="AD153" s="81"/>
      <c r="AE153" s="81"/>
      <c r="AF153" s="81"/>
      <c r="AG153" s="81"/>
      <c r="AH153" s="81"/>
      <c r="AI153" s="81"/>
      <c r="AJ153" s="81"/>
      <c r="AK153" s="81"/>
      <c r="AL153" s="81"/>
      <c r="AM153" s="81"/>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8" t="s">
        <v>1242</v>
      </c>
      <c r="B154" s="80">
        <v>146</v>
      </c>
      <c r="C154" s="80">
        <v>18</v>
      </c>
      <c r="D154" s="80">
        <v>146</v>
      </c>
      <c r="E154" s="80">
        <v>2022</v>
      </c>
      <c r="F154" s="80" t="s">
        <v>568</v>
      </c>
      <c r="G154" s="182" t="s">
        <v>564</v>
      </c>
      <c r="H154" s="80" t="s">
        <v>564</v>
      </c>
      <c r="I154" s="173"/>
      <c r="J154" s="83"/>
      <c r="K154" s="81"/>
      <c r="L154" s="81"/>
      <c r="M154" s="81"/>
      <c r="N154" s="81"/>
      <c r="O154" s="81"/>
      <c r="P154" s="81"/>
      <c r="Q154" s="81"/>
      <c r="R154" s="81"/>
      <c r="S154" s="81"/>
      <c r="T154" s="81"/>
      <c r="U154" s="81"/>
      <c r="V154" s="81"/>
      <c r="W154" s="81"/>
      <c r="X154" s="81"/>
      <c r="Y154" s="81"/>
      <c r="Z154" s="81"/>
      <c r="AA154" s="81"/>
      <c r="AB154" s="81"/>
      <c r="AC154" s="82"/>
      <c r="AD154" s="81"/>
      <c r="AE154" s="81"/>
      <c r="AF154" s="81"/>
      <c r="AG154" s="81"/>
      <c r="AH154" s="81"/>
      <c r="AI154" s="81"/>
      <c r="AJ154" s="81"/>
      <c r="AK154" s="81"/>
      <c r="AL154" s="81"/>
      <c r="AM154" s="81"/>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8" t="s">
        <v>1242</v>
      </c>
      <c r="B155" s="80">
        <v>147</v>
      </c>
      <c r="C155" s="80">
        <v>18</v>
      </c>
      <c r="D155" s="80">
        <v>147</v>
      </c>
      <c r="E155" s="80">
        <v>2022</v>
      </c>
      <c r="F155" s="80" t="s">
        <v>568</v>
      </c>
      <c r="G155" s="182" t="s">
        <v>564</v>
      </c>
      <c r="H155" s="80" t="s">
        <v>564</v>
      </c>
      <c r="I155" s="173"/>
      <c r="J155" s="83"/>
      <c r="K155" s="81"/>
      <c r="L155" s="81"/>
      <c r="M155" s="81"/>
      <c r="N155" s="81"/>
      <c r="O155" s="81"/>
      <c r="P155" s="81"/>
      <c r="Q155" s="81"/>
      <c r="R155" s="81"/>
      <c r="S155" s="81"/>
      <c r="T155" s="81"/>
      <c r="U155" s="81"/>
      <c r="V155" s="81"/>
      <c r="W155" s="81"/>
      <c r="X155" s="81"/>
      <c r="Y155" s="81"/>
      <c r="Z155" s="81"/>
      <c r="AA155" s="81"/>
      <c r="AB155" s="81"/>
      <c r="AC155" s="82"/>
      <c r="AD155" s="81"/>
      <c r="AE155" s="81"/>
      <c r="AF155" s="81"/>
      <c r="AG155" s="81"/>
      <c r="AH155" s="81"/>
      <c r="AI155" s="81"/>
      <c r="AJ155" s="81"/>
      <c r="AK155" s="81"/>
      <c r="AL155" s="81"/>
      <c r="AM155" s="81"/>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8" t="s">
        <v>1242</v>
      </c>
      <c r="B156" s="80">
        <v>148</v>
      </c>
      <c r="C156" s="80">
        <v>18</v>
      </c>
      <c r="D156" s="80">
        <v>148</v>
      </c>
      <c r="E156" s="80">
        <v>2022</v>
      </c>
      <c r="F156" s="80" t="s">
        <v>568</v>
      </c>
      <c r="G156" s="182" t="s">
        <v>564</v>
      </c>
      <c r="H156" s="80" t="s">
        <v>564</v>
      </c>
      <c r="I156" s="173"/>
      <c r="J156" s="83"/>
      <c r="K156" s="81"/>
      <c r="L156" s="81"/>
      <c r="M156" s="81"/>
      <c r="N156" s="81"/>
      <c r="O156" s="81"/>
      <c r="P156" s="81"/>
      <c r="Q156" s="81"/>
      <c r="R156" s="81"/>
      <c r="S156" s="81"/>
      <c r="T156" s="81"/>
      <c r="U156" s="81"/>
      <c r="V156" s="81"/>
      <c r="W156" s="81"/>
      <c r="X156" s="81"/>
      <c r="Y156" s="81"/>
      <c r="Z156" s="81"/>
      <c r="AA156" s="81"/>
      <c r="AB156" s="81"/>
      <c r="AC156" s="82"/>
      <c r="AD156" s="81"/>
      <c r="AE156" s="81"/>
      <c r="AF156" s="81"/>
      <c r="AG156" s="81"/>
      <c r="AH156" s="81"/>
      <c r="AI156" s="81"/>
      <c r="AJ156" s="81"/>
      <c r="AK156" s="81"/>
      <c r="AL156" s="81"/>
      <c r="AM156" s="81"/>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8" t="s">
        <v>1242</v>
      </c>
      <c r="B157" s="80">
        <v>149</v>
      </c>
      <c r="C157" s="80">
        <v>18</v>
      </c>
      <c r="D157" s="80">
        <v>149</v>
      </c>
      <c r="E157" s="80">
        <v>2022</v>
      </c>
      <c r="F157" s="80" t="s">
        <v>568</v>
      </c>
      <c r="G157" s="182" t="s">
        <v>564</v>
      </c>
      <c r="H157" s="80" t="s">
        <v>564</v>
      </c>
      <c r="I157" s="173"/>
      <c r="J157" s="83"/>
      <c r="K157" s="81"/>
      <c r="L157" s="81"/>
      <c r="M157" s="81"/>
      <c r="N157" s="81"/>
      <c r="O157" s="81"/>
      <c r="P157" s="81"/>
      <c r="Q157" s="81"/>
      <c r="R157" s="81"/>
      <c r="S157" s="81"/>
      <c r="T157" s="81"/>
      <c r="U157" s="81"/>
      <c r="V157" s="81"/>
      <c r="W157" s="81"/>
      <c r="X157" s="81"/>
      <c r="Y157" s="81"/>
      <c r="Z157" s="81"/>
      <c r="AA157" s="81"/>
      <c r="AB157" s="81"/>
      <c r="AC157" s="82"/>
      <c r="AD157" s="81"/>
      <c r="AE157" s="81"/>
      <c r="AF157" s="81"/>
      <c r="AG157" s="81"/>
      <c r="AH157" s="81"/>
      <c r="AI157" s="81"/>
      <c r="AJ157" s="81"/>
      <c r="AK157" s="81"/>
      <c r="AL157" s="81"/>
      <c r="AM157" s="81"/>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8" t="s">
        <v>1242</v>
      </c>
      <c r="B158" s="80">
        <v>150</v>
      </c>
      <c r="C158" s="80">
        <v>18</v>
      </c>
      <c r="D158" s="80">
        <v>150</v>
      </c>
      <c r="E158" s="80">
        <v>2022</v>
      </c>
      <c r="F158" s="80" t="s">
        <v>568</v>
      </c>
      <c r="G158" s="182" t="s">
        <v>564</v>
      </c>
      <c r="H158" s="80" t="s">
        <v>564</v>
      </c>
      <c r="I158" s="173"/>
      <c r="J158" s="83"/>
      <c r="K158" s="81"/>
      <c r="L158" s="81"/>
      <c r="M158" s="81"/>
      <c r="N158" s="81"/>
      <c r="O158" s="81"/>
      <c r="P158" s="81"/>
      <c r="Q158" s="81"/>
      <c r="R158" s="81"/>
      <c r="S158" s="81"/>
      <c r="T158" s="81"/>
      <c r="U158" s="81"/>
      <c r="V158" s="81"/>
      <c r="W158" s="81"/>
      <c r="X158" s="81"/>
      <c r="Y158" s="81"/>
      <c r="Z158" s="81"/>
      <c r="AA158" s="81"/>
      <c r="AB158" s="81"/>
      <c r="AC158" s="82"/>
      <c r="AD158" s="81"/>
      <c r="AE158" s="81"/>
      <c r="AF158" s="81"/>
      <c r="AG158" s="81"/>
      <c r="AH158" s="81"/>
      <c r="AI158" s="81"/>
      <c r="AJ158" s="81"/>
      <c r="AK158" s="81"/>
      <c r="AL158" s="81"/>
      <c r="AM158" s="81"/>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8" t="s">
        <v>1242</v>
      </c>
      <c r="B159" s="80">
        <v>151</v>
      </c>
      <c r="C159" s="80">
        <v>18</v>
      </c>
      <c r="D159" s="80">
        <v>151</v>
      </c>
      <c r="E159" s="80">
        <v>2022</v>
      </c>
      <c r="F159" s="80" t="s">
        <v>568</v>
      </c>
      <c r="G159" s="182" t="s">
        <v>564</v>
      </c>
      <c r="H159" s="80" t="s">
        <v>564</v>
      </c>
      <c r="I159" s="173"/>
      <c r="J159" s="83"/>
      <c r="K159" s="81"/>
      <c r="L159" s="81"/>
      <c r="M159" s="81"/>
      <c r="N159" s="81"/>
      <c r="O159" s="81"/>
      <c r="P159" s="81"/>
      <c r="Q159" s="81"/>
      <c r="R159" s="81"/>
      <c r="S159" s="81"/>
      <c r="T159" s="81"/>
      <c r="U159" s="81"/>
      <c r="V159" s="81"/>
      <c r="W159" s="81"/>
      <c r="X159" s="81"/>
      <c r="Y159" s="81"/>
      <c r="Z159" s="81"/>
      <c r="AA159" s="81"/>
      <c r="AB159" s="81"/>
      <c r="AC159" s="82"/>
      <c r="AD159" s="81"/>
      <c r="AE159" s="81"/>
      <c r="AF159" s="81"/>
      <c r="AG159" s="81"/>
      <c r="AH159" s="81"/>
      <c r="AI159" s="81"/>
      <c r="AJ159" s="81"/>
      <c r="AK159" s="81"/>
      <c r="AL159" s="81"/>
      <c r="AM159" s="81"/>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8" t="s">
        <v>1242</v>
      </c>
      <c r="B160" s="80">
        <v>152</v>
      </c>
      <c r="C160" s="80">
        <v>18</v>
      </c>
      <c r="D160" s="80">
        <v>152</v>
      </c>
      <c r="E160" s="80">
        <v>2022</v>
      </c>
      <c r="F160" s="80" t="s">
        <v>568</v>
      </c>
      <c r="G160" s="182" t="s">
        <v>564</v>
      </c>
      <c r="H160" s="80" t="s">
        <v>564</v>
      </c>
      <c r="I160" s="173"/>
      <c r="J160" s="83"/>
      <c r="K160" s="81"/>
      <c r="L160" s="81"/>
      <c r="M160" s="81"/>
      <c r="N160" s="81"/>
      <c r="O160" s="81"/>
      <c r="P160" s="81"/>
      <c r="Q160" s="81"/>
      <c r="R160" s="81"/>
      <c r="S160" s="81"/>
      <c r="T160" s="81"/>
      <c r="U160" s="81"/>
      <c r="V160" s="81"/>
      <c r="W160" s="81"/>
      <c r="X160" s="81"/>
      <c r="Y160" s="81"/>
      <c r="Z160" s="81"/>
      <c r="AA160" s="81"/>
      <c r="AB160" s="81"/>
      <c r="AC160" s="82"/>
      <c r="AD160" s="81"/>
      <c r="AE160" s="81"/>
      <c r="AF160" s="81"/>
      <c r="AG160" s="81"/>
      <c r="AH160" s="81"/>
      <c r="AI160" s="81"/>
      <c r="AJ160" s="81"/>
      <c r="AK160" s="81"/>
      <c r="AL160" s="81"/>
      <c r="AM160" s="81"/>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8" t="s">
        <v>1242</v>
      </c>
      <c r="B161" s="80">
        <v>153</v>
      </c>
      <c r="C161" s="80">
        <v>18</v>
      </c>
      <c r="D161" s="80">
        <v>153</v>
      </c>
      <c r="E161" s="80">
        <v>2022</v>
      </c>
      <c r="F161" s="80" t="s">
        <v>568</v>
      </c>
      <c r="G161" s="182" t="s">
        <v>564</v>
      </c>
      <c r="H161" s="80" t="s">
        <v>564</v>
      </c>
      <c r="I161" s="173"/>
      <c r="J161" s="83"/>
      <c r="K161" s="81"/>
      <c r="L161" s="81"/>
      <c r="M161" s="81"/>
      <c r="N161" s="81"/>
      <c r="O161" s="81"/>
      <c r="P161" s="81"/>
      <c r="Q161" s="81"/>
      <c r="R161" s="81"/>
      <c r="S161" s="81"/>
      <c r="T161" s="81"/>
      <c r="U161" s="81"/>
      <c r="V161" s="81"/>
      <c r="W161" s="81"/>
      <c r="X161" s="81"/>
      <c r="Y161" s="81"/>
      <c r="Z161" s="81"/>
      <c r="AA161" s="81"/>
      <c r="AB161" s="81"/>
      <c r="AC161" s="82"/>
      <c r="AD161" s="81"/>
      <c r="AE161" s="81"/>
      <c r="AF161" s="81"/>
      <c r="AG161" s="81"/>
      <c r="AH161" s="81"/>
      <c r="AI161" s="81"/>
      <c r="AJ161" s="81"/>
      <c r="AK161" s="81"/>
      <c r="AL161" s="81"/>
      <c r="AM161" s="8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8" t="s">
        <v>1242</v>
      </c>
      <c r="B162" s="80">
        <v>154</v>
      </c>
      <c r="C162" s="80">
        <v>18</v>
      </c>
      <c r="D162" s="80">
        <v>154</v>
      </c>
      <c r="E162" s="80">
        <v>2022</v>
      </c>
      <c r="F162" s="80" t="s">
        <v>568</v>
      </c>
      <c r="G162" s="182" t="s">
        <v>564</v>
      </c>
      <c r="H162" s="80" t="s">
        <v>564</v>
      </c>
      <c r="I162" s="173"/>
      <c r="J162" s="83"/>
      <c r="K162" s="81"/>
      <c r="L162" s="81"/>
      <c r="M162" s="81"/>
      <c r="N162" s="81"/>
      <c r="O162" s="81"/>
      <c r="P162" s="81"/>
      <c r="Q162" s="81"/>
      <c r="R162" s="81"/>
      <c r="S162" s="81"/>
      <c r="T162" s="81"/>
      <c r="U162" s="81"/>
      <c r="V162" s="81"/>
      <c r="W162" s="81"/>
      <c r="X162" s="81"/>
      <c r="Y162" s="81"/>
      <c r="Z162" s="81"/>
      <c r="AA162" s="81"/>
      <c r="AB162" s="81"/>
      <c r="AC162" s="82"/>
      <c r="AD162" s="81"/>
      <c r="AE162" s="81"/>
      <c r="AF162" s="81"/>
      <c r="AG162" s="81"/>
      <c r="AH162" s="81"/>
      <c r="AI162" s="81"/>
      <c r="AJ162" s="81"/>
      <c r="AK162" s="81"/>
      <c r="AL162" s="81"/>
      <c r="AM162" s="81"/>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8" t="s">
        <v>1242</v>
      </c>
      <c r="B163" s="80">
        <v>155</v>
      </c>
      <c r="C163" s="80">
        <v>18</v>
      </c>
      <c r="D163" s="80">
        <v>155</v>
      </c>
      <c r="E163" s="80">
        <v>2022</v>
      </c>
      <c r="F163" s="80" t="s">
        <v>568</v>
      </c>
      <c r="G163" s="182" t="s">
        <v>564</v>
      </c>
      <c r="H163" s="80" t="s">
        <v>564</v>
      </c>
      <c r="I163" s="173"/>
      <c r="J163" s="83"/>
      <c r="K163" s="81"/>
      <c r="L163" s="81"/>
      <c r="M163" s="81"/>
      <c r="N163" s="81"/>
      <c r="O163" s="81"/>
      <c r="P163" s="81"/>
      <c r="Q163" s="81"/>
      <c r="R163" s="81"/>
      <c r="S163" s="81"/>
      <c r="T163" s="81"/>
      <c r="U163" s="81"/>
      <c r="V163" s="81"/>
      <c r="W163" s="81"/>
      <c r="X163" s="81"/>
      <c r="Y163" s="81"/>
      <c r="Z163" s="81"/>
      <c r="AA163" s="81"/>
      <c r="AB163" s="81"/>
      <c r="AC163" s="82"/>
      <c r="AD163" s="81"/>
      <c r="AE163" s="81"/>
      <c r="AF163" s="81"/>
      <c r="AG163" s="81"/>
      <c r="AH163" s="81"/>
      <c r="AI163" s="81"/>
      <c r="AJ163" s="81"/>
      <c r="AK163" s="81"/>
      <c r="AL163" s="81"/>
      <c r="AM163" s="81"/>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8" t="s">
        <v>1242</v>
      </c>
      <c r="B164" s="80">
        <v>156</v>
      </c>
      <c r="C164" s="80">
        <v>18</v>
      </c>
      <c r="D164" s="80">
        <v>156</v>
      </c>
      <c r="E164" s="80">
        <v>2022</v>
      </c>
      <c r="F164" s="80" t="s">
        <v>568</v>
      </c>
      <c r="G164" s="182" t="s">
        <v>564</v>
      </c>
      <c r="H164" s="80" t="s">
        <v>564</v>
      </c>
      <c r="I164" s="173"/>
      <c r="J164" s="83"/>
      <c r="K164" s="81"/>
      <c r="L164" s="81"/>
      <c r="M164" s="81"/>
      <c r="N164" s="81"/>
      <c r="O164" s="81"/>
      <c r="P164" s="81"/>
      <c r="Q164" s="81"/>
      <c r="R164" s="81"/>
      <c r="S164" s="81"/>
      <c r="T164" s="81"/>
      <c r="U164" s="81"/>
      <c r="V164" s="81"/>
      <c r="W164" s="81"/>
      <c r="X164" s="81"/>
      <c r="Y164" s="81"/>
      <c r="Z164" s="81"/>
      <c r="AA164" s="81"/>
      <c r="AB164" s="81"/>
      <c r="AC164" s="82"/>
      <c r="AD164" s="81"/>
      <c r="AE164" s="81"/>
      <c r="AF164" s="81"/>
      <c r="AG164" s="81"/>
      <c r="AH164" s="81"/>
      <c r="AI164" s="81"/>
      <c r="AJ164" s="81"/>
      <c r="AK164" s="81"/>
      <c r="AL164" s="81"/>
      <c r="AM164" s="81"/>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8" t="s">
        <v>1242</v>
      </c>
      <c r="B165" s="80">
        <v>157</v>
      </c>
      <c r="C165" s="80">
        <v>18</v>
      </c>
      <c r="D165" s="80">
        <v>157</v>
      </c>
      <c r="E165" s="80">
        <v>2022</v>
      </c>
      <c r="F165" s="80" t="s">
        <v>568</v>
      </c>
      <c r="G165" s="182" t="s">
        <v>564</v>
      </c>
      <c r="H165" s="80" t="s">
        <v>564</v>
      </c>
      <c r="I165" s="173"/>
      <c r="J165" s="83"/>
      <c r="K165" s="81"/>
      <c r="L165" s="81"/>
      <c r="M165" s="81"/>
      <c r="N165" s="81"/>
      <c r="O165" s="81"/>
      <c r="P165" s="81"/>
      <c r="Q165" s="81"/>
      <c r="R165" s="81"/>
      <c r="S165" s="81"/>
      <c r="T165" s="81"/>
      <c r="U165" s="81"/>
      <c r="V165" s="81"/>
      <c r="W165" s="81"/>
      <c r="X165" s="81"/>
      <c r="Y165" s="81"/>
      <c r="Z165" s="81"/>
      <c r="AA165" s="81"/>
      <c r="AB165" s="81"/>
      <c r="AC165" s="82"/>
      <c r="AD165" s="81"/>
      <c r="AE165" s="81"/>
      <c r="AF165" s="81"/>
      <c r="AG165" s="81"/>
      <c r="AH165" s="81"/>
      <c r="AI165" s="81"/>
      <c r="AJ165" s="81"/>
      <c r="AK165" s="81"/>
      <c r="AL165" s="81"/>
      <c r="AM165" s="81"/>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8" t="s">
        <v>1242</v>
      </c>
      <c r="B166" s="80">
        <v>158</v>
      </c>
      <c r="C166" s="80">
        <v>18</v>
      </c>
      <c r="D166" s="80">
        <v>158</v>
      </c>
      <c r="E166" s="80">
        <v>2022</v>
      </c>
      <c r="F166" s="80" t="s">
        <v>568</v>
      </c>
      <c r="G166" s="182" t="s">
        <v>564</v>
      </c>
      <c r="H166" s="80" t="s">
        <v>564</v>
      </c>
      <c r="I166" s="173"/>
      <c r="J166" s="83"/>
      <c r="K166" s="81"/>
      <c r="L166" s="81"/>
      <c r="M166" s="81"/>
      <c r="N166" s="81"/>
      <c r="O166" s="81"/>
      <c r="P166" s="81"/>
      <c r="Q166" s="81"/>
      <c r="R166" s="81"/>
      <c r="S166" s="81"/>
      <c r="T166" s="81"/>
      <c r="U166" s="81"/>
      <c r="V166" s="81"/>
      <c r="W166" s="81"/>
      <c r="X166" s="81"/>
      <c r="Y166" s="81"/>
      <c r="Z166" s="81"/>
      <c r="AA166" s="81"/>
      <c r="AB166" s="81"/>
      <c r="AC166" s="82"/>
      <c r="AD166" s="81"/>
      <c r="AE166" s="81"/>
      <c r="AF166" s="81"/>
      <c r="AG166" s="81"/>
      <c r="AH166" s="81"/>
      <c r="AI166" s="81"/>
      <c r="AJ166" s="81"/>
      <c r="AK166" s="81"/>
      <c r="AL166" s="81"/>
      <c r="AM166" s="81"/>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8" t="s">
        <v>1242</v>
      </c>
      <c r="B167" s="80">
        <v>159</v>
      </c>
      <c r="C167" s="80">
        <v>18</v>
      </c>
      <c r="D167" s="80">
        <v>159</v>
      </c>
      <c r="E167" s="80">
        <v>2022</v>
      </c>
      <c r="F167" s="80" t="s">
        <v>568</v>
      </c>
      <c r="G167" s="182" t="s">
        <v>564</v>
      </c>
      <c r="H167" s="80" t="s">
        <v>564</v>
      </c>
      <c r="I167" s="173"/>
      <c r="J167" s="83"/>
      <c r="K167" s="81"/>
      <c r="L167" s="81"/>
      <c r="M167" s="81"/>
      <c r="N167" s="81"/>
      <c r="O167" s="81"/>
      <c r="P167" s="81"/>
      <c r="Q167" s="81"/>
      <c r="R167" s="81"/>
      <c r="S167" s="81"/>
      <c r="T167" s="81"/>
      <c r="U167" s="81"/>
      <c r="V167" s="81"/>
      <c r="W167" s="81"/>
      <c r="X167" s="81"/>
      <c r="Y167" s="81"/>
      <c r="Z167" s="81"/>
      <c r="AA167" s="81"/>
      <c r="AB167" s="81"/>
      <c r="AC167" s="82"/>
      <c r="AD167" s="81"/>
      <c r="AE167" s="81"/>
      <c r="AF167" s="81"/>
      <c r="AG167" s="81"/>
      <c r="AH167" s="81"/>
      <c r="AI167" s="81"/>
      <c r="AJ167" s="81"/>
      <c r="AK167" s="81"/>
      <c r="AL167" s="81"/>
      <c r="AM167" s="81"/>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8" t="s">
        <v>1242</v>
      </c>
      <c r="B168" s="80">
        <v>160</v>
      </c>
      <c r="C168" s="80">
        <v>18</v>
      </c>
      <c r="D168" s="80">
        <v>160</v>
      </c>
      <c r="E168" s="80">
        <v>2022</v>
      </c>
      <c r="F168" s="80" t="s">
        <v>568</v>
      </c>
      <c r="G168" s="182" t="s">
        <v>564</v>
      </c>
      <c r="H168" s="80" t="s">
        <v>564</v>
      </c>
      <c r="I168" s="173"/>
      <c r="J168" s="83"/>
      <c r="K168" s="81"/>
      <c r="L168" s="81"/>
      <c r="M168" s="81"/>
      <c r="N168" s="81"/>
      <c r="O168" s="81"/>
      <c r="P168" s="81"/>
      <c r="Q168" s="81"/>
      <c r="R168" s="81"/>
      <c r="S168" s="81"/>
      <c r="T168" s="81"/>
      <c r="U168" s="81"/>
      <c r="V168" s="81"/>
      <c r="W168" s="81"/>
      <c r="X168" s="81"/>
      <c r="Y168" s="81"/>
      <c r="Z168" s="81"/>
      <c r="AA168" s="81"/>
      <c r="AB168" s="81"/>
      <c r="AC168" s="82"/>
      <c r="AD168" s="81"/>
      <c r="AE168" s="81"/>
      <c r="AF168" s="81"/>
      <c r="AG168" s="81"/>
      <c r="AH168" s="81"/>
      <c r="AI168" s="81"/>
      <c r="AJ168" s="81"/>
      <c r="AK168" s="81"/>
      <c r="AL168" s="81"/>
      <c r="AM168" s="81"/>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8" t="s">
        <v>1242</v>
      </c>
      <c r="B169" s="80">
        <v>161</v>
      </c>
      <c r="C169" s="80">
        <v>18</v>
      </c>
      <c r="D169" s="80">
        <v>161</v>
      </c>
      <c r="E169" s="80">
        <v>2022</v>
      </c>
      <c r="F169" s="80" t="s">
        <v>568</v>
      </c>
      <c r="G169" s="182" t="s">
        <v>564</v>
      </c>
      <c r="H169" s="80" t="s">
        <v>564</v>
      </c>
      <c r="I169" s="173"/>
      <c r="J169" s="83"/>
      <c r="K169" s="81"/>
      <c r="L169" s="81"/>
      <c r="M169" s="81"/>
      <c r="N169" s="81"/>
      <c r="O169" s="81"/>
      <c r="P169" s="81"/>
      <c r="Q169" s="81"/>
      <c r="R169" s="81"/>
      <c r="S169" s="81"/>
      <c r="T169" s="81"/>
      <c r="U169" s="81"/>
      <c r="V169" s="81"/>
      <c r="W169" s="81"/>
      <c r="X169" s="81"/>
      <c r="Y169" s="81"/>
      <c r="Z169" s="81"/>
      <c r="AA169" s="81"/>
      <c r="AB169" s="81"/>
      <c r="AC169" s="82"/>
      <c r="AD169" s="81"/>
      <c r="AE169" s="81"/>
      <c r="AF169" s="81"/>
      <c r="AG169" s="81"/>
      <c r="AH169" s="81"/>
      <c r="AI169" s="81"/>
      <c r="AJ169" s="81"/>
      <c r="AK169" s="81"/>
      <c r="AL169" s="81"/>
      <c r="AM169" s="81"/>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8" t="s">
        <v>1242</v>
      </c>
      <c r="B170" s="80">
        <v>162</v>
      </c>
      <c r="C170" s="80">
        <v>18</v>
      </c>
      <c r="D170" s="80">
        <v>162</v>
      </c>
      <c r="E170" s="80">
        <v>2022</v>
      </c>
      <c r="F170" s="80" t="s">
        <v>568</v>
      </c>
      <c r="G170" s="182" t="s">
        <v>564</v>
      </c>
      <c r="H170" s="80" t="s">
        <v>564</v>
      </c>
      <c r="I170" s="173"/>
      <c r="J170" s="83"/>
      <c r="K170" s="81"/>
      <c r="L170" s="81"/>
      <c r="M170" s="81"/>
      <c r="N170" s="81"/>
      <c r="O170" s="81"/>
      <c r="P170" s="81"/>
      <c r="Q170" s="81"/>
      <c r="R170" s="81"/>
      <c r="S170" s="81"/>
      <c r="T170" s="81"/>
      <c r="U170" s="81"/>
      <c r="V170" s="81"/>
      <c r="W170" s="81"/>
      <c r="X170" s="81"/>
      <c r="Y170" s="81"/>
      <c r="Z170" s="81"/>
      <c r="AA170" s="81"/>
      <c r="AB170" s="81"/>
      <c r="AC170" s="82"/>
      <c r="AD170" s="81"/>
      <c r="AE170" s="81"/>
      <c r="AF170" s="81"/>
      <c r="AG170" s="81"/>
      <c r="AH170" s="81"/>
      <c r="AI170" s="81"/>
      <c r="AJ170" s="81"/>
      <c r="AK170" s="81"/>
      <c r="AL170" s="81"/>
      <c r="AM170" s="81"/>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8" t="s">
        <v>1242</v>
      </c>
      <c r="B171" s="80">
        <v>163</v>
      </c>
      <c r="C171" s="80">
        <v>18</v>
      </c>
      <c r="D171" s="80">
        <v>163</v>
      </c>
      <c r="E171" s="80">
        <v>2022</v>
      </c>
      <c r="F171" s="80" t="s">
        <v>568</v>
      </c>
      <c r="G171" s="182" t="s">
        <v>564</v>
      </c>
      <c r="H171" s="80" t="s">
        <v>564</v>
      </c>
      <c r="I171" s="173"/>
      <c r="J171" s="83"/>
      <c r="K171" s="81"/>
      <c r="L171" s="81"/>
      <c r="M171" s="81"/>
      <c r="N171" s="81"/>
      <c r="O171" s="81"/>
      <c r="P171" s="81"/>
      <c r="Q171" s="81"/>
      <c r="R171" s="81"/>
      <c r="S171" s="81"/>
      <c r="T171" s="81"/>
      <c r="U171" s="81"/>
      <c r="V171" s="81"/>
      <c r="W171" s="81"/>
      <c r="X171" s="81"/>
      <c r="Y171" s="81"/>
      <c r="Z171" s="81"/>
      <c r="AA171" s="81"/>
      <c r="AB171" s="81"/>
      <c r="AC171" s="82"/>
      <c r="AD171" s="81"/>
      <c r="AE171" s="81"/>
      <c r="AF171" s="81"/>
      <c r="AG171" s="81"/>
      <c r="AH171" s="81"/>
      <c r="AI171" s="81"/>
      <c r="AJ171" s="81"/>
      <c r="AK171" s="81"/>
      <c r="AL171" s="81"/>
      <c r="AM171" s="8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8" t="s">
        <v>1242</v>
      </c>
      <c r="B172" s="80">
        <v>164</v>
      </c>
      <c r="C172" s="80">
        <v>18</v>
      </c>
      <c r="D172" s="80">
        <v>164</v>
      </c>
      <c r="E172" s="80">
        <v>2022</v>
      </c>
      <c r="F172" s="80" t="s">
        <v>568</v>
      </c>
      <c r="G172" s="182" t="s">
        <v>564</v>
      </c>
      <c r="H172" s="80" t="s">
        <v>564</v>
      </c>
      <c r="I172" s="173"/>
      <c r="J172" s="83"/>
      <c r="K172" s="81"/>
      <c r="L172" s="81"/>
      <c r="M172" s="81"/>
      <c r="N172" s="81"/>
      <c r="O172" s="81"/>
      <c r="P172" s="81"/>
      <c r="Q172" s="81"/>
      <c r="R172" s="81"/>
      <c r="S172" s="81"/>
      <c r="T172" s="81"/>
      <c r="U172" s="81"/>
      <c r="V172" s="81"/>
      <c r="W172" s="81"/>
      <c r="X172" s="81"/>
      <c r="Y172" s="81"/>
      <c r="Z172" s="81"/>
      <c r="AA172" s="81"/>
      <c r="AB172" s="81"/>
      <c r="AC172" s="82"/>
      <c r="AD172" s="81"/>
      <c r="AE172" s="81"/>
      <c r="AF172" s="81"/>
      <c r="AG172" s="81"/>
      <c r="AH172" s="81"/>
      <c r="AI172" s="81"/>
      <c r="AJ172" s="81"/>
      <c r="AK172" s="81"/>
      <c r="AL172" s="81"/>
      <c r="AM172" s="81"/>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8" t="s">
        <v>1242</v>
      </c>
      <c r="B173" s="80">
        <v>165</v>
      </c>
      <c r="C173" s="80">
        <v>18</v>
      </c>
      <c r="D173" s="80">
        <v>165</v>
      </c>
      <c r="E173" s="80">
        <v>2022</v>
      </c>
      <c r="F173" s="80" t="s">
        <v>568</v>
      </c>
      <c r="G173" s="182" t="s">
        <v>564</v>
      </c>
      <c r="H173" s="80" t="s">
        <v>564</v>
      </c>
      <c r="I173" s="173"/>
      <c r="J173" s="83"/>
      <c r="K173" s="81"/>
      <c r="L173" s="81"/>
      <c r="M173" s="81"/>
      <c r="N173" s="81"/>
      <c r="O173" s="81"/>
      <c r="P173" s="81"/>
      <c r="Q173" s="81"/>
      <c r="R173" s="81"/>
      <c r="S173" s="81"/>
      <c r="T173" s="81"/>
      <c r="U173" s="81"/>
      <c r="V173" s="81"/>
      <c r="W173" s="81"/>
      <c r="X173" s="81"/>
      <c r="Y173" s="81"/>
      <c r="Z173" s="81"/>
      <c r="AA173" s="81"/>
      <c r="AB173" s="81"/>
      <c r="AC173" s="82"/>
      <c r="AD173" s="81"/>
      <c r="AE173" s="81"/>
      <c r="AF173" s="81"/>
      <c r="AG173" s="81"/>
      <c r="AH173" s="81"/>
      <c r="AI173" s="81"/>
      <c r="AJ173" s="81"/>
      <c r="AK173" s="81"/>
      <c r="AL173" s="81"/>
      <c r="AM173" s="81"/>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8" t="s">
        <v>1242</v>
      </c>
      <c r="B174" s="80">
        <v>166</v>
      </c>
      <c r="C174" s="80">
        <v>18</v>
      </c>
      <c r="D174" s="80">
        <v>166</v>
      </c>
      <c r="E174" s="80">
        <v>2022</v>
      </c>
      <c r="F174" s="80" t="s">
        <v>568</v>
      </c>
      <c r="G174" s="182" t="s">
        <v>564</v>
      </c>
      <c r="H174" s="80" t="s">
        <v>564</v>
      </c>
      <c r="I174" s="173"/>
      <c r="J174" s="83"/>
      <c r="K174" s="81"/>
      <c r="L174" s="81"/>
      <c r="M174" s="81"/>
      <c r="N174" s="81"/>
      <c r="O174" s="81"/>
      <c r="P174" s="81"/>
      <c r="Q174" s="81"/>
      <c r="R174" s="81"/>
      <c r="S174" s="81"/>
      <c r="T174" s="81"/>
      <c r="U174" s="81"/>
      <c r="V174" s="81"/>
      <c r="W174" s="81"/>
      <c r="X174" s="81"/>
      <c r="Y174" s="81"/>
      <c r="Z174" s="81"/>
      <c r="AA174" s="81"/>
      <c r="AB174" s="81"/>
      <c r="AC174" s="82"/>
      <c r="AD174" s="81"/>
      <c r="AE174" s="81"/>
      <c r="AF174" s="81"/>
      <c r="AG174" s="81"/>
      <c r="AH174" s="81"/>
      <c r="AI174" s="81"/>
      <c r="AJ174" s="81"/>
      <c r="AK174" s="81"/>
      <c r="AL174" s="81"/>
      <c r="AM174" s="81"/>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8" t="s">
        <v>1242</v>
      </c>
      <c r="B175" s="80">
        <v>167</v>
      </c>
      <c r="C175" s="80">
        <v>18</v>
      </c>
      <c r="D175" s="80">
        <v>167</v>
      </c>
      <c r="E175" s="80">
        <v>2022</v>
      </c>
      <c r="F175" s="80" t="s">
        <v>568</v>
      </c>
      <c r="G175" s="182" t="s">
        <v>564</v>
      </c>
      <c r="H175" s="80" t="s">
        <v>564</v>
      </c>
      <c r="I175" s="173"/>
      <c r="J175" s="83"/>
      <c r="K175" s="81"/>
      <c r="L175" s="81"/>
      <c r="M175" s="81"/>
      <c r="N175" s="81"/>
      <c r="O175" s="81"/>
      <c r="P175" s="81"/>
      <c r="Q175" s="81"/>
      <c r="R175" s="81"/>
      <c r="S175" s="81"/>
      <c r="T175" s="81"/>
      <c r="U175" s="81"/>
      <c r="V175" s="81"/>
      <c r="W175" s="81"/>
      <c r="X175" s="81"/>
      <c r="Y175" s="81"/>
      <c r="Z175" s="81"/>
      <c r="AA175" s="81"/>
      <c r="AB175" s="81"/>
      <c r="AC175" s="82"/>
      <c r="AD175" s="81"/>
      <c r="AE175" s="81"/>
      <c r="AF175" s="81"/>
      <c r="AG175" s="81"/>
      <c r="AH175" s="81"/>
      <c r="AI175" s="81"/>
      <c r="AJ175" s="81"/>
      <c r="AK175" s="81"/>
      <c r="AL175" s="81"/>
      <c r="AM175" s="81"/>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8" t="s">
        <v>1242</v>
      </c>
      <c r="B176" s="80">
        <v>168</v>
      </c>
      <c r="C176" s="80">
        <v>18</v>
      </c>
      <c r="D176" s="80">
        <v>168</v>
      </c>
      <c r="E176" s="80">
        <v>2022</v>
      </c>
      <c r="F176" s="80" t="s">
        <v>568</v>
      </c>
      <c r="G176" s="182" t="s">
        <v>564</v>
      </c>
      <c r="H176" s="80" t="s">
        <v>564</v>
      </c>
      <c r="I176" s="173"/>
      <c r="J176" s="83"/>
      <c r="K176" s="81"/>
      <c r="L176" s="81"/>
      <c r="M176" s="81"/>
      <c r="N176" s="81"/>
      <c r="O176" s="81"/>
      <c r="P176" s="81"/>
      <c r="Q176" s="81"/>
      <c r="R176" s="81"/>
      <c r="S176" s="81"/>
      <c r="T176" s="81"/>
      <c r="U176" s="81"/>
      <c r="V176" s="81"/>
      <c r="W176" s="81"/>
      <c r="X176" s="81"/>
      <c r="Y176" s="81"/>
      <c r="Z176" s="81"/>
      <c r="AA176" s="81"/>
      <c r="AB176" s="81"/>
      <c r="AC176" s="82"/>
      <c r="AD176" s="81"/>
      <c r="AE176" s="81"/>
      <c r="AF176" s="81"/>
      <c r="AG176" s="81"/>
      <c r="AH176" s="81"/>
      <c r="AI176" s="81"/>
      <c r="AJ176" s="81"/>
      <c r="AK176" s="81"/>
      <c r="AL176" s="81"/>
      <c r="AM176" s="81"/>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8" t="s">
        <v>1242</v>
      </c>
      <c r="B177" s="80">
        <v>169</v>
      </c>
      <c r="C177" s="80">
        <v>18</v>
      </c>
      <c r="D177" s="80">
        <v>169</v>
      </c>
      <c r="E177" s="80">
        <v>2022</v>
      </c>
      <c r="F177" s="80" t="s">
        <v>568</v>
      </c>
      <c r="G177" s="182" t="s">
        <v>564</v>
      </c>
      <c r="H177" s="80" t="s">
        <v>564</v>
      </c>
      <c r="I177" s="173"/>
      <c r="J177" s="83"/>
      <c r="K177" s="81"/>
      <c r="L177" s="81"/>
      <c r="M177" s="81"/>
      <c r="N177" s="81"/>
      <c r="O177" s="81"/>
      <c r="P177" s="81"/>
      <c r="Q177" s="81"/>
      <c r="R177" s="81"/>
      <c r="S177" s="81"/>
      <c r="T177" s="81"/>
      <c r="U177" s="81"/>
      <c r="V177" s="81"/>
      <c r="W177" s="81"/>
      <c r="X177" s="81"/>
      <c r="Y177" s="81"/>
      <c r="Z177" s="81"/>
      <c r="AA177" s="81"/>
      <c r="AB177" s="81"/>
      <c r="AC177" s="82"/>
      <c r="AD177" s="81"/>
      <c r="AE177" s="81"/>
      <c r="AF177" s="81"/>
      <c r="AG177" s="81"/>
      <c r="AH177" s="81"/>
      <c r="AI177" s="81"/>
      <c r="AJ177" s="81"/>
      <c r="AK177" s="81"/>
      <c r="AL177" s="81"/>
      <c r="AM177" s="81"/>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8" t="s">
        <v>1242</v>
      </c>
      <c r="B178" s="80">
        <v>170</v>
      </c>
      <c r="C178" s="80">
        <v>18</v>
      </c>
      <c r="D178" s="80">
        <v>170</v>
      </c>
      <c r="E178" s="80">
        <v>2022</v>
      </c>
      <c r="F178" s="80" t="s">
        <v>568</v>
      </c>
      <c r="G178" s="182" t="s">
        <v>564</v>
      </c>
      <c r="H178" s="80" t="s">
        <v>564</v>
      </c>
      <c r="I178" s="173"/>
      <c r="J178" s="83"/>
      <c r="K178" s="81"/>
      <c r="L178" s="81"/>
      <c r="M178" s="81"/>
      <c r="N178" s="81"/>
      <c r="O178" s="81"/>
      <c r="P178" s="81"/>
      <c r="Q178" s="81"/>
      <c r="R178" s="81"/>
      <c r="S178" s="81"/>
      <c r="T178" s="81"/>
      <c r="U178" s="81"/>
      <c r="V178" s="81"/>
      <c r="W178" s="81"/>
      <c r="X178" s="81"/>
      <c r="Y178" s="81"/>
      <c r="Z178" s="81"/>
      <c r="AA178" s="81"/>
      <c r="AB178" s="81"/>
      <c r="AC178" s="82"/>
      <c r="AD178" s="81"/>
      <c r="AE178" s="81"/>
      <c r="AF178" s="81"/>
      <c r="AG178" s="81"/>
      <c r="AH178" s="81"/>
      <c r="AI178" s="81"/>
      <c r="AJ178" s="81"/>
      <c r="AK178" s="81"/>
      <c r="AL178" s="81"/>
      <c r="AM178" s="81"/>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8" t="s">
        <v>1242</v>
      </c>
      <c r="B179" s="80">
        <v>171</v>
      </c>
      <c r="C179" s="80">
        <v>18</v>
      </c>
      <c r="D179" s="80">
        <v>171</v>
      </c>
      <c r="E179" s="80">
        <v>2022</v>
      </c>
      <c r="F179" s="80" t="s">
        <v>568</v>
      </c>
      <c r="G179" s="182" t="s">
        <v>564</v>
      </c>
      <c r="H179" s="80" t="s">
        <v>564</v>
      </c>
      <c r="I179" s="173"/>
      <c r="J179" s="83"/>
      <c r="K179" s="81"/>
      <c r="L179" s="81"/>
      <c r="M179" s="81"/>
      <c r="N179" s="81"/>
      <c r="O179" s="81"/>
      <c r="P179" s="81"/>
      <c r="Q179" s="81"/>
      <c r="R179" s="81"/>
      <c r="S179" s="81"/>
      <c r="T179" s="81"/>
      <c r="U179" s="81"/>
      <c r="V179" s="81"/>
      <c r="W179" s="81"/>
      <c r="X179" s="81"/>
      <c r="Y179" s="81"/>
      <c r="Z179" s="81"/>
      <c r="AA179" s="81"/>
      <c r="AB179" s="81"/>
      <c r="AC179" s="82"/>
      <c r="AD179" s="81"/>
      <c r="AE179" s="81"/>
      <c r="AF179" s="81"/>
      <c r="AG179" s="81"/>
      <c r="AH179" s="81"/>
      <c r="AI179" s="81"/>
      <c r="AJ179" s="81"/>
      <c r="AK179" s="81"/>
      <c r="AL179" s="81"/>
      <c r="AM179" s="81"/>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8" t="s">
        <v>1242</v>
      </c>
      <c r="B180" s="80">
        <v>172</v>
      </c>
      <c r="C180" s="80">
        <v>18</v>
      </c>
      <c r="D180" s="80">
        <v>172</v>
      </c>
      <c r="E180" s="80">
        <v>2022</v>
      </c>
      <c r="F180" s="80" t="s">
        <v>568</v>
      </c>
      <c r="G180" s="182" t="s">
        <v>564</v>
      </c>
      <c r="H180" s="80" t="s">
        <v>564</v>
      </c>
      <c r="I180" s="173"/>
      <c r="J180" s="83"/>
      <c r="K180" s="81"/>
      <c r="L180" s="81"/>
      <c r="M180" s="81"/>
      <c r="N180" s="81"/>
      <c r="O180" s="81"/>
      <c r="P180" s="81"/>
      <c r="Q180" s="81"/>
      <c r="R180" s="81"/>
      <c r="S180" s="81"/>
      <c r="T180" s="81"/>
      <c r="U180" s="81"/>
      <c r="V180" s="81"/>
      <c r="W180" s="81"/>
      <c r="X180" s="81"/>
      <c r="Y180" s="81"/>
      <c r="Z180" s="81"/>
      <c r="AA180" s="81"/>
      <c r="AB180" s="81"/>
      <c r="AC180" s="82"/>
      <c r="AD180" s="81"/>
      <c r="AE180" s="81"/>
      <c r="AF180" s="81"/>
      <c r="AG180" s="81"/>
      <c r="AH180" s="81"/>
      <c r="AI180" s="81"/>
      <c r="AJ180" s="81"/>
      <c r="AK180" s="81"/>
      <c r="AL180" s="81"/>
      <c r="AM180" s="81"/>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8" t="s">
        <v>1242</v>
      </c>
      <c r="B181" s="80">
        <v>173</v>
      </c>
      <c r="C181" s="80">
        <v>18</v>
      </c>
      <c r="D181" s="80">
        <v>173</v>
      </c>
      <c r="E181" s="80">
        <v>2022</v>
      </c>
      <c r="F181" s="80" t="s">
        <v>568</v>
      </c>
      <c r="G181" s="182" t="s">
        <v>564</v>
      </c>
      <c r="H181" s="80" t="s">
        <v>564</v>
      </c>
      <c r="I181" s="173"/>
      <c r="J181" s="83"/>
      <c r="K181" s="81"/>
      <c r="L181" s="81"/>
      <c r="M181" s="81"/>
      <c r="N181" s="81"/>
      <c r="O181" s="81"/>
      <c r="P181" s="81"/>
      <c r="Q181" s="81"/>
      <c r="R181" s="81"/>
      <c r="S181" s="81"/>
      <c r="T181" s="81"/>
      <c r="U181" s="81"/>
      <c r="V181" s="81"/>
      <c r="W181" s="81"/>
      <c r="X181" s="81"/>
      <c r="Y181" s="81"/>
      <c r="Z181" s="81"/>
      <c r="AA181" s="81"/>
      <c r="AB181" s="81"/>
      <c r="AC181" s="82"/>
      <c r="AD181" s="81"/>
      <c r="AE181" s="81"/>
      <c r="AF181" s="81"/>
      <c r="AG181" s="81"/>
      <c r="AH181" s="81"/>
      <c r="AI181" s="81"/>
      <c r="AJ181" s="81"/>
      <c r="AK181" s="81"/>
      <c r="AL181" s="81"/>
      <c r="AM181" s="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8" t="s">
        <v>1242</v>
      </c>
      <c r="B182" s="80">
        <v>174</v>
      </c>
      <c r="C182" s="80">
        <v>18</v>
      </c>
      <c r="D182" s="80">
        <v>174</v>
      </c>
      <c r="E182" s="80">
        <v>2022</v>
      </c>
      <c r="F182" s="80" t="s">
        <v>568</v>
      </c>
      <c r="G182" s="182" t="s">
        <v>564</v>
      </c>
      <c r="H182" s="80" t="s">
        <v>564</v>
      </c>
      <c r="I182" s="173"/>
      <c r="J182" s="83"/>
      <c r="K182" s="81"/>
      <c r="L182" s="81"/>
      <c r="M182" s="81"/>
      <c r="N182" s="81"/>
      <c r="O182" s="81"/>
      <c r="P182" s="81"/>
      <c r="Q182" s="81"/>
      <c r="R182" s="81"/>
      <c r="S182" s="81"/>
      <c r="T182" s="81"/>
      <c r="U182" s="81"/>
      <c r="V182" s="81"/>
      <c r="W182" s="81"/>
      <c r="X182" s="81"/>
      <c r="Y182" s="81"/>
      <c r="Z182" s="81"/>
      <c r="AA182" s="81"/>
      <c r="AB182" s="81"/>
      <c r="AC182" s="82"/>
      <c r="AD182" s="81"/>
      <c r="AE182" s="81"/>
      <c r="AF182" s="81"/>
      <c r="AG182" s="81"/>
      <c r="AH182" s="81"/>
      <c r="AI182" s="81"/>
      <c r="AJ182" s="81"/>
      <c r="AK182" s="81"/>
      <c r="AL182" s="81"/>
      <c r="AM182" s="81"/>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8" t="s">
        <v>1242</v>
      </c>
      <c r="B183" s="80">
        <v>175</v>
      </c>
      <c r="C183" s="80">
        <v>18</v>
      </c>
      <c r="D183" s="80">
        <v>175</v>
      </c>
      <c r="E183" s="80">
        <v>2022</v>
      </c>
      <c r="F183" s="80" t="s">
        <v>568</v>
      </c>
      <c r="G183" s="182" t="s">
        <v>564</v>
      </c>
      <c r="H183" s="80" t="s">
        <v>564</v>
      </c>
      <c r="I183" s="173"/>
      <c r="J183" s="83"/>
      <c r="K183" s="81"/>
      <c r="L183" s="81"/>
      <c r="M183" s="81"/>
      <c r="N183" s="81"/>
      <c r="O183" s="81"/>
      <c r="P183" s="81"/>
      <c r="Q183" s="81"/>
      <c r="R183" s="81"/>
      <c r="S183" s="81"/>
      <c r="T183" s="81"/>
      <c r="U183" s="81"/>
      <c r="V183" s="81"/>
      <c r="W183" s="81"/>
      <c r="X183" s="81"/>
      <c r="Y183" s="81"/>
      <c r="Z183" s="81"/>
      <c r="AA183" s="81"/>
      <c r="AB183" s="81"/>
      <c r="AC183" s="82"/>
      <c r="AD183" s="81"/>
      <c r="AE183" s="81"/>
      <c r="AF183" s="81"/>
      <c r="AG183" s="81"/>
      <c r="AH183" s="81"/>
      <c r="AI183" s="81"/>
      <c r="AJ183" s="81"/>
      <c r="AK183" s="81"/>
      <c r="AL183" s="81"/>
      <c r="AM183" s="81"/>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8" t="s">
        <v>1242</v>
      </c>
      <c r="B184" s="80">
        <v>176</v>
      </c>
      <c r="C184" s="80">
        <v>18</v>
      </c>
      <c r="D184" s="80">
        <v>176</v>
      </c>
      <c r="E184" s="80">
        <v>2022</v>
      </c>
      <c r="F184" s="80" t="s">
        <v>568</v>
      </c>
      <c r="G184" s="182" t="s">
        <v>564</v>
      </c>
      <c r="H184" s="80" t="s">
        <v>564</v>
      </c>
      <c r="I184" s="173"/>
      <c r="J184" s="83"/>
      <c r="K184" s="81"/>
      <c r="L184" s="81"/>
      <c r="M184" s="81"/>
      <c r="N184" s="81"/>
      <c r="O184" s="81"/>
      <c r="P184" s="81"/>
      <c r="Q184" s="81"/>
      <c r="R184" s="81"/>
      <c r="S184" s="81"/>
      <c r="T184" s="81"/>
      <c r="U184" s="81"/>
      <c r="V184" s="81"/>
      <c r="W184" s="81"/>
      <c r="X184" s="81"/>
      <c r="Y184" s="81"/>
      <c r="Z184" s="81"/>
      <c r="AA184" s="81"/>
      <c r="AB184" s="81"/>
      <c r="AC184" s="82"/>
      <c r="AD184" s="81"/>
      <c r="AE184" s="81"/>
      <c r="AF184" s="81"/>
      <c r="AG184" s="81"/>
      <c r="AH184" s="81"/>
      <c r="AI184" s="81"/>
      <c r="AJ184" s="81"/>
      <c r="AK184" s="81"/>
      <c r="AL184" s="81"/>
      <c r="AM184" s="81"/>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8" t="s">
        <v>1242</v>
      </c>
      <c r="B185" s="80">
        <v>177</v>
      </c>
      <c r="C185" s="80">
        <v>18</v>
      </c>
      <c r="D185" s="80">
        <v>177</v>
      </c>
      <c r="E185" s="80">
        <v>2022</v>
      </c>
      <c r="F185" s="80" t="s">
        <v>568</v>
      </c>
      <c r="G185" s="182" t="s">
        <v>564</v>
      </c>
      <c r="H185" s="80" t="s">
        <v>564</v>
      </c>
      <c r="I185" s="173"/>
      <c r="J185" s="83"/>
      <c r="K185" s="81"/>
      <c r="L185" s="81"/>
      <c r="M185" s="81"/>
      <c r="N185" s="81"/>
      <c r="O185" s="81"/>
      <c r="P185" s="81"/>
      <c r="Q185" s="81"/>
      <c r="R185" s="81"/>
      <c r="S185" s="81"/>
      <c r="T185" s="81"/>
      <c r="U185" s="81"/>
      <c r="V185" s="81"/>
      <c r="W185" s="81"/>
      <c r="X185" s="81"/>
      <c r="Y185" s="81"/>
      <c r="Z185" s="81"/>
      <c r="AA185" s="81"/>
      <c r="AB185" s="81"/>
      <c r="AC185" s="82"/>
      <c r="AD185" s="81"/>
      <c r="AE185" s="81"/>
      <c r="AF185" s="81"/>
      <c r="AG185" s="81"/>
      <c r="AH185" s="81"/>
      <c r="AI185" s="81"/>
      <c r="AJ185" s="81"/>
      <c r="AK185" s="81"/>
      <c r="AL185" s="81"/>
      <c r="AM185" s="81"/>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8" t="s">
        <v>1242</v>
      </c>
      <c r="B186" s="80">
        <v>178</v>
      </c>
      <c r="C186" s="80">
        <v>18</v>
      </c>
      <c r="D186" s="80">
        <v>178</v>
      </c>
      <c r="E186" s="80">
        <v>2022</v>
      </c>
      <c r="F186" s="80" t="s">
        <v>568</v>
      </c>
      <c r="G186" s="182" t="s">
        <v>564</v>
      </c>
      <c r="H186" s="80" t="s">
        <v>564</v>
      </c>
      <c r="I186" s="173"/>
      <c r="J186" s="83"/>
      <c r="K186" s="81"/>
      <c r="L186" s="81"/>
      <c r="M186" s="81"/>
      <c r="N186" s="81"/>
      <c r="O186" s="81"/>
      <c r="P186" s="81"/>
      <c r="Q186" s="81"/>
      <c r="R186" s="81"/>
      <c r="S186" s="81"/>
      <c r="T186" s="81"/>
      <c r="U186" s="81"/>
      <c r="V186" s="81"/>
      <c r="W186" s="81"/>
      <c r="X186" s="81"/>
      <c r="Y186" s="81"/>
      <c r="Z186" s="81"/>
      <c r="AA186" s="81"/>
      <c r="AB186" s="81"/>
      <c r="AC186" s="82"/>
      <c r="AD186" s="81"/>
      <c r="AE186" s="81"/>
      <c r="AF186" s="81"/>
      <c r="AG186" s="81"/>
      <c r="AH186" s="81"/>
      <c r="AI186" s="81"/>
      <c r="AJ186" s="81"/>
      <c r="AK186" s="81"/>
      <c r="AL186" s="81"/>
      <c r="AM186" s="81"/>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8" t="s">
        <v>1242</v>
      </c>
      <c r="B187" s="80">
        <v>179</v>
      </c>
      <c r="C187" s="80">
        <v>18</v>
      </c>
      <c r="D187" s="80">
        <v>179</v>
      </c>
      <c r="E187" s="80">
        <v>2022</v>
      </c>
      <c r="F187" s="80" t="s">
        <v>568</v>
      </c>
      <c r="G187" s="182" t="s">
        <v>564</v>
      </c>
      <c r="H187" s="80" t="s">
        <v>564</v>
      </c>
      <c r="I187" s="173"/>
      <c r="J187" s="83"/>
      <c r="K187" s="81"/>
      <c r="L187" s="81"/>
      <c r="M187" s="81"/>
      <c r="N187" s="81"/>
      <c r="O187" s="81"/>
      <c r="P187" s="81"/>
      <c r="Q187" s="81"/>
      <c r="R187" s="81"/>
      <c r="S187" s="81"/>
      <c r="T187" s="81"/>
      <c r="U187" s="81"/>
      <c r="V187" s="81"/>
      <c r="W187" s="81"/>
      <c r="X187" s="81"/>
      <c r="Y187" s="81"/>
      <c r="Z187" s="81"/>
      <c r="AA187" s="81"/>
      <c r="AB187" s="81"/>
      <c r="AC187" s="82"/>
      <c r="AD187" s="81"/>
      <c r="AE187" s="81"/>
      <c r="AF187" s="81"/>
      <c r="AG187" s="81"/>
      <c r="AH187" s="81"/>
      <c r="AI187" s="81"/>
      <c r="AJ187" s="81"/>
      <c r="AK187" s="81"/>
      <c r="AL187" s="81"/>
      <c r="AM187" s="81"/>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8" t="s">
        <v>1242</v>
      </c>
      <c r="B188" s="80">
        <v>180</v>
      </c>
      <c r="C188" s="80">
        <v>18</v>
      </c>
      <c r="D188" s="80">
        <v>180</v>
      </c>
      <c r="E188" s="80">
        <v>2022</v>
      </c>
      <c r="F188" s="80" t="s">
        <v>568</v>
      </c>
      <c r="G188" s="182" t="s">
        <v>564</v>
      </c>
      <c r="H188" s="80" t="s">
        <v>564</v>
      </c>
      <c r="I188" s="173"/>
      <c r="J188" s="83"/>
      <c r="K188" s="81"/>
      <c r="L188" s="81"/>
      <c r="M188" s="81"/>
      <c r="N188" s="81"/>
      <c r="O188" s="81"/>
      <c r="P188" s="81"/>
      <c r="Q188" s="81"/>
      <c r="R188" s="81"/>
      <c r="S188" s="81"/>
      <c r="T188" s="81"/>
      <c r="U188" s="81"/>
      <c r="V188" s="81"/>
      <c r="W188" s="81"/>
      <c r="X188" s="81"/>
      <c r="Y188" s="81"/>
      <c r="Z188" s="81"/>
      <c r="AA188" s="81"/>
      <c r="AB188" s="81"/>
      <c r="AC188" s="82"/>
      <c r="AD188" s="81"/>
      <c r="AE188" s="81"/>
      <c r="AF188" s="81"/>
      <c r="AG188" s="81"/>
      <c r="AH188" s="81"/>
      <c r="AI188" s="81"/>
      <c r="AJ188" s="81"/>
      <c r="AK188" s="81"/>
      <c r="AL188" s="81"/>
      <c r="AM188" s="81"/>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8" t="s">
        <v>1597</v>
      </c>
      <c r="B189" s="80">
        <v>181</v>
      </c>
      <c r="C189" s="80">
        <v>16</v>
      </c>
      <c r="D189" s="80">
        <v>1</v>
      </c>
      <c r="E189" s="80">
        <v>2021</v>
      </c>
      <c r="F189" s="80" t="s">
        <v>75</v>
      </c>
      <c r="G189" s="182" t="s">
        <v>1246</v>
      </c>
      <c r="H189" s="80" t="s">
        <v>1562</v>
      </c>
      <c r="I189" s="173"/>
      <c r="J189" s="83"/>
      <c r="K189" s="81"/>
      <c r="L189" s="81"/>
      <c r="M189" s="81"/>
      <c r="N189" s="81"/>
      <c r="O189" s="81"/>
      <c r="P189" s="81"/>
      <c r="Q189" s="81"/>
      <c r="R189" s="81"/>
      <c r="S189" s="81"/>
      <c r="T189" s="81"/>
      <c r="U189" s="81"/>
      <c r="V189" s="81"/>
      <c r="W189" s="81"/>
      <c r="X189" s="81"/>
      <c r="Y189" s="81"/>
      <c r="Z189" s="81"/>
      <c r="AA189" s="81"/>
      <c r="AB189" s="81"/>
      <c r="AC189" s="82"/>
      <c r="AD189" s="81"/>
      <c r="AE189" s="81"/>
      <c r="AF189" s="81"/>
      <c r="AG189" s="81"/>
      <c r="AH189" s="81"/>
      <c r="AI189" s="81"/>
      <c r="AJ189" s="81"/>
      <c r="AK189" s="81"/>
      <c r="AL189" s="81"/>
      <c r="AM189" s="81"/>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8" t="s">
        <v>2449</v>
      </c>
      <c r="B190" s="80">
        <v>182</v>
      </c>
      <c r="C190" s="80">
        <v>16</v>
      </c>
      <c r="D190" s="80">
        <v>2</v>
      </c>
      <c r="E190" s="80">
        <v>2021</v>
      </c>
      <c r="F190" s="80" t="s">
        <v>75</v>
      </c>
      <c r="G190" s="182" t="s">
        <v>2447</v>
      </c>
      <c r="H190" s="80" t="s">
        <v>2448</v>
      </c>
      <c r="I190" s="173"/>
      <c r="J190" s="83"/>
      <c r="K190" s="81"/>
      <c r="L190" s="81"/>
      <c r="M190" s="81"/>
      <c r="N190" s="81"/>
      <c r="O190" s="81"/>
      <c r="P190" s="81"/>
      <c r="Q190" s="81"/>
      <c r="R190" s="81"/>
      <c r="S190" s="81"/>
      <c r="T190" s="81"/>
      <c r="U190" s="81"/>
      <c r="V190" s="81"/>
      <c r="W190" s="81"/>
      <c r="X190" s="81"/>
      <c r="Y190" s="81"/>
      <c r="Z190" s="81"/>
      <c r="AA190" s="81"/>
      <c r="AB190" s="81"/>
      <c r="AC190" s="82"/>
      <c r="AD190" s="81">
        <v>150353429.38622048</v>
      </c>
      <c r="AE190" s="81">
        <v>3684264.980631609</v>
      </c>
      <c r="AF190" s="81">
        <v>14860576.797492502</v>
      </c>
      <c r="AG190" s="81">
        <v>143282165.32614541</v>
      </c>
      <c r="AH190" s="81">
        <v>87489935.048619226</v>
      </c>
      <c r="AI190" s="81">
        <v>0</v>
      </c>
      <c r="AJ190" s="81">
        <v>0</v>
      </c>
      <c r="AK190" s="81">
        <v>8402070.1946896557</v>
      </c>
      <c r="AL190" s="81">
        <v>0</v>
      </c>
      <c r="AM190" s="81">
        <v>0</v>
      </c>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8" t="s">
        <v>1713</v>
      </c>
      <c r="B191" s="80">
        <v>183</v>
      </c>
      <c r="C191" s="80">
        <v>16</v>
      </c>
      <c r="D191" s="80">
        <v>3</v>
      </c>
      <c r="E191" s="80">
        <v>2021</v>
      </c>
      <c r="F191" s="80" t="s">
        <v>75</v>
      </c>
      <c r="G191" s="182" t="s">
        <v>1711</v>
      </c>
      <c r="H191" s="80" t="s">
        <v>1712</v>
      </c>
      <c r="I191" s="173"/>
      <c r="J191" s="83"/>
      <c r="K191" s="81"/>
      <c r="L191" s="81"/>
      <c r="M191" s="81"/>
      <c r="N191" s="81"/>
      <c r="O191" s="81"/>
      <c r="P191" s="81"/>
      <c r="Q191" s="81"/>
      <c r="R191" s="81"/>
      <c r="S191" s="81"/>
      <c r="T191" s="81"/>
      <c r="U191" s="81"/>
      <c r="V191" s="81"/>
      <c r="W191" s="81"/>
      <c r="X191" s="81"/>
      <c r="Y191" s="81"/>
      <c r="Z191" s="81"/>
      <c r="AA191" s="81"/>
      <c r="AB191" s="81"/>
      <c r="AC191" s="82"/>
      <c r="AD191" s="81">
        <v>46626534.088482402</v>
      </c>
      <c r="AE191" s="81">
        <v>2977091.2946426482</v>
      </c>
      <c r="AF191" s="81">
        <v>500662.61798596487</v>
      </c>
      <c r="AG191" s="81">
        <v>204120850.34779823</v>
      </c>
      <c r="AH191" s="81">
        <v>198420408.91672957</v>
      </c>
      <c r="AI191" s="81">
        <v>0</v>
      </c>
      <c r="AJ191" s="81">
        <v>0</v>
      </c>
      <c r="AK191" s="81">
        <v>17248337.38572092</v>
      </c>
      <c r="AL191" s="81">
        <v>0</v>
      </c>
      <c r="AM191" s="81">
        <v>0</v>
      </c>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8" t="s">
        <v>2417</v>
      </c>
      <c r="B192" s="80">
        <v>184</v>
      </c>
      <c r="C192" s="80">
        <v>16</v>
      </c>
      <c r="D192" s="80">
        <v>4</v>
      </c>
      <c r="E192" s="80">
        <v>2021</v>
      </c>
      <c r="F192" s="80" t="s">
        <v>75</v>
      </c>
      <c r="G192" s="182" t="s">
        <v>2415</v>
      </c>
      <c r="H192" s="80" t="s">
        <v>2416</v>
      </c>
      <c r="I192" s="173"/>
      <c r="J192" s="83"/>
      <c r="K192" s="81"/>
      <c r="L192" s="81"/>
      <c r="M192" s="81"/>
      <c r="N192" s="81"/>
      <c r="O192" s="81"/>
      <c r="P192" s="81"/>
      <c r="Q192" s="81"/>
      <c r="R192" s="81"/>
      <c r="S192" s="81"/>
      <c r="T192" s="81"/>
      <c r="U192" s="81"/>
      <c r="V192" s="81"/>
      <c r="W192" s="81"/>
      <c r="X192" s="81"/>
      <c r="Y192" s="81"/>
      <c r="Z192" s="81"/>
      <c r="AA192" s="81"/>
      <c r="AB192" s="81"/>
      <c r="AC192" s="82"/>
      <c r="AD192" s="81">
        <v>29331971.033595897</v>
      </c>
      <c r="AE192" s="81">
        <v>1647018.5070053788</v>
      </c>
      <c r="AF192" s="81">
        <v>4084951.8149309405</v>
      </c>
      <c r="AG192" s="81">
        <v>68603258.62901032</v>
      </c>
      <c r="AH192" s="81">
        <v>55830624.89412412</v>
      </c>
      <c r="AI192" s="81">
        <v>0</v>
      </c>
      <c r="AJ192" s="81">
        <v>0</v>
      </c>
      <c r="AK192" s="81">
        <v>4800976.6965703918</v>
      </c>
      <c r="AL192" s="81">
        <v>0</v>
      </c>
      <c r="AM192" s="81">
        <v>0</v>
      </c>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8" t="s">
        <v>2469</v>
      </c>
      <c r="B193" s="80">
        <v>185</v>
      </c>
      <c r="C193" s="80">
        <v>16</v>
      </c>
      <c r="D193" s="80">
        <v>5</v>
      </c>
      <c r="E193" s="80">
        <v>2021</v>
      </c>
      <c r="F193" s="80" t="s">
        <v>75</v>
      </c>
      <c r="G193" s="182" t="s">
        <v>2467</v>
      </c>
      <c r="H193" s="80" t="s">
        <v>2468</v>
      </c>
      <c r="I193" s="173"/>
      <c r="J193" s="83"/>
      <c r="K193" s="81"/>
      <c r="L193" s="81"/>
      <c r="M193" s="81"/>
      <c r="N193" s="81"/>
      <c r="O193" s="81"/>
      <c r="P193" s="81"/>
      <c r="Q193" s="81"/>
      <c r="R193" s="81"/>
      <c r="S193" s="81"/>
      <c r="T193" s="81"/>
      <c r="U193" s="81"/>
      <c r="V193" s="81"/>
      <c r="W193" s="81"/>
      <c r="X193" s="81"/>
      <c r="Y193" s="81"/>
      <c r="Z193" s="81"/>
      <c r="AA193" s="81"/>
      <c r="AB193" s="81"/>
      <c r="AC193" s="82"/>
      <c r="AD193" s="81">
        <v>436678173.77859992</v>
      </c>
      <c r="AE193" s="81">
        <v>15035685.080081362</v>
      </c>
      <c r="AF193" s="81">
        <v>375496.96348947356</v>
      </c>
      <c r="AG193" s="81">
        <v>854431914.17094398</v>
      </c>
      <c r="AH193" s="81">
        <v>820930074.12407863</v>
      </c>
      <c r="AI193" s="81">
        <v>0</v>
      </c>
      <c r="AJ193" s="81">
        <v>0</v>
      </c>
      <c r="AK193" s="81">
        <v>64429960.48324541</v>
      </c>
      <c r="AL193" s="81">
        <v>0</v>
      </c>
      <c r="AM193" s="81">
        <v>0</v>
      </c>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8" t="s">
        <v>2397</v>
      </c>
      <c r="B194" s="80">
        <v>186</v>
      </c>
      <c r="C194" s="80">
        <v>16</v>
      </c>
      <c r="D194" s="80">
        <v>6</v>
      </c>
      <c r="E194" s="80">
        <v>2021</v>
      </c>
      <c r="F194" s="80" t="s">
        <v>75</v>
      </c>
      <c r="G194" s="182" t="s">
        <v>2395</v>
      </c>
      <c r="H194" s="80" t="s">
        <v>2396</v>
      </c>
      <c r="I194" s="173"/>
      <c r="J194" s="83"/>
      <c r="K194" s="81"/>
      <c r="L194" s="81"/>
      <c r="M194" s="81"/>
      <c r="N194" s="81"/>
      <c r="O194" s="81"/>
      <c r="P194" s="81"/>
      <c r="Q194" s="81"/>
      <c r="R194" s="81"/>
      <c r="S194" s="81"/>
      <c r="T194" s="81"/>
      <c r="U194" s="81"/>
      <c r="V194" s="81"/>
      <c r="W194" s="81"/>
      <c r="X194" s="81"/>
      <c r="Y194" s="81"/>
      <c r="Z194" s="81"/>
      <c r="AA194" s="81"/>
      <c r="AB194" s="81"/>
      <c r="AC194" s="82"/>
      <c r="AD194" s="81">
        <v>15045010.274565637</v>
      </c>
      <c r="AE194" s="81">
        <v>588090.03420325543</v>
      </c>
      <c r="AF194" s="81">
        <v>489283.92212264746</v>
      </c>
      <c r="AG194" s="81">
        <v>23652430.671113033</v>
      </c>
      <c r="AH194" s="81">
        <v>18207134.584243331</v>
      </c>
      <c r="AI194" s="81">
        <v>0</v>
      </c>
      <c r="AJ194" s="81">
        <v>0</v>
      </c>
      <c r="AK194" s="81">
        <v>1620321.4310995194</v>
      </c>
      <c r="AL194" s="81">
        <v>0</v>
      </c>
      <c r="AM194" s="81">
        <v>0</v>
      </c>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8" t="s">
        <v>1639</v>
      </c>
      <c r="B195" s="80">
        <v>187</v>
      </c>
      <c r="C195" s="80">
        <v>16</v>
      </c>
      <c r="D195" s="80">
        <v>7</v>
      </c>
      <c r="E195" s="80">
        <v>2021</v>
      </c>
      <c r="F195" s="80" t="s">
        <v>75</v>
      </c>
      <c r="G195" s="182" t="s">
        <v>1637</v>
      </c>
      <c r="H195" s="80" t="s">
        <v>1638</v>
      </c>
      <c r="I195" s="173"/>
      <c r="J195" s="83"/>
      <c r="K195" s="81"/>
      <c r="L195" s="81"/>
      <c r="M195" s="81"/>
      <c r="N195" s="81"/>
      <c r="O195" s="81"/>
      <c r="P195" s="81"/>
      <c r="Q195" s="81"/>
      <c r="R195" s="81"/>
      <c r="S195" s="81"/>
      <c r="T195" s="81"/>
      <c r="U195" s="81"/>
      <c r="V195" s="81"/>
      <c r="W195" s="81"/>
      <c r="X195" s="81"/>
      <c r="Y195" s="81"/>
      <c r="Z195" s="81"/>
      <c r="AA195" s="81"/>
      <c r="AB195" s="81"/>
      <c r="AC195" s="82"/>
      <c r="AD195" s="81">
        <v>4249328595.2125816</v>
      </c>
      <c r="AE195" s="81">
        <v>22283299.333377555</v>
      </c>
      <c r="AF195" s="81">
        <v>6440341.8586376384</v>
      </c>
      <c r="AG195" s="81">
        <v>591878724.0388068</v>
      </c>
      <c r="AH195" s="81">
        <v>422185306.47178489</v>
      </c>
      <c r="AI195" s="81">
        <v>0</v>
      </c>
      <c r="AJ195" s="81">
        <v>0</v>
      </c>
      <c r="AK195" s="81">
        <v>35669648.872892365</v>
      </c>
      <c r="AL195" s="81">
        <v>0</v>
      </c>
      <c r="AM195" s="81">
        <v>0</v>
      </c>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8" t="s">
        <v>1685</v>
      </c>
      <c r="B196" s="80">
        <v>188</v>
      </c>
      <c r="C196" s="80">
        <v>16</v>
      </c>
      <c r="D196" s="80">
        <v>8</v>
      </c>
      <c r="E196" s="80">
        <v>2021</v>
      </c>
      <c r="F196" s="80" t="s">
        <v>75</v>
      </c>
      <c r="G196" s="182" t="s">
        <v>1683</v>
      </c>
      <c r="H196" s="80" t="s">
        <v>1684</v>
      </c>
      <c r="I196" s="173"/>
      <c r="J196" s="83"/>
      <c r="K196" s="81"/>
      <c r="L196" s="81"/>
      <c r="M196" s="81"/>
      <c r="N196" s="81"/>
      <c r="O196" s="81"/>
      <c r="P196" s="81"/>
      <c r="Q196" s="81"/>
      <c r="R196" s="81"/>
      <c r="S196" s="81"/>
      <c r="T196" s="81"/>
      <c r="U196" s="81"/>
      <c r="V196" s="81"/>
      <c r="W196" s="81"/>
      <c r="X196" s="81"/>
      <c r="Y196" s="81"/>
      <c r="Z196" s="81"/>
      <c r="AA196" s="81"/>
      <c r="AB196" s="81"/>
      <c r="AC196" s="82"/>
      <c r="AD196" s="81">
        <v>31641953.412058305</v>
      </c>
      <c r="AE196" s="81">
        <v>3229915.0476646083</v>
      </c>
      <c r="AF196" s="81">
        <v>5279714.8805792658</v>
      </c>
      <c r="AG196" s="81">
        <v>249736786.15079162</v>
      </c>
      <c r="AH196" s="81">
        <v>142137554.9778564</v>
      </c>
      <c r="AI196" s="81">
        <v>0</v>
      </c>
      <c r="AJ196" s="81">
        <v>0</v>
      </c>
      <c r="AK196" s="81">
        <v>14128326.036417251</v>
      </c>
      <c r="AL196" s="81">
        <v>0</v>
      </c>
      <c r="AM196" s="81">
        <v>0</v>
      </c>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8" t="s">
        <v>1676</v>
      </c>
      <c r="B197" s="80">
        <v>189</v>
      </c>
      <c r="C197" s="80">
        <v>16</v>
      </c>
      <c r="D197" s="80">
        <v>9</v>
      </c>
      <c r="E197" s="80">
        <v>2021</v>
      </c>
      <c r="F197" s="80" t="s">
        <v>75</v>
      </c>
      <c r="G197" s="182" t="s">
        <v>1674</v>
      </c>
      <c r="H197" s="80" t="s">
        <v>1675</v>
      </c>
      <c r="I197" s="173"/>
      <c r="J197" s="83"/>
      <c r="K197" s="81"/>
      <c r="L197" s="81"/>
      <c r="M197" s="81"/>
      <c r="N197" s="81"/>
      <c r="O197" s="81"/>
      <c r="P197" s="81"/>
      <c r="Q197" s="81"/>
      <c r="R197" s="81"/>
      <c r="S197" s="81"/>
      <c r="T197" s="81"/>
      <c r="U197" s="81"/>
      <c r="V197" s="81"/>
      <c r="W197" s="81"/>
      <c r="X197" s="81"/>
      <c r="Y197" s="81"/>
      <c r="Z197" s="81"/>
      <c r="AA197" s="81"/>
      <c r="AB197" s="81"/>
      <c r="AC197" s="82"/>
      <c r="AD197" s="81">
        <v>120547859.87400632</v>
      </c>
      <c r="AE197" s="81">
        <v>4301667.9137359615</v>
      </c>
      <c r="AF197" s="81">
        <v>125165.65449649122</v>
      </c>
      <c r="AG197" s="81">
        <v>621883308.2866801</v>
      </c>
      <c r="AH197" s="81">
        <v>268538850.00727212</v>
      </c>
      <c r="AI197" s="81">
        <v>0</v>
      </c>
      <c r="AJ197" s="81">
        <v>0</v>
      </c>
      <c r="AK197" s="81">
        <v>22138704.789888427</v>
      </c>
      <c r="AL197" s="81">
        <v>0</v>
      </c>
      <c r="AM197" s="81">
        <v>0</v>
      </c>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8" t="s">
        <v>2413</v>
      </c>
      <c r="B198" s="80">
        <v>190</v>
      </c>
      <c r="C198" s="80">
        <v>16</v>
      </c>
      <c r="D198" s="80">
        <v>10</v>
      </c>
      <c r="E198" s="80">
        <v>2021</v>
      </c>
      <c r="F198" s="80" t="s">
        <v>75</v>
      </c>
      <c r="G198" s="182" t="s">
        <v>2411</v>
      </c>
      <c r="H198" s="80" t="s">
        <v>2412</v>
      </c>
      <c r="I198" s="173"/>
      <c r="J198" s="83"/>
      <c r="K198" s="81"/>
      <c r="L198" s="81"/>
      <c r="M198" s="81"/>
      <c r="N198" s="81"/>
      <c r="O198" s="81"/>
      <c r="P198" s="81"/>
      <c r="Q198" s="81"/>
      <c r="R198" s="81"/>
      <c r="S198" s="81"/>
      <c r="T198" s="81"/>
      <c r="U198" s="81"/>
      <c r="V198" s="81"/>
      <c r="W198" s="81"/>
      <c r="X198" s="81"/>
      <c r="Y198" s="81"/>
      <c r="Z198" s="81"/>
      <c r="AA198" s="81"/>
      <c r="AB198" s="81"/>
      <c r="AC198" s="82"/>
      <c r="AD198" s="81">
        <v>11898081.96115439</v>
      </c>
      <c r="AE198" s="81">
        <v>1727628.9789833953</v>
      </c>
      <c r="AF198" s="81">
        <v>1274413.9366915468</v>
      </c>
      <c r="AG198" s="81">
        <v>69089011.549586102</v>
      </c>
      <c r="AH198" s="81">
        <v>72373032.270160899</v>
      </c>
      <c r="AI198" s="81">
        <v>0</v>
      </c>
      <c r="AJ198" s="81">
        <v>0</v>
      </c>
      <c r="AK198" s="81">
        <v>6389794.7945960378</v>
      </c>
      <c r="AL198" s="81">
        <v>0</v>
      </c>
      <c r="AM198" s="81">
        <v>0</v>
      </c>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8" t="s">
        <v>1770</v>
      </c>
      <c r="B199" s="80">
        <v>191</v>
      </c>
      <c r="C199" s="80">
        <v>16</v>
      </c>
      <c r="D199" s="80">
        <v>11</v>
      </c>
      <c r="E199" s="80">
        <v>2021</v>
      </c>
      <c r="F199" s="80" t="s">
        <v>75</v>
      </c>
      <c r="G199" s="182" t="s">
        <v>1768</v>
      </c>
      <c r="H199" s="80" t="s">
        <v>1769</v>
      </c>
      <c r="I199" s="173"/>
      <c r="J199" s="83"/>
      <c r="K199" s="81"/>
      <c r="L199" s="81"/>
      <c r="M199" s="81"/>
      <c r="N199" s="81"/>
      <c r="O199" s="81"/>
      <c r="P199" s="81"/>
      <c r="Q199" s="81"/>
      <c r="R199" s="81"/>
      <c r="S199" s="81"/>
      <c r="T199" s="81"/>
      <c r="U199" s="81"/>
      <c r="V199" s="81"/>
      <c r="W199" s="81"/>
      <c r="X199" s="81"/>
      <c r="Y199" s="81"/>
      <c r="Z199" s="81"/>
      <c r="AA199" s="81"/>
      <c r="AB199" s="81"/>
      <c r="AC199" s="82"/>
      <c r="AD199" s="81">
        <v>22235222.610022791</v>
      </c>
      <c r="AE199" s="81">
        <v>469006.3824175495</v>
      </c>
      <c r="AF199" s="81">
        <v>773751.31870558206</v>
      </c>
      <c r="AG199" s="81">
        <v>25244205.626230594</v>
      </c>
      <c r="AH199" s="81">
        <v>12383866.377583791</v>
      </c>
      <c r="AI199" s="81">
        <v>0</v>
      </c>
      <c r="AJ199" s="81">
        <v>0</v>
      </c>
      <c r="AK199" s="81">
        <v>1121518.6574298681</v>
      </c>
      <c r="AL199" s="81">
        <v>0</v>
      </c>
      <c r="AM199" s="81">
        <v>0</v>
      </c>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8" t="s">
        <v>1761</v>
      </c>
      <c r="B200" s="80">
        <v>192</v>
      </c>
      <c r="C200" s="80">
        <v>16</v>
      </c>
      <c r="D200" s="80">
        <v>12</v>
      </c>
      <c r="E200" s="80">
        <v>2021</v>
      </c>
      <c r="F200" s="80" t="s">
        <v>75</v>
      </c>
      <c r="G200" s="182" t="s">
        <v>1759</v>
      </c>
      <c r="H200" s="80" t="s">
        <v>1760</v>
      </c>
      <c r="I200" s="173"/>
      <c r="J200" s="83"/>
      <c r="K200" s="81"/>
      <c r="L200" s="81"/>
      <c r="M200" s="81"/>
      <c r="N200" s="81"/>
      <c r="O200" s="81"/>
      <c r="P200" s="81"/>
      <c r="Q200" s="81"/>
      <c r="R200" s="81"/>
      <c r="S200" s="81"/>
      <c r="T200" s="81"/>
      <c r="U200" s="81"/>
      <c r="V200" s="81"/>
      <c r="W200" s="81"/>
      <c r="X200" s="81"/>
      <c r="Y200" s="81"/>
      <c r="Z200" s="81"/>
      <c r="AA200" s="81"/>
      <c r="AB200" s="81"/>
      <c r="AC200" s="82"/>
      <c r="AD200" s="81">
        <v>1503781.1513701656</v>
      </c>
      <c r="AE200" s="81">
        <v>243663.47211536751</v>
      </c>
      <c r="AF200" s="81">
        <v>261710.00485629981</v>
      </c>
      <c r="AG200" s="81">
        <v>12151296.136249542</v>
      </c>
      <c r="AH200" s="81">
        <v>12075826.303624311</v>
      </c>
      <c r="AI200" s="81">
        <v>0</v>
      </c>
      <c r="AJ200" s="81">
        <v>0</v>
      </c>
      <c r="AK200" s="81">
        <v>945231.25610398885</v>
      </c>
      <c r="AL200" s="81">
        <v>0</v>
      </c>
      <c r="AM200" s="81">
        <v>0</v>
      </c>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8" t="s">
        <v>2473</v>
      </c>
      <c r="B201" s="80">
        <v>193</v>
      </c>
      <c r="C201" s="80">
        <v>16</v>
      </c>
      <c r="D201" s="80">
        <v>13</v>
      </c>
      <c r="E201" s="80">
        <v>2021</v>
      </c>
      <c r="F201" s="80" t="s">
        <v>75</v>
      </c>
      <c r="G201" s="182" t="s">
        <v>2471</v>
      </c>
      <c r="H201" s="80" t="s">
        <v>2472</v>
      </c>
      <c r="I201" s="173"/>
      <c r="J201" s="83"/>
      <c r="K201" s="81"/>
      <c r="L201" s="81"/>
      <c r="M201" s="81"/>
      <c r="N201" s="81"/>
      <c r="O201" s="81"/>
      <c r="P201" s="81"/>
      <c r="Q201" s="81"/>
      <c r="R201" s="81"/>
      <c r="S201" s="81"/>
      <c r="T201" s="81"/>
      <c r="U201" s="81"/>
      <c r="V201" s="81"/>
      <c r="W201" s="81"/>
      <c r="X201" s="81"/>
      <c r="Y201" s="81"/>
      <c r="Z201" s="81"/>
      <c r="AA201" s="81"/>
      <c r="AB201" s="81"/>
      <c r="AC201" s="82"/>
      <c r="AD201" s="81">
        <v>283494381.58796179</v>
      </c>
      <c r="AE201" s="81">
        <v>16171559.912498863</v>
      </c>
      <c r="AF201" s="81">
        <v>2662614.8320162673</v>
      </c>
      <c r="AG201" s="81">
        <v>1038913400.2837707</v>
      </c>
      <c r="AH201" s="81">
        <v>655535493.56228149</v>
      </c>
      <c r="AI201" s="81">
        <v>0</v>
      </c>
      <c r="AJ201" s="81">
        <v>0</v>
      </c>
      <c r="AK201" s="81">
        <v>56609783.103207737</v>
      </c>
      <c r="AL201" s="81">
        <v>0</v>
      </c>
      <c r="AM201" s="81">
        <v>0</v>
      </c>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8" t="s">
        <v>2401</v>
      </c>
      <c r="B202" s="80">
        <v>194</v>
      </c>
      <c r="C202" s="80">
        <v>16</v>
      </c>
      <c r="D202" s="80">
        <v>14</v>
      </c>
      <c r="E202" s="80">
        <v>2021</v>
      </c>
      <c r="F202" s="80" t="s">
        <v>75</v>
      </c>
      <c r="G202" s="182" t="s">
        <v>2399</v>
      </c>
      <c r="H202" s="80" t="s">
        <v>2400</v>
      </c>
      <c r="I202" s="173"/>
      <c r="J202" s="83"/>
      <c r="K202" s="81"/>
      <c r="L202" s="81"/>
      <c r="M202" s="81"/>
      <c r="N202" s="81"/>
      <c r="O202" s="81"/>
      <c r="P202" s="81"/>
      <c r="Q202" s="81"/>
      <c r="R202" s="81"/>
      <c r="S202" s="81"/>
      <c r="T202" s="81"/>
      <c r="U202" s="81"/>
      <c r="V202" s="81"/>
      <c r="W202" s="81"/>
      <c r="X202" s="81"/>
      <c r="Y202" s="81"/>
      <c r="Z202" s="81"/>
      <c r="AA202" s="81"/>
      <c r="AB202" s="81"/>
      <c r="AC202" s="82"/>
      <c r="AD202" s="81">
        <v>10419796.421177497</v>
      </c>
      <c r="AE202" s="81">
        <v>712669.85453291703</v>
      </c>
      <c r="AF202" s="81">
        <v>796508.71043221687</v>
      </c>
      <c r="AG202" s="81">
        <v>43246956.174954548</v>
      </c>
      <c r="AH202" s="81">
        <v>27467998.935408134</v>
      </c>
      <c r="AI202" s="81">
        <v>0</v>
      </c>
      <c r="AJ202" s="81">
        <v>0</v>
      </c>
      <c r="AK202" s="81">
        <v>2150890.0656186584</v>
      </c>
      <c r="AL202" s="81">
        <v>0</v>
      </c>
      <c r="AM202" s="81">
        <v>0</v>
      </c>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8" t="s">
        <v>1729</v>
      </c>
      <c r="B203" s="80">
        <v>195</v>
      </c>
      <c r="C203" s="80">
        <v>16</v>
      </c>
      <c r="D203" s="80">
        <v>15</v>
      </c>
      <c r="E203" s="80">
        <v>2021</v>
      </c>
      <c r="F203" s="80" t="s">
        <v>75</v>
      </c>
      <c r="G203" s="182" t="s">
        <v>1727</v>
      </c>
      <c r="H203" s="80" t="s">
        <v>1728</v>
      </c>
      <c r="I203" s="173"/>
      <c r="J203" s="83"/>
      <c r="K203" s="81"/>
      <c r="L203" s="81"/>
      <c r="M203" s="81"/>
      <c r="N203" s="81"/>
      <c r="O203" s="81"/>
      <c r="P203" s="81"/>
      <c r="Q203" s="81"/>
      <c r="R203" s="81"/>
      <c r="S203" s="81"/>
      <c r="T203" s="81"/>
      <c r="U203" s="81"/>
      <c r="V203" s="81"/>
      <c r="W203" s="81"/>
      <c r="X203" s="81"/>
      <c r="Y203" s="81"/>
      <c r="Z203" s="81"/>
      <c r="AA203" s="81"/>
      <c r="AB203" s="81"/>
      <c r="AC203" s="82"/>
      <c r="AD203" s="81">
        <v>80065968.096882403</v>
      </c>
      <c r="AE203" s="81">
        <v>4411591.2846150743</v>
      </c>
      <c r="AF203" s="81">
        <v>15497783.765838277</v>
      </c>
      <c r="AG203" s="81">
        <v>152354535.25813001</v>
      </c>
      <c r="AH203" s="81">
        <v>101849845.73043245</v>
      </c>
      <c r="AI203" s="81">
        <v>0</v>
      </c>
      <c r="AJ203" s="81">
        <v>0</v>
      </c>
      <c r="AK203" s="81">
        <v>9599196.8514968213</v>
      </c>
      <c r="AL203" s="81">
        <v>0</v>
      </c>
      <c r="AM203" s="81">
        <v>0</v>
      </c>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8" t="s">
        <v>1689</v>
      </c>
      <c r="B204" s="80">
        <v>196</v>
      </c>
      <c r="C204" s="80">
        <v>16</v>
      </c>
      <c r="D204" s="80">
        <v>16</v>
      </c>
      <c r="E204" s="80">
        <v>2021</v>
      </c>
      <c r="F204" s="80" t="s">
        <v>75</v>
      </c>
      <c r="G204" s="182" t="s">
        <v>1687</v>
      </c>
      <c r="H204" s="80" t="s">
        <v>1688</v>
      </c>
      <c r="I204" s="173"/>
      <c r="J204" s="83"/>
      <c r="K204" s="81"/>
      <c r="L204" s="81"/>
      <c r="M204" s="81"/>
      <c r="N204" s="81"/>
      <c r="O204" s="81"/>
      <c r="P204" s="81"/>
      <c r="Q204" s="81"/>
      <c r="R204" s="81"/>
      <c r="S204" s="81"/>
      <c r="T204" s="81"/>
      <c r="U204" s="81"/>
      <c r="V204" s="81"/>
      <c r="W204" s="81"/>
      <c r="X204" s="81"/>
      <c r="Y204" s="81"/>
      <c r="Z204" s="81"/>
      <c r="AA204" s="81"/>
      <c r="AB204" s="81"/>
      <c r="AC204" s="82"/>
      <c r="AD204" s="81">
        <v>31571945.46265607</v>
      </c>
      <c r="AE204" s="81">
        <v>4400598.9475271627</v>
      </c>
      <c r="AF204" s="81">
        <v>34136.087589952149</v>
      </c>
      <c r="AG204" s="81">
        <v>183240947.8848947</v>
      </c>
      <c r="AH204" s="81">
        <v>167337854.64539263</v>
      </c>
      <c r="AI204" s="81">
        <v>0</v>
      </c>
      <c r="AJ204" s="81">
        <v>0</v>
      </c>
      <c r="AK204" s="81">
        <v>14422094.617331116</v>
      </c>
      <c r="AL204" s="81">
        <v>0</v>
      </c>
      <c r="AM204" s="81">
        <v>0</v>
      </c>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8" t="s">
        <v>1705</v>
      </c>
      <c r="B205" s="80">
        <v>197</v>
      </c>
      <c r="C205" s="80">
        <v>16</v>
      </c>
      <c r="D205" s="80">
        <v>17</v>
      </c>
      <c r="E205" s="80">
        <v>2021</v>
      </c>
      <c r="F205" s="80" t="s">
        <v>75</v>
      </c>
      <c r="G205" s="182" t="s">
        <v>1703</v>
      </c>
      <c r="H205" s="80" t="s">
        <v>1704</v>
      </c>
      <c r="I205" s="173"/>
      <c r="J205" s="83"/>
      <c r="K205" s="81"/>
      <c r="L205" s="81"/>
      <c r="M205" s="81"/>
      <c r="N205" s="81"/>
      <c r="O205" s="81"/>
      <c r="P205" s="81"/>
      <c r="Q205" s="81"/>
      <c r="R205" s="81"/>
      <c r="S205" s="81"/>
      <c r="T205" s="81"/>
      <c r="U205" s="81"/>
      <c r="V205" s="81"/>
      <c r="W205" s="81"/>
      <c r="X205" s="81"/>
      <c r="Y205" s="81"/>
      <c r="Z205" s="81"/>
      <c r="AA205" s="81"/>
      <c r="AB205" s="81"/>
      <c r="AC205" s="82"/>
      <c r="AD205" s="81">
        <v>14397211.781317957</v>
      </c>
      <c r="AE205" s="81">
        <v>1832056.1813185527</v>
      </c>
      <c r="AF205" s="81">
        <v>2696750.91960622</v>
      </c>
      <c r="AG205" s="81">
        <v>114144463.21345356</v>
      </c>
      <c r="AH205" s="81">
        <v>52920629.301826052</v>
      </c>
      <c r="AI205" s="81">
        <v>0</v>
      </c>
      <c r="AJ205" s="81">
        <v>0</v>
      </c>
      <c r="AK205" s="81">
        <v>4179704.7155760606</v>
      </c>
      <c r="AL205" s="81">
        <v>0</v>
      </c>
      <c r="AM205" s="81">
        <v>0</v>
      </c>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8" t="s">
        <v>1709</v>
      </c>
      <c r="B206" s="80">
        <v>198</v>
      </c>
      <c r="C206" s="80">
        <v>16</v>
      </c>
      <c r="D206" s="80">
        <v>18</v>
      </c>
      <c r="E206" s="80">
        <v>2021</v>
      </c>
      <c r="F206" s="80" t="s">
        <v>75</v>
      </c>
      <c r="G206" s="182" t="s">
        <v>1707</v>
      </c>
      <c r="H206" s="80" t="s">
        <v>1708</v>
      </c>
      <c r="I206" s="173"/>
      <c r="J206" s="83"/>
      <c r="K206" s="81"/>
      <c r="L206" s="81"/>
      <c r="M206" s="81"/>
      <c r="N206" s="81"/>
      <c r="O206" s="81"/>
      <c r="P206" s="81"/>
      <c r="Q206" s="81"/>
      <c r="R206" s="81"/>
      <c r="S206" s="81"/>
      <c r="T206" s="81"/>
      <c r="U206" s="81"/>
      <c r="V206" s="81"/>
      <c r="W206" s="81"/>
      <c r="X206" s="81"/>
      <c r="Y206" s="81"/>
      <c r="Z206" s="81"/>
      <c r="AA206" s="81"/>
      <c r="AB206" s="81"/>
      <c r="AC206" s="82"/>
      <c r="AD206" s="81">
        <v>150377025.32460797</v>
      </c>
      <c r="AE206" s="81">
        <v>9365471.1989004407</v>
      </c>
      <c r="AF206" s="81">
        <v>2605721.3526996812</v>
      </c>
      <c r="AG206" s="81">
        <v>364949905.78951186</v>
      </c>
      <c r="AH206" s="81">
        <v>209916202.31513229</v>
      </c>
      <c r="AI206" s="81">
        <v>0</v>
      </c>
      <c r="AJ206" s="81">
        <v>0</v>
      </c>
      <c r="AK206" s="81">
        <v>17858058.144588165</v>
      </c>
      <c r="AL206" s="81">
        <v>0</v>
      </c>
      <c r="AM206" s="81">
        <v>0</v>
      </c>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8" t="s">
        <v>2437</v>
      </c>
      <c r="B207" s="80">
        <v>199</v>
      </c>
      <c r="C207" s="80">
        <v>16</v>
      </c>
      <c r="D207" s="80">
        <v>19</v>
      </c>
      <c r="E207" s="80">
        <v>2021</v>
      </c>
      <c r="F207" s="80" t="s">
        <v>75</v>
      </c>
      <c r="G207" s="182" t="s">
        <v>2435</v>
      </c>
      <c r="H207" s="80" t="s">
        <v>2436</v>
      </c>
      <c r="I207" s="173"/>
      <c r="J207" s="83"/>
      <c r="K207" s="81"/>
      <c r="L207" s="81"/>
      <c r="M207" s="81"/>
      <c r="N207" s="81"/>
      <c r="O207" s="81"/>
      <c r="P207" s="81"/>
      <c r="Q207" s="81"/>
      <c r="R207" s="81"/>
      <c r="S207" s="81"/>
      <c r="T207" s="81"/>
      <c r="U207" s="81"/>
      <c r="V207" s="81"/>
      <c r="W207" s="81"/>
      <c r="X207" s="81"/>
      <c r="Y207" s="81"/>
      <c r="Z207" s="81"/>
      <c r="AA207" s="81"/>
      <c r="AB207" s="81"/>
      <c r="AC207" s="82"/>
      <c r="AD207" s="81">
        <v>903332127.77073121</v>
      </c>
      <c r="AE207" s="81">
        <v>6610058.7021973385</v>
      </c>
      <c r="AF207" s="81">
        <v>6872732.3014436997</v>
      </c>
      <c r="AG207" s="81">
        <v>203575312.45238239</v>
      </c>
      <c r="AH207" s="81">
        <v>128125008.63476345</v>
      </c>
      <c r="AI207" s="81">
        <v>0</v>
      </c>
      <c r="AJ207" s="81">
        <v>0</v>
      </c>
      <c r="AK207" s="81">
        <v>10777158.980684042</v>
      </c>
      <c r="AL207" s="81">
        <v>0</v>
      </c>
      <c r="AM207" s="81">
        <v>0</v>
      </c>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8" t="s">
        <v>1693</v>
      </c>
      <c r="B208" s="80">
        <v>200</v>
      </c>
      <c r="C208" s="80">
        <v>16</v>
      </c>
      <c r="D208" s="80">
        <v>20</v>
      </c>
      <c r="E208" s="80">
        <v>2021</v>
      </c>
      <c r="F208" s="80" t="s">
        <v>75</v>
      </c>
      <c r="G208" s="182" t="s">
        <v>1691</v>
      </c>
      <c r="H208" s="80" t="s">
        <v>1692</v>
      </c>
      <c r="I208" s="173"/>
      <c r="J208" s="83"/>
      <c r="K208" s="81"/>
      <c r="L208" s="81"/>
      <c r="M208" s="81"/>
      <c r="N208" s="81"/>
      <c r="O208" s="81"/>
      <c r="P208" s="81"/>
      <c r="Q208" s="81"/>
      <c r="R208" s="81"/>
      <c r="S208" s="81"/>
      <c r="T208" s="81"/>
      <c r="U208" s="81"/>
      <c r="V208" s="81"/>
      <c r="W208" s="81"/>
      <c r="X208" s="81"/>
      <c r="Y208" s="81"/>
      <c r="Z208" s="81"/>
      <c r="AA208" s="81"/>
      <c r="AB208" s="81"/>
      <c r="AC208" s="82"/>
      <c r="AD208" s="81">
        <v>1305345.308498675</v>
      </c>
      <c r="AE208" s="81">
        <v>406716.47225271876</v>
      </c>
      <c r="AF208" s="81">
        <v>56893.47931658692</v>
      </c>
      <c r="AG208" s="81">
        <v>15641244.042540153</v>
      </c>
      <c r="AH208" s="81">
        <v>11472854.243958946</v>
      </c>
      <c r="AI208" s="81">
        <v>0</v>
      </c>
      <c r="AJ208" s="81">
        <v>0</v>
      </c>
      <c r="AK208" s="81">
        <v>942868.50612344837</v>
      </c>
      <c r="AL208" s="81">
        <v>0</v>
      </c>
      <c r="AM208" s="81">
        <v>0</v>
      </c>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8" t="s">
        <v>1778</v>
      </c>
      <c r="B209" s="80">
        <v>201</v>
      </c>
      <c r="C209" s="80">
        <v>16</v>
      </c>
      <c r="D209" s="80">
        <v>21</v>
      </c>
      <c r="E209" s="80">
        <v>2021</v>
      </c>
      <c r="F209" s="80" t="s">
        <v>75</v>
      </c>
      <c r="G209" s="182" t="s">
        <v>1776</v>
      </c>
      <c r="H209" s="80" t="s">
        <v>1777</v>
      </c>
      <c r="I209" s="173"/>
      <c r="J209" s="83"/>
      <c r="K209" s="81"/>
      <c r="L209" s="81"/>
      <c r="M209" s="81"/>
      <c r="N209" s="81"/>
      <c r="O209" s="81"/>
      <c r="P209" s="81"/>
      <c r="Q209" s="81"/>
      <c r="R209" s="81"/>
      <c r="S209" s="81"/>
      <c r="T209" s="81"/>
      <c r="U209" s="81"/>
      <c r="V209" s="81"/>
      <c r="W209" s="81"/>
      <c r="X209" s="81"/>
      <c r="Y209" s="81"/>
      <c r="Z209" s="81"/>
      <c r="AA209" s="81"/>
      <c r="AB209" s="81"/>
      <c r="AC209" s="82"/>
      <c r="AD209" s="81">
        <v>28149854.513498046</v>
      </c>
      <c r="AE209" s="81">
        <v>892211.36030213512</v>
      </c>
      <c r="AF209" s="81">
        <v>1570260.0291377991</v>
      </c>
      <c r="AG209" s="81">
        <v>24758452.705654815</v>
      </c>
      <c r="AH209" s="81">
        <v>23034188.083629657</v>
      </c>
      <c r="AI209" s="81">
        <v>0</v>
      </c>
      <c r="AJ209" s="81">
        <v>0</v>
      </c>
      <c r="AK209" s="81">
        <v>1962788.9143900771</v>
      </c>
      <c r="AL209" s="81">
        <v>0</v>
      </c>
      <c r="AM209" s="81">
        <v>0</v>
      </c>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8" t="s">
        <v>1774</v>
      </c>
      <c r="B210" s="80">
        <v>202</v>
      </c>
      <c r="C210" s="80">
        <v>16</v>
      </c>
      <c r="D210" s="80">
        <v>22</v>
      </c>
      <c r="E210" s="80">
        <v>2021</v>
      </c>
      <c r="F210" s="80" t="s">
        <v>75</v>
      </c>
      <c r="G210" s="182" t="s">
        <v>1772</v>
      </c>
      <c r="H210" s="80" t="s">
        <v>1773</v>
      </c>
      <c r="I210" s="173"/>
      <c r="J210" s="83"/>
      <c r="K210" s="81"/>
      <c r="L210" s="81"/>
      <c r="M210" s="81"/>
      <c r="N210" s="81"/>
      <c r="O210" s="81"/>
      <c r="P210" s="81"/>
      <c r="Q210" s="81"/>
      <c r="R210" s="81"/>
      <c r="S210" s="81"/>
      <c r="T210" s="81"/>
      <c r="U210" s="81"/>
      <c r="V210" s="81"/>
      <c r="W210" s="81"/>
      <c r="X210" s="81"/>
      <c r="Y210" s="81"/>
      <c r="Z210" s="81"/>
      <c r="AA210" s="81"/>
      <c r="AB210" s="81"/>
      <c r="AC210" s="82"/>
      <c r="AD210" s="81">
        <v>24920340.415730543</v>
      </c>
      <c r="AE210" s="81">
        <v>269312.25865382724</v>
      </c>
      <c r="AF210" s="81">
        <v>557556.09730255173</v>
      </c>
      <c r="AG210" s="81">
        <v>8706186.9610890001</v>
      </c>
      <c r="AH210" s="81">
        <v>8123737.6951654451</v>
      </c>
      <c r="AI210" s="81">
        <v>0</v>
      </c>
      <c r="AJ210" s="81">
        <v>0</v>
      </c>
      <c r="AK210" s="81">
        <v>762118.13261210371</v>
      </c>
      <c r="AL210" s="81">
        <v>0</v>
      </c>
      <c r="AM210" s="81">
        <v>0</v>
      </c>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8" t="s">
        <v>1725</v>
      </c>
      <c r="B211" s="80">
        <v>203</v>
      </c>
      <c r="C211" s="80">
        <v>16</v>
      </c>
      <c r="D211" s="80">
        <v>23</v>
      </c>
      <c r="E211" s="80">
        <v>2021</v>
      </c>
      <c r="F211" s="80" t="s">
        <v>75</v>
      </c>
      <c r="G211" s="182" t="s">
        <v>1723</v>
      </c>
      <c r="H211" s="80" t="s">
        <v>1724</v>
      </c>
      <c r="I211" s="173"/>
      <c r="J211" s="83"/>
      <c r="K211" s="81"/>
      <c r="L211" s="81"/>
      <c r="M211" s="81"/>
      <c r="N211" s="81"/>
      <c r="O211" s="81"/>
      <c r="P211" s="81"/>
      <c r="Q211" s="81"/>
      <c r="R211" s="81"/>
      <c r="S211" s="81"/>
      <c r="T211" s="81"/>
      <c r="U211" s="81"/>
      <c r="V211" s="81"/>
      <c r="W211" s="81"/>
      <c r="X211" s="81"/>
      <c r="Y211" s="81"/>
      <c r="Z211" s="81"/>
      <c r="AA211" s="81"/>
      <c r="AB211" s="81"/>
      <c r="AC211" s="82"/>
      <c r="AD211" s="81">
        <v>32209405.735440761</v>
      </c>
      <c r="AE211" s="81">
        <v>626563.21401094494</v>
      </c>
      <c r="AF211" s="81">
        <v>307224.78830956935</v>
      </c>
      <c r="AG211" s="81">
        <v>31177864.379110135</v>
      </c>
      <c r="AH211" s="81">
        <v>29955258.681527771</v>
      </c>
      <c r="AI211" s="81">
        <v>0</v>
      </c>
      <c r="AJ211" s="81">
        <v>0</v>
      </c>
      <c r="AK211" s="81">
        <v>2636566.4505075295</v>
      </c>
      <c r="AL211" s="81">
        <v>0</v>
      </c>
      <c r="AM211" s="81">
        <v>0</v>
      </c>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8" t="s">
        <v>1672</v>
      </c>
      <c r="B212" s="80">
        <v>204</v>
      </c>
      <c r="C212" s="80">
        <v>16</v>
      </c>
      <c r="D212" s="80">
        <v>24</v>
      </c>
      <c r="E212" s="80">
        <v>2021</v>
      </c>
      <c r="F212" s="80" t="s">
        <v>75</v>
      </c>
      <c r="G212" s="182" t="s">
        <v>1670</v>
      </c>
      <c r="H212" s="80" t="s">
        <v>1671</v>
      </c>
      <c r="I212" s="173"/>
      <c r="J212" s="83"/>
      <c r="K212" s="81"/>
      <c r="L212" s="81"/>
      <c r="M212" s="81"/>
      <c r="N212" s="81"/>
      <c r="O212" s="81"/>
      <c r="P212" s="81"/>
      <c r="Q212" s="81"/>
      <c r="R212" s="81"/>
      <c r="S212" s="81"/>
      <c r="T212" s="81"/>
      <c r="U212" s="81"/>
      <c r="V212" s="81"/>
      <c r="W212" s="81"/>
      <c r="X212" s="81"/>
      <c r="Y212" s="81"/>
      <c r="Z212" s="81"/>
      <c r="AA212" s="81"/>
      <c r="AB212" s="81"/>
      <c r="AC212" s="82"/>
      <c r="AD212" s="81">
        <v>323452143.58451384</v>
      </c>
      <c r="AE212" s="81">
        <v>5039986.5548073389</v>
      </c>
      <c r="AF212" s="81">
        <v>3686697.4597148323</v>
      </c>
      <c r="AG212" s="81">
        <v>321321820.3999517</v>
      </c>
      <c r="AH212" s="81">
        <v>257727954.22011971</v>
      </c>
      <c r="AI212" s="81">
        <v>0</v>
      </c>
      <c r="AJ212" s="81">
        <v>0</v>
      </c>
      <c r="AK212" s="81">
        <v>22607841.924913511</v>
      </c>
      <c r="AL212" s="81">
        <v>0</v>
      </c>
      <c r="AM212" s="81">
        <v>0</v>
      </c>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8" t="s">
        <v>2409</v>
      </c>
      <c r="B213" s="80">
        <v>205</v>
      </c>
      <c r="C213" s="80">
        <v>16</v>
      </c>
      <c r="D213" s="80">
        <v>25</v>
      </c>
      <c r="E213" s="80">
        <v>2021</v>
      </c>
      <c r="F213" s="80" t="s">
        <v>75</v>
      </c>
      <c r="G213" s="182" t="s">
        <v>2407</v>
      </c>
      <c r="H213" s="80" t="s">
        <v>2408</v>
      </c>
      <c r="I213" s="173"/>
      <c r="J213" s="83"/>
      <c r="K213" s="81"/>
      <c r="L213" s="81"/>
      <c r="M213" s="81"/>
      <c r="N213" s="81"/>
      <c r="O213" s="81"/>
      <c r="P213" s="81"/>
      <c r="Q213" s="81"/>
      <c r="R213" s="81"/>
      <c r="S213" s="81"/>
      <c r="T213" s="81"/>
      <c r="U213" s="81"/>
      <c r="V213" s="81"/>
      <c r="W213" s="81"/>
      <c r="X213" s="81"/>
      <c r="Y213" s="81"/>
      <c r="Z213" s="81"/>
      <c r="AA213" s="81"/>
      <c r="AB213" s="81"/>
      <c r="AC213" s="82"/>
      <c r="AD213" s="81">
        <v>143013552.81274533</v>
      </c>
      <c r="AE213" s="81">
        <v>2387169.2042580741</v>
      </c>
      <c r="AF213" s="81">
        <v>4972490.0922696963</v>
      </c>
      <c r="AG213" s="81">
        <v>88713429.540847659</v>
      </c>
      <c r="AH213" s="81">
        <v>73415125.2863217</v>
      </c>
      <c r="AI213" s="81">
        <v>0</v>
      </c>
      <c r="AJ213" s="81">
        <v>0</v>
      </c>
      <c r="AK213" s="81">
        <v>6496381.0714959744</v>
      </c>
      <c r="AL213" s="81">
        <v>0</v>
      </c>
      <c r="AM213" s="81">
        <v>0</v>
      </c>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8" t="s">
        <v>1721</v>
      </c>
      <c r="B214" s="80">
        <v>206</v>
      </c>
      <c r="C214" s="80">
        <v>16</v>
      </c>
      <c r="D214" s="80">
        <v>26</v>
      </c>
      <c r="E214" s="80">
        <v>2021</v>
      </c>
      <c r="F214" s="80" t="s">
        <v>75</v>
      </c>
      <c r="G214" s="182" t="s">
        <v>1719</v>
      </c>
      <c r="H214" s="80" t="s">
        <v>1720</v>
      </c>
      <c r="I214" s="173"/>
      <c r="J214" s="83"/>
      <c r="K214" s="81"/>
      <c r="L214" s="81"/>
      <c r="M214" s="81"/>
      <c r="N214" s="81"/>
      <c r="O214" s="81"/>
      <c r="P214" s="81"/>
      <c r="Q214" s="81"/>
      <c r="R214" s="81"/>
      <c r="S214" s="81"/>
      <c r="T214" s="81"/>
      <c r="U214" s="81"/>
      <c r="V214" s="81"/>
      <c r="W214" s="81"/>
      <c r="X214" s="81"/>
      <c r="Y214" s="81"/>
      <c r="Z214" s="81"/>
      <c r="AA214" s="81"/>
      <c r="AB214" s="81"/>
      <c r="AC214" s="82"/>
      <c r="AD214" s="81">
        <v>13072619.785787104</v>
      </c>
      <c r="AE214" s="81">
        <v>399388.24752744444</v>
      </c>
      <c r="AF214" s="81">
        <v>659964.36007240822</v>
      </c>
      <c r="AG214" s="81">
        <v>52879810.246065035</v>
      </c>
      <c r="AH214" s="81">
        <v>32245897.103843484</v>
      </c>
      <c r="AI214" s="81">
        <v>0</v>
      </c>
      <c r="AJ214" s="81">
        <v>0</v>
      </c>
      <c r="AK214" s="81">
        <v>2685659.1445476478</v>
      </c>
      <c r="AL214" s="81">
        <v>0</v>
      </c>
      <c r="AM214" s="81">
        <v>0</v>
      </c>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8" t="s">
        <v>1697</v>
      </c>
      <c r="B215" s="80">
        <v>207</v>
      </c>
      <c r="C215" s="80">
        <v>16</v>
      </c>
      <c r="D215" s="80">
        <v>27</v>
      </c>
      <c r="E215" s="80">
        <v>2021</v>
      </c>
      <c r="F215" s="80" t="s">
        <v>75</v>
      </c>
      <c r="G215" s="182" t="s">
        <v>1695</v>
      </c>
      <c r="H215" s="80" t="s">
        <v>1696</v>
      </c>
      <c r="I215" s="173"/>
      <c r="J215" s="83"/>
      <c r="K215" s="81"/>
      <c r="L215" s="81"/>
      <c r="M215" s="81"/>
      <c r="N215" s="81"/>
      <c r="O215" s="81"/>
      <c r="P215" s="81"/>
      <c r="Q215" s="81"/>
      <c r="R215" s="81"/>
      <c r="S215" s="81"/>
      <c r="T215" s="81"/>
      <c r="U215" s="81"/>
      <c r="V215" s="81"/>
      <c r="W215" s="81"/>
      <c r="X215" s="81"/>
      <c r="Y215" s="81"/>
      <c r="Z215" s="81"/>
      <c r="AA215" s="81"/>
      <c r="AB215" s="81"/>
      <c r="AC215" s="82"/>
      <c r="AD215" s="81">
        <v>51242089.604378022</v>
      </c>
      <c r="AE215" s="81">
        <v>835417.61868125992</v>
      </c>
      <c r="AF215" s="81">
        <v>1866106.1215840508</v>
      </c>
      <c r="AG215" s="81">
        <v>47910184.212482043</v>
      </c>
      <c r="AH215" s="81">
        <v>9890052.5873373598</v>
      </c>
      <c r="AI215" s="81">
        <v>0</v>
      </c>
      <c r="AJ215" s="81">
        <v>0</v>
      </c>
      <c r="AK215" s="81">
        <v>918584.68687900482</v>
      </c>
      <c r="AL215" s="81">
        <v>0</v>
      </c>
      <c r="AM215" s="81">
        <v>0</v>
      </c>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8" t="s">
        <v>1766</v>
      </c>
      <c r="B216" s="80">
        <v>208</v>
      </c>
      <c r="C216" s="80">
        <v>16</v>
      </c>
      <c r="D216" s="80">
        <v>28</v>
      </c>
      <c r="E216" s="80">
        <v>2021</v>
      </c>
      <c r="F216" s="80" t="s">
        <v>75</v>
      </c>
      <c r="G216" s="182" t="s">
        <v>1764</v>
      </c>
      <c r="H216" s="80" t="s">
        <v>1765</v>
      </c>
      <c r="I216" s="173"/>
      <c r="J216" s="83"/>
      <c r="K216" s="81"/>
      <c r="L216" s="81"/>
      <c r="M216" s="81"/>
      <c r="N216" s="81"/>
      <c r="O216" s="81"/>
      <c r="P216" s="81"/>
      <c r="Q216" s="81"/>
      <c r="R216" s="81"/>
      <c r="S216" s="81"/>
      <c r="T216" s="81"/>
      <c r="U216" s="81"/>
      <c r="V216" s="81"/>
      <c r="W216" s="81"/>
      <c r="X216" s="81"/>
      <c r="Y216" s="81"/>
      <c r="Z216" s="81"/>
      <c r="AA216" s="81"/>
      <c r="AB216" s="81"/>
      <c r="AC216" s="82"/>
      <c r="AD216" s="81">
        <v>11762135.361893862</v>
      </c>
      <c r="AE216" s="81">
        <v>791448.27032961475</v>
      </c>
      <c r="AF216" s="81">
        <v>1809212.642267464</v>
      </c>
      <c r="AG216" s="81">
        <v>14258716.499362931</v>
      </c>
      <c r="AH216" s="81">
        <v>16204874.103506707</v>
      </c>
      <c r="AI216" s="81">
        <v>0</v>
      </c>
      <c r="AJ216" s="81">
        <v>0</v>
      </c>
      <c r="AK216" s="81">
        <v>1423819.3910512382</v>
      </c>
      <c r="AL216" s="81">
        <v>0</v>
      </c>
      <c r="AM216" s="81">
        <v>0</v>
      </c>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8" t="s">
        <v>2453</v>
      </c>
      <c r="B217" s="80">
        <v>209</v>
      </c>
      <c r="C217" s="80">
        <v>16</v>
      </c>
      <c r="D217" s="80">
        <v>29</v>
      </c>
      <c r="E217" s="80">
        <v>2021</v>
      </c>
      <c r="F217" s="80" t="s">
        <v>75</v>
      </c>
      <c r="G217" s="182" t="s">
        <v>2451</v>
      </c>
      <c r="H217" s="80" t="s">
        <v>2452</v>
      </c>
      <c r="I217" s="173"/>
      <c r="J217" s="83"/>
      <c r="K217" s="81"/>
      <c r="L217" s="81"/>
      <c r="M217" s="81"/>
      <c r="N217" s="81"/>
      <c r="O217" s="81"/>
      <c r="P217" s="81"/>
      <c r="Q217" s="81"/>
      <c r="R217" s="81"/>
      <c r="S217" s="81"/>
      <c r="T217" s="81"/>
      <c r="U217" s="81"/>
      <c r="V217" s="81"/>
      <c r="W217" s="81"/>
      <c r="X217" s="81"/>
      <c r="Y217" s="81"/>
      <c r="Z217" s="81"/>
      <c r="AA217" s="81"/>
      <c r="AB217" s="81"/>
      <c r="AC217" s="82"/>
      <c r="AD217" s="81">
        <v>128356655.73153816</v>
      </c>
      <c r="AE217" s="81">
        <v>2431138.5526097193</v>
      </c>
      <c r="AF217" s="81">
        <v>455147.83453269536</v>
      </c>
      <c r="AG217" s="81">
        <v>117410217.4640938</v>
      </c>
      <c r="AH217" s="81">
        <v>86313484.127859086</v>
      </c>
      <c r="AI217" s="81">
        <v>0</v>
      </c>
      <c r="AJ217" s="81">
        <v>0</v>
      </c>
      <c r="AK217" s="81">
        <v>8233658.6266322471</v>
      </c>
      <c r="AL217" s="81">
        <v>0</v>
      </c>
      <c r="AM217" s="81">
        <v>0</v>
      </c>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8" t="s">
        <v>2425</v>
      </c>
      <c r="B218" s="80">
        <v>210</v>
      </c>
      <c r="C218" s="80">
        <v>16</v>
      </c>
      <c r="D218" s="80">
        <v>30</v>
      </c>
      <c r="E218" s="80">
        <v>2021</v>
      </c>
      <c r="F218" s="80" t="s">
        <v>75</v>
      </c>
      <c r="G218" s="182" t="s">
        <v>2423</v>
      </c>
      <c r="H218" s="80" t="s">
        <v>2424</v>
      </c>
      <c r="I218" s="173"/>
      <c r="J218" s="83"/>
      <c r="K218" s="81"/>
      <c r="L218" s="81"/>
      <c r="M218" s="81"/>
      <c r="N218" s="81"/>
      <c r="O218" s="81"/>
      <c r="P218" s="81"/>
      <c r="Q218" s="81"/>
      <c r="R218" s="81"/>
      <c r="S218" s="81"/>
      <c r="T218" s="81"/>
      <c r="U218" s="81"/>
      <c r="V218" s="81"/>
      <c r="W218" s="81"/>
      <c r="X218" s="81"/>
      <c r="Y218" s="81"/>
      <c r="Z218" s="81"/>
      <c r="AA218" s="81"/>
      <c r="AB218" s="81"/>
      <c r="AC218" s="82"/>
      <c r="AD218" s="81">
        <v>59982605.083288841</v>
      </c>
      <c r="AE218" s="81">
        <v>2467779.6762360903</v>
      </c>
      <c r="AF218" s="81">
        <v>7168578.3938899506</v>
      </c>
      <c r="AG218" s="81">
        <v>67078741.770587869</v>
      </c>
      <c r="AH218" s="81">
        <v>48142731.133390702</v>
      </c>
      <c r="AI218" s="81">
        <v>0</v>
      </c>
      <c r="AJ218" s="81">
        <v>0</v>
      </c>
      <c r="AK218" s="81">
        <v>4585310.1289021717</v>
      </c>
      <c r="AL218" s="81">
        <v>0</v>
      </c>
      <c r="AM218" s="81">
        <v>0</v>
      </c>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8" t="s">
        <v>2445</v>
      </c>
      <c r="B219" s="80">
        <v>211</v>
      </c>
      <c r="C219" s="80">
        <v>16</v>
      </c>
      <c r="D219" s="80">
        <v>31</v>
      </c>
      <c r="E219" s="80">
        <v>2021</v>
      </c>
      <c r="F219" s="80" t="s">
        <v>75</v>
      </c>
      <c r="G219" s="182" t="s">
        <v>2443</v>
      </c>
      <c r="H219" s="80" t="s">
        <v>2444</v>
      </c>
      <c r="I219" s="173"/>
      <c r="J219" s="83"/>
      <c r="K219" s="81"/>
      <c r="L219" s="81"/>
      <c r="M219" s="81"/>
      <c r="N219" s="81"/>
      <c r="O219" s="81"/>
      <c r="P219" s="81"/>
      <c r="Q219" s="81"/>
      <c r="R219" s="81"/>
      <c r="S219" s="81"/>
      <c r="T219" s="81"/>
      <c r="U219" s="81"/>
      <c r="V219" s="81"/>
      <c r="W219" s="81"/>
      <c r="X219" s="81"/>
      <c r="Y219" s="81"/>
      <c r="Z219" s="81"/>
      <c r="AA219" s="81"/>
      <c r="AB219" s="81"/>
      <c r="AC219" s="82"/>
      <c r="AD219" s="81">
        <v>972037631.36537206</v>
      </c>
      <c r="AE219" s="81">
        <v>4748689.6219776887</v>
      </c>
      <c r="AF219" s="81">
        <v>3208792.2334555024</v>
      </c>
      <c r="AG219" s="81">
        <v>137430710.91367099</v>
      </c>
      <c r="AH219" s="81">
        <v>93998100.866529107</v>
      </c>
      <c r="AI219" s="81">
        <v>0</v>
      </c>
      <c r="AJ219" s="81">
        <v>0</v>
      </c>
      <c r="AK219" s="81">
        <v>8579407.707117999</v>
      </c>
      <c r="AL219" s="81">
        <v>0</v>
      </c>
      <c r="AM219" s="81">
        <v>0</v>
      </c>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8" t="s">
        <v>1749</v>
      </c>
      <c r="B220" s="80">
        <v>212</v>
      </c>
      <c r="C220" s="80">
        <v>16</v>
      </c>
      <c r="D220" s="80">
        <v>32</v>
      </c>
      <c r="E220" s="80">
        <v>2021</v>
      </c>
      <c r="F220" s="80" t="s">
        <v>75</v>
      </c>
      <c r="G220" s="182" t="s">
        <v>1747</v>
      </c>
      <c r="H220" s="80" t="s">
        <v>1748</v>
      </c>
      <c r="I220" s="173"/>
      <c r="J220" s="83"/>
      <c r="K220" s="81"/>
      <c r="L220" s="81"/>
      <c r="M220" s="81"/>
      <c r="N220" s="81"/>
      <c r="O220" s="81"/>
      <c r="P220" s="81"/>
      <c r="Q220" s="81"/>
      <c r="R220" s="81"/>
      <c r="S220" s="81"/>
      <c r="T220" s="81"/>
      <c r="U220" s="81"/>
      <c r="V220" s="81"/>
      <c r="W220" s="81"/>
      <c r="X220" s="81"/>
      <c r="Y220" s="81"/>
      <c r="Z220" s="81"/>
      <c r="AA220" s="81"/>
      <c r="AB220" s="81"/>
      <c r="AC220" s="82"/>
      <c r="AD220" s="81">
        <v>52419736.893772826</v>
      </c>
      <c r="AE220" s="81">
        <v>873890.79848894954</v>
      </c>
      <c r="AF220" s="81">
        <v>3368093.9755419455</v>
      </c>
      <c r="AG220" s="81">
        <v>38090502.094996251</v>
      </c>
      <c r="AH220" s="81">
        <v>19632639.181821775</v>
      </c>
      <c r="AI220" s="81">
        <v>0</v>
      </c>
      <c r="AJ220" s="81">
        <v>0</v>
      </c>
      <c r="AK220" s="81">
        <v>1842288.665382514</v>
      </c>
      <c r="AL220" s="81">
        <v>0</v>
      </c>
      <c r="AM220" s="81">
        <v>0</v>
      </c>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8" t="s">
        <v>1741</v>
      </c>
      <c r="B221" s="80">
        <v>213</v>
      </c>
      <c r="C221" s="80">
        <v>16</v>
      </c>
      <c r="D221" s="80">
        <v>33</v>
      </c>
      <c r="E221" s="80">
        <v>2021</v>
      </c>
      <c r="F221" s="80" t="s">
        <v>75</v>
      </c>
      <c r="G221" s="182" t="s">
        <v>1739</v>
      </c>
      <c r="H221" s="80" t="s">
        <v>1740</v>
      </c>
      <c r="I221" s="173"/>
      <c r="J221" s="83"/>
      <c r="K221" s="81"/>
      <c r="L221" s="81"/>
      <c r="M221" s="81"/>
      <c r="N221" s="81"/>
      <c r="O221" s="81"/>
      <c r="P221" s="81"/>
      <c r="Q221" s="81"/>
      <c r="R221" s="81"/>
      <c r="S221" s="81"/>
      <c r="T221" s="81"/>
      <c r="U221" s="81"/>
      <c r="V221" s="81"/>
      <c r="W221" s="81"/>
      <c r="X221" s="81"/>
      <c r="Y221" s="81"/>
      <c r="Z221" s="81"/>
      <c r="AA221" s="81"/>
      <c r="AB221" s="81"/>
      <c r="AC221" s="82"/>
      <c r="AD221" s="81">
        <v>8247540.3356336532</v>
      </c>
      <c r="AE221" s="81">
        <v>1921826.9342031619</v>
      </c>
      <c r="AF221" s="81">
        <v>2309875.2602534289</v>
      </c>
      <c r="AG221" s="81">
        <v>139403615.0833942</v>
      </c>
      <c r="AH221" s="81">
        <v>76203871.062274024</v>
      </c>
      <c r="AI221" s="81">
        <v>0</v>
      </c>
      <c r="AJ221" s="81">
        <v>0</v>
      </c>
      <c r="AK221" s="81">
        <v>5941659.8816201994</v>
      </c>
      <c r="AL221" s="81">
        <v>0</v>
      </c>
      <c r="AM221" s="81">
        <v>0</v>
      </c>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8" t="s">
        <v>1660</v>
      </c>
      <c r="B222" s="80">
        <v>214</v>
      </c>
      <c r="C222" s="80">
        <v>16</v>
      </c>
      <c r="D222" s="80">
        <v>34</v>
      </c>
      <c r="E222" s="80">
        <v>2021</v>
      </c>
      <c r="F222" s="80" t="s">
        <v>75</v>
      </c>
      <c r="G222" s="182" t="s">
        <v>1658</v>
      </c>
      <c r="H222" s="80" t="s">
        <v>1659</v>
      </c>
      <c r="I222" s="173"/>
      <c r="J222" s="83"/>
      <c r="K222" s="81"/>
      <c r="L222" s="81"/>
      <c r="M222" s="81"/>
      <c r="N222" s="81"/>
      <c r="O222" s="81"/>
      <c r="P222" s="81"/>
      <c r="Q222" s="81"/>
      <c r="R222" s="81"/>
      <c r="S222" s="81"/>
      <c r="T222" s="81"/>
      <c r="U222" s="81"/>
      <c r="V222" s="81"/>
      <c r="W222" s="81"/>
      <c r="X222" s="81"/>
      <c r="Y222" s="81"/>
      <c r="Z222" s="81"/>
      <c r="AA222" s="81"/>
      <c r="AB222" s="81"/>
      <c r="AC222" s="82"/>
      <c r="AD222" s="81">
        <v>1283237024.0385535</v>
      </c>
      <c r="AE222" s="81">
        <v>52515890.437496312</v>
      </c>
      <c r="AF222" s="81">
        <v>5621075.7564787874</v>
      </c>
      <c r="AG222" s="81">
        <v>2934642640.6102343</v>
      </c>
      <c r="AH222" s="81">
        <v>1555336934.7082405</v>
      </c>
      <c r="AI222" s="81">
        <v>0</v>
      </c>
      <c r="AJ222" s="81">
        <v>0</v>
      </c>
      <c r="AK222" s="81">
        <v>128156609.0556166</v>
      </c>
      <c r="AL222" s="81">
        <v>0</v>
      </c>
      <c r="AM222" s="81">
        <v>0</v>
      </c>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8" t="s">
        <v>1737</v>
      </c>
      <c r="B223" s="80">
        <v>215</v>
      </c>
      <c r="C223" s="80">
        <v>16</v>
      </c>
      <c r="D223" s="80">
        <v>35</v>
      </c>
      <c r="E223" s="80">
        <v>2021</v>
      </c>
      <c r="F223" s="80" t="s">
        <v>75</v>
      </c>
      <c r="G223" s="182" t="s">
        <v>1735</v>
      </c>
      <c r="H223" s="80" t="s">
        <v>1736</v>
      </c>
      <c r="I223" s="173"/>
      <c r="J223" s="83"/>
      <c r="K223" s="81"/>
      <c r="L223" s="81"/>
      <c r="M223" s="81"/>
      <c r="N223" s="81"/>
      <c r="O223" s="81"/>
      <c r="P223" s="81"/>
      <c r="Q223" s="81"/>
      <c r="R223" s="81"/>
      <c r="S223" s="81"/>
      <c r="T223" s="81"/>
      <c r="U223" s="81"/>
      <c r="V223" s="81"/>
      <c r="W223" s="81"/>
      <c r="X223" s="81"/>
      <c r="Y223" s="81"/>
      <c r="Z223" s="81"/>
      <c r="AA223" s="81"/>
      <c r="AB223" s="81"/>
      <c r="AC223" s="82"/>
      <c r="AD223" s="81">
        <v>169319644.69651365</v>
      </c>
      <c r="AE223" s="81">
        <v>2262589.3839284126</v>
      </c>
      <c r="AF223" s="81">
        <v>5621075.7564787874</v>
      </c>
      <c r="AG223" s="81">
        <v>140449852.14309588</v>
      </c>
      <c r="AH223" s="81">
        <v>87925778.983051255</v>
      </c>
      <c r="AI223" s="81">
        <v>0</v>
      </c>
      <c r="AJ223" s="81">
        <v>0</v>
      </c>
      <c r="AK223" s="81">
        <v>7559356.0349635622</v>
      </c>
      <c r="AL223" s="81">
        <v>0</v>
      </c>
      <c r="AM223" s="81">
        <v>0</v>
      </c>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8" t="s">
        <v>1753</v>
      </c>
      <c r="B224" s="80">
        <v>216</v>
      </c>
      <c r="C224" s="80">
        <v>16</v>
      </c>
      <c r="D224" s="80">
        <v>36</v>
      </c>
      <c r="E224" s="80">
        <v>2021</v>
      </c>
      <c r="F224" s="80" t="s">
        <v>75</v>
      </c>
      <c r="G224" s="182" t="s">
        <v>1751</v>
      </c>
      <c r="H224" s="80" t="s">
        <v>1752</v>
      </c>
      <c r="I224" s="173"/>
      <c r="J224" s="83"/>
      <c r="K224" s="81"/>
      <c r="L224" s="81"/>
      <c r="M224" s="81"/>
      <c r="N224" s="81"/>
      <c r="O224" s="81"/>
      <c r="P224" s="81"/>
      <c r="Q224" s="81"/>
      <c r="R224" s="81"/>
      <c r="S224" s="81"/>
      <c r="T224" s="81"/>
      <c r="U224" s="81"/>
      <c r="V224" s="81"/>
      <c r="W224" s="81"/>
      <c r="X224" s="81"/>
      <c r="Y224" s="81"/>
      <c r="Z224" s="81"/>
      <c r="AA224" s="81"/>
      <c r="AB224" s="81"/>
      <c r="AC224" s="82"/>
      <c r="AD224" s="81">
        <v>44053776.941926651</v>
      </c>
      <c r="AE224" s="81">
        <v>657708.16909336043</v>
      </c>
      <c r="AF224" s="81">
        <v>2241603.0850735246</v>
      </c>
      <c r="AG224" s="81">
        <v>19347912.482626114</v>
      </c>
      <c r="AH224" s="81">
        <v>20016050.763239428</v>
      </c>
      <c r="AI224" s="81">
        <v>0</v>
      </c>
      <c r="AJ224" s="81">
        <v>0</v>
      </c>
      <c r="AK224" s="81">
        <v>1821155.1794454576</v>
      </c>
      <c r="AL224" s="81">
        <v>0</v>
      </c>
      <c r="AM224" s="81">
        <v>0</v>
      </c>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8" t="s">
        <v>1757</v>
      </c>
      <c r="B225" s="80">
        <v>217</v>
      </c>
      <c r="C225" s="80">
        <v>16</v>
      </c>
      <c r="D225" s="80">
        <v>37</v>
      </c>
      <c r="E225" s="80">
        <v>2021</v>
      </c>
      <c r="F225" s="80" t="s">
        <v>75</v>
      </c>
      <c r="G225" s="182" t="s">
        <v>1755</v>
      </c>
      <c r="H225" s="80" t="s">
        <v>1756</v>
      </c>
      <c r="I225" s="173"/>
      <c r="J225" s="83"/>
      <c r="K225" s="81"/>
      <c r="L225" s="81"/>
      <c r="M225" s="81"/>
      <c r="N225" s="81"/>
      <c r="O225" s="81"/>
      <c r="P225" s="81"/>
      <c r="Q225" s="81"/>
      <c r="R225" s="81"/>
      <c r="S225" s="81"/>
      <c r="T225" s="81"/>
      <c r="U225" s="81"/>
      <c r="V225" s="81"/>
      <c r="W225" s="81"/>
      <c r="X225" s="81"/>
      <c r="Y225" s="81"/>
      <c r="Z225" s="81"/>
      <c r="AA225" s="81"/>
      <c r="AB225" s="81"/>
      <c r="AC225" s="82"/>
      <c r="AD225" s="81">
        <v>33888486.712127887</v>
      </c>
      <c r="AE225" s="81">
        <v>436029.37115381559</v>
      </c>
      <c r="AF225" s="81">
        <v>1092354.8028784688</v>
      </c>
      <c r="AG225" s="81">
        <v>13713178.603947051</v>
      </c>
      <c r="AH225" s="81">
        <v>10614274.463348478</v>
      </c>
      <c r="AI225" s="81">
        <v>0</v>
      </c>
      <c r="AJ225" s="81">
        <v>0</v>
      </c>
      <c r="AK225" s="81">
        <v>996817.96401245543</v>
      </c>
      <c r="AL225" s="81">
        <v>0</v>
      </c>
      <c r="AM225" s="81">
        <v>0</v>
      </c>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8" t="s">
        <v>1733</v>
      </c>
      <c r="B226" s="80">
        <v>218</v>
      </c>
      <c r="C226" s="80">
        <v>16</v>
      </c>
      <c r="D226" s="80">
        <v>38</v>
      </c>
      <c r="E226" s="80">
        <v>2021</v>
      </c>
      <c r="F226" s="80" t="s">
        <v>75</v>
      </c>
      <c r="G226" s="182" t="s">
        <v>1731</v>
      </c>
      <c r="H226" s="80" t="s">
        <v>1732</v>
      </c>
      <c r="I226" s="173"/>
      <c r="J226" s="83"/>
      <c r="K226" s="81"/>
      <c r="L226" s="81"/>
      <c r="M226" s="81"/>
      <c r="N226" s="81"/>
      <c r="O226" s="81"/>
      <c r="P226" s="81"/>
      <c r="Q226" s="81"/>
      <c r="R226" s="81"/>
      <c r="S226" s="81"/>
      <c r="T226" s="81"/>
      <c r="U226" s="81"/>
      <c r="V226" s="81"/>
      <c r="W226" s="81"/>
      <c r="X226" s="81"/>
      <c r="Y226" s="81"/>
      <c r="Z226" s="81"/>
      <c r="AA226" s="81"/>
      <c r="AB226" s="81"/>
      <c r="AC226" s="82"/>
      <c r="AD226" s="81">
        <v>101161066.95851392</v>
      </c>
      <c r="AE226" s="81">
        <v>3028388.8677195678</v>
      </c>
      <c r="AF226" s="81">
        <v>4596993.1287802234</v>
      </c>
      <c r="AG226" s="81">
        <v>153879052.11655247</v>
      </c>
      <c r="AH226" s="81">
        <v>88853176.226993099</v>
      </c>
      <c r="AI226" s="81">
        <v>0</v>
      </c>
      <c r="AJ226" s="81">
        <v>0</v>
      </c>
      <c r="AK226" s="81">
        <v>7514595.0492211021</v>
      </c>
      <c r="AL226" s="81">
        <v>0</v>
      </c>
      <c r="AM226" s="81">
        <v>0</v>
      </c>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8" t="s">
        <v>2393</v>
      </c>
      <c r="B227" s="80">
        <v>219</v>
      </c>
      <c r="C227" s="80">
        <v>16</v>
      </c>
      <c r="D227" s="80">
        <v>39</v>
      </c>
      <c r="E227" s="80">
        <v>2021</v>
      </c>
      <c r="F227" s="80" t="s">
        <v>75</v>
      </c>
      <c r="G227" s="182" t="s">
        <v>2391</v>
      </c>
      <c r="H227" s="80" t="s">
        <v>2392</v>
      </c>
      <c r="I227" s="173"/>
      <c r="J227" s="83"/>
      <c r="K227" s="81"/>
      <c r="L227" s="81"/>
      <c r="M227" s="81"/>
      <c r="N227" s="81"/>
      <c r="O227" s="81"/>
      <c r="P227" s="81"/>
      <c r="Q227" s="81"/>
      <c r="R227" s="81"/>
      <c r="S227" s="81"/>
      <c r="T227" s="81"/>
      <c r="U227" s="81"/>
      <c r="V227" s="81"/>
      <c r="W227" s="81"/>
      <c r="X227" s="81"/>
      <c r="Y227" s="81"/>
      <c r="Z227" s="81"/>
      <c r="AA227" s="81"/>
      <c r="AB227" s="81"/>
      <c r="AC227" s="82"/>
      <c r="AD227" s="81">
        <v>32310178.389257535</v>
      </c>
      <c r="AE227" s="81">
        <v>710837.79835159844</v>
      </c>
      <c r="AF227" s="81">
        <v>3424987.4548585322</v>
      </c>
      <c r="AG227" s="81">
        <v>17487105.140728123</v>
      </c>
      <c r="AH227" s="81">
        <v>17086393.038560964</v>
      </c>
      <c r="AI227" s="81">
        <v>0</v>
      </c>
      <c r="AJ227" s="81">
        <v>0</v>
      </c>
      <c r="AK227" s="81">
        <v>1755654.4994293642</v>
      </c>
      <c r="AL227" s="81">
        <v>0</v>
      </c>
      <c r="AM227" s="81">
        <v>0</v>
      </c>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8" t="s">
        <v>2405</v>
      </c>
      <c r="B228" s="80">
        <v>220</v>
      </c>
      <c r="C228" s="80">
        <v>16</v>
      </c>
      <c r="D228" s="80">
        <v>40</v>
      </c>
      <c r="E228" s="80">
        <v>2021</v>
      </c>
      <c r="F228" s="80" t="s">
        <v>75</v>
      </c>
      <c r="G228" s="182" t="s">
        <v>2403</v>
      </c>
      <c r="H228" s="80" t="s">
        <v>2404</v>
      </c>
      <c r="I228" s="173"/>
      <c r="J228" s="83"/>
      <c r="K228" s="81"/>
      <c r="L228" s="81"/>
      <c r="M228" s="81"/>
      <c r="N228" s="81"/>
      <c r="O228" s="81"/>
      <c r="P228" s="81"/>
      <c r="Q228" s="81"/>
      <c r="R228" s="81"/>
      <c r="S228" s="81"/>
      <c r="T228" s="81"/>
      <c r="U228" s="81"/>
      <c r="V228" s="81"/>
      <c r="W228" s="81"/>
      <c r="X228" s="81"/>
      <c r="Y228" s="81"/>
      <c r="Z228" s="81"/>
      <c r="AA228" s="81"/>
      <c r="AB228" s="81"/>
      <c r="AC228" s="82"/>
      <c r="AD228" s="81">
        <v>43992247.53309755</v>
      </c>
      <c r="AE228" s="81">
        <v>2346863.968269066</v>
      </c>
      <c r="AF228" s="81">
        <v>2719508.3113328544</v>
      </c>
      <c r="AG228" s="81">
        <v>113322419.80940223</v>
      </c>
      <c r="AH228" s="81">
        <v>77724409.299691021</v>
      </c>
      <c r="AI228" s="81">
        <v>0</v>
      </c>
      <c r="AJ228" s="81">
        <v>0</v>
      </c>
      <c r="AK228" s="81">
        <v>6484961.1132566957</v>
      </c>
      <c r="AL228" s="81">
        <v>0</v>
      </c>
      <c r="AM228" s="81">
        <v>0</v>
      </c>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8" t="s">
        <v>1745</v>
      </c>
      <c r="B229" s="80">
        <v>221</v>
      </c>
      <c r="C229" s="80">
        <v>16</v>
      </c>
      <c r="D229" s="80">
        <v>41</v>
      </c>
      <c r="E229" s="80">
        <v>2021</v>
      </c>
      <c r="F229" s="80" t="s">
        <v>75</v>
      </c>
      <c r="G229" s="182" t="s">
        <v>1743</v>
      </c>
      <c r="H229" s="80" t="s">
        <v>1744</v>
      </c>
      <c r="I229" s="173"/>
      <c r="J229" s="83"/>
      <c r="K229" s="81"/>
      <c r="L229" s="81"/>
      <c r="M229" s="81"/>
      <c r="N229" s="81"/>
      <c r="O229" s="81"/>
      <c r="P229" s="81"/>
      <c r="Q229" s="81"/>
      <c r="R229" s="81"/>
      <c r="S229" s="81"/>
      <c r="T229" s="81"/>
      <c r="U229" s="81"/>
      <c r="V229" s="81"/>
      <c r="W229" s="81"/>
      <c r="X229" s="81"/>
      <c r="Y229" s="81"/>
      <c r="Z229" s="81"/>
      <c r="AA229" s="81"/>
      <c r="AB229" s="81"/>
      <c r="AC229" s="82"/>
      <c r="AD229" s="81">
        <v>42636660.872735664</v>
      </c>
      <c r="AE229" s="81">
        <v>459846.10151095671</v>
      </c>
      <c r="AF229" s="81">
        <v>546177.40143923438</v>
      </c>
      <c r="AG229" s="81">
        <v>18974256.389875513</v>
      </c>
      <c r="AH229" s="81">
        <v>9709816.3738504294</v>
      </c>
      <c r="AI229" s="81">
        <v>0</v>
      </c>
      <c r="AJ229" s="81">
        <v>0</v>
      </c>
      <c r="AK229" s="81">
        <v>864766.49287780561</v>
      </c>
      <c r="AL229" s="81">
        <v>0</v>
      </c>
      <c r="AM229" s="81">
        <v>0</v>
      </c>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8" t="s">
        <v>2385</v>
      </c>
      <c r="B230" s="80">
        <v>222</v>
      </c>
      <c r="C230" s="80">
        <v>16</v>
      </c>
      <c r="D230" s="80">
        <v>42</v>
      </c>
      <c r="E230" s="80">
        <v>2021</v>
      </c>
      <c r="F230" s="80" t="s">
        <v>75</v>
      </c>
      <c r="G230" s="182" t="s">
        <v>2383</v>
      </c>
      <c r="H230" s="80" t="s">
        <v>2384</v>
      </c>
      <c r="I230" s="173"/>
      <c r="J230" s="83"/>
      <c r="K230" s="81"/>
      <c r="L230" s="81"/>
      <c r="M230" s="81"/>
      <c r="N230" s="81"/>
      <c r="O230" s="81"/>
      <c r="P230" s="81"/>
      <c r="Q230" s="81"/>
      <c r="R230" s="81"/>
      <c r="S230" s="81"/>
      <c r="T230" s="81"/>
      <c r="U230" s="81"/>
      <c r="V230" s="81"/>
      <c r="W230" s="81"/>
      <c r="X230" s="81"/>
      <c r="Y230" s="81"/>
      <c r="Z230" s="81"/>
      <c r="AA230" s="81"/>
      <c r="AB230" s="81"/>
      <c r="AC230" s="82"/>
      <c r="AD230" s="81">
        <v>56962214.98862005</v>
      </c>
      <c r="AE230" s="81">
        <v>4875101.4984886684</v>
      </c>
      <c r="AF230" s="81">
        <v>477905.22625933005</v>
      </c>
      <c r="AG230" s="81">
        <v>314050472.83502507</v>
      </c>
      <c r="AH230" s="81">
        <v>295816781.66300315</v>
      </c>
      <c r="AI230" s="81">
        <v>0</v>
      </c>
      <c r="AJ230" s="81">
        <v>0</v>
      </c>
      <c r="AK230" s="81">
        <v>26845040.223349389</v>
      </c>
      <c r="AL230" s="81">
        <v>0</v>
      </c>
      <c r="AM230" s="81">
        <v>0</v>
      </c>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8" t="s">
        <v>1668</v>
      </c>
      <c r="B231" s="80">
        <v>223</v>
      </c>
      <c r="C231" s="80">
        <v>16</v>
      </c>
      <c r="D231" s="80">
        <v>43</v>
      </c>
      <c r="E231" s="80">
        <v>2021</v>
      </c>
      <c r="F231" s="80" t="s">
        <v>75</v>
      </c>
      <c r="G231" s="182" t="s">
        <v>1666</v>
      </c>
      <c r="H231" s="80" t="s">
        <v>1667</v>
      </c>
      <c r="I231" s="173"/>
      <c r="J231" s="83"/>
      <c r="K231" s="81"/>
      <c r="L231" s="81"/>
      <c r="M231" s="81"/>
      <c r="N231" s="81"/>
      <c r="O231" s="81"/>
      <c r="P231" s="81"/>
      <c r="Q231" s="81"/>
      <c r="R231" s="81"/>
      <c r="S231" s="81"/>
      <c r="T231" s="81"/>
      <c r="U231" s="81"/>
      <c r="V231" s="81"/>
      <c r="W231" s="81"/>
      <c r="X231" s="81"/>
      <c r="Y231" s="81"/>
      <c r="Z231" s="81"/>
      <c r="AA231" s="81"/>
      <c r="AB231" s="81"/>
      <c r="AC231" s="82"/>
      <c r="AD231" s="81">
        <v>202394351.48608416</v>
      </c>
      <c r="AE231" s="81">
        <v>4783498.6894227406</v>
      </c>
      <c r="AF231" s="81">
        <v>227573.91726634768</v>
      </c>
      <c r="AG231" s="81">
        <v>381577601.91691363</v>
      </c>
      <c r="AH231" s="81">
        <v>271130974.45942056</v>
      </c>
      <c r="AI231" s="81">
        <v>0</v>
      </c>
      <c r="AJ231" s="81">
        <v>0</v>
      </c>
      <c r="AK231" s="81">
        <v>23020010.532630015</v>
      </c>
      <c r="AL231" s="81">
        <v>0</v>
      </c>
      <c r="AM231" s="81">
        <v>0</v>
      </c>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8" t="s">
        <v>1717</v>
      </c>
      <c r="B232" s="80">
        <v>224</v>
      </c>
      <c r="C232" s="80">
        <v>16</v>
      </c>
      <c r="D232" s="80">
        <v>44</v>
      </c>
      <c r="E232" s="80">
        <v>2021</v>
      </c>
      <c r="F232" s="80" t="s">
        <v>75</v>
      </c>
      <c r="G232" s="182" t="s">
        <v>1715</v>
      </c>
      <c r="H232" s="80" t="s">
        <v>1716</v>
      </c>
      <c r="I232" s="173"/>
      <c r="J232" s="83"/>
      <c r="K232" s="81"/>
      <c r="L232" s="81"/>
      <c r="M232" s="81"/>
      <c r="N232" s="81"/>
      <c r="O232" s="81"/>
      <c r="P232" s="81"/>
      <c r="Q232" s="81"/>
      <c r="R232" s="81"/>
      <c r="S232" s="81"/>
      <c r="T232" s="81"/>
      <c r="U232" s="81"/>
      <c r="V232" s="81"/>
      <c r="W232" s="81"/>
      <c r="X232" s="81"/>
      <c r="Y232" s="81"/>
      <c r="Z232" s="81"/>
      <c r="AA232" s="81"/>
      <c r="AB232" s="81"/>
      <c r="AC232" s="82"/>
      <c r="AD232" s="81">
        <v>214998531.90520552</v>
      </c>
      <c r="AE232" s="81">
        <v>6404868.4098896608</v>
      </c>
      <c r="AF232" s="81">
        <v>6428963.1627743226</v>
      </c>
      <c r="AG232" s="81">
        <v>624072932.99019849</v>
      </c>
      <c r="AH232" s="81">
        <v>205007223.26416099</v>
      </c>
      <c r="AI232" s="81">
        <v>0</v>
      </c>
      <c r="AJ232" s="81">
        <v>0</v>
      </c>
      <c r="AK232" s="81">
        <v>17106047.331337262</v>
      </c>
      <c r="AL232" s="81">
        <v>0</v>
      </c>
      <c r="AM232" s="81">
        <v>0</v>
      </c>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8" t="s">
        <v>2461</v>
      </c>
      <c r="B233" s="80">
        <v>225</v>
      </c>
      <c r="C233" s="80">
        <v>16</v>
      </c>
      <c r="D233" s="80">
        <v>45</v>
      </c>
      <c r="E233" s="80">
        <v>2021</v>
      </c>
      <c r="F233" s="80" t="s">
        <v>75</v>
      </c>
      <c r="G233" s="182" t="s">
        <v>2459</v>
      </c>
      <c r="H233" s="80" t="s">
        <v>2460</v>
      </c>
      <c r="I233" s="173"/>
      <c r="J233" s="83"/>
      <c r="K233" s="81"/>
      <c r="L233" s="81"/>
      <c r="M233" s="81"/>
      <c r="N233" s="81"/>
      <c r="O233" s="81"/>
      <c r="P233" s="81"/>
      <c r="Q233" s="81"/>
      <c r="R233" s="81"/>
      <c r="S233" s="81"/>
      <c r="T233" s="81"/>
      <c r="U233" s="81"/>
      <c r="V233" s="81"/>
      <c r="W233" s="81"/>
      <c r="X233" s="81"/>
      <c r="Y233" s="81"/>
      <c r="Z233" s="81"/>
      <c r="AA233" s="81"/>
      <c r="AB233" s="81"/>
      <c r="AC233" s="82"/>
      <c r="AD233" s="81">
        <v>600135407.582739</v>
      </c>
      <c r="AE233" s="81">
        <v>5155406.0942304078</v>
      </c>
      <c r="AF233" s="81">
        <v>2241603.0850735246</v>
      </c>
      <c r="AG233" s="81">
        <v>328047630.06946254</v>
      </c>
      <c r="AH233" s="81">
        <v>230512285.98359331</v>
      </c>
      <c r="AI233" s="81">
        <v>0</v>
      </c>
      <c r="AJ233" s="81">
        <v>0</v>
      </c>
      <c r="AK233" s="81">
        <v>20189304.792054746</v>
      </c>
      <c r="AL233" s="81">
        <v>0</v>
      </c>
      <c r="AM233" s="81">
        <v>0</v>
      </c>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8" t="s">
        <v>2457</v>
      </c>
      <c r="B234" s="80">
        <v>226</v>
      </c>
      <c r="C234" s="80">
        <v>16</v>
      </c>
      <c r="D234" s="80">
        <v>46</v>
      </c>
      <c r="E234" s="80">
        <v>2021</v>
      </c>
      <c r="F234" s="80" t="s">
        <v>75</v>
      </c>
      <c r="G234" s="182" t="s">
        <v>2455</v>
      </c>
      <c r="H234" s="80" t="s">
        <v>2456</v>
      </c>
      <c r="I234" s="173"/>
      <c r="J234" s="83"/>
      <c r="K234" s="81"/>
      <c r="L234" s="81"/>
      <c r="M234" s="81"/>
      <c r="N234" s="81"/>
      <c r="O234" s="81"/>
      <c r="P234" s="81"/>
      <c r="Q234" s="81"/>
      <c r="R234" s="81"/>
      <c r="S234" s="81"/>
      <c r="T234" s="81"/>
      <c r="U234" s="81"/>
      <c r="V234" s="81"/>
      <c r="W234" s="81"/>
      <c r="X234" s="81"/>
      <c r="Y234" s="81"/>
      <c r="Z234" s="81"/>
      <c r="AA234" s="81"/>
      <c r="AB234" s="81"/>
      <c r="AC234" s="82"/>
      <c r="AD234" s="81">
        <v>97508305.715060115</v>
      </c>
      <c r="AE234" s="81">
        <v>3323349.9129118547</v>
      </c>
      <c r="AF234" s="81">
        <v>1968514.3843539073</v>
      </c>
      <c r="AG234" s="81">
        <v>96567680.610465288</v>
      </c>
      <c r="AH234" s="81">
        <v>65877974.540504627</v>
      </c>
      <c r="AI234" s="81">
        <v>0</v>
      </c>
      <c r="AJ234" s="81">
        <v>0</v>
      </c>
      <c r="AK234" s="81">
        <v>5600373.7733199112</v>
      </c>
      <c r="AL234" s="81">
        <v>0</v>
      </c>
      <c r="AM234" s="81">
        <v>0</v>
      </c>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8" t="s">
        <v>1664</v>
      </c>
      <c r="B235" s="80">
        <v>227</v>
      </c>
      <c r="C235" s="80">
        <v>16</v>
      </c>
      <c r="D235" s="80">
        <v>47</v>
      </c>
      <c r="E235" s="80">
        <v>2021</v>
      </c>
      <c r="F235" s="80" t="s">
        <v>75</v>
      </c>
      <c r="G235" s="182" t="s">
        <v>1662</v>
      </c>
      <c r="H235" s="80" t="s">
        <v>1663</v>
      </c>
      <c r="I235" s="173"/>
      <c r="J235" s="83"/>
      <c r="K235" s="81"/>
      <c r="L235" s="81"/>
      <c r="M235" s="81"/>
      <c r="N235" s="81"/>
      <c r="O235" s="81"/>
      <c r="P235" s="81"/>
      <c r="Q235" s="81"/>
      <c r="R235" s="81"/>
      <c r="S235" s="81"/>
      <c r="T235" s="81"/>
      <c r="U235" s="81"/>
      <c r="V235" s="81"/>
      <c r="W235" s="81"/>
      <c r="X235" s="81"/>
      <c r="Y235" s="81"/>
      <c r="Z235" s="81"/>
      <c r="AA235" s="81"/>
      <c r="AB235" s="81"/>
      <c r="AC235" s="82"/>
      <c r="AD235" s="81">
        <v>735266007.30277455</v>
      </c>
      <c r="AE235" s="81">
        <v>22301619.895190738</v>
      </c>
      <c r="AF235" s="81">
        <v>2537449.1775197769</v>
      </c>
      <c r="AG235" s="81">
        <v>1350213764.2761514</v>
      </c>
      <c r="AH235" s="81">
        <v>1023921928.8192495</v>
      </c>
      <c r="AI235" s="81">
        <v>0</v>
      </c>
      <c r="AJ235" s="81">
        <v>0</v>
      </c>
      <c r="AK235" s="81">
        <v>84759455.107478887</v>
      </c>
      <c r="AL235" s="81">
        <v>0</v>
      </c>
      <c r="AM235" s="81">
        <v>0</v>
      </c>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8" t="s">
        <v>2465</v>
      </c>
      <c r="B236" s="80">
        <v>228</v>
      </c>
      <c r="C236" s="80">
        <v>16</v>
      </c>
      <c r="D236" s="80">
        <v>48</v>
      </c>
      <c r="E236" s="80">
        <v>2021</v>
      </c>
      <c r="F236" s="80" t="s">
        <v>75</v>
      </c>
      <c r="G236" s="182" t="s">
        <v>2463</v>
      </c>
      <c r="H236" s="80" t="s">
        <v>2464</v>
      </c>
      <c r="I236" s="173"/>
      <c r="J236" s="83"/>
      <c r="K236" s="81"/>
      <c r="L236" s="81"/>
      <c r="M236" s="81"/>
      <c r="N236" s="81"/>
      <c r="O236" s="81"/>
      <c r="P236" s="81"/>
      <c r="Q236" s="81"/>
      <c r="R236" s="81"/>
      <c r="S236" s="81"/>
      <c r="T236" s="81"/>
      <c r="U236" s="81"/>
      <c r="V236" s="81"/>
      <c r="W236" s="81"/>
      <c r="X236" s="81"/>
      <c r="Y236" s="81"/>
      <c r="Z236" s="81"/>
      <c r="AA236" s="81"/>
      <c r="AB236" s="81"/>
      <c r="AC236" s="82"/>
      <c r="AD236" s="81">
        <v>354072752.80243665</v>
      </c>
      <c r="AE236" s="81">
        <v>16310796.182279076</v>
      </c>
      <c r="AF236" s="81">
        <v>1945756.9926272724</v>
      </c>
      <c r="AG236" s="81">
        <v>891513544.81551361</v>
      </c>
      <c r="AH236" s="81">
        <v>801136860.86115038</v>
      </c>
      <c r="AI236" s="81">
        <v>0</v>
      </c>
      <c r="AJ236" s="81">
        <v>0</v>
      </c>
      <c r="AK236" s="81">
        <v>65224894.587809458</v>
      </c>
      <c r="AL236" s="81">
        <v>0</v>
      </c>
      <c r="AM236" s="81">
        <v>0</v>
      </c>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8" t="s">
        <v>2421</v>
      </c>
      <c r="B237" s="80">
        <v>229</v>
      </c>
      <c r="C237" s="80">
        <v>16</v>
      </c>
      <c r="D237" s="80">
        <v>49</v>
      </c>
      <c r="E237" s="80">
        <v>2021</v>
      </c>
      <c r="F237" s="80" t="s">
        <v>75</v>
      </c>
      <c r="G237" s="182" t="s">
        <v>2419</v>
      </c>
      <c r="H237" s="80" t="s">
        <v>2420</v>
      </c>
      <c r="I237" s="173"/>
      <c r="J237" s="83"/>
      <c r="K237" s="81"/>
      <c r="L237" s="81"/>
      <c r="M237" s="81"/>
      <c r="N237" s="81"/>
      <c r="O237" s="81"/>
      <c r="P237" s="81"/>
      <c r="Q237" s="81"/>
      <c r="R237" s="81"/>
      <c r="S237" s="81"/>
      <c r="T237" s="81"/>
      <c r="U237" s="81"/>
      <c r="V237" s="81"/>
      <c r="W237" s="81"/>
      <c r="X237" s="81"/>
      <c r="Y237" s="81"/>
      <c r="Z237" s="81"/>
      <c r="AA237" s="81"/>
      <c r="AB237" s="81"/>
      <c r="AC237" s="82"/>
      <c r="AD237" s="81">
        <v>12920156.02965533</v>
      </c>
      <c r="AE237" s="81">
        <v>2048238.8107141419</v>
      </c>
      <c r="AF237" s="81">
        <v>5018004.8757229652</v>
      </c>
      <c r="AG237" s="81">
        <v>68603258.62901032</v>
      </c>
      <c r="AH237" s="81">
        <v>56010861.107611053</v>
      </c>
      <c r="AI237" s="81">
        <v>0</v>
      </c>
      <c r="AJ237" s="81">
        <v>0</v>
      </c>
      <c r="AK237" s="81">
        <v>4760678.6830133963</v>
      </c>
      <c r="AL237" s="81">
        <v>0</v>
      </c>
      <c r="AM237" s="81">
        <v>0</v>
      </c>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8" t="s">
        <v>1701</v>
      </c>
      <c r="B238" s="80">
        <v>230</v>
      </c>
      <c r="C238" s="80">
        <v>16</v>
      </c>
      <c r="D238" s="80">
        <v>50</v>
      </c>
      <c r="E238" s="80">
        <v>2021</v>
      </c>
      <c r="F238" s="80" t="s">
        <v>75</v>
      </c>
      <c r="G238" s="182" t="s">
        <v>1699</v>
      </c>
      <c r="H238" s="80" t="s">
        <v>1700</v>
      </c>
      <c r="I238" s="173"/>
      <c r="J238" s="83"/>
      <c r="K238" s="81"/>
      <c r="L238" s="81"/>
      <c r="M238" s="81"/>
      <c r="N238" s="81"/>
      <c r="O238" s="81"/>
      <c r="P238" s="81"/>
      <c r="Q238" s="81"/>
      <c r="R238" s="81"/>
      <c r="S238" s="81"/>
      <c r="T238" s="81"/>
      <c r="U238" s="81"/>
      <c r="V238" s="81"/>
      <c r="W238" s="81"/>
      <c r="X238" s="81"/>
      <c r="Y238" s="81"/>
      <c r="Z238" s="81"/>
      <c r="AA238" s="81"/>
      <c r="AB238" s="81"/>
      <c r="AC238" s="82"/>
      <c r="AD238" s="81">
        <v>5007138.1120593799</v>
      </c>
      <c r="AE238" s="81">
        <v>283968.70810437563</v>
      </c>
      <c r="AF238" s="81">
        <v>910295.66906539071</v>
      </c>
      <c r="AG238" s="81">
        <v>13033124.515140958</v>
      </c>
      <c r="AH238" s="81">
        <v>9182215.8216432352</v>
      </c>
      <c r="AI238" s="81">
        <v>0</v>
      </c>
      <c r="AJ238" s="81">
        <v>0</v>
      </c>
      <c r="AK238" s="81">
        <v>901782.909239606</v>
      </c>
      <c r="AL238" s="81">
        <v>0</v>
      </c>
      <c r="AM238" s="81">
        <v>0</v>
      </c>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8" t="s">
        <v>2433</v>
      </c>
      <c r="B239" s="80">
        <v>231</v>
      </c>
      <c r="C239" s="80">
        <v>16</v>
      </c>
      <c r="D239" s="80">
        <v>51</v>
      </c>
      <c r="E239" s="80">
        <v>2021</v>
      </c>
      <c r="F239" s="80" t="s">
        <v>75</v>
      </c>
      <c r="G239" s="182" t="s">
        <v>2431</v>
      </c>
      <c r="H239" s="80" t="s">
        <v>2432</v>
      </c>
      <c r="I239" s="173"/>
      <c r="J239" s="83"/>
      <c r="K239" s="81"/>
      <c r="L239" s="81"/>
      <c r="M239" s="81"/>
      <c r="N239" s="81"/>
      <c r="O239" s="81"/>
      <c r="P239" s="81"/>
      <c r="Q239" s="81"/>
      <c r="R239" s="81"/>
      <c r="S239" s="81"/>
      <c r="T239" s="81"/>
      <c r="U239" s="81"/>
      <c r="V239" s="81"/>
      <c r="W239" s="81"/>
      <c r="X239" s="81"/>
      <c r="Y239" s="81"/>
      <c r="Z239" s="81"/>
      <c r="AA239" s="81"/>
      <c r="AB239" s="81"/>
      <c r="AC239" s="82"/>
      <c r="AD239" s="81">
        <v>195399595.50636312</v>
      </c>
      <c r="AE239" s="81">
        <v>4433575.9587908974</v>
      </c>
      <c r="AF239" s="81">
        <v>2059543.9512604466</v>
      </c>
      <c r="AG239" s="81">
        <v>200742999.26933283</v>
      </c>
      <c r="AH239" s="81">
        <v>135160775.00488052</v>
      </c>
      <c r="AI239" s="81">
        <v>0</v>
      </c>
      <c r="AJ239" s="81">
        <v>0</v>
      </c>
      <c r="AK239" s="81">
        <v>11526807.043954406</v>
      </c>
      <c r="AL239" s="81">
        <v>0</v>
      </c>
      <c r="AM239" s="81">
        <v>0</v>
      </c>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8" t="s">
        <v>2441</v>
      </c>
      <c r="B240" s="80">
        <v>232</v>
      </c>
      <c r="C240" s="80">
        <v>16</v>
      </c>
      <c r="D240" s="80">
        <v>52</v>
      </c>
      <c r="E240" s="80">
        <v>2021</v>
      </c>
      <c r="F240" s="80" t="s">
        <v>75</v>
      </c>
      <c r="G240" s="182" t="s">
        <v>2439</v>
      </c>
      <c r="H240" s="80" t="s">
        <v>2440</v>
      </c>
      <c r="I240" s="173"/>
      <c r="J240" s="83"/>
      <c r="K240" s="81"/>
      <c r="L240" s="81"/>
      <c r="M240" s="81"/>
      <c r="N240" s="81"/>
      <c r="O240" s="81"/>
      <c r="P240" s="81"/>
      <c r="Q240" s="81"/>
      <c r="R240" s="81"/>
      <c r="S240" s="81"/>
      <c r="T240" s="81"/>
      <c r="U240" s="81"/>
      <c r="V240" s="81"/>
      <c r="W240" s="81"/>
      <c r="X240" s="81"/>
      <c r="Y240" s="81"/>
      <c r="Z240" s="81"/>
      <c r="AA240" s="81"/>
      <c r="AB240" s="81"/>
      <c r="AC240" s="82"/>
      <c r="AD240" s="81">
        <v>54211668.445281871</v>
      </c>
      <c r="AE240" s="81">
        <v>3623807.1266480973</v>
      </c>
      <c r="AF240" s="81">
        <v>2014029.1678071769</v>
      </c>
      <c r="AG240" s="81">
        <v>124195812.10844471</v>
      </c>
      <c r="AH240" s="81">
        <v>107063587.83329982</v>
      </c>
      <c r="AI240" s="81">
        <v>0</v>
      </c>
      <c r="AJ240" s="81">
        <v>0</v>
      </c>
      <c r="AK240" s="81">
        <v>8891684.4962127618</v>
      </c>
      <c r="AL240" s="81">
        <v>0</v>
      </c>
      <c r="AM240" s="81">
        <v>0</v>
      </c>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8" t="s">
        <v>2389</v>
      </c>
      <c r="B241" s="80">
        <v>233</v>
      </c>
      <c r="C241" s="80">
        <v>16</v>
      </c>
      <c r="D241" s="80">
        <v>53</v>
      </c>
      <c r="E241" s="80">
        <v>2021</v>
      </c>
      <c r="F241" s="80" t="s">
        <v>75</v>
      </c>
      <c r="G241" s="182" t="s">
        <v>2387</v>
      </c>
      <c r="H241" s="80" t="s">
        <v>2388</v>
      </c>
      <c r="I241" s="173"/>
      <c r="J241" s="83"/>
      <c r="K241" s="81"/>
      <c r="L241" s="81"/>
      <c r="M241" s="81"/>
      <c r="N241" s="81"/>
      <c r="O241" s="81"/>
      <c r="P241" s="81"/>
      <c r="Q241" s="81"/>
      <c r="R241" s="81"/>
      <c r="S241" s="81"/>
      <c r="T241" s="81"/>
      <c r="U241" s="81"/>
      <c r="V241" s="81"/>
      <c r="W241" s="81"/>
      <c r="X241" s="81"/>
      <c r="Y241" s="81"/>
      <c r="Z241" s="81"/>
      <c r="AA241" s="81"/>
      <c r="AB241" s="81"/>
      <c r="AC241" s="82"/>
      <c r="AD241" s="81">
        <v>271097755.44213969</v>
      </c>
      <c r="AE241" s="81">
        <v>5419222.1843402786</v>
      </c>
      <c r="AF241" s="81">
        <v>1069597.4111518341</v>
      </c>
      <c r="AG241" s="81">
        <v>382422064.68652999</v>
      </c>
      <c r="AH241" s="81">
        <v>306234434.80254769</v>
      </c>
      <c r="AI241" s="81">
        <v>0</v>
      </c>
      <c r="AJ241" s="81">
        <v>0</v>
      </c>
      <c r="AK241" s="81">
        <v>26693036.641267955</v>
      </c>
      <c r="AL241" s="81">
        <v>0</v>
      </c>
      <c r="AM241" s="81">
        <v>0</v>
      </c>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8" t="s">
        <v>1919</v>
      </c>
      <c r="B242" s="80">
        <v>234</v>
      </c>
      <c r="C242" s="80">
        <v>16</v>
      </c>
      <c r="D242" s="80">
        <v>54</v>
      </c>
      <c r="E242" s="80">
        <v>2021</v>
      </c>
      <c r="F242" s="80" t="s">
        <v>75</v>
      </c>
      <c r="G242" s="182" t="s">
        <v>1901</v>
      </c>
      <c r="H242" s="80" t="s">
        <v>1902</v>
      </c>
      <c r="I242" s="173"/>
      <c r="J242" s="83"/>
      <c r="K242" s="81"/>
      <c r="L242" s="81"/>
      <c r="M242" s="81"/>
      <c r="N242" s="81"/>
      <c r="O242" s="81"/>
      <c r="P242" s="81"/>
      <c r="Q242" s="81"/>
      <c r="R242" s="81"/>
      <c r="S242" s="81"/>
      <c r="T242" s="81"/>
      <c r="U242" s="81"/>
      <c r="V242" s="81"/>
      <c r="W242" s="81"/>
      <c r="X242" s="81"/>
      <c r="Y242" s="81"/>
      <c r="Z242" s="81"/>
      <c r="AA242" s="81"/>
      <c r="AB242" s="81"/>
      <c r="AC242" s="82"/>
      <c r="AD242" s="81">
        <v>46084427.402308553</v>
      </c>
      <c r="AE242" s="81">
        <v>1483965.5068680278</v>
      </c>
      <c r="AF242" s="81">
        <v>3516017.0217650714</v>
      </c>
      <c r="AG242" s="81">
        <v>38083028.973141238</v>
      </c>
      <c r="AH242" s="81">
        <v>32268836.258287266</v>
      </c>
      <c r="AI242" s="81">
        <v>0</v>
      </c>
      <c r="AJ242" s="81">
        <v>0</v>
      </c>
      <c r="AK242" s="81">
        <v>3024451.2389795873</v>
      </c>
      <c r="AL242" s="81">
        <v>0</v>
      </c>
      <c r="AM242" s="81">
        <v>0</v>
      </c>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8" t="s">
        <v>2429</v>
      </c>
      <c r="B243" s="80">
        <v>235</v>
      </c>
      <c r="C243" s="80">
        <v>16</v>
      </c>
      <c r="D243" s="80">
        <v>55</v>
      </c>
      <c r="E243" s="80">
        <v>2021</v>
      </c>
      <c r="F243" s="80" t="s">
        <v>75</v>
      </c>
      <c r="G243" s="182" t="s">
        <v>2427</v>
      </c>
      <c r="H243" s="80" t="s">
        <v>2428</v>
      </c>
      <c r="I243" s="173"/>
      <c r="J243" s="83"/>
      <c r="K243" s="81"/>
      <c r="L243" s="81"/>
      <c r="M243" s="81"/>
      <c r="N243" s="81"/>
      <c r="O243" s="81"/>
      <c r="P243" s="81"/>
      <c r="Q243" s="81"/>
      <c r="R243" s="81"/>
      <c r="S243" s="81"/>
      <c r="T243" s="81"/>
      <c r="U243" s="81"/>
      <c r="V243" s="81"/>
      <c r="W243" s="81"/>
      <c r="X243" s="81"/>
      <c r="Y243" s="81"/>
      <c r="Z243" s="81"/>
      <c r="AA243" s="81"/>
      <c r="AB243" s="81"/>
      <c r="AC243" s="82"/>
      <c r="AD243" s="81">
        <v>58856628.89965108</v>
      </c>
      <c r="AE243" s="81">
        <v>3114495.5082415394</v>
      </c>
      <c r="AF243" s="81">
        <v>898916.97320207336</v>
      </c>
      <c r="AG243" s="81">
        <v>163519379.30951798</v>
      </c>
      <c r="AH243" s="81">
        <v>140240159.20314854</v>
      </c>
      <c r="AI243" s="81">
        <v>0</v>
      </c>
      <c r="AJ243" s="81">
        <v>0</v>
      </c>
      <c r="AK243" s="81">
        <v>12581774.910265718</v>
      </c>
      <c r="AL243" s="81">
        <v>0</v>
      </c>
      <c r="AM243" s="81">
        <v>0</v>
      </c>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8" t="s">
        <v>1598</v>
      </c>
      <c r="B244" s="80">
        <v>236</v>
      </c>
      <c r="C244" s="80">
        <v>16</v>
      </c>
      <c r="D244" s="80">
        <v>56</v>
      </c>
      <c r="E244" s="80">
        <v>2021</v>
      </c>
      <c r="F244" s="80" t="s">
        <v>75</v>
      </c>
      <c r="G244" s="182" t="s">
        <v>564</v>
      </c>
      <c r="H244" s="80" t="s">
        <v>564</v>
      </c>
      <c r="I244" s="173"/>
      <c r="J244" s="83"/>
      <c r="K244" s="81"/>
      <c r="L244" s="81"/>
      <c r="M244" s="81"/>
      <c r="N244" s="81"/>
      <c r="O244" s="81"/>
      <c r="P244" s="81"/>
      <c r="Q244" s="81"/>
      <c r="R244" s="81"/>
      <c r="S244" s="81"/>
      <c r="T244" s="81"/>
      <c r="U244" s="81"/>
      <c r="V244" s="81"/>
      <c r="W244" s="81"/>
      <c r="X244" s="81"/>
      <c r="Y244" s="81"/>
      <c r="Z244" s="81"/>
      <c r="AA244" s="81"/>
      <c r="AB244" s="81"/>
      <c r="AC244" s="82"/>
      <c r="AD244" s="81"/>
      <c r="AE244" s="81"/>
      <c r="AF244" s="81"/>
      <c r="AG244" s="81"/>
      <c r="AH244" s="81"/>
      <c r="AI244" s="81"/>
      <c r="AJ244" s="81"/>
      <c r="AK244" s="81"/>
      <c r="AL244" s="81"/>
      <c r="AM244" s="81"/>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8" t="s">
        <v>1598</v>
      </c>
      <c r="B245" s="80">
        <v>237</v>
      </c>
      <c r="C245" s="80">
        <v>16</v>
      </c>
      <c r="D245" s="80">
        <v>57</v>
      </c>
      <c r="E245" s="80">
        <v>2021</v>
      </c>
      <c r="F245" s="80" t="s">
        <v>75</v>
      </c>
      <c r="G245" s="182" t="s">
        <v>564</v>
      </c>
      <c r="H245" s="80" t="s">
        <v>564</v>
      </c>
      <c r="I245" s="173"/>
      <c r="J245" s="83"/>
      <c r="K245" s="81"/>
      <c r="L245" s="81"/>
      <c r="M245" s="81"/>
      <c r="N245" s="81"/>
      <c r="O245" s="81"/>
      <c r="P245" s="81"/>
      <c r="Q245" s="81"/>
      <c r="R245" s="81"/>
      <c r="S245" s="81"/>
      <c r="T245" s="81"/>
      <c r="U245" s="81"/>
      <c r="V245" s="81"/>
      <c r="W245" s="81"/>
      <c r="X245" s="81"/>
      <c r="Y245" s="81"/>
      <c r="Z245" s="81"/>
      <c r="AA245" s="81"/>
      <c r="AB245" s="81"/>
      <c r="AC245" s="82"/>
      <c r="AD245" s="81"/>
      <c r="AE245" s="81"/>
      <c r="AF245" s="81"/>
      <c r="AG245" s="81"/>
      <c r="AH245" s="81"/>
      <c r="AI245" s="81"/>
      <c r="AJ245" s="81"/>
      <c r="AK245" s="81"/>
      <c r="AL245" s="81"/>
      <c r="AM245" s="81"/>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8" t="s">
        <v>1598</v>
      </c>
      <c r="B246" s="80">
        <v>238</v>
      </c>
      <c r="C246" s="80">
        <v>16</v>
      </c>
      <c r="D246" s="80">
        <v>58</v>
      </c>
      <c r="E246" s="80">
        <v>2021</v>
      </c>
      <c r="F246" s="80" t="s">
        <v>75</v>
      </c>
      <c r="G246" s="182" t="s">
        <v>564</v>
      </c>
      <c r="H246" s="80" t="s">
        <v>564</v>
      </c>
      <c r="I246" s="173"/>
      <c r="J246" s="83"/>
      <c r="K246" s="81"/>
      <c r="L246" s="81"/>
      <c r="M246" s="81"/>
      <c r="N246" s="81"/>
      <c r="O246" s="81"/>
      <c r="P246" s="81"/>
      <c r="Q246" s="81"/>
      <c r="R246" s="81"/>
      <c r="S246" s="81"/>
      <c r="T246" s="81"/>
      <c r="U246" s="81"/>
      <c r="V246" s="81"/>
      <c r="W246" s="81"/>
      <c r="X246" s="81"/>
      <c r="Y246" s="81"/>
      <c r="Z246" s="81"/>
      <c r="AA246" s="81"/>
      <c r="AB246" s="81"/>
      <c r="AC246" s="82"/>
      <c r="AD246" s="81"/>
      <c r="AE246" s="81"/>
      <c r="AF246" s="81"/>
      <c r="AG246" s="81"/>
      <c r="AH246" s="81"/>
      <c r="AI246" s="81"/>
      <c r="AJ246" s="81"/>
      <c r="AK246" s="81"/>
      <c r="AL246" s="81"/>
      <c r="AM246" s="81"/>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8" t="s">
        <v>1598</v>
      </c>
      <c r="B247" s="80">
        <v>239</v>
      </c>
      <c r="C247" s="80">
        <v>16</v>
      </c>
      <c r="D247" s="80">
        <v>59</v>
      </c>
      <c r="E247" s="80">
        <v>2021</v>
      </c>
      <c r="F247" s="80" t="s">
        <v>75</v>
      </c>
      <c r="G247" s="182" t="s">
        <v>564</v>
      </c>
      <c r="H247" s="80" t="s">
        <v>564</v>
      </c>
      <c r="I247" s="173"/>
      <c r="J247" s="83"/>
      <c r="K247" s="81"/>
      <c r="L247" s="81"/>
      <c r="M247" s="81"/>
      <c r="N247" s="81"/>
      <c r="O247" s="81"/>
      <c r="P247" s="81"/>
      <c r="Q247" s="81"/>
      <c r="R247" s="81"/>
      <c r="S247" s="81"/>
      <c r="T247" s="81"/>
      <c r="U247" s="81"/>
      <c r="V247" s="81"/>
      <c r="W247" s="81"/>
      <c r="X247" s="81"/>
      <c r="Y247" s="81"/>
      <c r="Z247" s="81"/>
      <c r="AA247" s="81"/>
      <c r="AB247" s="81"/>
      <c r="AC247" s="82"/>
      <c r="AD247" s="81"/>
      <c r="AE247" s="81"/>
      <c r="AF247" s="81"/>
      <c r="AG247" s="81"/>
      <c r="AH247" s="81"/>
      <c r="AI247" s="81"/>
      <c r="AJ247" s="81"/>
      <c r="AK247" s="81"/>
      <c r="AL247" s="81"/>
      <c r="AM247" s="81"/>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8" t="s">
        <v>1598</v>
      </c>
      <c r="B248" s="80">
        <v>240</v>
      </c>
      <c r="C248" s="80">
        <v>16</v>
      </c>
      <c r="D248" s="80">
        <v>60</v>
      </c>
      <c r="E248" s="80">
        <v>2021</v>
      </c>
      <c r="F248" s="80" t="s">
        <v>75</v>
      </c>
      <c r="G248" s="182" t="s">
        <v>564</v>
      </c>
      <c r="H248" s="80" t="s">
        <v>564</v>
      </c>
      <c r="I248" s="173"/>
      <c r="J248" s="83"/>
      <c r="K248" s="81"/>
      <c r="L248" s="81"/>
      <c r="M248" s="81"/>
      <c r="N248" s="81"/>
      <c r="O248" s="81"/>
      <c r="P248" s="81"/>
      <c r="Q248" s="81"/>
      <c r="R248" s="81"/>
      <c r="S248" s="81"/>
      <c r="T248" s="81"/>
      <c r="U248" s="81"/>
      <c r="V248" s="81"/>
      <c r="W248" s="81"/>
      <c r="X248" s="81"/>
      <c r="Y248" s="81"/>
      <c r="Z248" s="81"/>
      <c r="AA248" s="81"/>
      <c r="AB248" s="81"/>
      <c r="AC248" s="82"/>
      <c r="AD248" s="81"/>
      <c r="AE248" s="81"/>
      <c r="AF248" s="81"/>
      <c r="AG248" s="81"/>
      <c r="AH248" s="81"/>
      <c r="AI248" s="81"/>
      <c r="AJ248" s="81"/>
      <c r="AK248" s="81"/>
      <c r="AL248" s="81"/>
      <c r="AM248" s="81"/>
      <c r="AN24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8" t="s">
        <v>1598</v>
      </c>
      <c r="B249" s="80">
        <v>241</v>
      </c>
      <c r="C249" s="80">
        <v>16</v>
      </c>
      <c r="D249" s="80">
        <v>61</v>
      </c>
      <c r="E249" s="80">
        <v>2021</v>
      </c>
      <c r="F249" s="80" t="s">
        <v>75</v>
      </c>
      <c r="G249" s="182" t="s">
        <v>564</v>
      </c>
      <c r="H249" s="80" t="s">
        <v>564</v>
      </c>
      <c r="I249" s="173"/>
      <c r="J249" s="83"/>
      <c r="K249" s="81"/>
      <c r="L249" s="81"/>
      <c r="M249" s="81"/>
      <c r="N249" s="81"/>
      <c r="O249" s="81"/>
      <c r="P249" s="81"/>
      <c r="Q249" s="81"/>
      <c r="R249" s="81"/>
      <c r="S249" s="81"/>
      <c r="T249" s="81"/>
      <c r="U249" s="81"/>
      <c r="V249" s="81"/>
      <c r="W249" s="81"/>
      <c r="X249" s="81"/>
      <c r="Y249" s="81"/>
      <c r="Z249" s="81"/>
      <c r="AA249" s="81"/>
      <c r="AB249" s="81"/>
      <c r="AC249" s="82"/>
      <c r="AD249" s="81"/>
      <c r="AE249" s="81"/>
      <c r="AF249" s="81"/>
      <c r="AG249" s="81"/>
      <c r="AH249" s="81"/>
      <c r="AI249" s="81"/>
      <c r="AJ249" s="81"/>
      <c r="AK249" s="81"/>
      <c r="AL249" s="81"/>
      <c r="AM249" s="81"/>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8" t="s">
        <v>1598</v>
      </c>
      <c r="B250" s="80">
        <v>242</v>
      </c>
      <c r="C250" s="80">
        <v>16</v>
      </c>
      <c r="D250" s="80">
        <v>62</v>
      </c>
      <c r="E250" s="80">
        <v>2021</v>
      </c>
      <c r="F250" s="80" t="s">
        <v>75</v>
      </c>
      <c r="G250" s="182" t="s">
        <v>564</v>
      </c>
      <c r="H250" s="80" t="s">
        <v>564</v>
      </c>
      <c r="I250" s="173"/>
      <c r="J250" s="83"/>
      <c r="K250" s="81"/>
      <c r="L250" s="81"/>
      <c r="M250" s="81"/>
      <c r="N250" s="81"/>
      <c r="O250" s="81"/>
      <c r="P250" s="81"/>
      <c r="Q250" s="81"/>
      <c r="R250" s="81"/>
      <c r="S250" s="81"/>
      <c r="T250" s="81"/>
      <c r="U250" s="81"/>
      <c r="V250" s="81"/>
      <c r="W250" s="81"/>
      <c r="X250" s="81"/>
      <c r="Y250" s="81"/>
      <c r="Z250" s="81"/>
      <c r="AA250" s="81"/>
      <c r="AB250" s="81"/>
      <c r="AC250" s="82"/>
      <c r="AD250" s="81"/>
      <c r="AE250" s="81"/>
      <c r="AF250" s="81"/>
      <c r="AG250" s="81"/>
      <c r="AH250" s="81"/>
      <c r="AI250" s="81"/>
      <c r="AJ250" s="81"/>
      <c r="AK250" s="81"/>
      <c r="AL250" s="81"/>
      <c r="AM250" s="81"/>
      <c r="AN250"/>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8" t="s">
        <v>1598</v>
      </c>
      <c r="B251" s="80">
        <v>243</v>
      </c>
      <c r="C251" s="80">
        <v>16</v>
      </c>
      <c r="D251" s="80">
        <v>63</v>
      </c>
      <c r="E251" s="80">
        <v>2021</v>
      </c>
      <c r="F251" s="80" t="s">
        <v>75</v>
      </c>
      <c r="G251" s="182" t="s">
        <v>564</v>
      </c>
      <c r="H251" s="80" t="s">
        <v>564</v>
      </c>
      <c r="I251" s="173"/>
      <c r="J251" s="83"/>
      <c r="K251" s="81"/>
      <c r="L251" s="81"/>
      <c r="M251" s="81"/>
      <c r="N251" s="81"/>
      <c r="O251" s="81"/>
      <c r="P251" s="81"/>
      <c r="Q251" s="81"/>
      <c r="R251" s="81"/>
      <c r="S251" s="81"/>
      <c r="T251" s="81"/>
      <c r="U251" s="81"/>
      <c r="V251" s="81"/>
      <c r="W251" s="81"/>
      <c r="X251" s="81"/>
      <c r="Y251" s="81"/>
      <c r="Z251" s="81"/>
      <c r="AA251" s="81"/>
      <c r="AB251" s="81"/>
      <c r="AC251" s="82"/>
      <c r="AD251" s="81"/>
      <c r="AE251" s="81"/>
      <c r="AF251" s="81"/>
      <c r="AG251" s="81"/>
      <c r="AH251" s="81"/>
      <c r="AI251" s="81"/>
      <c r="AJ251" s="81"/>
      <c r="AK251" s="81"/>
      <c r="AL251" s="81"/>
      <c r="AM251" s="81"/>
      <c r="AN25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8" t="s">
        <v>1598</v>
      </c>
      <c r="B252" s="80">
        <v>244</v>
      </c>
      <c r="C252" s="80">
        <v>16</v>
      </c>
      <c r="D252" s="80">
        <v>64</v>
      </c>
      <c r="E252" s="80">
        <v>2021</v>
      </c>
      <c r="F252" s="80" t="s">
        <v>75</v>
      </c>
      <c r="G252" s="182" t="s">
        <v>564</v>
      </c>
      <c r="H252" s="80" t="s">
        <v>564</v>
      </c>
      <c r="I252" s="173"/>
      <c r="J252" s="83"/>
      <c r="K252" s="81"/>
      <c r="L252" s="81"/>
      <c r="M252" s="81"/>
      <c r="N252" s="81"/>
      <c r="O252" s="81"/>
      <c r="P252" s="81"/>
      <c r="Q252" s="81"/>
      <c r="R252" s="81"/>
      <c r="S252" s="81"/>
      <c r="T252" s="81"/>
      <c r="U252" s="81"/>
      <c r="V252" s="81"/>
      <c r="W252" s="81"/>
      <c r="X252" s="81"/>
      <c r="Y252" s="81"/>
      <c r="Z252" s="81"/>
      <c r="AA252" s="81"/>
      <c r="AB252" s="81"/>
      <c r="AC252" s="82"/>
      <c r="AD252" s="81"/>
      <c r="AE252" s="81"/>
      <c r="AF252" s="81"/>
      <c r="AG252" s="81"/>
      <c r="AH252" s="81"/>
      <c r="AI252" s="81"/>
      <c r="AJ252" s="81"/>
      <c r="AK252" s="81"/>
      <c r="AL252" s="81"/>
      <c r="AM252" s="81"/>
      <c r="AN252"/>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8" t="s">
        <v>1598</v>
      </c>
      <c r="B253" s="80">
        <v>245</v>
      </c>
      <c r="C253" s="80">
        <v>16</v>
      </c>
      <c r="D253" s="80">
        <v>65</v>
      </c>
      <c r="E253" s="80">
        <v>2021</v>
      </c>
      <c r="F253" s="80" t="s">
        <v>75</v>
      </c>
      <c r="G253" s="182" t="s">
        <v>564</v>
      </c>
      <c r="H253" s="80" t="s">
        <v>564</v>
      </c>
      <c r="I253" s="173"/>
      <c r="J253" s="83"/>
      <c r="K253" s="81"/>
      <c r="L253" s="81"/>
      <c r="M253" s="81"/>
      <c r="N253" s="81"/>
      <c r="O253" s="81"/>
      <c r="P253" s="81"/>
      <c r="Q253" s="81"/>
      <c r="R253" s="81"/>
      <c r="S253" s="81"/>
      <c r="T253" s="81"/>
      <c r="U253" s="81"/>
      <c r="V253" s="81"/>
      <c r="W253" s="81"/>
      <c r="X253" s="81"/>
      <c r="Y253" s="81"/>
      <c r="Z253" s="81"/>
      <c r="AA253" s="81"/>
      <c r="AB253" s="81"/>
      <c r="AC253" s="82"/>
      <c r="AD253" s="81"/>
      <c r="AE253" s="81"/>
      <c r="AF253" s="81"/>
      <c r="AG253" s="81"/>
      <c r="AH253" s="81"/>
      <c r="AI253" s="81"/>
      <c r="AJ253" s="81"/>
      <c r="AK253" s="81"/>
      <c r="AL253" s="81"/>
      <c r="AM253" s="81"/>
      <c r="AN253"/>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8" t="s">
        <v>1598</v>
      </c>
      <c r="B254" s="80">
        <v>246</v>
      </c>
      <c r="C254" s="80">
        <v>16</v>
      </c>
      <c r="D254" s="80">
        <v>66</v>
      </c>
      <c r="E254" s="80">
        <v>2021</v>
      </c>
      <c r="F254" s="80" t="s">
        <v>75</v>
      </c>
      <c r="G254" s="182" t="s">
        <v>564</v>
      </c>
      <c r="H254" s="80" t="s">
        <v>564</v>
      </c>
      <c r="I254" s="173"/>
      <c r="J254" s="83"/>
      <c r="K254" s="81"/>
      <c r="L254" s="81"/>
      <c r="M254" s="81"/>
      <c r="N254" s="81"/>
      <c r="O254" s="81"/>
      <c r="P254" s="81"/>
      <c r="Q254" s="81"/>
      <c r="R254" s="81"/>
      <c r="S254" s="81"/>
      <c r="T254" s="81"/>
      <c r="U254" s="81"/>
      <c r="V254" s="81"/>
      <c r="W254" s="81"/>
      <c r="X254" s="81"/>
      <c r="Y254" s="81"/>
      <c r="Z254" s="81"/>
      <c r="AA254" s="81"/>
      <c r="AB254" s="81"/>
      <c r="AC254" s="82"/>
      <c r="AD254" s="81"/>
      <c r="AE254" s="81"/>
      <c r="AF254" s="81"/>
      <c r="AG254" s="81"/>
      <c r="AH254" s="81"/>
      <c r="AI254" s="81"/>
      <c r="AJ254" s="81"/>
      <c r="AK254" s="81"/>
      <c r="AL254" s="81"/>
      <c r="AM254" s="81"/>
      <c r="AN254"/>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8" t="s">
        <v>1598</v>
      </c>
      <c r="B255" s="80">
        <v>247</v>
      </c>
      <c r="C255" s="80">
        <v>16</v>
      </c>
      <c r="D255" s="80">
        <v>67</v>
      </c>
      <c r="E255" s="80">
        <v>2021</v>
      </c>
      <c r="F255" s="80" t="s">
        <v>75</v>
      </c>
      <c r="G255" s="182" t="s">
        <v>564</v>
      </c>
      <c r="H255" s="80" t="s">
        <v>564</v>
      </c>
      <c r="I255" s="173"/>
      <c r="J255" s="83"/>
      <c r="K255" s="81"/>
      <c r="L255" s="81"/>
      <c r="M255" s="81"/>
      <c r="N255" s="81"/>
      <c r="O255" s="81"/>
      <c r="P255" s="81"/>
      <c r="Q255" s="81"/>
      <c r="R255" s="81"/>
      <c r="S255" s="81"/>
      <c r="T255" s="81"/>
      <c r="U255" s="81"/>
      <c r="V255" s="81"/>
      <c r="W255" s="81"/>
      <c r="X255" s="81"/>
      <c r="Y255" s="81"/>
      <c r="Z255" s="81"/>
      <c r="AA255" s="81"/>
      <c r="AB255" s="81"/>
      <c r="AC255" s="82"/>
      <c r="AD255" s="81"/>
      <c r="AE255" s="81"/>
      <c r="AF255" s="81"/>
      <c r="AG255" s="81"/>
      <c r="AH255" s="81"/>
      <c r="AI255" s="81"/>
      <c r="AJ255" s="81"/>
      <c r="AK255" s="81"/>
      <c r="AL255" s="81"/>
      <c r="AM255" s="81"/>
      <c r="AN255"/>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8" t="s">
        <v>1598</v>
      </c>
      <c r="B256" s="80">
        <v>248</v>
      </c>
      <c r="C256" s="80">
        <v>16</v>
      </c>
      <c r="D256" s="80">
        <v>68</v>
      </c>
      <c r="E256" s="80">
        <v>2021</v>
      </c>
      <c r="F256" s="80" t="s">
        <v>75</v>
      </c>
      <c r="G256" s="182" t="s">
        <v>564</v>
      </c>
      <c r="H256" s="80" t="s">
        <v>564</v>
      </c>
      <c r="I256" s="173"/>
      <c r="J256" s="83"/>
      <c r="K256" s="81"/>
      <c r="L256" s="81"/>
      <c r="M256" s="81"/>
      <c r="N256" s="81"/>
      <c r="O256" s="81"/>
      <c r="P256" s="81"/>
      <c r="Q256" s="81"/>
      <c r="R256" s="81"/>
      <c r="S256" s="81"/>
      <c r="T256" s="81"/>
      <c r="U256" s="81"/>
      <c r="V256" s="81"/>
      <c r="W256" s="81"/>
      <c r="X256" s="81"/>
      <c r="Y256" s="81"/>
      <c r="Z256" s="81"/>
      <c r="AA256" s="81"/>
      <c r="AB256" s="81"/>
      <c r="AC256" s="82"/>
      <c r="AD256" s="81"/>
      <c r="AE256" s="81"/>
      <c r="AF256" s="81"/>
      <c r="AG256" s="81"/>
      <c r="AH256" s="81"/>
      <c r="AI256" s="81"/>
      <c r="AJ256" s="81"/>
      <c r="AK256" s="81"/>
      <c r="AL256" s="81"/>
      <c r="AM256" s="81"/>
      <c r="AN256"/>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8" t="s">
        <v>1598</v>
      </c>
      <c r="B257" s="80">
        <v>249</v>
      </c>
      <c r="C257" s="80">
        <v>16</v>
      </c>
      <c r="D257" s="80">
        <v>69</v>
      </c>
      <c r="E257" s="80">
        <v>2021</v>
      </c>
      <c r="F257" s="80" t="s">
        <v>75</v>
      </c>
      <c r="G257" s="182" t="s">
        <v>564</v>
      </c>
      <c r="H257" s="80" t="s">
        <v>564</v>
      </c>
      <c r="I257" s="173"/>
      <c r="J257" s="83"/>
      <c r="K257" s="81"/>
      <c r="L257" s="81"/>
      <c r="M257" s="81"/>
      <c r="N257" s="81"/>
      <c r="O257" s="81"/>
      <c r="P257" s="81"/>
      <c r="Q257" s="81"/>
      <c r="R257" s="81"/>
      <c r="S257" s="81"/>
      <c r="T257" s="81"/>
      <c r="U257" s="81"/>
      <c r="V257" s="81"/>
      <c r="W257" s="81"/>
      <c r="X257" s="81"/>
      <c r="Y257" s="81"/>
      <c r="Z257" s="81"/>
      <c r="AA257" s="81"/>
      <c r="AB257" s="81"/>
      <c r="AC257" s="82"/>
      <c r="AD257" s="81"/>
      <c r="AE257" s="81"/>
      <c r="AF257" s="81"/>
      <c r="AG257" s="81"/>
      <c r="AH257" s="81"/>
      <c r="AI257" s="81"/>
      <c r="AJ257" s="81"/>
      <c r="AK257" s="81"/>
      <c r="AL257" s="81"/>
      <c r="AM257" s="81"/>
      <c r="AN257"/>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8" t="s">
        <v>1598</v>
      </c>
      <c r="B258" s="80">
        <v>250</v>
      </c>
      <c r="C258" s="80">
        <v>16</v>
      </c>
      <c r="D258" s="80">
        <v>70</v>
      </c>
      <c r="E258" s="80">
        <v>2021</v>
      </c>
      <c r="F258" s="80" t="s">
        <v>75</v>
      </c>
      <c r="G258" s="182" t="s">
        <v>564</v>
      </c>
      <c r="H258" s="80" t="s">
        <v>564</v>
      </c>
      <c r="I258" s="173"/>
      <c r="J258" s="83"/>
      <c r="K258" s="81"/>
      <c r="L258" s="81"/>
      <c r="M258" s="81"/>
      <c r="N258" s="81"/>
      <c r="O258" s="81"/>
      <c r="P258" s="81"/>
      <c r="Q258" s="81"/>
      <c r="R258" s="81"/>
      <c r="S258" s="81"/>
      <c r="T258" s="81"/>
      <c r="U258" s="81"/>
      <c r="V258" s="81"/>
      <c r="W258" s="81"/>
      <c r="X258" s="81"/>
      <c r="Y258" s="81"/>
      <c r="Z258" s="81"/>
      <c r="AA258" s="81"/>
      <c r="AB258" s="81"/>
      <c r="AC258" s="82"/>
      <c r="AD258" s="81"/>
      <c r="AE258" s="81"/>
      <c r="AF258" s="81"/>
      <c r="AG258" s="81"/>
      <c r="AH258" s="81"/>
      <c r="AI258" s="81"/>
      <c r="AJ258" s="81"/>
      <c r="AK258" s="81"/>
      <c r="AL258" s="81"/>
      <c r="AM258" s="81"/>
      <c r="AN258"/>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8" t="s">
        <v>1598</v>
      </c>
      <c r="B259" s="80">
        <v>251</v>
      </c>
      <c r="C259" s="80">
        <v>16</v>
      </c>
      <c r="D259" s="80">
        <v>71</v>
      </c>
      <c r="E259" s="80">
        <v>2021</v>
      </c>
      <c r="F259" s="80" t="s">
        <v>75</v>
      </c>
      <c r="G259" s="182" t="s">
        <v>564</v>
      </c>
      <c r="H259" s="80" t="s">
        <v>564</v>
      </c>
      <c r="I259" s="173"/>
      <c r="J259" s="83"/>
      <c r="K259" s="81"/>
      <c r="L259" s="81"/>
      <c r="M259" s="81"/>
      <c r="N259" s="81"/>
      <c r="O259" s="81"/>
      <c r="P259" s="81"/>
      <c r="Q259" s="81"/>
      <c r="R259" s="81"/>
      <c r="S259" s="81"/>
      <c r="T259" s="81"/>
      <c r="U259" s="81"/>
      <c r="V259" s="81"/>
      <c r="W259" s="81"/>
      <c r="X259" s="81"/>
      <c r="Y259" s="81"/>
      <c r="Z259" s="81"/>
      <c r="AA259" s="81"/>
      <c r="AB259" s="81"/>
      <c r="AC259" s="82"/>
      <c r="AD259" s="81"/>
      <c r="AE259" s="81"/>
      <c r="AF259" s="81"/>
      <c r="AG259" s="81"/>
      <c r="AH259" s="81"/>
      <c r="AI259" s="81"/>
      <c r="AJ259" s="81"/>
      <c r="AK259" s="81"/>
      <c r="AL259" s="81"/>
      <c r="AM259" s="81"/>
      <c r="AN259"/>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8" t="s">
        <v>1598</v>
      </c>
      <c r="B260" s="80">
        <v>252</v>
      </c>
      <c r="C260" s="80">
        <v>16</v>
      </c>
      <c r="D260" s="80">
        <v>72</v>
      </c>
      <c r="E260" s="80">
        <v>2021</v>
      </c>
      <c r="F260" s="80" t="s">
        <v>75</v>
      </c>
      <c r="G260" s="182" t="s">
        <v>564</v>
      </c>
      <c r="H260" s="80" t="s">
        <v>564</v>
      </c>
      <c r="I260" s="173"/>
      <c r="J260" s="83"/>
      <c r="K260" s="81"/>
      <c r="L260" s="81"/>
      <c r="M260" s="81"/>
      <c r="N260" s="81"/>
      <c r="O260" s="81"/>
      <c r="P260" s="81"/>
      <c r="Q260" s="81"/>
      <c r="R260" s="81"/>
      <c r="S260" s="81"/>
      <c r="T260" s="81"/>
      <c r="U260" s="81"/>
      <c r="V260" s="81"/>
      <c r="W260" s="81"/>
      <c r="X260" s="81"/>
      <c r="Y260" s="81"/>
      <c r="Z260" s="81"/>
      <c r="AA260" s="81"/>
      <c r="AB260" s="81"/>
      <c r="AC260" s="82"/>
      <c r="AD260" s="81"/>
      <c r="AE260" s="81"/>
      <c r="AF260" s="81"/>
      <c r="AG260" s="81"/>
      <c r="AH260" s="81"/>
      <c r="AI260" s="81"/>
      <c r="AJ260" s="81"/>
      <c r="AK260" s="81"/>
      <c r="AL260" s="81"/>
      <c r="AM260" s="81"/>
      <c r="AN260"/>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8" t="s">
        <v>1598</v>
      </c>
      <c r="B261" s="80">
        <v>253</v>
      </c>
      <c r="C261" s="80">
        <v>16</v>
      </c>
      <c r="D261" s="80">
        <v>73</v>
      </c>
      <c r="E261" s="80">
        <v>2021</v>
      </c>
      <c r="F261" s="80" t="s">
        <v>75</v>
      </c>
      <c r="G261" s="182" t="s">
        <v>564</v>
      </c>
      <c r="H261" s="80" t="s">
        <v>564</v>
      </c>
      <c r="I261" s="173"/>
      <c r="J261" s="83"/>
      <c r="K261" s="81"/>
      <c r="L261" s="81"/>
      <c r="M261" s="81"/>
      <c r="N261" s="81"/>
      <c r="O261" s="81"/>
      <c r="P261" s="81"/>
      <c r="Q261" s="81"/>
      <c r="R261" s="81"/>
      <c r="S261" s="81"/>
      <c r="T261" s="81"/>
      <c r="U261" s="81"/>
      <c r="V261" s="81"/>
      <c r="W261" s="81"/>
      <c r="X261" s="81"/>
      <c r="Y261" s="81"/>
      <c r="Z261" s="81"/>
      <c r="AA261" s="81"/>
      <c r="AB261" s="81"/>
      <c r="AC261" s="82"/>
      <c r="AD261" s="81"/>
      <c r="AE261" s="81"/>
      <c r="AF261" s="81"/>
      <c r="AG261" s="81"/>
      <c r="AH261" s="81"/>
      <c r="AI261" s="81"/>
      <c r="AJ261" s="81"/>
      <c r="AK261" s="81"/>
      <c r="AL261" s="81"/>
      <c r="AM261" s="81"/>
      <c r="AN26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8" t="s">
        <v>1598</v>
      </c>
      <c r="B262" s="80">
        <v>254</v>
      </c>
      <c r="C262" s="80">
        <v>16</v>
      </c>
      <c r="D262" s="80">
        <v>74</v>
      </c>
      <c r="E262" s="80">
        <v>2021</v>
      </c>
      <c r="F262" s="80" t="s">
        <v>75</v>
      </c>
      <c r="G262" s="182" t="s">
        <v>564</v>
      </c>
      <c r="H262" s="80" t="s">
        <v>564</v>
      </c>
      <c r="I262" s="173"/>
      <c r="J262" s="83"/>
      <c r="K262" s="81"/>
      <c r="L262" s="81"/>
      <c r="M262" s="81"/>
      <c r="N262" s="81"/>
      <c r="O262" s="81"/>
      <c r="P262" s="81"/>
      <c r="Q262" s="81"/>
      <c r="R262" s="81"/>
      <c r="S262" s="81"/>
      <c r="T262" s="81"/>
      <c r="U262" s="81"/>
      <c r="V262" s="81"/>
      <c r="W262" s="81"/>
      <c r="X262" s="81"/>
      <c r="Y262" s="81"/>
      <c r="Z262" s="81"/>
      <c r="AA262" s="81"/>
      <c r="AB262" s="81"/>
      <c r="AC262" s="82"/>
      <c r="AD262" s="81"/>
      <c r="AE262" s="81"/>
      <c r="AF262" s="81"/>
      <c r="AG262" s="81"/>
      <c r="AH262" s="81"/>
      <c r="AI262" s="81"/>
      <c r="AJ262" s="81"/>
      <c r="AK262" s="81"/>
      <c r="AL262" s="81"/>
      <c r="AM262" s="81"/>
      <c r="AN262"/>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8" t="s">
        <v>1598</v>
      </c>
      <c r="B263" s="80">
        <v>255</v>
      </c>
      <c r="C263" s="80">
        <v>16</v>
      </c>
      <c r="D263" s="80">
        <v>75</v>
      </c>
      <c r="E263" s="80">
        <v>2021</v>
      </c>
      <c r="F263" s="80" t="s">
        <v>75</v>
      </c>
      <c r="G263" s="182" t="s">
        <v>564</v>
      </c>
      <c r="H263" s="80" t="s">
        <v>564</v>
      </c>
      <c r="I263" s="173"/>
      <c r="J263" s="83"/>
      <c r="K263" s="81"/>
      <c r="L263" s="81"/>
      <c r="M263" s="81"/>
      <c r="N263" s="81"/>
      <c r="O263" s="81"/>
      <c r="P263" s="81"/>
      <c r="Q263" s="81"/>
      <c r="R263" s="81"/>
      <c r="S263" s="81"/>
      <c r="T263" s="81"/>
      <c r="U263" s="81"/>
      <c r="V263" s="81"/>
      <c r="W263" s="81"/>
      <c r="X263" s="81"/>
      <c r="Y263" s="81"/>
      <c r="Z263" s="81"/>
      <c r="AA263" s="81"/>
      <c r="AB263" s="81"/>
      <c r="AC263" s="82"/>
      <c r="AD263" s="81"/>
      <c r="AE263" s="81"/>
      <c r="AF263" s="81"/>
      <c r="AG263" s="81"/>
      <c r="AH263" s="81"/>
      <c r="AI263" s="81"/>
      <c r="AJ263" s="81"/>
      <c r="AK263" s="81"/>
      <c r="AL263" s="81"/>
      <c r="AM263" s="81"/>
      <c r="AN263"/>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8" t="s">
        <v>1598</v>
      </c>
      <c r="B264" s="80">
        <v>256</v>
      </c>
      <c r="C264" s="80">
        <v>16</v>
      </c>
      <c r="D264" s="80">
        <v>76</v>
      </c>
      <c r="E264" s="80">
        <v>2021</v>
      </c>
      <c r="F264" s="80" t="s">
        <v>75</v>
      </c>
      <c r="G264" s="182" t="s">
        <v>564</v>
      </c>
      <c r="H264" s="80" t="s">
        <v>564</v>
      </c>
      <c r="I264" s="173"/>
      <c r="J264" s="83"/>
      <c r="K264" s="81"/>
      <c r="L264" s="81"/>
      <c r="M264" s="81"/>
      <c r="N264" s="81"/>
      <c r="O264" s="81"/>
      <c r="P264" s="81"/>
      <c r="Q264" s="81"/>
      <c r="R264" s="81"/>
      <c r="S264" s="81"/>
      <c r="T264" s="81"/>
      <c r="U264" s="81"/>
      <c r="V264" s="81"/>
      <c r="W264" s="81"/>
      <c r="X264" s="81"/>
      <c r="Y264" s="81"/>
      <c r="Z264" s="81"/>
      <c r="AA264" s="81"/>
      <c r="AB264" s="81"/>
      <c r="AC264" s="82"/>
      <c r="AD264" s="81"/>
      <c r="AE264" s="81"/>
      <c r="AF264" s="81"/>
      <c r="AG264" s="81"/>
      <c r="AH264" s="81"/>
      <c r="AI264" s="81"/>
      <c r="AJ264" s="81"/>
      <c r="AK264" s="81"/>
      <c r="AL264" s="81"/>
      <c r="AM264" s="81"/>
      <c r="AN264"/>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8" t="s">
        <v>1598</v>
      </c>
      <c r="B265" s="80">
        <v>257</v>
      </c>
      <c r="C265" s="80">
        <v>16</v>
      </c>
      <c r="D265" s="80">
        <v>77</v>
      </c>
      <c r="E265" s="80">
        <v>2021</v>
      </c>
      <c r="F265" s="80" t="s">
        <v>75</v>
      </c>
      <c r="G265" s="182" t="s">
        <v>564</v>
      </c>
      <c r="H265" s="80" t="s">
        <v>564</v>
      </c>
      <c r="I265" s="173"/>
      <c r="J265" s="83"/>
      <c r="K265" s="81"/>
      <c r="L265" s="81"/>
      <c r="M265" s="81"/>
      <c r="N265" s="81"/>
      <c r="O265" s="81"/>
      <c r="P265" s="81"/>
      <c r="Q265" s="81"/>
      <c r="R265" s="81"/>
      <c r="S265" s="81"/>
      <c r="T265" s="81"/>
      <c r="U265" s="81"/>
      <c r="V265" s="81"/>
      <c r="W265" s="81"/>
      <c r="X265" s="81"/>
      <c r="Y265" s="81"/>
      <c r="Z265" s="81"/>
      <c r="AA265" s="81"/>
      <c r="AB265" s="81"/>
      <c r="AC265" s="82"/>
      <c r="AD265" s="81"/>
      <c r="AE265" s="81"/>
      <c r="AF265" s="81"/>
      <c r="AG265" s="81"/>
      <c r="AH265" s="81"/>
      <c r="AI265" s="81"/>
      <c r="AJ265" s="81"/>
      <c r="AK265" s="81"/>
      <c r="AL265" s="81"/>
      <c r="AM265" s="81"/>
      <c r="AN265"/>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8" t="s">
        <v>1598</v>
      </c>
      <c r="B266" s="80">
        <v>258</v>
      </c>
      <c r="C266" s="80">
        <v>16</v>
      </c>
      <c r="D266" s="80">
        <v>78</v>
      </c>
      <c r="E266" s="80">
        <v>2021</v>
      </c>
      <c r="F266" s="80" t="s">
        <v>75</v>
      </c>
      <c r="G266" s="182" t="s">
        <v>564</v>
      </c>
      <c r="H266" s="80" t="s">
        <v>564</v>
      </c>
      <c r="I266" s="173"/>
      <c r="J266" s="83"/>
      <c r="K266" s="81"/>
      <c r="L266" s="81"/>
      <c r="M266" s="81"/>
      <c r="N266" s="81"/>
      <c r="O266" s="81"/>
      <c r="P266" s="81"/>
      <c r="Q266" s="81"/>
      <c r="R266" s="81"/>
      <c r="S266" s="81"/>
      <c r="T266" s="81"/>
      <c r="U266" s="81"/>
      <c r="V266" s="81"/>
      <c r="W266" s="81"/>
      <c r="X266" s="81"/>
      <c r="Y266" s="81"/>
      <c r="Z266" s="81"/>
      <c r="AA266" s="81"/>
      <c r="AB266" s="81"/>
      <c r="AC266" s="82"/>
      <c r="AD266" s="81"/>
      <c r="AE266" s="81"/>
      <c r="AF266" s="81"/>
      <c r="AG266" s="81"/>
      <c r="AH266" s="81"/>
      <c r="AI266" s="81"/>
      <c r="AJ266" s="81"/>
      <c r="AK266" s="81"/>
      <c r="AL266" s="81"/>
      <c r="AM266" s="81"/>
      <c r="AN266"/>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8" t="s">
        <v>1598</v>
      </c>
      <c r="B267" s="80">
        <v>259</v>
      </c>
      <c r="C267" s="80">
        <v>16</v>
      </c>
      <c r="D267" s="80">
        <v>79</v>
      </c>
      <c r="E267" s="80">
        <v>2021</v>
      </c>
      <c r="F267" s="80" t="s">
        <v>75</v>
      </c>
      <c r="G267" s="182" t="s">
        <v>564</v>
      </c>
      <c r="H267" s="80" t="s">
        <v>564</v>
      </c>
      <c r="I267" s="173"/>
      <c r="J267" s="83"/>
      <c r="K267" s="81"/>
      <c r="L267" s="81"/>
      <c r="M267" s="81"/>
      <c r="N267" s="81"/>
      <c r="O267" s="81"/>
      <c r="P267" s="81"/>
      <c r="Q267" s="81"/>
      <c r="R267" s="81"/>
      <c r="S267" s="81"/>
      <c r="T267" s="81"/>
      <c r="U267" s="81"/>
      <c r="V267" s="81"/>
      <c r="W267" s="81"/>
      <c r="X267" s="81"/>
      <c r="Y267" s="81"/>
      <c r="Z267" s="81"/>
      <c r="AA267" s="81"/>
      <c r="AB267" s="81"/>
      <c r="AC267" s="82"/>
      <c r="AD267" s="81"/>
      <c r="AE267" s="81"/>
      <c r="AF267" s="81"/>
      <c r="AG267" s="81"/>
      <c r="AH267" s="81"/>
      <c r="AI267" s="81"/>
      <c r="AJ267" s="81"/>
      <c r="AK267" s="81"/>
      <c r="AL267" s="81"/>
      <c r="AM267" s="81"/>
      <c r="AN267"/>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8" t="s">
        <v>1598</v>
      </c>
      <c r="B268" s="80">
        <v>260</v>
      </c>
      <c r="C268" s="80">
        <v>16</v>
      </c>
      <c r="D268" s="80">
        <v>80</v>
      </c>
      <c r="E268" s="80">
        <v>2021</v>
      </c>
      <c r="F268" s="80" t="s">
        <v>75</v>
      </c>
      <c r="G268" s="182" t="s">
        <v>564</v>
      </c>
      <c r="H268" s="80" t="s">
        <v>564</v>
      </c>
      <c r="I268" s="173"/>
      <c r="J268" s="83"/>
      <c r="K268" s="81"/>
      <c r="L268" s="81"/>
      <c r="M268" s="81"/>
      <c r="N268" s="81"/>
      <c r="O268" s="81"/>
      <c r="P268" s="81"/>
      <c r="Q268" s="81"/>
      <c r="R268" s="81"/>
      <c r="S268" s="81"/>
      <c r="T268" s="81"/>
      <c r="U268" s="81"/>
      <c r="V268" s="81"/>
      <c r="W268" s="81"/>
      <c r="X268" s="81"/>
      <c r="Y268" s="81"/>
      <c r="Z268" s="81"/>
      <c r="AA268" s="81"/>
      <c r="AB268" s="81"/>
      <c r="AC268" s="82"/>
      <c r="AD268" s="81"/>
      <c r="AE268" s="81"/>
      <c r="AF268" s="81"/>
      <c r="AG268" s="81"/>
      <c r="AH268" s="81"/>
      <c r="AI268" s="81"/>
      <c r="AJ268" s="81"/>
      <c r="AK268" s="81"/>
      <c r="AL268" s="81"/>
      <c r="AM268" s="81"/>
      <c r="AN268"/>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8" t="s">
        <v>1598</v>
      </c>
      <c r="B269" s="80">
        <v>261</v>
      </c>
      <c r="C269" s="80">
        <v>16</v>
      </c>
      <c r="D269" s="80">
        <v>81</v>
      </c>
      <c r="E269" s="80">
        <v>2021</v>
      </c>
      <c r="F269" s="80" t="s">
        <v>75</v>
      </c>
      <c r="G269" s="182" t="s">
        <v>564</v>
      </c>
      <c r="H269" s="80" t="s">
        <v>564</v>
      </c>
      <c r="I269" s="173"/>
      <c r="J269" s="83"/>
      <c r="K269" s="81"/>
      <c r="L269" s="81"/>
      <c r="M269" s="81"/>
      <c r="N269" s="81"/>
      <c r="O269" s="81"/>
      <c r="P269" s="81"/>
      <c r="Q269" s="81"/>
      <c r="R269" s="81"/>
      <c r="S269" s="81"/>
      <c r="T269" s="81"/>
      <c r="U269" s="81"/>
      <c r="V269" s="81"/>
      <c r="W269" s="81"/>
      <c r="X269" s="81"/>
      <c r="Y269" s="81"/>
      <c r="Z269" s="81"/>
      <c r="AA269" s="81"/>
      <c r="AB269" s="81"/>
      <c r="AC269" s="82"/>
      <c r="AD269" s="81"/>
      <c r="AE269" s="81"/>
      <c r="AF269" s="81"/>
      <c r="AG269" s="81"/>
      <c r="AH269" s="81"/>
      <c r="AI269" s="81"/>
      <c r="AJ269" s="81"/>
      <c r="AK269" s="81"/>
      <c r="AL269" s="81"/>
      <c r="AM269" s="81"/>
      <c r="AN269"/>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8" t="s">
        <v>1598</v>
      </c>
      <c r="B270" s="80">
        <v>262</v>
      </c>
      <c r="C270" s="80">
        <v>16</v>
      </c>
      <c r="D270" s="80">
        <v>82</v>
      </c>
      <c r="E270" s="80">
        <v>2021</v>
      </c>
      <c r="F270" s="80" t="s">
        <v>75</v>
      </c>
      <c r="G270" s="182" t="s">
        <v>564</v>
      </c>
      <c r="H270" s="80" t="s">
        <v>564</v>
      </c>
      <c r="I270" s="173"/>
      <c r="J270" s="83"/>
      <c r="K270" s="81"/>
      <c r="L270" s="81"/>
      <c r="M270" s="81"/>
      <c r="N270" s="81"/>
      <c r="O270" s="81"/>
      <c r="P270" s="81"/>
      <c r="Q270" s="81"/>
      <c r="R270" s="81"/>
      <c r="S270" s="81"/>
      <c r="T270" s="81"/>
      <c r="U270" s="81"/>
      <c r="V270" s="81"/>
      <c r="W270" s="81"/>
      <c r="X270" s="81"/>
      <c r="Y270" s="81"/>
      <c r="Z270" s="81"/>
      <c r="AA270" s="81"/>
      <c r="AB270" s="81"/>
      <c r="AC270" s="82"/>
      <c r="AD270" s="81"/>
      <c r="AE270" s="81"/>
      <c r="AF270" s="81"/>
      <c r="AG270" s="81"/>
      <c r="AH270" s="81"/>
      <c r="AI270" s="81"/>
      <c r="AJ270" s="81"/>
      <c r="AK270" s="81"/>
      <c r="AL270" s="81"/>
      <c r="AM270" s="81"/>
      <c r="AN270"/>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8" t="s">
        <v>1598</v>
      </c>
      <c r="B271" s="80">
        <v>263</v>
      </c>
      <c r="C271" s="80">
        <v>16</v>
      </c>
      <c r="D271" s="80">
        <v>83</v>
      </c>
      <c r="E271" s="80">
        <v>2021</v>
      </c>
      <c r="F271" s="80" t="s">
        <v>75</v>
      </c>
      <c r="G271" s="182" t="s">
        <v>564</v>
      </c>
      <c r="H271" s="80" t="s">
        <v>564</v>
      </c>
      <c r="I271" s="173"/>
      <c r="J271" s="83"/>
      <c r="K271" s="81"/>
      <c r="L271" s="81"/>
      <c r="M271" s="81"/>
      <c r="N271" s="81"/>
      <c r="O271" s="81"/>
      <c r="P271" s="81"/>
      <c r="Q271" s="81"/>
      <c r="R271" s="81"/>
      <c r="S271" s="81"/>
      <c r="T271" s="81"/>
      <c r="U271" s="81"/>
      <c r="V271" s="81"/>
      <c r="W271" s="81"/>
      <c r="X271" s="81"/>
      <c r="Y271" s="81"/>
      <c r="Z271" s="81"/>
      <c r="AA271" s="81"/>
      <c r="AB271" s="81"/>
      <c r="AC271" s="82"/>
      <c r="AD271" s="81"/>
      <c r="AE271" s="81"/>
      <c r="AF271" s="81"/>
      <c r="AG271" s="81"/>
      <c r="AH271" s="81"/>
      <c r="AI271" s="81"/>
      <c r="AJ271" s="81"/>
      <c r="AK271" s="81"/>
      <c r="AL271" s="81"/>
      <c r="AM271" s="81"/>
      <c r="AN2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8" t="s">
        <v>1598</v>
      </c>
      <c r="B272" s="80">
        <v>264</v>
      </c>
      <c r="C272" s="80">
        <v>16</v>
      </c>
      <c r="D272" s="80">
        <v>84</v>
      </c>
      <c r="E272" s="80">
        <v>2021</v>
      </c>
      <c r="F272" s="80" t="s">
        <v>75</v>
      </c>
      <c r="G272" s="182" t="s">
        <v>564</v>
      </c>
      <c r="H272" s="80" t="s">
        <v>564</v>
      </c>
      <c r="I272" s="173"/>
      <c r="J272" s="83"/>
      <c r="K272" s="81"/>
      <c r="L272" s="81"/>
      <c r="M272" s="81"/>
      <c r="N272" s="81"/>
      <c r="O272" s="81"/>
      <c r="P272" s="81"/>
      <c r="Q272" s="81"/>
      <c r="R272" s="81"/>
      <c r="S272" s="81"/>
      <c r="T272" s="81"/>
      <c r="U272" s="81"/>
      <c r="V272" s="81"/>
      <c r="W272" s="81"/>
      <c r="X272" s="81"/>
      <c r="Y272" s="81"/>
      <c r="Z272" s="81"/>
      <c r="AA272" s="81"/>
      <c r="AB272" s="81"/>
      <c r="AC272" s="82"/>
      <c r="AD272" s="81"/>
      <c r="AE272" s="81"/>
      <c r="AF272" s="81"/>
      <c r="AG272" s="81"/>
      <c r="AH272" s="81"/>
      <c r="AI272" s="81"/>
      <c r="AJ272" s="81"/>
      <c r="AK272" s="81"/>
      <c r="AL272" s="81"/>
      <c r="AM272" s="81"/>
      <c r="AN272"/>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8" t="s">
        <v>1598</v>
      </c>
      <c r="B273" s="80">
        <v>265</v>
      </c>
      <c r="C273" s="80">
        <v>16</v>
      </c>
      <c r="D273" s="80">
        <v>85</v>
      </c>
      <c r="E273" s="80">
        <v>2021</v>
      </c>
      <c r="F273" s="80" t="s">
        <v>75</v>
      </c>
      <c r="G273" s="182" t="s">
        <v>564</v>
      </c>
      <c r="H273" s="80" t="s">
        <v>564</v>
      </c>
      <c r="I273" s="173"/>
      <c r="J273" s="83"/>
      <c r="K273" s="81"/>
      <c r="L273" s="81"/>
      <c r="M273" s="81"/>
      <c r="N273" s="81"/>
      <c r="O273" s="81"/>
      <c r="P273" s="81"/>
      <c r="Q273" s="81"/>
      <c r="R273" s="81"/>
      <c r="S273" s="81"/>
      <c r="T273" s="81"/>
      <c r="U273" s="81"/>
      <c r="V273" s="81"/>
      <c r="W273" s="81"/>
      <c r="X273" s="81"/>
      <c r="Y273" s="81"/>
      <c r="Z273" s="81"/>
      <c r="AA273" s="81"/>
      <c r="AB273" s="81"/>
      <c r="AC273" s="82"/>
      <c r="AD273" s="81"/>
      <c r="AE273" s="81"/>
      <c r="AF273" s="81"/>
      <c r="AG273" s="81"/>
      <c r="AH273" s="81"/>
      <c r="AI273" s="81"/>
      <c r="AJ273" s="81"/>
      <c r="AK273" s="81"/>
      <c r="AL273" s="81"/>
      <c r="AM273" s="81"/>
      <c r="AN273"/>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8" t="s">
        <v>1598</v>
      </c>
      <c r="B274" s="80">
        <v>266</v>
      </c>
      <c r="C274" s="80">
        <v>16</v>
      </c>
      <c r="D274" s="80">
        <v>86</v>
      </c>
      <c r="E274" s="80">
        <v>2021</v>
      </c>
      <c r="F274" s="80" t="s">
        <v>75</v>
      </c>
      <c r="G274" s="182" t="s">
        <v>564</v>
      </c>
      <c r="H274" s="80" t="s">
        <v>564</v>
      </c>
      <c r="I274" s="173"/>
      <c r="J274" s="83"/>
      <c r="K274" s="81"/>
      <c r="L274" s="81"/>
      <c r="M274" s="81"/>
      <c r="N274" s="81"/>
      <c r="O274" s="81"/>
      <c r="P274" s="81"/>
      <c r="Q274" s="81"/>
      <c r="R274" s="81"/>
      <c r="S274" s="81"/>
      <c r="T274" s="81"/>
      <c r="U274" s="81"/>
      <c r="V274" s="81"/>
      <c r="W274" s="81"/>
      <c r="X274" s="81"/>
      <c r="Y274" s="81"/>
      <c r="Z274" s="81"/>
      <c r="AA274" s="81"/>
      <c r="AB274" s="81"/>
      <c r="AC274" s="82"/>
      <c r="AD274" s="81"/>
      <c r="AE274" s="81"/>
      <c r="AF274" s="81"/>
      <c r="AG274" s="81"/>
      <c r="AH274" s="81"/>
      <c r="AI274" s="81"/>
      <c r="AJ274" s="81"/>
      <c r="AK274" s="81"/>
      <c r="AL274" s="81"/>
      <c r="AM274" s="81"/>
      <c r="AN274"/>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8" t="s">
        <v>1598</v>
      </c>
      <c r="B275" s="80">
        <v>267</v>
      </c>
      <c r="C275" s="80">
        <v>16</v>
      </c>
      <c r="D275" s="80">
        <v>87</v>
      </c>
      <c r="E275" s="80">
        <v>2021</v>
      </c>
      <c r="F275" s="80" t="s">
        <v>75</v>
      </c>
      <c r="G275" s="182" t="s">
        <v>564</v>
      </c>
      <c r="H275" s="80" t="s">
        <v>564</v>
      </c>
      <c r="I275" s="173"/>
      <c r="J275" s="83"/>
      <c r="K275" s="81"/>
      <c r="L275" s="81"/>
      <c r="M275" s="81"/>
      <c r="N275" s="81"/>
      <c r="O275" s="81"/>
      <c r="P275" s="81"/>
      <c r="Q275" s="81"/>
      <c r="R275" s="81"/>
      <c r="S275" s="81"/>
      <c r="T275" s="81"/>
      <c r="U275" s="81"/>
      <c r="V275" s="81"/>
      <c r="W275" s="81"/>
      <c r="X275" s="81"/>
      <c r="Y275" s="81"/>
      <c r="Z275" s="81"/>
      <c r="AA275" s="81"/>
      <c r="AB275" s="81"/>
      <c r="AC275" s="82"/>
      <c r="AD275" s="81"/>
      <c r="AE275" s="81"/>
      <c r="AF275" s="81"/>
      <c r="AG275" s="81"/>
      <c r="AH275" s="81"/>
      <c r="AI275" s="81"/>
      <c r="AJ275" s="81"/>
      <c r="AK275" s="81"/>
      <c r="AL275" s="81"/>
      <c r="AM275" s="81"/>
      <c r="AN275"/>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8" t="s">
        <v>1598</v>
      </c>
      <c r="B276" s="80">
        <v>268</v>
      </c>
      <c r="C276" s="80">
        <v>16</v>
      </c>
      <c r="D276" s="80">
        <v>88</v>
      </c>
      <c r="E276" s="80">
        <v>2021</v>
      </c>
      <c r="F276" s="80" t="s">
        <v>75</v>
      </c>
      <c r="G276" s="182" t="s">
        <v>564</v>
      </c>
      <c r="H276" s="80" t="s">
        <v>564</v>
      </c>
      <c r="I276" s="173"/>
      <c r="J276" s="83"/>
      <c r="K276" s="81"/>
      <c r="L276" s="81"/>
      <c r="M276" s="81"/>
      <c r="N276" s="81"/>
      <c r="O276" s="81"/>
      <c r="P276" s="81"/>
      <c r="Q276" s="81"/>
      <c r="R276" s="81"/>
      <c r="S276" s="81"/>
      <c r="T276" s="81"/>
      <c r="U276" s="81"/>
      <c r="V276" s="81"/>
      <c r="W276" s="81"/>
      <c r="X276" s="81"/>
      <c r="Y276" s="81"/>
      <c r="Z276" s="81"/>
      <c r="AA276" s="81"/>
      <c r="AB276" s="81"/>
      <c r="AC276" s="82"/>
      <c r="AD276" s="81"/>
      <c r="AE276" s="81"/>
      <c r="AF276" s="81"/>
      <c r="AG276" s="81"/>
      <c r="AH276" s="81"/>
      <c r="AI276" s="81"/>
      <c r="AJ276" s="81"/>
      <c r="AK276" s="81"/>
      <c r="AL276" s="81"/>
      <c r="AM276" s="81"/>
      <c r="AN276"/>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8" t="s">
        <v>1598</v>
      </c>
      <c r="B277" s="80">
        <v>269</v>
      </c>
      <c r="C277" s="80">
        <v>16</v>
      </c>
      <c r="D277" s="80">
        <v>89</v>
      </c>
      <c r="E277" s="80">
        <v>2021</v>
      </c>
      <c r="F277" s="80" t="s">
        <v>75</v>
      </c>
      <c r="G277" s="182" t="s">
        <v>564</v>
      </c>
      <c r="H277" s="80" t="s">
        <v>564</v>
      </c>
      <c r="I277" s="173"/>
      <c r="J277" s="83"/>
      <c r="K277" s="81"/>
      <c r="L277" s="81"/>
      <c r="M277" s="81"/>
      <c r="N277" s="81"/>
      <c r="O277" s="81"/>
      <c r="P277" s="81"/>
      <c r="Q277" s="81"/>
      <c r="R277" s="81"/>
      <c r="S277" s="81"/>
      <c r="T277" s="81"/>
      <c r="U277" s="81"/>
      <c r="V277" s="81"/>
      <c r="W277" s="81"/>
      <c r="X277" s="81"/>
      <c r="Y277" s="81"/>
      <c r="Z277" s="81"/>
      <c r="AA277" s="81"/>
      <c r="AB277" s="81"/>
      <c r="AC277" s="82"/>
      <c r="AD277" s="81"/>
      <c r="AE277" s="81"/>
      <c r="AF277" s="81"/>
      <c r="AG277" s="81"/>
      <c r="AH277" s="81"/>
      <c r="AI277" s="81"/>
      <c r="AJ277" s="81"/>
      <c r="AK277" s="81"/>
      <c r="AL277" s="81"/>
      <c r="AM277" s="81"/>
      <c r="AN277"/>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8" t="s">
        <v>1598</v>
      </c>
      <c r="B278" s="80">
        <v>270</v>
      </c>
      <c r="C278" s="80">
        <v>16</v>
      </c>
      <c r="D278" s="80">
        <v>90</v>
      </c>
      <c r="E278" s="80">
        <v>2021</v>
      </c>
      <c r="F278" s="80" t="s">
        <v>75</v>
      </c>
      <c r="G278" s="182" t="s">
        <v>564</v>
      </c>
      <c r="H278" s="80" t="s">
        <v>564</v>
      </c>
      <c r="I278" s="173"/>
      <c r="J278" s="83"/>
      <c r="K278" s="81"/>
      <c r="L278" s="81"/>
      <c r="M278" s="81"/>
      <c r="N278" s="81"/>
      <c r="O278" s="81"/>
      <c r="P278" s="81"/>
      <c r="Q278" s="81"/>
      <c r="R278" s="81"/>
      <c r="S278" s="81"/>
      <c r="T278" s="81"/>
      <c r="U278" s="81"/>
      <c r="V278" s="81"/>
      <c r="W278" s="81"/>
      <c r="X278" s="81"/>
      <c r="Y278" s="81"/>
      <c r="Z278" s="81"/>
      <c r="AA278" s="81"/>
      <c r="AB278" s="81"/>
      <c r="AC278" s="82"/>
      <c r="AD278" s="81"/>
      <c r="AE278" s="81"/>
      <c r="AF278" s="81"/>
      <c r="AG278" s="81"/>
      <c r="AH278" s="81"/>
      <c r="AI278" s="81"/>
      <c r="AJ278" s="81"/>
      <c r="AK278" s="81"/>
      <c r="AL278" s="81"/>
      <c r="AM278" s="81"/>
      <c r="AN278"/>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8" t="s">
        <v>1598</v>
      </c>
      <c r="B279" s="80">
        <v>271</v>
      </c>
      <c r="C279" s="80">
        <v>16</v>
      </c>
      <c r="D279" s="80">
        <v>91</v>
      </c>
      <c r="E279" s="80">
        <v>2021</v>
      </c>
      <c r="F279" s="80" t="s">
        <v>75</v>
      </c>
      <c r="G279" s="182" t="s">
        <v>564</v>
      </c>
      <c r="H279" s="80" t="s">
        <v>564</v>
      </c>
      <c r="I279" s="173"/>
      <c r="J279" s="83"/>
      <c r="K279" s="81"/>
      <c r="L279" s="81"/>
      <c r="M279" s="81"/>
      <c r="N279" s="81"/>
      <c r="O279" s="81"/>
      <c r="P279" s="81"/>
      <c r="Q279" s="81"/>
      <c r="R279" s="81"/>
      <c r="S279" s="81"/>
      <c r="T279" s="81"/>
      <c r="U279" s="81"/>
      <c r="V279" s="81"/>
      <c r="W279" s="81"/>
      <c r="X279" s="81"/>
      <c r="Y279" s="81"/>
      <c r="Z279" s="81"/>
      <c r="AA279" s="81"/>
      <c r="AB279" s="81"/>
      <c r="AC279" s="82"/>
      <c r="AD279" s="81"/>
      <c r="AE279" s="81"/>
      <c r="AF279" s="81"/>
      <c r="AG279" s="81"/>
      <c r="AH279" s="81"/>
      <c r="AI279" s="81"/>
      <c r="AJ279" s="81"/>
      <c r="AK279" s="81"/>
      <c r="AL279" s="81"/>
      <c r="AM279" s="81"/>
      <c r="AN279"/>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8" t="s">
        <v>1598</v>
      </c>
      <c r="B280" s="80">
        <v>272</v>
      </c>
      <c r="C280" s="80">
        <v>16</v>
      </c>
      <c r="D280" s="80">
        <v>92</v>
      </c>
      <c r="E280" s="80">
        <v>2021</v>
      </c>
      <c r="F280" s="80" t="s">
        <v>75</v>
      </c>
      <c r="G280" s="182" t="s">
        <v>564</v>
      </c>
      <c r="H280" s="80" t="s">
        <v>564</v>
      </c>
      <c r="I280" s="173"/>
      <c r="J280" s="83"/>
      <c r="K280" s="81"/>
      <c r="L280" s="81"/>
      <c r="M280" s="81"/>
      <c r="N280" s="81"/>
      <c r="O280" s="81"/>
      <c r="P280" s="81"/>
      <c r="Q280" s="81"/>
      <c r="R280" s="81"/>
      <c r="S280" s="81"/>
      <c r="T280" s="81"/>
      <c r="U280" s="81"/>
      <c r="V280" s="81"/>
      <c r="W280" s="81"/>
      <c r="X280" s="81"/>
      <c r="Y280" s="81"/>
      <c r="Z280" s="81"/>
      <c r="AA280" s="81"/>
      <c r="AB280" s="81"/>
      <c r="AC280" s="82"/>
      <c r="AD280" s="81"/>
      <c r="AE280" s="81"/>
      <c r="AF280" s="81"/>
      <c r="AG280" s="81"/>
      <c r="AH280" s="81"/>
      <c r="AI280" s="81"/>
      <c r="AJ280" s="81"/>
      <c r="AK280" s="81"/>
      <c r="AL280" s="81"/>
      <c r="AM280" s="81"/>
      <c r="AN280"/>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8" t="s">
        <v>1598</v>
      </c>
      <c r="B281" s="80">
        <v>273</v>
      </c>
      <c r="C281" s="80">
        <v>16</v>
      </c>
      <c r="D281" s="80">
        <v>93</v>
      </c>
      <c r="E281" s="80">
        <v>2021</v>
      </c>
      <c r="F281" s="80" t="s">
        <v>75</v>
      </c>
      <c r="G281" s="182" t="s">
        <v>564</v>
      </c>
      <c r="H281" s="80" t="s">
        <v>564</v>
      </c>
      <c r="I281" s="173"/>
      <c r="J281" s="83"/>
      <c r="K281" s="81"/>
      <c r="L281" s="81"/>
      <c r="M281" s="81"/>
      <c r="N281" s="81"/>
      <c r="O281" s="81"/>
      <c r="P281" s="81"/>
      <c r="Q281" s="81"/>
      <c r="R281" s="81"/>
      <c r="S281" s="81"/>
      <c r="T281" s="81"/>
      <c r="U281" s="81"/>
      <c r="V281" s="81"/>
      <c r="W281" s="81"/>
      <c r="X281" s="81"/>
      <c r="Y281" s="81"/>
      <c r="Z281" s="81"/>
      <c r="AA281" s="81"/>
      <c r="AB281" s="81"/>
      <c r="AC281" s="82"/>
      <c r="AD281" s="81"/>
      <c r="AE281" s="81"/>
      <c r="AF281" s="81"/>
      <c r="AG281" s="81"/>
      <c r="AH281" s="81"/>
      <c r="AI281" s="81"/>
      <c r="AJ281" s="81"/>
      <c r="AK281" s="81"/>
      <c r="AL281" s="81"/>
      <c r="AM281" s="81"/>
      <c r="AN28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8" t="s">
        <v>1598</v>
      </c>
      <c r="B282" s="80">
        <v>274</v>
      </c>
      <c r="C282" s="80">
        <v>16</v>
      </c>
      <c r="D282" s="80">
        <v>94</v>
      </c>
      <c r="E282" s="80">
        <v>2021</v>
      </c>
      <c r="F282" s="80" t="s">
        <v>75</v>
      </c>
      <c r="G282" s="182" t="s">
        <v>564</v>
      </c>
      <c r="H282" s="80" t="s">
        <v>564</v>
      </c>
      <c r="I282" s="173"/>
      <c r="J282" s="83"/>
      <c r="K282" s="81"/>
      <c r="L282" s="81"/>
      <c r="M282" s="81"/>
      <c r="N282" s="81"/>
      <c r="O282" s="81"/>
      <c r="P282" s="81"/>
      <c r="Q282" s="81"/>
      <c r="R282" s="81"/>
      <c r="S282" s="81"/>
      <c r="T282" s="81"/>
      <c r="U282" s="81"/>
      <c r="V282" s="81"/>
      <c r="W282" s="81"/>
      <c r="X282" s="81"/>
      <c r="Y282" s="81"/>
      <c r="Z282" s="81"/>
      <c r="AA282" s="81"/>
      <c r="AB282" s="81"/>
      <c r="AC282" s="82"/>
      <c r="AD282" s="81"/>
      <c r="AE282" s="81"/>
      <c r="AF282" s="81"/>
      <c r="AG282" s="81"/>
      <c r="AH282" s="81"/>
      <c r="AI282" s="81"/>
      <c r="AJ282" s="81"/>
      <c r="AK282" s="81"/>
      <c r="AL282" s="81"/>
      <c r="AM282" s="81"/>
      <c r="AN282"/>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8" t="s">
        <v>1598</v>
      </c>
      <c r="B283" s="80">
        <v>275</v>
      </c>
      <c r="C283" s="80">
        <v>16</v>
      </c>
      <c r="D283" s="80">
        <v>95</v>
      </c>
      <c r="E283" s="80">
        <v>2021</v>
      </c>
      <c r="F283" s="80" t="s">
        <v>75</v>
      </c>
      <c r="G283" s="182" t="s">
        <v>564</v>
      </c>
      <c r="H283" s="80" t="s">
        <v>564</v>
      </c>
      <c r="I283" s="173"/>
      <c r="J283" s="83"/>
      <c r="K283" s="81"/>
      <c r="L283" s="81"/>
      <c r="M283" s="81"/>
      <c r="N283" s="81"/>
      <c r="O283" s="81"/>
      <c r="P283" s="81"/>
      <c r="Q283" s="81"/>
      <c r="R283" s="81"/>
      <c r="S283" s="81"/>
      <c r="T283" s="81"/>
      <c r="U283" s="81"/>
      <c r="V283" s="81"/>
      <c r="W283" s="81"/>
      <c r="X283" s="81"/>
      <c r="Y283" s="81"/>
      <c r="Z283" s="81"/>
      <c r="AA283" s="81"/>
      <c r="AB283" s="81"/>
      <c r="AC283" s="82"/>
      <c r="AD283" s="81"/>
      <c r="AE283" s="81"/>
      <c r="AF283" s="81"/>
      <c r="AG283" s="81"/>
      <c r="AH283" s="81"/>
      <c r="AI283" s="81"/>
      <c r="AJ283" s="81"/>
      <c r="AK283" s="81"/>
      <c r="AL283" s="81"/>
      <c r="AM283" s="81"/>
      <c r="AN283"/>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8" t="s">
        <v>1598</v>
      </c>
      <c r="B284" s="80">
        <v>276</v>
      </c>
      <c r="C284" s="80">
        <v>16</v>
      </c>
      <c r="D284" s="80">
        <v>96</v>
      </c>
      <c r="E284" s="80">
        <v>2021</v>
      </c>
      <c r="F284" s="80" t="s">
        <v>75</v>
      </c>
      <c r="G284" s="182" t="s">
        <v>564</v>
      </c>
      <c r="H284" s="80" t="s">
        <v>564</v>
      </c>
      <c r="I284" s="173"/>
      <c r="J284" s="83"/>
      <c r="K284" s="81"/>
      <c r="L284" s="81"/>
      <c r="M284" s="81"/>
      <c r="N284" s="81"/>
      <c r="O284" s="81"/>
      <c r="P284" s="81"/>
      <c r="Q284" s="81"/>
      <c r="R284" s="81"/>
      <c r="S284" s="81"/>
      <c r="T284" s="81"/>
      <c r="U284" s="81"/>
      <c r="V284" s="81"/>
      <c r="W284" s="81"/>
      <c r="X284" s="81"/>
      <c r="Y284" s="81"/>
      <c r="Z284" s="81"/>
      <c r="AA284" s="81"/>
      <c r="AB284" s="81"/>
      <c r="AC284" s="82"/>
      <c r="AD284" s="81"/>
      <c r="AE284" s="81"/>
      <c r="AF284" s="81"/>
      <c r="AG284" s="81"/>
      <c r="AH284" s="81"/>
      <c r="AI284" s="81"/>
      <c r="AJ284" s="81"/>
      <c r="AK284" s="81"/>
      <c r="AL284" s="81"/>
      <c r="AM284" s="81"/>
      <c r="AN284"/>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8" t="s">
        <v>1598</v>
      </c>
      <c r="B285" s="80">
        <v>277</v>
      </c>
      <c r="C285" s="80">
        <v>16</v>
      </c>
      <c r="D285" s="80">
        <v>97</v>
      </c>
      <c r="E285" s="80">
        <v>2021</v>
      </c>
      <c r="F285" s="80" t="s">
        <v>75</v>
      </c>
      <c r="G285" s="182" t="s">
        <v>564</v>
      </c>
      <c r="H285" s="80" t="s">
        <v>564</v>
      </c>
      <c r="I285" s="173"/>
      <c r="J285" s="83"/>
      <c r="K285" s="81"/>
      <c r="L285" s="81"/>
      <c r="M285" s="81"/>
      <c r="N285" s="81"/>
      <c r="O285" s="81"/>
      <c r="P285" s="81"/>
      <c r="Q285" s="81"/>
      <c r="R285" s="81"/>
      <c r="S285" s="81"/>
      <c r="T285" s="81"/>
      <c r="U285" s="81"/>
      <c r="V285" s="81"/>
      <c r="W285" s="81"/>
      <c r="X285" s="81"/>
      <c r="Y285" s="81"/>
      <c r="Z285" s="81"/>
      <c r="AA285" s="81"/>
      <c r="AB285" s="81"/>
      <c r="AC285" s="82"/>
      <c r="AD285" s="81"/>
      <c r="AE285" s="81"/>
      <c r="AF285" s="81"/>
      <c r="AG285" s="81"/>
      <c r="AH285" s="81"/>
      <c r="AI285" s="81"/>
      <c r="AJ285" s="81"/>
      <c r="AK285" s="81"/>
      <c r="AL285" s="81"/>
      <c r="AM285" s="81"/>
      <c r="AN285"/>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8" t="s">
        <v>1598</v>
      </c>
      <c r="B286" s="80">
        <v>278</v>
      </c>
      <c r="C286" s="80">
        <v>16</v>
      </c>
      <c r="D286" s="80">
        <v>98</v>
      </c>
      <c r="E286" s="80">
        <v>2021</v>
      </c>
      <c r="F286" s="80" t="s">
        <v>75</v>
      </c>
      <c r="G286" s="182" t="s">
        <v>564</v>
      </c>
      <c r="H286" s="80" t="s">
        <v>564</v>
      </c>
      <c r="I286" s="173"/>
      <c r="J286" s="83"/>
      <c r="K286" s="81"/>
      <c r="L286" s="81"/>
      <c r="M286" s="81"/>
      <c r="N286" s="81"/>
      <c r="O286" s="81"/>
      <c r="P286" s="81"/>
      <c r="Q286" s="81"/>
      <c r="R286" s="81"/>
      <c r="S286" s="81"/>
      <c r="T286" s="81"/>
      <c r="U286" s="81"/>
      <c r="V286" s="81"/>
      <c r="W286" s="81"/>
      <c r="X286" s="81"/>
      <c r="Y286" s="81"/>
      <c r="Z286" s="81"/>
      <c r="AA286" s="81"/>
      <c r="AB286" s="81"/>
      <c r="AC286" s="82"/>
      <c r="AD286" s="81"/>
      <c r="AE286" s="81"/>
      <c r="AF286" s="81"/>
      <c r="AG286" s="81"/>
      <c r="AH286" s="81"/>
      <c r="AI286" s="81"/>
      <c r="AJ286" s="81"/>
      <c r="AK286" s="81"/>
      <c r="AL286" s="81"/>
      <c r="AM286" s="81"/>
      <c r="AN286"/>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8" t="s">
        <v>1598</v>
      </c>
      <c r="B287" s="80">
        <v>279</v>
      </c>
      <c r="C287" s="80">
        <v>16</v>
      </c>
      <c r="D287" s="80">
        <v>99</v>
      </c>
      <c r="E287" s="80">
        <v>2021</v>
      </c>
      <c r="F287" s="80" t="s">
        <v>75</v>
      </c>
      <c r="G287" s="182" t="s">
        <v>564</v>
      </c>
      <c r="H287" s="80" t="s">
        <v>564</v>
      </c>
      <c r="I287" s="173"/>
      <c r="J287" s="83"/>
      <c r="K287" s="81"/>
      <c r="L287" s="81"/>
      <c r="M287" s="81"/>
      <c r="N287" s="81"/>
      <c r="O287" s="81"/>
      <c r="P287" s="81"/>
      <c r="Q287" s="81"/>
      <c r="R287" s="81"/>
      <c r="S287" s="81"/>
      <c r="T287" s="81"/>
      <c r="U287" s="81"/>
      <c r="V287" s="81"/>
      <c r="W287" s="81"/>
      <c r="X287" s="81"/>
      <c r="Y287" s="81"/>
      <c r="Z287" s="81"/>
      <c r="AA287" s="81"/>
      <c r="AB287" s="81"/>
      <c r="AC287" s="82"/>
      <c r="AD287" s="81"/>
      <c r="AE287" s="81"/>
      <c r="AF287" s="81"/>
      <c r="AG287" s="81"/>
      <c r="AH287" s="81"/>
      <c r="AI287" s="81"/>
      <c r="AJ287" s="81"/>
      <c r="AK287" s="81"/>
      <c r="AL287" s="81"/>
      <c r="AM287" s="81"/>
      <c r="AN287"/>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8" t="s">
        <v>1598</v>
      </c>
      <c r="B288" s="80">
        <v>280</v>
      </c>
      <c r="C288" s="80">
        <v>16</v>
      </c>
      <c r="D288" s="80">
        <v>100</v>
      </c>
      <c r="E288" s="80">
        <v>2021</v>
      </c>
      <c r="F288" s="80" t="s">
        <v>75</v>
      </c>
      <c r="G288" s="182" t="s">
        <v>564</v>
      </c>
      <c r="H288" s="80" t="s">
        <v>564</v>
      </c>
      <c r="I288" s="173"/>
      <c r="J288" s="83"/>
      <c r="K288" s="81"/>
      <c r="L288" s="81"/>
      <c r="M288" s="81"/>
      <c r="N288" s="81"/>
      <c r="O288" s="81"/>
      <c r="P288" s="81"/>
      <c r="Q288" s="81"/>
      <c r="R288" s="81"/>
      <c r="S288" s="81"/>
      <c r="T288" s="81"/>
      <c r="U288" s="81"/>
      <c r="V288" s="81"/>
      <c r="W288" s="81"/>
      <c r="X288" s="81"/>
      <c r="Y288" s="81"/>
      <c r="Z288" s="81"/>
      <c r="AA288" s="81"/>
      <c r="AB288" s="81"/>
      <c r="AC288" s="82"/>
      <c r="AD288" s="81"/>
      <c r="AE288" s="81"/>
      <c r="AF288" s="81"/>
      <c r="AG288" s="81"/>
      <c r="AH288" s="81"/>
      <c r="AI288" s="81"/>
      <c r="AJ288" s="81"/>
      <c r="AK288" s="81"/>
      <c r="AL288" s="81"/>
      <c r="AM288" s="81"/>
      <c r="AN288"/>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8" t="s">
        <v>1598</v>
      </c>
      <c r="B289" s="80">
        <v>281</v>
      </c>
      <c r="C289" s="80">
        <v>16</v>
      </c>
      <c r="D289" s="80">
        <v>101</v>
      </c>
      <c r="E289" s="80">
        <v>2021</v>
      </c>
      <c r="F289" s="80" t="s">
        <v>75</v>
      </c>
      <c r="G289" s="182" t="s">
        <v>564</v>
      </c>
      <c r="H289" s="80" t="s">
        <v>564</v>
      </c>
      <c r="I289" s="173"/>
      <c r="J289" s="83"/>
      <c r="K289" s="81"/>
      <c r="L289" s="81"/>
      <c r="M289" s="81"/>
      <c r="N289" s="81"/>
      <c r="O289" s="81"/>
      <c r="P289" s="81"/>
      <c r="Q289" s="81"/>
      <c r="R289" s="81"/>
      <c r="S289" s="81"/>
      <c r="T289" s="81"/>
      <c r="U289" s="81"/>
      <c r="V289" s="81"/>
      <c r="W289" s="81"/>
      <c r="X289" s="81"/>
      <c r="Y289" s="81"/>
      <c r="Z289" s="81"/>
      <c r="AA289" s="81"/>
      <c r="AB289" s="81"/>
      <c r="AC289" s="82"/>
      <c r="AD289" s="81"/>
      <c r="AE289" s="81"/>
      <c r="AF289" s="81"/>
      <c r="AG289" s="81"/>
      <c r="AH289" s="81"/>
      <c r="AI289" s="81"/>
      <c r="AJ289" s="81"/>
      <c r="AK289" s="81"/>
      <c r="AL289" s="81"/>
      <c r="AM289" s="81"/>
      <c r="AN289"/>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8" t="s">
        <v>1598</v>
      </c>
      <c r="B290" s="80">
        <v>282</v>
      </c>
      <c r="C290" s="80">
        <v>16</v>
      </c>
      <c r="D290" s="80">
        <v>102</v>
      </c>
      <c r="E290" s="80">
        <v>2021</v>
      </c>
      <c r="F290" s="80" t="s">
        <v>75</v>
      </c>
      <c r="G290" s="182" t="s">
        <v>564</v>
      </c>
      <c r="H290" s="80" t="s">
        <v>564</v>
      </c>
      <c r="I290" s="173"/>
      <c r="J290" s="83"/>
      <c r="K290" s="81"/>
      <c r="L290" s="81"/>
      <c r="M290" s="81"/>
      <c r="N290" s="81"/>
      <c r="O290" s="81"/>
      <c r="P290" s="81"/>
      <c r="Q290" s="81"/>
      <c r="R290" s="81"/>
      <c r="S290" s="81"/>
      <c r="T290" s="81"/>
      <c r="U290" s="81"/>
      <c r="V290" s="81"/>
      <c r="W290" s="81"/>
      <c r="X290" s="81"/>
      <c r="Y290" s="81"/>
      <c r="Z290" s="81"/>
      <c r="AA290" s="81"/>
      <c r="AB290" s="81"/>
      <c r="AC290" s="82"/>
      <c r="AD290" s="81"/>
      <c r="AE290" s="81"/>
      <c r="AF290" s="81"/>
      <c r="AG290" s="81"/>
      <c r="AH290" s="81"/>
      <c r="AI290" s="81"/>
      <c r="AJ290" s="81"/>
      <c r="AK290" s="81"/>
      <c r="AL290" s="81"/>
      <c r="AM290" s="81"/>
      <c r="AN290"/>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8" t="s">
        <v>1598</v>
      </c>
      <c r="B291" s="80">
        <v>283</v>
      </c>
      <c r="C291" s="80">
        <v>16</v>
      </c>
      <c r="D291" s="80">
        <v>103</v>
      </c>
      <c r="E291" s="80">
        <v>2021</v>
      </c>
      <c r="F291" s="80" t="s">
        <v>75</v>
      </c>
      <c r="G291" s="182" t="s">
        <v>564</v>
      </c>
      <c r="H291" s="80" t="s">
        <v>564</v>
      </c>
      <c r="I291" s="173"/>
      <c r="J291" s="83"/>
      <c r="K291" s="81"/>
      <c r="L291" s="81"/>
      <c r="M291" s="81"/>
      <c r="N291" s="81"/>
      <c r="O291" s="81"/>
      <c r="P291" s="81"/>
      <c r="Q291" s="81"/>
      <c r="R291" s="81"/>
      <c r="S291" s="81"/>
      <c r="T291" s="81"/>
      <c r="U291" s="81"/>
      <c r="V291" s="81"/>
      <c r="W291" s="81"/>
      <c r="X291" s="81"/>
      <c r="Y291" s="81"/>
      <c r="Z291" s="81"/>
      <c r="AA291" s="81"/>
      <c r="AB291" s="81"/>
      <c r="AC291" s="82"/>
      <c r="AD291" s="81"/>
      <c r="AE291" s="81"/>
      <c r="AF291" s="81"/>
      <c r="AG291" s="81"/>
      <c r="AH291" s="81"/>
      <c r="AI291" s="81"/>
      <c r="AJ291" s="81"/>
      <c r="AK291" s="81"/>
      <c r="AL291" s="81"/>
      <c r="AM291" s="81"/>
      <c r="AN29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8" t="s">
        <v>1598</v>
      </c>
      <c r="B292" s="80">
        <v>284</v>
      </c>
      <c r="C292" s="80">
        <v>16</v>
      </c>
      <c r="D292" s="80">
        <v>104</v>
      </c>
      <c r="E292" s="80">
        <v>2021</v>
      </c>
      <c r="F292" s="80" t="s">
        <v>75</v>
      </c>
      <c r="G292" s="182" t="s">
        <v>564</v>
      </c>
      <c r="H292" s="80" t="s">
        <v>564</v>
      </c>
      <c r="I292" s="173"/>
      <c r="J292" s="83"/>
      <c r="K292" s="81"/>
      <c r="L292" s="81"/>
      <c r="M292" s="81"/>
      <c r="N292" s="81"/>
      <c r="O292" s="81"/>
      <c r="P292" s="81"/>
      <c r="Q292" s="81"/>
      <c r="R292" s="81"/>
      <c r="S292" s="81"/>
      <c r="T292" s="81"/>
      <c r="U292" s="81"/>
      <c r="V292" s="81"/>
      <c r="W292" s="81"/>
      <c r="X292" s="81"/>
      <c r="Y292" s="81"/>
      <c r="Z292" s="81"/>
      <c r="AA292" s="81"/>
      <c r="AB292" s="81"/>
      <c r="AC292" s="82"/>
      <c r="AD292" s="81"/>
      <c r="AE292" s="81"/>
      <c r="AF292" s="81"/>
      <c r="AG292" s="81"/>
      <c r="AH292" s="81"/>
      <c r="AI292" s="81"/>
      <c r="AJ292" s="81"/>
      <c r="AK292" s="81"/>
      <c r="AL292" s="81"/>
      <c r="AM292" s="81"/>
      <c r="AN292"/>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8" t="s">
        <v>1598</v>
      </c>
      <c r="B293" s="80">
        <v>285</v>
      </c>
      <c r="C293" s="80">
        <v>16</v>
      </c>
      <c r="D293" s="80">
        <v>105</v>
      </c>
      <c r="E293" s="80">
        <v>2021</v>
      </c>
      <c r="F293" s="80" t="s">
        <v>75</v>
      </c>
      <c r="G293" s="182" t="s">
        <v>564</v>
      </c>
      <c r="H293" s="80" t="s">
        <v>564</v>
      </c>
      <c r="I293" s="173"/>
      <c r="J293" s="83"/>
      <c r="K293" s="81"/>
      <c r="L293" s="81"/>
      <c r="M293" s="81"/>
      <c r="N293" s="81"/>
      <c r="O293" s="81"/>
      <c r="P293" s="81"/>
      <c r="Q293" s="81"/>
      <c r="R293" s="81"/>
      <c r="S293" s="81"/>
      <c r="T293" s="81"/>
      <c r="U293" s="81"/>
      <c r="V293" s="81"/>
      <c r="W293" s="81"/>
      <c r="X293" s="81"/>
      <c r="Y293" s="81"/>
      <c r="Z293" s="81"/>
      <c r="AA293" s="81"/>
      <c r="AB293" s="81"/>
      <c r="AC293" s="82"/>
      <c r="AD293" s="81"/>
      <c r="AE293" s="81"/>
      <c r="AF293" s="81"/>
      <c r="AG293" s="81"/>
      <c r="AH293" s="81"/>
      <c r="AI293" s="81"/>
      <c r="AJ293" s="81"/>
      <c r="AK293" s="81"/>
      <c r="AL293" s="81"/>
      <c r="AM293" s="81"/>
      <c r="AN293"/>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8" t="s">
        <v>1598</v>
      </c>
      <c r="B294" s="80">
        <v>286</v>
      </c>
      <c r="C294" s="80">
        <v>16</v>
      </c>
      <c r="D294" s="80">
        <v>106</v>
      </c>
      <c r="E294" s="80">
        <v>2021</v>
      </c>
      <c r="F294" s="80" t="s">
        <v>75</v>
      </c>
      <c r="G294" s="182" t="s">
        <v>564</v>
      </c>
      <c r="H294" s="80" t="s">
        <v>564</v>
      </c>
      <c r="I294" s="173"/>
      <c r="J294" s="83"/>
      <c r="K294" s="81"/>
      <c r="L294" s="81"/>
      <c r="M294" s="81"/>
      <c r="N294" s="81"/>
      <c r="O294" s="81"/>
      <c r="P294" s="81"/>
      <c r="Q294" s="81"/>
      <c r="R294" s="81"/>
      <c r="S294" s="81"/>
      <c r="T294" s="81"/>
      <c r="U294" s="81"/>
      <c r="V294" s="81"/>
      <c r="W294" s="81"/>
      <c r="X294" s="81"/>
      <c r="Y294" s="81"/>
      <c r="Z294" s="81"/>
      <c r="AA294" s="81"/>
      <c r="AB294" s="81"/>
      <c r="AC294" s="82"/>
      <c r="AD294" s="81"/>
      <c r="AE294" s="81"/>
      <c r="AF294" s="81"/>
      <c r="AG294" s="81"/>
      <c r="AH294" s="81"/>
      <c r="AI294" s="81"/>
      <c r="AJ294" s="81"/>
      <c r="AK294" s="81"/>
      <c r="AL294" s="81"/>
      <c r="AM294" s="81"/>
      <c r="AN294"/>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8" t="s">
        <v>1598</v>
      </c>
      <c r="B295" s="80">
        <v>287</v>
      </c>
      <c r="C295" s="80">
        <v>16</v>
      </c>
      <c r="D295" s="80">
        <v>107</v>
      </c>
      <c r="E295" s="80">
        <v>2021</v>
      </c>
      <c r="F295" s="80" t="s">
        <v>75</v>
      </c>
      <c r="G295" s="182" t="s">
        <v>564</v>
      </c>
      <c r="H295" s="80" t="s">
        <v>564</v>
      </c>
      <c r="I295" s="173"/>
      <c r="J295" s="83"/>
      <c r="K295" s="81"/>
      <c r="L295" s="81"/>
      <c r="M295" s="81"/>
      <c r="N295" s="81"/>
      <c r="O295" s="81"/>
      <c r="P295" s="81"/>
      <c r="Q295" s="81"/>
      <c r="R295" s="81"/>
      <c r="S295" s="81"/>
      <c r="T295" s="81"/>
      <c r="U295" s="81"/>
      <c r="V295" s="81"/>
      <c r="W295" s="81"/>
      <c r="X295" s="81"/>
      <c r="Y295" s="81"/>
      <c r="Z295" s="81"/>
      <c r="AA295" s="81"/>
      <c r="AB295" s="81"/>
      <c r="AC295" s="82"/>
      <c r="AD295" s="81"/>
      <c r="AE295" s="81"/>
      <c r="AF295" s="81"/>
      <c r="AG295" s="81"/>
      <c r="AH295" s="81"/>
      <c r="AI295" s="81"/>
      <c r="AJ295" s="81"/>
      <c r="AK295" s="81"/>
      <c r="AL295" s="81"/>
      <c r="AM295" s="81"/>
      <c r="AN295"/>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8" t="s">
        <v>1598</v>
      </c>
      <c r="B296" s="80">
        <v>288</v>
      </c>
      <c r="C296" s="80">
        <v>16</v>
      </c>
      <c r="D296" s="80">
        <v>108</v>
      </c>
      <c r="E296" s="80">
        <v>2021</v>
      </c>
      <c r="F296" s="80" t="s">
        <v>75</v>
      </c>
      <c r="G296" s="182" t="s">
        <v>564</v>
      </c>
      <c r="H296" s="80" t="s">
        <v>564</v>
      </c>
      <c r="I296" s="173"/>
      <c r="J296" s="83"/>
      <c r="K296" s="81"/>
      <c r="L296" s="81"/>
      <c r="M296" s="81"/>
      <c r="N296" s="81"/>
      <c r="O296" s="81"/>
      <c r="P296" s="81"/>
      <c r="Q296" s="81"/>
      <c r="R296" s="81"/>
      <c r="S296" s="81"/>
      <c r="T296" s="81"/>
      <c r="U296" s="81"/>
      <c r="V296" s="81"/>
      <c r="W296" s="81"/>
      <c r="X296" s="81"/>
      <c r="Y296" s="81"/>
      <c r="Z296" s="81"/>
      <c r="AA296" s="81"/>
      <c r="AB296" s="81"/>
      <c r="AC296" s="82"/>
      <c r="AD296" s="81"/>
      <c r="AE296" s="81"/>
      <c r="AF296" s="81"/>
      <c r="AG296" s="81"/>
      <c r="AH296" s="81"/>
      <c r="AI296" s="81"/>
      <c r="AJ296" s="81"/>
      <c r="AK296" s="81"/>
      <c r="AL296" s="81"/>
      <c r="AM296" s="81"/>
      <c r="AN296"/>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8" t="s">
        <v>1598</v>
      </c>
      <c r="B297" s="80">
        <v>289</v>
      </c>
      <c r="C297" s="80">
        <v>16</v>
      </c>
      <c r="D297" s="80">
        <v>109</v>
      </c>
      <c r="E297" s="80">
        <v>2021</v>
      </c>
      <c r="F297" s="80" t="s">
        <v>75</v>
      </c>
      <c r="G297" s="182" t="s">
        <v>564</v>
      </c>
      <c r="H297" s="80" t="s">
        <v>564</v>
      </c>
      <c r="I297" s="173"/>
      <c r="J297" s="83"/>
      <c r="K297" s="81"/>
      <c r="L297" s="81"/>
      <c r="M297" s="81"/>
      <c r="N297" s="81"/>
      <c r="O297" s="81"/>
      <c r="P297" s="81"/>
      <c r="Q297" s="81"/>
      <c r="R297" s="81"/>
      <c r="S297" s="81"/>
      <c r="T297" s="81"/>
      <c r="U297" s="81"/>
      <c r="V297" s="81"/>
      <c r="W297" s="81"/>
      <c r="X297" s="81"/>
      <c r="Y297" s="81"/>
      <c r="Z297" s="81"/>
      <c r="AA297" s="81"/>
      <c r="AB297" s="81"/>
      <c r="AC297" s="82"/>
      <c r="AD297" s="81"/>
      <c r="AE297" s="81"/>
      <c r="AF297" s="81"/>
      <c r="AG297" s="81"/>
      <c r="AH297" s="81"/>
      <c r="AI297" s="81"/>
      <c r="AJ297" s="81"/>
      <c r="AK297" s="81"/>
      <c r="AL297" s="81"/>
      <c r="AM297" s="81"/>
      <c r="AN297"/>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8" t="s">
        <v>1598</v>
      </c>
      <c r="B298" s="80">
        <v>290</v>
      </c>
      <c r="C298" s="80">
        <v>16</v>
      </c>
      <c r="D298" s="80">
        <v>110</v>
      </c>
      <c r="E298" s="80">
        <v>2021</v>
      </c>
      <c r="F298" s="80" t="s">
        <v>75</v>
      </c>
      <c r="G298" s="182" t="s">
        <v>564</v>
      </c>
      <c r="H298" s="80" t="s">
        <v>564</v>
      </c>
      <c r="I298" s="173"/>
      <c r="J298" s="83"/>
      <c r="K298" s="81"/>
      <c r="L298" s="81"/>
      <c r="M298" s="81"/>
      <c r="N298" s="81"/>
      <c r="O298" s="81"/>
      <c r="P298" s="81"/>
      <c r="Q298" s="81"/>
      <c r="R298" s="81"/>
      <c r="S298" s="81"/>
      <c r="T298" s="81"/>
      <c r="U298" s="81"/>
      <c r="V298" s="81"/>
      <c r="W298" s="81"/>
      <c r="X298" s="81"/>
      <c r="Y298" s="81"/>
      <c r="Z298" s="81"/>
      <c r="AA298" s="81"/>
      <c r="AB298" s="81"/>
      <c r="AC298" s="82"/>
      <c r="AD298" s="81"/>
      <c r="AE298" s="81"/>
      <c r="AF298" s="81"/>
      <c r="AG298" s="81"/>
      <c r="AH298" s="81"/>
      <c r="AI298" s="81"/>
      <c r="AJ298" s="81"/>
      <c r="AK298" s="81"/>
      <c r="AL298" s="81"/>
      <c r="AM298" s="81"/>
      <c r="AN298"/>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8" t="s">
        <v>1598</v>
      </c>
      <c r="B299" s="80">
        <v>291</v>
      </c>
      <c r="C299" s="80">
        <v>16</v>
      </c>
      <c r="D299" s="80">
        <v>111</v>
      </c>
      <c r="E299" s="80">
        <v>2021</v>
      </c>
      <c r="F299" s="80" t="s">
        <v>75</v>
      </c>
      <c r="G299" s="182" t="s">
        <v>564</v>
      </c>
      <c r="H299" s="80" t="s">
        <v>564</v>
      </c>
      <c r="I299" s="173"/>
      <c r="J299" s="83"/>
      <c r="K299" s="81"/>
      <c r="L299" s="81"/>
      <c r="M299" s="81"/>
      <c r="N299" s="81"/>
      <c r="O299" s="81"/>
      <c r="P299" s="81"/>
      <c r="Q299" s="81"/>
      <c r="R299" s="81"/>
      <c r="S299" s="81"/>
      <c r="T299" s="81"/>
      <c r="U299" s="81"/>
      <c r="V299" s="81"/>
      <c r="W299" s="81"/>
      <c r="X299" s="81"/>
      <c r="Y299" s="81"/>
      <c r="Z299" s="81"/>
      <c r="AA299" s="81"/>
      <c r="AB299" s="81"/>
      <c r="AC299" s="82"/>
      <c r="AD299" s="81"/>
      <c r="AE299" s="81"/>
      <c r="AF299" s="81"/>
      <c r="AG299" s="81"/>
      <c r="AH299" s="81"/>
      <c r="AI299" s="81"/>
      <c r="AJ299" s="81"/>
      <c r="AK299" s="81"/>
      <c r="AL299" s="81"/>
      <c r="AM299" s="81"/>
      <c r="AN299"/>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8" t="s">
        <v>1598</v>
      </c>
      <c r="B300" s="80">
        <v>292</v>
      </c>
      <c r="C300" s="80">
        <v>16</v>
      </c>
      <c r="D300" s="80">
        <v>112</v>
      </c>
      <c r="E300" s="80">
        <v>2021</v>
      </c>
      <c r="F300" s="80" t="s">
        <v>75</v>
      </c>
      <c r="G300" s="182" t="s">
        <v>564</v>
      </c>
      <c r="H300" s="80" t="s">
        <v>564</v>
      </c>
      <c r="I300" s="173"/>
      <c r="J300" s="83"/>
      <c r="K300" s="81"/>
      <c r="L300" s="81"/>
      <c r="M300" s="81"/>
      <c r="N300" s="81"/>
      <c r="O300" s="81"/>
      <c r="P300" s="81"/>
      <c r="Q300" s="81"/>
      <c r="R300" s="81"/>
      <c r="S300" s="81"/>
      <c r="T300" s="81"/>
      <c r="U300" s="81"/>
      <c r="V300" s="81"/>
      <c r="W300" s="81"/>
      <c r="X300" s="81"/>
      <c r="Y300" s="81"/>
      <c r="Z300" s="81"/>
      <c r="AA300" s="81"/>
      <c r="AB300" s="81"/>
      <c r="AC300" s="82"/>
      <c r="AD300" s="81"/>
      <c r="AE300" s="81"/>
      <c r="AF300" s="81"/>
      <c r="AG300" s="81"/>
      <c r="AH300" s="81"/>
      <c r="AI300" s="81"/>
      <c r="AJ300" s="81"/>
      <c r="AK300" s="81"/>
      <c r="AL300" s="81"/>
      <c r="AM300" s="81"/>
      <c r="AN300"/>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8" t="s">
        <v>1598</v>
      </c>
      <c r="B301" s="80">
        <v>293</v>
      </c>
      <c r="C301" s="80">
        <v>16</v>
      </c>
      <c r="D301" s="80">
        <v>113</v>
      </c>
      <c r="E301" s="80">
        <v>2021</v>
      </c>
      <c r="F301" s="80" t="s">
        <v>75</v>
      </c>
      <c r="G301" s="182" t="s">
        <v>564</v>
      </c>
      <c r="H301" s="80" t="s">
        <v>564</v>
      </c>
      <c r="I301" s="173"/>
      <c r="J301" s="83"/>
      <c r="K301" s="81"/>
      <c r="L301" s="81"/>
      <c r="M301" s="81"/>
      <c r="N301" s="81"/>
      <c r="O301" s="81"/>
      <c r="P301" s="81"/>
      <c r="Q301" s="81"/>
      <c r="R301" s="81"/>
      <c r="S301" s="81"/>
      <c r="T301" s="81"/>
      <c r="U301" s="81"/>
      <c r="V301" s="81"/>
      <c r="W301" s="81"/>
      <c r="X301" s="81"/>
      <c r="Y301" s="81"/>
      <c r="Z301" s="81"/>
      <c r="AA301" s="81"/>
      <c r="AB301" s="81"/>
      <c r="AC301" s="82"/>
      <c r="AD301" s="81"/>
      <c r="AE301" s="81"/>
      <c r="AF301" s="81"/>
      <c r="AG301" s="81"/>
      <c r="AH301" s="81"/>
      <c r="AI301" s="81"/>
      <c r="AJ301" s="81"/>
      <c r="AK301" s="81"/>
      <c r="AL301" s="81"/>
      <c r="AM301" s="81"/>
      <c r="AN30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8" t="s">
        <v>1598</v>
      </c>
      <c r="B302" s="80">
        <v>294</v>
      </c>
      <c r="C302" s="80">
        <v>16</v>
      </c>
      <c r="D302" s="80">
        <v>114</v>
      </c>
      <c r="E302" s="80">
        <v>2021</v>
      </c>
      <c r="F302" s="80" t="s">
        <v>75</v>
      </c>
      <c r="G302" s="182" t="s">
        <v>564</v>
      </c>
      <c r="H302" s="80" t="s">
        <v>564</v>
      </c>
      <c r="I302" s="173"/>
      <c r="J302" s="83"/>
      <c r="K302" s="81"/>
      <c r="L302" s="81"/>
      <c r="M302" s="81"/>
      <c r="N302" s="81"/>
      <c r="O302" s="81"/>
      <c r="P302" s="81"/>
      <c r="Q302" s="81"/>
      <c r="R302" s="81"/>
      <c r="S302" s="81"/>
      <c r="T302" s="81"/>
      <c r="U302" s="81"/>
      <c r="V302" s="81"/>
      <c r="W302" s="81"/>
      <c r="X302" s="81"/>
      <c r="Y302" s="81"/>
      <c r="Z302" s="81"/>
      <c r="AA302" s="81"/>
      <c r="AB302" s="81"/>
      <c r="AC302" s="82"/>
      <c r="AD302" s="81"/>
      <c r="AE302" s="81"/>
      <c r="AF302" s="81"/>
      <c r="AG302" s="81"/>
      <c r="AH302" s="81"/>
      <c r="AI302" s="81"/>
      <c r="AJ302" s="81"/>
      <c r="AK302" s="81"/>
      <c r="AL302" s="81"/>
      <c r="AM302" s="81"/>
      <c r="AN302"/>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8" t="s">
        <v>1598</v>
      </c>
      <c r="B303" s="80">
        <v>295</v>
      </c>
      <c r="C303" s="80">
        <v>16</v>
      </c>
      <c r="D303" s="80">
        <v>115</v>
      </c>
      <c r="E303" s="80">
        <v>2021</v>
      </c>
      <c r="F303" s="80" t="s">
        <v>75</v>
      </c>
      <c r="G303" s="182" t="s">
        <v>564</v>
      </c>
      <c r="H303" s="80" t="s">
        <v>564</v>
      </c>
      <c r="I303" s="173"/>
      <c r="J303" s="83"/>
      <c r="K303" s="81"/>
      <c r="L303" s="81"/>
      <c r="M303" s="81"/>
      <c r="N303" s="81"/>
      <c r="O303" s="81"/>
      <c r="P303" s="81"/>
      <c r="Q303" s="81"/>
      <c r="R303" s="81"/>
      <c r="S303" s="81"/>
      <c r="T303" s="81"/>
      <c r="U303" s="81"/>
      <c r="V303" s="81"/>
      <c r="W303" s="81"/>
      <c r="X303" s="81"/>
      <c r="Y303" s="81"/>
      <c r="Z303" s="81"/>
      <c r="AA303" s="81"/>
      <c r="AB303" s="81"/>
      <c r="AC303" s="82"/>
      <c r="AD303" s="81"/>
      <c r="AE303" s="81"/>
      <c r="AF303" s="81"/>
      <c r="AG303" s="81"/>
      <c r="AH303" s="81"/>
      <c r="AI303" s="81"/>
      <c r="AJ303" s="81"/>
      <c r="AK303" s="81"/>
      <c r="AL303" s="81"/>
      <c r="AM303" s="81"/>
      <c r="AN303"/>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8" t="s">
        <v>1598</v>
      </c>
      <c r="B304" s="80">
        <v>296</v>
      </c>
      <c r="C304" s="80">
        <v>16</v>
      </c>
      <c r="D304" s="80">
        <v>116</v>
      </c>
      <c r="E304" s="80">
        <v>2021</v>
      </c>
      <c r="F304" s="80" t="s">
        <v>75</v>
      </c>
      <c r="G304" s="182" t="s">
        <v>564</v>
      </c>
      <c r="H304" s="80" t="s">
        <v>564</v>
      </c>
      <c r="I304" s="173"/>
      <c r="J304" s="83"/>
      <c r="K304" s="81"/>
      <c r="L304" s="81"/>
      <c r="M304" s="81"/>
      <c r="N304" s="81"/>
      <c r="O304" s="81"/>
      <c r="P304" s="81"/>
      <c r="Q304" s="81"/>
      <c r="R304" s="81"/>
      <c r="S304" s="81"/>
      <c r="T304" s="81"/>
      <c r="U304" s="81"/>
      <c r="V304" s="81"/>
      <c r="W304" s="81"/>
      <c r="X304" s="81"/>
      <c r="Y304" s="81"/>
      <c r="Z304" s="81"/>
      <c r="AA304" s="81"/>
      <c r="AB304" s="81"/>
      <c r="AC304" s="82"/>
      <c r="AD304" s="81"/>
      <c r="AE304" s="81"/>
      <c r="AF304" s="81"/>
      <c r="AG304" s="81"/>
      <c r="AH304" s="81"/>
      <c r="AI304" s="81"/>
      <c r="AJ304" s="81"/>
      <c r="AK304" s="81"/>
      <c r="AL304" s="81"/>
      <c r="AM304" s="81"/>
      <c r="AN304"/>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8" t="s">
        <v>1598</v>
      </c>
      <c r="B305" s="80">
        <v>297</v>
      </c>
      <c r="C305" s="80">
        <v>16</v>
      </c>
      <c r="D305" s="80">
        <v>117</v>
      </c>
      <c r="E305" s="80">
        <v>2021</v>
      </c>
      <c r="F305" s="80" t="s">
        <v>75</v>
      </c>
      <c r="G305" s="182" t="s">
        <v>564</v>
      </c>
      <c r="H305" s="80" t="s">
        <v>564</v>
      </c>
      <c r="I305" s="173"/>
      <c r="J305" s="83"/>
      <c r="K305" s="81"/>
      <c r="L305" s="81"/>
      <c r="M305" s="81"/>
      <c r="N305" s="81"/>
      <c r="O305" s="81"/>
      <c r="P305" s="81"/>
      <c r="Q305" s="81"/>
      <c r="R305" s="81"/>
      <c r="S305" s="81"/>
      <c r="T305" s="81"/>
      <c r="U305" s="81"/>
      <c r="V305" s="81"/>
      <c r="W305" s="81"/>
      <c r="X305" s="81"/>
      <c r="Y305" s="81"/>
      <c r="Z305" s="81"/>
      <c r="AA305" s="81"/>
      <c r="AB305" s="81"/>
      <c r="AC305" s="82"/>
      <c r="AD305" s="81"/>
      <c r="AE305" s="81"/>
      <c r="AF305" s="81"/>
      <c r="AG305" s="81"/>
      <c r="AH305" s="81"/>
      <c r="AI305" s="81"/>
      <c r="AJ305" s="81"/>
      <c r="AK305" s="81"/>
      <c r="AL305" s="81"/>
      <c r="AM305" s="81"/>
      <c r="AN305"/>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8" t="s">
        <v>1598</v>
      </c>
      <c r="B306" s="80">
        <v>298</v>
      </c>
      <c r="C306" s="80">
        <v>16</v>
      </c>
      <c r="D306" s="80">
        <v>118</v>
      </c>
      <c r="E306" s="80">
        <v>2021</v>
      </c>
      <c r="F306" s="80" t="s">
        <v>75</v>
      </c>
      <c r="G306" s="182" t="s">
        <v>564</v>
      </c>
      <c r="H306" s="80" t="s">
        <v>564</v>
      </c>
      <c r="I306" s="173"/>
      <c r="J306" s="83"/>
      <c r="K306" s="81"/>
      <c r="L306" s="81"/>
      <c r="M306" s="81"/>
      <c r="N306" s="81"/>
      <c r="O306" s="81"/>
      <c r="P306" s="81"/>
      <c r="Q306" s="81"/>
      <c r="R306" s="81"/>
      <c r="S306" s="81"/>
      <c r="T306" s="81"/>
      <c r="U306" s="81"/>
      <c r="V306" s="81"/>
      <c r="W306" s="81"/>
      <c r="X306" s="81"/>
      <c r="Y306" s="81"/>
      <c r="Z306" s="81"/>
      <c r="AA306" s="81"/>
      <c r="AB306" s="81"/>
      <c r="AC306" s="82"/>
      <c r="AD306" s="81"/>
      <c r="AE306" s="81"/>
      <c r="AF306" s="81"/>
      <c r="AG306" s="81"/>
      <c r="AH306" s="81"/>
      <c r="AI306" s="81"/>
      <c r="AJ306" s="81"/>
      <c r="AK306" s="81"/>
      <c r="AL306" s="81"/>
      <c r="AM306" s="81"/>
      <c r="AN306"/>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8" t="s">
        <v>1598</v>
      </c>
      <c r="B307" s="80">
        <v>299</v>
      </c>
      <c r="C307" s="80">
        <v>16</v>
      </c>
      <c r="D307" s="80">
        <v>119</v>
      </c>
      <c r="E307" s="80">
        <v>2021</v>
      </c>
      <c r="F307" s="80" t="s">
        <v>75</v>
      </c>
      <c r="G307" s="182" t="s">
        <v>564</v>
      </c>
      <c r="H307" s="80" t="s">
        <v>564</v>
      </c>
      <c r="I307" s="173"/>
      <c r="J307" s="83"/>
      <c r="K307" s="81"/>
      <c r="L307" s="81"/>
      <c r="M307" s="81"/>
      <c r="N307" s="81"/>
      <c r="O307" s="81"/>
      <c r="P307" s="81"/>
      <c r="Q307" s="81"/>
      <c r="R307" s="81"/>
      <c r="S307" s="81"/>
      <c r="T307" s="81"/>
      <c r="U307" s="81"/>
      <c r="V307" s="81"/>
      <c r="W307" s="81"/>
      <c r="X307" s="81"/>
      <c r="Y307" s="81"/>
      <c r="Z307" s="81"/>
      <c r="AA307" s="81"/>
      <c r="AB307" s="81"/>
      <c r="AC307" s="82"/>
      <c r="AD307" s="81"/>
      <c r="AE307" s="81"/>
      <c r="AF307" s="81"/>
      <c r="AG307" s="81"/>
      <c r="AH307" s="81"/>
      <c r="AI307" s="81"/>
      <c r="AJ307" s="81"/>
      <c r="AK307" s="81"/>
      <c r="AL307" s="81"/>
      <c r="AM307" s="81"/>
      <c r="AN307"/>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8" t="s">
        <v>1598</v>
      </c>
      <c r="B308" s="80">
        <v>300</v>
      </c>
      <c r="C308" s="80">
        <v>16</v>
      </c>
      <c r="D308" s="80">
        <v>120</v>
      </c>
      <c r="E308" s="80">
        <v>2021</v>
      </c>
      <c r="F308" s="80" t="s">
        <v>75</v>
      </c>
      <c r="G308" s="182" t="s">
        <v>564</v>
      </c>
      <c r="H308" s="80" t="s">
        <v>564</v>
      </c>
      <c r="I308" s="173"/>
      <c r="J308" s="83"/>
      <c r="K308" s="81"/>
      <c r="L308" s="81"/>
      <c r="M308" s="81"/>
      <c r="N308" s="81"/>
      <c r="O308" s="81"/>
      <c r="P308" s="81"/>
      <c r="Q308" s="81"/>
      <c r="R308" s="81"/>
      <c r="S308" s="81"/>
      <c r="T308" s="81"/>
      <c r="U308" s="81"/>
      <c r="V308" s="81"/>
      <c r="W308" s="81"/>
      <c r="X308" s="81"/>
      <c r="Y308" s="81"/>
      <c r="Z308" s="81"/>
      <c r="AA308" s="81"/>
      <c r="AB308" s="81"/>
      <c r="AC308" s="82"/>
      <c r="AD308" s="81"/>
      <c r="AE308" s="81"/>
      <c r="AF308" s="81"/>
      <c r="AG308" s="81"/>
      <c r="AH308" s="81"/>
      <c r="AI308" s="81"/>
      <c r="AJ308" s="81"/>
      <c r="AK308" s="81"/>
      <c r="AL308" s="81"/>
      <c r="AM308" s="81"/>
      <c r="AN308"/>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8" t="s">
        <v>1598</v>
      </c>
      <c r="B309" s="80">
        <v>301</v>
      </c>
      <c r="C309" s="80">
        <v>16</v>
      </c>
      <c r="D309" s="80">
        <v>121</v>
      </c>
      <c r="E309" s="80">
        <v>2021</v>
      </c>
      <c r="F309" s="80" t="s">
        <v>75</v>
      </c>
      <c r="G309" s="182" t="s">
        <v>564</v>
      </c>
      <c r="H309" s="80" t="s">
        <v>564</v>
      </c>
      <c r="I309" s="173"/>
      <c r="J309" s="83"/>
      <c r="K309" s="81"/>
      <c r="L309" s="81"/>
      <c r="M309" s="81"/>
      <c r="N309" s="81"/>
      <c r="O309" s="81"/>
      <c r="P309" s="81"/>
      <c r="Q309" s="81"/>
      <c r="R309" s="81"/>
      <c r="S309" s="81"/>
      <c r="T309" s="81"/>
      <c r="U309" s="81"/>
      <c r="V309" s="81"/>
      <c r="W309" s="81"/>
      <c r="X309" s="81"/>
      <c r="Y309" s="81"/>
      <c r="Z309" s="81"/>
      <c r="AA309" s="81"/>
      <c r="AB309" s="81"/>
      <c r="AC309" s="82"/>
      <c r="AD309" s="81"/>
      <c r="AE309" s="81"/>
      <c r="AF309" s="81"/>
      <c r="AG309" s="81"/>
      <c r="AH309" s="81"/>
      <c r="AI309" s="81"/>
      <c r="AJ309" s="81"/>
      <c r="AK309" s="81"/>
      <c r="AL309" s="81"/>
      <c r="AM309" s="81"/>
      <c r="AN309"/>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8" t="s">
        <v>1598</v>
      </c>
      <c r="B310" s="80">
        <v>302</v>
      </c>
      <c r="C310" s="80">
        <v>16</v>
      </c>
      <c r="D310" s="80">
        <v>122</v>
      </c>
      <c r="E310" s="80">
        <v>2021</v>
      </c>
      <c r="F310" s="80" t="s">
        <v>75</v>
      </c>
      <c r="G310" s="182" t="s">
        <v>564</v>
      </c>
      <c r="H310" s="80" t="s">
        <v>564</v>
      </c>
      <c r="I310" s="173"/>
      <c r="J310" s="83"/>
      <c r="K310" s="81"/>
      <c r="L310" s="81"/>
      <c r="M310" s="81"/>
      <c r="N310" s="81"/>
      <c r="O310" s="81"/>
      <c r="P310" s="81"/>
      <c r="Q310" s="81"/>
      <c r="R310" s="81"/>
      <c r="S310" s="81"/>
      <c r="T310" s="81"/>
      <c r="U310" s="81"/>
      <c r="V310" s="81"/>
      <c r="W310" s="81"/>
      <c r="X310" s="81"/>
      <c r="Y310" s="81"/>
      <c r="Z310" s="81"/>
      <c r="AA310" s="81"/>
      <c r="AB310" s="81"/>
      <c r="AC310" s="82"/>
      <c r="AD310" s="81"/>
      <c r="AE310" s="81"/>
      <c r="AF310" s="81"/>
      <c r="AG310" s="81"/>
      <c r="AH310" s="81"/>
      <c r="AI310" s="81"/>
      <c r="AJ310" s="81"/>
      <c r="AK310" s="81"/>
      <c r="AL310" s="81"/>
      <c r="AM310" s="81"/>
      <c r="AN310"/>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8" t="s">
        <v>1598</v>
      </c>
      <c r="B311" s="80">
        <v>303</v>
      </c>
      <c r="C311" s="80">
        <v>16</v>
      </c>
      <c r="D311" s="80">
        <v>123</v>
      </c>
      <c r="E311" s="80">
        <v>2021</v>
      </c>
      <c r="F311" s="80" t="s">
        <v>75</v>
      </c>
      <c r="G311" s="182" t="s">
        <v>564</v>
      </c>
      <c r="H311" s="80" t="s">
        <v>564</v>
      </c>
      <c r="I311" s="173"/>
      <c r="J311" s="83"/>
      <c r="K311" s="81"/>
      <c r="L311" s="81"/>
      <c r="M311" s="81"/>
      <c r="N311" s="81"/>
      <c r="O311" s="81"/>
      <c r="P311" s="81"/>
      <c r="Q311" s="81"/>
      <c r="R311" s="81"/>
      <c r="S311" s="81"/>
      <c r="T311" s="81"/>
      <c r="U311" s="81"/>
      <c r="V311" s="81"/>
      <c r="W311" s="81"/>
      <c r="X311" s="81"/>
      <c r="Y311" s="81"/>
      <c r="Z311" s="81"/>
      <c r="AA311" s="81"/>
      <c r="AB311" s="81"/>
      <c r="AC311" s="82"/>
      <c r="AD311" s="81"/>
      <c r="AE311" s="81"/>
      <c r="AF311" s="81"/>
      <c r="AG311" s="81"/>
      <c r="AH311" s="81"/>
      <c r="AI311" s="81"/>
      <c r="AJ311" s="81"/>
      <c r="AK311" s="81"/>
      <c r="AL311" s="81"/>
      <c r="AM311" s="81"/>
      <c r="AN31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8" t="s">
        <v>1598</v>
      </c>
      <c r="B312" s="80">
        <v>304</v>
      </c>
      <c r="C312" s="80">
        <v>16</v>
      </c>
      <c r="D312" s="80">
        <v>124</v>
      </c>
      <c r="E312" s="80">
        <v>2021</v>
      </c>
      <c r="F312" s="80" t="s">
        <v>75</v>
      </c>
      <c r="G312" s="182" t="s">
        <v>564</v>
      </c>
      <c r="H312" s="80" t="s">
        <v>564</v>
      </c>
      <c r="I312" s="173"/>
      <c r="J312" s="83"/>
      <c r="K312" s="81"/>
      <c r="L312" s="81"/>
      <c r="M312" s="81"/>
      <c r="N312" s="81"/>
      <c r="O312" s="81"/>
      <c r="P312" s="81"/>
      <c r="Q312" s="81"/>
      <c r="R312" s="81"/>
      <c r="S312" s="81"/>
      <c r="T312" s="81"/>
      <c r="U312" s="81"/>
      <c r="V312" s="81"/>
      <c r="W312" s="81"/>
      <c r="X312" s="81"/>
      <c r="Y312" s="81"/>
      <c r="Z312" s="81"/>
      <c r="AA312" s="81"/>
      <c r="AB312" s="81"/>
      <c r="AC312" s="82"/>
      <c r="AD312" s="81"/>
      <c r="AE312" s="81"/>
      <c r="AF312" s="81"/>
      <c r="AG312" s="81"/>
      <c r="AH312" s="81"/>
      <c r="AI312" s="81"/>
      <c r="AJ312" s="81"/>
      <c r="AK312" s="81"/>
      <c r="AL312" s="81"/>
      <c r="AM312" s="81"/>
      <c r="AN312"/>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8" t="s">
        <v>1598</v>
      </c>
      <c r="B313" s="80">
        <v>305</v>
      </c>
      <c r="C313" s="80">
        <v>16</v>
      </c>
      <c r="D313" s="80">
        <v>125</v>
      </c>
      <c r="E313" s="80">
        <v>2021</v>
      </c>
      <c r="F313" s="80" t="s">
        <v>75</v>
      </c>
      <c r="G313" s="182" t="s">
        <v>564</v>
      </c>
      <c r="H313" s="80" t="s">
        <v>564</v>
      </c>
      <c r="I313" s="173"/>
      <c r="J313" s="83"/>
      <c r="K313" s="81"/>
      <c r="L313" s="81"/>
      <c r="M313" s="81"/>
      <c r="N313" s="81"/>
      <c r="O313" s="81"/>
      <c r="P313" s="81"/>
      <c r="Q313" s="81"/>
      <c r="R313" s="81"/>
      <c r="S313" s="81"/>
      <c r="T313" s="81"/>
      <c r="U313" s="81"/>
      <c r="V313" s="81"/>
      <c r="W313" s="81"/>
      <c r="X313" s="81"/>
      <c r="Y313" s="81"/>
      <c r="Z313" s="81"/>
      <c r="AA313" s="81"/>
      <c r="AB313" s="81"/>
      <c r="AC313" s="82"/>
      <c r="AD313" s="81"/>
      <c r="AE313" s="81"/>
      <c r="AF313" s="81"/>
      <c r="AG313" s="81"/>
      <c r="AH313" s="81"/>
      <c r="AI313" s="81"/>
      <c r="AJ313" s="81"/>
      <c r="AK313" s="81"/>
      <c r="AL313" s="81"/>
      <c r="AM313" s="81"/>
      <c r="AN313"/>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8" t="s">
        <v>1598</v>
      </c>
      <c r="B314" s="80">
        <v>306</v>
      </c>
      <c r="C314" s="80">
        <v>16</v>
      </c>
      <c r="D314" s="80">
        <v>126</v>
      </c>
      <c r="E314" s="80">
        <v>2021</v>
      </c>
      <c r="F314" s="80" t="s">
        <v>75</v>
      </c>
      <c r="G314" s="182" t="s">
        <v>564</v>
      </c>
      <c r="H314" s="80" t="s">
        <v>564</v>
      </c>
      <c r="I314" s="173"/>
      <c r="J314" s="83"/>
      <c r="K314" s="81"/>
      <c r="L314" s="81"/>
      <c r="M314" s="81"/>
      <c r="N314" s="81"/>
      <c r="O314" s="81"/>
      <c r="P314" s="81"/>
      <c r="Q314" s="81"/>
      <c r="R314" s="81"/>
      <c r="S314" s="81"/>
      <c r="T314" s="81"/>
      <c r="U314" s="81"/>
      <c r="V314" s="81"/>
      <c r="W314" s="81"/>
      <c r="X314" s="81"/>
      <c r="Y314" s="81"/>
      <c r="Z314" s="81"/>
      <c r="AA314" s="81"/>
      <c r="AB314" s="81"/>
      <c r="AC314" s="82"/>
      <c r="AD314" s="81"/>
      <c r="AE314" s="81"/>
      <c r="AF314" s="81"/>
      <c r="AG314" s="81"/>
      <c r="AH314" s="81"/>
      <c r="AI314" s="81"/>
      <c r="AJ314" s="81"/>
      <c r="AK314" s="81"/>
      <c r="AL314" s="81"/>
      <c r="AM314" s="81"/>
      <c r="AN314"/>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8" t="s">
        <v>1598</v>
      </c>
      <c r="B315" s="80">
        <v>307</v>
      </c>
      <c r="C315" s="80">
        <v>16</v>
      </c>
      <c r="D315" s="80">
        <v>127</v>
      </c>
      <c r="E315" s="80">
        <v>2021</v>
      </c>
      <c r="F315" s="80" t="s">
        <v>75</v>
      </c>
      <c r="G315" s="182" t="s">
        <v>564</v>
      </c>
      <c r="H315" s="80" t="s">
        <v>564</v>
      </c>
      <c r="I315" s="173"/>
      <c r="J315" s="83"/>
      <c r="K315" s="81"/>
      <c r="L315" s="81"/>
      <c r="M315" s="81"/>
      <c r="N315" s="81"/>
      <c r="O315" s="81"/>
      <c r="P315" s="81"/>
      <c r="Q315" s="81"/>
      <c r="R315" s="81"/>
      <c r="S315" s="81"/>
      <c r="T315" s="81"/>
      <c r="U315" s="81"/>
      <c r="V315" s="81"/>
      <c r="W315" s="81"/>
      <c r="X315" s="81"/>
      <c r="Y315" s="81"/>
      <c r="Z315" s="81"/>
      <c r="AA315" s="81"/>
      <c r="AB315" s="81"/>
      <c r="AC315" s="82"/>
      <c r="AD315" s="81"/>
      <c r="AE315" s="81"/>
      <c r="AF315" s="81"/>
      <c r="AG315" s="81"/>
      <c r="AH315" s="81"/>
      <c r="AI315" s="81"/>
      <c r="AJ315" s="81"/>
      <c r="AK315" s="81"/>
      <c r="AL315" s="81"/>
      <c r="AM315" s="81"/>
      <c r="AN315"/>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8" t="s">
        <v>1598</v>
      </c>
      <c r="B316" s="80">
        <v>308</v>
      </c>
      <c r="C316" s="80">
        <v>16</v>
      </c>
      <c r="D316" s="80">
        <v>128</v>
      </c>
      <c r="E316" s="80">
        <v>2021</v>
      </c>
      <c r="F316" s="80" t="s">
        <v>75</v>
      </c>
      <c r="G316" s="182" t="s">
        <v>564</v>
      </c>
      <c r="H316" s="80" t="s">
        <v>564</v>
      </c>
      <c r="I316" s="173"/>
      <c r="J316" s="83"/>
      <c r="K316" s="81"/>
      <c r="L316" s="81"/>
      <c r="M316" s="81"/>
      <c r="N316" s="81"/>
      <c r="O316" s="81"/>
      <c r="P316" s="81"/>
      <c r="Q316" s="81"/>
      <c r="R316" s="81"/>
      <c r="S316" s="81"/>
      <c r="T316" s="81"/>
      <c r="U316" s="81"/>
      <c r="V316" s="81"/>
      <c r="W316" s="81"/>
      <c r="X316" s="81"/>
      <c r="Y316" s="81"/>
      <c r="Z316" s="81"/>
      <c r="AA316" s="81"/>
      <c r="AB316" s="81"/>
      <c r="AC316" s="82"/>
      <c r="AD316" s="81"/>
      <c r="AE316" s="81"/>
      <c r="AF316" s="81"/>
      <c r="AG316" s="81"/>
      <c r="AH316" s="81"/>
      <c r="AI316" s="81"/>
      <c r="AJ316" s="81"/>
      <c r="AK316" s="81"/>
      <c r="AL316" s="81"/>
      <c r="AM316" s="81"/>
      <c r="AN316"/>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8" t="s">
        <v>1598</v>
      </c>
      <c r="B317" s="80">
        <v>309</v>
      </c>
      <c r="C317" s="80">
        <v>16</v>
      </c>
      <c r="D317" s="80">
        <v>129</v>
      </c>
      <c r="E317" s="80">
        <v>2021</v>
      </c>
      <c r="F317" s="80" t="s">
        <v>75</v>
      </c>
      <c r="G317" s="182" t="s">
        <v>564</v>
      </c>
      <c r="H317" s="80" t="s">
        <v>564</v>
      </c>
      <c r="I317" s="173"/>
      <c r="J317" s="83"/>
      <c r="K317" s="81"/>
      <c r="L317" s="81"/>
      <c r="M317" s="81"/>
      <c r="N317" s="81"/>
      <c r="O317" s="81"/>
      <c r="P317" s="81"/>
      <c r="Q317" s="81"/>
      <c r="R317" s="81"/>
      <c r="S317" s="81"/>
      <c r="T317" s="81"/>
      <c r="U317" s="81"/>
      <c r="V317" s="81"/>
      <c r="W317" s="81"/>
      <c r="X317" s="81"/>
      <c r="Y317" s="81"/>
      <c r="Z317" s="81"/>
      <c r="AA317" s="81"/>
      <c r="AB317" s="81"/>
      <c r="AC317" s="82"/>
      <c r="AD317" s="81"/>
      <c r="AE317" s="81"/>
      <c r="AF317" s="81"/>
      <c r="AG317" s="81"/>
      <c r="AH317" s="81"/>
      <c r="AI317" s="81"/>
      <c r="AJ317" s="81"/>
      <c r="AK317" s="81"/>
      <c r="AL317" s="81"/>
      <c r="AM317" s="81"/>
      <c r="AN317"/>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8" t="s">
        <v>1598</v>
      </c>
      <c r="B318" s="80">
        <v>310</v>
      </c>
      <c r="C318" s="80">
        <v>16</v>
      </c>
      <c r="D318" s="80">
        <v>130</v>
      </c>
      <c r="E318" s="80">
        <v>2021</v>
      </c>
      <c r="F318" s="80" t="s">
        <v>75</v>
      </c>
      <c r="G318" s="182" t="s">
        <v>564</v>
      </c>
      <c r="H318" s="80" t="s">
        <v>564</v>
      </c>
      <c r="I318" s="173"/>
      <c r="J318" s="83"/>
      <c r="K318" s="81"/>
      <c r="L318" s="81"/>
      <c r="M318" s="81"/>
      <c r="N318" s="81"/>
      <c r="O318" s="81"/>
      <c r="P318" s="81"/>
      <c r="Q318" s="81"/>
      <c r="R318" s="81"/>
      <c r="S318" s="81"/>
      <c r="T318" s="81"/>
      <c r="U318" s="81"/>
      <c r="V318" s="81"/>
      <c r="W318" s="81"/>
      <c r="X318" s="81"/>
      <c r="Y318" s="81"/>
      <c r="Z318" s="81"/>
      <c r="AA318" s="81"/>
      <c r="AB318" s="81"/>
      <c r="AC318" s="82"/>
      <c r="AD318" s="81"/>
      <c r="AE318" s="81"/>
      <c r="AF318" s="81"/>
      <c r="AG318" s="81"/>
      <c r="AH318" s="81"/>
      <c r="AI318" s="81"/>
      <c r="AJ318" s="81"/>
      <c r="AK318" s="81"/>
      <c r="AL318" s="81"/>
      <c r="AM318" s="81"/>
      <c r="AN318"/>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8" t="s">
        <v>1598</v>
      </c>
      <c r="B319" s="80">
        <v>311</v>
      </c>
      <c r="C319" s="80">
        <v>16</v>
      </c>
      <c r="D319" s="80">
        <v>131</v>
      </c>
      <c r="E319" s="80">
        <v>2021</v>
      </c>
      <c r="F319" s="80" t="s">
        <v>75</v>
      </c>
      <c r="G319" s="182" t="s">
        <v>564</v>
      </c>
      <c r="H319" s="80" t="s">
        <v>564</v>
      </c>
      <c r="I319" s="173"/>
      <c r="J319" s="83"/>
      <c r="K319" s="81"/>
      <c r="L319" s="81"/>
      <c r="M319" s="81"/>
      <c r="N319" s="81"/>
      <c r="O319" s="81"/>
      <c r="P319" s="81"/>
      <c r="Q319" s="81"/>
      <c r="R319" s="81"/>
      <c r="S319" s="81"/>
      <c r="T319" s="81"/>
      <c r="U319" s="81"/>
      <c r="V319" s="81"/>
      <c r="W319" s="81"/>
      <c r="X319" s="81"/>
      <c r="Y319" s="81"/>
      <c r="Z319" s="81"/>
      <c r="AA319" s="81"/>
      <c r="AB319" s="81"/>
      <c r="AC319" s="82"/>
      <c r="AD319" s="81"/>
      <c r="AE319" s="81"/>
      <c r="AF319" s="81"/>
      <c r="AG319" s="81"/>
      <c r="AH319" s="81"/>
      <c r="AI319" s="81"/>
      <c r="AJ319" s="81"/>
      <c r="AK319" s="81"/>
      <c r="AL319" s="81"/>
      <c r="AM319" s="81"/>
      <c r="AN319"/>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8" t="s">
        <v>1598</v>
      </c>
      <c r="B320" s="80">
        <v>312</v>
      </c>
      <c r="C320" s="80">
        <v>16</v>
      </c>
      <c r="D320" s="80">
        <v>132</v>
      </c>
      <c r="E320" s="80">
        <v>2021</v>
      </c>
      <c r="F320" s="80" t="s">
        <v>75</v>
      </c>
      <c r="G320" s="182" t="s">
        <v>564</v>
      </c>
      <c r="H320" s="80" t="s">
        <v>564</v>
      </c>
      <c r="I320" s="173"/>
      <c r="J320" s="83"/>
      <c r="K320" s="81"/>
      <c r="L320" s="81"/>
      <c r="M320" s="81"/>
      <c r="N320" s="81"/>
      <c r="O320" s="81"/>
      <c r="P320" s="81"/>
      <c r="Q320" s="81"/>
      <c r="R320" s="81"/>
      <c r="S320" s="81"/>
      <c r="T320" s="81"/>
      <c r="U320" s="81"/>
      <c r="V320" s="81"/>
      <c r="W320" s="81"/>
      <c r="X320" s="81"/>
      <c r="Y320" s="81"/>
      <c r="Z320" s="81"/>
      <c r="AA320" s="81"/>
      <c r="AB320" s="81"/>
      <c r="AC320" s="82"/>
      <c r="AD320" s="81"/>
      <c r="AE320" s="81"/>
      <c r="AF320" s="81"/>
      <c r="AG320" s="81"/>
      <c r="AH320" s="81"/>
      <c r="AI320" s="81"/>
      <c r="AJ320" s="81"/>
      <c r="AK320" s="81"/>
      <c r="AL320" s="81"/>
      <c r="AM320" s="81"/>
      <c r="AN320"/>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8" t="s">
        <v>1598</v>
      </c>
      <c r="B321" s="80">
        <v>313</v>
      </c>
      <c r="C321" s="80">
        <v>16</v>
      </c>
      <c r="D321" s="80">
        <v>133</v>
      </c>
      <c r="E321" s="80">
        <v>2021</v>
      </c>
      <c r="F321" s="80" t="s">
        <v>75</v>
      </c>
      <c r="G321" s="182" t="s">
        <v>564</v>
      </c>
      <c r="H321" s="80" t="s">
        <v>564</v>
      </c>
      <c r="I321" s="173"/>
      <c r="J321" s="83"/>
      <c r="K321" s="81"/>
      <c r="L321" s="81"/>
      <c r="M321" s="81"/>
      <c r="N321" s="81"/>
      <c r="O321" s="81"/>
      <c r="P321" s="81"/>
      <c r="Q321" s="81"/>
      <c r="R321" s="81"/>
      <c r="S321" s="81"/>
      <c r="T321" s="81"/>
      <c r="U321" s="81"/>
      <c r="V321" s="81"/>
      <c r="W321" s="81"/>
      <c r="X321" s="81"/>
      <c r="Y321" s="81"/>
      <c r="Z321" s="81"/>
      <c r="AA321" s="81"/>
      <c r="AB321" s="81"/>
      <c r="AC321" s="82"/>
      <c r="AD321" s="81"/>
      <c r="AE321" s="81"/>
      <c r="AF321" s="81"/>
      <c r="AG321" s="81"/>
      <c r="AH321" s="81"/>
      <c r="AI321" s="81"/>
      <c r="AJ321" s="81"/>
      <c r="AK321" s="81"/>
      <c r="AL321" s="81"/>
      <c r="AM321" s="81"/>
      <c r="AN32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8" t="s">
        <v>1598</v>
      </c>
      <c r="B322" s="80">
        <v>314</v>
      </c>
      <c r="C322" s="80">
        <v>16</v>
      </c>
      <c r="D322" s="80">
        <v>134</v>
      </c>
      <c r="E322" s="80">
        <v>2021</v>
      </c>
      <c r="F322" s="80" t="s">
        <v>75</v>
      </c>
      <c r="G322" s="182" t="s">
        <v>564</v>
      </c>
      <c r="H322" s="80" t="s">
        <v>564</v>
      </c>
      <c r="I322" s="173"/>
      <c r="J322" s="83"/>
      <c r="K322" s="81"/>
      <c r="L322" s="81"/>
      <c r="M322" s="81"/>
      <c r="N322" s="81"/>
      <c r="O322" s="81"/>
      <c r="P322" s="81"/>
      <c r="Q322" s="81"/>
      <c r="R322" s="81"/>
      <c r="S322" s="81"/>
      <c r="T322" s="81"/>
      <c r="U322" s="81"/>
      <c r="V322" s="81"/>
      <c r="W322" s="81"/>
      <c r="X322" s="81"/>
      <c r="Y322" s="81"/>
      <c r="Z322" s="81"/>
      <c r="AA322" s="81"/>
      <c r="AB322" s="81"/>
      <c r="AC322" s="82"/>
      <c r="AD322" s="81"/>
      <c r="AE322" s="81"/>
      <c r="AF322" s="81"/>
      <c r="AG322" s="81"/>
      <c r="AH322" s="81"/>
      <c r="AI322" s="81"/>
      <c r="AJ322" s="81"/>
      <c r="AK322" s="81"/>
      <c r="AL322" s="81"/>
      <c r="AM322" s="81"/>
      <c r="AN322"/>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8" t="s">
        <v>1598</v>
      </c>
      <c r="B323" s="80">
        <v>315</v>
      </c>
      <c r="C323" s="80">
        <v>16</v>
      </c>
      <c r="D323" s="80">
        <v>135</v>
      </c>
      <c r="E323" s="80">
        <v>2021</v>
      </c>
      <c r="F323" s="80" t="s">
        <v>75</v>
      </c>
      <c r="G323" s="182" t="s">
        <v>564</v>
      </c>
      <c r="H323" s="80" t="s">
        <v>564</v>
      </c>
      <c r="I323" s="173"/>
      <c r="J323" s="83"/>
      <c r="K323" s="81"/>
      <c r="L323" s="81"/>
      <c r="M323" s="81"/>
      <c r="N323" s="81"/>
      <c r="O323" s="81"/>
      <c r="P323" s="81"/>
      <c r="Q323" s="81"/>
      <c r="R323" s="81"/>
      <c r="S323" s="81"/>
      <c r="T323" s="81"/>
      <c r="U323" s="81"/>
      <c r="V323" s="81"/>
      <c r="W323" s="81"/>
      <c r="X323" s="81"/>
      <c r="Y323" s="81"/>
      <c r="Z323" s="81"/>
      <c r="AA323" s="81"/>
      <c r="AB323" s="81"/>
      <c r="AC323" s="82"/>
      <c r="AD323" s="81"/>
      <c r="AE323" s="81"/>
      <c r="AF323" s="81"/>
      <c r="AG323" s="81"/>
      <c r="AH323" s="81"/>
      <c r="AI323" s="81"/>
      <c r="AJ323" s="81"/>
      <c r="AK323" s="81"/>
      <c r="AL323" s="81"/>
      <c r="AM323" s="81"/>
      <c r="AN323"/>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8" t="s">
        <v>1598</v>
      </c>
      <c r="B324" s="80">
        <v>316</v>
      </c>
      <c r="C324" s="80">
        <v>16</v>
      </c>
      <c r="D324" s="80">
        <v>136</v>
      </c>
      <c r="E324" s="80">
        <v>2021</v>
      </c>
      <c r="F324" s="80" t="s">
        <v>75</v>
      </c>
      <c r="G324" s="182" t="s">
        <v>564</v>
      </c>
      <c r="H324" s="80" t="s">
        <v>564</v>
      </c>
      <c r="I324" s="173"/>
      <c r="J324" s="83"/>
      <c r="K324" s="81"/>
      <c r="L324" s="81"/>
      <c r="M324" s="81"/>
      <c r="N324" s="81"/>
      <c r="O324" s="81"/>
      <c r="P324" s="81"/>
      <c r="Q324" s="81"/>
      <c r="R324" s="81"/>
      <c r="S324" s="81"/>
      <c r="T324" s="81"/>
      <c r="U324" s="81"/>
      <c r="V324" s="81"/>
      <c r="W324" s="81"/>
      <c r="X324" s="81"/>
      <c r="Y324" s="81"/>
      <c r="Z324" s="81"/>
      <c r="AA324" s="81"/>
      <c r="AB324" s="81"/>
      <c r="AC324" s="82"/>
      <c r="AD324" s="81"/>
      <c r="AE324" s="81"/>
      <c r="AF324" s="81"/>
      <c r="AG324" s="81"/>
      <c r="AH324" s="81"/>
      <c r="AI324" s="81"/>
      <c r="AJ324" s="81"/>
      <c r="AK324" s="81"/>
      <c r="AL324" s="81"/>
      <c r="AM324" s="81"/>
      <c r="AN324"/>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8" t="s">
        <v>1598</v>
      </c>
      <c r="B325" s="80">
        <v>317</v>
      </c>
      <c r="C325" s="80">
        <v>16</v>
      </c>
      <c r="D325" s="80">
        <v>137</v>
      </c>
      <c r="E325" s="80">
        <v>2021</v>
      </c>
      <c r="F325" s="80" t="s">
        <v>75</v>
      </c>
      <c r="G325" s="182" t="s">
        <v>564</v>
      </c>
      <c r="H325" s="80" t="s">
        <v>564</v>
      </c>
      <c r="I325" s="173"/>
      <c r="J325" s="83"/>
      <c r="K325" s="81"/>
      <c r="L325" s="81"/>
      <c r="M325" s="81"/>
      <c r="N325" s="81"/>
      <c r="O325" s="81"/>
      <c r="P325" s="81"/>
      <c r="Q325" s="81"/>
      <c r="R325" s="81"/>
      <c r="S325" s="81"/>
      <c r="T325" s="81"/>
      <c r="U325" s="81"/>
      <c r="V325" s="81"/>
      <c r="W325" s="81"/>
      <c r="X325" s="81"/>
      <c r="Y325" s="81"/>
      <c r="Z325" s="81"/>
      <c r="AA325" s="81"/>
      <c r="AB325" s="81"/>
      <c r="AC325" s="82"/>
      <c r="AD325" s="81"/>
      <c r="AE325" s="81"/>
      <c r="AF325" s="81"/>
      <c r="AG325" s="81"/>
      <c r="AH325" s="81"/>
      <c r="AI325" s="81"/>
      <c r="AJ325" s="81"/>
      <c r="AK325" s="81"/>
      <c r="AL325" s="81"/>
      <c r="AM325" s="81"/>
      <c r="AN325"/>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8" t="s">
        <v>1598</v>
      </c>
      <c r="B326" s="80">
        <v>318</v>
      </c>
      <c r="C326" s="80">
        <v>16</v>
      </c>
      <c r="D326" s="80">
        <v>138</v>
      </c>
      <c r="E326" s="80">
        <v>2021</v>
      </c>
      <c r="F326" s="80" t="s">
        <v>75</v>
      </c>
      <c r="G326" s="182" t="s">
        <v>564</v>
      </c>
      <c r="H326" s="80" t="s">
        <v>564</v>
      </c>
      <c r="I326" s="173"/>
      <c r="J326" s="83"/>
      <c r="K326" s="81"/>
      <c r="L326" s="81"/>
      <c r="M326" s="81"/>
      <c r="N326" s="81"/>
      <c r="O326" s="81"/>
      <c r="P326" s="81"/>
      <c r="Q326" s="81"/>
      <c r="R326" s="81"/>
      <c r="S326" s="81"/>
      <c r="T326" s="81"/>
      <c r="U326" s="81"/>
      <c r="V326" s="81"/>
      <c r="W326" s="81"/>
      <c r="X326" s="81"/>
      <c r="Y326" s="81"/>
      <c r="Z326" s="81"/>
      <c r="AA326" s="81"/>
      <c r="AB326" s="81"/>
      <c r="AC326" s="82"/>
      <c r="AD326" s="81"/>
      <c r="AE326" s="81"/>
      <c r="AF326" s="81"/>
      <c r="AG326" s="81"/>
      <c r="AH326" s="81"/>
      <c r="AI326" s="81"/>
      <c r="AJ326" s="81"/>
      <c r="AK326" s="81"/>
      <c r="AL326" s="81"/>
      <c r="AM326" s="81"/>
      <c r="AN326"/>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8" t="s">
        <v>1598</v>
      </c>
      <c r="B327" s="80">
        <v>319</v>
      </c>
      <c r="C327" s="80">
        <v>16</v>
      </c>
      <c r="D327" s="80">
        <v>139</v>
      </c>
      <c r="E327" s="80">
        <v>2021</v>
      </c>
      <c r="F327" s="80" t="s">
        <v>75</v>
      </c>
      <c r="G327" s="182" t="s">
        <v>564</v>
      </c>
      <c r="H327" s="80" t="s">
        <v>564</v>
      </c>
      <c r="I327" s="173"/>
      <c r="J327" s="83"/>
      <c r="K327" s="81"/>
      <c r="L327" s="81"/>
      <c r="M327" s="81"/>
      <c r="N327" s="81"/>
      <c r="O327" s="81"/>
      <c r="P327" s="81"/>
      <c r="Q327" s="81"/>
      <c r="R327" s="81"/>
      <c r="S327" s="81"/>
      <c r="T327" s="81"/>
      <c r="U327" s="81"/>
      <c r="V327" s="81"/>
      <c r="W327" s="81"/>
      <c r="X327" s="81"/>
      <c r="Y327" s="81"/>
      <c r="Z327" s="81"/>
      <c r="AA327" s="81"/>
      <c r="AB327" s="81"/>
      <c r="AC327" s="82"/>
      <c r="AD327" s="81"/>
      <c r="AE327" s="81"/>
      <c r="AF327" s="81"/>
      <c r="AG327" s="81"/>
      <c r="AH327" s="81"/>
      <c r="AI327" s="81"/>
      <c r="AJ327" s="81"/>
      <c r="AK327" s="81"/>
      <c r="AL327" s="81"/>
      <c r="AM327" s="81"/>
      <c r="AN327"/>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8" t="s">
        <v>1598</v>
      </c>
      <c r="B328" s="80">
        <v>320</v>
      </c>
      <c r="C328" s="80">
        <v>16</v>
      </c>
      <c r="D328" s="80">
        <v>140</v>
      </c>
      <c r="E328" s="80">
        <v>2021</v>
      </c>
      <c r="F328" s="80" t="s">
        <v>75</v>
      </c>
      <c r="G328" s="182" t="s">
        <v>564</v>
      </c>
      <c r="H328" s="80" t="s">
        <v>564</v>
      </c>
      <c r="I328" s="173"/>
      <c r="J328" s="83"/>
      <c r="K328" s="81"/>
      <c r="L328" s="81"/>
      <c r="M328" s="81"/>
      <c r="N328" s="81"/>
      <c r="O328" s="81"/>
      <c r="P328" s="81"/>
      <c r="Q328" s="81"/>
      <c r="R328" s="81"/>
      <c r="S328" s="81"/>
      <c r="T328" s="81"/>
      <c r="U328" s="81"/>
      <c r="V328" s="81"/>
      <c r="W328" s="81"/>
      <c r="X328" s="81"/>
      <c r="Y328" s="81"/>
      <c r="Z328" s="81"/>
      <c r="AA328" s="81"/>
      <c r="AB328" s="81"/>
      <c r="AC328" s="82"/>
      <c r="AD328" s="81"/>
      <c r="AE328" s="81"/>
      <c r="AF328" s="81"/>
      <c r="AG328" s="81"/>
      <c r="AH328" s="81"/>
      <c r="AI328" s="81"/>
      <c r="AJ328" s="81"/>
      <c r="AK328" s="81"/>
      <c r="AL328" s="81"/>
      <c r="AM328" s="81"/>
      <c r="AN328"/>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8" t="s">
        <v>1598</v>
      </c>
      <c r="B329" s="80">
        <v>321</v>
      </c>
      <c r="C329" s="80">
        <v>16</v>
      </c>
      <c r="D329" s="80">
        <v>141</v>
      </c>
      <c r="E329" s="80">
        <v>2021</v>
      </c>
      <c r="F329" s="80" t="s">
        <v>75</v>
      </c>
      <c r="G329" s="182" t="s">
        <v>564</v>
      </c>
      <c r="H329" s="80" t="s">
        <v>564</v>
      </c>
      <c r="I329" s="173"/>
      <c r="J329" s="83"/>
      <c r="K329" s="81"/>
      <c r="L329" s="81"/>
      <c r="M329" s="81"/>
      <c r="N329" s="81"/>
      <c r="O329" s="81"/>
      <c r="P329" s="81"/>
      <c r="Q329" s="81"/>
      <c r="R329" s="81"/>
      <c r="S329" s="81"/>
      <c r="T329" s="81"/>
      <c r="U329" s="81"/>
      <c r="V329" s="81"/>
      <c r="W329" s="81"/>
      <c r="X329" s="81"/>
      <c r="Y329" s="81"/>
      <c r="Z329" s="81"/>
      <c r="AA329" s="81"/>
      <c r="AB329" s="81"/>
      <c r="AC329" s="82"/>
      <c r="AD329" s="81"/>
      <c r="AE329" s="81"/>
      <c r="AF329" s="81"/>
      <c r="AG329" s="81"/>
      <c r="AH329" s="81"/>
      <c r="AI329" s="81"/>
      <c r="AJ329" s="81"/>
      <c r="AK329" s="81"/>
      <c r="AL329" s="81"/>
      <c r="AM329" s="81"/>
      <c r="AN329"/>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8" t="s">
        <v>1598</v>
      </c>
      <c r="B330" s="80">
        <v>322</v>
      </c>
      <c r="C330" s="80">
        <v>16</v>
      </c>
      <c r="D330" s="80">
        <v>142</v>
      </c>
      <c r="E330" s="80">
        <v>2021</v>
      </c>
      <c r="F330" s="80" t="s">
        <v>75</v>
      </c>
      <c r="G330" s="182" t="s">
        <v>564</v>
      </c>
      <c r="H330" s="80" t="s">
        <v>564</v>
      </c>
      <c r="I330" s="173"/>
      <c r="J330" s="83"/>
      <c r="K330" s="81"/>
      <c r="L330" s="81"/>
      <c r="M330" s="81"/>
      <c r="N330" s="81"/>
      <c r="O330" s="81"/>
      <c r="P330" s="81"/>
      <c r="Q330" s="81"/>
      <c r="R330" s="81"/>
      <c r="S330" s="81"/>
      <c r="T330" s="81"/>
      <c r="U330" s="81"/>
      <c r="V330" s="81"/>
      <c r="W330" s="81"/>
      <c r="X330" s="81"/>
      <c r="Y330" s="81"/>
      <c r="Z330" s="81"/>
      <c r="AA330" s="81"/>
      <c r="AB330" s="81"/>
      <c r="AC330" s="82"/>
      <c r="AD330" s="81"/>
      <c r="AE330" s="81"/>
      <c r="AF330" s="81"/>
      <c r="AG330" s="81"/>
      <c r="AH330" s="81"/>
      <c r="AI330" s="81"/>
      <c r="AJ330" s="81"/>
      <c r="AK330" s="81"/>
      <c r="AL330" s="81"/>
      <c r="AM330" s="81"/>
      <c r="AN330"/>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8" t="s">
        <v>1598</v>
      </c>
      <c r="B331" s="80">
        <v>323</v>
      </c>
      <c r="C331" s="80">
        <v>16</v>
      </c>
      <c r="D331" s="80">
        <v>143</v>
      </c>
      <c r="E331" s="80">
        <v>2021</v>
      </c>
      <c r="F331" s="80" t="s">
        <v>75</v>
      </c>
      <c r="G331" s="182" t="s">
        <v>564</v>
      </c>
      <c r="H331" s="80" t="s">
        <v>564</v>
      </c>
      <c r="I331" s="173"/>
      <c r="J331" s="83"/>
      <c r="K331" s="81"/>
      <c r="L331" s="81"/>
      <c r="M331" s="81"/>
      <c r="N331" s="81"/>
      <c r="O331" s="81"/>
      <c r="P331" s="81"/>
      <c r="Q331" s="81"/>
      <c r="R331" s="81"/>
      <c r="S331" s="81"/>
      <c r="T331" s="81"/>
      <c r="U331" s="81"/>
      <c r="V331" s="81"/>
      <c r="W331" s="81"/>
      <c r="X331" s="81"/>
      <c r="Y331" s="81"/>
      <c r="Z331" s="81"/>
      <c r="AA331" s="81"/>
      <c r="AB331" s="81"/>
      <c r="AC331" s="82"/>
      <c r="AD331" s="81"/>
      <c r="AE331" s="81"/>
      <c r="AF331" s="81"/>
      <c r="AG331" s="81"/>
      <c r="AH331" s="81"/>
      <c r="AI331" s="81"/>
      <c r="AJ331" s="81"/>
      <c r="AK331" s="81"/>
      <c r="AL331" s="81"/>
      <c r="AM331" s="81"/>
      <c r="AN33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8" t="s">
        <v>1598</v>
      </c>
      <c r="B332" s="80">
        <v>324</v>
      </c>
      <c r="C332" s="80">
        <v>16</v>
      </c>
      <c r="D332" s="80">
        <v>144</v>
      </c>
      <c r="E332" s="80">
        <v>2021</v>
      </c>
      <c r="F332" s="80" t="s">
        <v>75</v>
      </c>
      <c r="G332" s="182" t="s">
        <v>564</v>
      </c>
      <c r="H332" s="80" t="s">
        <v>564</v>
      </c>
      <c r="I332" s="173"/>
      <c r="J332" s="83"/>
      <c r="K332" s="81"/>
      <c r="L332" s="81"/>
      <c r="M332" s="81"/>
      <c r="N332" s="81"/>
      <c r="O332" s="81"/>
      <c r="P332" s="81"/>
      <c r="Q332" s="81"/>
      <c r="R332" s="81"/>
      <c r="S332" s="81"/>
      <c r="T332" s="81"/>
      <c r="U332" s="81"/>
      <c r="V332" s="81"/>
      <c r="W332" s="81"/>
      <c r="X332" s="81"/>
      <c r="Y332" s="81"/>
      <c r="Z332" s="81"/>
      <c r="AA332" s="81"/>
      <c r="AB332" s="81"/>
      <c r="AC332" s="82"/>
      <c r="AD332" s="81"/>
      <c r="AE332" s="81"/>
      <c r="AF332" s="81"/>
      <c r="AG332" s="81"/>
      <c r="AH332" s="81"/>
      <c r="AI332" s="81"/>
      <c r="AJ332" s="81"/>
      <c r="AK332" s="81"/>
      <c r="AL332" s="81"/>
      <c r="AM332" s="81"/>
      <c r="AN332"/>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8" t="s">
        <v>1598</v>
      </c>
      <c r="B333" s="80">
        <v>325</v>
      </c>
      <c r="C333" s="80">
        <v>16</v>
      </c>
      <c r="D333" s="80">
        <v>145</v>
      </c>
      <c r="E333" s="80">
        <v>2021</v>
      </c>
      <c r="F333" s="80" t="s">
        <v>75</v>
      </c>
      <c r="G333" s="182" t="s">
        <v>564</v>
      </c>
      <c r="H333" s="80" t="s">
        <v>564</v>
      </c>
      <c r="I333" s="173"/>
      <c r="J333" s="83"/>
      <c r="K333" s="81"/>
      <c r="L333" s="81"/>
      <c r="M333" s="81"/>
      <c r="N333" s="81"/>
      <c r="O333" s="81"/>
      <c r="P333" s="81"/>
      <c r="Q333" s="81"/>
      <c r="R333" s="81"/>
      <c r="S333" s="81"/>
      <c r="T333" s="81"/>
      <c r="U333" s="81"/>
      <c r="V333" s="81"/>
      <c r="W333" s="81"/>
      <c r="X333" s="81"/>
      <c r="Y333" s="81"/>
      <c r="Z333" s="81"/>
      <c r="AA333" s="81"/>
      <c r="AB333" s="81"/>
      <c r="AC333" s="82"/>
      <c r="AD333" s="81"/>
      <c r="AE333" s="81"/>
      <c r="AF333" s="81"/>
      <c r="AG333" s="81"/>
      <c r="AH333" s="81"/>
      <c r="AI333" s="81"/>
      <c r="AJ333" s="81"/>
      <c r="AK333" s="81"/>
      <c r="AL333" s="81"/>
      <c r="AM333" s="81"/>
      <c r="AN333"/>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8" t="s">
        <v>1598</v>
      </c>
      <c r="B334" s="80">
        <v>326</v>
      </c>
      <c r="C334" s="80">
        <v>16</v>
      </c>
      <c r="D334" s="80">
        <v>146</v>
      </c>
      <c r="E334" s="80">
        <v>2021</v>
      </c>
      <c r="F334" s="80" t="s">
        <v>75</v>
      </c>
      <c r="G334" s="182" t="s">
        <v>564</v>
      </c>
      <c r="H334" s="80" t="s">
        <v>564</v>
      </c>
      <c r="I334" s="173"/>
      <c r="J334" s="83"/>
      <c r="K334" s="81"/>
      <c r="L334" s="81"/>
      <c r="M334" s="81"/>
      <c r="N334" s="81"/>
      <c r="O334" s="81"/>
      <c r="P334" s="81"/>
      <c r="Q334" s="81"/>
      <c r="R334" s="81"/>
      <c r="S334" s="81"/>
      <c r="T334" s="81"/>
      <c r="U334" s="81"/>
      <c r="V334" s="81"/>
      <c r="W334" s="81"/>
      <c r="X334" s="81"/>
      <c r="Y334" s="81"/>
      <c r="Z334" s="81"/>
      <c r="AA334" s="81"/>
      <c r="AB334" s="81"/>
      <c r="AC334" s="82"/>
      <c r="AD334" s="81"/>
      <c r="AE334" s="81"/>
      <c r="AF334" s="81"/>
      <c r="AG334" s="81"/>
      <c r="AH334" s="81"/>
      <c r="AI334" s="81"/>
      <c r="AJ334" s="81"/>
      <c r="AK334" s="81"/>
      <c r="AL334" s="81"/>
      <c r="AM334" s="81"/>
      <c r="AN334"/>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8" t="s">
        <v>1598</v>
      </c>
      <c r="B335" s="80">
        <v>327</v>
      </c>
      <c r="C335" s="80">
        <v>16</v>
      </c>
      <c r="D335" s="80">
        <v>147</v>
      </c>
      <c r="E335" s="80">
        <v>2021</v>
      </c>
      <c r="F335" s="80" t="s">
        <v>75</v>
      </c>
      <c r="G335" s="182" t="s">
        <v>564</v>
      </c>
      <c r="H335" s="80" t="s">
        <v>564</v>
      </c>
      <c r="I335" s="173"/>
      <c r="J335" s="83"/>
      <c r="K335" s="81"/>
      <c r="L335" s="81"/>
      <c r="M335" s="81"/>
      <c r="N335" s="81"/>
      <c r="O335" s="81"/>
      <c r="P335" s="81"/>
      <c r="Q335" s="81"/>
      <c r="R335" s="81"/>
      <c r="S335" s="81"/>
      <c r="T335" s="81"/>
      <c r="U335" s="81"/>
      <c r="V335" s="81"/>
      <c r="W335" s="81"/>
      <c r="X335" s="81"/>
      <c r="Y335" s="81"/>
      <c r="Z335" s="81"/>
      <c r="AA335" s="81"/>
      <c r="AB335" s="81"/>
      <c r="AC335" s="82"/>
      <c r="AD335" s="81"/>
      <c r="AE335" s="81"/>
      <c r="AF335" s="81"/>
      <c r="AG335" s="81"/>
      <c r="AH335" s="81"/>
      <c r="AI335" s="81"/>
      <c r="AJ335" s="81"/>
      <c r="AK335" s="81"/>
      <c r="AL335" s="81"/>
      <c r="AM335" s="81"/>
      <c r="AN335"/>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8" t="s">
        <v>1598</v>
      </c>
      <c r="B336" s="80">
        <v>328</v>
      </c>
      <c r="C336" s="80">
        <v>16</v>
      </c>
      <c r="D336" s="80">
        <v>148</v>
      </c>
      <c r="E336" s="80">
        <v>2021</v>
      </c>
      <c r="F336" s="80" t="s">
        <v>75</v>
      </c>
      <c r="G336" s="182" t="s">
        <v>564</v>
      </c>
      <c r="H336" s="80" t="s">
        <v>564</v>
      </c>
      <c r="I336" s="173"/>
      <c r="J336" s="83"/>
      <c r="K336" s="81"/>
      <c r="L336" s="81"/>
      <c r="M336" s="81"/>
      <c r="N336" s="81"/>
      <c r="O336" s="81"/>
      <c r="P336" s="81"/>
      <c r="Q336" s="81"/>
      <c r="R336" s="81"/>
      <c r="S336" s="81"/>
      <c r="T336" s="81"/>
      <c r="U336" s="81"/>
      <c r="V336" s="81"/>
      <c r="W336" s="81"/>
      <c r="X336" s="81"/>
      <c r="Y336" s="81"/>
      <c r="Z336" s="81"/>
      <c r="AA336" s="81"/>
      <c r="AB336" s="81"/>
      <c r="AC336" s="82"/>
      <c r="AD336" s="81"/>
      <c r="AE336" s="81"/>
      <c r="AF336" s="81"/>
      <c r="AG336" s="81"/>
      <c r="AH336" s="81"/>
      <c r="AI336" s="81"/>
      <c r="AJ336" s="81"/>
      <c r="AK336" s="81"/>
      <c r="AL336" s="81"/>
      <c r="AM336" s="81"/>
      <c r="AN336"/>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8" t="s">
        <v>1598</v>
      </c>
      <c r="B337" s="80">
        <v>329</v>
      </c>
      <c r="C337" s="80">
        <v>16</v>
      </c>
      <c r="D337" s="80">
        <v>149</v>
      </c>
      <c r="E337" s="80">
        <v>2021</v>
      </c>
      <c r="F337" s="80" t="s">
        <v>75</v>
      </c>
      <c r="G337" s="182" t="s">
        <v>564</v>
      </c>
      <c r="H337" s="80" t="s">
        <v>564</v>
      </c>
      <c r="I337" s="173"/>
      <c r="J337" s="83"/>
      <c r="K337" s="81"/>
      <c r="L337" s="81"/>
      <c r="M337" s="81"/>
      <c r="N337" s="81"/>
      <c r="O337" s="81"/>
      <c r="P337" s="81"/>
      <c r="Q337" s="81"/>
      <c r="R337" s="81"/>
      <c r="S337" s="81"/>
      <c r="T337" s="81"/>
      <c r="U337" s="81"/>
      <c r="V337" s="81"/>
      <c r="W337" s="81"/>
      <c r="X337" s="81"/>
      <c r="Y337" s="81"/>
      <c r="Z337" s="81"/>
      <c r="AA337" s="81"/>
      <c r="AB337" s="81"/>
      <c r="AC337" s="82"/>
      <c r="AD337" s="81"/>
      <c r="AE337" s="81"/>
      <c r="AF337" s="81"/>
      <c r="AG337" s="81"/>
      <c r="AH337" s="81"/>
      <c r="AI337" s="81"/>
      <c r="AJ337" s="81"/>
      <c r="AK337" s="81"/>
      <c r="AL337" s="81"/>
      <c r="AM337" s="81"/>
      <c r="AN337"/>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8" t="s">
        <v>1598</v>
      </c>
      <c r="B338" s="80">
        <v>330</v>
      </c>
      <c r="C338" s="80">
        <v>16</v>
      </c>
      <c r="D338" s="80">
        <v>150</v>
      </c>
      <c r="E338" s="80">
        <v>2021</v>
      </c>
      <c r="F338" s="80" t="s">
        <v>75</v>
      </c>
      <c r="G338" s="182" t="s">
        <v>564</v>
      </c>
      <c r="H338" s="80" t="s">
        <v>564</v>
      </c>
      <c r="I338" s="173"/>
      <c r="J338" s="83"/>
      <c r="K338" s="81"/>
      <c r="L338" s="81"/>
      <c r="M338" s="81"/>
      <c r="N338" s="81"/>
      <c r="O338" s="81"/>
      <c r="P338" s="81"/>
      <c r="Q338" s="81"/>
      <c r="R338" s="81"/>
      <c r="S338" s="81"/>
      <c r="T338" s="81"/>
      <c r="U338" s="81"/>
      <c r="V338" s="81"/>
      <c r="W338" s="81"/>
      <c r="X338" s="81"/>
      <c r="Y338" s="81"/>
      <c r="Z338" s="81"/>
      <c r="AA338" s="81"/>
      <c r="AB338" s="81"/>
      <c r="AC338" s="82"/>
      <c r="AD338" s="81"/>
      <c r="AE338" s="81"/>
      <c r="AF338" s="81"/>
      <c r="AG338" s="81"/>
      <c r="AH338" s="81"/>
      <c r="AI338" s="81"/>
      <c r="AJ338" s="81"/>
      <c r="AK338" s="81"/>
      <c r="AL338" s="81"/>
      <c r="AM338" s="81"/>
      <c r="AN338"/>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8" t="s">
        <v>1598</v>
      </c>
      <c r="B339" s="80">
        <v>331</v>
      </c>
      <c r="C339" s="80">
        <v>16</v>
      </c>
      <c r="D339" s="80">
        <v>151</v>
      </c>
      <c r="E339" s="80">
        <v>2021</v>
      </c>
      <c r="F339" s="80" t="s">
        <v>75</v>
      </c>
      <c r="G339" s="182" t="s">
        <v>564</v>
      </c>
      <c r="H339" s="80" t="s">
        <v>564</v>
      </c>
      <c r="I339" s="173"/>
      <c r="J339" s="83"/>
      <c r="K339" s="81"/>
      <c r="L339" s="81"/>
      <c r="M339" s="81"/>
      <c r="N339" s="81"/>
      <c r="O339" s="81"/>
      <c r="P339" s="81"/>
      <c r="Q339" s="81"/>
      <c r="R339" s="81"/>
      <c r="S339" s="81"/>
      <c r="T339" s="81"/>
      <c r="U339" s="81"/>
      <c r="V339" s="81"/>
      <c r="W339" s="81"/>
      <c r="X339" s="81"/>
      <c r="Y339" s="81"/>
      <c r="Z339" s="81"/>
      <c r="AA339" s="81"/>
      <c r="AB339" s="81"/>
      <c r="AC339" s="82"/>
      <c r="AD339" s="81"/>
      <c r="AE339" s="81"/>
      <c r="AF339" s="81"/>
      <c r="AG339" s="81"/>
      <c r="AH339" s="81"/>
      <c r="AI339" s="81"/>
      <c r="AJ339" s="81"/>
      <c r="AK339" s="81"/>
      <c r="AL339" s="81"/>
      <c r="AM339" s="81"/>
      <c r="AN339"/>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8" t="s">
        <v>1598</v>
      </c>
      <c r="B340" s="80">
        <v>332</v>
      </c>
      <c r="C340" s="80">
        <v>16</v>
      </c>
      <c r="D340" s="80">
        <v>152</v>
      </c>
      <c r="E340" s="80">
        <v>2021</v>
      </c>
      <c r="F340" s="80" t="s">
        <v>75</v>
      </c>
      <c r="G340" s="182" t="s">
        <v>564</v>
      </c>
      <c r="H340" s="80" t="s">
        <v>564</v>
      </c>
      <c r="I340" s="173"/>
      <c r="J340" s="83"/>
      <c r="K340" s="81"/>
      <c r="L340" s="81"/>
      <c r="M340" s="81"/>
      <c r="N340" s="81"/>
      <c r="O340" s="81"/>
      <c r="P340" s="81"/>
      <c r="Q340" s="81"/>
      <c r="R340" s="81"/>
      <c r="S340" s="81"/>
      <c r="T340" s="81"/>
      <c r="U340" s="81"/>
      <c r="V340" s="81"/>
      <c r="W340" s="81"/>
      <c r="X340" s="81"/>
      <c r="Y340" s="81"/>
      <c r="Z340" s="81"/>
      <c r="AA340" s="81"/>
      <c r="AB340" s="81"/>
      <c r="AC340" s="82"/>
      <c r="AD340" s="81"/>
      <c r="AE340" s="81"/>
      <c r="AF340" s="81"/>
      <c r="AG340" s="81"/>
      <c r="AH340" s="81"/>
      <c r="AI340" s="81"/>
      <c r="AJ340" s="81"/>
      <c r="AK340" s="81"/>
      <c r="AL340" s="81"/>
      <c r="AM340" s="81"/>
      <c r="AN340"/>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8" t="s">
        <v>1598</v>
      </c>
      <c r="B341" s="80">
        <v>333</v>
      </c>
      <c r="C341" s="80">
        <v>16</v>
      </c>
      <c r="D341" s="80">
        <v>153</v>
      </c>
      <c r="E341" s="80">
        <v>2021</v>
      </c>
      <c r="F341" s="80" t="s">
        <v>75</v>
      </c>
      <c r="G341" s="182" t="s">
        <v>564</v>
      </c>
      <c r="H341" s="80" t="s">
        <v>564</v>
      </c>
      <c r="I341" s="173"/>
      <c r="J341" s="83"/>
      <c r="K341" s="81"/>
      <c r="L341" s="81"/>
      <c r="M341" s="81"/>
      <c r="N341" s="81"/>
      <c r="O341" s="81"/>
      <c r="P341" s="81"/>
      <c r="Q341" s="81"/>
      <c r="R341" s="81"/>
      <c r="S341" s="81"/>
      <c r="T341" s="81"/>
      <c r="U341" s="81"/>
      <c r="V341" s="81"/>
      <c r="W341" s="81"/>
      <c r="X341" s="81"/>
      <c r="Y341" s="81"/>
      <c r="Z341" s="81"/>
      <c r="AA341" s="81"/>
      <c r="AB341" s="81"/>
      <c r="AC341" s="82"/>
      <c r="AD341" s="81"/>
      <c r="AE341" s="81"/>
      <c r="AF341" s="81"/>
      <c r="AG341" s="81"/>
      <c r="AH341" s="81"/>
      <c r="AI341" s="81"/>
      <c r="AJ341" s="81"/>
      <c r="AK341" s="81"/>
      <c r="AL341" s="81"/>
      <c r="AM341" s="81"/>
      <c r="AN34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8" t="s">
        <v>1598</v>
      </c>
      <c r="B342" s="80">
        <v>334</v>
      </c>
      <c r="C342" s="80">
        <v>16</v>
      </c>
      <c r="D342" s="80">
        <v>154</v>
      </c>
      <c r="E342" s="80">
        <v>2021</v>
      </c>
      <c r="F342" s="80" t="s">
        <v>75</v>
      </c>
      <c r="G342" s="182" t="s">
        <v>564</v>
      </c>
      <c r="H342" s="80" t="s">
        <v>564</v>
      </c>
      <c r="I342" s="173"/>
      <c r="J342" s="83"/>
      <c r="K342" s="81"/>
      <c r="L342" s="81"/>
      <c r="M342" s="81"/>
      <c r="N342" s="81"/>
      <c r="O342" s="81"/>
      <c r="P342" s="81"/>
      <c r="Q342" s="81"/>
      <c r="R342" s="81"/>
      <c r="S342" s="81"/>
      <c r="T342" s="81"/>
      <c r="U342" s="81"/>
      <c r="V342" s="81"/>
      <c r="W342" s="81"/>
      <c r="X342" s="81"/>
      <c r="Y342" s="81"/>
      <c r="Z342" s="81"/>
      <c r="AA342" s="81"/>
      <c r="AB342" s="81"/>
      <c r="AC342" s="82"/>
      <c r="AD342" s="81"/>
      <c r="AE342" s="81"/>
      <c r="AF342" s="81"/>
      <c r="AG342" s="81"/>
      <c r="AH342" s="81"/>
      <c r="AI342" s="81"/>
      <c r="AJ342" s="81"/>
      <c r="AK342" s="81"/>
      <c r="AL342" s="81"/>
      <c r="AM342" s="81"/>
      <c r="AN342"/>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8" t="s">
        <v>1598</v>
      </c>
      <c r="B343" s="80">
        <v>335</v>
      </c>
      <c r="C343" s="80">
        <v>16</v>
      </c>
      <c r="D343" s="80">
        <v>155</v>
      </c>
      <c r="E343" s="80">
        <v>2021</v>
      </c>
      <c r="F343" s="80" t="s">
        <v>75</v>
      </c>
      <c r="G343" s="182" t="s">
        <v>564</v>
      </c>
      <c r="H343" s="80" t="s">
        <v>564</v>
      </c>
      <c r="I343" s="173"/>
      <c r="J343" s="83"/>
      <c r="K343" s="81"/>
      <c r="L343" s="81"/>
      <c r="M343" s="81"/>
      <c r="N343" s="81"/>
      <c r="O343" s="81"/>
      <c r="P343" s="81"/>
      <c r="Q343" s="81"/>
      <c r="R343" s="81"/>
      <c r="S343" s="81"/>
      <c r="T343" s="81"/>
      <c r="U343" s="81"/>
      <c r="V343" s="81"/>
      <c r="W343" s="81"/>
      <c r="X343" s="81"/>
      <c r="Y343" s="81"/>
      <c r="Z343" s="81"/>
      <c r="AA343" s="81"/>
      <c r="AB343" s="81"/>
      <c r="AC343" s="82"/>
      <c r="AD343" s="81"/>
      <c r="AE343" s="81"/>
      <c r="AF343" s="81"/>
      <c r="AG343" s="81"/>
      <c r="AH343" s="81"/>
      <c r="AI343" s="81"/>
      <c r="AJ343" s="81"/>
      <c r="AK343" s="81"/>
      <c r="AL343" s="81"/>
      <c r="AM343" s="81"/>
      <c r="AN343"/>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8" t="s">
        <v>1598</v>
      </c>
      <c r="B344" s="80">
        <v>336</v>
      </c>
      <c r="C344" s="80">
        <v>16</v>
      </c>
      <c r="D344" s="80">
        <v>156</v>
      </c>
      <c r="E344" s="80">
        <v>2021</v>
      </c>
      <c r="F344" s="80" t="s">
        <v>75</v>
      </c>
      <c r="G344" s="182" t="s">
        <v>564</v>
      </c>
      <c r="H344" s="80" t="s">
        <v>564</v>
      </c>
      <c r="I344" s="173"/>
      <c r="J344" s="83"/>
      <c r="K344" s="81"/>
      <c r="L344" s="81"/>
      <c r="M344" s="81"/>
      <c r="N344" s="81"/>
      <c r="O344" s="81"/>
      <c r="P344" s="81"/>
      <c r="Q344" s="81"/>
      <c r="R344" s="81"/>
      <c r="S344" s="81"/>
      <c r="T344" s="81"/>
      <c r="U344" s="81"/>
      <c r="V344" s="81"/>
      <c r="W344" s="81"/>
      <c r="X344" s="81"/>
      <c r="Y344" s="81"/>
      <c r="Z344" s="81"/>
      <c r="AA344" s="81"/>
      <c r="AB344" s="81"/>
      <c r="AC344" s="82"/>
      <c r="AD344" s="81"/>
      <c r="AE344" s="81"/>
      <c r="AF344" s="81"/>
      <c r="AG344" s="81"/>
      <c r="AH344" s="81"/>
      <c r="AI344" s="81"/>
      <c r="AJ344" s="81"/>
      <c r="AK344" s="81"/>
      <c r="AL344" s="81"/>
      <c r="AM344" s="81"/>
      <c r="AN344"/>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8" t="s">
        <v>1598</v>
      </c>
      <c r="B345" s="80">
        <v>337</v>
      </c>
      <c r="C345" s="80">
        <v>16</v>
      </c>
      <c r="D345" s="80">
        <v>157</v>
      </c>
      <c r="E345" s="80">
        <v>2021</v>
      </c>
      <c r="F345" s="80" t="s">
        <v>75</v>
      </c>
      <c r="G345" s="182" t="s">
        <v>564</v>
      </c>
      <c r="H345" s="80" t="s">
        <v>564</v>
      </c>
      <c r="I345" s="173"/>
      <c r="J345" s="83"/>
      <c r="K345" s="81"/>
      <c r="L345" s="81"/>
      <c r="M345" s="81"/>
      <c r="N345" s="81"/>
      <c r="O345" s="81"/>
      <c r="P345" s="81"/>
      <c r="Q345" s="81"/>
      <c r="R345" s="81"/>
      <c r="S345" s="81"/>
      <c r="T345" s="81"/>
      <c r="U345" s="81"/>
      <c r="V345" s="81"/>
      <c r="W345" s="81"/>
      <c r="X345" s="81"/>
      <c r="Y345" s="81"/>
      <c r="Z345" s="81"/>
      <c r="AA345" s="81"/>
      <c r="AB345" s="81"/>
      <c r="AC345" s="82"/>
      <c r="AD345" s="81"/>
      <c r="AE345" s="81"/>
      <c r="AF345" s="81"/>
      <c r="AG345" s="81"/>
      <c r="AH345" s="81"/>
      <c r="AI345" s="81"/>
      <c r="AJ345" s="81"/>
      <c r="AK345" s="81"/>
      <c r="AL345" s="81"/>
      <c r="AM345" s="81"/>
      <c r="AN345"/>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8" t="s">
        <v>1598</v>
      </c>
      <c r="B346" s="80">
        <v>338</v>
      </c>
      <c r="C346" s="80">
        <v>16</v>
      </c>
      <c r="D346" s="80">
        <v>158</v>
      </c>
      <c r="E346" s="80">
        <v>2021</v>
      </c>
      <c r="F346" s="80" t="s">
        <v>75</v>
      </c>
      <c r="G346" s="182" t="s">
        <v>564</v>
      </c>
      <c r="H346" s="80" t="s">
        <v>564</v>
      </c>
      <c r="I346" s="173"/>
      <c r="J346" s="83"/>
      <c r="K346" s="81"/>
      <c r="L346" s="81"/>
      <c r="M346" s="81"/>
      <c r="N346" s="81"/>
      <c r="O346" s="81"/>
      <c r="P346" s="81"/>
      <c r="Q346" s="81"/>
      <c r="R346" s="81"/>
      <c r="S346" s="81"/>
      <c r="T346" s="81"/>
      <c r="U346" s="81"/>
      <c r="V346" s="81"/>
      <c r="W346" s="81"/>
      <c r="X346" s="81"/>
      <c r="Y346" s="81"/>
      <c r="Z346" s="81"/>
      <c r="AA346" s="81"/>
      <c r="AB346" s="81"/>
      <c r="AC346" s="82"/>
      <c r="AD346" s="81"/>
      <c r="AE346" s="81"/>
      <c r="AF346" s="81"/>
      <c r="AG346" s="81"/>
      <c r="AH346" s="81"/>
      <c r="AI346" s="81"/>
      <c r="AJ346" s="81"/>
      <c r="AK346" s="81"/>
      <c r="AL346" s="81"/>
      <c r="AM346" s="81"/>
      <c r="AN346"/>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8" t="s">
        <v>1598</v>
      </c>
      <c r="B347" s="80">
        <v>339</v>
      </c>
      <c r="C347" s="80">
        <v>16</v>
      </c>
      <c r="D347" s="80">
        <v>159</v>
      </c>
      <c r="E347" s="80">
        <v>2021</v>
      </c>
      <c r="F347" s="80" t="s">
        <v>75</v>
      </c>
      <c r="G347" s="182" t="s">
        <v>564</v>
      </c>
      <c r="H347" s="80" t="s">
        <v>564</v>
      </c>
      <c r="I347" s="173"/>
      <c r="J347" s="83"/>
      <c r="K347" s="81"/>
      <c r="L347" s="81"/>
      <c r="M347" s="81"/>
      <c r="N347" s="81"/>
      <c r="O347" s="81"/>
      <c r="P347" s="81"/>
      <c r="Q347" s="81"/>
      <c r="R347" s="81"/>
      <c r="S347" s="81"/>
      <c r="T347" s="81"/>
      <c r="U347" s="81"/>
      <c r="V347" s="81"/>
      <c r="W347" s="81"/>
      <c r="X347" s="81"/>
      <c r="Y347" s="81"/>
      <c r="Z347" s="81"/>
      <c r="AA347" s="81"/>
      <c r="AB347" s="81"/>
      <c r="AC347" s="82"/>
      <c r="AD347" s="81"/>
      <c r="AE347" s="81"/>
      <c r="AF347" s="81"/>
      <c r="AG347" s="81"/>
      <c r="AH347" s="81"/>
      <c r="AI347" s="81"/>
      <c r="AJ347" s="81"/>
      <c r="AK347" s="81"/>
      <c r="AL347" s="81"/>
      <c r="AM347" s="81"/>
      <c r="AN347"/>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8" t="s">
        <v>1598</v>
      </c>
      <c r="B348" s="80">
        <v>340</v>
      </c>
      <c r="C348" s="80">
        <v>16</v>
      </c>
      <c r="D348" s="80">
        <v>160</v>
      </c>
      <c r="E348" s="80">
        <v>2021</v>
      </c>
      <c r="F348" s="80" t="s">
        <v>75</v>
      </c>
      <c r="G348" s="182" t="s">
        <v>564</v>
      </c>
      <c r="H348" s="80" t="s">
        <v>564</v>
      </c>
      <c r="I348" s="173"/>
      <c r="J348" s="83"/>
      <c r="K348" s="81"/>
      <c r="L348" s="81"/>
      <c r="M348" s="81"/>
      <c r="N348" s="81"/>
      <c r="O348" s="81"/>
      <c r="P348" s="81"/>
      <c r="Q348" s="81"/>
      <c r="R348" s="81"/>
      <c r="S348" s="81"/>
      <c r="T348" s="81"/>
      <c r="U348" s="81"/>
      <c r="V348" s="81"/>
      <c r="W348" s="81"/>
      <c r="X348" s="81"/>
      <c r="Y348" s="81"/>
      <c r="Z348" s="81"/>
      <c r="AA348" s="81"/>
      <c r="AB348" s="81"/>
      <c r="AC348" s="82"/>
      <c r="AD348" s="81"/>
      <c r="AE348" s="81"/>
      <c r="AF348" s="81"/>
      <c r="AG348" s="81"/>
      <c r="AH348" s="81"/>
      <c r="AI348" s="81"/>
      <c r="AJ348" s="81"/>
      <c r="AK348" s="81"/>
      <c r="AL348" s="81"/>
      <c r="AM348" s="81"/>
      <c r="AN348"/>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8" t="s">
        <v>1598</v>
      </c>
      <c r="B349" s="80">
        <v>341</v>
      </c>
      <c r="C349" s="80">
        <v>16</v>
      </c>
      <c r="D349" s="80">
        <v>161</v>
      </c>
      <c r="E349" s="80">
        <v>2021</v>
      </c>
      <c r="F349" s="80" t="s">
        <v>75</v>
      </c>
      <c r="G349" s="182" t="s">
        <v>564</v>
      </c>
      <c r="H349" s="80" t="s">
        <v>564</v>
      </c>
      <c r="I349" s="173"/>
      <c r="J349" s="83"/>
      <c r="K349" s="81"/>
      <c r="L349" s="81"/>
      <c r="M349" s="81"/>
      <c r="N349" s="81"/>
      <c r="O349" s="81"/>
      <c r="P349" s="81"/>
      <c r="Q349" s="81"/>
      <c r="R349" s="81"/>
      <c r="S349" s="81"/>
      <c r="T349" s="81"/>
      <c r="U349" s="81"/>
      <c r="V349" s="81"/>
      <c r="W349" s="81"/>
      <c r="X349" s="81"/>
      <c r="Y349" s="81"/>
      <c r="Z349" s="81"/>
      <c r="AA349" s="81"/>
      <c r="AB349" s="81"/>
      <c r="AC349" s="82"/>
      <c r="AD349" s="81"/>
      <c r="AE349" s="81"/>
      <c r="AF349" s="81"/>
      <c r="AG349" s="81"/>
      <c r="AH349" s="81"/>
      <c r="AI349" s="81"/>
      <c r="AJ349" s="81"/>
      <c r="AK349" s="81"/>
      <c r="AL349" s="81"/>
      <c r="AM349" s="81"/>
      <c r="AN349"/>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8" t="s">
        <v>1598</v>
      </c>
      <c r="B350" s="80">
        <v>342</v>
      </c>
      <c r="C350" s="80">
        <v>16</v>
      </c>
      <c r="D350" s="80">
        <v>162</v>
      </c>
      <c r="E350" s="80">
        <v>2021</v>
      </c>
      <c r="F350" s="80" t="s">
        <v>75</v>
      </c>
      <c r="G350" s="182" t="s">
        <v>564</v>
      </c>
      <c r="H350" s="80" t="s">
        <v>564</v>
      </c>
      <c r="I350" s="173"/>
      <c r="J350" s="83"/>
      <c r="K350" s="81"/>
      <c r="L350" s="81"/>
      <c r="M350" s="81"/>
      <c r="N350" s="81"/>
      <c r="O350" s="81"/>
      <c r="P350" s="81"/>
      <c r="Q350" s="81"/>
      <c r="R350" s="81"/>
      <c r="S350" s="81"/>
      <c r="T350" s="81"/>
      <c r="U350" s="81"/>
      <c r="V350" s="81"/>
      <c r="W350" s="81"/>
      <c r="X350" s="81"/>
      <c r="Y350" s="81"/>
      <c r="Z350" s="81"/>
      <c r="AA350" s="81"/>
      <c r="AB350" s="81"/>
      <c r="AC350" s="82"/>
      <c r="AD350" s="81"/>
      <c r="AE350" s="81"/>
      <c r="AF350" s="81"/>
      <c r="AG350" s="81"/>
      <c r="AH350" s="81"/>
      <c r="AI350" s="81"/>
      <c r="AJ350" s="81"/>
      <c r="AK350" s="81"/>
      <c r="AL350" s="81"/>
      <c r="AM350" s="81"/>
      <c r="AN350"/>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8" t="s">
        <v>1598</v>
      </c>
      <c r="B351" s="80">
        <v>343</v>
      </c>
      <c r="C351" s="80">
        <v>16</v>
      </c>
      <c r="D351" s="80">
        <v>163</v>
      </c>
      <c r="E351" s="80">
        <v>2021</v>
      </c>
      <c r="F351" s="80" t="s">
        <v>75</v>
      </c>
      <c r="G351" s="182" t="s">
        <v>564</v>
      </c>
      <c r="H351" s="80" t="s">
        <v>564</v>
      </c>
      <c r="I351" s="173"/>
      <c r="J351" s="83"/>
      <c r="K351" s="81"/>
      <c r="L351" s="81"/>
      <c r="M351" s="81"/>
      <c r="N351" s="81"/>
      <c r="O351" s="81"/>
      <c r="P351" s="81"/>
      <c r="Q351" s="81"/>
      <c r="R351" s="81"/>
      <c r="S351" s="81"/>
      <c r="T351" s="81"/>
      <c r="U351" s="81"/>
      <c r="V351" s="81"/>
      <c r="W351" s="81"/>
      <c r="X351" s="81"/>
      <c r="Y351" s="81"/>
      <c r="Z351" s="81"/>
      <c r="AA351" s="81"/>
      <c r="AB351" s="81"/>
      <c r="AC351" s="82"/>
      <c r="AD351" s="81"/>
      <c r="AE351" s="81"/>
      <c r="AF351" s="81"/>
      <c r="AG351" s="81"/>
      <c r="AH351" s="81"/>
      <c r="AI351" s="81"/>
      <c r="AJ351" s="81"/>
      <c r="AK351" s="81"/>
      <c r="AL351" s="81"/>
      <c r="AM351" s="81"/>
      <c r="AN35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8" t="s">
        <v>1598</v>
      </c>
      <c r="B352" s="80">
        <v>344</v>
      </c>
      <c r="C352" s="80">
        <v>16</v>
      </c>
      <c r="D352" s="80">
        <v>164</v>
      </c>
      <c r="E352" s="80">
        <v>2021</v>
      </c>
      <c r="F352" s="80" t="s">
        <v>75</v>
      </c>
      <c r="G352" s="182" t="s">
        <v>564</v>
      </c>
      <c r="H352" s="80" t="s">
        <v>564</v>
      </c>
      <c r="I352" s="173"/>
      <c r="J352" s="83"/>
      <c r="K352" s="81"/>
      <c r="L352" s="81"/>
      <c r="M352" s="81"/>
      <c r="N352" s="81"/>
      <c r="O352" s="81"/>
      <c r="P352" s="81"/>
      <c r="Q352" s="81"/>
      <c r="R352" s="81"/>
      <c r="S352" s="81"/>
      <c r="T352" s="81"/>
      <c r="U352" s="81"/>
      <c r="V352" s="81"/>
      <c r="W352" s="81"/>
      <c r="X352" s="81"/>
      <c r="Y352" s="81"/>
      <c r="Z352" s="81"/>
      <c r="AA352" s="81"/>
      <c r="AB352" s="81"/>
      <c r="AC352" s="82"/>
      <c r="AD352" s="81"/>
      <c r="AE352" s="81"/>
      <c r="AF352" s="81"/>
      <c r="AG352" s="81"/>
      <c r="AH352" s="81"/>
      <c r="AI352" s="81"/>
      <c r="AJ352" s="81"/>
      <c r="AK352" s="81"/>
      <c r="AL352" s="81"/>
      <c r="AM352" s="81"/>
      <c r="AN352"/>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8" t="s">
        <v>1598</v>
      </c>
      <c r="B353" s="80">
        <v>345</v>
      </c>
      <c r="C353" s="80">
        <v>16</v>
      </c>
      <c r="D353" s="80">
        <v>165</v>
      </c>
      <c r="E353" s="80">
        <v>2021</v>
      </c>
      <c r="F353" s="80" t="s">
        <v>75</v>
      </c>
      <c r="G353" s="182" t="s">
        <v>564</v>
      </c>
      <c r="H353" s="80" t="s">
        <v>564</v>
      </c>
      <c r="I353" s="173"/>
      <c r="J353" s="83"/>
      <c r="K353" s="81"/>
      <c r="L353" s="81"/>
      <c r="M353" s="81"/>
      <c r="N353" s="81"/>
      <c r="O353" s="81"/>
      <c r="P353" s="81"/>
      <c r="Q353" s="81"/>
      <c r="R353" s="81"/>
      <c r="S353" s="81"/>
      <c r="T353" s="81"/>
      <c r="U353" s="81"/>
      <c r="V353" s="81"/>
      <c r="W353" s="81"/>
      <c r="X353" s="81"/>
      <c r="Y353" s="81"/>
      <c r="Z353" s="81"/>
      <c r="AA353" s="81"/>
      <c r="AB353" s="81"/>
      <c r="AC353" s="82"/>
      <c r="AD353" s="81"/>
      <c r="AE353" s="81"/>
      <c r="AF353" s="81"/>
      <c r="AG353" s="81"/>
      <c r="AH353" s="81"/>
      <c r="AI353" s="81"/>
      <c r="AJ353" s="81"/>
      <c r="AK353" s="81"/>
      <c r="AL353" s="81"/>
      <c r="AM353" s="81"/>
      <c r="AN353"/>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8" t="s">
        <v>1598</v>
      </c>
      <c r="B354" s="80">
        <v>346</v>
      </c>
      <c r="C354" s="80">
        <v>16</v>
      </c>
      <c r="D354" s="80">
        <v>166</v>
      </c>
      <c r="E354" s="80">
        <v>2021</v>
      </c>
      <c r="F354" s="80" t="s">
        <v>75</v>
      </c>
      <c r="G354" s="182" t="s">
        <v>564</v>
      </c>
      <c r="H354" s="80" t="s">
        <v>564</v>
      </c>
      <c r="I354" s="173"/>
      <c r="J354" s="83"/>
      <c r="K354" s="81"/>
      <c r="L354" s="81"/>
      <c r="M354" s="81"/>
      <c r="N354" s="81"/>
      <c r="O354" s="81"/>
      <c r="P354" s="81"/>
      <c r="Q354" s="81"/>
      <c r="R354" s="81"/>
      <c r="S354" s="81"/>
      <c r="T354" s="81"/>
      <c r="U354" s="81"/>
      <c r="V354" s="81"/>
      <c r="W354" s="81"/>
      <c r="X354" s="81"/>
      <c r="Y354" s="81"/>
      <c r="Z354" s="81"/>
      <c r="AA354" s="81"/>
      <c r="AB354" s="81"/>
      <c r="AC354" s="82"/>
      <c r="AD354" s="81"/>
      <c r="AE354" s="81"/>
      <c r="AF354" s="81"/>
      <c r="AG354" s="81"/>
      <c r="AH354" s="81"/>
      <c r="AI354" s="81"/>
      <c r="AJ354" s="81"/>
      <c r="AK354" s="81"/>
      <c r="AL354" s="81"/>
      <c r="AM354" s="81"/>
      <c r="AN354"/>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8" t="s">
        <v>1598</v>
      </c>
      <c r="B355" s="80">
        <v>347</v>
      </c>
      <c r="C355" s="80">
        <v>16</v>
      </c>
      <c r="D355" s="80">
        <v>167</v>
      </c>
      <c r="E355" s="80">
        <v>2021</v>
      </c>
      <c r="F355" s="80" t="s">
        <v>75</v>
      </c>
      <c r="G355" s="182" t="s">
        <v>564</v>
      </c>
      <c r="H355" s="80" t="s">
        <v>564</v>
      </c>
      <c r="I355" s="173"/>
      <c r="J355" s="83"/>
      <c r="K355" s="81"/>
      <c r="L355" s="81"/>
      <c r="M355" s="81"/>
      <c r="N355" s="81"/>
      <c r="O355" s="81"/>
      <c r="P355" s="81"/>
      <c r="Q355" s="81"/>
      <c r="R355" s="81"/>
      <c r="S355" s="81"/>
      <c r="T355" s="81"/>
      <c r="U355" s="81"/>
      <c r="V355" s="81"/>
      <c r="W355" s="81"/>
      <c r="X355" s="81"/>
      <c r="Y355" s="81"/>
      <c r="Z355" s="81"/>
      <c r="AA355" s="81"/>
      <c r="AB355" s="81"/>
      <c r="AC355" s="82"/>
      <c r="AD355" s="81"/>
      <c r="AE355" s="81"/>
      <c r="AF355" s="81"/>
      <c r="AG355" s="81"/>
      <c r="AH355" s="81"/>
      <c r="AI355" s="81"/>
      <c r="AJ355" s="81"/>
      <c r="AK355" s="81"/>
      <c r="AL355" s="81"/>
      <c r="AM355" s="81"/>
      <c r="AN355"/>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8" t="s">
        <v>1598</v>
      </c>
      <c r="B356" s="80">
        <v>348</v>
      </c>
      <c r="C356" s="80">
        <v>16</v>
      </c>
      <c r="D356" s="80">
        <v>168</v>
      </c>
      <c r="E356" s="80">
        <v>2021</v>
      </c>
      <c r="F356" s="80" t="s">
        <v>75</v>
      </c>
      <c r="G356" s="182" t="s">
        <v>564</v>
      </c>
      <c r="H356" s="80" t="s">
        <v>564</v>
      </c>
      <c r="I356" s="173"/>
      <c r="J356" s="83"/>
      <c r="K356" s="81"/>
      <c r="L356" s="81"/>
      <c r="M356" s="81"/>
      <c r="N356" s="81"/>
      <c r="O356" s="81"/>
      <c r="P356" s="81"/>
      <c r="Q356" s="81"/>
      <c r="R356" s="81"/>
      <c r="S356" s="81"/>
      <c r="T356" s="81"/>
      <c r="U356" s="81"/>
      <c r="V356" s="81"/>
      <c r="W356" s="81"/>
      <c r="X356" s="81"/>
      <c r="Y356" s="81"/>
      <c r="Z356" s="81"/>
      <c r="AA356" s="81"/>
      <c r="AB356" s="81"/>
      <c r="AC356" s="82"/>
      <c r="AD356" s="81"/>
      <c r="AE356" s="81"/>
      <c r="AF356" s="81"/>
      <c r="AG356" s="81"/>
      <c r="AH356" s="81"/>
      <c r="AI356" s="81"/>
      <c r="AJ356" s="81"/>
      <c r="AK356" s="81"/>
      <c r="AL356" s="81"/>
      <c r="AM356" s="81"/>
      <c r="AN356"/>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8" t="s">
        <v>1598</v>
      </c>
      <c r="B357" s="80">
        <v>349</v>
      </c>
      <c r="C357" s="80">
        <v>16</v>
      </c>
      <c r="D357" s="80">
        <v>169</v>
      </c>
      <c r="E357" s="80">
        <v>2021</v>
      </c>
      <c r="F357" s="80" t="s">
        <v>75</v>
      </c>
      <c r="G357" s="182" t="s">
        <v>564</v>
      </c>
      <c r="H357" s="80" t="s">
        <v>564</v>
      </c>
      <c r="I357" s="173"/>
      <c r="J357" s="83"/>
      <c r="K357" s="81"/>
      <c r="L357" s="81"/>
      <c r="M357" s="81"/>
      <c r="N357" s="81"/>
      <c r="O357" s="81"/>
      <c r="P357" s="81"/>
      <c r="Q357" s="81"/>
      <c r="R357" s="81"/>
      <c r="S357" s="81"/>
      <c r="T357" s="81"/>
      <c r="U357" s="81"/>
      <c r="V357" s="81"/>
      <c r="W357" s="81"/>
      <c r="X357" s="81"/>
      <c r="Y357" s="81"/>
      <c r="Z357" s="81"/>
      <c r="AA357" s="81"/>
      <c r="AB357" s="81"/>
      <c r="AC357" s="82"/>
      <c r="AD357" s="81"/>
      <c r="AE357" s="81"/>
      <c r="AF357" s="81"/>
      <c r="AG357" s="81"/>
      <c r="AH357" s="81"/>
      <c r="AI357" s="81"/>
      <c r="AJ357" s="81"/>
      <c r="AK357" s="81"/>
      <c r="AL357" s="81"/>
      <c r="AM357" s="81"/>
      <c r="AN357"/>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8" t="s">
        <v>1598</v>
      </c>
      <c r="B358" s="80">
        <v>350</v>
      </c>
      <c r="C358" s="80">
        <v>16</v>
      </c>
      <c r="D358" s="80">
        <v>170</v>
      </c>
      <c r="E358" s="80">
        <v>2021</v>
      </c>
      <c r="F358" s="80" t="s">
        <v>75</v>
      </c>
      <c r="G358" s="182" t="s">
        <v>564</v>
      </c>
      <c r="H358" s="80" t="s">
        <v>564</v>
      </c>
      <c r="I358" s="173"/>
      <c r="J358" s="83"/>
      <c r="K358" s="81"/>
      <c r="L358" s="81"/>
      <c r="M358" s="81"/>
      <c r="N358" s="81"/>
      <c r="O358" s="81"/>
      <c r="P358" s="81"/>
      <c r="Q358" s="81"/>
      <c r="R358" s="81"/>
      <c r="S358" s="81"/>
      <c r="T358" s="81"/>
      <c r="U358" s="81"/>
      <c r="V358" s="81"/>
      <c r="W358" s="81"/>
      <c r="X358" s="81"/>
      <c r="Y358" s="81"/>
      <c r="Z358" s="81"/>
      <c r="AA358" s="81"/>
      <c r="AB358" s="81"/>
      <c r="AC358" s="82"/>
      <c r="AD358" s="81"/>
      <c r="AE358" s="81"/>
      <c r="AF358" s="81"/>
      <c r="AG358" s="81"/>
      <c r="AH358" s="81"/>
      <c r="AI358" s="81"/>
      <c r="AJ358" s="81"/>
      <c r="AK358" s="81"/>
      <c r="AL358" s="81"/>
      <c r="AM358" s="81"/>
      <c r="AN358"/>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8" t="s">
        <v>1598</v>
      </c>
      <c r="B359" s="80">
        <v>351</v>
      </c>
      <c r="C359" s="80">
        <v>16</v>
      </c>
      <c r="D359" s="80">
        <v>171</v>
      </c>
      <c r="E359" s="80">
        <v>2021</v>
      </c>
      <c r="F359" s="80" t="s">
        <v>75</v>
      </c>
      <c r="G359" s="182" t="s">
        <v>564</v>
      </c>
      <c r="H359" s="80" t="s">
        <v>564</v>
      </c>
      <c r="I359" s="173"/>
      <c r="J359" s="83"/>
      <c r="K359" s="81"/>
      <c r="L359" s="81"/>
      <c r="M359" s="81"/>
      <c r="N359" s="81"/>
      <c r="O359" s="81"/>
      <c r="P359" s="81"/>
      <c r="Q359" s="81"/>
      <c r="R359" s="81"/>
      <c r="S359" s="81"/>
      <c r="T359" s="81"/>
      <c r="U359" s="81"/>
      <c r="V359" s="81"/>
      <c r="W359" s="81"/>
      <c r="X359" s="81"/>
      <c r="Y359" s="81"/>
      <c r="Z359" s="81"/>
      <c r="AA359" s="81"/>
      <c r="AB359" s="81"/>
      <c r="AC359" s="82"/>
      <c r="AD359" s="81"/>
      <c r="AE359" s="81"/>
      <c r="AF359" s="81"/>
      <c r="AG359" s="81"/>
      <c r="AH359" s="81"/>
      <c r="AI359" s="81"/>
      <c r="AJ359" s="81"/>
      <c r="AK359" s="81"/>
      <c r="AL359" s="81"/>
      <c r="AM359" s="81"/>
      <c r="AN359"/>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8" t="s">
        <v>1598</v>
      </c>
      <c r="B360" s="80">
        <v>352</v>
      </c>
      <c r="C360" s="80">
        <v>16</v>
      </c>
      <c r="D360" s="80">
        <v>172</v>
      </c>
      <c r="E360" s="80">
        <v>2021</v>
      </c>
      <c r="F360" s="80" t="s">
        <v>75</v>
      </c>
      <c r="G360" s="182" t="s">
        <v>564</v>
      </c>
      <c r="H360" s="80" t="s">
        <v>564</v>
      </c>
      <c r="I360" s="173"/>
      <c r="J360" s="83"/>
      <c r="K360" s="81"/>
      <c r="L360" s="81"/>
      <c r="M360" s="81"/>
      <c r="N360" s="81"/>
      <c r="O360" s="81"/>
      <c r="P360" s="81"/>
      <c r="Q360" s="81"/>
      <c r="R360" s="81"/>
      <c r="S360" s="81"/>
      <c r="T360" s="81"/>
      <c r="U360" s="81"/>
      <c r="V360" s="81"/>
      <c r="W360" s="81"/>
      <c r="X360" s="81"/>
      <c r="Y360" s="81"/>
      <c r="Z360" s="81"/>
      <c r="AA360" s="81"/>
      <c r="AB360" s="81"/>
      <c r="AC360" s="82"/>
      <c r="AD360" s="81"/>
      <c r="AE360" s="81"/>
      <c r="AF360" s="81"/>
      <c r="AG360" s="81"/>
      <c r="AH360" s="81"/>
      <c r="AI360" s="81"/>
      <c r="AJ360" s="81"/>
      <c r="AK360" s="81"/>
      <c r="AL360" s="81"/>
      <c r="AM360" s="81"/>
      <c r="AN360"/>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8" t="s">
        <v>1598</v>
      </c>
      <c r="B361" s="80">
        <v>353</v>
      </c>
      <c r="C361" s="80">
        <v>16</v>
      </c>
      <c r="D361" s="80">
        <v>173</v>
      </c>
      <c r="E361" s="80">
        <v>2021</v>
      </c>
      <c r="F361" s="80" t="s">
        <v>75</v>
      </c>
      <c r="G361" s="182" t="s">
        <v>564</v>
      </c>
      <c r="H361" s="80" t="s">
        <v>564</v>
      </c>
      <c r="I361" s="173"/>
      <c r="J361" s="83"/>
      <c r="K361" s="81"/>
      <c r="L361" s="81"/>
      <c r="M361" s="81"/>
      <c r="N361" s="81"/>
      <c r="O361" s="81"/>
      <c r="P361" s="81"/>
      <c r="Q361" s="81"/>
      <c r="R361" s="81"/>
      <c r="S361" s="81"/>
      <c r="T361" s="81"/>
      <c r="U361" s="81"/>
      <c r="V361" s="81"/>
      <c r="W361" s="81"/>
      <c r="X361" s="81"/>
      <c r="Y361" s="81"/>
      <c r="Z361" s="81"/>
      <c r="AA361" s="81"/>
      <c r="AB361" s="81"/>
      <c r="AC361" s="82"/>
      <c r="AD361" s="81"/>
      <c r="AE361" s="81"/>
      <c r="AF361" s="81"/>
      <c r="AG361" s="81"/>
      <c r="AH361" s="81"/>
      <c r="AI361" s="81"/>
      <c r="AJ361" s="81"/>
      <c r="AK361" s="81"/>
      <c r="AL361" s="81"/>
      <c r="AM361" s="81"/>
      <c r="AN36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8" t="s">
        <v>1598</v>
      </c>
      <c r="B362" s="80">
        <v>354</v>
      </c>
      <c r="C362" s="80">
        <v>16</v>
      </c>
      <c r="D362" s="80">
        <v>174</v>
      </c>
      <c r="E362" s="80">
        <v>2021</v>
      </c>
      <c r="F362" s="80" t="s">
        <v>75</v>
      </c>
      <c r="G362" s="182" t="s">
        <v>564</v>
      </c>
      <c r="H362" s="80" t="s">
        <v>564</v>
      </c>
      <c r="I362" s="173"/>
      <c r="J362" s="83"/>
      <c r="K362" s="81"/>
      <c r="L362" s="81"/>
      <c r="M362" s="81"/>
      <c r="N362" s="81"/>
      <c r="O362" s="81"/>
      <c r="P362" s="81"/>
      <c r="Q362" s="81"/>
      <c r="R362" s="81"/>
      <c r="S362" s="81"/>
      <c r="T362" s="81"/>
      <c r="U362" s="81"/>
      <c r="V362" s="81"/>
      <c r="W362" s="81"/>
      <c r="X362" s="81"/>
      <c r="Y362" s="81"/>
      <c r="Z362" s="81"/>
      <c r="AA362" s="81"/>
      <c r="AB362" s="81"/>
      <c r="AC362" s="82"/>
      <c r="AD362" s="81"/>
      <c r="AE362" s="81"/>
      <c r="AF362" s="81"/>
      <c r="AG362" s="81"/>
      <c r="AH362" s="81"/>
      <c r="AI362" s="81"/>
      <c r="AJ362" s="81"/>
      <c r="AK362" s="81"/>
      <c r="AL362" s="81"/>
      <c r="AM362" s="81"/>
      <c r="AN362"/>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8" t="s">
        <v>1598</v>
      </c>
      <c r="B363" s="80">
        <v>355</v>
      </c>
      <c r="C363" s="80">
        <v>16</v>
      </c>
      <c r="D363" s="80">
        <v>175</v>
      </c>
      <c r="E363" s="80">
        <v>2021</v>
      </c>
      <c r="F363" s="80" t="s">
        <v>75</v>
      </c>
      <c r="G363" s="182" t="s">
        <v>564</v>
      </c>
      <c r="H363" s="80" t="s">
        <v>564</v>
      </c>
      <c r="I363" s="173"/>
      <c r="J363" s="83"/>
      <c r="K363" s="81"/>
      <c r="L363" s="81"/>
      <c r="M363" s="81"/>
      <c r="N363" s="81"/>
      <c r="O363" s="81"/>
      <c r="P363" s="81"/>
      <c r="Q363" s="81"/>
      <c r="R363" s="81"/>
      <c r="S363" s="81"/>
      <c r="T363" s="81"/>
      <c r="U363" s="81"/>
      <c r="V363" s="81"/>
      <c r="W363" s="81"/>
      <c r="X363" s="81"/>
      <c r="Y363" s="81"/>
      <c r="Z363" s="81"/>
      <c r="AA363" s="81"/>
      <c r="AB363" s="81"/>
      <c r="AC363" s="82"/>
      <c r="AD363" s="81"/>
      <c r="AE363" s="81"/>
      <c r="AF363" s="81"/>
      <c r="AG363" s="81"/>
      <c r="AH363" s="81"/>
      <c r="AI363" s="81"/>
      <c r="AJ363" s="81"/>
      <c r="AK363" s="81"/>
      <c r="AL363" s="81"/>
      <c r="AM363" s="81"/>
      <c r="AN363"/>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8" t="s">
        <v>1598</v>
      </c>
      <c r="B364" s="80">
        <v>356</v>
      </c>
      <c r="C364" s="80">
        <v>16</v>
      </c>
      <c r="D364" s="80">
        <v>176</v>
      </c>
      <c r="E364" s="80">
        <v>2021</v>
      </c>
      <c r="F364" s="80" t="s">
        <v>75</v>
      </c>
      <c r="G364" s="182" t="s">
        <v>564</v>
      </c>
      <c r="H364" s="80" t="s">
        <v>564</v>
      </c>
      <c r="I364" s="173"/>
      <c r="J364" s="83"/>
      <c r="K364" s="81"/>
      <c r="L364" s="81"/>
      <c r="M364" s="81"/>
      <c r="N364" s="81"/>
      <c r="O364" s="81"/>
      <c r="P364" s="81"/>
      <c r="Q364" s="81"/>
      <c r="R364" s="81"/>
      <c r="S364" s="81"/>
      <c r="T364" s="81"/>
      <c r="U364" s="81"/>
      <c r="V364" s="81"/>
      <c r="W364" s="81"/>
      <c r="X364" s="81"/>
      <c r="Y364" s="81"/>
      <c r="Z364" s="81"/>
      <c r="AA364" s="81"/>
      <c r="AB364" s="81"/>
      <c r="AC364" s="82"/>
      <c r="AD364" s="81"/>
      <c r="AE364" s="81"/>
      <c r="AF364" s="81"/>
      <c r="AG364" s="81"/>
      <c r="AH364" s="81"/>
      <c r="AI364" s="81"/>
      <c r="AJ364" s="81"/>
      <c r="AK364" s="81"/>
      <c r="AL364" s="81"/>
      <c r="AM364" s="81"/>
      <c r="AN364"/>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8" t="s">
        <v>1598</v>
      </c>
      <c r="B365" s="80">
        <v>357</v>
      </c>
      <c r="C365" s="80">
        <v>16</v>
      </c>
      <c r="D365" s="80">
        <v>177</v>
      </c>
      <c r="E365" s="80">
        <v>2021</v>
      </c>
      <c r="F365" s="80" t="s">
        <v>75</v>
      </c>
      <c r="G365" s="182" t="s">
        <v>564</v>
      </c>
      <c r="H365" s="80" t="s">
        <v>564</v>
      </c>
      <c r="I365" s="173"/>
      <c r="J365" s="83"/>
      <c r="K365" s="81"/>
      <c r="L365" s="81"/>
      <c r="M365" s="81"/>
      <c r="N365" s="81"/>
      <c r="O365" s="81"/>
      <c r="P365" s="81"/>
      <c r="Q365" s="81"/>
      <c r="R365" s="81"/>
      <c r="S365" s="81"/>
      <c r="T365" s="81"/>
      <c r="U365" s="81"/>
      <c r="V365" s="81"/>
      <c r="W365" s="81"/>
      <c r="X365" s="81"/>
      <c r="Y365" s="81"/>
      <c r="Z365" s="81"/>
      <c r="AA365" s="81"/>
      <c r="AB365" s="81"/>
      <c r="AC365" s="82"/>
      <c r="AD365" s="81"/>
      <c r="AE365" s="81"/>
      <c r="AF365" s="81"/>
      <c r="AG365" s="81"/>
      <c r="AH365" s="81"/>
      <c r="AI365" s="81"/>
      <c r="AJ365" s="81"/>
      <c r="AK365" s="81"/>
      <c r="AL365" s="81"/>
      <c r="AM365" s="81"/>
      <c r="AN365"/>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8" t="s">
        <v>1598</v>
      </c>
      <c r="B366" s="80">
        <v>358</v>
      </c>
      <c r="C366" s="80">
        <v>16</v>
      </c>
      <c r="D366" s="80">
        <v>178</v>
      </c>
      <c r="E366" s="80">
        <v>2021</v>
      </c>
      <c r="F366" s="80" t="s">
        <v>75</v>
      </c>
      <c r="G366" s="182" t="s">
        <v>564</v>
      </c>
      <c r="H366" s="80" t="s">
        <v>564</v>
      </c>
      <c r="I366" s="173"/>
      <c r="J366" s="83"/>
      <c r="K366" s="81"/>
      <c r="L366" s="81"/>
      <c r="M366" s="81"/>
      <c r="N366" s="81"/>
      <c r="O366" s="81"/>
      <c r="P366" s="81"/>
      <c r="Q366" s="81"/>
      <c r="R366" s="81"/>
      <c r="S366" s="81"/>
      <c r="T366" s="81"/>
      <c r="U366" s="81"/>
      <c r="V366" s="81"/>
      <c r="W366" s="81"/>
      <c r="X366" s="81"/>
      <c r="Y366" s="81"/>
      <c r="Z366" s="81"/>
      <c r="AA366" s="81"/>
      <c r="AB366" s="81"/>
      <c r="AC366" s="82"/>
      <c r="AD366" s="81"/>
      <c r="AE366" s="81"/>
      <c r="AF366" s="81"/>
      <c r="AG366" s="81"/>
      <c r="AH366" s="81"/>
      <c r="AI366" s="81"/>
      <c r="AJ366" s="81"/>
      <c r="AK366" s="81"/>
      <c r="AL366" s="81"/>
      <c r="AM366" s="81"/>
      <c r="AN366"/>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8" t="s">
        <v>1598</v>
      </c>
      <c r="B367" s="80">
        <v>359</v>
      </c>
      <c r="C367" s="80">
        <v>16</v>
      </c>
      <c r="D367" s="80">
        <v>179</v>
      </c>
      <c r="E367" s="80">
        <v>2021</v>
      </c>
      <c r="F367" s="80" t="s">
        <v>75</v>
      </c>
      <c r="G367" s="182" t="s">
        <v>564</v>
      </c>
      <c r="H367" s="80" t="s">
        <v>564</v>
      </c>
      <c r="I367" s="173"/>
      <c r="J367" s="83"/>
      <c r="K367" s="81"/>
      <c r="L367" s="81"/>
      <c r="M367" s="81"/>
      <c r="N367" s="81"/>
      <c r="O367" s="81"/>
      <c r="P367" s="81"/>
      <c r="Q367" s="81"/>
      <c r="R367" s="81"/>
      <c r="S367" s="81"/>
      <c r="T367" s="81"/>
      <c r="U367" s="81"/>
      <c r="V367" s="81"/>
      <c r="W367" s="81"/>
      <c r="X367" s="81"/>
      <c r="Y367" s="81"/>
      <c r="Z367" s="81"/>
      <c r="AA367" s="81"/>
      <c r="AB367" s="81"/>
      <c r="AC367" s="82"/>
      <c r="AD367" s="81"/>
      <c r="AE367" s="81"/>
      <c r="AF367" s="81"/>
      <c r="AG367" s="81"/>
      <c r="AH367" s="81"/>
      <c r="AI367" s="81"/>
      <c r="AJ367" s="81"/>
      <c r="AK367" s="81"/>
      <c r="AL367" s="81"/>
      <c r="AM367" s="81"/>
      <c r="AN367"/>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8" t="s">
        <v>1598</v>
      </c>
      <c r="B368" s="80">
        <v>360</v>
      </c>
      <c r="C368" s="80">
        <v>16</v>
      </c>
      <c r="D368" s="80">
        <v>180</v>
      </c>
      <c r="E368" s="80">
        <v>2021</v>
      </c>
      <c r="F368" s="80" t="s">
        <v>75</v>
      </c>
      <c r="G368" s="182" t="s">
        <v>564</v>
      </c>
      <c r="H368" s="80" t="s">
        <v>564</v>
      </c>
      <c r="I368" s="175"/>
      <c r="J368" s="83"/>
      <c r="K368" s="81"/>
      <c r="L368" s="81"/>
      <c r="M368" s="81"/>
      <c r="N368" s="81"/>
      <c r="O368" s="81"/>
      <c r="P368" s="81"/>
      <c r="Q368" s="81"/>
      <c r="R368" s="81"/>
      <c r="S368" s="81"/>
      <c r="T368" s="81"/>
      <c r="U368" s="81"/>
      <c r="V368" s="81"/>
      <c r="W368" s="81"/>
      <c r="X368" s="81"/>
      <c r="Y368" s="81"/>
      <c r="Z368" s="81"/>
      <c r="AA368" s="81"/>
      <c r="AB368" s="81"/>
      <c r="AC368" s="82"/>
      <c r="AD368" s="81"/>
      <c r="AE368" s="81"/>
      <c r="AF368" s="81"/>
      <c r="AG368" s="81"/>
      <c r="AH368" s="81"/>
      <c r="AI368" s="81"/>
      <c r="AJ368" s="81"/>
      <c r="AK368" s="81"/>
      <c r="AL368" s="81"/>
      <c r="AM368" s="81"/>
      <c r="AN368"/>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2" operator="greaterThan">
      <formula>1</formula>
    </cfRule>
  </conditionalFormatting>
  <conditionalFormatting sqref="AD2:AM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115" zoomScaleNormal="115" workbookViewId="0">
      <selection sqref="A1:AF185"/>
    </sheetView>
  </sheetViews>
  <sheetFormatPr defaultRowHeight="11.25"/>
  <cols>
    <col min="1" max="4" width="2.5" customWidth="1"/>
    <col min="5" max="5" width="16.1640625" customWidth="1"/>
    <col min="6" max="6" width="41.5" customWidth="1"/>
    <col min="7" max="7" width="14.83203125" bestFit="1" customWidth="1"/>
    <col min="8" max="8" width="11.83203125" customWidth="1"/>
    <col min="9" max="9" width="14.83203125" bestFit="1" customWidth="1"/>
    <col min="10" max="10" width="15.5" customWidth="1"/>
    <col min="11" max="11" width="20.5" bestFit="1" customWidth="1"/>
    <col min="12" max="12" width="20.5" customWidth="1"/>
    <col min="15" max="16" width="27.1640625" customWidth="1"/>
    <col min="17" max="17" width="20.6640625" customWidth="1"/>
    <col min="20" max="21" width="27.1640625" customWidth="1"/>
    <col min="22" max="22" width="20.6640625" customWidth="1"/>
    <col min="23" max="23" width="5.83203125" customWidth="1"/>
    <col min="25" max="26" width="27.1640625" customWidth="1"/>
    <col min="27" max="27" width="20.66406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18"/>
    </row>
    <row r="2" spans="1:32" ht="12">
      <c r="A2" s="18"/>
      <c r="B2" s="18"/>
      <c r="C2" s="18"/>
      <c r="D2" s="18"/>
      <c r="E2" s="18"/>
      <c r="F2" s="18"/>
      <c r="G2" s="18" t="s">
        <v>1576</v>
      </c>
      <c r="H2" s="18"/>
      <c r="I2" s="18"/>
      <c r="J2" s="18"/>
      <c r="K2" s="18"/>
      <c r="L2" s="18"/>
      <c r="M2" s="18"/>
      <c r="N2" s="18"/>
      <c r="O2" s="18"/>
      <c r="P2" s="18"/>
      <c r="Q2" s="18"/>
      <c r="R2" s="18"/>
      <c r="S2" s="18"/>
      <c r="T2" s="18"/>
      <c r="U2" s="18"/>
      <c r="V2" s="18"/>
      <c r="W2" s="18"/>
      <c r="X2" s="18"/>
      <c r="Y2" s="18"/>
      <c r="Z2" s="18"/>
      <c r="AA2" s="18"/>
      <c r="AB2" s="18"/>
      <c r="AC2" s="18"/>
      <c r="AD2" s="18"/>
      <c r="AE2" s="18"/>
      <c r="AF2" s="18"/>
    </row>
    <row r="3" spans="1:32" ht="3.75" customHeight="1">
      <c r="A3" s="18"/>
      <c r="B3" s="18"/>
      <c r="C3" s="18"/>
      <c r="D3" s="18"/>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row>
    <row r="4" spans="1:32" ht="12">
      <c r="A4" s="18"/>
      <c r="B4" s="18"/>
      <c r="C4" s="18"/>
      <c r="D4" s="18"/>
      <c r="E4" s="18"/>
      <c r="F4" s="18"/>
      <c r="G4" s="18" t="s">
        <v>1577</v>
      </c>
      <c r="H4" s="18"/>
      <c r="I4" s="18"/>
      <c r="J4" s="18"/>
      <c r="K4" s="18"/>
      <c r="L4" s="18"/>
      <c r="M4" s="18"/>
      <c r="N4" s="18" t="s">
        <v>1578</v>
      </c>
      <c r="O4" s="18"/>
      <c r="P4" s="18"/>
      <c r="Q4" s="18"/>
      <c r="R4" s="18"/>
      <c r="S4" s="18" t="s">
        <v>1579</v>
      </c>
      <c r="T4" s="18"/>
      <c r="U4" s="18"/>
      <c r="V4" s="18"/>
      <c r="W4" s="18"/>
      <c r="X4" s="18" t="s">
        <v>1580</v>
      </c>
      <c r="Y4" s="18"/>
      <c r="Z4" s="18"/>
      <c r="AA4" s="18"/>
      <c r="AB4" s="18"/>
      <c r="AC4" s="18" t="s">
        <v>1581</v>
      </c>
      <c r="AD4" s="18"/>
      <c r="AE4" s="18"/>
      <c r="AF4" s="18"/>
    </row>
    <row r="5" spans="1:32" ht="12">
      <c r="A5" s="18"/>
      <c r="B5" s="18"/>
      <c r="C5" s="18"/>
      <c r="D5" s="18"/>
      <c r="F5" s="85" t="s">
        <v>1582</v>
      </c>
      <c r="G5" s="85" t="s">
        <v>1583</v>
      </c>
      <c r="H5" s="85" t="s">
        <v>1584</v>
      </c>
      <c r="I5" s="85" t="s">
        <v>1585</v>
      </c>
      <c r="J5" s="85" t="s">
        <v>1586</v>
      </c>
      <c r="K5" s="85" t="s">
        <v>1587</v>
      </c>
      <c r="L5" s="85" t="s">
        <v>1588</v>
      </c>
      <c r="M5" s="18"/>
      <c r="N5" s="85" t="s">
        <v>1243</v>
      </c>
      <c r="O5" s="85" t="s">
        <v>1589</v>
      </c>
      <c r="P5" s="85" t="s">
        <v>1590</v>
      </c>
      <c r="Q5" s="85" t="s">
        <v>1582</v>
      </c>
      <c r="R5" s="18"/>
      <c r="S5" s="85" t="s">
        <v>1243</v>
      </c>
      <c r="T5" s="85" t="s">
        <v>1589</v>
      </c>
      <c r="U5" s="85" t="s">
        <v>1590</v>
      </c>
      <c r="V5" s="85" t="s">
        <v>1582</v>
      </c>
      <c r="W5" s="18"/>
      <c r="X5" s="85" t="s">
        <v>1243</v>
      </c>
      <c r="Y5" s="85" t="s">
        <v>1589</v>
      </c>
      <c r="Z5" s="85" t="s">
        <v>1590</v>
      </c>
      <c r="AA5" s="85" t="s">
        <v>1582</v>
      </c>
      <c r="AB5" s="18"/>
      <c r="AC5" s="85" t="s">
        <v>1243</v>
      </c>
      <c r="AD5" s="85" t="s">
        <v>1589</v>
      </c>
      <c r="AE5" s="85" t="s">
        <v>1590</v>
      </c>
      <c r="AF5" s="85" t="s">
        <v>1582</v>
      </c>
    </row>
    <row r="6" spans="1:32" ht="12">
      <c r="A6" s="18"/>
      <c r="B6" s="18"/>
      <c r="C6" s="18"/>
      <c r="D6" s="18"/>
      <c r="F6" s="85" t="s">
        <v>1247</v>
      </c>
      <c r="G6" s="86" t="s">
        <v>1901</v>
      </c>
      <c r="H6" s="87" t="s">
        <v>1902</v>
      </c>
      <c r="I6" s="87" t="s">
        <v>2476</v>
      </c>
      <c r="J6" s="87" t="s">
        <v>2477</v>
      </c>
      <c r="K6" s="87">
        <v>31</v>
      </c>
      <c r="L6" s="87">
        <v>15</v>
      </c>
      <c r="M6" s="18"/>
      <c r="N6" s="87">
        <v>1</v>
      </c>
      <c r="O6" s="87" t="s">
        <v>1781</v>
      </c>
      <c r="P6" s="87" t="s">
        <v>1782</v>
      </c>
      <c r="Q6" s="87" t="s">
        <v>1247</v>
      </c>
      <c r="R6" s="18"/>
      <c r="S6" s="87">
        <v>1</v>
      </c>
      <c r="T6" s="87" t="s">
        <v>1901</v>
      </c>
      <c r="U6" s="87" t="s">
        <v>1902</v>
      </c>
      <c r="V6" s="87" t="s">
        <v>1247</v>
      </c>
      <c r="W6" s="18"/>
      <c r="X6" s="87">
        <v>1</v>
      </c>
      <c r="Y6" s="769" t="s">
        <v>1781</v>
      </c>
      <c r="Z6" s="87" t="s">
        <v>1782</v>
      </c>
      <c r="AA6" s="87" t="s">
        <v>1247</v>
      </c>
      <c r="AB6" s="18"/>
      <c r="AC6" s="87">
        <v>1</v>
      </c>
      <c r="AD6" s="87" t="s">
        <v>1246</v>
      </c>
      <c r="AE6" s="87" t="s">
        <v>1562</v>
      </c>
      <c r="AF6" s="87" t="s">
        <v>1591</v>
      </c>
    </row>
    <row r="7" spans="1:32" ht="12">
      <c r="A7" s="18"/>
      <c r="B7" s="18"/>
      <c r="C7" s="18"/>
      <c r="D7" s="18"/>
      <c r="F7" s="18"/>
      <c r="G7" s="18"/>
      <c r="H7" s="18"/>
      <c r="I7" s="18"/>
      <c r="J7" s="18"/>
      <c r="K7" s="18"/>
      <c r="L7" s="18"/>
      <c r="M7" s="18"/>
      <c r="N7" s="87">
        <v>2</v>
      </c>
      <c r="O7" s="87" t="s">
        <v>1802</v>
      </c>
      <c r="P7" s="87" t="s">
        <v>1803</v>
      </c>
      <c r="Q7" s="87" t="s">
        <v>1247</v>
      </c>
      <c r="R7" s="18"/>
      <c r="S7" s="87">
        <v>2</v>
      </c>
      <c r="T7" s="86" t="s">
        <v>570</v>
      </c>
      <c r="U7" s="87" t="s">
        <v>1592</v>
      </c>
      <c r="V7" s="87" t="s">
        <v>1592</v>
      </c>
      <c r="W7" s="18"/>
      <c r="X7" s="87">
        <v>2</v>
      </c>
      <c r="Y7" s="769" t="s">
        <v>1802</v>
      </c>
      <c r="Z7" s="87" t="s">
        <v>1803</v>
      </c>
      <c r="AA7" s="87" t="s">
        <v>1247</v>
      </c>
      <c r="AB7" s="18"/>
      <c r="AC7" s="87">
        <v>2</v>
      </c>
      <c r="AD7" s="87" t="s">
        <v>2447</v>
      </c>
      <c r="AE7" s="87" t="s">
        <v>2448</v>
      </c>
      <c r="AF7" s="87" t="s">
        <v>1247</v>
      </c>
    </row>
    <row r="8" spans="1:32" ht="12">
      <c r="A8" s="18"/>
      <c r="B8" s="18"/>
      <c r="C8" s="18"/>
      <c r="D8" s="18"/>
      <c r="F8" s="18"/>
      <c r="G8" s="18"/>
      <c r="H8" s="18"/>
      <c r="I8" s="18"/>
      <c r="J8" s="18"/>
      <c r="K8" s="18"/>
      <c r="L8" s="18"/>
      <c r="M8" s="18"/>
      <c r="N8" s="87">
        <v>3</v>
      </c>
      <c r="O8" s="87" t="s">
        <v>1823</v>
      </c>
      <c r="P8" s="87" t="s">
        <v>1678</v>
      </c>
      <c r="Q8" s="87" t="s">
        <v>1247</v>
      </c>
      <c r="R8" s="18"/>
      <c r="S8" s="18"/>
      <c r="T8" s="18"/>
      <c r="U8" s="18"/>
      <c r="V8" s="18"/>
      <c r="W8" s="18"/>
      <c r="X8" s="87">
        <v>3</v>
      </c>
      <c r="Y8" s="769" t="s">
        <v>1823</v>
      </c>
      <c r="Z8" s="87" t="s">
        <v>1678</v>
      </c>
      <c r="AA8" s="87" t="s">
        <v>1247</v>
      </c>
      <c r="AB8" s="18"/>
      <c r="AC8" s="87">
        <v>3</v>
      </c>
      <c r="AD8" s="87" t="s">
        <v>1711</v>
      </c>
      <c r="AE8" s="87" t="s">
        <v>1712</v>
      </c>
      <c r="AF8" s="87" t="s">
        <v>1247</v>
      </c>
    </row>
    <row r="9" spans="1:32" ht="12">
      <c r="A9" s="18"/>
      <c r="B9" s="18"/>
      <c r="C9" s="18"/>
      <c r="D9" s="18"/>
      <c r="F9" s="85" t="s">
        <v>1582</v>
      </c>
      <c r="G9" s="85" t="s">
        <v>1246</v>
      </c>
      <c r="H9" s="85" t="s">
        <v>1593</v>
      </c>
      <c r="I9" s="85" t="s">
        <v>1585</v>
      </c>
      <c r="J9" s="85" t="s">
        <v>1586</v>
      </c>
      <c r="K9" s="85" t="s">
        <v>1594</v>
      </c>
      <c r="L9" s="85" t="s">
        <v>1594</v>
      </c>
      <c r="M9" s="18"/>
      <c r="N9" s="87">
        <v>4</v>
      </c>
      <c r="O9" s="87" t="s">
        <v>1843</v>
      </c>
      <c r="P9" s="87" t="s">
        <v>1763</v>
      </c>
      <c r="Q9" s="87" t="s">
        <v>1247</v>
      </c>
      <c r="R9" s="18"/>
      <c r="S9" s="18"/>
      <c r="T9" s="18"/>
      <c r="U9" s="18"/>
      <c r="V9" s="18"/>
      <c r="W9" s="18"/>
      <c r="X9" s="87">
        <v>4</v>
      </c>
      <c r="Y9" s="769" t="s">
        <v>1843</v>
      </c>
      <c r="Z9" s="87" t="s">
        <v>1763</v>
      </c>
      <c r="AA9" s="87" t="s">
        <v>1247</v>
      </c>
      <c r="AB9" s="18"/>
      <c r="AC9" s="87">
        <v>4</v>
      </c>
      <c r="AD9" s="87" t="s">
        <v>2415</v>
      </c>
      <c r="AE9" s="87" t="s">
        <v>2416</v>
      </c>
      <c r="AF9" s="87" t="s">
        <v>1247</v>
      </c>
    </row>
    <row r="10" spans="1:32" ht="12">
      <c r="A10" s="18"/>
      <c r="B10" s="18"/>
      <c r="C10" s="18"/>
      <c r="D10" s="18"/>
      <c r="F10" s="85" t="s">
        <v>1247</v>
      </c>
      <c r="G10" s="86" t="s">
        <v>1901</v>
      </c>
      <c r="H10" s="87" t="s">
        <v>1902</v>
      </c>
      <c r="I10" s="87" t="s">
        <v>2476</v>
      </c>
      <c r="J10" s="87" t="s">
        <v>2477</v>
      </c>
      <c r="K10" s="85">
        <v>31</v>
      </c>
      <c r="L10" s="85">
        <v>15</v>
      </c>
      <c r="M10" s="18"/>
      <c r="N10" s="87">
        <v>5</v>
      </c>
      <c r="O10" s="87" t="s">
        <v>1680</v>
      </c>
      <c r="P10" s="87" t="s">
        <v>1681</v>
      </c>
      <c r="Q10" s="87" t="s">
        <v>1247</v>
      </c>
      <c r="R10" s="18"/>
      <c r="S10" s="18"/>
      <c r="T10" s="18"/>
      <c r="U10" s="18"/>
      <c r="V10" s="18"/>
      <c r="W10" s="18"/>
      <c r="X10" s="87">
        <v>5</v>
      </c>
      <c r="Y10" s="769" t="s">
        <v>1680</v>
      </c>
      <c r="Z10" s="87" t="s">
        <v>1681</v>
      </c>
      <c r="AA10" s="87" t="s">
        <v>1247</v>
      </c>
      <c r="AB10" s="18"/>
      <c r="AC10" s="87">
        <v>5</v>
      </c>
      <c r="AD10" s="87" t="s">
        <v>2467</v>
      </c>
      <c r="AE10" s="87" t="s">
        <v>2468</v>
      </c>
      <c r="AF10" s="87" t="s">
        <v>1247</v>
      </c>
    </row>
    <row r="11" spans="1:32" ht="12">
      <c r="A11" s="18"/>
      <c r="B11" s="18"/>
      <c r="C11" s="18"/>
      <c r="D11" s="18"/>
      <c r="F11" s="85" t="s">
        <v>1582</v>
      </c>
      <c r="G11" s="85" t="s">
        <v>1585</v>
      </c>
      <c r="H11" s="85" t="s">
        <v>1586</v>
      </c>
      <c r="I11" s="85" t="s">
        <v>1585</v>
      </c>
      <c r="J11" s="85" t="s">
        <v>1586</v>
      </c>
      <c r="K11" s="85" t="s">
        <v>1594</v>
      </c>
      <c r="L11" s="85" t="s">
        <v>1594</v>
      </c>
      <c r="M11" s="18"/>
      <c r="N11" s="87">
        <v>6</v>
      </c>
      <c r="O11" s="87" t="s">
        <v>1880</v>
      </c>
      <c r="P11" s="87" t="s">
        <v>1881</v>
      </c>
      <c r="Q11" s="87" t="s">
        <v>1247</v>
      </c>
      <c r="R11" s="18"/>
      <c r="S11" s="18"/>
      <c r="T11" s="18"/>
      <c r="U11" s="18"/>
      <c r="V11" s="18"/>
      <c r="W11" s="18"/>
      <c r="X11" s="87">
        <v>6</v>
      </c>
      <c r="Y11" s="769" t="s">
        <v>1880</v>
      </c>
      <c r="Z11" s="87" t="s">
        <v>1881</v>
      </c>
      <c r="AA11" s="87" t="s">
        <v>1247</v>
      </c>
      <c r="AB11" s="18"/>
      <c r="AC11" s="87">
        <v>6</v>
      </c>
      <c r="AD11" s="87" t="s">
        <v>2395</v>
      </c>
      <c r="AE11" s="87" t="s">
        <v>2396</v>
      </c>
      <c r="AF11" s="87" t="s">
        <v>1247</v>
      </c>
    </row>
    <row r="12" spans="1:32" ht="12">
      <c r="A12" s="18"/>
      <c r="B12" s="18"/>
      <c r="C12" s="18"/>
      <c r="D12" s="18"/>
      <c r="F12" s="85" t="s">
        <v>1636</v>
      </c>
      <c r="G12" s="86" t="s">
        <v>1901</v>
      </c>
      <c r="H12" s="87"/>
      <c r="I12" s="87" t="s">
        <v>1901</v>
      </c>
      <c r="J12" s="87"/>
      <c r="K12" s="85" t="s">
        <v>1244</v>
      </c>
      <c r="L12" s="85"/>
      <c r="M12" s="18"/>
      <c r="N12" s="87">
        <v>7</v>
      </c>
      <c r="O12" s="87" t="s">
        <v>1901</v>
      </c>
      <c r="P12" s="87" t="s">
        <v>1902</v>
      </c>
      <c r="Q12" s="87" t="s">
        <v>1247</v>
      </c>
      <c r="R12" s="18"/>
      <c r="S12" s="18"/>
      <c r="T12" s="18"/>
      <c r="U12" s="18"/>
      <c r="V12" s="18"/>
      <c r="W12" s="18"/>
      <c r="X12" s="87">
        <v>7</v>
      </c>
      <c r="Y12" s="769" t="s">
        <v>1901</v>
      </c>
      <c r="Z12" s="87" t="s">
        <v>1902</v>
      </c>
      <c r="AA12" s="87" t="s">
        <v>1247</v>
      </c>
      <c r="AB12" s="18"/>
      <c r="AC12" s="87">
        <v>7</v>
      </c>
      <c r="AD12" s="87" t="s">
        <v>1637</v>
      </c>
      <c r="AE12" s="87" t="s">
        <v>1638</v>
      </c>
      <c r="AF12" s="87" t="s">
        <v>1247</v>
      </c>
    </row>
    <row r="13" spans="1:32" ht="12">
      <c r="A13" s="18"/>
      <c r="B13" s="18"/>
      <c r="C13" s="18"/>
      <c r="D13" s="18"/>
      <c r="F13" s="85" t="s">
        <v>1582</v>
      </c>
      <c r="G13" s="85" t="s">
        <v>1595</v>
      </c>
      <c r="H13" s="85" t="s">
        <v>1596</v>
      </c>
      <c r="I13" s="85" t="s">
        <v>1585</v>
      </c>
      <c r="J13" s="85" t="s">
        <v>1586</v>
      </c>
      <c r="K13" s="85" t="s">
        <v>1594</v>
      </c>
      <c r="L13" s="85" t="s">
        <v>1594</v>
      </c>
      <c r="M13" s="18"/>
      <c r="N13" s="87">
        <v>8</v>
      </c>
      <c r="O13" s="87" t="s">
        <v>1922</v>
      </c>
      <c r="P13" s="87" t="s">
        <v>1923</v>
      </c>
      <c r="Q13" s="87" t="s">
        <v>1247</v>
      </c>
      <c r="R13" s="18"/>
      <c r="S13" s="18"/>
      <c r="T13" s="18"/>
      <c r="U13" s="18"/>
      <c r="V13" s="18"/>
      <c r="W13" s="18"/>
      <c r="X13" s="87">
        <v>8</v>
      </c>
      <c r="Y13" s="769" t="s">
        <v>1922</v>
      </c>
      <c r="Z13" s="87" t="s">
        <v>1923</v>
      </c>
      <c r="AA13" s="87" t="s">
        <v>1247</v>
      </c>
      <c r="AB13" s="18"/>
      <c r="AC13" s="87">
        <v>8</v>
      </c>
      <c r="AD13" s="87" t="s">
        <v>1683</v>
      </c>
      <c r="AE13" s="87" t="s">
        <v>1684</v>
      </c>
      <c r="AF13" s="87" t="s">
        <v>1247</v>
      </c>
    </row>
    <row r="14" spans="1:32" ht="12">
      <c r="A14" s="18"/>
      <c r="B14" s="18"/>
      <c r="C14" s="18"/>
      <c r="D14" s="18"/>
      <c r="F14" s="85" t="s">
        <v>1592</v>
      </c>
      <c r="G14" s="86" t="s">
        <v>570</v>
      </c>
      <c r="H14" s="87" t="s">
        <v>1592</v>
      </c>
      <c r="I14" s="87" t="s">
        <v>570</v>
      </c>
      <c r="J14" s="87" t="s">
        <v>231</v>
      </c>
      <c r="K14" s="85" t="s">
        <v>1244</v>
      </c>
      <c r="L14" s="85" t="s">
        <v>1244</v>
      </c>
      <c r="M14" s="18"/>
      <c r="N14" s="87">
        <v>9</v>
      </c>
      <c r="O14" s="87" t="s">
        <v>1943</v>
      </c>
      <c r="P14" s="87" t="s">
        <v>1944</v>
      </c>
      <c r="Q14" s="87" t="s">
        <v>1247</v>
      </c>
      <c r="R14" s="18"/>
      <c r="S14" s="18"/>
      <c r="T14" s="18"/>
      <c r="U14" s="18"/>
      <c r="V14" s="18"/>
      <c r="W14" s="18"/>
      <c r="X14" s="87">
        <v>9</v>
      </c>
      <c r="Y14" s="769" t="s">
        <v>1943</v>
      </c>
      <c r="Z14" s="87" t="s">
        <v>1944</v>
      </c>
      <c r="AA14" s="87" t="s">
        <v>1247</v>
      </c>
      <c r="AB14" s="18"/>
      <c r="AC14" s="87">
        <v>9</v>
      </c>
      <c r="AD14" s="87" t="s">
        <v>1674</v>
      </c>
      <c r="AE14" s="87" t="s">
        <v>1675</v>
      </c>
      <c r="AF14" s="87" t="s">
        <v>1247</v>
      </c>
    </row>
    <row r="15" spans="1:32" ht="12">
      <c r="A15" s="18"/>
      <c r="B15" s="18"/>
      <c r="C15" s="18"/>
      <c r="D15" s="18"/>
      <c r="E15" s="18"/>
      <c r="F15" s="18"/>
      <c r="G15" s="18"/>
      <c r="H15" s="18"/>
      <c r="I15" s="18"/>
      <c r="J15" s="18"/>
      <c r="K15" s="18"/>
      <c r="L15" s="18"/>
      <c r="M15" s="18"/>
      <c r="N15" s="87">
        <v>10</v>
      </c>
      <c r="O15" s="87" t="s">
        <v>1964</v>
      </c>
      <c r="P15" s="87" t="s">
        <v>1965</v>
      </c>
      <c r="Q15" s="87" t="s">
        <v>1247</v>
      </c>
      <c r="R15" s="18"/>
      <c r="S15" s="18"/>
      <c r="T15" s="18"/>
      <c r="U15" s="18"/>
      <c r="V15" s="18"/>
      <c r="W15" s="18"/>
      <c r="X15" s="87">
        <v>10</v>
      </c>
      <c r="Y15" s="769" t="s">
        <v>1964</v>
      </c>
      <c r="Z15" s="87" t="s">
        <v>1965</v>
      </c>
      <c r="AA15" s="87" t="s">
        <v>1247</v>
      </c>
      <c r="AB15" s="18"/>
      <c r="AC15" s="87">
        <v>10</v>
      </c>
      <c r="AD15" s="87" t="s">
        <v>2411</v>
      </c>
      <c r="AE15" s="87" t="s">
        <v>2412</v>
      </c>
      <c r="AF15" s="87" t="s">
        <v>1247</v>
      </c>
    </row>
    <row r="16" spans="1:32" ht="12">
      <c r="A16" s="18"/>
      <c r="B16" s="18"/>
      <c r="C16" s="18"/>
      <c r="D16" s="18"/>
      <c r="E16" s="18"/>
      <c r="F16" s="18"/>
      <c r="G16" s="18"/>
      <c r="H16" s="18"/>
      <c r="I16" s="18"/>
      <c r="J16" s="18"/>
      <c r="K16" s="18"/>
      <c r="L16" s="18"/>
      <c r="M16" s="18"/>
      <c r="N16" s="87">
        <v>11</v>
      </c>
      <c r="O16" s="87" t="s">
        <v>1985</v>
      </c>
      <c r="P16" s="87" t="s">
        <v>1986</v>
      </c>
      <c r="Q16" s="87" t="s">
        <v>1247</v>
      </c>
      <c r="R16" s="18"/>
      <c r="S16" s="18"/>
      <c r="T16" s="18"/>
      <c r="U16" s="18"/>
      <c r="V16" s="18"/>
      <c r="W16" s="18"/>
      <c r="X16" s="87">
        <v>11</v>
      </c>
      <c r="Y16" s="769" t="s">
        <v>1985</v>
      </c>
      <c r="Z16" s="87" t="s">
        <v>1986</v>
      </c>
      <c r="AA16" s="87" t="s">
        <v>1247</v>
      </c>
      <c r="AB16" s="18"/>
      <c r="AC16" s="87">
        <v>11</v>
      </c>
      <c r="AD16" s="87" t="s">
        <v>1768</v>
      </c>
      <c r="AE16" s="87" t="s">
        <v>1769</v>
      </c>
      <c r="AF16" s="87" t="s">
        <v>1247</v>
      </c>
    </row>
    <row r="17" spans="1:32" ht="12">
      <c r="A17" s="18"/>
      <c r="B17" s="18"/>
      <c r="C17" s="18"/>
      <c r="D17" s="18"/>
      <c r="E17" s="18"/>
      <c r="F17" s="18"/>
      <c r="G17" s="18"/>
      <c r="H17" s="18"/>
      <c r="I17" s="18"/>
      <c r="J17" s="18"/>
      <c r="K17" s="18"/>
      <c r="L17" s="18"/>
      <c r="M17" s="18"/>
      <c r="N17" s="87">
        <v>12</v>
      </c>
      <c r="O17" s="87" t="s">
        <v>2006</v>
      </c>
      <c r="P17" s="87" t="s">
        <v>2007</v>
      </c>
      <c r="Q17" s="87" t="s">
        <v>1247</v>
      </c>
      <c r="R17" s="18"/>
      <c r="S17" s="18"/>
      <c r="T17" s="18"/>
      <c r="U17" s="18"/>
      <c r="V17" s="18"/>
      <c r="W17" s="18"/>
      <c r="X17" s="87">
        <v>12</v>
      </c>
      <c r="Y17" s="769" t="s">
        <v>2006</v>
      </c>
      <c r="Z17" s="87" t="s">
        <v>2007</v>
      </c>
      <c r="AA17" s="87" t="s">
        <v>1247</v>
      </c>
      <c r="AB17" s="18"/>
      <c r="AC17" s="87">
        <v>12</v>
      </c>
      <c r="AD17" s="87" t="s">
        <v>1759</v>
      </c>
      <c r="AE17" s="87" t="s">
        <v>1760</v>
      </c>
      <c r="AF17" s="87" t="s">
        <v>1247</v>
      </c>
    </row>
    <row r="18" spans="1:32" ht="12">
      <c r="A18" s="18"/>
      <c r="B18" s="18"/>
      <c r="C18" s="18"/>
      <c r="D18" s="18"/>
      <c r="E18" s="18"/>
      <c r="F18" s="18"/>
      <c r="G18" s="18"/>
      <c r="H18" s="18"/>
      <c r="I18" s="18"/>
      <c r="J18" s="18"/>
      <c r="K18" s="18"/>
      <c r="L18" s="18"/>
      <c r="M18" s="18"/>
      <c r="N18" s="87">
        <v>13</v>
      </c>
      <c r="O18" s="87" t="s">
        <v>2027</v>
      </c>
      <c r="P18" s="87" t="s">
        <v>2028</v>
      </c>
      <c r="Q18" s="87" t="s">
        <v>1247</v>
      </c>
      <c r="R18" s="18"/>
      <c r="S18" s="18"/>
      <c r="T18" s="18"/>
      <c r="U18" s="18"/>
      <c r="V18" s="18"/>
      <c r="W18" s="18"/>
      <c r="X18" s="87">
        <v>13</v>
      </c>
      <c r="Y18" s="769" t="s">
        <v>2027</v>
      </c>
      <c r="Z18" s="87" t="s">
        <v>2028</v>
      </c>
      <c r="AA18" s="87" t="s">
        <v>1247</v>
      </c>
      <c r="AB18" s="18"/>
      <c r="AC18" s="87">
        <v>13</v>
      </c>
      <c r="AD18" s="87" t="s">
        <v>2471</v>
      </c>
      <c r="AE18" s="87" t="s">
        <v>2472</v>
      </c>
      <c r="AF18" s="87" t="s">
        <v>1247</v>
      </c>
    </row>
    <row r="19" spans="1:32" ht="12">
      <c r="A19" s="18"/>
      <c r="B19" s="18"/>
      <c r="C19" s="18"/>
      <c r="D19" s="18"/>
      <c r="E19" s="18"/>
      <c r="F19" s="18"/>
      <c r="G19" s="18"/>
      <c r="H19" s="18"/>
      <c r="I19" s="18"/>
      <c r="J19" s="18"/>
      <c r="K19" s="18"/>
      <c r="L19" s="18"/>
      <c r="M19" s="18"/>
      <c r="N19" s="87">
        <v>14</v>
      </c>
      <c r="O19" s="87" t="s">
        <v>2048</v>
      </c>
      <c r="P19" s="87" t="s">
        <v>2049</v>
      </c>
      <c r="Q19" s="87" t="s">
        <v>1247</v>
      </c>
      <c r="R19" s="18"/>
      <c r="S19" s="18"/>
      <c r="T19" s="18"/>
      <c r="U19" s="18"/>
      <c r="V19" s="18"/>
      <c r="W19" s="18"/>
      <c r="X19" s="87">
        <v>14</v>
      </c>
      <c r="Y19" s="769" t="s">
        <v>2048</v>
      </c>
      <c r="Z19" s="87" t="s">
        <v>2049</v>
      </c>
      <c r="AA19" s="87" t="s">
        <v>1247</v>
      </c>
      <c r="AB19" s="18"/>
      <c r="AC19" s="87">
        <v>14</v>
      </c>
      <c r="AD19" s="87" t="s">
        <v>2399</v>
      </c>
      <c r="AE19" s="87" t="s">
        <v>2400</v>
      </c>
      <c r="AF19" s="87" t="s">
        <v>1247</v>
      </c>
    </row>
    <row r="20" spans="1:32" ht="12">
      <c r="A20" s="18"/>
      <c r="B20" s="18"/>
      <c r="C20" s="18"/>
      <c r="D20" s="18"/>
      <c r="E20" s="18"/>
      <c r="F20" s="18"/>
      <c r="G20" s="18"/>
      <c r="H20" s="18"/>
      <c r="I20" s="18"/>
      <c r="J20" s="18"/>
      <c r="K20" s="18"/>
      <c r="L20" s="18"/>
      <c r="M20" s="18"/>
      <c r="N20" s="87">
        <v>15</v>
      </c>
      <c r="O20" s="87" t="s">
        <v>2069</v>
      </c>
      <c r="P20" s="87" t="s">
        <v>2070</v>
      </c>
      <c r="Q20" s="87" t="s">
        <v>1247</v>
      </c>
      <c r="R20" s="18"/>
      <c r="S20" s="18"/>
      <c r="T20" s="18"/>
      <c r="U20" s="18"/>
      <c r="V20" s="18"/>
      <c r="W20" s="18"/>
      <c r="X20" s="87">
        <v>15</v>
      </c>
      <c r="Y20" s="769" t="s">
        <v>2069</v>
      </c>
      <c r="Z20" s="87" t="s">
        <v>2070</v>
      </c>
      <c r="AA20" s="87" t="s">
        <v>1247</v>
      </c>
      <c r="AB20" s="18"/>
      <c r="AC20" s="87">
        <v>15</v>
      </c>
      <c r="AD20" s="87" t="s">
        <v>1727</v>
      </c>
      <c r="AE20" s="87" t="s">
        <v>1728</v>
      </c>
      <c r="AF20" s="87" t="s">
        <v>1247</v>
      </c>
    </row>
    <row r="21" spans="1:32" ht="12">
      <c r="A21" s="18"/>
      <c r="B21" s="18"/>
      <c r="C21" s="18"/>
      <c r="D21" s="18"/>
      <c r="E21" s="18"/>
      <c r="F21" s="18"/>
      <c r="G21" s="18"/>
      <c r="H21" s="18"/>
      <c r="I21" s="18"/>
      <c r="J21" s="18"/>
      <c r="K21" s="18"/>
      <c r="L21" s="18"/>
      <c r="M21" s="18"/>
      <c r="N21" s="87">
        <v>16</v>
      </c>
      <c r="O21" s="87" t="s">
        <v>2090</v>
      </c>
      <c r="P21" s="87" t="s">
        <v>2091</v>
      </c>
      <c r="Q21" s="87" t="s">
        <v>1247</v>
      </c>
      <c r="R21" s="18"/>
      <c r="S21" s="18"/>
      <c r="T21" s="18"/>
      <c r="U21" s="18"/>
      <c r="V21" s="18"/>
      <c r="W21" s="18"/>
      <c r="X21" s="87">
        <v>16</v>
      </c>
      <c r="Y21" s="769" t="s">
        <v>2090</v>
      </c>
      <c r="Z21" s="87" t="s">
        <v>2091</v>
      </c>
      <c r="AA21" s="87" t="s">
        <v>1247</v>
      </c>
      <c r="AB21" s="18"/>
      <c r="AC21" s="87">
        <v>16</v>
      </c>
      <c r="AD21" s="87" t="s">
        <v>1687</v>
      </c>
      <c r="AE21" s="87" t="s">
        <v>1688</v>
      </c>
      <c r="AF21" s="87" t="s">
        <v>1247</v>
      </c>
    </row>
    <row r="22" spans="1:32" ht="12">
      <c r="A22" s="18"/>
      <c r="B22" s="18"/>
      <c r="C22" s="18"/>
      <c r="D22" s="18"/>
      <c r="E22" s="18"/>
      <c r="F22" s="18"/>
      <c r="G22" s="18"/>
      <c r="H22" s="18"/>
      <c r="I22" s="18"/>
      <c r="J22" s="18"/>
      <c r="K22" s="18"/>
      <c r="L22" s="18"/>
      <c r="M22" s="18"/>
      <c r="N22" s="87">
        <v>17</v>
      </c>
      <c r="O22" s="87" t="s">
        <v>2111</v>
      </c>
      <c r="P22" s="87" t="s">
        <v>2112</v>
      </c>
      <c r="Q22" s="87" t="s">
        <v>1247</v>
      </c>
      <c r="R22" s="18"/>
      <c r="S22" s="18"/>
      <c r="T22" s="18"/>
      <c r="U22" s="18"/>
      <c r="V22" s="18"/>
      <c r="W22" s="18"/>
      <c r="X22" s="87">
        <v>17</v>
      </c>
      <c r="Y22" s="769" t="s">
        <v>2111</v>
      </c>
      <c r="Z22" s="87" t="s">
        <v>2112</v>
      </c>
      <c r="AA22" s="87" t="s">
        <v>1247</v>
      </c>
      <c r="AB22" s="18"/>
      <c r="AC22" s="87">
        <v>17</v>
      </c>
      <c r="AD22" s="87" t="s">
        <v>1703</v>
      </c>
      <c r="AE22" s="87" t="s">
        <v>1704</v>
      </c>
      <c r="AF22" s="87" t="s">
        <v>1247</v>
      </c>
    </row>
    <row r="23" spans="1:32" ht="12">
      <c r="A23" s="18"/>
      <c r="B23" s="18"/>
      <c r="C23" s="18"/>
      <c r="D23" s="18"/>
      <c r="E23" s="18"/>
      <c r="F23" s="18"/>
      <c r="G23" s="18"/>
      <c r="H23" s="18"/>
      <c r="I23" s="18"/>
      <c r="J23" s="18"/>
      <c r="K23" s="18"/>
      <c r="L23" s="18"/>
      <c r="M23" s="18"/>
      <c r="N23" s="87">
        <v>18</v>
      </c>
      <c r="O23" s="87" t="s">
        <v>2132</v>
      </c>
      <c r="P23" s="87" t="s">
        <v>2133</v>
      </c>
      <c r="Q23" s="87" t="s">
        <v>1247</v>
      </c>
      <c r="R23" s="18"/>
      <c r="S23" s="18"/>
      <c r="T23" s="18"/>
      <c r="U23" s="18"/>
      <c r="V23" s="18"/>
      <c r="W23" s="18"/>
      <c r="X23" s="87">
        <v>18</v>
      </c>
      <c r="Y23" s="769" t="s">
        <v>2132</v>
      </c>
      <c r="Z23" s="87" t="s">
        <v>2133</v>
      </c>
      <c r="AA23" s="87" t="s">
        <v>1247</v>
      </c>
      <c r="AB23" s="18"/>
      <c r="AC23" s="87">
        <v>18</v>
      </c>
      <c r="AD23" s="87" t="s">
        <v>1707</v>
      </c>
      <c r="AE23" s="87" t="s">
        <v>1708</v>
      </c>
      <c r="AF23" s="87" t="s">
        <v>1247</v>
      </c>
    </row>
    <row r="24" spans="1:32" ht="12">
      <c r="A24" s="18"/>
      <c r="B24" s="18"/>
      <c r="C24" s="18"/>
      <c r="D24" s="18"/>
      <c r="E24" s="18"/>
      <c r="F24" s="18"/>
      <c r="G24" s="18"/>
      <c r="H24" s="18"/>
      <c r="I24" s="18"/>
      <c r="J24" s="18"/>
      <c r="K24" s="18"/>
      <c r="L24" s="18"/>
      <c r="M24" s="18"/>
      <c r="N24" s="87">
        <v>19</v>
      </c>
      <c r="O24" s="87" t="s">
        <v>2153</v>
      </c>
      <c r="P24" s="87" t="s">
        <v>2154</v>
      </c>
      <c r="Q24" s="87" t="s">
        <v>1247</v>
      </c>
      <c r="R24" s="18"/>
      <c r="S24" s="18"/>
      <c r="T24" s="18"/>
      <c r="U24" s="18"/>
      <c r="V24" s="18"/>
      <c r="W24" s="18"/>
      <c r="X24" s="87">
        <v>19</v>
      </c>
      <c r="Y24" s="769" t="s">
        <v>2153</v>
      </c>
      <c r="Z24" s="87" t="s">
        <v>2154</v>
      </c>
      <c r="AA24" s="87" t="s">
        <v>1247</v>
      </c>
      <c r="AB24" s="18"/>
      <c r="AC24" s="87">
        <v>19</v>
      </c>
      <c r="AD24" s="87" t="s">
        <v>2435</v>
      </c>
      <c r="AE24" s="87" t="s">
        <v>2436</v>
      </c>
      <c r="AF24" s="87" t="s">
        <v>1247</v>
      </c>
    </row>
    <row r="25" spans="1:32" ht="12">
      <c r="A25" s="18"/>
      <c r="B25" s="18"/>
      <c r="C25" s="18"/>
      <c r="D25" s="18"/>
      <c r="E25" s="18"/>
      <c r="F25" s="18"/>
      <c r="G25" s="18"/>
      <c r="H25" s="18"/>
      <c r="I25" s="18"/>
      <c r="J25" s="18"/>
      <c r="K25" s="18"/>
      <c r="L25" s="18"/>
      <c r="M25" s="18"/>
      <c r="N25" s="87">
        <v>20</v>
      </c>
      <c r="O25" s="87" t="s">
        <v>2174</v>
      </c>
      <c r="P25" s="87" t="s">
        <v>2175</v>
      </c>
      <c r="Q25" s="87" t="s">
        <v>1247</v>
      </c>
      <c r="R25" s="18"/>
      <c r="S25" s="18"/>
      <c r="T25" s="18"/>
      <c r="U25" s="18"/>
      <c r="V25" s="18"/>
      <c r="W25" s="18"/>
      <c r="X25" s="87">
        <v>20</v>
      </c>
      <c r="Y25" s="769" t="s">
        <v>2174</v>
      </c>
      <c r="Z25" s="87" t="s">
        <v>2175</v>
      </c>
      <c r="AA25" s="87" t="s">
        <v>1247</v>
      </c>
      <c r="AB25" s="18"/>
      <c r="AC25" s="87">
        <v>20</v>
      </c>
      <c r="AD25" s="87" t="s">
        <v>1691</v>
      </c>
      <c r="AE25" s="87" t="s">
        <v>1692</v>
      </c>
      <c r="AF25" s="87" t="s">
        <v>1247</v>
      </c>
    </row>
    <row r="26" spans="1:32" ht="12">
      <c r="A26" s="18"/>
      <c r="B26" s="18"/>
      <c r="C26" s="18"/>
      <c r="D26" s="18"/>
      <c r="E26" s="18"/>
      <c r="F26" s="18"/>
      <c r="G26" s="18"/>
      <c r="H26" s="18"/>
      <c r="I26" s="18"/>
      <c r="J26" s="18"/>
      <c r="K26" s="18"/>
      <c r="L26" s="18"/>
      <c r="M26" s="18"/>
      <c r="N26" s="87">
        <v>21</v>
      </c>
      <c r="O26" s="87" t="s">
        <v>2195</v>
      </c>
      <c r="P26" s="87" t="s">
        <v>2196</v>
      </c>
      <c r="Q26" s="87" t="s">
        <v>1247</v>
      </c>
      <c r="R26" s="18"/>
      <c r="S26" s="18"/>
      <c r="T26" s="18"/>
      <c r="U26" s="18"/>
      <c r="V26" s="18"/>
      <c r="W26" s="18"/>
      <c r="X26" s="87">
        <v>21</v>
      </c>
      <c r="Y26" s="769" t="s">
        <v>2195</v>
      </c>
      <c r="Z26" s="87" t="s">
        <v>2196</v>
      </c>
      <c r="AA26" s="87" t="s">
        <v>1247</v>
      </c>
      <c r="AB26" s="18"/>
      <c r="AC26" s="87">
        <v>21</v>
      </c>
      <c r="AD26" s="87" t="s">
        <v>1776</v>
      </c>
      <c r="AE26" s="87" t="s">
        <v>1777</v>
      </c>
      <c r="AF26" s="87" t="s">
        <v>1247</v>
      </c>
    </row>
    <row r="27" spans="1:32" ht="12">
      <c r="A27" s="18"/>
      <c r="B27" s="18"/>
      <c r="C27" s="18"/>
      <c r="D27" s="18"/>
      <c r="E27" s="18"/>
      <c r="F27" s="18"/>
      <c r="G27" s="18"/>
      <c r="H27" s="18"/>
      <c r="I27" s="18"/>
      <c r="J27" s="18"/>
      <c r="K27" s="18"/>
      <c r="L27" s="18"/>
      <c r="M27" s="18"/>
      <c r="N27" s="87">
        <v>22</v>
      </c>
      <c r="O27" s="87" t="s">
        <v>2216</v>
      </c>
      <c r="P27" s="87" t="s">
        <v>2217</v>
      </c>
      <c r="Q27" s="87" t="s">
        <v>1247</v>
      </c>
      <c r="R27" s="18"/>
      <c r="S27" s="18"/>
      <c r="T27" s="18"/>
      <c r="U27" s="18"/>
      <c r="V27" s="18"/>
      <c r="W27" s="18"/>
      <c r="X27" s="87">
        <v>22</v>
      </c>
      <c r="Y27" s="769" t="s">
        <v>2216</v>
      </c>
      <c r="Z27" s="87" t="s">
        <v>2217</v>
      </c>
      <c r="AA27" s="87" t="s">
        <v>1247</v>
      </c>
      <c r="AB27" s="18"/>
      <c r="AC27" s="87">
        <v>22</v>
      </c>
      <c r="AD27" s="87" t="s">
        <v>1772</v>
      </c>
      <c r="AE27" s="87" t="s">
        <v>1773</v>
      </c>
      <c r="AF27" s="87" t="s">
        <v>1247</v>
      </c>
    </row>
    <row r="28" spans="1:32" ht="12">
      <c r="A28" s="18"/>
      <c r="B28" s="18"/>
      <c r="C28" s="18"/>
      <c r="D28" s="18"/>
      <c r="E28" s="18"/>
      <c r="F28" s="18"/>
      <c r="G28" s="18"/>
      <c r="H28" s="18"/>
      <c r="I28" s="18"/>
      <c r="J28" s="18"/>
      <c r="K28" s="18"/>
      <c r="L28" s="18"/>
      <c r="M28" s="18"/>
      <c r="N28" s="87">
        <v>23</v>
      </c>
      <c r="O28" s="87" t="s">
        <v>2237</v>
      </c>
      <c r="P28" s="87" t="s">
        <v>2238</v>
      </c>
      <c r="Q28" s="87" t="s">
        <v>1247</v>
      </c>
      <c r="R28" s="18"/>
      <c r="S28" s="18"/>
      <c r="T28" s="18"/>
      <c r="U28" s="18"/>
      <c r="V28" s="18"/>
      <c r="W28" s="18"/>
      <c r="X28" s="87">
        <v>23</v>
      </c>
      <c r="Y28" s="769" t="s">
        <v>2237</v>
      </c>
      <c r="Z28" s="87" t="s">
        <v>2238</v>
      </c>
      <c r="AA28" s="87" t="s">
        <v>1247</v>
      </c>
      <c r="AB28" s="18"/>
      <c r="AC28" s="87">
        <v>23</v>
      </c>
      <c r="AD28" s="87" t="s">
        <v>1723</v>
      </c>
      <c r="AE28" s="87" t="s">
        <v>1724</v>
      </c>
      <c r="AF28" s="87" t="s">
        <v>1247</v>
      </c>
    </row>
    <row r="29" spans="1:32" ht="12">
      <c r="A29" s="18"/>
      <c r="B29" s="18"/>
      <c r="C29" s="18"/>
      <c r="D29" s="18"/>
      <c r="E29" s="18"/>
      <c r="F29" s="18"/>
      <c r="G29" s="18"/>
      <c r="H29" s="18"/>
      <c r="I29" s="18"/>
      <c r="J29" s="18"/>
      <c r="K29" s="18"/>
      <c r="L29" s="18"/>
      <c r="M29" s="18"/>
      <c r="N29" s="87">
        <v>24</v>
      </c>
      <c r="O29" s="87" t="s">
        <v>2258</v>
      </c>
      <c r="P29" s="87" t="s">
        <v>2259</v>
      </c>
      <c r="Q29" s="87" t="s">
        <v>1247</v>
      </c>
      <c r="R29" s="18"/>
      <c r="S29" s="18"/>
      <c r="T29" s="18"/>
      <c r="U29" s="18"/>
      <c r="V29" s="18"/>
      <c r="W29" s="18"/>
      <c r="X29" s="87">
        <v>24</v>
      </c>
      <c r="Y29" s="769" t="s">
        <v>2258</v>
      </c>
      <c r="Z29" s="87" t="s">
        <v>2259</v>
      </c>
      <c r="AA29" s="87" t="s">
        <v>1247</v>
      </c>
      <c r="AB29" s="18"/>
      <c r="AC29" s="87">
        <v>24</v>
      </c>
      <c r="AD29" s="87" t="s">
        <v>1670</v>
      </c>
      <c r="AE29" s="87" t="s">
        <v>1671</v>
      </c>
      <c r="AF29" s="87" t="s">
        <v>1247</v>
      </c>
    </row>
    <row r="30" spans="1:32" ht="12">
      <c r="A30" s="18"/>
      <c r="B30" s="18"/>
      <c r="C30" s="18"/>
      <c r="D30" s="18"/>
      <c r="E30" s="18"/>
      <c r="F30" s="18"/>
      <c r="G30" s="18"/>
      <c r="H30" s="18"/>
      <c r="I30" s="18"/>
      <c r="J30" s="18"/>
      <c r="K30" s="18"/>
      <c r="L30" s="18"/>
      <c r="M30" s="18"/>
      <c r="N30" s="87">
        <v>25</v>
      </c>
      <c r="O30" s="87" t="s">
        <v>2279</v>
      </c>
      <c r="P30" s="87" t="s">
        <v>2280</v>
      </c>
      <c r="Q30" s="87" t="s">
        <v>1247</v>
      </c>
      <c r="R30" s="18"/>
      <c r="S30" s="18"/>
      <c r="T30" s="18"/>
      <c r="U30" s="18"/>
      <c r="V30" s="18"/>
      <c r="W30" s="18"/>
      <c r="X30" s="87">
        <v>25</v>
      </c>
      <c r="Y30" s="769" t="s">
        <v>2279</v>
      </c>
      <c r="Z30" s="87" t="s">
        <v>2280</v>
      </c>
      <c r="AA30" s="87" t="s">
        <v>1247</v>
      </c>
      <c r="AB30" s="18"/>
      <c r="AC30" s="87">
        <v>25</v>
      </c>
      <c r="AD30" s="87" t="s">
        <v>2407</v>
      </c>
      <c r="AE30" s="87" t="s">
        <v>2408</v>
      </c>
      <c r="AF30" s="87" t="s">
        <v>1247</v>
      </c>
    </row>
    <row r="31" spans="1:32" ht="12">
      <c r="A31" s="18"/>
      <c r="B31" s="18"/>
      <c r="C31" s="18"/>
      <c r="D31" s="18"/>
      <c r="E31" s="18"/>
      <c r="F31" s="18"/>
      <c r="G31" s="18"/>
      <c r="H31" s="18"/>
      <c r="I31" s="18"/>
      <c r="J31" s="18"/>
      <c r="K31" s="18"/>
      <c r="L31" s="18"/>
      <c r="M31" s="18"/>
      <c r="N31" s="87">
        <v>26</v>
      </c>
      <c r="O31" s="87" t="s">
        <v>2300</v>
      </c>
      <c r="P31" s="87" t="s">
        <v>2301</v>
      </c>
      <c r="Q31" s="87" t="s">
        <v>1247</v>
      </c>
      <c r="R31" s="18"/>
      <c r="S31" s="18"/>
      <c r="T31" s="18"/>
      <c r="U31" s="18"/>
      <c r="V31" s="18"/>
      <c r="W31" s="18"/>
      <c r="X31" s="87">
        <v>26</v>
      </c>
      <c r="Y31" s="769" t="s">
        <v>2300</v>
      </c>
      <c r="Z31" s="87" t="s">
        <v>2301</v>
      </c>
      <c r="AA31" s="87" t="s">
        <v>1247</v>
      </c>
      <c r="AB31" s="18"/>
      <c r="AC31" s="87">
        <v>26</v>
      </c>
      <c r="AD31" s="87" t="s">
        <v>1719</v>
      </c>
      <c r="AE31" s="87" t="s">
        <v>1720</v>
      </c>
      <c r="AF31" s="87" t="s">
        <v>1247</v>
      </c>
    </row>
    <row r="32" spans="1:32" ht="12">
      <c r="A32" s="18"/>
      <c r="B32" s="18"/>
      <c r="C32" s="18"/>
      <c r="D32" s="18"/>
      <c r="E32" s="18"/>
      <c r="F32" s="18"/>
      <c r="G32" s="18"/>
      <c r="H32" s="18"/>
      <c r="I32" s="18"/>
      <c r="J32" s="18"/>
      <c r="K32" s="18"/>
      <c r="L32" s="18"/>
      <c r="M32" s="18"/>
      <c r="N32" s="87">
        <v>27</v>
      </c>
      <c r="O32" s="87" t="s">
        <v>2321</v>
      </c>
      <c r="P32" s="87" t="s">
        <v>2322</v>
      </c>
      <c r="Q32" s="87" t="s">
        <v>1247</v>
      </c>
      <c r="R32" s="18"/>
      <c r="S32" s="18"/>
      <c r="T32" s="18"/>
      <c r="U32" s="18"/>
      <c r="V32" s="18"/>
      <c r="W32" s="18"/>
      <c r="X32" s="87">
        <v>27</v>
      </c>
      <c r="Y32" s="769" t="s">
        <v>2321</v>
      </c>
      <c r="Z32" s="87" t="s">
        <v>2322</v>
      </c>
      <c r="AA32" s="87" t="s">
        <v>1247</v>
      </c>
      <c r="AB32" s="18"/>
      <c r="AC32" s="87">
        <v>27</v>
      </c>
      <c r="AD32" s="87" t="s">
        <v>1695</v>
      </c>
      <c r="AE32" s="87" t="s">
        <v>1696</v>
      </c>
      <c r="AF32" s="87" t="s">
        <v>1247</v>
      </c>
    </row>
    <row r="33" spans="1:32" ht="12">
      <c r="A33" s="18"/>
      <c r="B33" s="18"/>
      <c r="C33" s="18"/>
      <c r="D33" s="18"/>
      <c r="E33" s="18"/>
      <c r="F33" s="18"/>
      <c r="G33" s="18"/>
      <c r="H33" s="18"/>
      <c r="I33" s="18"/>
      <c r="J33" s="18"/>
      <c r="K33" s="18"/>
      <c r="L33" s="18"/>
      <c r="M33" s="18"/>
      <c r="N33" s="87">
        <v>28</v>
      </c>
      <c r="O33" s="87" t="s">
        <v>2342</v>
      </c>
      <c r="P33" s="87" t="s">
        <v>2343</v>
      </c>
      <c r="Q33" s="87" t="s">
        <v>1247</v>
      </c>
      <c r="R33" s="18"/>
      <c r="S33" s="18"/>
      <c r="T33" s="18"/>
      <c r="U33" s="18"/>
      <c r="V33" s="18"/>
      <c r="W33" s="18"/>
      <c r="X33" s="87">
        <v>28</v>
      </c>
      <c r="Y33" s="769" t="s">
        <v>2342</v>
      </c>
      <c r="Z33" s="87" t="s">
        <v>2343</v>
      </c>
      <c r="AA33" s="87" t="s">
        <v>1247</v>
      </c>
      <c r="AB33" s="18"/>
      <c r="AC33" s="87">
        <v>28</v>
      </c>
      <c r="AD33" s="87" t="s">
        <v>1764</v>
      </c>
      <c r="AE33" s="87" t="s">
        <v>1765</v>
      </c>
      <c r="AF33" s="87" t="s">
        <v>1247</v>
      </c>
    </row>
    <row r="34" spans="1:32" ht="12">
      <c r="A34" s="18"/>
      <c r="B34" s="18"/>
      <c r="C34" s="18"/>
      <c r="D34" s="18"/>
      <c r="E34" s="18"/>
      <c r="F34" s="18"/>
      <c r="G34" s="18"/>
      <c r="H34" s="18"/>
      <c r="I34" s="18"/>
      <c r="J34" s="18"/>
      <c r="K34" s="18"/>
      <c r="L34" s="18"/>
      <c r="M34" s="18"/>
      <c r="N34" s="87">
        <v>29</v>
      </c>
      <c r="O34" s="87" t="s">
        <v>2363</v>
      </c>
      <c r="P34" s="87" t="s">
        <v>2364</v>
      </c>
      <c r="Q34" s="87" t="s">
        <v>1247</v>
      </c>
      <c r="R34" s="18"/>
      <c r="S34" s="18"/>
      <c r="T34" s="18"/>
      <c r="U34" s="18"/>
      <c r="V34" s="18"/>
      <c r="W34" s="18"/>
      <c r="X34" s="87">
        <v>29</v>
      </c>
      <c r="Y34" s="769" t="s">
        <v>2363</v>
      </c>
      <c r="Z34" s="87" t="s">
        <v>2364</v>
      </c>
      <c r="AA34" s="87" t="s">
        <v>1247</v>
      </c>
      <c r="AB34" s="18"/>
      <c r="AC34" s="87">
        <v>29</v>
      </c>
      <c r="AD34" s="87" t="s">
        <v>2451</v>
      </c>
      <c r="AE34" s="87" t="s">
        <v>2452</v>
      </c>
      <c r="AF34" s="87" t="s">
        <v>1247</v>
      </c>
    </row>
    <row r="35" spans="1:32" ht="12">
      <c r="A35" s="18"/>
      <c r="B35" s="18"/>
      <c r="C35" s="18"/>
      <c r="D35" s="18"/>
      <c r="E35" s="18"/>
      <c r="F35" s="18"/>
      <c r="G35" s="18"/>
      <c r="H35" s="18"/>
      <c r="I35" s="18"/>
      <c r="J35" s="18"/>
      <c r="K35" s="18"/>
      <c r="L35" s="18"/>
      <c r="M35" s="18"/>
      <c r="N35" s="87">
        <v>30</v>
      </c>
      <c r="O35" s="87">
        <v>0</v>
      </c>
      <c r="P35" s="87">
        <v>0</v>
      </c>
      <c r="Q35" s="87">
        <v>0</v>
      </c>
      <c r="R35" s="18"/>
      <c r="S35" s="18"/>
      <c r="T35" s="18"/>
      <c r="U35" s="18"/>
      <c r="V35" s="18"/>
      <c r="W35" s="18"/>
      <c r="X35" s="87">
        <v>30</v>
      </c>
      <c r="Y35" s="769">
        <v>0</v>
      </c>
      <c r="Z35" s="87">
        <v>0</v>
      </c>
      <c r="AA35" s="87">
        <v>0</v>
      </c>
      <c r="AB35" s="18"/>
      <c r="AC35" s="87">
        <v>30</v>
      </c>
      <c r="AD35" s="87" t="s">
        <v>2423</v>
      </c>
      <c r="AE35" s="87" t="s">
        <v>2424</v>
      </c>
      <c r="AF35" s="87" t="s">
        <v>1247</v>
      </c>
    </row>
    <row r="36" spans="1:32" ht="12">
      <c r="A36" s="18"/>
      <c r="B36" s="18"/>
      <c r="C36" s="18"/>
      <c r="D36" s="18"/>
      <c r="E36" s="18"/>
      <c r="F36" s="18"/>
      <c r="G36" s="18"/>
      <c r="H36" s="18"/>
      <c r="I36" s="18"/>
      <c r="J36" s="18"/>
      <c r="K36" s="18"/>
      <c r="L36" s="18"/>
      <c r="M36" s="18"/>
      <c r="N36" s="87">
        <v>31</v>
      </c>
      <c r="O36" s="87" t="s">
        <v>2476</v>
      </c>
      <c r="P36" s="87" t="s">
        <v>2477</v>
      </c>
      <c r="Q36" s="87" t="s">
        <v>1245</v>
      </c>
      <c r="R36" s="18"/>
      <c r="S36" s="18"/>
      <c r="T36" s="18"/>
      <c r="U36" s="18"/>
      <c r="V36" s="18"/>
      <c r="W36" s="18"/>
      <c r="X36" s="87">
        <v>31</v>
      </c>
      <c r="Y36" s="769">
        <v>0</v>
      </c>
      <c r="Z36" s="87">
        <v>0</v>
      </c>
      <c r="AA36" s="87">
        <v>0</v>
      </c>
      <c r="AB36" s="18"/>
      <c r="AC36" s="87">
        <v>31</v>
      </c>
      <c r="AD36" s="87" t="s">
        <v>2443</v>
      </c>
      <c r="AE36" s="87" t="s">
        <v>2444</v>
      </c>
      <c r="AF36" s="87" t="s">
        <v>1247</v>
      </c>
    </row>
    <row r="37" spans="1:32" ht="12">
      <c r="A37" s="18"/>
      <c r="B37" s="18"/>
      <c r="C37" s="18"/>
      <c r="D37" s="18"/>
      <c r="E37" s="18"/>
      <c r="F37" s="18"/>
      <c r="G37" s="18"/>
      <c r="H37" s="18"/>
      <c r="I37" s="18"/>
      <c r="J37" s="18"/>
      <c r="K37" s="18"/>
      <c r="L37" s="18"/>
      <c r="M37" s="18"/>
      <c r="N37" s="87">
        <v>32</v>
      </c>
      <c r="O37" s="87" t="s">
        <v>570</v>
      </c>
      <c r="P37" s="87" t="s">
        <v>231</v>
      </c>
      <c r="Q37" s="87" t="s">
        <v>231</v>
      </c>
      <c r="R37" s="18"/>
      <c r="S37" s="18"/>
      <c r="T37" s="18"/>
      <c r="U37" s="18"/>
      <c r="V37" s="18"/>
      <c r="W37" s="18"/>
      <c r="X37" s="87">
        <v>32</v>
      </c>
      <c r="Y37" s="769">
        <v>0</v>
      </c>
      <c r="Z37" s="87">
        <v>0</v>
      </c>
      <c r="AA37" s="87">
        <v>0</v>
      </c>
      <c r="AB37" s="18"/>
      <c r="AC37" s="87">
        <v>32</v>
      </c>
      <c r="AD37" s="87" t="s">
        <v>1747</v>
      </c>
      <c r="AE37" s="87" t="s">
        <v>1748</v>
      </c>
      <c r="AF37" s="87" t="s">
        <v>1247</v>
      </c>
    </row>
    <row r="38" spans="1:32" ht="12">
      <c r="A38" s="18"/>
      <c r="B38" s="18"/>
      <c r="C38" s="18"/>
      <c r="D38" s="18"/>
      <c r="E38" s="18"/>
      <c r="F38" s="18"/>
      <c r="G38" s="18"/>
      <c r="H38" s="18"/>
      <c r="I38" s="18"/>
      <c r="J38" s="18"/>
      <c r="K38" s="18"/>
      <c r="L38" s="18"/>
      <c r="M38" s="18"/>
      <c r="N38" s="87">
        <v>33</v>
      </c>
      <c r="O38" s="87">
        <v>0</v>
      </c>
      <c r="P38" s="87">
        <v>0</v>
      </c>
      <c r="Q38" s="87">
        <v>0</v>
      </c>
      <c r="R38" s="18"/>
      <c r="S38" s="18"/>
      <c r="T38" s="18"/>
      <c r="U38" s="18"/>
      <c r="V38" s="18"/>
      <c r="W38" s="18"/>
      <c r="X38" s="87">
        <v>33</v>
      </c>
      <c r="Y38" s="769">
        <v>0</v>
      </c>
      <c r="Z38" s="87">
        <v>0</v>
      </c>
      <c r="AA38" s="87">
        <v>0</v>
      </c>
      <c r="AB38" s="18"/>
      <c r="AC38" s="87">
        <v>33</v>
      </c>
      <c r="AD38" s="87" t="s">
        <v>1739</v>
      </c>
      <c r="AE38" s="87" t="s">
        <v>1740</v>
      </c>
      <c r="AF38" s="87" t="s">
        <v>1247</v>
      </c>
    </row>
    <row r="39" spans="1:32" ht="12">
      <c r="A39" s="18"/>
      <c r="B39" s="18"/>
      <c r="C39" s="18"/>
      <c r="D39" s="18"/>
      <c r="E39" s="18"/>
      <c r="F39" s="18"/>
      <c r="G39" s="18"/>
      <c r="H39" s="18"/>
      <c r="I39" s="18"/>
      <c r="J39" s="18"/>
      <c r="K39" s="18"/>
      <c r="L39" s="18"/>
      <c r="M39" s="18"/>
      <c r="N39" s="87">
        <v>34</v>
      </c>
      <c r="O39" s="87">
        <v>0</v>
      </c>
      <c r="P39" s="87">
        <v>0</v>
      </c>
      <c r="Q39" s="87">
        <v>0</v>
      </c>
      <c r="R39" s="18"/>
      <c r="S39" s="18"/>
      <c r="T39" s="18"/>
      <c r="U39" s="18"/>
      <c r="V39" s="18"/>
      <c r="W39" s="18"/>
      <c r="X39" s="87">
        <v>34</v>
      </c>
      <c r="Y39" s="769">
        <v>0</v>
      </c>
      <c r="Z39" s="87">
        <v>0</v>
      </c>
      <c r="AA39" s="87">
        <v>0</v>
      </c>
      <c r="AB39" s="18"/>
      <c r="AC39" s="87">
        <v>34</v>
      </c>
      <c r="AD39" s="87" t="s">
        <v>1658</v>
      </c>
      <c r="AE39" s="87" t="s">
        <v>1659</v>
      </c>
      <c r="AF39" s="87" t="s">
        <v>1247</v>
      </c>
    </row>
    <row r="40" spans="1:32" ht="12">
      <c r="A40" s="18"/>
      <c r="B40" s="18"/>
      <c r="C40" s="18"/>
      <c r="D40" s="18"/>
      <c r="E40" s="18"/>
      <c r="F40" s="18"/>
      <c r="G40" s="18"/>
      <c r="H40" s="18"/>
      <c r="I40" s="18"/>
      <c r="J40" s="18"/>
      <c r="K40" s="18"/>
      <c r="L40" s="18"/>
      <c r="M40" s="18"/>
      <c r="N40" s="87">
        <v>35</v>
      </c>
      <c r="O40" s="87">
        <v>0</v>
      </c>
      <c r="P40" s="87">
        <v>0</v>
      </c>
      <c r="Q40" s="87">
        <v>0</v>
      </c>
      <c r="R40" s="18"/>
      <c r="S40" s="18"/>
      <c r="T40" s="18"/>
      <c r="U40" s="18"/>
      <c r="V40" s="18"/>
      <c r="W40" s="18"/>
      <c r="X40" s="87">
        <v>35</v>
      </c>
      <c r="Y40" s="769">
        <v>0</v>
      </c>
      <c r="Z40" s="87">
        <v>0</v>
      </c>
      <c r="AA40" s="87">
        <v>0</v>
      </c>
      <c r="AB40" s="18"/>
      <c r="AC40" s="87">
        <v>35</v>
      </c>
      <c r="AD40" s="87" t="s">
        <v>1735</v>
      </c>
      <c r="AE40" s="87" t="s">
        <v>1736</v>
      </c>
      <c r="AF40" s="87" t="s">
        <v>1247</v>
      </c>
    </row>
    <row r="41" spans="1:32" ht="12">
      <c r="A41" s="18"/>
      <c r="B41" s="18"/>
      <c r="C41" s="18"/>
      <c r="D41" s="18"/>
      <c r="E41" s="18"/>
      <c r="F41" s="18"/>
      <c r="G41" s="18"/>
      <c r="H41" s="18"/>
      <c r="I41" s="18"/>
      <c r="J41" s="18"/>
      <c r="K41" s="18"/>
      <c r="L41" s="18"/>
      <c r="M41" s="18"/>
      <c r="N41" s="87">
        <v>36</v>
      </c>
      <c r="O41" s="87">
        <v>0</v>
      </c>
      <c r="P41" s="87">
        <v>0</v>
      </c>
      <c r="Q41" s="87">
        <v>0</v>
      </c>
      <c r="R41" s="18"/>
      <c r="S41" s="18"/>
      <c r="T41" s="18"/>
      <c r="U41" s="18"/>
      <c r="V41" s="18"/>
      <c r="W41" s="18"/>
      <c r="X41" s="87">
        <v>36</v>
      </c>
      <c r="Y41" s="769">
        <v>0</v>
      </c>
      <c r="Z41" s="87">
        <v>0</v>
      </c>
      <c r="AA41" s="87">
        <v>0</v>
      </c>
      <c r="AB41" s="18"/>
      <c r="AC41" s="87">
        <v>36</v>
      </c>
      <c r="AD41" s="87" t="s">
        <v>1751</v>
      </c>
      <c r="AE41" s="87" t="s">
        <v>1752</v>
      </c>
      <c r="AF41" s="87" t="s">
        <v>1247</v>
      </c>
    </row>
    <row r="42" spans="1:32" ht="12">
      <c r="A42" s="18"/>
      <c r="B42" s="18"/>
      <c r="C42" s="18"/>
      <c r="D42" s="18"/>
      <c r="E42" s="18"/>
      <c r="F42" s="18"/>
      <c r="G42" s="18"/>
      <c r="H42" s="18"/>
      <c r="I42" s="18"/>
      <c r="J42" s="18"/>
      <c r="K42" s="18"/>
      <c r="L42" s="18"/>
      <c r="M42" s="18"/>
      <c r="N42" s="87">
        <v>37</v>
      </c>
      <c r="O42" s="87">
        <v>0</v>
      </c>
      <c r="P42" s="87">
        <v>0</v>
      </c>
      <c r="Q42" s="87">
        <v>0</v>
      </c>
      <c r="R42" s="18"/>
      <c r="S42" s="18"/>
      <c r="T42" s="18"/>
      <c r="U42" s="18"/>
      <c r="V42" s="18"/>
      <c r="W42" s="18"/>
      <c r="X42" s="87">
        <v>37</v>
      </c>
      <c r="Y42" s="769">
        <v>0</v>
      </c>
      <c r="Z42" s="87">
        <v>0</v>
      </c>
      <c r="AA42" s="87">
        <v>0</v>
      </c>
      <c r="AB42" s="18"/>
      <c r="AC42" s="87">
        <v>37</v>
      </c>
      <c r="AD42" s="87" t="s">
        <v>1755</v>
      </c>
      <c r="AE42" s="87" t="s">
        <v>1756</v>
      </c>
      <c r="AF42" s="87" t="s">
        <v>1247</v>
      </c>
    </row>
    <row r="43" spans="1:32" ht="12">
      <c r="A43" s="18"/>
      <c r="B43" s="18"/>
      <c r="C43" s="18"/>
      <c r="D43" s="18"/>
      <c r="E43" s="18"/>
      <c r="F43" s="18"/>
      <c r="G43" s="18"/>
      <c r="H43" s="18"/>
      <c r="I43" s="18"/>
      <c r="J43" s="18"/>
      <c r="K43" s="18"/>
      <c r="L43" s="18"/>
      <c r="M43" s="18"/>
      <c r="N43" s="87">
        <v>38</v>
      </c>
      <c r="O43" s="87">
        <v>0</v>
      </c>
      <c r="P43" s="87">
        <v>0</v>
      </c>
      <c r="Q43" s="87">
        <v>0</v>
      </c>
      <c r="R43" s="18"/>
      <c r="S43" s="18"/>
      <c r="T43" s="18"/>
      <c r="U43" s="18"/>
      <c r="V43" s="18"/>
      <c r="W43" s="18"/>
      <c r="X43" s="87">
        <v>38</v>
      </c>
      <c r="Y43" s="769">
        <v>0</v>
      </c>
      <c r="Z43" s="87">
        <v>0</v>
      </c>
      <c r="AA43" s="87">
        <v>0</v>
      </c>
      <c r="AB43" s="18"/>
      <c r="AC43" s="87">
        <v>38</v>
      </c>
      <c r="AD43" s="87" t="s">
        <v>1731</v>
      </c>
      <c r="AE43" s="87" t="s">
        <v>1732</v>
      </c>
      <c r="AF43" s="87" t="s">
        <v>1247</v>
      </c>
    </row>
    <row r="44" spans="1:32" ht="12">
      <c r="A44" s="18"/>
      <c r="B44" s="18"/>
      <c r="C44" s="18"/>
      <c r="D44" s="18"/>
      <c r="E44" s="18"/>
      <c r="F44" s="18"/>
      <c r="G44" s="18"/>
      <c r="H44" s="18"/>
      <c r="I44" s="18"/>
      <c r="J44" s="18"/>
      <c r="K44" s="18"/>
      <c r="L44" s="18"/>
      <c r="M44" s="18"/>
      <c r="N44" s="87">
        <v>39</v>
      </c>
      <c r="O44" s="87">
        <v>0</v>
      </c>
      <c r="P44" s="87">
        <v>0</v>
      </c>
      <c r="Q44" s="87">
        <v>0</v>
      </c>
      <c r="R44" s="18"/>
      <c r="S44" s="18"/>
      <c r="T44" s="18"/>
      <c r="U44" s="18"/>
      <c r="V44" s="18"/>
      <c r="W44" s="18"/>
      <c r="X44" s="87">
        <v>39</v>
      </c>
      <c r="Y44" s="769">
        <v>0</v>
      </c>
      <c r="Z44" s="87">
        <v>0</v>
      </c>
      <c r="AA44" s="87">
        <v>0</v>
      </c>
      <c r="AB44" s="18"/>
      <c r="AC44" s="87">
        <v>39</v>
      </c>
      <c r="AD44" s="87" t="s">
        <v>2391</v>
      </c>
      <c r="AE44" s="87" t="s">
        <v>2392</v>
      </c>
      <c r="AF44" s="87" t="s">
        <v>1247</v>
      </c>
    </row>
    <row r="45" spans="1:32" ht="12">
      <c r="A45" s="18"/>
      <c r="B45" s="18"/>
      <c r="C45" s="18"/>
      <c r="D45" s="18"/>
      <c r="E45" s="18"/>
      <c r="F45" s="18"/>
      <c r="G45" s="18"/>
      <c r="H45" s="18"/>
      <c r="I45" s="18"/>
      <c r="J45" s="18"/>
      <c r="K45" s="18"/>
      <c r="L45" s="18"/>
      <c r="M45" s="18"/>
      <c r="N45" s="87">
        <v>40</v>
      </c>
      <c r="O45" s="87">
        <v>0</v>
      </c>
      <c r="P45" s="87">
        <v>0</v>
      </c>
      <c r="Q45" s="87">
        <v>0</v>
      </c>
      <c r="R45" s="18"/>
      <c r="S45" s="18"/>
      <c r="T45" s="18"/>
      <c r="U45" s="18"/>
      <c r="V45" s="18"/>
      <c r="W45" s="18"/>
      <c r="X45" s="87">
        <v>40</v>
      </c>
      <c r="Y45" s="769">
        <v>0</v>
      </c>
      <c r="Z45" s="87">
        <v>0</v>
      </c>
      <c r="AA45" s="87">
        <v>0</v>
      </c>
      <c r="AB45" s="18"/>
      <c r="AC45" s="87">
        <v>40</v>
      </c>
      <c r="AD45" s="87" t="s">
        <v>2403</v>
      </c>
      <c r="AE45" s="87" t="s">
        <v>2404</v>
      </c>
      <c r="AF45" s="87" t="s">
        <v>1247</v>
      </c>
    </row>
    <row r="46" spans="1:32" ht="12">
      <c r="A46" s="18"/>
      <c r="B46" s="18"/>
      <c r="C46" s="18"/>
      <c r="D46" s="18"/>
      <c r="E46" s="18"/>
      <c r="F46" s="18"/>
      <c r="G46" s="18"/>
      <c r="H46" s="18"/>
      <c r="I46" s="18"/>
      <c r="J46" s="18"/>
      <c r="K46" s="18"/>
      <c r="L46" s="18"/>
      <c r="M46" s="18"/>
      <c r="N46" s="87">
        <v>41</v>
      </c>
      <c r="O46" s="87">
        <v>0</v>
      </c>
      <c r="P46" s="87">
        <v>0</v>
      </c>
      <c r="Q46" s="87">
        <v>0</v>
      </c>
      <c r="R46" s="18"/>
      <c r="S46" s="18"/>
      <c r="T46" s="18"/>
      <c r="U46" s="18"/>
      <c r="V46" s="18"/>
      <c r="W46" s="18"/>
      <c r="X46" s="87">
        <v>41</v>
      </c>
      <c r="Y46" s="769">
        <v>0</v>
      </c>
      <c r="Z46" s="87">
        <v>0</v>
      </c>
      <c r="AA46" s="87">
        <v>0</v>
      </c>
      <c r="AB46" s="18"/>
      <c r="AC46" s="87">
        <v>41</v>
      </c>
      <c r="AD46" s="87" t="s">
        <v>1743</v>
      </c>
      <c r="AE46" s="87" t="s">
        <v>1744</v>
      </c>
      <c r="AF46" s="87" t="s">
        <v>1247</v>
      </c>
    </row>
    <row r="47" spans="1:32" ht="12">
      <c r="A47" s="18"/>
      <c r="B47" s="18"/>
      <c r="C47" s="18"/>
      <c r="D47" s="18"/>
      <c r="E47" s="18"/>
      <c r="F47" s="18"/>
      <c r="G47" s="18"/>
      <c r="H47" s="18"/>
      <c r="I47" s="18"/>
      <c r="J47" s="18"/>
      <c r="K47" s="18"/>
      <c r="L47" s="18"/>
      <c r="M47" s="18"/>
      <c r="N47" s="87">
        <v>42</v>
      </c>
      <c r="O47" s="87">
        <v>0</v>
      </c>
      <c r="P47" s="87">
        <v>0</v>
      </c>
      <c r="Q47" s="87">
        <v>0</v>
      </c>
      <c r="R47" s="18"/>
      <c r="S47" s="18"/>
      <c r="T47" s="18"/>
      <c r="U47" s="18"/>
      <c r="V47" s="18"/>
      <c r="W47" s="18"/>
      <c r="X47" s="87">
        <v>42</v>
      </c>
      <c r="Y47" s="769">
        <v>0</v>
      </c>
      <c r="Z47" s="87">
        <v>0</v>
      </c>
      <c r="AA47" s="87">
        <v>0</v>
      </c>
      <c r="AB47" s="18"/>
      <c r="AC47" s="87">
        <v>42</v>
      </c>
      <c r="AD47" s="87" t="s">
        <v>2383</v>
      </c>
      <c r="AE47" s="87" t="s">
        <v>2384</v>
      </c>
      <c r="AF47" s="87" t="s">
        <v>1247</v>
      </c>
    </row>
    <row r="48" spans="1:32" ht="12">
      <c r="A48" s="18"/>
      <c r="B48" s="18"/>
      <c r="C48" s="18"/>
      <c r="D48" s="18"/>
      <c r="E48" s="18"/>
      <c r="F48" s="18"/>
      <c r="G48" s="18"/>
      <c r="H48" s="18"/>
      <c r="I48" s="18"/>
      <c r="J48" s="18"/>
      <c r="K48" s="18"/>
      <c r="L48" s="18"/>
      <c r="M48" s="18"/>
      <c r="N48" s="87">
        <v>43</v>
      </c>
      <c r="O48" s="87">
        <v>0</v>
      </c>
      <c r="P48" s="87">
        <v>0</v>
      </c>
      <c r="Q48" s="87">
        <v>0</v>
      </c>
      <c r="R48" s="18"/>
      <c r="S48" s="18"/>
      <c r="T48" s="18"/>
      <c r="U48" s="18"/>
      <c r="V48" s="18"/>
      <c r="W48" s="18"/>
      <c r="X48" s="87">
        <v>43</v>
      </c>
      <c r="Y48" s="769">
        <v>0</v>
      </c>
      <c r="Z48" s="87">
        <v>0</v>
      </c>
      <c r="AA48" s="87">
        <v>0</v>
      </c>
      <c r="AB48" s="18"/>
      <c r="AC48" s="87">
        <v>43</v>
      </c>
      <c r="AD48" s="87" t="s">
        <v>1666</v>
      </c>
      <c r="AE48" s="87" t="s">
        <v>1667</v>
      </c>
      <c r="AF48" s="87" t="s">
        <v>1247</v>
      </c>
    </row>
    <row r="49" spans="1:32" ht="12">
      <c r="A49" s="18"/>
      <c r="B49" s="18"/>
      <c r="C49" s="18"/>
      <c r="D49" s="18"/>
      <c r="E49" s="18"/>
      <c r="F49" s="18"/>
      <c r="G49" s="18"/>
      <c r="H49" s="18"/>
      <c r="I49" s="18"/>
      <c r="J49" s="18"/>
      <c r="K49" s="18"/>
      <c r="L49" s="18"/>
      <c r="M49" s="18"/>
      <c r="N49" s="87">
        <v>44</v>
      </c>
      <c r="O49" s="87">
        <v>0</v>
      </c>
      <c r="P49" s="87">
        <v>0</v>
      </c>
      <c r="Q49" s="87">
        <v>0</v>
      </c>
      <c r="R49" s="18"/>
      <c r="S49" s="18"/>
      <c r="T49" s="18"/>
      <c r="U49" s="18"/>
      <c r="V49" s="18"/>
      <c r="W49" s="18"/>
      <c r="X49" s="87">
        <v>44</v>
      </c>
      <c r="Y49" s="769">
        <v>0</v>
      </c>
      <c r="Z49" s="87">
        <v>0</v>
      </c>
      <c r="AA49" s="87">
        <v>0</v>
      </c>
      <c r="AB49" s="18"/>
      <c r="AC49" s="87">
        <v>44</v>
      </c>
      <c r="AD49" s="87" t="s">
        <v>1715</v>
      </c>
      <c r="AE49" s="87" t="s">
        <v>1716</v>
      </c>
      <c r="AF49" s="87" t="s">
        <v>1247</v>
      </c>
    </row>
    <row r="50" spans="1:32" ht="12">
      <c r="A50" s="18"/>
      <c r="B50" s="18"/>
      <c r="C50" s="18"/>
      <c r="D50" s="18"/>
      <c r="E50" s="18"/>
      <c r="F50" s="18"/>
      <c r="G50" s="18"/>
      <c r="H50" s="18"/>
      <c r="I50" s="18"/>
      <c r="J50" s="18"/>
      <c r="K50" s="18"/>
      <c r="L50" s="18"/>
      <c r="M50" s="18"/>
      <c r="N50" s="87">
        <v>45</v>
      </c>
      <c r="O50" s="87">
        <v>0</v>
      </c>
      <c r="P50" s="87">
        <v>0</v>
      </c>
      <c r="Q50" s="87">
        <v>0</v>
      </c>
      <c r="R50" s="18"/>
      <c r="S50" s="18"/>
      <c r="T50" s="18"/>
      <c r="U50" s="18"/>
      <c r="V50" s="18"/>
      <c r="W50" s="18"/>
      <c r="X50" s="87">
        <v>45</v>
      </c>
      <c r="Y50" s="769">
        <v>0</v>
      </c>
      <c r="Z50" s="87">
        <v>0</v>
      </c>
      <c r="AA50" s="87">
        <v>0</v>
      </c>
      <c r="AB50" s="18"/>
      <c r="AC50" s="87">
        <v>45</v>
      </c>
      <c r="AD50" s="87" t="s">
        <v>2459</v>
      </c>
      <c r="AE50" s="87" t="s">
        <v>2460</v>
      </c>
      <c r="AF50" s="87" t="s">
        <v>1247</v>
      </c>
    </row>
    <row r="51" spans="1:32" ht="12">
      <c r="A51" s="18"/>
      <c r="B51" s="18"/>
      <c r="C51" s="18"/>
      <c r="D51" s="18"/>
      <c r="E51" s="18"/>
      <c r="F51" s="18"/>
      <c r="G51" s="18"/>
      <c r="H51" s="18"/>
      <c r="I51" s="18"/>
      <c r="J51" s="18"/>
      <c r="K51" s="18"/>
      <c r="L51" s="18"/>
      <c r="M51" s="18"/>
      <c r="N51" s="87">
        <v>46</v>
      </c>
      <c r="O51" s="87">
        <v>0</v>
      </c>
      <c r="P51" s="87">
        <v>0</v>
      </c>
      <c r="Q51" s="87">
        <v>0</v>
      </c>
      <c r="R51" s="18"/>
      <c r="S51" s="18"/>
      <c r="T51" s="18"/>
      <c r="U51" s="18"/>
      <c r="V51" s="18"/>
      <c r="W51" s="18"/>
      <c r="X51" s="87">
        <v>46</v>
      </c>
      <c r="Y51" s="769">
        <v>0</v>
      </c>
      <c r="Z51" s="87">
        <v>0</v>
      </c>
      <c r="AA51" s="87">
        <v>0</v>
      </c>
      <c r="AB51" s="18"/>
      <c r="AC51" s="87">
        <v>46</v>
      </c>
      <c r="AD51" s="87" t="s">
        <v>2455</v>
      </c>
      <c r="AE51" s="87" t="s">
        <v>2456</v>
      </c>
      <c r="AF51" s="87" t="s">
        <v>1247</v>
      </c>
    </row>
    <row r="52" spans="1:32" ht="12">
      <c r="A52" s="18"/>
      <c r="B52" s="18"/>
      <c r="C52" s="18"/>
      <c r="D52" s="18"/>
      <c r="E52" s="18"/>
      <c r="F52" s="18"/>
      <c r="G52" s="18"/>
      <c r="H52" s="18"/>
      <c r="I52" s="18"/>
      <c r="J52" s="18"/>
      <c r="K52" s="18"/>
      <c r="L52" s="18"/>
      <c r="M52" s="18"/>
      <c r="N52" s="87">
        <v>47</v>
      </c>
      <c r="O52" s="87">
        <v>0</v>
      </c>
      <c r="P52" s="87">
        <v>0</v>
      </c>
      <c r="Q52" s="87">
        <v>0</v>
      </c>
      <c r="R52" s="18"/>
      <c r="S52" s="18"/>
      <c r="T52" s="18"/>
      <c r="U52" s="18"/>
      <c r="V52" s="18"/>
      <c r="W52" s="18"/>
      <c r="X52" s="87">
        <v>47</v>
      </c>
      <c r="Y52" s="769">
        <v>0</v>
      </c>
      <c r="Z52" s="87">
        <v>0</v>
      </c>
      <c r="AA52" s="87">
        <v>0</v>
      </c>
      <c r="AB52" s="18"/>
      <c r="AC52" s="87">
        <v>47</v>
      </c>
      <c r="AD52" s="87" t="s">
        <v>1662</v>
      </c>
      <c r="AE52" s="87" t="s">
        <v>1663</v>
      </c>
      <c r="AF52" s="87" t="s">
        <v>1247</v>
      </c>
    </row>
    <row r="53" spans="1:32" ht="12">
      <c r="A53" s="18"/>
      <c r="B53" s="18"/>
      <c r="C53" s="18"/>
      <c r="D53" s="18"/>
      <c r="E53" s="18"/>
      <c r="F53" s="18"/>
      <c r="G53" s="18"/>
      <c r="H53" s="18"/>
      <c r="I53" s="18"/>
      <c r="J53" s="18"/>
      <c r="K53" s="18"/>
      <c r="L53" s="18"/>
      <c r="M53" s="18"/>
      <c r="N53" s="87">
        <v>48</v>
      </c>
      <c r="O53" s="87">
        <v>0</v>
      </c>
      <c r="P53" s="87">
        <v>0</v>
      </c>
      <c r="Q53" s="87">
        <v>0</v>
      </c>
      <c r="R53" s="18"/>
      <c r="S53" s="18"/>
      <c r="T53" s="18"/>
      <c r="U53" s="18"/>
      <c r="V53" s="18"/>
      <c r="W53" s="18"/>
      <c r="X53" s="87">
        <v>48</v>
      </c>
      <c r="Y53" s="769">
        <v>0</v>
      </c>
      <c r="Z53" s="87">
        <v>0</v>
      </c>
      <c r="AA53" s="87">
        <v>0</v>
      </c>
      <c r="AB53" s="18"/>
      <c r="AC53" s="87">
        <v>48</v>
      </c>
      <c r="AD53" s="87" t="s">
        <v>2463</v>
      </c>
      <c r="AE53" s="87" t="s">
        <v>2464</v>
      </c>
      <c r="AF53" s="87" t="s">
        <v>1247</v>
      </c>
    </row>
    <row r="54" spans="1:32" ht="12">
      <c r="A54" s="18"/>
      <c r="B54" s="18"/>
      <c r="C54" s="18"/>
      <c r="D54" s="18"/>
      <c r="E54" s="18"/>
      <c r="F54" s="18"/>
      <c r="G54" s="18"/>
      <c r="H54" s="18"/>
      <c r="I54" s="18"/>
      <c r="J54" s="18"/>
      <c r="K54" s="18"/>
      <c r="L54" s="18"/>
      <c r="M54" s="18"/>
      <c r="N54" s="18"/>
      <c r="O54" s="18"/>
      <c r="P54" s="18"/>
      <c r="Q54" s="18"/>
      <c r="R54" s="18"/>
      <c r="S54" s="18"/>
      <c r="T54" s="18"/>
      <c r="U54" s="18"/>
      <c r="V54" s="18"/>
      <c r="W54" s="18"/>
      <c r="X54" s="18"/>
      <c r="Y54" s="18"/>
      <c r="Z54" s="18"/>
      <c r="AA54" s="18"/>
      <c r="AB54" s="18"/>
      <c r="AC54" s="87">
        <v>49</v>
      </c>
      <c r="AD54" s="87" t="s">
        <v>2419</v>
      </c>
      <c r="AE54" s="87" t="s">
        <v>2420</v>
      </c>
      <c r="AF54" s="87" t="s">
        <v>1247</v>
      </c>
    </row>
    <row r="55" spans="1:32" ht="12">
      <c r="A55" s="18"/>
      <c r="B55" s="18"/>
      <c r="C55" s="18"/>
      <c r="D55" s="18"/>
      <c r="E55" s="18"/>
      <c r="F55" s="18"/>
      <c r="G55" s="18"/>
      <c r="H55" s="18"/>
      <c r="I55" s="18"/>
      <c r="J55" s="18"/>
      <c r="K55" s="18"/>
      <c r="L55" s="18"/>
      <c r="M55" s="18"/>
      <c r="N55" s="18"/>
      <c r="O55" s="18"/>
      <c r="P55" s="18"/>
      <c r="Q55" s="18"/>
      <c r="R55" s="18"/>
      <c r="S55" s="18"/>
      <c r="T55" s="18"/>
      <c r="U55" s="18"/>
      <c r="V55" s="18"/>
      <c r="W55" s="18"/>
      <c r="X55" s="18"/>
      <c r="Y55" s="18"/>
      <c r="Z55" s="18"/>
      <c r="AA55" s="18"/>
      <c r="AB55" s="18"/>
      <c r="AC55" s="87">
        <v>50</v>
      </c>
      <c r="AD55" s="87" t="s">
        <v>1699</v>
      </c>
      <c r="AE55" s="87" t="s">
        <v>1700</v>
      </c>
      <c r="AF55" s="87" t="s">
        <v>1247</v>
      </c>
    </row>
    <row r="56" spans="1:32" ht="12">
      <c r="A56" s="18"/>
      <c r="B56" s="18"/>
      <c r="C56" s="18"/>
      <c r="D56" s="18"/>
      <c r="E56" s="18"/>
      <c r="F56" s="18"/>
      <c r="G56" s="18"/>
      <c r="H56" s="18"/>
      <c r="I56" s="18"/>
      <c r="J56" s="18"/>
      <c r="K56" s="18"/>
      <c r="L56" s="18"/>
      <c r="M56" s="18"/>
      <c r="N56" s="18"/>
      <c r="O56" s="18"/>
      <c r="P56" s="18"/>
      <c r="Q56" s="18"/>
      <c r="R56" s="18"/>
      <c r="S56" s="18"/>
      <c r="T56" s="18"/>
      <c r="U56" s="18"/>
      <c r="V56" s="18"/>
      <c r="W56" s="18"/>
      <c r="X56" s="18"/>
      <c r="Y56" s="18"/>
      <c r="Z56" s="18"/>
      <c r="AA56" s="18"/>
      <c r="AB56" s="18"/>
      <c r="AC56" s="87">
        <v>51</v>
      </c>
      <c r="AD56" s="87" t="s">
        <v>2431</v>
      </c>
      <c r="AE56" s="87" t="s">
        <v>2432</v>
      </c>
      <c r="AF56" s="87" t="s">
        <v>1247</v>
      </c>
    </row>
    <row r="57" spans="1:32" ht="12">
      <c r="A57" s="18"/>
      <c r="B57" s="18"/>
      <c r="C57" s="18"/>
      <c r="D57" s="18"/>
      <c r="E57" s="18"/>
      <c r="F57" s="18"/>
      <c r="G57" s="18"/>
      <c r="H57" s="18"/>
      <c r="I57" s="18"/>
      <c r="J57" s="18"/>
      <c r="K57" s="18"/>
      <c r="L57" s="18"/>
      <c r="M57" s="18"/>
      <c r="N57" s="18"/>
      <c r="O57" s="18"/>
      <c r="P57" s="18"/>
      <c r="Q57" s="18"/>
      <c r="R57" s="18"/>
      <c r="S57" s="18"/>
      <c r="T57" s="18"/>
      <c r="U57" s="18"/>
      <c r="V57" s="18"/>
      <c r="W57" s="18"/>
      <c r="X57" s="18"/>
      <c r="Y57" s="18"/>
      <c r="Z57" s="18"/>
      <c r="AA57" s="18"/>
      <c r="AB57" s="18"/>
      <c r="AC57" s="87">
        <v>52</v>
      </c>
      <c r="AD57" s="87" t="s">
        <v>2439</v>
      </c>
      <c r="AE57" s="87" t="s">
        <v>2440</v>
      </c>
      <c r="AF57" s="87" t="s">
        <v>1247</v>
      </c>
    </row>
    <row r="58" spans="1:32" ht="12">
      <c r="A58" s="18"/>
      <c r="B58" s="18"/>
      <c r="C58" s="18"/>
      <c r="D58" s="18"/>
      <c r="E58" s="18"/>
      <c r="F58" s="18"/>
      <c r="G58" s="18"/>
      <c r="H58" s="18"/>
      <c r="I58" s="18"/>
      <c r="J58" s="18"/>
      <c r="K58" s="18"/>
      <c r="L58" s="18"/>
      <c r="M58" s="18"/>
      <c r="N58" s="18"/>
      <c r="O58" s="18"/>
      <c r="P58" s="18"/>
      <c r="Q58" s="18"/>
      <c r="R58" s="18"/>
      <c r="S58" s="18"/>
      <c r="T58" s="18"/>
      <c r="U58" s="18"/>
      <c r="V58" s="18"/>
      <c r="W58" s="18"/>
      <c r="X58" s="18"/>
      <c r="Y58" s="18"/>
      <c r="Z58" s="18"/>
      <c r="AA58" s="18"/>
      <c r="AB58" s="18"/>
      <c r="AC58" s="87">
        <v>53</v>
      </c>
      <c r="AD58" s="87" t="s">
        <v>2387</v>
      </c>
      <c r="AE58" s="87" t="s">
        <v>2388</v>
      </c>
      <c r="AF58" s="87" t="s">
        <v>1247</v>
      </c>
    </row>
    <row r="59" spans="1:32" ht="12">
      <c r="A59" s="18"/>
      <c r="B59" s="18"/>
      <c r="C59" s="18"/>
      <c r="D59" s="18"/>
      <c r="E59" s="18"/>
      <c r="F59" s="18"/>
      <c r="G59" s="18"/>
      <c r="H59" s="18"/>
      <c r="I59" s="18"/>
      <c r="J59" s="18"/>
      <c r="K59" s="18"/>
      <c r="L59" s="18"/>
      <c r="M59" s="18"/>
      <c r="N59" s="18"/>
      <c r="O59" s="18"/>
      <c r="P59" s="18"/>
      <c r="Q59" s="18"/>
      <c r="R59" s="18"/>
      <c r="S59" s="18"/>
      <c r="T59" s="18"/>
      <c r="U59" s="18"/>
      <c r="V59" s="18"/>
      <c r="W59" s="18"/>
      <c r="X59" s="18"/>
      <c r="Y59" s="18"/>
      <c r="Z59" s="18"/>
      <c r="AA59" s="18"/>
      <c r="AB59" s="18"/>
      <c r="AC59" s="87">
        <v>54</v>
      </c>
      <c r="AD59" s="87" t="s">
        <v>1901</v>
      </c>
      <c r="AE59" s="87" t="s">
        <v>1902</v>
      </c>
      <c r="AF59" s="87" t="s">
        <v>1247</v>
      </c>
    </row>
    <row r="60" spans="1:32" ht="12">
      <c r="A60" s="18"/>
      <c r="B60" s="18"/>
      <c r="C60" s="18"/>
      <c r="D60" s="18"/>
      <c r="E60" s="18"/>
      <c r="F60" s="18"/>
      <c r="G60" s="18"/>
      <c r="H60" s="18"/>
      <c r="I60" s="18"/>
      <c r="J60" s="18"/>
      <c r="K60" s="18"/>
      <c r="L60" s="18"/>
      <c r="M60" s="18"/>
      <c r="N60" s="18"/>
      <c r="O60" s="18"/>
      <c r="P60" s="18"/>
      <c r="Q60" s="18"/>
      <c r="R60" s="18"/>
      <c r="S60" s="18"/>
      <c r="T60" s="18"/>
      <c r="U60" s="18"/>
      <c r="V60" s="18"/>
      <c r="W60" s="18"/>
      <c r="X60" s="18"/>
      <c r="Y60" s="18"/>
      <c r="Z60" s="18"/>
      <c r="AA60" s="18"/>
      <c r="AB60" s="18"/>
      <c r="AC60" s="87">
        <v>55</v>
      </c>
      <c r="AD60" s="87" t="s">
        <v>2427</v>
      </c>
      <c r="AE60" s="87" t="s">
        <v>2428</v>
      </c>
      <c r="AF60" s="87" t="s">
        <v>1247</v>
      </c>
    </row>
    <row r="61" spans="1:32" ht="12">
      <c r="A61" s="18"/>
      <c r="B61" s="18"/>
      <c r="C61" s="18"/>
      <c r="D61" s="18"/>
      <c r="E61" s="18"/>
      <c r="F61" s="18"/>
      <c r="G61" s="18"/>
      <c r="H61" s="18"/>
      <c r="I61" s="18"/>
      <c r="J61" s="18"/>
      <c r="K61" s="18"/>
      <c r="L61" s="18"/>
      <c r="M61" s="18"/>
      <c r="N61" s="18"/>
      <c r="O61" s="18"/>
      <c r="P61" s="18"/>
      <c r="Q61" s="18"/>
      <c r="R61" s="18"/>
      <c r="S61" s="18"/>
      <c r="T61" s="18"/>
      <c r="U61" s="18"/>
      <c r="V61" s="18"/>
      <c r="W61" s="18"/>
      <c r="X61" s="18"/>
      <c r="Y61" s="18"/>
      <c r="Z61" s="18"/>
      <c r="AA61" s="18"/>
      <c r="AB61" s="18"/>
      <c r="AC61" s="87">
        <v>56</v>
      </c>
      <c r="AD61" s="87"/>
      <c r="AE61" s="87"/>
      <c r="AF61" s="87" t="s">
        <v>1247</v>
      </c>
    </row>
    <row r="62" spans="1:32" ht="12">
      <c r="A62" s="18"/>
      <c r="B62" s="18"/>
      <c r="C62" s="18"/>
      <c r="D62" s="18"/>
      <c r="E62" s="18"/>
      <c r="F62" s="18"/>
      <c r="G62" s="18"/>
      <c r="H62" s="18"/>
      <c r="I62" s="18"/>
      <c r="J62" s="18"/>
      <c r="K62" s="18"/>
      <c r="L62" s="18"/>
      <c r="M62" s="18"/>
      <c r="N62" s="18"/>
      <c r="O62" s="18"/>
      <c r="P62" s="18"/>
      <c r="Q62" s="18"/>
      <c r="R62" s="18"/>
      <c r="S62" s="18"/>
      <c r="T62" s="18"/>
      <c r="U62" s="18"/>
      <c r="V62" s="18"/>
      <c r="W62" s="18"/>
      <c r="X62" s="18"/>
      <c r="Y62" s="18"/>
      <c r="Z62" s="18"/>
      <c r="AA62" s="18"/>
      <c r="AB62" s="18"/>
      <c r="AC62" s="87">
        <v>57</v>
      </c>
      <c r="AD62" s="87"/>
      <c r="AE62" s="87"/>
      <c r="AF62" s="87" t="s">
        <v>1247</v>
      </c>
    </row>
    <row r="63" spans="1:32" ht="12">
      <c r="A63" s="18"/>
      <c r="B63" s="18"/>
      <c r="C63" s="18"/>
      <c r="D63" s="18"/>
      <c r="E63" s="18"/>
      <c r="F63" s="18"/>
      <c r="G63" s="18"/>
      <c r="H63" s="18"/>
      <c r="I63" s="18"/>
      <c r="J63" s="18"/>
      <c r="K63" s="18"/>
      <c r="L63" s="18"/>
      <c r="M63" s="18"/>
      <c r="N63" s="18"/>
      <c r="O63" s="18"/>
      <c r="P63" s="18"/>
      <c r="Q63" s="18"/>
      <c r="R63" s="18"/>
      <c r="S63" s="18"/>
      <c r="T63" s="18"/>
      <c r="U63" s="18"/>
      <c r="V63" s="18"/>
      <c r="W63" s="18"/>
      <c r="X63" s="18"/>
      <c r="Y63" s="18"/>
      <c r="Z63" s="18"/>
      <c r="AA63" s="18"/>
      <c r="AB63" s="18"/>
      <c r="AC63" s="87">
        <v>58</v>
      </c>
      <c r="AD63" s="87"/>
      <c r="AE63" s="87"/>
      <c r="AF63" s="87" t="s">
        <v>1247</v>
      </c>
    </row>
    <row r="64" spans="1:32" ht="12">
      <c r="A64" s="18"/>
      <c r="B64" s="18"/>
      <c r="C64" s="18"/>
      <c r="D64" s="18"/>
      <c r="E64" s="18"/>
      <c r="F64" s="18"/>
      <c r="G64" s="18"/>
      <c r="H64" s="18"/>
      <c r="I64" s="18"/>
      <c r="J64" s="18"/>
      <c r="K64" s="18"/>
      <c r="L64" s="18"/>
      <c r="M64" s="18"/>
      <c r="N64" s="18"/>
      <c r="O64" s="18"/>
      <c r="P64" s="18"/>
      <c r="Q64" s="18"/>
      <c r="R64" s="18"/>
      <c r="S64" s="18"/>
      <c r="T64" s="18"/>
      <c r="U64" s="18"/>
      <c r="V64" s="18"/>
      <c r="W64" s="18"/>
      <c r="X64" s="18"/>
      <c r="Y64" s="18"/>
      <c r="Z64" s="18"/>
      <c r="AA64" s="18"/>
      <c r="AB64" s="18"/>
      <c r="AC64" s="87">
        <v>59</v>
      </c>
      <c r="AD64" s="87"/>
      <c r="AE64" s="87"/>
      <c r="AF64" s="87" t="s">
        <v>1247</v>
      </c>
    </row>
    <row r="65" spans="1:32" ht="12">
      <c r="A65" s="18"/>
      <c r="B65" s="18"/>
      <c r="C65" s="18"/>
      <c r="D65" s="18"/>
      <c r="E65" s="18"/>
      <c r="F65" s="18"/>
      <c r="G65" s="18"/>
      <c r="H65" s="18"/>
      <c r="I65" s="18"/>
      <c r="J65" s="18"/>
      <c r="K65" s="18"/>
      <c r="L65" s="18"/>
      <c r="M65" s="18"/>
      <c r="N65" s="18"/>
      <c r="O65" s="18"/>
      <c r="P65" s="18"/>
      <c r="Q65" s="18"/>
      <c r="R65" s="18"/>
      <c r="S65" s="18"/>
      <c r="T65" s="18"/>
      <c r="U65" s="18"/>
      <c r="V65" s="18"/>
      <c r="W65" s="18"/>
      <c r="X65" s="18"/>
      <c r="Y65" s="18"/>
      <c r="Z65" s="18"/>
      <c r="AA65" s="18"/>
      <c r="AB65" s="18"/>
      <c r="AC65" s="87">
        <v>60</v>
      </c>
      <c r="AD65" s="87"/>
      <c r="AE65" s="87"/>
      <c r="AF65" s="87" t="s">
        <v>1247</v>
      </c>
    </row>
    <row r="66" spans="1:32" ht="12">
      <c r="A66" s="18"/>
      <c r="B66" s="18"/>
      <c r="C66" s="18"/>
      <c r="D66" s="18"/>
      <c r="E66" s="18"/>
      <c r="F66" s="18"/>
      <c r="G66" s="18"/>
      <c r="H66" s="18"/>
      <c r="I66" s="18"/>
      <c r="J66" s="18"/>
      <c r="K66" s="18"/>
      <c r="L66" s="18"/>
      <c r="M66" s="18"/>
      <c r="N66" s="18"/>
      <c r="O66" s="18"/>
      <c r="P66" s="18"/>
      <c r="Q66" s="18"/>
      <c r="R66" s="18"/>
      <c r="S66" s="18"/>
      <c r="T66" s="18"/>
      <c r="U66" s="18"/>
      <c r="V66" s="18"/>
      <c r="W66" s="18"/>
      <c r="X66" s="18"/>
      <c r="Y66" s="18"/>
      <c r="Z66" s="18"/>
      <c r="AA66" s="18"/>
      <c r="AB66" s="18"/>
      <c r="AC66" s="87">
        <v>61</v>
      </c>
      <c r="AD66" s="87"/>
      <c r="AE66" s="87"/>
      <c r="AF66" s="87" t="s">
        <v>1247</v>
      </c>
    </row>
    <row r="67" spans="1:32" ht="12">
      <c r="A67" s="18"/>
      <c r="B67" s="18"/>
      <c r="C67" s="18"/>
      <c r="D67" s="18"/>
      <c r="E67" s="18"/>
      <c r="F67" s="18"/>
      <c r="G67" s="18"/>
      <c r="H67" s="18"/>
      <c r="I67" s="18"/>
      <c r="J67" s="18"/>
      <c r="K67" s="18"/>
      <c r="L67" s="18"/>
      <c r="M67" s="18"/>
      <c r="N67" s="18"/>
      <c r="O67" s="18"/>
      <c r="P67" s="18"/>
      <c r="Q67" s="18"/>
      <c r="R67" s="18"/>
      <c r="S67" s="18"/>
      <c r="T67" s="18"/>
      <c r="U67" s="18"/>
      <c r="V67" s="18"/>
      <c r="W67" s="18"/>
      <c r="X67" s="18"/>
      <c r="Y67" s="18"/>
      <c r="Z67" s="18"/>
      <c r="AA67" s="18"/>
      <c r="AB67" s="18"/>
      <c r="AC67" s="87">
        <v>62</v>
      </c>
      <c r="AD67" s="87"/>
      <c r="AE67" s="87"/>
      <c r="AF67" s="87" t="s">
        <v>1247</v>
      </c>
    </row>
    <row r="68" spans="1:32" ht="12">
      <c r="A68" s="18"/>
      <c r="B68" s="18"/>
      <c r="C68" s="18"/>
      <c r="D68" s="18"/>
      <c r="E68" s="18"/>
      <c r="F68" s="18"/>
      <c r="G68" s="18"/>
      <c r="H68" s="18"/>
      <c r="I68" s="18"/>
      <c r="J68" s="18"/>
      <c r="K68" s="18"/>
      <c r="L68" s="18"/>
      <c r="M68" s="18"/>
      <c r="N68" s="18"/>
      <c r="O68" s="18"/>
      <c r="P68" s="18"/>
      <c r="Q68" s="18"/>
      <c r="R68" s="18"/>
      <c r="S68" s="18"/>
      <c r="T68" s="18"/>
      <c r="U68" s="18"/>
      <c r="V68" s="18"/>
      <c r="W68" s="18"/>
      <c r="X68" s="18"/>
      <c r="Y68" s="18"/>
      <c r="Z68" s="18"/>
      <c r="AA68" s="18"/>
      <c r="AB68" s="18"/>
      <c r="AC68" s="87">
        <v>63</v>
      </c>
      <c r="AD68" s="87"/>
      <c r="AE68" s="87"/>
      <c r="AF68" s="87" t="s">
        <v>1247</v>
      </c>
    </row>
    <row r="69" spans="1:32" ht="12">
      <c r="A69" s="18"/>
      <c r="B69" s="18"/>
      <c r="C69" s="18"/>
      <c r="D69" s="18"/>
      <c r="E69" s="18"/>
      <c r="F69" s="18"/>
      <c r="G69" s="18"/>
      <c r="H69" s="18"/>
      <c r="I69" s="18"/>
      <c r="J69" s="18"/>
      <c r="K69" s="18"/>
      <c r="L69" s="18"/>
      <c r="M69" s="18"/>
      <c r="N69" s="18"/>
      <c r="O69" s="18"/>
      <c r="P69" s="18"/>
      <c r="Q69" s="18"/>
      <c r="R69" s="18"/>
      <c r="S69" s="18"/>
      <c r="T69" s="18"/>
      <c r="U69" s="18"/>
      <c r="V69" s="18"/>
      <c r="W69" s="18"/>
      <c r="X69" s="18"/>
      <c r="Y69" s="18"/>
      <c r="Z69" s="18"/>
      <c r="AA69" s="18"/>
      <c r="AB69" s="18"/>
      <c r="AC69" s="87">
        <v>64</v>
      </c>
      <c r="AD69" s="87"/>
      <c r="AE69" s="87"/>
      <c r="AF69" s="87" t="s">
        <v>1247</v>
      </c>
    </row>
    <row r="70" spans="1:32" ht="12">
      <c r="A70" s="18"/>
      <c r="B70" s="18"/>
      <c r="C70" s="18"/>
      <c r="D70" s="18"/>
      <c r="E70" s="18"/>
      <c r="F70" s="18"/>
      <c r="G70" s="18"/>
      <c r="H70" s="18"/>
      <c r="I70" s="18"/>
      <c r="J70" s="18"/>
      <c r="K70" s="18"/>
      <c r="L70" s="18"/>
      <c r="M70" s="18"/>
      <c r="N70" s="18"/>
      <c r="O70" s="18"/>
      <c r="P70" s="18"/>
      <c r="Q70" s="18"/>
      <c r="R70" s="18"/>
      <c r="S70" s="18"/>
      <c r="T70" s="18"/>
      <c r="U70" s="18"/>
      <c r="V70" s="18"/>
      <c r="W70" s="18"/>
      <c r="X70" s="18"/>
      <c r="Y70" s="18"/>
      <c r="Z70" s="18"/>
      <c r="AA70" s="18"/>
      <c r="AB70" s="18"/>
      <c r="AC70" s="87">
        <v>65</v>
      </c>
      <c r="AD70" s="87"/>
      <c r="AE70" s="87"/>
      <c r="AF70" s="87" t="s">
        <v>1247</v>
      </c>
    </row>
    <row r="71" spans="1:32" ht="12">
      <c r="A71" s="18"/>
      <c r="B71" s="18"/>
      <c r="C71" s="18"/>
      <c r="D71" s="18"/>
      <c r="E71" s="18"/>
      <c r="F71" s="18"/>
      <c r="G71" s="18"/>
      <c r="H71" s="18"/>
      <c r="I71" s="18"/>
      <c r="J71" s="18"/>
      <c r="K71" s="18"/>
      <c r="L71" s="18"/>
      <c r="M71" s="18"/>
      <c r="N71" s="18"/>
      <c r="O71" s="18"/>
      <c r="P71" s="18"/>
      <c r="Q71" s="18"/>
      <c r="R71" s="18"/>
      <c r="S71" s="18"/>
      <c r="T71" s="18"/>
      <c r="U71" s="18"/>
      <c r="V71" s="18"/>
      <c r="W71" s="18"/>
      <c r="X71" s="18"/>
      <c r="Y71" s="18"/>
      <c r="Z71" s="18"/>
      <c r="AA71" s="18"/>
      <c r="AB71" s="18"/>
      <c r="AC71" s="87">
        <v>66</v>
      </c>
      <c r="AD71" s="87"/>
      <c r="AE71" s="87"/>
      <c r="AF71" s="87" t="s">
        <v>1247</v>
      </c>
    </row>
    <row r="72" spans="1:32" ht="12">
      <c r="A72" s="18"/>
      <c r="B72" s="18"/>
      <c r="C72" s="18"/>
      <c r="D72" s="18"/>
      <c r="E72" s="18"/>
      <c r="F72" s="18"/>
      <c r="G72" s="18"/>
      <c r="H72" s="18"/>
      <c r="I72" s="18"/>
      <c r="J72" s="18"/>
      <c r="K72" s="18"/>
      <c r="L72" s="18"/>
      <c r="M72" s="18"/>
      <c r="N72" s="18"/>
      <c r="O72" s="18"/>
      <c r="P72" s="18"/>
      <c r="Q72" s="18"/>
      <c r="R72" s="18"/>
      <c r="S72" s="18"/>
      <c r="T72" s="18"/>
      <c r="U72" s="18"/>
      <c r="V72" s="18"/>
      <c r="W72" s="18"/>
      <c r="X72" s="18"/>
      <c r="Y72" s="18"/>
      <c r="Z72" s="18"/>
      <c r="AA72" s="18"/>
      <c r="AB72" s="18"/>
      <c r="AC72" s="87">
        <v>67</v>
      </c>
      <c r="AD72" s="87"/>
      <c r="AE72" s="87"/>
      <c r="AF72" s="87" t="s">
        <v>1247</v>
      </c>
    </row>
    <row r="73" spans="1:32" ht="12">
      <c r="A73" s="18"/>
      <c r="B73" s="18"/>
      <c r="C73" s="18"/>
      <c r="D73" s="18"/>
      <c r="E73" s="18"/>
      <c r="F73" s="18"/>
      <c r="G73" s="18"/>
      <c r="H73" s="18"/>
      <c r="I73" s="18"/>
      <c r="J73" s="18"/>
      <c r="K73" s="18"/>
      <c r="L73" s="18"/>
      <c r="M73" s="18"/>
      <c r="N73" s="18"/>
      <c r="O73" s="18"/>
      <c r="P73" s="18"/>
      <c r="Q73" s="18"/>
      <c r="R73" s="18"/>
      <c r="S73" s="18"/>
      <c r="T73" s="18"/>
      <c r="U73" s="18"/>
      <c r="V73" s="18"/>
      <c r="W73" s="18"/>
      <c r="X73" s="18"/>
      <c r="Y73" s="18"/>
      <c r="Z73" s="18"/>
      <c r="AA73" s="18"/>
      <c r="AB73" s="18"/>
      <c r="AC73" s="87">
        <v>68</v>
      </c>
      <c r="AD73" s="87"/>
      <c r="AE73" s="87"/>
      <c r="AF73" s="87" t="s">
        <v>1247</v>
      </c>
    </row>
    <row r="74" spans="1:32" ht="12">
      <c r="A74" s="18"/>
      <c r="B74" s="18"/>
      <c r="C74" s="18"/>
      <c r="D74" s="18"/>
      <c r="E74" s="18"/>
      <c r="F74" s="18"/>
      <c r="G74" s="18"/>
      <c r="H74" s="18"/>
      <c r="I74" s="18"/>
      <c r="J74" s="18"/>
      <c r="K74" s="18"/>
      <c r="L74" s="18"/>
      <c r="M74" s="18"/>
      <c r="N74" s="18"/>
      <c r="O74" s="18"/>
      <c r="P74" s="18"/>
      <c r="Q74" s="18"/>
      <c r="R74" s="18"/>
      <c r="S74" s="18"/>
      <c r="T74" s="18"/>
      <c r="U74" s="18"/>
      <c r="V74" s="18"/>
      <c r="W74" s="18"/>
      <c r="X74" s="18"/>
      <c r="Y74" s="18"/>
      <c r="Z74" s="18"/>
      <c r="AA74" s="18"/>
      <c r="AB74" s="18"/>
      <c r="AC74" s="87">
        <v>69</v>
      </c>
      <c r="AD74" s="87"/>
      <c r="AE74" s="87"/>
      <c r="AF74" s="87" t="s">
        <v>1247</v>
      </c>
    </row>
    <row r="75" spans="1:32" ht="12">
      <c r="A75" s="18"/>
      <c r="B75" s="18"/>
      <c r="C75" s="18"/>
      <c r="D75" s="18"/>
      <c r="E75" s="18"/>
      <c r="F75" s="18"/>
      <c r="G75" s="18"/>
      <c r="H75" s="18"/>
      <c r="I75" s="18"/>
      <c r="J75" s="18"/>
      <c r="K75" s="18"/>
      <c r="L75" s="18"/>
      <c r="M75" s="18"/>
      <c r="N75" s="18"/>
      <c r="O75" s="18"/>
      <c r="P75" s="18"/>
      <c r="Q75" s="18"/>
      <c r="R75" s="18"/>
      <c r="S75" s="18"/>
      <c r="T75" s="18"/>
      <c r="U75" s="18"/>
      <c r="V75" s="18"/>
      <c r="W75" s="18"/>
      <c r="X75" s="18"/>
      <c r="Y75" s="18"/>
      <c r="Z75" s="18"/>
      <c r="AA75" s="18"/>
      <c r="AB75" s="18"/>
      <c r="AC75" s="87">
        <v>70</v>
      </c>
      <c r="AD75" s="87"/>
      <c r="AE75" s="87"/>
      <c r="AF75" s="87" t="s">
        <v>1247</v>
      </c>
    </row>
    <row r="76" spans="1:32" ht="12">
      <c r="A76" s="18"/>
      <c r="B76" s="18"/>
      <c r="C76" s="18"/>
      <c r="D76" s="18"/>
      <c r="E76" s="18"/>
      <c r="F76" s="18"/>
      <c r="G76" s="18"/>
      <c r="H76" s="18"/>
      <c r="I76" s="18"/>
      <c r="J76" s="18"/>
      <c r="K76" s="18"/>
      <c r="L76" s="18"/>
      <c r="M76" s="18"/>
      <c r="N76" s="18"/>
      <c r="O76" s="18"/>
      <c r="P76" s="18"/>
      <c r="Q76" s="18"/>
      <c r="R76" s="18"/>
      <c r="S76" s="18"/>
      <c r="T76" s="18"/>
      <c r="U76" s="18"/>
      <c r="V76" s="18"/>
      <c r="W76" s="18"/>
      <c r="X76" s="18"/>
      <c r="Y76" s="18"/>
      <c r="Z76" s="18"/>
      <c r="AA76" s="18"/>
      <c r="AB76" s="18"/>
      <c r="AC76" s="87">
        <v>71</v>
      </c>
      <c r="AD76" s="87"/>
      <c r="AE76" s="87"/>
      <c r="AF76" s="87" t="s">
        <v>1247</v>
      </c>
    </row>
    <row r="77" spans="1:32" ht="12">
      <c r="A77" s="18"/>
      <c r="B77" s="18"/>
      <c r="C77" s="18"/>
      <c r="D77" s="18"/>
      <c r="E77" s="18"/>
      <c r="F77" s="18"/>
      <c r="G77" s="18"/>
      <c r="H77" s="18"/>
      <c r="I77" s="18"/>
      <c r="J77" s="18"/>
      <c r="K77" s="18"/>
      <c r="L77" s="18"/>
      <c r="M77" s="18"/>
      <c r="N77" s="18"/>
      <c r="O77" s="18"/>
      <c r="P77" s="18"/>
      <c r="Q77" s="18"/>
      <c r="R77" s="18"/>
      <c r="S77" s="18"/>
      <c r="T77" s="18"/>
      <c r="U77" s="18"/>
      <c r="V77" s="18"/>
      <c r="W77" s="18"/>
      <c r="X77" s="18"/>
      <c r="Y77" s="18"/>
      <c r="Z77" s="18"/>
      <c r="AA77" s="18"/>
      <c r="AB77" s="18"/>
      <c r="AC77" s="87">
        <v>72</v>
      </c>
      <c r="AD77" s="87"/>
      <c r="AE77" s="87"/>
      <c r="AF77" s="87" t="s">
        <v>1247</v>
      </c>
    </row>
    <row r="78" spans="1:32" ht="12">
      <c r="A78" s="18"/>
      <c r="B78" s="18"/>
      <c r="C78" s="18"/>
      <c r="D78" s="18"/>
      <c r="E78" s="18"/>
      <c r="F78" s="18"/>
      <c r="G78" s="18"/>
      <c r="H78" s="18"/>
      <c r="I78" s="18"/>
      <c r="J78" s="18"/>
      <c r="K78" s="18"/>
      <c r="L78" s="18"/>
      <c r="M78" s="18"/>
      <c r="N78" s="18"/>
      <c r="O78" s="18"/>
      <c r="P78" s="18"/>
      <c r="Q78" s="18"/>
      <c r="R78" s="18"/>
      <c r="S78" s="18"/>
      <c r="T78" s="18"/>
      <c r="U78" s="18"/>
      <c r="V78" s="18"/>
      <c r="W78" s="18"/>
      <c r="X78" s="18"/>
      <c r="Y78" s="18"/>
      <c r="Z78" s="18"/>
      <c r="AA78" s="18"/>
      <c r="AB78" s="18"/>
      <c r="AC78" s="87">
        <v>73</v>
      </c>
      <c r="AD78" s="87"/>
      <c r="AE78" s="87"/>
      <c r="AF78" s="87" t="s">
        <v>1247</v>
      </c>
    </row>
    <row r="79" spans="1:32" ht="12">
      <c r="A79" s="18"/>
      <c r="B79" s="18"/>
      <c r="C79" s="18"/>
      <c r="D79" s="18"/>
      <c r="E79" s="18"/>
      <c r="F79" s="18"/>
      <c r="G79" s="18"/>
      <c r="H79" s="18"/>
      <c r="I79" s="18"/>
      <c r="J79" s="18"/>
      <c r="K79" s="18"/>
      <c r="L79" s="18"/>
      <c r="M79" s="18"/>
      <c r="N79" s="18"/>
      <c r="O79" s="18"/>
      <c r="P79" s="18"/>
      <c r="Q79" s="18"/>
      <c r="R79" s="18"/>
      <c r="S79" s="18"/>
      <c r="T79" s="18"/>
      <c r="U79" s="18"/>
      <c r="V79" s="18"/>
      <c r="W79" s="18"/>
      <c r="X79" s="18"/>
      <c r="Y79" s="18"/>
      <c r="Z79" s="18"/>
      <c r="AA79" s="18"/>
      <c r="AB79" s="18"/>
      <c r="AC79" s="87">
        <v>74</v>
      </c>
      <c r="AD79" s="87"/>
      <c r="AE79" s="87"/>
      <c r="AF79" s="87" t="s">
        <v>1247</v>
      </c>
    </row>
    <row r="80" spans="1:32" ht="12">
      <c r="A80" s="18"/>
      <c r="B80" s="18"/>
      <c r="C80" s="18"/>
      <c r="D80" s="18"/>
      <c r="E80" s="18"/>
      <c r="F80" s="18"/>
      <c r="G80" s="18"/>
      <c r="H80" s="18"/>
      <c r="I80" s="18"/>
      <c r="J80" s="18"/>
      <c r="K80" s="18"/>
      <c r="L80" s="18"/>
      <c r="M80" s="18"/>
      <c r="N80" s="18"/>
      <c r="O80" s="18"/>
      <c r="P80" s="18"/>
      <c r="Q80" s="18"/>
      <c r="R80" s="18"/>
      <c r="S80" s="18"/>
      <c r="T80" s="18"/>
      <c r="U80" s="18"/>
      <c r="V80" s="18"/>
      <c r="W80" s="18"/>
      <c r="X80" s="18"/>
      <c r="Y80" s="18"/>
      <c r="Z80" s="18"/>
      <c r="AA80" s="18"/>
      <c r="AB80" s="18"/>
      <c r="AC80" s="87">
        <v>75</v>
      </c>
      <c r="AD80" s="87"/>
      <c r="AE80" s="87"/>
      <c r="AF80" s="87" t="s">
        <v>1247</v>
      </c>
    </row>
    <row r="81" spans="1:32" ht="12">
      <c r="A81" s="18"/>
      <c r="B81" s="18"/>
      <c r="C81" s="18"/>
      <c r="D81" s="18"/>
      <c r="E81" s="18"/>
      <c r="F81" s="18"/>
      <c r="G81" s="18"/>
      <c r="H81" s="18"/>
      <c r="I81" s="18"/>
      <c r="J81" s="18"/>
      <c r="K81" s="18"/>
      <c r="L81" s="18"/>
      <c r="M81" s="18"/>
      <c r="N81" s="18"/>
      <c r="O81" s="18"/>
      <c r="P81" s="18"/>
      <c r="Q81" s="18"/>
      <c r="R81" s="18"/>
      <c r="S81" s="18"/>
      <c r="T81" s="18"/>
      <c r="U81" s="18"/>
      <c r="V81" s="18"/>
      <c r="W81" s="18"/>
      <c r="X81" s="18"/>
      <c r="Y81" s="18"/>
      <c r="Z81" s="18"/>
      <c r="AA81" s="18"/>
      <c r="AB81" s="18"/>
      <c r="AC81" s="87">
        <v>76</v>
      </c>
      <c r="AD81" s="87"/>
      <c r="AE81" s="87"/>
      <c r="AF81" s="87" t="s">
        <v>1247</v>
      </c>
    </row>
    <row r="82" spans="1:32" ht="12">
      <c r="A82" s="18"/>
      <c r="B82" s="18"/>
      <c r="C82" s="18"/>
      <c r="D82" s="18"/>
      <c r="E82" s="18"/>
      <c r="F82" s="18"/>
      <c r="G82" s="18"/>
      <c r="H82" s="18"/>
      <c r="I82" s="18"/>
      <c r="J82" s="18"/>
      <c r="K82" s="18"/>
      <c r="L82" s="18"/>
      <c r="M82" s="18"/>
      <c r="N82" s="18"/>
      <c r="O82" s="18"/>
      <c r="P82" s="18"/>
      <c r="Q82" s="18"/>
      <c r="R82" s="18"/>
      <c r="S82" s="18"/>
      <c r="T82" s="18"/>
      <c r="U82" s="18"/>
      <c r="V82" s="18"/>
      <c r="W82" s="18"/>
      <c r="X82" s="18"/>
      <c r="Y82" s="18"/>
      <c r="Z82" s="18"/>
      <c r="AA82" s="18"/>
      <c r="AB82" s="18"/>
      <c r="AC82" s="87">
        <v>77</v>
      </c>
      <c r="AD82" s="87"/>
      <c r="AE82" s="87"/>
      <c r="AF82" s="87" t="s">
        <v>1247</v>
      </c>
    </row>
    <row r="83" spans="1:32" ht="12">
      <c r="A83" s="18"/>
      <c r="B83" s="18"/>
      <c r="C83" s="18"/>
      <c r="D83" s="18"/>
      <c r="E83" s="18"/>
      <c r="F83" s="18"/>
      <c r="G83" s="18"/>
      <c r="H83" s="18"/>
      <c r="I83" s="18"/>
      <c r="J83" s="18"/>
      <c r="K83" s="18"/>
      <c r="L83" s="18"/>
      <c r="M83" s="18"/>
      <c r="N83" s="18"/>
      <c r="O83" s="18"/>
      <c r="P83" s="18"/>
      <c r="Q83" s="18"/>
      <c r="R83" s="18"/>
      <c r="S83" s="18"/>
      <c r="T83" s="18"/>
      <c r="U83" s="18"/>
      <c r="V83" s="18"/>
      <c r="W83" s="18"/>
      <c r="X83" s="18"/>
      <c r="Y83" s="18"/>
      <c r="Z83" s="18"/>
      <c r="AA83" s="18"/>
      <c r="AB83" s="18"/>
      <c r="AC83" s="87">
        <v>78</v>
      </c>
      <c r="AD83" s="87"/>
      <c r="AE83" s="87"/>
      <c r="AF83" s="87" t="s">
        <v>1247</v>
      </c>
    </row>
    <row r="84" spans="1:32" ht="12">
      <c r="A84" s="18"/>
      <c r="B84" s="18"/>
      <c r="C84" s="18"/>
      <c r="D84" s="18"/>
      <c r="E84" s="18"/>
      <c r="F84" s="18"/>
      <c r="G84" s="18"/>
      <c r="H84" s="18"/>
      <c r="I84" s="18"/>
      <c r="J84" s="18"/>
      <c r="K84" s="18"/>
      <c r="L84" s="18"/>
      <c r="M84" s="18"/>
      <c r="N84" s="18"/>
      <c r="O84" s="18"/>
      <c r="P84" s="18"/>
      <c r="Q84" s="18"/>
      <c r="R84" s="18"/>
      <c r="S84" s="18"/>
      <c r="T84" s="18"/>
      <c r="U84" s="18"/>
      <c r="V84" s="18"/>
      <c r="W84" s="18"/>
      <c r="X84" s="18"/>
      <c r="Y84" s="18"/>
      <c r="Z84" s="18"/>
      <c r="AA84" s="18"/>
      <c r="AB84" s="18"/>
      <c r="AC84" s="87">
        <v>79</v>
      </c>
      <c r="AD84" s="87">
        <v>0</v>
      </c>
      <c r="AE84" s="87">
        <v>0</v>
      </c>
      <c r="AF84" s="87">
        <v>0</v>
      </c>
    </row>
    <row r="85" spans="1:32" ht="12">
      <c r="A85" s="18"/>
      <c r="B85" s="18"/>
      <c r="C85" s="18"/>
      <c r="D85" s="18"/>
      <c r="E85" s="18"/>
      <c r="F85" s="18"/>
      <c r="G85" s="18"/>
      <c r="H85" s="18"/>
      <c r="I85" s="18"/>
      <c r="J85" s="18"/>
      <c r="K85" s="18"/>
      <c r="L85" s="18"/>
      <c r="M85" s="18"/>
      <c r="N85" s="18"/>
      <c r="O85" s="18"/>
      <c r="P85" s="18"/>
      <c r="Q85" s="18"/>
      <c r="R85" s="18"/>
      <c r="S85" s="18"/>
      <c r="T85" s="18"/>
      <c r="U85" s="18"/>
      <c r="V85" s="18"/>
      <c r="W85" s="18"/>
      <c r="X85" s="18"/>
      <c r="Y85" s="18"/>
      <c r="Z85" s="18"/>
      <c r="AA85" s="18"/>
      <c r="AB85" s="18"/>
      <c r="AC85" s="87">
        <v>80</v>
      </c>
      <c r="AD85" s="87">
        <v>0</v>
      </c>
      <c r="AE85" s="87">
        <v>0</v>
      </c>
      <c r="AF85" s="87">
        <v>0</v>
      </c>
    </row>
    <row r="86" spans="1:32" ht="12">
      <c r="A86" s="18"/>
      <c r="B86" s="18"/>
      <c r="C86" s="18"/>
      <c r="D86" s="18"/>
      <c r="E86" s="18"/>
      <c r="F86" s="18"/>
      <c r="G86" s="18"/>
      <c r="H86" s="18"/>
      <c r="I86" s="18"/>
      <c r="J86" s="18"/>
      <c r="K86" s="18"/>
      <c r="L86" s="18"/>
      <c r="M86" s="18"/>
      <c r="N86" s="18"/>
      <c r="O86" s="18"/>
      <c r="P86" s="18"/>
      <c r="Q86" s="18"/>
      <c r="R86" s="18"/>
      <c r="S86" s="18"/>
      <c r="T86" s="18"/>
      <c r="U86" s="18"/>
      <c r="V86" s="18"/>
      <c r="W86" s="18"/>
      <c r="X86" s="18"/>
      <c r="Y86" s="18"/>
      <c r="Z86" s="18"/>
      <c r="AA86" s="18"/>
      <c r="AB86" s="18"/>
      <c r="AC86" s="87">
        <v>81</v>
      </c>
      <c r="AD86" s="87">
        <v>0</v>
      </c>
      <c r="AE86" s="87">
        <v>0</v>
      </c>
      <c r="AF86" s="87">
        <v>0</v>
      </c>
    </row>
    <row r="87" spans="1:32" ht="12">
      <c r="A87" s="18"/>
      <c r="B87" s="18"/>
      <c r="C87" s="18"/>
      <c r="D87" s="18"/>
      <c r="E87" s="18"/>
      <c r="F87" s="18"/>
      <c r="G87" s="18"/>
      <c r="H87" s="18"/>
      <c r="I87" s="18"/>
      <c r="J87" s="18"/>
      <c r="K87" s="18"/>
      <c r="L87" s="18"/>
      <c r="M87" s="18"/>
      <c r="N87" s="18"/>
      <c r="O87" s="18"/>
      <c r="P87" s="18"/>
      <c r="Q87" s="18"/>
      <c r="R87" s="18"/>
      <c r="S87" s="18"/>
      <c r="T87" s="18"/>
      <c r="U87" s="18"/>
      <c r="V87" s="18"/>
      <c r="W87" s="18"/>
      <c r="X87" s="18"/>
      <c r="Y87" s="18"/>
      <c r="Z87" s="18"/>
      <c r="AA87" s="18"/>
      <c r="AB87" s="18"/>
      <c r="AC87" s="87">
        <v>82</v>
      </c>
      <c r="AD87" s="87">
        <v>0</v>
      </c>
      <c r="AE87" s="87">
        <v>0</v>
      </c>
      <c r="AF87" s="87">
        <v>0</v>
      </c>
    </row>
    <row r="88" spans="1:32" ht="12">
      <c r="A88" s="18"/>
      <c r="B88" s="18"/>
      <c r="C88" s="18"/>
      <c r="D88" s="18"/>
      <c r="E88" s="18"/>
      <c r="F88" s="18"/>
      <c r="G88" s="18"/>
      <c r="H88" s="18"/>
      <c r="I88" s="18"/>
      <c r="J88" s="18"/>
      <c r="K88" s="18"/>
      <c r="L88" s="18"/>
      <c r="M88" s="18"/>
      <c r="N88" s="18"/>
      <c r="O88" s="18"/>
      <c r="P88" s="18"/>
      <c r="Q88" s="18"/>
      <c r="R88" s="18"/>
      <c r="S88" s="18"/>
      <c r="T88" s="18"/>
      <c r="U88" s="18"/>
      <c r="V88" s="18"/>
      <c r="W88" s="18"/>
      <c r="X88" s="18"/>
      <c r="Y88" s="18"/>
      <c r="Z88" s="18"/>
      <c r="AA88" s="18"/>
      <c r="AB88" s="18"/>
      <c r="AC88" s="87">
        <v>83</v>
      </c>
      <c r="AD88" s="87">
        <v>0</v>
      </c>
      <c r="AE88" s="87">
        <v>0</v>
      </c>
      <c r="AF88" s="87">
        <v>0</v>
      </c>
    </row>
    <row r="89" spans="1:32" ht="12">
      <c r="A89" s="18"/>
      <c r="B89" s="18"/>
      <c r="C89" s="18"/>
      <c r="D89" s="18"/>
      <c r="E89" s="18"/>
      <c r="F89" s="18"/>
      <c r="G89" s="18"/>
      <c r="H89" s="18"/>
      <c r="I89" s="18"/>
      <c r="J89" s="18"/>
      <c r="K89" s="18"/>
      <c r="L89" s="18"/>
      <c r="M89" s="18"/>
      <c r="N89" s="18"/>
      <c r="O89" s="18"/>
      <c r="P89" s="18"/>
      <c r="Q89" s="18"/>
      <c r="R89" s="18"/>
      <c r="S89" s="18"/>
      <c r="T89" s="18"/>
      <c r="U89" s="18"/>
      <c r="V89" s="18"/>
      <c r="W89" s="18"/>
      <c r="X89" s="18"/>
      <c r="Y89" s="18"/>
      <c r="Z89" s="18"/>
      <c r="AA89" s="18"/>
      <c r="AB89" s="18"/>
      <c r="AC89" s="87">
        <v>84</v>
      </c>
      <c r="AD89" s="87">
        <v>0</v>
      </c>
      <c r="AE89" s="87">
        <v>0</v>
      </c>
      <c r="AF89" s="87">
        <v>0</v>
      </c>
    </row>
    <row r="90" spans="1:32" ht="12">
      <c r="A90" s="18"/>
      <c r="B90" s="18"/>
      <c r="C90" s="18"/>
      <c r="D90" s="18"/>
      <c r="E90" s="18"/>
      <c r="F90" s="18"/>
      <c r="G90" s="18"/>
      <c r="H90" s="18"/>
      <c r="I90" s="18"/>
      <c r="J90" s="18"/>
      <c r="K90" s="18"/>
      <c r="L90" s="18"/>
      <c r="M90" s="18"/>
      <c r="N90" s="18"/>
      <c r="O90" s="18"/>
      <c r="P90" s="18"/>
      <c r="Q90" s="18"/>
      <c r="R90" s="18"/>
      <c r="S90" s="18"/>
      <c r="T90" s="18"/>
      <c r="U90" s="18"/>
      <c r="V90" s="18"/>
      <c r="W90" s="18"/>
      <c r="X90" s="18"/>
      <c r="Y90" s="18"/>
      <c r="Z90" s="18"/>
      <c r="AA90" s="18"/>
      <c r="AB90" s="18"/>
      <c r="AC90" s="87">
        <v>85</v>
      </c>
      <c r="AD90" s="87">
        <v>0</v>
      </c>
      <c r="AE90" s="87">
        <v>0</v>
      </c>
      <c r="AF90" s="87">
        <v>0</v>
      </c>
    </row>
    <row r="91" spans="1:32" ht="12">
      <c r="A91" s="18"/>
      <c r="B91" s="18"/>
      <c r="C91" s="18"/>
      <c r="D91" s="18"/>
      <c r="E91" s="18"/>
      <c r="F91" s="18"/>
      <c r="G91" s="18"/>
      <c r="H91" s="18"/>
      <c r="I91" s="18"/>
      <c r="J91" s="18"/>
      <c r="K91" s="18"/>
      <c r="L91" s="18"/>
      <c r="M91" s="18"/>
      <c r="N91" s="18"/>
      <c r="O91" s="18"/>
      <c r="P91" s="18"/>
      <c r="Q91" s="18"/>
      <c r="R91" s="18"/>
      <c r="S91" s="18"/>
      <c r="T91" s="18"/>
      <c r="U91" s="18"/>
      <c r="V91" s="18"/>
      <c r="W91" s="18"/>
      <c r="X91" s="18"/>
      <c r="Y91" s="18"/>
      <c r="Z91" s="18"/>
      <c r="AA91" s="18"/>
      <c r="AB91" s="18"/>
      <c r="AC91" s="87">
        <v>86</v>
      </c>
      <c r="AD91" s="87">
        <v>0</v>
      </c>
      <c r="AE91" s="87">
        <v>0</v>
      </c>
      <c r="AF91" s="87">
        <v>0</v>
      </c>
    </row>
    <row r="92" spans="1:32" ht="12">
      <c r="A92" s="18"/>
      <c r="B92" s="18"/>
      <c r="C92" s="18"/>
      <c r="D92" s="18"/>
      <c r="E92" s="18"/>
      <c r="F92" s="18"/>
      <c r="G92" s="18"/>
      <c r="H92" s="18"/>
      <c r="I92" s="18"/>
      <c r="J92" s="18"/>
      <c r="K92" s="18"/>
      <c r="L92" s="18"/>
      <c r="M92" s="18"/>
      <c r="N92" s="18"/>
      <c r="O92" s="18"/>
      <c r="P92" s="18"/>
      <c r="Q92" s="18"/>
      <c r="R92" s="18"/>
      <c r="S92" s="18"/>
      <c r="T92" s="18"/>
      <c r="U92" s="18"/>
      <c r="V92" s="18"/>
      <c r="W92" s="18"/>
      <c r="X92" s="18"/>
      <c r="Y92" s="18"/>
      <c r="Z92" s="18"/>
      <c r="AA92" s="18"/>
      <c r="AB92" s="18"/>
      <c r="AC92" s="87">
        <v>87</v>
      </c>
      <c r="AD92" s="87">
        <v>0</v>
      </c>
      <c r="AE92" s="87">
        <v>0</v>
      </c>
      <c r="AF92" s="87">
        <v>0</v>
      </c>
    </row>
    <row r="93" spans="1:32" ht="12">
      <c r="A93" s="18"/>
      <c r="B93" s="18"/>
      <c r="C93" s="18"/>
      <c r="D93" s="18"/>
      <c r="E93" s="18"/>
      <c r="F93" s="18"/>
      <c r="G93" s="18"/>
      <c r="H93" s="18"/>
      <c r="I93" s="18"/>
      <c r="J93" s="18"/>
      <c r="K93" s="18"/>
      <c r="L93" s="18"/>
      <c r="M93" s="18"/>
      <c r="N93" s="18"/>
      <c r="O93" s="18"/>
      <c r="P93" s="18"/>
      <c r="Q93" s="18"/>
      <c r="R93" s="18"/>
      <c r="S93" s="18"/>
      <c r="T93" s="18"/>
      <c r="U93" s="18"/>
      <c r="V93" s="18"/>
      <c r="W93" s="18"/>
      <c r="X93" s="18"/>
      <c r="Y93" s="18"/>
      <c r="Z93" s="18"/>
      <c r="AA93" s="18"/>
      <c r="AB93" s="18"/>
      <c r="AC93" s="87">
        <v>88</v>
      </c>
      <c r="AD93" s="87">
        <v>0</v>
      </c>
      <c r="AE93" s="87">
        <v>0</v>
      </c>
      <c r="AF93" s="87">
        <v>0</v>
      </c>
    </row>
    <row r="94" spans="1:32" ht="12">
      <c r="A94" s="18"/>
      <c r="B94" s="18"/>
      <c r="C94" s="18"/>
      <c r="D94" s="18"/>
      <c r="E94" s="18"/>
      <c r="F94" s="18"/>
      <c r="G94" s="18"/>
      <c r="H94" s="18"/>
      <c r="I94" s="18"/>
      <c r="J94" s="18"/>
      <c r="K94" s="18"/>
      <c r="L94" s="18"/>
      <c r="M94" s="18"/>
      <c r="N94" s="18"/>
      <c r="O94" s="18"/>
      <c r="P94" s="18"/>
      <c r="Q94" s="18"/>
      <c r="R94" s="18"/>
      <c r="S94" s="18"/>
      <c r="T94" s="18"/>
      <c r="U94" s="18"/>
      <c r="V94" s="18"/>
      <c r="W94" s="18"/>
      <c r="X94" s="18"/>
      <c r="Y94" s="18"/>
      <c r="Z94" s="18"/>
      <c r="AA94" s="18"/>
      <c r="AB94" s="18"/>
      <c r="AC94" s="87">
        <v>89</v>
      </c>
      <c r="AD94" s="87">
        <v>0</v>
      </c>
      <c r="AE94" s="87">
        <v>0</v>
      </c>
      <c r="AF94" s="87">
        <v>0</v>
      </c>
    </row>
    <row r="95" spans="1:32" ht="12">
      <c r="A95" s="18"/>
      <c r="B95" s="18"/>
      <c r="C95" s="18"/>
      <c r="D95" s="18"/>
      <c r="E95" s="18"/>
      <c r="F95" s="18"/>
      <c r="G95" s="18"/>
      <c r="H95" s="18"/>
      <c r="I95" s="18"/>
      <c r="J95" s="18"/>
      <c r="K95" s="18"/>
      <c r="L95" s="18"/>
      <c r="M95" s="18"/>
      <c r="N95" s="18"/>
      <c r="O95" s="18"/>
      <c r="P95" s="18"/>
      <c r="Q95" s="18"/>
      <c r="R95" s="18"/>
      <c r="S95" s="18"/>
      <c r="T95" s="18"/>
      <c r="U95" s="18"/>
      <c r="V95" s="18"/>
      <c r="W95" s="18"/>
      <c r="X95" s="18"/>
      <c r="Y95" s="18"/>
      <c r="Z95" s="18"/>
      <c r="AA95" s="18"/>
      <c r="AB95" s="18"/>
      <c r="AC95" s="87">
        <v>90</v>
      </c>
      <c r="AD95" s="87">
        <v>0</v>
      </c>
      <c r="AE95" s="87">
        <v>0</v>
      </c>
      <c r="AF95" s="87">
        <v>0</v>
      </c>
    </row>
    <row r="96" spans="1:32" ht="12">
      <c r="A96" s="18"/>
      <c r="B96" s="18"/>
      <c r="C96" s="18"/>
      <c r="D96" s="18"/>
      <c r="E96" s="18"/>
      <c r="F96" s="18"/>
      <c r="G96" s="18"/>
      <c r="H96" s="18"/>
      <c r="I96" s="18"/>
      <c r="J96" s="18"/>
      <c r="K96" s="18"/>
      <c r="L96" s="18"/>
      <c r="M96" s="18"/>
      <c r="N96" s="18"/>
      <c r="O96" s="18"/>
      <c r="P96" s="18"/>
      <c r="Q96" s="18"/>
      <c r="R96" s="18"/>
      <c r="S96" s="18"/>
      <c r="T96" s="18"/>
      <c r="U96" s="18"/>
      <c r="V96" s="18"/>
      <c r="W96" s="18"/>
      <c r="X96" s="18"/>
      <c r="Y96" s="18"/>
      <c r="Z96" s="18"/>
      <c r="AA96" s="18"/>
      <c r="AB96" s="18"/>
      <c r="AC96" s="87">
        <v>91</v>
      </c>
      <c r="AD96" s="87">
        <v>0</v>
      </c>
      <c r="AE96" s="87">
        <v>0</v>
      </c>
      <c r="AF96" s="87">
        <v>0</v>
      </c>
    </row>
    <row r="97" spans="1:32" ht="12">
      <c r="A97" s="18"/>
      <c r="B97" s="18"/>
      <c r="C97" s="18"/>
      <c r="D97" s="18"/>
      <c r="E97" s="18"/>
      <c r="F97" s="18"/>
      <c r="G97" s="18"/>
      <c r="H97" s="18"/>
      <c r="I97" s="18"/>
      <c r="J97" s="18"/>
      <c r="K97" s="18"/>
      <c r="L97" s="18"/>
      <c r="M97" s="18"/>
      <c r="N97" s="18"/>
      <c r="O97" s="18"/>
      <c r="P97" s="18"/>
      <c r="Q97" s="18"/>
      <c r="R97" s="18"/>
      <c r="S97" s="18"/>
      <c r="T97" s="18"/>
      <c r="U97" s="18"/>
      <c r="V97" s="18"/>
      <c r="W97" s="18"/>
      <c r="X97" s="18"/>
      <c r="Y97" s="18"/>
      <c r="Z97" s="18"/>
      <c r="AA97" s="18"/>
      <c r="AB97" s="18"/>
      <c r="AC97" s="87">
        <v>92</v>
      </c>
      <c r="AD97" s="87">
        <v>0</v>
      </c>
      <c r="AE97" s="87">
        <v>0</v>
      </c>
      <c r="AF97" s="87">
        <v>0</v>
      </c>
    </row>
    <row r="98" spans="1:32" ht="12">
      <c r="A98" s="18"/>
      <c r="B98" s="18"/>
      <c r="C98" s="18"/>
      <c r="D98" s="18"/>
      <c r="E98" s="18"/>
      <c r="F98" s="18"/>
      <c r="G98" s="18"/>
      <c r="H98" s="18"/>
      <c r="I98" s="18"/>
      <c r="J98" s="18"/>
      <c r="K98" s="18"/>
      <c r="L98" s="18"/>
      <c r="M98" s="18"/>
      <c r="N98" s="18"/>
      <c r="O98" s="18"/>
      <c r="P98" s="18"/>
      <c r="Q98" s="18"/>
      <c r="R98" s="18"/>
      <c r="S98" s="18"/>
      <c r="T98" s="18"/>
      <c r="U98" s="18"/>
      <c r="V98" s="18"/>
      <c r="W98" s="18"/>
      <c r="X98" s="18"/>
      <c r="Y98" s="18"/>
      <c r="Z98" s="18"/>
      <c r="AA98" s="18"/>
      <c r="AB98" s="18"/>
      <c r="AC98" s="87">
        <v>93</v>
      </c>
      <c r="AD98" s="87">
        <v>0</v>
      </c>
      <c r="AE98" s="87">
        <v>0</v>
      </c>
      <c r="AF98" s="87">
        <v>0</v>
      </c>
    </row>
    <row r="99" spans="1:32" ht="12">
      <c r="A99" s="18"/>
      <c r="B99" s="18"/>
      <c r="C99" s="18"/>
      <c r="D99" s="18"/>
      <c r="E99" s="18"/>
      <c r="F99" s="18"/>
      <c r="G99" s="18"/>
      <c r="H99" s="18"/>
      <c r="I99" s="18"/>
      <c r="J99" s="18"/>
      <c r="K99" s="18"/>
      <c r="L99" s="18"/>
      <c r="M99" s="18"/>
      <c r="N99" s="18"/>
      <c r="O99" s="18"/>
      <c r="P99" s="18"/>
      <c r="Q99" s="18"/>
      <c r="R99" s="18"/>
      <c r="S99" s="18"/>
      <c r="T99" s="18"/>
      <c r="U99" s="18"/>
      <c r="V99" s="18"/>
      <c r="W99" s="18"/>
      <c r="X99" s="18"/>
      <c r="Y99" s="18"/>
      <c r="Z99" s="18"/>
      <c r="AA99" s="18"/>
      <c r="AB99" s="18"/>
      <c r="AC99" s="87">
        <v>94</v>
      </c>
      <c r="AD99" s="87">
        <v>0</v>
      </c>
      <c r="AE99" s="87">
        <v>0</v>
      </c>
      <c r="AF99" s="87">
        <v>0</v>
      </c>
    </row>
    <row r="100" spans="1:32" ht="12">
      <c r="A100" s="18"/>
      <c r="B100" s="18"/>
      <c r="C100" s="18"/>
      <c r="D100" s="18"/>
      <c r="E100" s="18"/>
      <c r="F100" s="18"/>
      <c r="G100" s="18"/>
      <c r="H100" s="18"/>
      <c r="I100" s="18"/>
      <c r="J100" s="18"/>
      <c r="K100" s="18"/>
      <c r="L100" s="18"/>
      <c r="M100" s="18"/>
      <c r="N100" s="18"/>
      <c r="O100" s="18"/>
      <c r="P100" s="18"/>
      <c r="Q100" s="18"/>
      <c r="R100" s="18"/>
      <c r="S100" s="18"/>
      <c r="T100" s="18"/>
      <c r="U100" s="18"/>
      <c r="V100" s="18"/>
      <c r="W100" s="18"/>
      <c r="X100" s="18"/>
      <c r="Y100" s="18"/>
      <c r="Z100" s="18"/>
      <c r="AA100" s="18"/>
      <c r="AB100" s="18"/>
      <c r="AC100" s="87">
        <v>95</v>
      </c>
      <c r="AD100" s="87">
        <v>0</v>
      </c>
      <c r="AE100" s="87">
        <v>0</v>
      </c>
      <c r="AF100" s="87">
        <v>0</v>
      </c>
    </row>
    <row r="101" spans="1:32" ht="12">
      <c r="A101" s="18"/>
      <c r="B101" s="18"/>
      <c r="C101" s="18"/>
      <c r="D101" s="18"/>
      <c r="E101" s="18"/>
      <c r="F101" s="18"/>
      <c r="G101" s="18"/>
      <c r="H101" s="18"/>
      <c r="I101" s="18"/>
      <c r="J101" s="18"/>
      <c r="K101" s="18"/>
      <c r="L101" s="18"/>
      <c r="M101" s="18"/>
      <c r="N101" s="18"/>
      <c r="O101" s="18"/>
      <c r="P101" s="18"/>
      <c r="Q101" s="18"/>
      <c r="R101" s="18"/>
      <c r="S101" s="18"/>
      <c r="T101" s="18"/>
      <c r="U101" s="18"/>
      <c r="V101" s="18"/>
      <c r="W101" s="18"/>
      <c r="X101" s="18"/>
      <c r="Y101" s="18"/>
      <c r="Z101" s="18"/>
      <c r="AA101" s="18"/>
      <c r="AB101" s="18"/>
      <c r="AC101" s="87">
        <v>96</v>
      </c>
      <c r="AD101" s="87">
        <v>0</v>
      </c>
      <c r="AE101" s="87">
        <v>0</v>
      </c>
      <c r="AF101" s="87">
        <v>0</v>
      </c>
    </row>
    <row r="102" spans="1:32" ht="12">
      <c r="A102" s="18"/>
      <c r="B102" s="18"/>
      <c r="C102" s="18"/>
      <c r="D102" s="18"/>
      <c r="E102" s="18"/>
      <c r="F102" s="18"/>
      <c r="G102" s="18"/>
      <c r="H102" s="18"/>
      <c r="I102" s="18"/>
      <c r="J102" s="18"/>
      <c r="K102" s="18"/>
      <c r="L102" s="18"/>
      <c r="M102" s="18"/>
      <c r="N102" s="18"/>
      <c r="O102" s="18"/>
      <c r="P102" s="18"/>
      <c r="Q102" s="18"/>
      <c r="R102" s="18"/>
      <c r="S102" s="18"/>
      <c r="T102" s="18"/>
      <c r="U102" s="18"/>
      <c r="V102" s="18"/>
      <c r="W102" s="18"/>
      <c r="X102" s="18"/>
      <c r="Y102" s="18"/>
      <c r="Z102" s="18"/>
      <c r="AA102" s="18"/>
      <c r="AB102" s="18"/>
      <c r="AC102" s="87">
        <v>97</v>
      </c>
      <c r="AD102" s="87">
        <v>0</v>
      </c>
      <c r="AE102" s="87">
        <v>0</v>
      </c>
      <c r="AF102" s="87">
        <v>0</v>
      </c>
    </row>
    <row r="103" spans="1:32" ht="12">
      <c r="A103" s="18"/>
      <c r="B103" s="18"/>
      <c r="C103" s="18"/>
      <c r="D103" s="18"/>
      <c r="E103" s="18"/>
      <c r="F103" s="18"/>
      <c r="G103" s="18"/>
      <c r="H103" s="18"/>
      <c r="I103" s="18"/>
      <c r="J103" s="18"/>
      <c r="K103" s="18"/>
      <c r="L103" s="18"/>
      <c r="M103" s="18"/>
      <c r="N103" s="18"/>
      <c r="O103" s="18"/>
      <c r="P103" s="18"/>
      <c r="Q103" s="18"/>
      <c r="R103" s="18"/>
      <c r="S103" s="18"/>
      <c r="T103" s="18"/>
      <c r="U103" s="18"/>
      <c r="V103" s="18"/>
      <c r="W103" s="18"/>
      <c r="X103" s="18"/>
      <c r="Y103" s="18"/>
      <c r="Z103" s="18"/>
      <c r="AA103" s="18"/>
      <c r="AB103" s="18"/>
      <c r="AC103" s="87">
        <v>98</v>
      </c>
      <c r="AD103" s="87">
        <v>0</v>
      </c>
      <c r="AE103" s="87">
        <v>0</v>
      </c>
      <c r="AF103" s="87">
        <v>0</v>
      </c>
    </row>
    <row r="104" spans="1:32" ht="12">
      <c r="A104" s="18"/>
      <c r="B104" s="18"/>
      <c r="C104" s="18"/>
      <c r="D104" s="18"/>
      <c r="E104" s="18"/>
      <c r="F104" s="18"/>
      <c r="G104" s="18"/>
      <c r="H104" s="18"/>
      <c r="I104" s="18"/>
      <c r="J104" s="18"/>
      <c r="K104" s="18"/>
      <c r="L104" s="18"/>
      <c r="M104" s="18"/>
      <c r="N104" s="18"/>
      <c r="O104" s="18"/>
      <c r="P104" s="18"/>
      <c r="Q104" s="18"/>
      <c r="R104" s="18"/>
      <c r="S104" s="18"/>
      <c r="T104" s="18"/>
      <c r="U104" s="18"/>
      <c r="V104" s="18"/>
      <c r="W104" s="18"/>
      <c r="X104" s="18"/>
      <c r="Y104" s="18"/>
      <c r="Z104" s="18"/>
      <c r="AA104" s="18"/>
      <c r="AB104" s="18"/>
      <c r="AC104" s="87">
        <v>99</v>
      </c>
      <c r="AD104" s="87">
        <v>0</v>
      </c>
      <c r="AE104" s="87">
        <v>0</v>
      </c>
      <c r="AF104" s="87">
        <v>0</v>
      </c>
    </row>
    <row r="105" spans="1:32" ht="12">
      <c r="A105" s="18"/>
      <c r="B105" s="18"/>
      <c r="C105" s="18"/>
      <c r="D105" s="18"/>
      <c r="E105" s="18"/>
      <c r="F105" s="18"/>
      <c r="G105" s="18"/>
      <c r="H105" s="18"/>
      <c r="I105" s="18"/>
      <c r="J105" s="18"/>
      <c r="K105" s="18"/>
      <c r="L105" s="18"/>
      <c r="M105" s="18"/>
      <c r="N105" s="18"/>
      <c r="O105" s="18"/>
      <c r="P105" s="18"/>
      <c r="Q105" s="18"/>
      <c r="R105" s="18"/>
      <c r="S105" s="18"/>
      <c r="T105" s="18"/>
      <c r="U105" s="18"/>
      <c r="V105" s="18"/>
      <c r="W105" s="18"/>
      <c r="X105" s="18"/>
      <c r="Y105" s="18"/>
      <c r="Z105" s="18"/>
      <c r="AA105" s="18"/>
      <c r="AB105" s="18"/>
      <c r="AC105" s="87">
        <v>100</v>
      </c>
      <c r="AD105" s="87">
        <v>0</v>
      </c>
      <c r="AE105" s="87">
        <v>0</v>
      </c>
      <c r="AF105" s="87">
        <v>0</v>
      </c>
    </row>
    <row r="106" spans="1:32" ht="12">
      <c r="A106" s="18"/>
      <c r="B106" s="18"/>
      <c r="C106" s="18"/>
      <c r="D106" s="18"/>
      <c r="E106" s="18"/>
      <c r="F106" s="18"/>
      <c r="G106" s="18"/>
      <c r="H106" s="18"/>
      <c r="I106" s="18"/>
      <c r="J106" s="18"/>
      <c r="K106" s="18"/>
      <c r="L106" s="18"/>
      <c r="M106" s="18"/>
      <c r="N106" s="18"/>
      <c r="O106" s="18"/>
      <c r="P106" s="18"/>
      <c r="Q106" s="18"/>
      <c r="R106" s="18"/>
      <c r="S106" s="18"/>
      <c r="T106" s="18"/>
      <c r="U106" s="18"/>
      <c r="V106" s="18"/>
      <c r="W106" s="18"/>
      <c r="X106" s="18"/>
      <c r="Y106" s="18"/>
      <c r="Z106" s="18"/>
      <c r="AA106" s="18"/>
      <c r="AB106" s="18"/>
      <c r="AC106" s="87">
        <v>101</v>
      </c>
      <c r="AD106" s="87">
        <v>0</v>
      </c>
      <c r="AE106" s="87">
        <v>0</v>
      </c>
      <c r="AF106" s="87">
        <v>0</v>
      </c>
    </row>
    <row r="107" spans="1:32" ht="12">
      <c r="A107" s="18"/>
      <c r="B107" s="18"/>
      <c r="C107" s="18"/>
      <c r="D107" s="18"/>
      <c r="E107" s="18"/>
      <c r="F107" s="18"/>
      <c r="G107" s="18"/>
      <c r="H107" s="18"/>
      <c r="I107" s="18"/>
      <c r="J107" s="18"/>
      <c r="K107" s="18"/>
      <c r="L107" s="18"/>
      <c r="M107" s="18"/>
      <c r="N107" s="18"/>
      <c r="O107" s="18"/>
      <c r="P107" s="18"/>
      <c r="Q107" s="18"/>
      <c r="R107" s="18"/>
      <c r="S107" s="18"/>
      <c r="T107" s="18"/>
      <c r="U107" s="18"/>
      <c r="V107" s="18"/>
      <c r="W107" s="18"/>
      <c r="X107" s="18"/>
      <c r="Y107" s="18"/>
      <c r="Z107" s="18"/>
      <c r="AA107" s="18"/>
      <c r="AB107" s="18"/>
      <c r="AC107" s="87">
        <v>102</v>
      </c>
      <c r="AD107" s="87">
        <v>0</v>
      </c>
      <c r="AE107" s="87">
        <v>0</v>
      </c>
      <c r="AF107" s="87">
        <v>0</v>
      </c>
    </row>
    <row r="108" spans="1:32" ht="12">
      <c r="A108" s="18"/>
      <c r="B108" s="18"/>
      <c r="C108" s="18"/>
      <c r="D108" s="18"/>
      <c r="E108" s="18"/>
      <c r="F108" s="18"/>
      <c r="G108" s="18"/>
      <c r="H108" s="18"/>
      <c r="I108" s="18"/>
      <c r="J108" s="18"/>
      <c r="K108" s="18"/>
      <c r="L108" s="18"/>
      <c r="M108" s="18"/>
      <c r="N108" s="18"/>
      <c r="O108" s="18"/>
      <c r="P108" s="18"/>
      <c r="Q108" s="18"/>
      <c r="R108" s="18"/>
      <c r="S108" s="18"/>
      <c r="T108" s="18"/>
      <c r="U108" s="18"/>
      <c r="V108" s="18"/>
      <c r="W108" s="18"/>
      <c r="X108" s="18"/>
      <c r="Y108" s="18"/>
      <c r="Z108" s="18"/>
      <c r="AA108" s="18"/>
      <c r="AB108" s="18"/>
      <c r="AC108" s="87">
        <v>103</v>
      </c>
      <c r="AD108" s="87">
        <v>0</v>
      </c>
      <c r="AE108" s="87">
        <v>0</v>
      </c>
      <c r="AF108" s="87">
        <v>0</v>
      </c>
    </row>
    <row r="109" spans="1:32" ht="12">
      <c r="A109" s="18"/>
      <c r="B109" s="18"/>
      <c r="C109" s="18"/>
      <c r="D109" s="18"/>
      <c r="E109" s="18"/>
      <c r="F109" s="18"/>
      <c r="G109" s="18"/>
      <c r="H109" s="18"/>
      <c r="I109" s="18"/>
      <c r="J109" s="18"/>
      <c r="K109" s="18"/>
      <c r="L109" s="18"/>
      <c r="M109" s="18"/>
      <c r="N109" s="18"/>
      <c r="O109" s="18"/>
      <c r="P109" s="18"/>
      <c r="Q109" s="18"/>
      <c r="R109" s="18"/>
      <c r="S109" s="18"/>
      <c r="T109" s="18"/>
      <c r="U109" s="18"/>
      <c r="V109" s="18"/>
      <c r="W109" s="18"/>
      <c r="X109" s="18"/>
      <c r="Y109" s="18"/>
      <c r="Z109" s="18"/>
      <c r="AA109" s="18"/>
      <c r="AB109" s="18"/>
      <c r="AC109" s="87">
        <v>104</v>
      </c>
      <c r="AD109" s="87">
        <v>0</v>
      </c>
      <c r="AE109" s="87">
        <v>0</v>
      </c>
      <c r="AF109" s="87">
        <v>0</v>
      </c>
    </row>
    <row r="110" spans="1:32" ht="12">
      <c r="A110" s="18"/>
      <c r="B110" s="18"/>
      <c r="C110" s="18"/>
      <c r="D110" s="18"/>
      <c r="E110" s="18"/>
      <c r="F110" s="18"/>
      <c r="G110" s="18"/>
      <c r="H110" s="18"/>
      <c r="I110" s="18"/>
      <c r="J110" s="18"/>
      <c r="K110" s="18"/>
      <c r="L110" s="18"/>
      <c r="M110" s="18"/>
      <c r="N110" s="18"/>
      <c r="O110" s="18"/>
      <c r="P110" s="18"/>
      <c r="Q110" s="18"/>
      <c r="R110" s="18"/>
      <c r="S110" s="18"/>
      <c r="T110" s="18"/>
      <c r="U110" s="18"/>
      <c r="V110" s="18"/>
      <c r="W110" s="18"/>
      <c r="X110" s="18"/>
      <c r="Y110" s="18"/>
      <c r="Z110" s="18"/>
      <c r="AA110" s="18"/>
      <c r="AB110" s="18"/>
      <c r="AC110" s="87">
        <v>105</v>
      </c>
      <c r="AD110" s="87">
        <v>0</v>
      </c>
      <c r="AE110" s="87">
        <v>0</v>
      </c>
      <c r="AF110" s="87">
        <v>0</v>
      </c>
    </row>
    <row r="111" spans="1:32" ht="12">
      <c r="A111" s="18"/>
      <c r="B111" s="18"/>
      <c r="C111" s="18"/>
      <c r="D111" s="18"/>
      <c r="E111" s="18"/>
      <c r="F111" s="18"/>
      <c r="G111" s="18"/>
      <c r="H111" s="18"/>
      <c r="I111" s="18"/>
      <c r="J111" s="18"/>
      <c r="K111" s="18"/>
      <c r="L111" s="18"/>
      <c r="M111" s="18"/>
      <c r="N111" s="18"/>
      <c r="O111" s="18"/>
      <c r="P111" s="18"/>
      <c r="Q111" s="18"/>
      <c r="R111" s="18"/>
      <c r="S111" s="18"/>
      <c r="T111" s="18"/>
      <c r="U111" s="18"/>
      <c r="V111" s="18"/>
      <c r="W111" s="18"/>
      <c r="X111" s="18"/>
      <c r="Y111" s="18"/>
      <c r="Z111" s="18"/>
      <c r="AA111" s="18"/>
      <c r="AB111" s="18"/>
      <c r="AC111" s="87">
        <v>106</v>
      </c>
      <c r="AD111" s="87">
        <v>0</v>
      </c>
      <c r="AE111" s="87">
        <v>0</v>
      </c>
      <c r="AF111" s="87">
        <v>0</v>
      </c>
    </row>
    <row r="112" spans="1:32" ht="12">
      <c r="A112" s="18"/>
      <c r="B112" s="18"/>
      <c r="C112" s="18"/>
      <c r="D112" s="18"/>
      <c r="E112" s="18"/>
      <c r="F112" s="18"/>
      <c r="G112" s="18"/>
      <c r="H112" s="18"/>
      <c r="I112" s="18"/>
      <c r="J112" s="18"/>
      <c r="K112" s="18"/>
      <c r="L112" s="18"/>
      <c r="M112" s="18"/>
      <c r="N112" s="18"/>
      <c r="O112" s="18"/>
      <c r="P112" s="18"/>
      <c r="Q112" s="18"/>
      <c r="R112" s="18"/>
      <c r="S112" s="18"/>
      <c r="T112" s="18"/>
      <c r="U112" s="18"/>
      <c r="V112" s="18"/>
      <c r="W112" s="18"/>
      <c r="X112" s="18"/>
      <c r="Y112" s="18"/>
      <c r="Z112" s="18"/>
      <c r="AA112" s="18"/>
      <c r="AB112" s="18"/>
      <c r="AC112" s="87">
        <v>107</v>
      </c>
      <c r="AD112" s="87">
        <v>0</v>
      </c>
      <c r="AE112" s="87">
        <v>0</v>
      </c>
      <c r="AF112" s="87">
        <v>0</v>
      </c>
    </row>
    <row r="113" spans="1:32" ht="12">
      <c r="A113" s="18"/>
      <c r="B113" s="18"/>
      <c r="C113" s="18"/>
      <c r="D113" s="18"/>
      <c r="E113" s="18"/>
      <c r="F113" s="18"/>
      <c r="G113" s="18"/>
      <c r="H113" s="18"/>
      <c r="I113" s="18"/>
      <c r="J113" s="18"/>
      <c r="K113" s="18"/>
      <c r="L113" s="18"/>
      <c r="M113" s="18"/>
      <c r="N113" s="18"/>
      <c r="O113" s="18"/>
      <c r="P113" s="18"/>
      <c r="Q113" s="18"/>
      <c r="R113" s="18"/>
      <c r="S113" s="18"/>
      <c r="T113" s="18"/>
      <c r="U113" s="18"/>
      <c r="V113" s="18"/>
      <c r="W113" s="18"/>
      <c r="X113" s="18"/>
      <c r="Y113" s="18"/>
      <c r="Z113" s="18"/>
      <c r="AA113" s="18"/>
      <c r="AB113" s="18"/>
      <c r="AC113" s="87">
        <v>108</v>
      </c>
      <c r="AD113" s="87">
        <v>0</v>
      </c>
      <c r="AE113" s="87">
        <v>0</v>
      </c>
      <c r="AF113" s="87">
        <v>0</v>
      </c>
    </row>
    <row r="114" spans="1:32" ht="12">
      <c r="A114" s="18"/>
      <c r="B114" s="18"/>
      <c r="C114" s="18"/>
      <c r="D114" s="18"/>
      <c r="E114" s="18"/>
      <c r="F114" s="18"/>
      <c r="G114" s="18"/>
      <c r="H114" s="18"/>
      <c r="I114" s="18"/>
      <c r="J114" s="18"/>
      <c r="K114" s="18"/>
      <c r="L114" s="18"/>
      <c r="M114" s="18"/>
      <c r="N114" s="18"/>
      <c r="O114" s="18"/>
      <c r="P114" s="18"/>
      <c r="Q114" s="18"/>
      <c r="R114" s="18"/>
      <c r="S114" s="18"/>
      <c r="T114" s="18"/>
      <c r="U114" s="18"/>
      <c r="V114" s="18"/>
      <c r="W114" s="18"/>
      <c r="X114" s="18"/>
      <c r="Y114" s="18"/>
      <c r="Z114" s="18"/>
      <c r="AA114" s="18"/>
      <c r="AB114" s="18"/>
      <c r="AC114" s="87">
        <v>109</v>
      </c>
      <c r="AD114" s="87">
        <v>0</v>
      </c>
      <c r="AE114" s="87">
        <v>0</v>
      </c>
      <c r="AF114" s="87">
        <v>0</v>
      </c>
    </row>
    <row r="115" spans="1:32" ht="12">
      <c r="A115" s="18"/>
      <c r="B115" s="18"/>
      <c r="C115" s="18"/>
      <c r="D115" s="18"/>
      <c r="E115" s="18"/>
      <c r="F115" s="18"/>
      <c r="G115" s="18"/>
      <c r="H115" s="18"/>
      <c r="I115" s="18"/>
      <c r="J115" s="18"/>
      <c r="K115" s="18"/>
      <c r="L115" s="18"/>
      <c r="M115" s="18"/>
      <c r="N115" s="18"/>
      <c r="O115" s="18"/>
      <c r="P115" s="18"/>
      <c r="Q115" s="18"/>
      <c r="R115" s="18"/>
      <c r="S115" s="18"/>
      <c r="T115" s="18"/>
      <c r="U115" s="18"/>
      <c r="V115" s="18"/>
      <c r="W115" s="18"/>
      <c r="X115" s="18"/>
      <c r="Y115" s="18"/>
      <c r="Z115" s="18"/>
      <c r="AA115" s="18"/>
      <c r="AB115" s="18"/>
      <c r="AC115" s="87">
        <v>110</v>
      </c>
      <c r="AD115" s="87">
        <v>0</v>
      </c>
      <c r="AE115" s="87">
        <v>0</v>
      </c>
      <c r="AF115" s="87">
        <v>0</v>
      </c>
    </row>
    <row r="116" spans="1:32" ht="12">
      <c r="A116" s="18"/>
      <c r="B116" s="18"/>
      <c r="C116" s="18"/>
      <c r="D116" s="18"/>
      <c r="E116" s="18"/>
      <c r="F116" s="18"/>
      <c r="G116" s="18"/>
      <c r="H116" s="18"/>
      <c r="I116" s="18"/>
      <c r="J116" s="18"/>
      <c r="K116" s="18"/>
      <c r="L116" s="18"/>
      <c r="M116" s="18"/>
      <c r="N116" s="18"/>
      <c r="O116" s="18"/>
      <c r="P116" s="18"/>
      <c r="Q116" s="18"/>
      <c r="R116" s="18"/>
      <c r="S116" s="18"/>
      <c r="T116" s="18"/>
      <c r="U116" s="18"/>
      <c r="V116" s="18"/>
      <c r="W116" s="18"/>
      <c r="X116" s="18"/>
      <c r="Y116" s="18"/>
      <c r="Z116" s="18"/>
      <c r="AA116" s="18"/>
      <c r="AB116" s="18"/>
      <c r="AC116" s="87">
        <v>111</v>
      </c>
      <c r="AD116" s="87">
        <v>0</v>
      </c>
      <c r="AE116" s="87">
        <v>0</v>
      </c>
      <c r="AF116" s="87">
        <v>0</v>
      </c>
    </row>
    <row r="117" spans="1:32" ht="12">
      <c r="A117" s="18"/>
      <c r="B117" s="18"/>
      <c r="C117" s="18"/>
      <c r="D117" s="18"/>
      <c r="E117" s="18"/>
      <c r="F117" s="18"/>
      <c r="G117" s="18"/>
      <c r="H117" s="18"/>
      <c r="I117" s="18"/>
      <c r="J117" s="18"/>
      <c r="K117" s="18"/>
      <c r="L117" s="18"/>
      <c r="M117" s="18"/>
      <c r="N117" s="18"/>
      <c r="O117" s="18"/>
      <c r="P117" s="18"/>
      <c r="Q117" s="18"/>
      <c r="R117" s="18"/>
      <c r="S117" s="18"/>
      <c r="T117" s="18"/>
      <c r="U117" s="18"/>
      <c r="V117" s="18"/>
      <c r="W117" s="18"/>
      <c r="X117" s="18"/>
      <c r="Y117" s="18"/>
      <c r="Z117" s="18"/>
      <c r="AA117" s="18"/>
      <c r="AB117" s="18"/>
      <c r="AC117" s="87">
        <v>112</v>
      </c>
      <c r="AD117" s="87">
        <v>0</v>
      </c>
      <c r="AE117" s="87">
        <v>0</v>
      </c>
      <c r="AF117" s="87">
        <v>0</v>
      </c>
    </row>
    <row r="118" spans="1:32" ht="12">
      <c r="A118" s="18"/>
      <c r="B118" s="18"/>
      <c r="C118" s="18"/>
      <c r="D118" s="18"/>
      <c r="E118" s="18"/>
      <c r="F118" s="18"/>
      <c r="G118" s="18"/>
      <c r="H118" s="18"/>
      <c r="I118" s="18"/>
      <c r="J118" s="18"/>
      <c r="K118" s="18"/>
      <c r="L118" s="18"/>
      <c r="M118" s="18"/>
      <c r="N118" s="18"/>
      <c r="O118" s="18"/>
      <c r="P118" s="18"/>
      <c r="Q118" s="18"/>
      <c r="R118" s="18"/>
      <c r="S118" s="18"/>
      <c r="T118" s="18"/>
      <c r="U118" s="18"/>
      <c r="V118" s="18"/>
      <c r="W118" s="18"/>
      <c r="X118" s="18"/>
      <c r="Y118" s="18"/>
      <c r="Z118" s="18"/>
      <c r="AA118" s="18"/>
      <c r="AB118" s="18"/>
      <c r="AC118" s="87">
        <v>113</v>
      </c>
      <c r="AD118" s="87">
        <v>0</v>
      </c>
      <c r="AE118" s="87">
        <v>0</v>
      </c>
      <c r="AF118" s="87">
        <v>0</v>
      </c>
    </row>
    <row r="119" spans="1:32" ht="12">
      <c r="A119" s="18"/>
      <c r="B119" s="18"/>
      <c r="C119" s="18"/>
      <c r="D119" s="18"/>
      <c r="E119" s="18"/>
      <c r="F119" s="18"/>
      <c r="G119" s="18"/>
      <c r="H119" s="18"/>
      <c r="I119" s="18"/>
      <c r="J119" s="18"/>
      <c r="K119" s="18"/>
      <c r="L119" s="18"/>
      <c r="M119" s="18"/>
      <c r="N119" s="18"/>
      <c r="O119" s="18"/>
      <c r="P119" s="18"/>
      <c r="Q119" s="18"/>
      <c r="R119" s="18"/>
      <c r="S119" s="18"/>
      <c r="T119" s="18"/>
      <c r="U119" s="18"/>
      <c r="V119" s="18"/>
      <c r="W119" s="18"/>
      <c r="X119" s="18"/>
      <c r="Y119" s="18"/>
      <c r="Z119" s="18"/>
      <c r="AA119" s="18"/>
      <c r="AB119" s="18"/>
      <c r="AC119" s="87">
        <v>114</v>
      </c>
      <c r="AD119" s="87">
        <v>0</v>
      </c>
      <c r="AE119" s="87">
        <v>0</v>
      </c>
      <c r="AF119" s="87">
        <v>0</v>
      </c>
    </row>
    <row r="120" spans="1:32" ht="12">
      <c r="A120" s="18"/>
      <c r="B120" s="18"/>
      <c r="C120" s="18"/>
      <c r="D120" s="18"/>
      <c r="E120" s="18"/>
      <c r="F120" s="18"/>
      <c r="G120" s="18"/>
      <c r="H120" s="18"/>
      <c r="I120" s="18"/>
      <c r="J120" s="18"/>
      <c r="K120" s="18"/>
      <c r="L120" s="18"/>
      <c r="M120" s="18"/>
      <c r="N120" s="18"/>
      <c r="O120" s="18"/>
      <c r="P120" s="18"/>
      <c r="Q120" s="18"/>
      <c r="R120" s="18"/>
      <c r="S120" s="18"/>
      <c r="T120" s="18"/>
      <c r="U120" s="18"/>
      <c r="V120" s="18"/>
      <c r="W120" s="18"/>
      <c r="X120" s="18"/>
      <c r="Y120" s="18"/>
      <c r="Z120" s="18"/>
      <c r="AA120" s="18"/>
      <c r="AB120" s="18"/>
      <c r="AC120" s="87">
        <v>115</v>
      </c>
      <c r="AD120" s="87">
        <v>0</v>
      </c>
      <c r="AE120" s="87">
        <v>0</v>
      </c>
      <c r="AF120" s="87">
        <v>0</v>
      </c>
    </row>
    <row r="121" spans="1:32" ht="12">
      <c r="A121" s="18"/>
      <c r="B121" s="18"/>
      <c r="C121" s="18"/>
      <c r="D121" s="18"/>
      <c r="E121" s="18"/>
      <c r="F121" s="18"/>
      <c r="G121" s="18"/>
      <c r="H121" s="18"/>
      <c r="I121" s="18"/>
      <c r="J121" s="18"/>
      <c r="K121" s="18"/>
      <c r="L121" s="18"/>
      <c r="M121" s="18"/>
      <c r="N121" s="18"/>
      <c r="O121" s="18"/>
      <c r="P121" s="18"/>
      <c r="Q121" s="18"/>
      <c r="R121" s="18"/>
      <c r="S121" s="18"/>
      <c r="T121" s="18"/>
      <c r="U121" s="18"/>
      <c r="V121" s="18"/>
      <c r="W121" s="18"/>
      <c r="X121" s="18"/>
      <c r="Y121" s="18"/>
      <c r="Z121" s="18"/>
      <c r="AA121" s="18"/>
      <c r="AB121" s="18"/>
      <c r="AC121" s="87">
        <v>116</v>
      </c>
      <c r="AD121" s="87">
        <v>0</v>
      </c>
      <c r="AE121" s="87">
        <v>0</v>
      </c>
      <c r="AF121" s="87">
        <v>0</v>
      </c>
    </row>
    <row r="122" spans="1:32" ht="12">
      <c r="A122" s="18"/>
      <c r="B122" s="18"/>
      <c r="C122" s="18"/>
      <c r="D122" s="18"/>
      <c r="E122" s="18"/>
      <c r="F122" s="18"/>
      <c r="G122" s="18"/>
      <c r="H122" s="18"/>
      <c r="I122" s="18"/>
      <c r="J122" s="18"/>
      <c r="K122" s="18"/>
      <c r="L122" s="18"/>
      <c r="M122" s="18"/>
      <c r="N122" s="18"/>
      <c r="O122" s="18"/>
      <c r="P122" s="18"/>
      <c r="Q122" s="18"/>
      <c r="R122" s="18"/>
      <c r="S122" s="18"/>
      <c r="T122" s="18"/>
      <c r="U122" s="18"/>
      <c r="V122" s="18"/>
      <c r="W122" s="18"/>
      <c r="X122" s="18"/>
      <c r="Y122" s="18"/>
      <c r="Z122" s="18"/>
      <c r="AA122" s="18"/>
      <c r="AB122" s="18"/>
      <c r="AC122" s="87">
        <v>117</v>
      </c>
      <c r="AD122" s="87">
        <v>0</v>
      </c>
      <c r="AE122" s="87">
        <v>0</v>
      </c>
      <c r="AF122" s="87">
        <v>0</v>
      </c>
    </row>
    <row r="123" spans="1:32" ht="12">
      <c r="A123" s="18"/>
      <c r="B123" s="18"/>
      <c r="C123" s="18"/>
      <c r="D123" s="18"/>
      <c r="E123" s="18"/>
      <c r="F123" s="18"/>
      <c r="G123" s="18"/>
      <c r="H123" s="18"/>
      <c r="I123" s="18"/>
      <c r="J123" s="18"/>
      <c r="K123" s="18"/>
      <c r="L123" s="18"/>
      <c r="M123" s="18"/>
      <c r="N123" s="18"/>
      <c r="O123" s="18"/>
      <c r="P123" s="18"/>
      <c r="Q123" s="18"/>
      <c r="R123" s="18"/>
      <c r="S123" s="18"/>
      <c r="T123" s="18"/>
      <c r="U123" s="18"/>
      <c r="V123" s="18"/>
      <c r="W123" s="18"/>
      <c r="X123" s="18"/>
      <c r="Y123" s="18"/>
      <c r="Z123" s="18"/>
      <c r="AA123" s="18"/>
      <c r="AB123" s="18"/>
      <c r="AC123" s="87">
        <v>118</v>
      </c>
      <c r="AD123" s="87">
        <v>0</v>
      </c>
      <c r="AE123" s="87">
        <v>0</v>
      </c>
      <c r="AF123" s="87">
        <v>0</v>
      </c>
    </row>
    <row r="124" spans="1:32" ht="12">
      <c r="A124" s="18"/>
      <c r="B124" s="18"/>
      <c r="C124" s="18"/>
      <c r="D124" s="18"/>
      <c r="E124" s="18"/>
      <c r="F124" s="18"/>
      <c r="G124" s="18"/>
      <c r="H124" s="18"/>
      <c r="I124" s="18"/>
      <c r="J124" s="18"/>
      <c r="K124" s="18"/>
      <c r="L124" s="18"/>
      <c r="M124" s="18"/>
      <c r="N124" s="18"/>
      <c r="O124" s="18"/>
      <c r="P124" s="18"/>
      <c r="Q124" s="18"/>
      <c r="R124" s="18"/>
      <c r="S124" s="18"/>
      <c r="T124" s="18"/>
      <c r="U124" s="18"/>
      <c r="V124" s="18"/>
      <c r="W124" s="18"/>
      <c r="X124" s="18"/>
      <c r="Y124" s="18"/>
      <c r="Z124" s="18"/>
      <c r="AA124" s="18"/>
      <c r="AB124" s="18"/>
      <c r="AC124" s="87">
        <v>119</v>
      </c>
      <c r="AD124" s="87">
        <v>0</v>
      </c>
      <c r="AE124" s="87">
        <v>0</v>
      </c>
      <c r="AF124" s="87">
        <v>0</v>
      </c>
    </row>
    <row r="125" spans="1:32" ht="12">
      <c r="A125" s="18"/>
      <c r="B125" s="18"/>
      <c r="C125" s="18"/>
      <c r="D125" s="18"/>
      <c r="E125" s="18"/>
      <c r="F125" s="18"/>
      <c r="G125" s="18"/>
      <c r="H125" s="18"/>
      <c r="I125" s="18"/>
      <c r="J125" s="18"/>
      <c r="K125" s="18"/>
      <c r="L125" s="18"/>
      <c r="M125" s="18"/>
      <c r="N125" s="18"/>
      <c r="O125" s="18"/>
      <c r="P125" s="18"/>
      <c r="Q125" s="18"/>
      <c r="R125" s="18"/>
      <c r="S125" s="18"/>
      <c r="T125" s="18"/>
      <c r="U125" s="18"/>
      <c r="V125" s="18"/>
      <c r="W125" s="18"/>
      <c r="X125" s="18"/>
      <c r="Y125" s="18"/>
      <c r="Z125" s="18"/>
      <c r="AA125" s="18"/>
      <c r="AB125" s="18"/>
      <c r="AC125" s="87">
        <v>120</v>
      </c>
      <c r="AD125" s="87">
        <v>0</v>
      </c>
      <c r="AE125" s="87">
        <v>0</v>
      </c>
      <c r="AF125" s="87">
        <v>0</v>
      </c>
    </row>
    <row r="126" spans="1:32" ht="12">
      <c r="A126" s="18"/>
      <c r="B126" s="18"/>
      <c r="C126" s="18"/>
      <c r="D126" s="18"/>
      <c r="E126" s="18"/>
      <c r="F126" s="18"/>
      <c r="G126" s="18"/>
      <c r="H126" s="18"/>
      <c r="I126" s="18"/>
      <c r="J126" s="18"/>
      <c r="K126" s="18"/>
      <c r="L126" s="18"/>
      <c r="M126" s="18"/>
      <c r="N126" s="18"/>
      <c r="O126" s="18"/>
      <c r="P126" s="18"/>
      <c r="Q126" s="18"/>
      <c r="R126" s="18"/>
      <c r="S126" s="18"/>
      <c r="T126" s="18"/>
      <c r="U126" s="18"/>
      <c r="V126" s="18"/>
      <c r="W126" s="18"/>
      <c r="X126" s="18"/>
      <c r="Y126" s="18"/>
      <c r="Z126" s="18"/>
      <c r="AA126" s="18"/>
      <c r="AB126" s="18"/>
      <c r="AC126" s="87">
        <v>121</v>
      </c>
      <c r="AD126" s="87">
        <v>0</v>
      </c>
      <c r="AE126" s="87">
        <v>0</v>
      </c>
      <c r="AF126" s="87">
        <v>0</v>
      </c>
    </row>
    <row r="127" spans="1:32" ht="12">
      <c r="A127" s="18"/>
      <c r="B127" s="18"/>
      <c r="C127" s="18"/>
      <c r="D127" s="18"/>
      <c r="E127" s="18"/>
      <c r="F127" s="18"/>
      <c r="G127" s="18"/>
      <c r="H127" s="18"/>
      <c r="I127" s="18"/>
      <c r="J127" s="18"/>
      <c r="K127" s="18"/>
      <c r="L127" s="18"/>
      <c r="M127" s="18"/>
      <c r="N127" s="18"/>
      <c r="O127" s="18"/>
      <c r="P127" s="18"/>
      <c r="Q127" s="18"/>
      <c r="R127" s="18"/>
      <c r="S127" s="18"/>
      <c r="T127" s="18"/>
      <c r="U127" s="18"/>
      <c r="V127" s="18"/>
      <c r="W127" s="18"/>
      <c r="X127" s="18"/>
      <c r="Y127" s="18"/>
      <c r="Z127" s="18"/>
      <c r="AA127" s="18"/>
      <c r="AB127" s="18"/>
      <c r="AC127" s="87">
        <v>122</v>
      </c>
      <c r="AD127" s="87">
        <v>0</v>
      </c>
      <c r="AE127" s="87">
        <v>0</v>
      </c>
      <c r="AF127" s="87">
        <v>0</v>
      </c>
    </row>
    <row r="128" spans="1:32" ht="12">
      <c r="A128" s="18"/>
      <c r="B128" s="18"/>
      <c r="C128" s="18"/>
      <c r="D128" s="18"/>
      <c r="E128" s="18"/>
      <c r="F128" s="18"/>
      <c r="G128" s="18"/>
      <c r="H128" s="18"/>
      <c r="I128" s="18"/>
      <c r="J128" s="18"/>
      <c r="K128" s="18"/>
      <c r="L128" s="18"/>
      <c r="M128" s="18"/>
      <c r="N128" s="18"/>
      <c r="O128" s="18"/>
      <c r="P128" s="18"/>
      <c r="Q128" s="18"/>
      <c r="R128" s="18"/>
      <c r="S128" s="18"/>
      <c r="T128" s="18"/>
      <c r="U128" s="18"/>
      <c r="V128" s="18"/>
      <c r="W128" s="18"/>
      <c r="X128" s="18"/>
      <c r="Y128" s="18"/>
      <c r="Z128" s="18"/>
      <c r="AA128" s="18"/>
      <c r="AB128" s="18"/>
      <c r="AC128" s="87">
        <v>123</v>
      </c>
      <c r="AD128" s="87">
        <v>0</v>
      </c>
      <c r="AE128" s="87">
        <v>0</v>
      </c>
      <c r="AF128" s="87">
        <v>0</v>
      </c>
    </row>
    <row r="129" spans="1:32" ht="12">
      <c r="A129" s="18"/>
      <c r="B129" s="18"/>
      <c r="C129" s="18"/>
      <c r="D129" s="18"/>
      <c r="E129" s="18"/>
      <c r="F129" s="18"/>
      <c r="G129" s="18"/>
      <c r="H129" s="18"/>
      <c r="I129" s="18"/>
      <c r="J129" s="18"/>
      <c r="K129" s="18"/>
      <c r="L129" s="18"/>
      <c r="M129" s="18"/>
      <c r="N129" s="18"/>
      <c r="O129" s="18"/>
      <c r="P129" s="18"/>
      <c r="Q129" s="18"/>
      <c r="R129" s="18"/>
      <c r="S129" s="18"/>
      <c r="T129" s="18"/>
      <c r="U129" s="18"/>
      <c r="V129" s="18"/>
      <c r="W129" s="18"/>
      <c r="X129" s="18"/>
      <c r="Y129" s="18"/>
      <c r="Z129" s="18"/>
      <c r="AA129" s="18"/>
      <c r="AB129" s="18"/>
      <c r="AC129" s="87">
        <v>124</v>
      </c>
      <c r="AD129" s="87">
        <v>0</v>
      </c>
      <c r="AE129" s="87">
        <v>0</v>
      </c>
      <c r="AF129" s="87">
        <v>0</v>
      </c>
    </row>
    <row r="130" spans="1:32" ht="12">
      <c r="A130" s="18"/>
      <c r="B130" s="18"/>
      <c r="C130" s="18"/>
      <c r="D130" s="18"/>
      <c r="E130" s="18"/>
      <c r="F130" s="18"/>
      <c r="G130" s="18"/>
      <c r="H130" s="18"/>
      <c r="I130" s="18"/>
      <c r="J130" s="18"/>
      <c r="K130" s="18"/>
      <c r="L130" s="18"/>
      <c r="M130" s="18"/>
      <c r="N130" s="18"/>
      <c r="O130" s="18"/>
      <c r="P130" s="18"/>
      <c r="Q130" s="18"/>
      <c r="R130" s="18"/>
      <c r="S130" s="18"/>
      <c r="T130" s="18"/>
      <c r="U130" s="18"/>
      <c r="V130" s="18"/>
      <c r="W130" s="18"/>
      <c r="X130" s="18"/>
      <c r="Y130" s="18"/>
      <c r="Z130" s="18"/>
      <c r="AA130" s="18"/>
      <c r="AB130" s="18"/>
      <c r="AC130" s="87">
        <v>125</v>
      </c>
      <c r="AD130" s="87">
        <v>0</v>
      </c>
      <c r="AE130" s="87">
        <v>0</v>
      </c>
      <c r="AF130" s="87">
        <v>0</v>
      </c>
    </row>
    <row r="131" spans="1:32" ht="12">
      <c r="A131" s="18"/>
      <c r="B131" s="18"/>
      <c r="C131" s="18"/>
      <c r="D131" s="18"/>
      <c r="E131" s="18"/>
      <c r="F131" s="18"/>
      <c r="G131" s="18"/>
      <c r="H131" s="18"/>
      <c r="I131" s="18"/>
      <c r="J131" s="18"/>
      <c r="K131" s="18"/>
      <c r="L131" s="18"/>
      <c r="M131" s="18"/>
      <c r="N131" s="18"/>
      <c r="O131" s="18"/>
      <c r="P131" s="18"/>
      <c r="Q131" s="18"/>
      <c r="R131" s="18"/>
      <c r="S131" s="18"/>
      <c r="T131" s="18"/>
      <c r="U131" s="18"/>
      <c r="V131" s="18"/>
      <c r="W131" s="18"/>
      <c r="X131" s="18"/>
      <c r="Y131" s="18"/>
      <c r="Z131" s="18"/>
      <c r="AA131" s="18"/>
      <c r="AB131" s="18"/>
      <c r="AC131" s="87">
        <v>126</v>
      </c>
      <c r="AD131" s="87">
        <v>0</v>
      </c>
      <c r="AE131" s="87">
        <v>0</v>
      </c>
      <c r="AF131" s="87">
        <v>0</v>
      </c>
    </row>
    <row r="132" spans="1:32" ht="12">
      <c r="A132" s="18"/>
      <c r="B132" s="18"/>
      <c r="C132" s="18"/>
      <c r="D132" s="18"/>
      <c r="E132" s="18"/>
      <c r="F132" s="18"/>
      <c r="G132" s="18"/>
      <c r="H132" s="18"/>
      <c r="I132" s="18"/>
      <c r="J132" s="18"/>
      <c r="K132" s="18"/>
      <c r="L132" s="18"/>
      <c r="M132" s="18"/>
      <c r="N132" s="18"/>
      <c r="O132" s="18"/>
      <c r="P132" s="18"/>
      <c r="Q132" s="18"/>
      <c r="R132" s="18"/>
      <c r="S132" s="18"/>
      <c r="T132" s="18"/>
      <c r="U132" s="18"/>
      <c r="V132" s="18"/>
      <c r="W132" s="18"/>
      <c r="X132" s="18"/>
      <c r="Y132" s="18"/>
      <c r="Z132" s="18"/>
      <c r="AA132" s="18"/>
      <c r="AB132" s="18"/>
      <c r="AC132" s="87">
        <v>127</v>
      </c>
      <c r="AD132" s="87">
        <v>0</v>
      </c>
      <c r="AE132" s="87">
        <v>0</v>
      </c>
      <c r="AF132" s="87">
        <v>0</v>
      </c>
    </row>
    <row r="133" spans="1:32" ht="12">
      <c r="A133" s="18"/>
      <c r="B133" s="18"/>
      <c r="C133" s="18"/>
      <c r="D133" s="18"/>
      <c r="E133" s="18"/>
      <c r="F133" s="18"/>
      <c r="G133" s="18"/>
      <c r="H133" s="18"/>
      <c r="I133" s="18"/>
      <c r="J133" s="18"/>
      <c r="K133" s="18"/>
      <c r="L133" s="18"/>
      <c r="M133" s="18"/>
      <c r="N133" s="18"/>
      <c r="O133" s="18"/>
      <c r="P133" s="18"/>
      <c r="Q133" s="18"/>
      <c r="R133" s="18"/>
      <c r="S133" s="18"/>
      <c r="T133" s="18"/>
      <c r="U133" s="18"/>
      <c r="V133" s="18"/>
      <c r="W133" s="18"/>
      <c r="X133" s="18"/>
      <c r="Y133" s="18"/>
      <c r="Z133" s="18"/>
      <c r="AA133" s="18"/>
      <c r="AB133" s="18"/>
      <c r="AC133" s="87">
        <v>128</v>
      </c>
      <c r="AD133" s="87">
        <v>0</v>
      </c>
      <c r="AE133" s="87">
        <v>0</v>
      </c>
      <c r="AF133" s="87">
        <v>0</v>
      </c>
    </row>
    <row r="134" spans="1:32" ht="12">
      <c r="A134" s="18"/>
      <c r="B134" s="18"/>
      <c r="C134" s="18"/>
      <c r="D134" s="18"/>
      <c r="E134" s="18"/>
      <c r="F134" s="18"/>
      <c r="G134" s="18"/>
      <c r="H134" s="18"/>
      <c r="I134" s="18"/>
      <c r="J134" s="18"/>
      <c r="K134" s="18"/>
      <c r="L134" s="18"/>
      <c r="M134" s="18"/>
      <c r="N134" s="18"/>
      <c r="O134" s="18"/>
      <c r="P134" s="18"/>
      <c r="Q134" s="18"/>
      <c r="R134" s="18"/>
      <c r="S134" s="18"/>
      <c r="T134" s="18"/>
      <c r="U134" s="18"/>
      <c r="V134" s="18"/>
      <c r="W134" s="18"/>
      <c r="X134" s="18"/>
      <c r="Y134" s="18"/>
      <c r="Z134" s="18"/>
      <c r="AA134" s="18"/>
      <c r="AB134" s="18"/>
      <c r="AC134" s="87">
        <v>129</v>
      </c>
      <c r="AD134" s="87">
        <v>0</v>
      </c>
      <c r="AE134" s="87">
        <v>0</v>
      </c>
      <c r="AF134" s="87">
        <v>0</v>
      </c>
    </row>
    <row r="135" spans="1:32" ht="12">
      <c r="A135" s="18"/>
      <c r="B135" s="18"/>
      <c r="C135" s="18"/>
      <c r="D135" s="18"/>
      <c r="E135" s="18"/>
      <c r="F135" s="18"/>
      <c r="G135" s="18"/>
      <c r="H135" s="18"/>
      <c r="I135" s="18"/>
      <c r="J135" s="18"/>
      <c r="K135" s="18"/>
      <c r="L135" s="18"/>
      <c r="M135" s="18"/>
      <c r="N135" s="18"/>
      <c r="O135" s="18"/>
      <c r="P135" s="18"/>
      <c r="Q135" s="18"/>
      <c r="R135" s="18"/>
      <c r="S135" s="18"/>
      <c r="T135" s="18"/>
      <c r="U135" s="18"/>
      <c r="V135" s="18"/>
      <c r="W135" s="18"/>
      <c r="X135" s="18"/>
      <c r="Y135" s="18"/>
      <c r="Z135" s="18"/>
      <c r="AA135" s="18"/>
      <c r="AB135" s="18"/>
      <c r="AC135" s="87">
        <v>130</v>
      </c>
      <c r="AD135" s="87">
        <v>0</v>
      </c>
      <c r="AE135" s="87">
        <v>0</v>
      </c>
      <c r="AF135" s="87">
        <v>0</v>
      </c>
    </row>
    <row r="136" spans="1:32" ht="12">
      <c r="A136" s="18"/>
      <c r="B136" s="18"/>
      <c r="C136" s="18"/>
      <c r="D136" s="18"/>
      <c r="E136" s="18"/>
      <c r="F136" s="18"/>
      <c r="G136" s="18"/>
      <c r="H136" s="18"/>
      <c r="I136" s="18"/>
      <c r="J136" s="18"/>
      <c r="K136" s="18"/>
      <c r="L136" s="18"/>
      <c r="M136" s="18"/>
      <c r="N136" s="18"/>
      <c r="O136" s="18"/>
      <c r="P136" s="18"/>
      <c r="Q136" s="18"/>
      <c r="R136" s="18"/>
      <c r="S136" s="18"/>
      <c r="T136" s="18"/>
      <c r="U136" s="18"/>
      <c r="V136" s="18"/>
      <c r="W136" s="18"/>
      <c r="X136" s="18"/>
      <c r="Y136" s="18"/>
      <c r="Z136" s="18"/>
      <c r="AA136" s="18"/>
      <c r="AB136" s="18"/>
      <c r="AC136" s="87">
        <v>131</v>
      </c>
      <c r="AD136" s="87">
        <v>0</v>
      </c>
      <c r="AE136" s="87">
        <v>0</v>
      </c>
      <c r="AF136" s="87">
        <v>0</v>
      </c>
    </row>
    <row r="137" spans="1:32" ht="12">
      <c r="A137" s="18"/>
      <c r="B137" s="18"/>
      <c r="C137" s="18"/>
      <c r="D137" s="18"/>
      <c r="E137" s="18"/>
      <c r="F137" s="18"/>
      <c r="G137" s="18"/>
      <c r="H137" s="18"/>
      <c r="I137" s="18"/>
      <c r="J137" s="18"/>
      <c r="K137" s="18"/>
      <c r="L137" s="18"/>
      <c r="M137" s="18"/>
      <c r="N137" s="18"/>
      <c r="O137" s="18"/>
      <c r="P137" s="18"/>
      <c r="Q137" s="18"/>
      <c r="R137" s="18"/>
      <c r="S137" s="18"/>
      <c r="T137" s="18"/>
      <c r="U137" s="18"/>
      <c r="V137" s="18"/>
      <c r="W137" s="18"/>
      <c r="X137" s="18"/>
      <c r="Y137" s="18"/>
      <c r="Z137" s="18"/>
      <c r="AA137" s="18"/>
      <c r="AB137" s="18"/>
      <c r="AC137" s="87">
        <v>132</v>
      </c>
      <c r="AD137" s="87">
        <v>0</v>
      </c>
      <c r="AE137" s="87">
        <v>0</v>
      </c>
      <c r="AF137" s="87">
        <v>0</v>
      </c>
    </row>
    <row r="138" spans="1:32" ht="12">
      <c r="A138" s="18"/>
      <c r="B138" s="18"/>
      <c r="C138" s="18"/>
      <c r="D138" s="18"/>
      <c r="E138" s="18"/>
      <c r="F138" s="18"/>
      <c r="G138" s="18"/>
      <c r="H138" s="18"/>
      <c r="I138" s="18"/>
      <c r="J138" s="18"/>
      <c r="K138" s="18"/>
      <c r="L138" s="18"/>
      <c r="M138" s="18"/>
      <c r="N138" s="18"/>
      <c r="O138" s="18"/>
      <c r="P138" s="18"/>
      <c r="Q138" s="18"/>
      <c r="R138" s="18"/>
      <c r="S138" s="18"/>
      <c r="T138" s="18"/>
      <c r="U138" s="18"/>
      <c r="V138" s="18"/>
      <c r="W138" s="18"/>
      <c r="X138" s="18"/>
      <c r="Y138" s="18"/>
      <c r="Z138" s="18"/>
      <c r="AA138" s="18"/>
      <c r="AB138" s="18"/>
      <c r="AC138" s="87">
        <v>133</v>
      </c>
      <c r="AD138" s="87">
        <v>0</v>
      </c>
      <c r="AE138" s="87">
        <v>0</v>
      </c>
      <c r="AF138" s="87">
        <v>0</v>
      </c>
    </row>
    <row r="139" spans="1:32" ht="12">
      <c r="A139" s="18"/>
      <c r="B139" s="18"/>
      <c r="C139" s="18"/>
      <c r="D139" s="18"/>
      <c r="E139" s="18"/>
      <c r="F139" s="18"/>
      <c r="G139" s="18"/>
      <c r="H139" s="18"/>
      <c r="I139" s="18"/>
      <c r="J139" s="18"/>
      <c r="K139" s="18"/>
      <c r="L139" s="18"/>
      <c r="M139" s="18"/>
      <c r="N139" s="18"/>
      <c r="O139" s="18"/>
      <c r="P139" s="18"/>
      <c r="Q139" s="18"/>
      <c r="R139" s="18"/>
      <c r="S139" s="18"/>
      <c r="T139" s="18"/>
      <c r="U139" s="18"/>
      <c r="V139" s="18"/>
      <c r="W139" s="18"/>
      <c r="X139" s="18"/>
      <c r="Y139" s="18"/>
      <c r="Z139" s="18"/>
      <c r="AA139" s="18"/>
      <c r="AB139" s="18"/>
      <c r="AC139" s="87">
        <v>134</v>
      </c>
      <c r="AD139" s="87">
        <v>0</v>
      </c>
      <c r="AE139" s="87">
        <v>0</v>
      </c>
      <c r="AF139" s="87">
        <v>0</v>
      </c>
    </row>
    <row r="140" spans="1:32" ht="12">
      <c r="A140" s="18"/>
      <c r="B140" s="18"/>
      <c r="C140" s="18"/>
      <c r="D140" s="18"/>
      <c r="E140" s="18"/>
      <c r="F140" s="18"/>
      <c r="G140" s="18"/>
      <c r="H140" s="18"/>
      <c r="I140" s="18"/>
      <c r="J140" s="18"/>
      <c r="K140" s="18"/>
      <c r="L140" s="18"/>
      <c r="M140" s="18"/>
      <c r="N140" s="18"/>
      <c r="O140" s="18"/>
      <c r="P140" s="18"/>
      <c r="Q140" s="18"/>
      <c r="R140" s="18"/>
      <c r="S140" s="18"/>
      <c r="T140" s="18"/>
      <c r="U140" s="18"/>
      <c r="V140" s="18"/>
      <c r="W140" s="18"/>
      <c r="X140" s="18"/>
      <c r="Y140" s="18"/>
      <c r="Z140" s="18"/>
      <c r="AA140" s="18"/>
      <c r="AB140" s="18"/>
      <c r="AC140" s="87">
        <v>135</v>
      </c>
      <c r="AD140" s="87">
        <v>0</v>
      </c>
      <c r="AE140" s="87">
        <v>0</v>
      </c>
      <c r="AF140" s="87">
        <v>0</v>
      </c>
    </row>
    <row r="141" spans="1:32" ht="12">
      <c r="A141" s="18"/>
      <c r="B141" s="18"/>
      <c r="C141" s="18"/>
      <c r="D141" s="18"/>
      <c r="E141" s="18"/>
      <c r="F141" s="18"/>
      <c r="G141" s="18"/>
      <c r="H141" s="18"/>
      <c r="I141" s="18"/>
      <c r="J141" s="18"/>
      <c r="K141" s="18"/>
      <c r="L141" s="18"/>
      <c r="M141" s="18"/>
      <c r="N141" s="18"/>
      <c r="O141" s="18"/>
      <c r="P141" s="18"/>
      <c r="Q141" s="18"/>
      <c r="R141" s="18"/>
      <c r="S141" s="18"/>
      <c r="T141" s="18"/>
      <c r="U141" s="18"/>
      <c r="V141" s="18"/>
      <c r="W141" s="18"/>
      <c r="X141" s="18"/>
      <c r="Y141" s="18"/>
      <c r="Z141" s="18"/>
      <c r="AA141" s="18"/>
      <c r="AB141" s="18"/>
      <c r="AC141" s="87">
        <v>136</v>
      </c>
      <c r="AD141" s="87">
        <v>0</v>
      </c>
      <c r="AE141" s="87">
        <v>0</v>
      </c>
      <c r="AF141" s="87">
        <v>0</v>
      </c>
    </row>
    <row r="142" spans="1:32" ht="12">
      <c r="A142" s="18"/>
      <c r="B142" s="18"/>
      <c r="C142" s="18"/>
      <c r="D142" s="18"/>
      <c r="E142" s="18"/>
      <c r="F142" s="18"/>
      <c r="G142" s="18"/>
      <c r="H142" s="18"/>
      <c r="I142" s="18"/>
      <c r="J142" s="18"/>
      <c r="K142" s="18"/>
      <c r="L142" s="18"/>
      <c r="M142" s="18"/>
      <c r="N142" s="18"/>
      <c r="O142" s="18"/>
      <c r="P142" s="18"/>
      <c r="Q142" s="18"/>
      <c r="R142" s="18"/>
      <c r="S142" s="18"/>
      <c r="T142" s="18"/>
      <c r="U142" s="18"/>
      <c r="V142" s="18"/>
      <c r="W142" s="18"/>
      <c r="X142" s="18"/>
      <c r="Y142" s="18"/>
      <c r="Z142" s="18"/>
      <c r="AA142" s="18"/>
      <c r="AB142" s="18"/>
      <c r="AC142" s="87">
        <v>137</v>
      </c>
      <c r="AD142" s="87">
        <v>0</v>
      </c>
      <c r="AE142" s="87">
        <v>0</v>
      </c>
      <c r="AF142" s="87">
        <v>0</v>
      </c>
    </row>
    <row r="143" spans="1:32" ht="12">
      <c r="A143" s="18"/>
      <c r="B143" s="18"/>
      <c r="C143" s="18"/>
      <c r="D143" s="18"/>
      <c r="E143" s="18"/>
      <c r="F143" s="18"/>
      <c r="G143" s="18"/>
      <c r="H143" s="18"/>
      <c r="I143" s="18"/>
      <c r="J143" s="18"/>
      <c r="K143" s="18"/>
      <c r="L143" s="18"/>
      <c r="M143" s="18"/>
      <c r="N143" s="18"/>
      <c r="O143" s="18"/>
      <c r="P143" s="18"/>
      <c r="Q143" s="18"/>
      <c r="R143" s="18"/>
      <c r="S143" s="18"/>
      <c r="T143" s="18"/>
      <c r="U143" s="18"/>
      <c r="V143" s="18"/>
      <c r="W143" s="18"/>
      <c r="X143" s="18"/>
      <c r="Y143" s="18"/>
      <c r="Z143" s="18"/>
      <c r="AA143" s="18"/>
      <c r="AB143" s="18"/>
      <c r="AC143" s="87">
        <v>138</v>
      </c>
      <c r="AD143" s="87">
        <v>0</v>
      </c>
      <c r="AE143" s="87">
        <v>0</v>
      </c>
      <c r="AF143" s="87">
        <v>0</v>
      </c>
    </row>
    <row r="144" spans="1:32" ht="12">
      <c r="A144" s="18"/>
      <c r="B144" s="18"/>
      <c r="C144" s="18"/>
      <c r="D144" s="18"/>
      <c r="E144" s="18"/>
      <c r="F144" s="18"/>
      <c r="G144" s="18"/>
      <c r="H144" s="18"/>
      <c r="I144" s="18"/>
      <c r="J144" s="18"/>
      <c r="K144" s="18"/>
      <c r="L144" s="18"/>
      <c r="M144" s="18"/>
      <c r="N144" s="18"/>
      <c r="O144" s="18"/>
      <c r="P144" s="18"/>
      <c r="Q144" s="18"/>
      <c r="R144" s="18"/>
      <c r="S144" s="18"/>
      <c r="T144" s="18"/>
      <c r="U144" s="18"/>
      <c r="V144" s="18"/>
      <c r="W144" s="18"/>
      <c r="X144" s="18"/>
      <c r="Y144" s="18"/>
      <c r="Z144" s="18"/>
      <c r="AA144" s="18"/>
      <c r="AB144" s="18"/>
      <c r="AC144" s="87">
        <v>139</v>
      </c>
      <c r="AD144" s="87">
        <v>0</v>
      </c>
      <c r="AE144" s="87">
        <v>0</v>
      </c>
      <c r="AF144" s="87">
        <v>0</v>
      </c>
    </row>
    <row r="145" spans="1:32" ht="12">
      <c r="A145" s="18"/>
      <c r="B145" s="18"/>
      <c r="C145" s="18"/>
      <c r="D145" s="18"/>
      <c r="E145" s="18"/>
      <c r="F145" s="18"/>
      <c r="G145" s="18"/>
      <c r="H145" s="18"/>
      <c r="I145" s="18"/>
      <c r="J145" s="18"/>
      <c r="K145" s="18"/>
      <c r="L145" s="18"/>
      <c r="M145" s="18"/>
      <c r="N145" s="18"/>
      <c r="O145" s="18"/>
      <c r="P145" s="18"/>
      <c r="Q145" s="18"/>
      <c r="R145" s="18"/>
      <c r="S145" s="18"/>
      <c r="T145" s="18"/>
      <c r="U145" s="18"/>
      <c r="V145" s="18"/>
      <c r="W145" s="18"/>
      <c r="X145" s="18"/>
      <c r="Y145" s="18"/>
      <c r="Z145" s="18"/>
      <c r="AA145" s="18"/>
      <c r="AB145" s="18"/>
      <c r="AC145" s="87">
        <v>140</v>
      </c>
      <c r="AD145" s="87">
        <v>0</v>
      </c>
      <c r="AE145" s="87">
        <v>0</v>
      </c>
      <c r="AF145" s="87">
        <v>0</v>
      </c>
    </row>
    <row r="146" spans="1:32" ht="12">
      <c r="A146" s="18"/>
      <c r="B146" s="18"/>
      <c r="C146" s="18"/>
      <c r="D146" s="18"/>
      <c r="E146" s="18"/>
      <c r="F146" s="18"/>
      <c r="G146" s="18"/>
      <c r="H146" s="18"/>
      <c r="I146" s="18"/>
      <c r="J146" s="18"/>
      <c r="K146" s="18"/>
      <c r="L146" s="18"/>
      <c r="M146" s="18"/>
      <c r="N146" s="18"/>
      <c r="O146" s="18"/>
      <c r="P146" s="18"/>
      <c r="Q146" s="18"/>
      <c r="R146" s="18"/>
      <c r="S146" s="18"/>
      <c r="T146" s="18"/>
      <c r="U146" s="18"/>
      <c r="V146" s="18"/>
      <c r="W146" s="18"/>
      <c r="X146" s="18"/>
      <c r="Y146" s="18"/>
      <c r="Z146" s="18"/>
      <c r="AA146" s="18"/>
      <c r="AB146" s="18"/>
      <c r="AC146" s="87">
        <v>141</v>
      </c>
      <c r="AD146" s="87">
        <v>0</v>
      </c>
      <c r="AE146" s="87">
        <v>0</v>
      </c>
      <c r="AF146" s="87">
        <v>0</v>
      </c>
    </row>
    <row r="147" spans="1:32" ht="12">
      <c r="A147" s="18"/>
      <c r="B147" s="18"/>
      <c r="C147" s="18"/>
      <c r="D147" s="18"/>
      <c r="E147" s="18"/>
      <c r="F147" s="18"/>
      <c r="G147" s="18"/>
      <c r="H147" s="18"/>
      <c r="I147" s="18"/>
      <c r="J147" s="18"/>
      <c r="K147" s="18"/>
      <c r="L147" s="18"/>
      <c r="M147" s="18"/>
      <c r="N147" s="18"/>
      <c r="O147" s="18"/>
      <c r="P147" s="18"/>
      <c r="Q147" s="18"/>
      <c r="R147" s="18"/>
      <c r="S147" s="18"/>
      <c r="T147" s="18"/>
      <c r="U147" s="18"/>
      <c r="V147" s="18"/>
      <c r="W147" s="18"/>
      <c r="X147" s="18"/>
      <c r="Y147" s="18"/>
      <c r="Z147" s="18"/>
      <c r="AA147" s="18"/>
      <c r="AB147" s="18"/>
      <c r="AC147" s="87">
        <v>142</v>
      </c>
      <c r="AD147" s="87">
        <v>0</v>
      </c>
      <c r="AE147" s="87">
        <v>0</v>
      </c>
      <c r="AF147" s="87">
        <v>0</v>
      </c>
    </row>
    <row r="148" spans="1:32" ht="12">
      <c r="A148" s="18"/>
      <c r="B148" s="18"/>
      <c r="C148" s="18"/>
      <c r="D148" s="18"/>
      <c r="E148" s="18"/>
      <c r="F148" s="18"/>
      <c r="G148" s="18"/>
      <c r="H148" s="18"/>
      <c r="I148" s="18"/>
      <c r="J148" s="18"/>
      <c r="K148" s="18"/>
      <c r="L148" s="18"/>
      <c r="M148" s="18"/>
      <c r="N148" s="18"/>
      <c r="O148" s="18"/>
      <c r="P148" s="18"/>
      <c r="Q148" s="18"/>
      <c r="R148" s="18"/>
      <c r="S148" s="18"/>
      <c r="T148" s="18"/>
      <c r="U148" s="18"/>
      <c r="V148" s="18"/>
      <c r="W148" s="18"/>
      <c r="X148" s="18"/>
      <c r="Y148" s="18"/>
      <c r="Z148" s="18"/>
      <c r="AA148" s="18"/>
      <c r="AB148" s="18"/>
      <c r="AC148" s="87">
        <v>143</v>
      </c>
      <c r="AD148" s="87">
        <v>0</v>
      </c>
      <c r="AE148" s="87">
        <v>0</v>
      </c>
      <c r="AF148" s="87">
        <v>0</v>
      </c>
    </row>
    <row r="149" spans="1:32" ht="12">
      <c r="A149" s="18"/>
      <c r="B149" s="18"/>
      <c r="C149" s="18"/>
      <c r="D149" s="18"/>
      <c r="E149" s="18"/>
      <c r="F149" s="18"/>
      <c r="G149" s="18"/>
      <c r="H149" s="18"/>
      <c r="I149" s="18"/>
      <c r="J149" s="18"/>
      <c r="K149" s="18"/>
      <c r="L149" s="18"/>
      <c r="M149" s="18"/>
      <c r="N149" s="18"/>
      <c r="O149" s="18"/>
      <c r="P149" s="18"/>
      <c r="Q149" s="18"/>
      <c r="R149" s="18"/>
      <c r="S149" s="18"/>
      <c r="T149" s="18"/>
      <c r="U149" s="18"/>
      <c r="V149" s="18"/>
      <c r="W149" s="18"/>
      <c r="X149" s="18"/>
      <c r="Y149" s="18"/>
      <c r="Z149" s="18"/>
      <c r="AA149" s="18"/>
      <c r="AB149" s="18"/>
      <c r="AC149" s="87">
        <v>144</v>
      </c>
      <c r="AD149" s="87">
        <v>0</v>
      </c>
      <c r="AE149" s="87">
        <v>0</v>
      </c>
      <c r="AF149" s="87">
        <v>0</v>
      </c>
    </row>
    <row r="150" spans="1:32" ht="12">
      <c r="A150" s="18"/>
      <c r="B150" s="18"/>
      <c r="C150" s="18"/>
      <c r="D150" s="18"/>
      <c r="E150" s="18"/>
      <c r="F150" s="18"/>
      <c r="G150" s="18"/>
      <c r="H150" s="18"/>
      <c r="I150" s="18"/>
      <c r="J150" s="18"/>
      <c r="K150" s="18"/>
      <c r="L150" s="18"/>
      <c r="M150" s="18"/>
      <c r="N150" s="18"/>
      <c r="O150" s="18"/>
      <c r="P150" s="18"/>
      <c r="Q150" s="18"/>
      <c r="R150" s="18"/>
      <c r="S150" s="18"/>
      <c r="T150" s="18"/>
      <c r="U150" s="18"/>
      <c r="V150" s="18"/>
      <c r="W150" s="18"/>
      <c r="X150" s="18"/>
      <c r="Y150" s="18"/>
      <c r="Z150" s="18"/>
      <c r="AA150" s="18"/>
      <c r="AB150" s="18"/>
      <c r="AC150" s="87">
        <v>145</v>
      </c>
      <c r="AD150" s="87">
        <v>0</v>
      </c>
      <c r="AE150" s="87">
        <v>0</v>
      </c>
      <c r="AF150" s="87">
        <v>0</v>
      </c>
    </row>
    <row r="151" spans="1:32" ht="12">
      <c r="A151" s="18"/>
      <c r="B151" s="18"/>
      <c r="C151" s="18"/>
      <c r="D151" s="18"/>
      <c r="E151" s="18"/>
      <c r="F151" s="18"/>
      <c r="G151" s="18"/>
      <c r="H151" s="18"/>
      <c r="I151" s="18"/>
      <c r="J151" s="18"/>
      <c r="K151" s="18"/>
      <c r="L151" s="18"/>
      <c r="M151" s="18"/>
      <c r="N151" s="18"/>
      <c r="O151" s="18"/>
      <c r="P151" s="18"/>
      <c r="Q151" s="18"/>
      <c r="R151" s="18"/>
      <c r="S151" s="18"/>
      <c r="T151" s="18"/>
      <c r="U151" s="18"/>
      <c r="V151" s="18"/>
      <c r="W151" s="18"/>
      <c r="X151" s="18"/>
      <c r="Y151" s="18"/>
      <c r="Z151" s="18"/>
      <c r="AA151" s="18"/>
      <c r="AB151" s="18"/>
      <c r="AC151" s="87">
        <v>146</v>
      </c>
      <c r="AD151" s="87">
        <v>0</v>
      </c>
      <c r="AE151" s="87">
        <v>0</v>
      </c>
      <c r="AF151" s="87">
        <v>0</v>
      </c>
    </row>
    <row r="152" spans="1:32" ht="12">
      <c r="A152" s="18"/>
      <c r="B152" s="18"/>
      <c r="C152" s="18"/>
      <c r="D152" s="18"/>
      <c r="E152" s="18"/>
      <c r="F152" s="18"/>
      <c r="G152" s="18"/>
      <c r="H152" s="18"/>
      <c r="I152" s="18"/>
      <c r="J152" s="18"/>
      <c r="K152" s="18"/>
      <c r="L152" s="18"/>
      <c r="M152" s="18"/>
      <c r="N152" s="18"/>
      <c r="O152" s="18"/>
      <c r="P152" s="18"/>
      <c r="Q152" s="18"/>
      <c r="R152" s="18"/>
      <c r="S152" s="18"/>
      <c r="T152" s="18"/>
      <c r="U152" s="18"/>
      <c r="V152" s="18"/>
      <c r="W152" s="18"/>
      <c r="X152" s="18"/>
      <c r="Y152" s="18"/>
      <c r="Z152" s="18"/>
      <c r="AA152" s="18"/>
      <c r="AB152" s="18"/>
      <c r="AC152" s="87">
        <v>147</v>
      </c>
      <c r="AD152" s="87">
        <v>0</v>
      </c>
      <c r="AE152" s="87">
        <v>0</v>
      </c>
      <c r="AF152" s="87">
        <v>0</v>
      </c>
    </row>
    <row r="153" spans="1:32" ht="12">
      <c r="A153" s="18"/>
      <c r="B153" s="18"/>
      <c r="C153" s="18"/>
      <c r="D153" s="18"/>
      <c r="E153" s="18"/>
      <c r="F153" s="18"/>
      <c r="G153" s="18"/>
      <c r="H153" s="18"/>
      <c r="I153" s="18"/>
      <c r="J153" s="18"/>
      <c r="K153" s="18"/>
      <c r="L153" s="18"/>
      <c r="M153" s="18"/>
      <c r="N153" s="18"/>
      <c r="O153" s="18"/>
      <c r="P153" s="18"/>
      <c r="Q153" s="18"/>
      <c r="R153" s="18"/>
      <c r="S153" s="18"/>
      <c r="T153" s="18"/>
      <c r="U153" s="18"/>
      <c r="V153" s="18"/>
      <c r="W153" s="18"/>
      <c r="X153" s="18"/>
      <c r="Y153" s="18"/>
      <c r="Z153" s="18"/>
      <c r="AA153" s="18"/>
      <c r="AB153" s="18"/>
      <c r="AC153" s="87">
        <v>148</v>
      </c>
      <c r="AD153" s="87">
        <v>0</v>
      </c>
      <c r="AE153" s="87">
        <v>0</v>
      </c>
      <c r="AF153" s="87">
        <v>0</v>
      </c>
    </row>
    <row r="154" spans="1:32" ht="12">
      <c r="A154" s="18"/>
      <c r="B154" s="18"/>
      <c r="C154" s="18"/>
      <c r="D154" s="18"/>
      <c r="E154" s="18"/>
      <c r="F154" s="18"/>
      <c r="G154" s="18"/>
      <c r="H154" s="18"/>
      <c r="I154" s="18"/>
      <c r="J154" s="18"/>
      <c r="K154" s="18"/>
      <c r="L154" s="18"/>
      <c r="M154" s="18"/>
      <c r="N154" s="18"/>
      <c r="O154" s="18"/>
      <c r="P154" s="18"/>
      <c r="Q154" s="18"/>
      <c r="R154" s="18"/>
      <c r="S154" s="18"/>
      <c r="T154" s="18"/>
      <c r="U154" s="18"/>
      <c r="V154" s="18"/>
      <c r="W154" s="18"/>
      <c r="X154" s="18"/>
      <c r="Y154" s="18"/>
      <c r="Z154" s="18"/>
      <c r="AA154" s="18"/>
      <c r="AB154" s="18"/>
      <c r="AC154" s="87">
        <v>149</v>
      </c>
      <c r="AD154" s="87">
        <v>0</v>
      </c>
      <c r="AE154" s="87">
        <v>0</v>
      </c>
      <c r="AF154" s="87">
        <v>0</v>
      </c>
    </row>
    <row r="155" spans="1:32" ht="12">
      <c r="A155" s="18"/>
      <c r="B155" s="18"/>
      <c r="C155" s="18"/>
      <c r="D155" s="18"/>
      <c r="E155" s="18"/>
      <c r="F155" s="18"/>
      <c r="G155" s="18"/>
      <c r="H155" s="18"/>
      <c r="I155" s="18"/>
      <c r="J155" s="18"/>
      <c r="K155" s="18"/>
      <c r="L155" s="18"/>
      <c r="M155" s="18"/>
      <c r="N155" s="18"/>
      <c r="O155" s="18"/>
      <c r="P155" s="18"/>
      <c r="Q155" s="18"/>
      <c r="R155" s="18"/>
      <c r="S155" s="18"/>
      <c r="T155" s="18"/>
      <c r="U155" s="18"/>
      <c r="V155" s="18"/>
      <c r="W155" s="18"/>
      <c r="X155" s="18"/>
      <c r="Y155" s="18"/>
      <c r="Z155" s="18"/>
      <c r="AA155" s="18"/>
      <c r="AB155" s="18"/>
      <c r="AC155" s="87">
        <v>150</v>
      </c>
      <c r="AD155" s="87">
        <v>0</v>
      </c>
      <c r="AE155" s="87">
        <v>0</v>
      </c>
      <c r="AF155" s="87">
        <v>0</v>
      </c>
    </row>
    <row r="156" spans="1:32" ht="12">
      <c r="A156" s="18"/>
      <c r="B156" s="18"/>
      <c r="C156" s="18"/>
      <c r="D156" s="18"/>
      <c r="E156" s="18"/>
      <c r="F156" s="18"/>
      <c r="G156" s="18"/>
      <c r="H156" s="18"/>
      <c r="I156" s="18"/>
      <c r="J156" s="18"/>
      <c r="K156" s="18"/>
      <c r="L156" s="18"/>
      <c r="M156" s="18"/>
      <c r="N156" s="18"/>
      <c r="O156" s="18"/>
      <c r="P156" s="18"/>
      <c r="Q156" s="18"/>
      <c r="R156" s="18"/>
      <c r="S156" s="18"/>
      <c r="T156" s="18"/>
      <c r="U156" s="18"/>
      <c r="V156" s="18"/>
      <c r="W156" s="18"/>
      <c r="X156" s="18"/>
      <c r="Y156" s="18"/>
      <c r="Z156" s="18"/>
      <c r="AA156" s="18"/>
      <c r="AB156" s="18"/>
      <c r="AC156" s="87">
        <v>151</v>
      </c>
      <c r="AD156" s="87">
        <v>0</v>
      </c>
      <c r="AE156" s="87">
        <v>0</v>
      </c>
      <c r="AF156" s="87">
        <v>0</v>
      </c>
    </row>
    <row r="157" spans="1:32" ht="12">
      <c r="A157" s="18"/>
      <c r="B157" s="18"/>
      <c r="C157" s="18"/>
      <c r="D157" s="18"/>
      <c r="E157" s="18"/>
      <c r="F157" s="18"/>
      <c r="G157" s="18"/>
      <c r="H157" s="18"/>
      <c r="I157" s="18"/>
      <c r="J157" s="18"/>
      <c r="K157" s="18"/>
      <c r="L157" s="18"/>
      <c r="M157" s="18"/>
      <c r="N157" s="18"/>
      <c r="O157" s="18"/>
      <c r="P157" s="18"/>
      <c r="Q157" s="18"/>
      <c r="R157" s="18"/>
      <c r="S157" s="18"/>
      <c r="T157" s="18"/>
      <c r="U157" s="18"/>
      <c r="V157" s="18"/>
      <c r="W157" s="18"/>
      <c r="X157" s="18"/>
      <c r="Y157" s="18"/>
      <c r="Z157" s="18"/>
      <c r="AA157" s="18"/>
      <c r="AB157" s="18"/>
      <c r="AC157" s="87">
        <v>152</v>
      </c>
      <c r="AD157" s="87">
        <v>0</v>
      </c>
      <c r="AE157" s="87">
        <v>0</v>
      </c>
      <c r="AF157" s="87">
        <v>0</v>
      </c>
    </row>
    <row r="158" spans="1:32" ht="12">
      <c r="A158" s="18"/>
      <c r="B158" s="18"/>
      <c r="C158" s="18"/>
      <c r="D158" s="18"/>
      <c r="E158" s="18"/>
      <c r="F158" s="18"/>
      <c r="G158" s="18"/>
      <c r="H158" s="18"/>
      <c r="I158" s="18"/>
      <c r="J158" s="18"/>
      <c r="K158" s="18"/>
      <c r="L158" s="18"/>
      <c r="M158" s="18"/>
      <c r="N158" s="18"/>
      <c r="O158" s="18"/>
      <c r="P158" s="18"/>
      <c r="Q158" s="18"/>
      <c r="R158" s="18"/>
      <c r="S158" s="18"/>
      <c r="T158" s="18"/>
      <c r="U158" s="18"/>
      <c r="V158" s="18"/>
      <c r="W158" s="18"/>
      <c r="X158" s="18"/>
      <c r="Y158" s="18"/>
      <c r="Z158" s="18"/>
      <c r="AA158" s="18"/>
      <c r="AB158" s="18"/>
      <c r="AC158" s="87">
        <v>153</v>
      </c>
      <c r="AD158" s="87">
        <v>0</v>
      </c>
      <c r="AE158" s="87">
        <v>0</v>
      </c>
      <c r="AF158" s="87">
        <v>0</v>
      </c>
    </row>
    <row r="159" spans="1:32" ht="12">
      <c r="A159" s="18"/>
      <c r="B159" s="18"/>
      <c r="C159" s="18"/>
      <c r="D159" s="18"/>
      <c r="E159" s="18"/>
      <c r="F159" s="18"/>
      <c r="G159" s="18"/>
      <c r="H159" s="18"/>
      <c r="I159" s="18"/>
      <c r="J159" s="18"/>
      <c r="K159" s="18"/>
      <c r="L159" s="18"/>
      <c r="M159" s="18"/>
      <c r="N159" s="18"/>
      <c r="O159" s="18"/>
      <c r="P159" s="18"/>
      <c r="Q159" s="18"/>
      <c r="R159" s="18"/>
      <c r="S159" s="18"/>
      <c r="T159" s="18"/>
      <c r="U159" s="18"/>
      <c r="V159" s="18"/>
      <c r="W159" s="18"/>
      <c r="X159" s="18"/>
      <c r="Y159" s="18"/>
      <c r="Z159" s="18"/>
      <c r="AA159" s="18"/>
      <c r="AB159" s="18"/>
      <c r="AC159" s="87">
        <v>154</v>
      </c>
      <c r="AD159" s="87">
        <v>0</v>
      </c>
      <c r="AE159" s="87">
        <v>0</v>
      </c>
      <c r="AF159" s="87">
        <v>0</v>
      </c>
    </row>
    <row r="160" spans="1:32" ht="12">
      <c r="A160" s="18"/>
      <c r="B160" s="18"/>
      <c r="C160" s="18"/>
      <c r="D160" s="18"/>
      <c r="E160" s="18"/>
      <c r="F160" s="18"/>
      <c r="G160" s="18"/>
      <c r="H160" s="18"/>
      <c r="I160" s="18"/>
      <c r="J160" s="18"/>
      <c r="K160" s="18"/>
      <c r="L160" s="18"/>
      <c r="M160" s="18"/>
      <c r="N160" s="18"/>
      <c r="O160" s="18"/>
      <c r="P160" s="18"/>
      <c r="Q160" s="18"/>
      <c r="R160" s="18"/>
      <c r="S160" s="18"/>
      <c r="T160" s="18"/>
      <c r="U160" s="18"/>
      <c r="V160" s="18"/>
      <c r="W160" s="18"/>
      <c r="X160" s="18"/>
      <c r="Y160" s="18"/>
      <c r="Z160" s="18"/>
      <c r="AA160" s="18"/>
      <c r="AB160" s="18"/>
      <c r="AC160" s="87">
        <v>155</v>
      </c>
      <c r="AD160" s="87">
        <v>0</v>
      </c>
      <c r="AE160" s="87">
        <v>0</v>
      </c>
      <c r="AF160" s="87">
        <v>0</v>
      </c>
    </row>
    <row r="161" spans="1:32" ht="12">
      <c r="A161" s="18"/>
      <c r="B161" s="18"/>
      <c r="C161" s="18"/>
      <c r="D161" s="18"/>
      <c r="E161" s="18"/>
      <c r="F161" s="18"/>
      <c r="G161" s="18"/>
      <c r="H161" s="18"/>
      <c r="I161" s="18"/>
      <c r="J161" s="18"/>
      <c r="K161" s="18"/>
      <c r="L161" s="18"/>
      <c r="M161" s="18"/>
      <c r="N161" s="18"/>
      <c r="O161" s="18"/>
      <c r="P161" s="18"/>
      <c r="Q161" s="18"/>
      <c r="R161" s="18"/>
      <c r="S161" s="18"/>
      <c r="T161" s="18"/>
      <c r="U161" s="18"/>
      <c r="V161" s="18"/>
      <c r="W161" s="18"/>
      <c r="X161" s="18"/>
      <c r="Y161" s="18"/>
      <c r="Z161" s="18"/>
      <c r="AA161" s="18"/>
      <c r="AB161" s="18"/>
      <c r="AC161" s="87">
        <v>156</v>
      </c>
      <c r="AD161" s="87">
        <v>0</v>
      </c>
      <c r="AE161" s="87">
        <v>0</v>
      </c>
      <c r="AF161" s="87">
        <v>0</v>
      </c>
    </row>
    <row r="162" spans="1:32" ht="12">
      <c r="A162" s="18"/>
      <c r="B162" s="18"/>
      <c r="C162" s="18"/>
      <c r="D162" s="18"/>
      <c r="E162" s="18"/>
      <c r="F162" s="18"/>
      <c r="G162" s="18"/>
      <c r="H162" s="18"/>
      <c r="I162" s="18"/>
      <c r="J162" s="18"/>
      <c r="K162" s="18"/>
      <c r="L162" s="18"/>
      <c r="M162" s="18"/>
      <c r="N162" s="18"/>
      <c r="O162" s="18"/>
      <c r="P162" s="18"/>
      <c r="Q162" s="18"/>
      <c r="R162" s="18"/>
      <c r="S162" s="18"/>
      <c r="T162" s="18"/>
      <c r="U162" s="18"/>
      <c r="V162" s="18"/>
      <c r="W162" s="18"/>
      <c r="X162" s="18"/>
      <c r="Y162" s="18"/>
      <c r="Z162" s="18"/>
      <c r="AA162" s="18"/>
      <c r="AB162" s="18"/>
      <c r="AC162" s="87">
        <v>157</v>
      </c>
      <c r="AD162" s="87">
        <v>0</v>
      </c>
      <c r="AE162" s="87">
        <v>0</v>
      </c>
      <c r="AF162" s="87">
        <v>0</v>
      </c>
    </row>
    <row r="163" spans="1:32" ht="12">
      <c r="A163" s="18"/>
      <c r="B163" s="18"/>
      <c r="C163" s="18"/>
      <c r="D163" s="18"/>
      <c r="E163" s="18"/>
      <c r="F163" s="18"/>
      <c r="G163" s="18"/>
      <c r="H163" s="18"/>
      <c r="I163" s="18"/>
      <c r="J163" s="18"/>
      <c r="K163" s="18"/>
      <c r="L163" s="18"/>
      <c r="M163" s="18"/>
      <c r="N163" s="18"/>
      <c r="O163" s="18"/>
      <c r="P163" s="18"/>
      <c r="Q163" s="18"/>
      <c r="R163" s="18"/>
      <c r="S163" s="18"/>
      <c r="T163" s="18"/>
      <c r="U163" s="18"/>
      <c r="V163" s="18"/>
      <c r="W163" s="18"/>
      <c r="X163" s="18"/>
      <c r="Y163" s="18"/>
      <c r="Z163" s="18"/>
      <c r="AA163" s="18"/>
      <c r="AB163" s="18"/>
      <c r="AC163" s="87">
        <v>158</v>
      </c>
      <c r="AD163" s="87">
        <v>0</v>
      </c>
      <c r="AE163" s="87">
        <v>0</v>
      </c>
      <c r="AF163" s="87">
        <v>0</v>
      </c>
    </row>
    <row r="164" spans="1:32" ht="12">
      <c r="A164" s="18"/>
      <c r="B164" s="18"/>
      <c r="C164" s="18"/>
      <c r="D164" s="18"/>
      <c r="E164" s="18"/>
      <c r="F164" s="18"/>
      <c r="G164" s="18"/>
      <c r="H164" s="18"/>
      <c r="I164" s="18"/>
      <c r="J164" s="18"/>
      <c r="K164" s="18"/>
      <c r="L164" s="18"/>
      <c r="M164" s="18"/>
      <c r="N164" s="18"/>
      <c r="O164" s="18"/>
      <c r="P164" s="18"/>
      <c r="Q164" s="18"/>
      <c r="R164" s="18"/>
      <c r="S164" s="18"/>
      <c r="T164" s="18"/>
      <c r="U164" s="18"/>
      <c r="V164" s="18"/>
      <c r="W164" s="18"/>
      <c r="X164" s="18"/>
      <c r="Y164" s="18"/>
      <c r="Z164" s="18"/>
      <c r="AA164" s="18"/>
      <c r="AB164" s="18"/>
      <c r="AC164" s="87">
        <v>159</v>
      </c>
      <c r="AD164" s="87">
        <v>0</v>
      </c>
      <c r="AE164" s="87">
        <v>0</v>
      </c>
      <c r="AF164" s="87">
        <v>0</v>
      </c>
    </row>
    <row r="165" spans="1:32" ht="12">
      <c r="A165" s="18"/>
      <c r="B165" s="18"/>
      <c r="C165" s="18"/>
      <c r="D165" s="18"/>
      <c r="E165" s="18"/>
      <c r="F165" s="18"/>
      <c r="G165" s="18"/>
      <c r="H165" s="18"/>
      <c r="I165" s="18"/>
      <c r="J165" s="18"/>
      <c r="K165" s="18"/>
      <c r="L165" s="18"/>
      <c r="M165" s="18"/>
      <c r="N165" s="18"/>
      <c r="O165" s="18"/>
      <c r="P165" s="18"/>
      <c r="Q165" s="18"/>
      <c r="R165" s="18"/>
      <c r="S165" s="18"/>
      <c r="T165" s="18"/>
      <c r="U165" s="18"/>
      <c r="V165" s="18"/>
      <c r="W165" s="18"/>
      <c r="X165" s="18"/>
      <c r="Y165" s="18"/>
      <c r="Z165" s="18"/>
      <c r="AA165" s="18"/>
      <c r="AB165" s="18"/>
      <c r="AC165" s="87">
        <v>160</v>
      </c>
      <c r="AD165" s="87">
        <v>0</v>
      </c>
      <c r="AE165" s="87">
        <v>0</v>
      </c>
      <c r="AF165" s="87">
        <v>0</v>
      </c>
    </row>
    <row r="166" spans="1:32" ht="12">
      <c r="A166" s="18"/>
      <c r="B166" s="18"/>
      <c r="C166" s="18"/>
      <c r="D166" s="18"/>
      <c r="E166" s="18"/>
      <c r="F166" s="18"/>
      <c r="G166" s="18"/>
      <c r="H166" s="18"/>
      <c r="I166" s="18"/>
      <c r="J166" s="18"/>
      <c r="K166" s="18"/>
      <c r="L166" s="18"/>
      <c r="M166" s="18"/>
      <c r="N166" s="18"/>
      <c r="O166" s="18"/>
      <c r="P166" s="18"/>
      <c r="Q166" s="18"/>
      <c r="R166" s="18"/>
      <c r="S166" s="18"/>
      <c r="T166" s="18"/>
      <c r="U166" s="18"/>
      <c r="V166" s="18"/>
      <c r="W166" s="18"/>
      <c r="X166" s="18"/>
      <c r="Y166" s="18"/>
      <c r="Z166" s="18"/>
      <c r="AA166" s="18"/>
      <c r="AB166" s="18"/>
      <c r="AC166" s="87">
        <v>161</v>
      </c>
      <c r="AD166" s="87">
        <v>0</v>
      </c>
      <c r="AE166" s="87">
        <v>0</v>
      </c>
      <c r="AF166" s="87">
        <v>0</v>
      </c>
    </row>
    <row r="167" spans="1:32" ht="12">
      <c r="A167" s="18"/>
      <c r="B167" s="18"/>
      <c r="C167" s="18"/>
      <c r="D167" s="18"/>
      <c r="E167" s="18"/>
      <c r="F167" s="18"/>
      <c r="G167" s="18"/>
      <c r="H167" s="18"/>
      <c r="I167" s="18"/>
      <c r="J167" s="18"/>
      <c r="K167" s="18"/>
      <c r="L167" s="18"/>
      <c r="M167" s="18"/>
      <c r="N167" s="18"/>
      <c r="O167" s="18"/>
      <c r="P167" s="18"/>
      <c r="Q167" s="18"/>
      <c r="R167" s="18"/>
      <c r="S167" s="18"/>
      <c r="T167" s="18"/>
      <c r="U167" s="18"/>
      <c r="V167" s="18"/>
      <c r="W167" s="18"/>
      <c r="X167" s="18"/>
      <c r="Y167" s="18"/>
      <c r="Z167" s="18"/>
      <c r="AA167" s="18"/>
      <c r="AB167" s="18"/>
      <c r="AC167" s="87">
        <v>162</v>
      </c>
      <c r="AD167" s="87">
        <v>0</v>
      </c>
      <c r="AE167" s="87">
        <v>0</v>
      </c>
      <c r="AF167" s="87">
        <v>0</v>
      </c>
    </row>
    <row r="168" spans="1:32" ht="12">
      <c r="A168" s="18"/>
      <c r="B168" s="18"/>
      <c r="C168" s="18"/>
      <c r="D168" s="18"/>
      <c r="E168" s="18"/>
      <c r="F168" s="18"/>
      <c r="G168" s="18"/>
      <c r="H168" s="18"/>
      <c r="I168" s="18"/>
      <c r="J168" s="18"/>
      <c r="K168" s="18"/>
      <c r="L168" s="18"/>
      <c r="M168" s="18"/>
      <c r="N168" s="18"/>
      <c r="O168" s="18"/>
      <c r="P168" s="18"/>
      <c r="Q168" s="18"/>
      <c r="R168" s="18"/>
      <c r="S168" s="18"/>
      <c r="T168" s="18"/>
      <c r="U168" s="18"/>
      <c r="V168" s="18"/>
      <c r="W168" s="18"/>
      <c r="X168" s="18"/>
      <c r="Y168" s="18"/>
      <c r="Z168" s="18"/>
      <c r="AA168" s="18"/>
      <c r="AB168" s="18"/>
      <c r="AC168" s="87">
        <v>163</v>
      </c>
      <c r="AD168" s="87">
        <v>0</v>
      </c>
      <c r="AE168" s="87">
        <v>0</v>
      </c>
      <c r="AF168" s="87">
        <v>0</v>
      </c>
    </row>
    <row r="169" spans="1:32" ht="12">
      <c r="A169" s="18"/>
      <c r="B169" s="18"/>
      <c r="C169" s="18"/>
      <c r="D169" s="18"/>
      <c r="E169" s="18"/>
      <c r="F169" s="18"/>
      <c r="G169" s="18"/>
      <c r="H169" s="18"/>
      <c r="I169" s="18"/>
      <c r="J169" s="18"/>
      <c r="K169" s="18"/>
      <c r="L169" s="18"/>
      <c r="M169" s="18"/>
      <c r="N169" s="18"/>
      <c r="O169" s="18"/>
      <c r="P169" s="18"/>
      <c r="Q169" s="18"/>
      <c r="R169" s="18"/>
      <c r="S169" s="18"/>
      <c r="T169" s="18"/>
      <c r="U169" s="18"/>
      <c r="V169" s="18"/>
      <c r="W169" s="18"/>
      <c r="X169" s="18"/>
      <c r="Y169" s="18"/>
      <c r="Z169" s="18"/>
      <c r="AA169" s="18"/>
      <c r="AB169" s="18"/>
      <c r="AC169" s="87">
        <v>164</v>
      </c>
      <c r="AD169" s="87">
        <v>0</v>
      </c>
      <c r="AE169" s="87">
        <v>0</v>
      </c>
      <c r="AF169" s="87">
        <v>0</v>
      </c>
    </row>
    <row r="170" spans="1:32" ht="12">
      <c r="A170" s="18"/>
      <c r="B170" s="18"/>
      <c r="C170" s="18"/>
      <c r="D170" s="18"/>
      <c r="E170" s="18"/>
      <c r="F170" s="18"/>
      <c r="G170" s="18"/>
      <c r="H170" s="18"/>
      <c r="I170" s="18"/>
      <c r="J170" s="18"/>
      <c r="K170" s="18"/>
      <c r="L170" s="18"/>
      <c r="M170" s="18"/>
      <c r="N170" s="18"/>
      <c r="O170" s="18"/>
      <c r="P170" s="18"/>
      <c r="Q170" s="18"/>
      <c r="R170" s="18"/>
      <c r="S170" s="18"/>
      <c r="T170" s="18"/>
      <c r="U170" s="18"/>
      <c r="V170" s="18"/>
      <c r="W170" s="18"/>
      <c r="X170" s="18"/>
      <c r="Y170" s="18"/>
      <c r="Z170" s="18"/>
      <c r="AA170" s="18"/>
      <c r="AB170" s="18"/>
      <c r="AC170" s="87">
        <v>165</v>
      </c>
      <c r="AD170" s="87">
        <v>0</v>
      </c>
      <c r="AE170" s="87">
        <v>0</v>
      </c>
      <c r="AF170" s="87">
        <v>0</v>
      </c>
    </row>
    <row r="171" spans="1:32" ht="12">
      <c r="A171" s="18"/>
      <c r="B171" s="18"/>
      <c r="C171" s="18"/>
      <c r="D171" s="18"/>
      <c r="E171" s="18"/>
      <c r="F171" s="18"/>
      <c r="G171" s="18"/>
      <c r="H171" s="18"/>
      <c r="I171" s="18"/>
      <c r="J171" s="18"/>
      <c r="K171" s="18"/>
      <c r="L171" s="18"/>
      <c r="M171" s="18"/>
      <c r="N171" s="18"/>
      <c r="O171" s="18"/>
      <c r="P171" s="18"/>
      <c r="Q171" s="18"/>
      <c r="R171" s="18"/>
      <c r="S171" s="18"/>
      <c r="T171" s="18"/>
      <c r="U171" s="18"/>
      <c r="V171" s="18"/>
      <c r="W171" s="18"/>
      <c r="X171" s="18"/>
      <c r="Y171" s="18"/>
      <c r="Z171" s="18"/>
      <c r="AA171" s="18"/>
      <c r="AB171" s="18"/>
      <c r="AC171" s="87">
        <v>166</v>
      </c>
      <c r="AD171" s="87">
        <v>0</v>
      </c>
      <c r="AE171" s="87">
        <v>0</v>
      </c>
      <c r="AF171" s="87">
        <v>0</v>
      </c>
    </row>
    <row r="172" spans="1:32" ht="12">
      <c r="A172" s="18"/>
      <c r="B172" s="18"/>
      <c r="C172" s="18"/>
      <c r="D172" s="18"/>
      <c r="E172" s="18"/>
      <c r="F172" s="18"/>
      <c r="G172" s="18"/>
      <c r="H172" s="18"/>
      <c r="I172" s="18"/>
      <c r="J172" s="18"/>
      <c r="K172" s="18"/>
      <c r="L172" s="18"/>
      <c r="M172" s="18"/>
      <c r="N172" s="18"/>
      <c r="O172" s="18"/>
      <c r="P172" s="18"/>
      <c r="Q172" s="18"/>
      <c r="R172" s="18"/>
      <c r="S172" s="18"/>
      <c r="T172" s="18"/>
      <c r="U172" s="18"/>
      <c r="V172" s="18"/>
      <c r="W172" s="18"/>
      <c r="X172" s="18"/>
      <c r="Y172" s="18"/>
      <c r="Z172" s="18"/>
      <c r="AA172" s="18"/>
      <c r="AB172" s="18"/>
      <c r="AC172" s="87">
        <v>167</v>
      </c>
      <c r="AD172" s="87">
        <v>0</v>
      </c>
      <c r="AE172" s="87">
        <v>0</v>
      </c>
      <c r="AF172" s="87">
        <v>0</v>
      </c>
    </row>
    <row r="173" spans="1:32" ht="12">
      <c r="A173" s="18"/>
      <c r="B173" s="18"/>
      <c r="C173" s="18"/>
      <c r="D173" s="18"/>
      <c r="E173" s="18"/>
      <c r="F173" s="18"/>
      <c r="G173" s="18"/>
      <c r="H173" s="18"/>
      <c r="I173" s="18"/>
      <c r="J173" s="18"/>
      <c r="K173" s="18"/>
      <c r="L173" s="18"/>
      <c r="M173" s="18"/>
      <c r="N173" s="18"/>
      <c r="O173" s="18"/>
      <c r="P173" s="18"/>
      <c r="Q173" s="18"/>
      <c r="R173" s="18"/>
      <c r="S173" s="18"/>
      <c r="T173" s="18"/>
      <c r="U173" s="18"/>
      <c r="V173" s="18"/>
      <c r="W173" s="18"/>
      <c r="X173" s="18"/>
      <c r="Y173" s="18"/>
      <c r="Z173" s="18"/>
      <c r="AA173" s="18"/>
      <c r="AB173" s="18"/>
      <c r="AC173" s="87">
        <v>168</v>
      </c>
      <c r="AD173" s="87">
        <v>0</v>
      </c>
      <c r="AE173" s="87">
        <v>0</v>
      </c>
      <c r="AF173" s="87">
        <v>0</v>
      </c>
    </row>
    <row r="174" spans="1:32" ht="12">
      <c r="A174" s="18"/>
      <c r="B174" s="18"/>
      <c r="C174" s="18"/>
      <c r="D174" s="18"/>
      <c r="E174" s="18"/>
      <c r="F174" s="18"/>
      <c r="G174" s="18"/>
      <c r="H174" s="18"/>
      <c r="I174" s="18"/>
      <c r="J174" s="18"/>
      <c r="K174" s="18"/>
      <c r="L174" s="18"/>
      <c r="M174" s="18"/>
      <c r="N174" s="18"/>
      <c r="O174" s="18"/>
      <c r="P174" s="18"/>
      <c r="Q174" s="18"/>
      <c r="R174" s="18"/>
      <c r="S174" s="18"/>
      <c r="T174" s="18"/>
      <c r="U174" s="18"/>
      <c r="V174" s="18"/>
      <c r="W174" s="18"/>
      <c r="X174" s="18"/>
      <c r="Y174" s="18"/>
      <c r="Z174" s="18"/>
      <c r="AA174" s="18"/>
      <c r="AB174" s="18"/>
      <c r="AC174" s="87">
        <v>169</v>
      </c>
      <c r="AD174" s="87">
        <v>0</v>
      </c>
      <c r="AE174" s="87">
        <v>0</v>
      </c>
      <c r="AF174" s="87">
        <v>0</v>
      </c>
    </row>
    <row r="175" spans="1:32" ht="12">
      <c r="A175" s="18"/>
      <c r="B175" s="18"/>
      <c r="C175" s="18"/>
      <c r="D175" s="18"/>
      <c r="E175" s="18"/>
      <c r="F175" s="18"/>
      <c r="G175" s="18"/>
      <c r="H175" s="18"/>
      <c r="I175" s="18"/>
      <c r="J175" s="18"/>
      <c r="K175" s="18"/>
      <c r="L175" s="18"/>
      <c r="M175" s="18"/>
      <c r="N175" s="18"/>
      <c r="O175" s="18"/>
      <c r="P175" s="18"/>
      <c r="Q175" s="18"/>
      <c r="R175" s="18"/>
      <c r="S175" s="18"/>
      <c r="T175" s="18"/>
      <c r="U175" s="18"/>
      <c r="V175" s="18"/>
      <c r="W175" s="18"/>
      <c r="X175" s="18"/>
      <c r="Y175" s="18"/>
      <c r="Z175" s="18"/>
      <c r="AA175" s="18"/>
      <c r="AB175" s="18"/>
      <c r="AC175" s="87">
        <v>170</v>
      </c>
      <c r="AD175" s="87">
        <v>0</v>
      </c>
      <c r="AE175" s="87">
        <v>0</v>
      </c>
      <c r="AF175" s="87">
        <v>0</v>
      </c>
    </row>
    <row r="176" spans="1:32" ht="12">
      <c r="A176" s="18"/>
      <c r="B176" s="18"/>
      <c r="C176" s="18"/>
      <c r="D176" s="18"/>
      <c r="E176" s="18"/>
      <c r="F176" s="18"/>
      <c r="G176" s="18"/>
      <c r="H176" s="18"/>
      <c r="I176" s="18"/>
      <c r="J176" s="18"/>
      <c r="K176" s="18"/>
      <c r="L176" s="18"/>
      <c r="M176" s="18"/>
      <c r="N176" s="18"/>
      <c r="O176" s="18"/>
      <c r="P176" s="18"/>
      <c r="Q176" s="18"/>
      <c r="R176" s="18"/>
      <c r="S176" s="18"/>
      <c r="T176" s="18"/>
      <c r="U176" s="18"/>
      <c r="V176" s="18"/>
      <c r="W176" s="18"/>
      <c r="X176" s="18"/>
      <c r="Y176" s="18"/>
      <c r="Z176" s="18"/>
      <c r="AA176" s="18"/>
      <c r="AB176" s="18"/>
      <c r="AC176" s="87">
        <v>171</v>
      </c>
      <c r="AD176" s="87">
        <v>0</v>
      </c>
      <c r="AE176" s="87">
        <v>0</v>
      </c>
      <c r="AF176" s="87">
        <v>0</v>
      </c>
    </row>
    <row r="177" spans="1:32" ht="12">
      <c r="A177" s="18"/>
      <c r="B177" s="18"/>
      <c r="C177" s="18"/>
      <c r="D177" s="18"/>
      <c r="E177" s="18"/>
      <c r="F177" s="18"/>
      <c r="G177" s="18"/>
      <c r="H177" s="18"/>
      <c r="I177" s="18"/>
      <c r="J177" s="18"/>
      <c r="K177" s="18"/>
      <c r="L177" s="18"/>
      <c r="M177" s="18"/>
      <c r="N177" s="18"/>
      <c r="O177" s="18"/>
      <c r="P177" s="18"/>
      <c r="Q177" s="18"/>
      <c r="R177" s="18"/>
      <c r="S177" s="18"/>
      <c r="T177" s="18"/>
      <c r="U177" s="18"/>
      <c r="V177" s="18"/>
      <c r="W177" s="18"/>
      <c r="X177" s="18"/>
      <c r="Y177" s="18"/>
      <c r="Z177" s="18"/>
      <c r="AA177" s="18"/>
      <c r="AB177" s="18"/>
      <c r="AC177" s="87">
        <v>172</v>
      </c>
      <c r="AD177" s="87">
        <v>0</v>
      </c>
      <c r="AE177" s="87">
        <v>0</v>
      </c>
      <c r="AF177" s="87">
        <v>0</v>
      </c>
    </row>
    <row r="178" spans="1:32" ht="12">
      <c r="A178" s="18"/>
      <c r="B178" s="18"/>
      <c r="C178" s="18"/>
      <c r="D178" s="18"/>
      <c r="E178" s="18"/>
      <c r="F178" s="18"/>
      <c r="G178" s="18"/>
      <c r="H178" s="18"/>
      <c r="I178" s="18"/>
      <c r="J178" s="18"/>
      <c r="K178" s="18"/>
      <c r="L178" s="18"/>
      <c r="M178" s="18"/>
      <c r="N178" s="18"/>
      <c r="O178" s="18"/>
      <c r="P178" s="18"/>
      <c r="Q178" s="18"/>
      <c r="R178" s="18"/>
      <c r="S178" s="18"/>
      <c r="T178" s="18"/>
      <c r="U178" s="18"/>
      <c r="V178" s="18"/>
      <c r="W178" s="18"/>
      <c r="X178" s="18"/>
      <c r="Y178" s="18"/>
      <c r="Z178" s="18"/>
      <c r="AA178" s="18"/>
      <c r="AB178" s="18"/>
      <c r="AC178" s="87">
        <v>173</v>
      </c>
      <c r="AD178" s="87">
        <v>0</v>
      </c>
      <c r="AE178" s="87">
        <v>0</v>
      </c>
      <c r="AF178" s="87">
        <v>0</v>
      </c>
    </row>
    <row r="179" spans="1:32" ht="12">
      <c r="A179" s="18"/>
      <c r="B179" s="18"/>
      <c r="C179" s="18"/>
      <c r="D179" s="18"/>
      <c r="E179" s="18"/>
      <c r="F179" s="18"/>
      <c r="G179" s="18"/>
      <c r="H179" s="18"/>
      <c r="I179" s="18"/>
      <c r="J179" s="18"/>
      <c r="K179" s="18"/>
      <c r="L179" s="18"/>
      <c r="M179" s="18"/>
      <c r="N179" s="18"/>
      <c r="O179" s="18"/>
      <c r="P179" s="18"/>
      <c r="Q179" s="18"/>
      <c r="R179" s="18"/>
      <c r="S179" s="18"/>
      <c r="T179" s="18"/>
      <c r="U179" s="18"/>
      <c r="V179" s="18"/>
      <c r="W179" s="18"/>
      <c r="X179" s="18"/>
      <c r="Y179" s="18"/>
      <c r="Z179" s="18"/>
      <c r="AA179" s="18"/>
      <c r="AB179" s="18"/>
      <c r="AC179" s="87">
        <v>174</v>
      </c>
      <c r="AD179" s="87">
        <v>0</v>
      </c>
      <c r="AE179" s="87">
        <v>0</v>
      </c>
      <c r="AF179" s="87">
        <v>0</v>
      </c>
    </row>
    <row r="180" spans="1:32" ht="12">
      <c r="A180" s="18"/>
      <c r="B180" s="18"/>
      <c r="C180" s="18"/>
      <c r="D180" s="18"/>
      <c r="E180" s="18"/>
      <c r="F180" s="18"/>
      <c r="G180" s="18"/>
      <c r="H180" s="18"/>
      <c r="I180" s="18"/>
      <c r="J180" s="18"/>
      <c r="K180" s="18"/>
      <c r="L180" s="18"/>
      <c r="M180" s="18"/>
      <c r="N180" s="18"/>
      <c r="O180" s="18"/>
      <c r="P180" s="18"/>
      <c r="Q180" s="18"/>
      <c r="R180" s="18"/>
      <c r="S180" s="18"/>
      <c r="T180" s="18"/>
      <c r="U180" s="18"/>
      <c r="V180" s="18"/>
      <c r="W180" s="18"/>
      <c r="X180" s="18"/>
      <c r="Y180" s="18"/>
      <c r="Z180" s="18"/>
      <c r="AA180" s="18"/>
      <c r="AB180" s="18"/>
      <c r="AC180" s="87">
        <v>175</v>
      </c>
      <c r="AD180" s="87">
        <v>0</v>
      </c>
      <c r="AE180" s="87">
        <v>0</v>
      </c>
      <c r="AF180" s="87">
        <v>0</v>
      </c>
    </row>
    <row r="181" spans="1:32" ht="12">
      <c r="A181" s="18"/>
      <c r="B181" s="18"/>
      <c r="C181" s="18"/>
      <c r="D181" s="18"/>
      <c r="E181" s="18"/>
      <c r="F181" s="18"/>
      <c r="G181" s="18"/>
      <c r="H181" s="18"/>
      <c r="I181" s="18"/>
      <c r="J181" s="18"/>
      <c r="K181" s="18"/>
      <c r="L181" s="18"/>
      <c r="M181" s="18"/>
      <c r="N181" s="18"/>
      <c r="O181" s="18"/>
      <c r="P181" s="18"/>
      <c r="Q181" s="18"/>
      <c r="R181" s="18"/>
      <c r="S181" s="18"/>
      <c r="T181" s="18"/>
      <c r="U181" s="18"/>
      <c r="V181" s="18"/>
      <c r="W181" s="18"/>
      <c r="X181" s="18"/>
      <c r="Y181" s="18"/>
      <c r="Z181" s="18"/>
      <c r="AA181" s="18"/>
      <c r="AB181" s="18"/>
      <c r="AC181" s="87">
        <v>176</v>
      </c>
      <c r="AD181" s="87">
        <v>0</v>
      </c>
      <c r="AE181" s="87">
        <v>0</v>
      </c>
      <c r="AF181" s="87">
        <v>0</v>
      </c>
    </row>
    <row r="182" spans="1:32" ht="12">
      <c r="A182" s="18"/>
      <c r="B182" s="18"/>
      <c r="C182" s="18"/>
      <c r="D182" s="18"/>
      <c r="E182" s="18"/>
      <c r="F182" s="18"/>
      <c r="G182" s="18"/>
      <c r="H182" s="18"/>
      <c r="I182" s="18"/>
      <c r="J182" s="18"/>
      <c r="K182" s="18"/>
      <c r="L182" s="18"/>
      <c r="M182" s="18"/>
      <c r="N182" s="18"/>
      <c r="O182" s="18"/>
      <c r="P182" s="18"/>
      <c r="Q182" s="18"/>
      <c r="R182" s="18"/>
      <c r="S182" s="18"/>
      <c r="T182" s="18"/>
      <c r="U182" s="18"/>
      <c r="V182" s="18"/>
      <c r="W182" s="18"/>
      <c r="X182" s="18"/>
      <c r="Y182" s="18"/>
      <c r="Z182" s="18"/>
      <c r="AA182" s="18"/>
      <c r="AB182" s="18"/>
      <c r="AC182" s="87">
        <v>177</v>
      </c>
      <c r="AD182" s="87">
        <v>0</v>
      </c>
      <c r="AE182" s="87">
        <v>0</v>
      </c>
      <c r="AF182" s="87">
        <v>0</v>
      </c>
    </row>
    <row r="183" spans="1:32" ht="12">
      <c r="A183" s="18"/>
      <c r="B183" s="18"/>
      <c r="C183" s="18"/>
      <c r="D183" s="18"/>
      <c r="E183" s="18"/>
      <c r="F183" s="18"/>
      <c r="G183" s="18"/>
      <c r="H183" s="18"/>
      <c r="I183" s="18"/>
      <c r="J183" s="18"/>
      <c r="K183" s="18"/>
      <c r="L183" s="18"/>
      <c r="M183" s="18"/>
      <c r="N183" s="18"/>
      <c r="O183" s="18"/>
      <c r="P183" s="18"/>
      <c r="Q183" s="18"/>
      <c r="R183" s="18"/>
      <c r="S183" s="18"/>
      <c r="T183" s="18"/>
      <c r="U183" s="18"/>
      <c r="V183" s="18"/>
      <c r="W183" s="18"/>
      <c r="X183" s="18"/>
      <c r="Y183" s="18"/>
      <c r="Z183" s="18"/>
      <c r="AA183" s="18"/>
      <c r="AB183" s="18"/>
      <c r="AC183" s="87">
        <v>178</v>
      </c>
      <c r="AD183" s="87">
        <v>0</v>
      </c>
      <c r="AE183" s="87">
        <v>0</v>
      </c>
      <c r="AF183" s="87">
        <v>0</v>
      </c>
    </row>
    <row r="184" spans="1:32" ht="12">
      <c r="A184" s="18"/>
      <c r="B184" s="18"/>
      <c r="C184" s="18"/>
      <c r="D184" s="18"/>
      <c r="E184" s="18"/>
      <c r="F184" s="18"/>
      <c r="G184" s="18"/>
      <c r="H184" s="18"/>
      <c r="I184" s="18"/>
      <c r="J184" s="18"/>
      <c r="K184" s="18"/>
      <c r="L184" s="18"/>
      <c r="M184" s="18"/>
      <c r="N184" s="18"/>
      <c r="O184" s="18"/>
      <c r="P184" s="18"/>
      <c r="Q184" s="18"/>
      <c r="R184" s="18"/>
      <c r="S184" s="18"/>
      <c r="T184" s="18"/>
      <c r="U184" s="18"/>
      <c r="V184" s="18"/>
      <c r="W184" s="18"/>
      <c r="X184" s="18"/>
      <c r="Y184" s="18"/>
      <c r="Z184" s="18"/>
      <c r="AA184" s="18"/>
      <c r="AB184" s="18"/>
      <c r="AC184" s="87">
        <v>179</v>
      </c>
      <c r="AD184" s="87">
        <v>0</v>
      </c>
      <c r="AE184" s="87">
        <v>0</v>
      </c>
      <c r="AF184" s="87">
        <v>0</v>
      </c>
    </row>
    <row r="185" spans="1:32" ht="12">
      <c r="A185" s="18"/>
      <c r="B185" s="18"/>
      <c r="C185" s="18"/>
      <c r="D185" s="18"/>
      <c r="E185" s="18"/>
      <c r="F185" s="18"/>
      <c r="G185" s="18"/>
      <c r="H185" s="18"/>
      <c r="I185" s="18"/>
      <c r="J185" s="18"/>
      <c r="K185" s="18"/>
      <c r="L185" s="18"/>
      <c r="M185" s="18"/>
      <c r="N185" s="18"/>
      <c r="O185" s="18"/>
      <c r="P185" s="18"/>
      <c r="Q185" s="18"/>
      <c r="R185" s="18"/>
      <c r="S185" s="18"/>
      <c r="T185" s="18"/>
      <c r="U185" s="18"/>
      <c r="V185" s="18"/>
      <c r="W185" s="18"/>
      <c r="X185" s="18"/>
      <c r="Y185" s="18"/>
      <c r="Z185" s="18"/>
      <c r="AA185" s="18"/>
      <c r="AB185" s="18"/>
      <c r="AC185" s="87">
        <v>180</v>
      </c>
      <c r="AD185" s="87">
        <v>0</v>
      </c>
      <c r="AE185" s="87">
        <v>0</v>
      </c>
      <c r="AF185" s="8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3"/>
  <sheetViews>
    <sheetView workbookViewId="0"/>
  </sheetViews>
  <sheetFormatPr defaultColWidth="8.83203125" defaultRowHeight="12"/>
  <cols>
    <col min="1" max="1" width="8.83203125" style="18"/>
    <col min="2" max="2" width="6" style="18" bestFit="1" customWidth="1"/>
    <col min="3" max="3" width="6.83203125" style="18" bestFit="1" customWidth="1"/>
    <col min="4" max="4" width="13.33203125" style="18" bestFit="1" customWidth="1"/>
    <col min="5" max="8" width="8.83203125" style="18"/>
    <col min="9" max="9" width="17.33203125" style="18" customWidth="1"/>
    <col min="10" max="10" width="13.33203125" style="18" customWidth="1"/>
    <col min="11" max="11" width="12.1640625" style="18" bestFit="1" customWidth="1"/>
    <col min="12" max="16384" width="8.83203125" style="18"/>
  </cols>
  <sheetData>
    <row r="3" spans="2:12" ht="14.25">
      <c r="B3" s="10" t="s">
        <v>1243</v>
      </c>
      <c r="C3" s="10" t="s">
        <v>1248</v>
      </c>
      <c r="D3" s="10" t="s">
        <v>558</v>
      </c>
      <c r="H3" s="80" t="s">
        <v>1249</v>
      </c>
      <c r="I3" s="80" t="s">
        <v>1250</v>
      </c>
      <c r="J3" s="80" t="s">
        <v>1251</v>
      </c>
      <c r="K3" s="80" t="s">
        <v>1252</v>
      </c>
      <c r="L3" s="164" t="s">
        <v>1253</v>
      </c>
    </row>
    <row r="4" spans="2:12" ht="14.25">
      <c r="B4" s="10">
        <v>1</v>
      </c>
      <c r="C4" s="10">
        <v>1990</v>
      </c>
      <c r="D4" s="10" t="s">
        <v>1254</v>
      </c>
      <c r="E4" s="18">
        <f>C4</f>
        <v>1990</v>
      </c>
      <c r="H4" s="80" t="str">
        <f>HLOOKUP(H3,比較地域マスタ!$E$5:$L$6,2,0)</f>
        <v>12</v>
      </c>
      <c r="I4" s="80" t="str">
        <f>HLOOKUP(I3,比較地域マスタ!$E$5:$L$6,2,0)</f>
        <v>千葉県</v>
      </c>
      <c r="J4" s="80" t="str">
        <f>HLOOKUP(J3,比較地域マスタ!$E$5:$L$6,2,0)</f>
        <v>横芝光町</v>
      </c>
      <c r="K4" s="80" t="str">
        <f>HLOOKUP(K3,比較地域マスタ!$E$5:$L$6,2,0)</f>
        <v>12410</v>
      </c>
      <c r="L4" s="80" t="str">
        <f>HLOOKUP(L3,比較地域マスタ!$E$5:$L$6,2,0)</f>
        <v>市区町村</v>
      </c>
    </row>
    <row r="5" spans="2:12" ht="14.25">
      <c r="B5" s="10">
        <v>2</v>
      </c>
      <c r="C5" s="10">
        <v>2005</v>
      </c>
      <c r="D5" s="10" t="s">
        <v>1255</v>
      </c>
      <c r="E5" s="18">
        <f t="shared" ref="E5:E23" si="0">C5</f>
        <v>2005</v>
      </c>
      <c r="I5" s="80" t="s">
        <v>258</v>
      </c>
      <c r="J5" s="938">
        <v>2021</v>
      </c>
      <c r="K5" s="80" t="str">
        <f>VLOOKUP(J5,年度マスタ!C:D,2,0)</f>
        <v>令和3年度</v>
      </c>
    </row>
    <row r="6" spans="2:12" ht="14.25">
      <c r="B6" s="10">
        <v>3</v>
      </c>
      <c r="C6" s="10">
        <v>2006</v>
      </c>
      <c r="D6" s="10" t="s">
        <v>1256</v>
      </c>
      <c r="E6" s="18">
        <f t="shared" si="0"/>
        <v>2006</v>
      </c>
      <c r="I6" s="80" t="s">
        <v>188</v>
      </c>
      <c r="J6" s="938">
        <v>2020</v>
      </c>
      <c r="K6" s="80" t="str">
        <f>VLOOKUP(J6,年度マスタ!C:D,2,0)</f>
        <v>令和2年度</v>
      </c>
    </row>
    <row r="7" spans="2:12" ht="14.25">
      <c r="B7" s="10">
        <v>4</v>
      </c>
      <c r="C7" s="10">
        <v>2007</v>
      </c>
      <c r="D7" s="10" t="s">
        <v>1257</v>
      </c>
      <c r="E7" s="18">
        <f t="shared" si="0"/>
        <v>2007</v>
      </c>
      <c r="I7" s="80" t="s">
        <v>1258</v>
      </c>
      <c r="J7" s="80">
        <v>2022</v>
      </c>
      <c r="K7" s="80" t="str">
        <f>VLOOKUP(J7,年度マスタ!C:D,2,0)</f>
        <v>令和4年度</v>
      </c>
    </row>
    <row r="8" spans="2:12" ht="14.25">
      <c r="B8" s="10">
        <v>5</v>
      </c>
      <c r="C8" s="10">
        <v>2008</v>
      </c>
      <c r="D8" s="10" t="s">
        <v>1259</v>
      </c>
      <c r="E8" s="18">
        <f t="shared" si="0"/>
        <v>2008</v>
      </c>
      <c r="I8" s="80" t="s">
        <v>1260</v>
      </c>
      <c r="J8" s="80">
        <v>2021</v>
      </c>
      <c r="K8" s="80" t="str">
        <f>VLOOKUP(J8,年度マスタ!C:D,2,0)</f>
        <v>令和3年度</v>
      </c>
    </row>
    <row r="9" spans="2:12" ht="14.25">
      <c r="B9" s="10">
        <v>6</v>
      </c>
      <c r="C9" s="10">
        <v>2009</v>
      </c>
      <c r="D9" s="10" t="s">
        <v>1261</v>
      </c>
      <c r="E9" s="18">
        <f t="shared" si="0"/>
        <v>2009</v>
      </c>
      <c r="I9" s="80" t="s">
        <v>1262</v>
      </c>
      <c r="J9" s="80">
        <v>2023</v>
      </c>
      <c r="K9" s="80" t="str">
        <f>VLOOKUP(J9,年度マスタ!C:D,2,0)</f>
        <v>令和5年度</v>
      </c>
    </row>
    <row r="10" spans="2:12" ht="14.25">
      <c r="B10" s="10">
        <v>7</v>
      </c>
      <c r="C10" s="10">
        <v>2010</v>
      </c>
      <c r="D10" s="10" t="s">
        <v>1263</v>
      </c>
      <c r="E10" s="18">
        <f t="shared" si="0"/>
        <v>2010</v>
      </c>
    </row>
    <row r="11" spans="2:12" ht="14.25">
      <c r="B11" s="10">
        <v>8</v>
      </c>
      <c r="C11" s="10">
        <v>2011</v>
      </c>
      <c r="D11" s="10" t="s">
        <v>1264</v>
      </c>
      <c r="E11" s="18">
        <f t="shared" si="0"/>
        <v>2011</v>
      </c>
    </row>
    <row r="12" spans="2:12" ht="14.25">
      <c r="B12" s="10">
        <v>9</v>
      </c>
      <c r="C12" s="10">
        <v>2012</v>
      </c>
      <c r="D12" s="10" t="s">
        <v>1265</v>
      </c>
      <c r="E12" s="18">
        <f t="shared" si="0"/>
        <v>2012</v>
      </c>
    </row>
    <row r="13" spans="2:12" ht="14.25">
      <c r="B13" s="10">
        <v>10</v>
      </c>
      <c r="C13" s="10">
        <v>2013</v>
      </c>
      <c r="D13" s="10" t="s">
        <v>1266</v>
      </c>
      <c r="E13" s="18">
        <f t="shared" si="0"/>
        <v>2013</v>
      </c>
    </row>
    <row r="14" spans="2:12" ht="14.25">
      <c r="B14" s="10">
        <v>11</v>
      </c>
      <c r="C14" s="10">
        <v>2014</v>
      </c>
      <c r="D14" s="10" t="s">
        <v>1267</v>
      </c>
      <c r="E14" s="18">
        <f t="shared" si="0"/>
        <v>2014</v>
      </c>
    </row>
    <row r="15" spans="2:12" ht="14.25">
      <c r="B15" s="10">
        <v>12</v>
      </c>
      <c r="C15" s="10">
        <v>2015</v>
      </c>
      <c r="D15" s="10" t="s">
        <v>1268</v>
      </c>
      <c r="E15" s="18">
        <f t="shared" si="0"/>
        <v>2015</v>
      </c>
    </row>
    <row r="16" spans="2:12" ht="14.25">
      <c r="B16" s="10">
        <v>13</v>
      </c>
      <c r="C16" s="10">
        <v>2016</v>
      </c>
      <c r="D16" s="10" t="s">
        <v>1269</v>
      </c>
      <c r="E16" s="18">
        <f t="shared" si="0"/>
        <v>2016</v>
      </c>
    </row>
    <row r="17" spans="2:5" ht="14.25">
      <c r="B17" s="10">
        <v>14</v>
      </c>
      <c r="C17" s="10">
        <v>2017</v>
      </c>
      <c r="D17" s="10" t="s">
        <v>1270</v>
      </c>
      <c r="E17" s="18">
        <f t="shared" si="0"/>
        <v>2017</v>
      </c>
    </row>
    <row r="18" spans="2:5" ht="14.25">
      <c r="B18" s="10">
        <v>15</v>
      </c>
      <c r="C18" s="10">
        <v>2018</v>
      </c>
      <c r="D18" s="10" t="s">
        <v>1271</v>
      </c>
      <c r="E18" s="18">
        <f t="shared" si="0"/>
        <v>2018</v>
      </c>
    </row>
    <row r="19" spans="2:5" ht="14.25">
      <c r="B19" s="10">
        <v>16</v>
      </c>
      <c r="C19" s="10">
        <v>2019</v>
      </c>
      <c r="D19" s="10" t="s">
        <v>94</v>
      </c>
      <c r="E19" s="18">
        <f t="shared" si="0"/>
        <v>2019</v>
      </c>
    </row>
    <row r="20" spans="2:5" ht="14.25">
      <c r="B20" s="10">
        <v>17</v>
      </c>
      <c r="C20" s="10">
        <v>2020</v>
      </c>
      <c r="D20" s="10" t="s">
        <v>1272</v>
      </c>
      <c r="E20" s="18">
        <f t="shared" si="0"/>
        <v>2020</v>
      </c>
    </row>
    <row r="21" spans="2:5" ht="14.25">
      <c r="B21" s="10">
        <v>18</v>
      </c>
      <c r="C21" s="10">
        <v>2021</v>
      </c>
      <c r="D21" s="10" t="s">
        <v>1273</v>
      </c>
      <c r="E21" s="18">
        <f t="shared" si="0"/>
        <v>2021</v>
      </c>
    </row>
    <row r="22" spans="2:5" ht="14.25">
      <c r="B22" s="10">
        <v>19</v>
      </c>
      <c r="C22" s="10">
        <v>2022</v>
      </c>
      <c r="D22" s="10" t="s">
        <v>1274</v>
      </c>
      <c r="E22" s="18">
        <f t="shared" si="0"/>
        <v>2022</v>
      </c>
    </row>
    <row r="23" spans="2:5" ht="14.25">
      <c r="B23" s="10">
        <v>20</v>
      </c>
      <c r="C23" s="10">
        <v>2023</v>
      </c>
      <c r="D23" s="10" t="s">
        <v>1275</v>
      </c>
      <c r="E23" s="18">
        <f t="shared" si="0"/>
        <v>2023</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40" zoomScalePageLayoutView="70" workbookViewId="0"/>
  </sheetViews>
  <sheetFormatPr defaultColWidth="9.33203125" defaultRowHeight="19.5"/>
  <cols>
    <col min="1" max="1" width="2.83203125" style="18" customWidth="1"/>
    <col min="2" max="2" width="1.83203125" style="18" customWidth="1"/>
    <col min="3" max="3" width="11.83203125" style="348" customWidth="1"/>
    <col min="4" max="8" width="11.83203125" style="18" customWidth="1"/>
    <col min="9" max="9" width="8" style="18" customWidth="1"/>
    <col min="10" max="10" width="1.83203125" style="18" customWidth="1"/>
    <col min="11" max="12" width="1.83203125" style="315" customWidth="1"/>
    <col min="13" max="13" width="4" style="315" customWidth="1"/>
    <col min="14" max="14" width="17.5" style="314" customWidth="1"/>
    <col min="15" max="15" width="17.83203125" style="315" customWidth="1"/>
    <col min="16" max="16" width="15.83203125" style="315" customWidth="1"/>
    <col min="17" max="17" width="1.83203125" style="18" customWidth="1"/>
    <col min="18" max="18" width="1.6640625" style="18" customWidth="1"/>
    <col min="19" max="19" width="4.33203125" style="18" customWidth="1"/>
    <col min="20" max="20" width="1.83203125" style="34" customWidth="1"/>
    <col min="21" max="22" width="1.83203125" style="23" customWidth="1"/>
    <col min="23" max="23" width="24.83203125" style="23" customWidth="1"/>
    <col min="24" max="30" width="13.33203125" style="23" customWidth="1"/>
    <col min="31" max="31" width="13.33203125" style="34" customWidth="1"/>
    <col min="32" max="37" width="13.33203125" style="23" customWidth="1"/>
    <col min="38" max="38" width="4.5" style="18" customWidth="1"/>
    <col min="39" max="39" width="2.1640625" style="18" customWidth="1"/>
    <col min="40" max="47" width="3.1640625" style="18" customWidth="1"/>
    <col min="48" max="49" width="9.33203125" style="18"/>
    <col min="50" max="50" width="29" style="18" customWidth="1"/>
    <col min="51" max="51" width="38.33203125" style="18" customWidth="1"/>
    <col min="52" max="64" width="18.83203125" style="18" customWidth="1"/>
    <col min="65" max="65" width="19.33203125" style="18" bestFit="1" customWidth="1"/>
    <col min="66" max="66" width="18.33203125" style="18" bestFit="1" customWidth="1"/>
    <col min="67" max="67" width="17.1640625" style="18" customWidth="1"/>
    <col min="68" max="16384" width="9.33203125" style="18"/>
  </cols>
  <sheetData>
    <row r="1" spans="1:62" s="191" customFormat="1" ht="50.25" customHeight="1">
      <c r="A1" s="204"/>
      <c r="B1" s="426" t="s">
        <v>1490</v>
      </c>
      <c r="C1" s="204"/>
      <c r="D1" s="204"/>
      <c r="E1" s="204"/>
      <c r="F1" s="204"/>
      <c r="G1" s="204"/>
      <c r="H1" s="204"/>
      <c r="I1" s="204"/>
      <c r="J1" s="204"/>
      <c r="K1" s="204"/>
      <c r="L1" s="204"/>
      <c r="M1" s="204"/>
      <c r="N1" s="204"/>
      <c r="O1" s="204"/>
      <c r="P1" s="204"/>
      <c r="Q1" s="204"/>
      <c r="R1" s="204"/>
      <c r="S1" s="204"/>
      <c r="T1" s="204"/>
      <c r="U1" s="204"/>
      <c r="V1" s="204"/>
      <c r="W1" s="344"/>
      <c r="X1" s="204"/>
      <c r="Y1" s="204"/>
      <c r="Z1" s="204"/>
      <c r="AA1" s="204"/>
      <c r="AB1" s="204"/>
      <c r="AC1" s="204"/>
      <c r="AD1" s="204"/>
      <c r="AE1" s="204"/>
      <c r="AF1" s="204"/>
      <c r="AG1" s="204"/>
      <c r="AH1" s="204"/>
      <c r="AI1" s="204"/>
      <c r="AJ1" s="204"/>
      <c r="AK1" s="345" t="str">
        <f>年度マスタ!J4</f>
        <v>横芝光町</v>
      </c>
      <c r="AL1" s="346"/>
      <c r="AM1" s="295"/>
      <c r="AW1" s="34" t="s">
        <v>20</v>
      </c>
      <c r="AY1" s="34" t="s">
        <v>1493</v>
      </c>
      <c r="AZ1" s="34" t="s">
        <v>21</v>
      </c>
      <c r="BA1" s="34"/>
      <c r="BB1" s="34" t="str">
        <f>"3）排出量の部門・分野別構成比 "&amp;年度マスタ!K5&amp;"（"&amp;年度マスタ!J5&amp;"年度）"</f>
        <v>3）排出量の部門・分野別構成比 令和3年度（2021年度）</v>
      </c>
    </row>
    <row r="2" spans="1:62" ht="3" customHeight="1">
      <c r="B2" s="347"/>
      <c r="G2" s="349"/>
    </row>
    <row r="3" spans="1:62" ht="25.5" customHeight="1">
      <c r="B3" s="498" t="s">
        <v>1489</v>
      </c>
      <c r="C3" s="498"/>
      <c r="D3" s="350"/>
      <c r="E3" s="350"/>
      <c r="F3" s="350"/>
      <c r="G3" s="350"/>
      <c r="H3" s="350"/>
      <c r="I3" s="350"/>
      <c r="J3" s="350"/>
      <c r="K3" s="351"/>
      <c r="L3" s="351"/>
      <c r="M3" s="351"/>
      <c r="N3" s="352"/>
      <c r="O3" s="351"/>
      <c r="P3" s="351"/>
      <c r="Q3" s="350"/>
      <c r="R3" s="350"/>
      <c r="S3" s="23"/>
      <c r="AC3" s="18"/>
      <c r="AD3" s="18"/>
      <c r="AX3" s="34"/>
      <c r="AY3" s="34"/>
      <c r="AZ3" s="34" t="s">
        <v>1341</v>
      </c>
      <c r="BA3" s="34"/>
      <c r="BB3" s="34"/>
      <c r="BC3" s="34" t="s">
        <v>1378</v>
      </c>
      <c r="BD3" s="34"/>
      <c r="BE3" s="34"/>
      <c r="BF3" s="34" t="s">
        <v>1379</v>
      </c>
      <c r="BG3" s="34"/>
      <c r="BH3" s="34"/>
    </row>
    <row r="4" spans="1:62" ht="17.100000000000001" customHeight="1">
      <c r="B4" s="353"/>
      <c r="C4" s="1117" t="s">
        <v>1447</v>
      </c>
      <c r="D4" s="1117"/>
      <c r="E4" s="1117"/>
      <c r="F4" s="1117"/>
      <c r="G4" s="1117"/>
      <c r="H4" s="1117"/>
      <c r="I4" s="1117"/>
      <c r="J4" s="1117"/>
      <c r="K4" s="1117"/>
      <c r="L4" s="1117"/>
      <c r="M4" s="1117"/>
      <c r="N4" s="1117"/>
      <c r="O4" s="354"/>
      <c r="P4" s="354"/>
      <c r="Q4" s="355"/>
      <c r="R4" s="15"/>
      <c r="S4" s="353"/>
      <c r="T4" s="1117" t="s">
        <v>1449</v>
      </c>
      <c r="U4" s="1117"/>
      <c r="V4" s="1117"/>
      <c r="W4" s="1117"/>
      <c r="X4" s="1117"/>
      <c r="Y4" s="1117"/>
      <c r="Z4" s="1117"/>
      <c r="AA4" s="1117"/>
      <c r="AB4" s="1117"/>
      <c r="AC4" s="1117"/>
      <c r="AD4" s="356"/>
      <c r="AE4" s="357"/>
      <c r="AF4" s="356"/>
      <c r="AG4" s="356"/>
      <c r="AH4" s="356"/>
      <c r="AI4" s="356"/>
      <c r="AJ4" s="356"/>
      <c r="AK4" s="356"/>
      <c r="AL4" s="355"/>
      <c r="AM4" s="15"/>
      <c r="AY4" s="34"/>
      <c r="AZ4" s="34"/>
      <c r="BA4" s="18" t="s">
        <v>1386</v>
      </c>
      <c r="BB4" s="34"/>
      <c r="BC4" s="34"/>
      <c r="BD4" s="34"/>
      <c r="BE4" s="34"/>
      <c r="BF4" s="34"/>
      <c r="BG4" s="34"/>
      <c r="BH4" s="34"/>
    </row>
    <row r="5" spans="1:62" s="23" customFormat="1" ht="17.100000000000001" customHeight="1">
      <c r="B5" s="358"/>
      <c r="C5" s="1118"/>
      <c r="D5" s="1118"/>
      <c r="E5" s="1118"/>
      <c r="F5" s="1118"/>
      <c r="G5" s="1118"/>
      <c r="H5" s="1118"/>
      <c r="I5" s="1118"/>
      <c r="J5" s="1118"/>
      <c r="K5" s="1118"/>
      <c r="L5" s="1118"/>
      <c r="M5" s="1118"/>
      <c r="N5" s="1118"/>
      <c r="O5" s="359"/>
      <c r="P5" s="360"/>
      <c r="Q5" s="361"/>
      <c r="S5" s="358"/>
      <c r="T5" s="1118"/>
      <c r="U5" s="1118"/>
      <c r="V5" s="1118"/>
      <c r="W5" s="1118"/>
      <c r="X5" s="1118"/>
      <c r="Y5" s="1118"/>
      <c r="Z5" s="1118"/>
      <c r="AA5" s="1118"/>
      <c r="AB5" s="1118"/>
      <c r="AC5" s="1118"/>
      <c r="AD5" s="362"/>
      <c r="AE5" s="362"/>
      <c r="AF5" s="362"/>
      <c r="AG5" s="362"/>
      <c r="AH5" s="362"/>
      <c r="AI5" s="362"/>
      <c r="AJ5" s="362"/>
      <c r="AK5" s="362"/>
      <c r="AL5" s="361"/>
      <c r="AM5" s="15"/>
      <c r="AX5" s="363"/>
      <c r="AY5" s="19" t="s">
        <v>22</v>
      </c>
      <c r="AZ5" s="19"/>
      <c r="BA5" s="364">
        <f>SUM(AZ6:AZ8)</f>
        <v>174.16472667839716</v>
      </c>
      <c r="BB5" s="34"/>
      <c r="BC5" s="19"/>
      <c r="BD5" s="364">
        <f>AC35</f>
        <v>160.08231700227796</v>
      </c>
      <c r="BE5" s="34"/>
      <c r="BF5" s="19"/>
      <c r="BG5" s="364">
        <f>AK35</f>
        <v>156.82407225635944</v>
      </c>
      <c r="BH5" s="365"/>
      <c r="BI5" s="18"/>
      <c r="BJ5" s="18"/>
    </row>
    <row r="6" spans="1:62" ht="17.100000000000001" customHeight="1">
      <c r="B6" s="366"/>
      <c r="C6" s="367"/>
      <c r="D6" s="1104"/>
      <c r="E6" s="1104"/>
      <c r="F6" s="1104"/>
      <c r="G6" s="621"/>
      <c r="H6" s="368"/>
      <c r="I6" s="369"/>
      <c r="J6" s="370"/>
      <c r="K6" s="1105" t="s">
        <v>82</v>
      </c>
      <c r="L6" s="1105"/>
      <c r="M6" s="1105"/>
      <c r="N6" s="1105"/>
      <c r="O6" s="503" t="s">
        <v>1343</v>
      </c>
      <c r="P6" s="1107" t="s">
        <v>24</v>
      </c>
      <c r="Q6" s="371"/>
      <c r="R6" s="15"/>
      <c r="S6" s="312"/>
      <c r="T6" s="23" t="s">
        <v>1404</v>
      </c>
      <c r="X6" s="362"/>
      <c r="Y6" s="362"/>
      <c r="Z6" s="362"/>
      <c r="AA6" s="362"/>
      <c r="AB6" s="362"/>
      <c r="AC6" s="362"/>
      <c r="AD6" s="362"/>
      <c r="AE6" s="372"/>
      <c r="AF6" s="362"/>
      <c r="AG6" s="362"/>
      <c r="AH6" s="362"/>
      <c r="AI6" s="362"/>
      <c r="AJ6" s="362"/>
      <c r="AK6" s="362"/>
      <c r="AL6" s="373"/>
      <c r="AM6" s="15"/>
      <c r="AX6" s="19" t="s">
        <v>25</v>
      </c>
      <c r="AY6" s="19" t="s">
        <v>25</v>
      </c>
      <c r="AZ6" s="364">
        <f>O11</f>
        <v>161.67443658939123</v>
      </c>
      <c r="BA6" s="19"/>
      <c r="BB6" s="34"/>
      <c r="BC6" s="364">
        <f>AC36</f>
        <v>151.574942513846</v>
      </c>
      <c r="BD6" s="19"/>
      <c r="BE6" s="34"/>
      <c r="BF6" s="364">
        <f>AK36</f>
        <v>138.61485245501166</v>
      </c>
      <c r="BG6" s="364"/>
      <c r="BH6" s="34"/>
    </row>
    <row r="7" spans="1:62" ht="17.100000000000001" customHeight="1">
      <c r="B7" s="366"/>
      <c r="C7" s="367"/>
      <c r="D7" s="1104"/>
      <c r="E7" s="1104"/>
      <c r="F7" s="1104"/>
      <c r="G7" s="374"/>
      <c r="H7" s="368"/>
      <c r="I7" s="369"/>
      <c r="J7" s="370"/>
      <c r="K7" s="1105"/>
      <c r="L7" s="1105"/>
      <c r="M7" s="1105"/>
      <c r="N7" s="1105"/>
      <c r="O7" s="504" t="s">
        <v>26</v>
      </c>
      <c r="P7" s="1107"/>
      <c r="Q7" s="371"/>
      <c r="R7" s="15"/>
      <c r="S7" s="366"/>
      <c r="T7" s="372"/>
      <c r="U7" s="362"/>
      <c r="V7" s="362"/>
      <c r="W7" s="362"/>
      <c r="X7" s="362"/>
      <c r="Y7" s="362"/>
      <c r="Z7" s="362"/>
      <c r="AA7" s="362"/>
      <c r="AB7" s="362"/>
      <c r="AC7" s="362"/>
      <c r="AD7" s="362"/>
      <c r="AE7" s="372"/>
      <c r="AF7" s="362"/>
      <c r="AG7" s="362"/>
      <c r="AH7" s="362"/>
      <c r="AI7" s="362"/>
      <c r="AJ7" s="362"/>
      <c r="AK7" s="362"/>
      <c r="AL7" s="373"/>
      <c r="AM7" s="15"/>
      <c r="AX7" s="19" t="s">
        <v>27</v>
      </c>
      <c r="AY7" s="19" t="s">
        <v>27</v>
      </c>
      <c r="AZ7" s="364">
        <f>O12</f>
        <v>3.016522141402834</v>
      </c>
      <c r="BA7" s="19"/>
      <c r="BB7" s="34"/>
      <c r="BC7" s="364">
        <f>AC37</f>
        <v>2.5453635500857308</v>
      </c>
      <c r="BD7" s="19"/>
      <c r="BE7" s="34"/>
      <c r="BF7" s="364">
        <f t="shared" ref="BF7:BF8" si="0">AK37</f>
        <v>1.850754972196079</v>
      </c>
      <c r="BG7" s="19"/>
      <c r="BH7" s="34"/>
    </row>
    <row r="8" spans="1:62" ht="17.100000000000001" customHeight="1" thickBot="1">
      <c r="B8" s="366"/>
      <c r="C8" s="367"/>
      <c r="D8" s="1104"/>
      <c r="E8" s="1104"/>
      <c r="F8" s="1104"/>
      <c r="G8" s="374"/>
      <c r="H8" s="368"/>
      <c r="I8" s="369"/>
      <c r="J8" s="370"/>
      <c r="K8" s="1106"/>
      <c r="L8" s="1106"/>
      <c r="M8" s="1106"/>
      <c r="N8" s="1106"/>
      <c r="O8" s="505" t="s">
        <v>1396</v>
      </c>
      <c r="P8" s="1108"/>
      <c r="Q8" s="371"/>
      <c r="R8" s="15"/>
      <c r="S8" s="366"/>
      <c r="T8" s="372"/>
      <c r="U8" s="362"/>
      <c r="V8" s="362"/>
      <c r="W8" s="362"/>
      <c r="X8" s="362"/>
      <c r="Y8" s="362"/>
      <c r="Z8" s="362"/>
      <c r="AA8" s="362"/>
      <c r="AB8" s="362"/>
      <c r="AC8" s="362"/>
      <c r="AD8" s="362"/>
      <c r="AE8" s="372"/>
      <c r="AF8" s="362"/>
      <c r="AG8" s="362"/>
      <c r="AH8" s="362"/>
      <c r="AI8" s="362"/>
      <c r="AJ8" s="362"/>
      <c r="AK8" s="362"/>
      <c r="AL8" s="373"/>
      <c r="AM8" s="15"/>
      <c r="AX8" s="19" t="s">
        <v>28</v>
      </c>
      <c r="AY8" s="19" t="s">
        <v>28</v>
      </c>
      <c r="AZ8" s="364">
        <f>O13</f>
        <v>9.4737679476030738</v>
      </c>
      <c r="BA8" s="19"/>
      <c r="BB8" s="34"/>
      <c r="BC8" s="364">
        <f>AC38</f>
        <v>5.9620109383462205</v>
      </c>
      <c r="BD8" s="19"/>
      <c r="BE8" s="34"/>
      <c r="BF8" s="364">
        <f t="shared" si="0"/>
        <v>16.358464829151693</v>
      </c>
      <c r="BG8" s="19"/>
      <c r="BH8" s="34"/>
    </row>
    <row r="9" spans="1:62" ht="17.100000000000001" customHeight="1" thickTop="1" thickBot="1">
      <c r="B9" s="366"/>
      <c r="C9" s="367"/>
      <c r="D9" s="369"/>
      <c r="E9" s="369"/>
      <c r="F9" s="369"/>
      <c r="G9" s="368"/>
      <c r="H9" s="368"/>
      <c r="I9" s="369"/>
      <c r="J9" s="370"/>
      <c r="K9" s="286" t="s">
        <v>29</v>
      </c>
      <c r="L9" s="375"/>
      <c r="M9" s="375"/>
      <c r="N9" s="376"/>
      <c r="O9" s="1024">
        <f>O10+O14+O15+O16+O22</f>
        <v>293.75157635833324</v>
      </c>
      <c r="P9" s="500">
        <f>P10+P14+P15+P16+P22</f>
        <v>1</v>
      </c>
      <c r="Q9" s="371"/>
      <c r="R9" s="15"/>
      <c r="S9" s="366"/>
      <c r="T9" s="372"/>
      <c r="U9" s="362"/>
      <c r="V9" s="362"/>
      <c r="W9" s="362"/>
      <c r="X9" s="362"/>
      <c r="Y9" s="362"/>
      <c r="Z9" s="362"/>
      <c r="AA9" s="362"/>
      <c r="AB9" s="362"/>
      <c r="AC9" s="362"/>
      <c r="AD9" s="362"/>
      <c r="AE9" s="372"/>
      <c r="AF9" s="362"/>
      <c r="AG9" s="362"/>
      <c r="AH9" s="362"/>
      <c r="AI9" s="362"/>
      <c r="AJ9" s="362"/>
      <c r="AK9" s="362"/>
      <c r="AL9" s="373"/>
      <c r="AM9" s="15"/>
      <c r="AX9" s="19" t="s">
        <v>30</v>
      </c>
      <c r="AY9" s="19" t="s">
        <v>30</v>
      </c>
      <c r="AZ9" s="364">
        <f>O14</f>
        <v>24.31315971906492</v>
      </c>
      <c r="BA9" s="364">
        <f>AZ9</f>
        <v>24.31315971906492</v>
      </c>
      <c r="BB9" s="34"/>
      <c r="BC9" s="364">
        <f>AC39</f>
        <v>29.502005239094302</v>
      </c>
      <c r="BD9" s="364">
        <f>AC39</f>
        <v>29.502005239094302</v>
      </c>
      <c r="BE9" s="34"/>
      <c r="BF9" s="364">
        <f>AK39</f>
        <v>22.946027730500539</v>
      </c>
      <c r="BG9" s="364">
        <f>AK39</f>
        <v>22.946027730500539</v>
      </c>
      <c r="BH9" s="34"/>
    </row>
    <row r="10" spans="1:62" ht="17.100000000000001" customHeight="1" thickBot="1">
      <c r="B10" s="366"/>
      <c r="C10" s="367"/>
      <c r="D10" s="369"/>
      <c r="E10" s="369"/>
      <c r="F10" s="369"/>
      <c r="G10" s="368"/>
      <c r="H10" s="368"/>
      <c r="I10" s="369"/>
      <c r="J10" s="370"/>
      <c r="K10" s="377"/>
      <c r="L10" s="286" t="s">
        <v>31</v>
      </c>
      <c r="M10" s="286"/>
      <c r="N10" s="622"/>
      <c r="O10" s="1025">
        <f>SUM(O11:O13)</f>
        <v>174.16472667839716</v>
      </c>
      <c r="P10" s="501">
        <f t="shared" ref="P10:P22" si="1">O10/$O$9</f>
        <v>0.59289801551887533</v>
      </c>
      <c r="Q10" s="371"/>
      <c r="R10" s="15"/>
      <c r="S10" s="366"/>
      <c r="T10" s="372"/>
      <c r="U10" s="362"/>
      <c r="V10" s="362"/>
      <c r="W10" s="362"/>
      <c r="X10" s="362"/>
      <c r="Y10" s="362"/>
      <c r="Z10" s="362"/>
      <c r="AA10" s="362"/>
      <c r="AB10" s="362"/>
      <c r="AC10" s="362"/>
      <c r="AD10" s="362"/>
      <c r="AE10" s="372"/>
      <c r="AF10" s="362"/>
      <c r="AG10" s="362"/>
      <c r="AH10" s="362"/>
      <c r="AI10" s="362"/>
      <c r="AJ10" s="362"/>
      <c r="AK10" s="362"/>
      <c r="AL10" s="373"/>
      <c r="AM10" s="15"/>
      <c r="AX10" s="19" t="s">
        <v>32</v>
      </c>
      <c r="AY10" s="19" t="s">
        <v>32</v>
      </c>
      <c r="AZ10" s="364">
        <f>O15</f>
        <v>23.769446627850648</v>
      </c>
      <c r="BA10" s="364">
        <f>AZ10</f>
        <v>23.769446627850648</v>
      </c>
      <c r="BB10" s="34"/>
      <c r="BC10" s="364">
        <f>AC40</f>
        <v>32.288288053095243</v>
      </c>
      <c r="BD10" s="364">
        <f>AC40</f>
        <v>32.288288053095243</v>
      </c>
      <c r="BE10" s="34"/>
      <c r="BF10" s="364">
        <f>AK40</f>
        <v>22.210118549529465</v>
      </c>
      <c r="BG10" s="364">
        <f>AK40</f>
        <v>22.210118549529465</v>
      </c>
      <c r="BH10" s="34"/>
    </row>
    <row r="11" spans="1:62" ht="17.100000000000001" customHeight="1" thickBot="1">
      <c r="B11" s="366"/>
      <c r="C11" s="367"/>
      <c r="D11" s="369"/>
      <c r="E11" s="369"/>
      <c r="F11" s="369"/>
      <c r="G11" s="368"/>
      <c r="H11" s="368"/>
      <c r="I11" s="369"/>
      <c r="J11" s="370"/>
      <c r="K11" s="378"/>
      <c r="L11" s="623"/>
      <c r="M11" s="379" t="s">
        <v>33</v>
      </c>
      <c r="N11" s="380"/>
      <c r="O11" s="1026">
        <f>VLOOKUP(年度マスタ!$K$4&amp;"_"&amp;O$6,データシート1!$A:$BS,MATCH("aa_"&amp;$M11,データシート1!$A$1:$BS$1,0),0)</f>
        <v>161.67443658939123</v>
      </c>
      <c r="P11" s="502">
        <f t="shared" si="1"/>
        <v>0.55037810722136338</v>
      </c>
      <c r="Q11" s="371"/>
      <c r="R11" s="15"/>
      <c r="S11" s="366"/>
      <c r="T11" s="372"/>
      <c r="U11" s="362"/>
      <c r="V11" s="362"/>
      <c r="W11" s="362"/>
      <c r="X11" s="362"/>
      <c r="Y11" s="362"/>
      <c r="Z11" s="362"/>
      <c r="AA11" s="362"/>
      <c r="AB11" s="362"/>
      <c r="AC11" s="362"/>
      <c r="AD11" s="362"/>
      <c r="AE11" s="372"/>
      <c r="AF11" s="362"/>
      <c r="AG11" s="362"/>
      <c r="AH11" s="362"/>
      <c r="AI11" s="362"/>
      <c r="AJ11" s="362"/>
      <c r="AK11" s="362"/>
      <c r="AL11" s="373"/>
      <c r="AM11" s="15"/>
      <c r="AX11" s="19" t="s">
        <v>34</v>
      </c>
      <c r="AY11" s="19" t="s">
        <v>35</v>
      </c>
      <c r="AZ11" s="364"/>
      <c r="BA11" s="364">
        <f>SUM(AZ12:AZ14)</f>
        <v>69.695908965093082</v>
      </c>
      <c r="BB11" s="34"/>
      <c r="BC11" s="364"/>
      <c r="BD11" s="364">
        <f>AC41</f>
        <v>63.22983326970229</v>
      </c>
      <c r="BE11" s="34"/>
      <c r="BF11" s="19"/>
      <c r="BG11" s="364">
        <f>AK41</f>
        <v>48.996688140759424</v>
      </c>
      <c r="BH11" s="34"/>
    </row>
    <row r="12" spans="1:62" ht="17.100000000000001" customHeight="1" thickBot="1">
      <c r="B12" s="366"/>
      <c r="C12" s="367"/>
      <c r="D12" s="369"/>
      <c r="E12" s="369"/>
      <c r="F12" s="369"/>
      <c r="G12" s="368"/>
      <c r="H12" s="368"/>
      <c r="I12" s="369"/>
      <c r="J12" s="370"/>
      <c r="K12" s="378"/>
      <c r="L12" s="623"/>
      <c r="M12" s="379" t="s">
        <v>36</v>
      </c>
      <c r="N12" s="380"/>
      <c r="O12" s="1026">
        <f>VLOOKUP(年度マスタ!$K$4&amp;"_"&amp;O$6,データシート1!$A:$BS,MATCH("aa_"&amp;$M12,データシート1!$A$1:$BS$1,0),0)</f>
        <v>3.016522141402834</v>
      </c>
      <c r="P12" s="502">
        <f t="shared" si="1"/>
        <v>1.0268956438630735E-2</v>
      </c>
      <c r="Q12" s="371"/>
      <c r="R12" s="15"/>
      <c r="S12" s="366"/>
      <c r="T12" s="372"/>
      <c r="U12" s="362"/>
      <c r="V12" s="362"/>
      <c r="W12" s="362"/>
      <c r="X12" s="362"/>
      <c r="Y12" s="362"/>
      <c r="Z12" s="362"/>
      <c r="AA12" s="362"/>
      <c r="AB12" s="362"/>
      <c r="AC12" s="362"/>
      <c r="AD12" s="362"/>
      <c r="AE12" s="372"/>
      <c r="AF12" s="362"/>
      <c r="AG12" s="362"/>
      <c r="AH12" s="362"/>
      <c r="AI12" s="362"/>
      <c r="AJ12" s="362"/>
      <c r="AK12" s="362"/>
      <c r="AL12" s="373"/>
      <c r="AM12" s="15"/>
      <c r="AX12" s="19" t="s">
        <v>37</v>
      </c>
      <c r="AY12" s="19" t="s">
        <v>37</v>
      </c>
      <c r="AZ12" s="364">
        <f>O17</f>
        <v>68.125063575541944</v>
      </c>
      <c r="BA12" s="19"/>
      <c r="BB12" s="34"/>
      <c r="BC12" s="364">
        <f>AC42</f>
        <v>61.271096533713987</v>
      </c>
      <c r="BD12" s="19"/>
      <c r="BE12" s="34"/>
      <c r="BF12" s="364">
        <f>AK42</f>
        <v>47.621813769793505</v>
      </c>
      <c r="BG12" s="19"/>
      <c r="BH12" s="34"/>
    </row>
    <row r="13" spans="1:62" ht="17.100000000000001" customHeight="1" thickBot="1">
      <c r="B13" s="366"/>
      <c r="C13" s="367"/>
      <c r="D13" s="369"/>
      <c r="E13" s="369"/>
      <c r="F13" s="369"/>
      <c r="G13" s="368"/>
      <c r="H13" s="368"/>
      <c r="I13" s="369"/>
      <c r="J13" s="370"/>
      <c r="K13" s="378"/>
      <c r="L13" s="381"/>
      <c r="M13" s="381" t="s">
        <v>38</v>
      </c>
      <c r="N13" s="382"/>
      <c r="O13" s="1026">
        <f>VLOOKUP(年度マスタ!$K$4&amp;"_"&amp;O$6,データシート1!$A:$BS,MATCH("aa_"&amp;$M13,データシート1!$A$1:$BS$1,0),0)</f>
        <v>9.4737679476030738</v>
      </c>
      <c r="P13" s="502">
        <f t="shared" si="1"/>
        <v>3.2250951858881216E-2</v>
      </c>
      <c r="Q13" s="371"/>
      <c r="R13" s="15"/>
      <c r="S13" s="366"/>
      <c r="T13" s="372"/>
      <c r="U13" s="362"/>
      <c r="V13" s="362"/>
      <c r="W13" s="362"/>
      <c r="X13" s="362"/>
      <c r="Y13" s="362"/>
      <c r="Z13" s="362"/>
      <c r="AA13" s="362"/>
      <c r="AB13" s="362"/>
      <c r="AC13" s="362"/>
      <c r="AD13" s="362"/>
      <c r="AE13" s="372"/>
      <c r="AF13" s="362"/>
      <c r="AG13" s="362"/>
      <c r="AH13" s="362"/>
      <c r="AI13" s="362"/>
      <c r="AJ13" s="362"/>
      <c r="AK13" s="362"/>
      <c r="AL13" s="373"/>
      <c r="AM13" s="15"/>
      <c r="AX13" s="19" t="s">
        <v>39</v>
      </c>
      <c r="AY13" s="19" t="s">
        <v>39</v>
      </c>
      <c r="AZ13" s="364">
        <f>O20</f>
        <v>1.5708453895511365</v>
      </c>
      <c r="BA13" s="19"/>
      <c r="BB13" s="34"/>
      <c r="BC13" s="364">
        <f>AC45</f>
        <v>1.9587367359883006</v>
      </c>
      <c r="BD13" s="19"/>
      <c r="BE13" s="34"/>
      <c r="BF13" s="364">
        <f>AK45</f>
        <v>1.3748743709659184</v>
      </c>
      <c r="BG13" s="19"/>
      <c r="BH13" s="34"/>
    </row>
    <row r="14" spans="1:62" ht="17.100000000000001" customHeight="1" thickBot="1">
      <c r="B14" s="366"/>
      <c r="C14" s="367"/>
      <c r="D14" s="369"/>
      <c r="E14" s="369"/>
      <c r="F14" s="369"/>
      <c r="G14" s="368"/>
      <c r="H14" s="368"/>
      <c r="I14" s="369"/>
      <c r="J14" s="370"/>
      <c r="K14" s="378"/>
      <c r="L14" s="383" t="s">
        <v>40</v>
      </c>
      <c r="M14" s="384"/>
      <c r="N14" s="385"/>
      <c r="O14" s="1025">
        <f>VLOOKUP(年度マスタ!$K$4&amp;"_"&amp;O$6,データシート1!$A:$BS,MATCH("aa_"&amp;$L14,データシート1!$A$1:$BS$1,0),0)</f>
        <v>24.31315971906492</v>
      </c>
      <c r="P14" s="501">
        <f t="shared" si="1"/>
        <v>8.2767759140146641E-2</v>
      </c>
      <c r="Q14" s="371"/>
      <c r="R14" s="15"/>
      <c r="S14" s="366"/>
      <c r="T14" s="372"/>
      <c r="U14" s="362"/>
      <c r="V14" s="362"/>
      <c r="W14" s="362"/>
      <c r="X14" s="362"/>
      <c r="Y14" s="362"/>
      <c r="Z14" s="362"/>
      <c r="AA14" s="362"/>
      <c r="AB14" s="362"/>
      <c r="AC14" s="362"/>
      <c r="AD14" s="362"/>
      <c r="AE14" s="372"/>
      <c r="AF14" s="362"/>
      <c r="AG14" s="362"/>
      <c r="AH14" s="362"/>
      <c r="AI14" s="362"/>
      <c r="AJ14" s="362"/>
      <c r="AK14" s="362"/>
      <c r="AL14" s="373"/>
      <c r="AM14" s="15"/>
      <c r="AX14" s="19" t="s">
        <v>41</v>
      </c>
      <c r="AY14" s="19" t="s">
        <v>41</v>
      </c>
      <c r="AZ14" s="364">
        <f>O21</f>
        <v>0</v>
      </c>
      <c r="BA14" s="19"/>
      <c r="BB14" s="34"/>
      <c r="BC14" s="364">
        <f>AC46</f>
        <v>0</v>
      </c>
      <c r="BD14" s="19"/>
      <c r="BE14" s="34"/>
      <c r="BF14" s="364">
        <f t="shared" ref="BF14" si="2">AK46</f>
        <v>0</v>
      </c>
      <c r="BG14" s="19"/>
      <c r="BH14" s="34"/>
    </row>
    <row r="15" spans="1:62" ht="17.100000000000001" customHeight="1" thickBot="1">
      <c r="B15" s="366"/>
      <c r="C15" s="367"/>
      <c r="D15" s="369"/>
      <c r="E15" s="369"/>
      <c r="F15" s="369"/>
      <c r="G15" s="368"/>
      <c r="H15" s="368"/>
      <c r="I15" s="369"/>
      <c r="J15" s="370"/>
      <c r="K15" s="378"/>
      <c r="L15" s="386" t="s">
        <v>42</v>
      </c>
      <c r="M15" s="387"/>
      <c r="N15" s="388"/>
      <c r="O15" s="1025">
        <f>VLOOKUP(年度マスタ!$K$4&amp;"_"&amp;O$6,データシート1!$A:$BS,MATCH("aa_"&amp;$L15,データシート1!$A$1:$BS$1,0),0)</f>
        <v>23.769446627850648</v>
      </c>
      <c r="P15" s="501">
        <f t="shared" si="1"/>
        <v>8.0916830889974381E-2</v>
      </c>
      <c r="Q15" s="371"/>
      <c r="R15" s="15"/>
      <c r="S15" s="366"/>
      <c r="T15" s="372"/>
      <c r="U15" s="362"/>
      <c r="V15" s="362"/>
      <c r="W15" s="362"/>
      <c r="X15" s="362"/>
      <c r="Y15" s="362"/>
      <c r="Z15" s="362"/>
      <c r="AA15" s="362"/>
      <c r="AB15" s="362"/>
      <c r="AC15" s="362"/>
      <c r="AD15" s="362"/>
      <c r="AE15" s="372"/>
      <c r="AF15" s="362"/>
      <c r="AG15" s="362"/>
      <c r="AH15" s="362"/>
      <c r="AI15" s="362"/>
      <c r="AJ15" s="362"/>
      <c r="AK15" s="362"/>
      <c r="AL15" s="373"/>
      <c r="AM15" s="15"/>
      <c r="AX15" s="19" t="s">
        <v>43</v>
      </c>
      <c r="AY15" s="19" t="s">
        <v>106</v>
      </c>
      <c r="AZ15" s="364">
        <f>O22</f>
        <v>1.8083343679274286</v>
      </c>
      <c r="BA15" s="364">
        <f>AZ15</f>
        <v>1.8083343679274286</v>
      </c>
      <c r="BB15" s="34"/>
      <c r="BC15" s="364">
        <f>AC47</f>
        <v>2.5499342740786033</v>
      </c>
      <c r="BD15" s="364">
        <f>AC47</f>
        <v>2.5499342740786033</v>
      </c>
      <c r="BE15" s="34"/>
      <c r="BF15" s="364">
        <f>AK47</f>
        <v>3.2510841025056001</v>
      </c>
      <c r="BG15" s="364">
        <f>AK47</f>
        <v>3.2510841025056001</v>
      </c>
      <c r="BH15" s="34"/>
    </row>
    <row r="16" spans="1:62" ht="17.100000000000001" customHeight="1" thickBot="1">
      <c r="B16" s="366"/>
      <c r="C16" s="367"/>
      <c r="D16" s="369"/>
      <c r="E16" s="369"/>
      <c r="F16" s="369"/>
      <c r="G16" s="368"/>
      <c r="H16" s="368"/>
      <c r="I16" s="369"/>
      <c r="J16" s="370"/>
      <c r="K16" s="378"/>
      <c r="L16" s="286" t="s">
        <v>44</v>
      </c>
      <c r="M16" s="387"/>
      <c r="N16" s="388"/>
      <c r="O16" s="1025">
        <f>SUM(O18:O21)</f>
        <v>69.695908965093082</v>
      </c>
      <c r="P16" s="501">
        <f t="shared" si="1"/>
        <v>0.23726139559528503</v>
      </c>
      <c r="Q16" s="371"/>
      <c r="R16" s="15"/>
      <c r="S16" s="366"/>
      <c r="T16" s="372"/>
      <c r="U16" s="362"/>
      <c r="V16" s="362"/>
      <c r="W16" s="362"/>
      <c r="X16" s="362"/>
      <c r="Y16" s="362"/>
      <c r="Z16" s="362"/>
      <c r="AA16" s="362"/>
      <c r="AB16" s="362"/>
      <c r="AC16" s="362"/>
      <c r="AD16" s="362"/>
      <c r="AE16" s="372"/>
      <c r="AF16" s="362"/>
      <c r="AG16" s="362"/>
      <c r="AH16" s="362"/>
      <c r="AI16" s="362"/>
      <c r="AJ16" s="362"/>
      <c r="AK16" s="362"/>
      <c r="AL16" s="373"/>
      <c r="AM16" s="15"/>
      <c r="AX16" s="34"/>
      <c r="AY16" s="34"/>
      <c r="AZ16" s="34"/>
      <c r="BA16" s="34"/>
      <c r="BB16" s="34"/>
      <c r="BC16" s="365"/>
      <c r="BD16" s="34"/>
      <c r="BE16" s="34"/>
      <c r="BF16" s="34"/>
      <c r="BG16" s="34"/>
      <c r="BH16" s="34"/>
    </row>
    <row r="17" spans="2:67" ht="17.100000000000001" customHeight="1" thickBot="1">
      <c r="B17" s="366"/>
      <c r="C17" s="367"/>
      <c r="D17" s="369"/>
      <c r="E17" s="369"/>
      <c r="F17" s="369"/>
      <c r="G17" s="368"/>
      <c r="H17" s="368"/>
      <c r="I17" s="369"/>
      <c r="J17" s="370"/>
      <c r="K17" s="378"/>
      <c r="L17" s="389"/>
      <c r="M17" s="623" t="s">
        <v>45</v>
      </c>
      <c r="N17" s="380"/>
      <c r="O17" s="1026">
        <f>SUM(O18:O19)</f>
        <v>68.125063575541944</v>
      </c>
      <c r="P17" s="502">
        <f t="shared" si="1"/>
        <v>0.23191386551893597</v>
      </c>
      <c r="Q17" s="371"/>
      <c r="R17" s="15"/>
      <c r="S17" s="366"/>
      <c r="T17" s="372"/>
      <c r="U17" s="362"/>
      <c r="V17" s="362"/>
      <c r="W17" s="362"/>
      <c r="X17" s="362"/>
      <c r="Y17" s="362"/>
      <c r="Z17" s="362"/>
      <c r="AA17" s="362"/>
      <c r="AB17" s="362"/>
      <c r="AC17" s="362"/>
      <c r="AD17" s="362"/>
      <c r="AE17" s="372"/>
      <c r="AF17" s="362"/>
      <c r="AG17" s="362"/>
      <c r="AH17" s="362"/>
      <c r="AI17" s="362"/>
      <c r="AJ17" s="362"/>
      <c r="AK17" s="362"/>
      <c r="AL17" s="373"/>
      <c r="AZ17" s="15"/>
    </row>
    <row r="18" spans="2:67" ht="17.100000000000001" customHeight="1" thickBot="1">
      <c r="B18" s="366"/>
      <c r="C18" s="367"/>
      <c r="D18" s="369"/>
      <c r="E18" s="369"/>
      <c r="F18" s="369"/>
      <c r="G18" s="368"/>
      <c r="H18" s="368"/>
      <c r="I18" s="369"/>
      <c r="J18" s="370"/>
      <c r="K18" s="378"/>
      <c r="L18" s="389"/>
      <c r="M18" s="389"/>
      <c r="N18" s="390" t="s">
        <v>1298</v>
      </c>
      <c r="O18" s="1026">
        <f>VLOOKUP(年度マスタ!$K$4&amp;"_"&amp;O$6,データシート1!$A:$BS,MATCH("aa_"&amp;$N18,データシート1!$A$1:$BS$1,0),0)</f>
        <v>32.235492118701714</v>
      </c>
      <c r="P18" s="502">
        <f t="shared" si="1"/>
        <v>0.10973725662455409</v>
      </c>
      <c r="Q18" s="371"/>
      <c r="R18" s="15"/>
      <c r="S18" s="366"/>
      <c r="T18" s="372"/>
      <c r="U18" s="362"/>
      <c r="V18" s="362"/>
      <c r="W18" s="362"/>
      <c r="X18" s="362"/>
      <c r="Y18" s="362"/>
      <c r="Z18" s="362"/>
      <c r="AA18" s="362"/>
      <c r="AB18" s="362"/>
      <c r="AC18" s="362"/>
      <c r="AD18" s="362"/>
      <c r="AE18" s="372"/>
      <c r="AF18" s="362"/>
      <c r="AG18" s="362"/>
      <c r="AH18" s="362"/>
      <c r="AI18" s="362"/>
      <c r="AJ18" s="362"/>
      <c r="AK18" s="362"/>
      <c r="AL18" s="373"/>
    </row>
    <row r="19" spans="2:67" ht="17.100000000000001" customHeight="1" thickBot="1">
      <c r="B19" s="366"/>
      <c r="C19" s="367"/>
      <c r="D19" s="369"/>
      <c r="E19" s="369"/>
      <c r="F19" s="369"/>
      <c r="G19" s="368"/>
      <c r="H19" s="368"/>
      <c r="I19" s="369"/>
      <c r="J19" s="370"/>
      <c r="K19" s="378"/>
      <c r="L19" s="389"/>
      <c r="M19" s="391"/>
      <c r="N19" s="382" t="s">
        <v>47</v>
      </c>
      <c r="O19" s="1026">
        <f>VLOOKUP(年度マスタ!$K$4&amp;"_"&amp;O$6,データシート1!$A:$BS,MATCH("aa_"&amp;$N19,データシート1!$A$1:$BS$1,0),0)</f>
        <v>35.88957145684023</v>
      </c>
      <c r="P19" s="502">
        <f t="shared" si="1"/>
        <v>0.12217660889438187</v>
      </c>
      <c r="Q19" s="371"/>
      <c r="R19" s="15"/>
      <c r="S19" s="366"/>
      <c r="T19" s="372"/>
      <c r="U19" s="362"/>
      <c r="V19" s="362"/>
      <c r="W19" s="362"/>
      <c r="X19" s="362"/>
      <c r="Y19" s="362"/>
      <c r="Z19" s="362"/>
      <c r="AA19" s="362"/>
      <c r="AB19" s="362"/>
      <c r="AC19" s="362"/>
      <c r="AD19" s="362"/>
      <c r="AE19" s="372"/>
      <c r="AF19" s="362"/>
      <c r="AG19" s="362"/>
      <c r="AH19" s="362"/>
      <c r="AI19" s="362"/>
      <c r="AJ19" s="362"/>
      <c r="AK19" s="362"/>
      <c r="AL19" s="373"/>
      <c r="AX19" s="34" t="s">
        <v>1494</v>
      </c>
      <c r="AY19" s="34"/>
      <c r="AZ19" s="34"/>
      <c r="BA19" s="34"/>
      <c r="BB19" s="34"/>
      <c r="BC19" s="34"/>
      <c r="BD19" s="34"/>
      <c r="BE19" s="34"/>
      <c r="BF19" s="34"/>
      <c r="BG19" s="34"/>
      <c r="BH19" s="34"/>
      <c r="BI19" s="34"/>
      <c r="BJ19" s="34"/>
      <c r="BK19" s="34"/>
      <c r="BL19" s="34"/>
      <c r="BM19" s="34"/>
      <c r="BN19" s="34"/>
      <c r="BO19" s="34"/>
    </row>
    <row r="20" spans="2:67" ht="17.100000000000001" customHeight="1" thickBot="1">
      <c r="B20" s="366"/>
      <c r="C20" s="367"/>
      <c r="D20" s="369"/>
      <c r="E20" s="369"/>
      <c r="F20" s="369"/>
      <c r="G20" s="368"/>
      <c r="H20" s="368"/>
      <c r="I20" s="369"/>
      <c r="J20" s="370"/>
      <c r="K20" s="378"/>
      <c r="L20" s="389"/>
      <c r="M20" s="379" t="s">
        <v>48</v>
      </c>
      <c r="N20" s="380"/>
      <c r="O20" s="1026">
        <f>VLOOKUP(年度マスタ!$K$4&amp;"_"&amp;O$6,データシート1!$A:$BS,MATCH("aa_"&amp;$M20,データシート1!$A$1:$BS$1,0),0)</f>
        <v>1.5708453895511365</v>
      </c>
      <c r="P20" s="502">
        <f t="shared" si="1"/>
        <v>5.3475300763490673E-3</v>
      </c>
      <c r="Q20" s="371"/>
      <c r="R20" s="15"/>
      <c r="S20" s="366"/>
      <c r="T20" s="372"/>
      <c r="U20" s="362"/>
      <c r="V20" s="362"/>
      <c r="W20" s="362"/>
      <c r="X20" s="362"/>
      <c r="Y20" s="362"/>
      <c r="Z20" s="362"/>
      <c r="AA20" s="362"/>
      <c r="AB20" s="362"/>
      <c r="AC20" s="362"/>
      <c r="AD20" s="362"/>
      <c r="AE20" s="372"/>
      <c r="AF20" s="362"/>
      <c r="AG20" s="362"/>
      <c r="AH20" s="362"/>
      <c r="AI20" s="362"/>
      <c r="AJ20" s="362"/>
      <c r="AK20" s="362"/>
      <c r="AL20" s="373"/>
      <c r="AX20" s="34"/>
      <c r="AY20" s="614" t="s">
        <v>49</v>
      </c>
      <c r="AZ20" s="614" t="s">
        <v>50</v>
      </c>
      <c r="BA20" s="614" t="s">
        <v>51</v>
      </c>
      <c r="BB20" s="614" t="s">
        <v>52</v>
      </c>
      <c r="BC20" s="614" t="s">
        <v>53</v>
      </c>
      <c r="BD20" s="614" t="s">
        <v>54</v>
      </c>
      <c r="BE20" s="614" t="s">
        <v>55</v>
      </c>
      <c r="BF20" s="614" t="s">
        <v>56</v>
      </c>
      <c r="BG20" s="614" t="s">
        <v>57</v>
      </c>
      <c r="BH20" s="614" t="s">
        <v>58</v>
      </c>
      <c r="BI20" s="614" t="s">
        <v>59</v>
      </c>
      <c r="BJ20" s="614" t="s">
        <v>10</v>
      </c>
      <c r="BK20" s="614" t="s">
        <v>9</v>
      </c>
      <c r="BL20" s="614" t="s">
        <v>60</v>
      </c>
    </row>
    <row r="21" spans="2:67" ht="17.100000000000001" customHeight="1" thickBot="1">
      <c r="B21" s="366"/>
      <c r="C21" s="367"/>
      <c r="D21" s="369"/>
      <c r="E21" s="369"/>
      <c r="F21" s="369"/>
      <c r="G21" s="368"/>
      <c r="H21" s="368"/>
      <c r="I21" s="369"/>
      <c r="J21" s="370"/>
      <c r="K21" s="378"/>
      <c r="L21" s="389"/>
      <c r="M21" s="392" t="s">
        <v>61</v>
      </c>
      <c r="N21" s="393"/>
      <c r="O21" s="1026">
        <f>VLOOKUP(年度マスタ!$K$4&amp;"_"&amp;O$6,データシート1!$A:$BS,MATCH("aa_"&amp;$M21,データシート1!$A$1:$BS$1,0),0)</f>
        <v>0</v>
      </c>
      <c r="P21" s="502">
        <f t="shared" si="1"/>
        <v>0</v>
      </c>
      <c r="Q21" s="371"/>
      <c r="R21" s="15"/>
      <c r="S21" s="366"/>
      <c r="T21" s="372"/>
      <c r="U21" s="362"/>
      <c r="V21" s="362"/>
      <c r="W21" s="362"/>
      <c r="X21" s="362"/>
      <c r="Y21" s="362"/>
      <c r="Z21" s="362"/>
      <c r="AA21" s="362"/>
      <c r="AB21" s="362"/>
      <c r="AC21" s="362"/>
      <c r="AD21" s="362"/>
      <c r="AE21" s="372"/>
      <c r="AF21" s="362"/>
      <c r="AG21" s="362"/>
      <c r="AH21" s="362"/>
      <c r="AI21" s="362"/>
      <c r="AJ21" s="362"/>
      <c r="AK21" s="362"/>
      <c r="AL21" s="373"/>
      <c r="AX21" s="394"/>
      <c r="AY21" s="615" t="s">
        <v>62</v>
      </c>
      <c r="AZ21" s="615" t="s">
        <v>63</v>
      </c>
      <c r="BA21" s="615" t="s">
        <v>64</v>
      </c>
      <c r="BB21" s="615" t="s">
        <v>65</v>
      </c>
      <c r="BC21" s="615" t="s">
        <v>66</v>
      </c>
      <c r="BD21" s="615" t="s">
        <v>67</v>
      </c>
      <c r="BE21" s="615" t="s">
        <v>68</v>
      </c>
      <c r="BF21" s="615" t="s">
        <v>69</v>
      </c>
      <c r="BG21" s="615" t="s">
        <v>70</v>
      </c>
      <c r="BH21" s="615" t="s">
        <v>71</v>
      </c>
      <c r="BI21" s="615" t="s">
        <v>72</v>
      </c>
      <c r="BJ21" s="615" t="s">
        <v>73</v>
      </c>
      <c r="BK21" s="615" t="s">
        <v>74</v>
      </c>
      <c r="BL21" s="615" t="s">
        <v>75</v>
      </c>
    </row>
    <row r="22" spans="2:67" ht="17.100000000000001" customHeight="1">
      <c r="B22" s="366"/>
      <c r="C22" s="367"/>
      <c r="D22" s="369"/>
      <c r="E22" s="369"/>
      <c r="F22" s="369"/>
      <c r="G22" s="368"/>
      <c r="H22" s="368"/>
      <c r="I22" s="369"/>
      <c r="J22" s="370"/>
      <c r="K22" s="378"/>
      <c r="L22" s="1110" t="s">
        <v>76</v>
      </c>
      <c r="M22" s="1111"/>
      <c r="N22" s="1111"/>
      <c r="O22" s="1027">
        <f>VLOOKUP(年度マスタ!$K$4&amp;"_"&amp;O$6,データシート1!$A:$BS,MATCH("aa_"&amp;$L22,データシート1!$A$1:$BS$1,0),0)</f>
        <v>1.8083343679274286</v>
      </c>
      <c r="P22" s="679">
        <f t="shared" si="1"/>
        <v>6.1559988557185804E-3</v>
      </c>
      <c r="Q22" s="371"/>
      <c r="R22" s="15"/>
      <c r="S22" s="366"/>
      <c r="T22" s="372"/>
      <c r="U22" s="362"/>
      <c r="V22" s="362"/>
      <c r="W22" s="362"/>
      <c r="X22" s="362"/>
      <c r="Y22" s="362"/>
      <c r="Z22" s="362"/>
      <c r="AA22" s="362"/>
      <c r="AB22" s="362"/>
      <c r="AC22" s="362"/>
      <c r="AD22" s="362"/>
      <c r="AE22" s="372"/>
      <c r="AF22" s="362"/>
      <c r="AG22" s="362"/>
      <c r="AH22" s="362"/>
      <c r="AI22" s="362"/>
      <c r="AJ22" s="362"/>
      <c r="AK22" s="362"/>
      <c r="AL22" s="373"/>
      <c r="AX22" s="19" t="s">
        <v>22</v>
      </c>
      <c r="AY22" s="364">
        <f t="shared" ref="AY22:BL22" si="3">X35</f>
        <v>153.37182036973795</v>
      </c>
      <c r="AZ22" s="364">
        <f t="shared" si="3"/>
        <v>163.66193452087867</v>
      </c>
      <c r="BA22" s="364">
        <f t="shared" si="3"/>
        <v>142.60186309484391</v>
      </c>
      <c r="BB22" s="364">
        <f t="shared" si="3"/>
        <v>137.00889826702672</v>
      </c>
      <c r="BC22" s="364">
        <f t="shared" si="3"/>
        <v>144.5223459520256</v>
      </c>
      <c r="BD22" s="364">
        <f t="shared" si="3"/>
        <v>160.08231700227796</v>
      </c>
      <c r="BE22" s="364">
        <f t="shared" si="3"/>
        <v>170.0422903119383</v>
      </c>
      <c r="BF22" s="364">
        <f t="shared" si="3"/>
        <v>153.1605843790752</v>
      </c>
      <c r="BG22" s="364">
        <f t="shared" si="3"/>
        <v>177.55998078136375</v>
      </c>
      <c r="BH22" s="364">
        <f t="shared" si="3"/>
        <v>180.69178983715165</v>
      </c>
      <c r="BI22" s="364">
        <f t="shared" si="3"/>
        <v>161.78139537082828</v>
      </c>
      <c r="BJ22" s="364">
        <f t="shared" si="3"/>
        <v>160.04415904849816</v>
      </c>
      <c r="BK22" s="364">
        <f t="shared" si="3"/>
        <v>166.40037418838742</v>
      </c>
      <c r="BL22" s="364">
        <f t="shared" si="3"/>
        <v>156.82407225635944</v>
      </c>
    </row>
    <row r="23" spans="2:67" ht="17.100000000000001" customHeight="1">
      <c r="B23" s="395"/>
      <c r="C23" s="986"/>
      <c r="D23" s="397"/>
      <c r="E23" s="397"/>
      <c r="F23" s="397"/>
      <c r="G23" s="398"/>
      <c r="H23" s="398"/>
      <c r="I23" s="397"/>
      <c r="J23" s="397"/>
      <c r="K23" s="397"/>
      <c r="L23" s="397"/>
      <c r="M23" s="397"/>
      <c r="N23" s="396"/>
      <c r="O23" s="397"/>
      <c r="P23" s="987"/>
      <c r="Q23" s="995" t="s">
        <v>1605</v>
      </c>
      <c r="R23" s="15"/>
      <c r="S23" s="366"/>
      <c r="T23" s="372"/>
      <c r="U23" s="362"/>
      <c r="V23" s="362"/>
      <c r="W23" s="362"/>
      <c r="X23" s="362"/>
      <c r="Y23" s="362"/>
      <c r="Z23" s="362"/>
      <c r="AA23" s="362"/>
      <c r="AB23" s="362"/>
      <c r="AC23" s="362"/>
      <c r="AD23" s="362"/>
      <c r="AE23" s="372"/>
      <c r="AF23" s="362"/>
      <c r="AG23" s="362"/>
      <c r="AH23" s="362"/>
      <c r="AI23" s="362"/>
      <c r="AJ23" s="362"/>
      <c r="AK23" s="362"/>
      <c r="AL23" s="373"/>
      <c r="AN23" s="23"/>
      <c r="AU23" s="23"/>
      <c r="AV23" s="23"/>
      <c r="AX23" s="19" t="s">
        <v>77</v>
      </c>
      <c r="AY23" s="399">
        <f>X39</f>
        <v>25.667108471640404</v>
      </c>
      <c r="AZ23" s="399">
        <f t="shared" ref="AZ23:BL23" si="4">Y39</f>
        <v>23.024088084116521</v>
      </c>
      <c r="BA23" s="399">
        <f t="shared" si="4"/>
        <v>22.982718691095446</v>
      </c>
      <c r="BB23" s="399">
        <f t="shared" si="4"/>
        <v>26.626621791379815</v>
      </c>
      <c r="BC23" s="399">
        <f t="shared" si="4"/>
        <v>29.755324647587305</v>
      </c>
      <c r="BD23" s="399">
        <f t="shared" si="4"/>
        <v>29.502005239094302</v>
      </c>
      <c r="BE23" s="399">
        <f t="shared" si="4"/>
        <v>27.965974227924747</v>
      </c>
      <c r="BF23" s="399">
        <f t="shared" si="4"/>
        <v>28.412424692824672</v>
      </c>
      <c r="BG23" s="399">
        <f t="shared" si="4"/>
        <v>24.43537958691347</v>
      </c>
      <c r="BH23" s="399">
        <f t="shared" si="4"/>
        <v>24.792510211944546</v>
      </c>
      <c r="BI23" s="399">
        <f t="shared" si="4"/>
        <v>25.294731303145685</v>
      </c>
      <c r="BJ23" s="399">
        <f t="shared" si="4"/>
        <v>23.090658221888948</v>
      </c>
      <c r="BK23" s="399">
        <f t="shared" si="4"/>
        <v>20.91009907601979</v>
      </c>
      <c r="BL23" s="399">
        <f t="shared" si="4"/>
        <v>22.946027730500539</v>
      </c>
    </row>
    <row r="24" spans="2:67" ht="17.100000000000001" customHeight="1">
      <c r="D24" s="15"/>
      <c r="E24" s="15"/>
      <c r="F24" s="15"/>
      <c r="G24" s="202"/>
      <c r="H24" s="202"/>
      <c r="I24" s="15"/>
      <c r="K24" s="15"/>
      <c r="L24" s="15"/>
      <c r="M24" s="15"/>
      <c r="N24" s="348"/>
      <c r="O24" s="15"/>
      <c r="P24" s="15"/>
      <c r="S24" s="366"/>
      <c r="T24" s="372"/>
      <c r="U24" s="362"/>
      <c r="V24" s="362"/>
      <c r="W24" s="362"/>
      <c r="X24" s="362"/>
      <c r="Y24" s="362"/>
      <c r="Z24" s="362"/>
      <c r="AA24" s="362"/>
      <c r="AB24" s="362"/>
      <c r="AC24" s="362"/>
      <c r="AD24" s="362"/>
      <c r="AE24" s="372"/>
      <c r="AF24" s="362"/>
      <c r="AG24" s="362"/>
      <c r="AH24" s="362"/>
      <c r="AI24" s="362"/>
      <c r="AJ24" s="362"/>
      <c r="AK24" s="362"/>
      <c r="AL24" s="373"/>
      <c r="AN24" s="23"/>
      <c r="AU24" s="23"/>
      <c r="AV24" s="23"/>
      <c r="AX24" s="19" t="s">
        <v>78</v>
      </c>
      <c r="AY24" s="364">
        <f>X40</f>
        <v>27.275503231063109</v>
      </c>
      <c r="AZ24" s="364">
        <f t="shared" ref="AZ24:BL24" si="5">Y40</f>
        <v>25.274285309425437</v>
      </c>
      <c r="BA24" s="364">
        <f t="shared" si="5"/>
        <v>25.890933972015933</v>
      </c>
      <c r="BB24" s="364">
        <f t="shared" si="5"/>
        <v>27.431961812639194</v>
      </c>
      <c r="BC24" s="364">
        <f t="shared" si="5"/>
        <v>31.054436580453352</v>
      </c>
      <c r="BD24" s="364">
        <f t="shared" si="5"/>
        <v>32.288288053095243</v>
      </c>
      <c r="BE24" s="364">
        <f t="shared" si="5"/>
        <v>26.624510845850352</v>
      </c>
      <c r="BF24" s="364">
        <f t="shared" si="5"/>
        <v>24.766415623959524</v>
      </c>
      <c r="BG24" s="364">
        <f t="shared" si="5"/>
        <v>26.132879353968139</v>
      </c>
      <c r="BH24" s="364">
        <f t="shared" si="5"/>
        <v>29.096654214821474</v>
      </c>
      <c r="BI24" s="364">
        <f t="shared" si="5"/>
        <v>24.368163579606978</v>
      </c>
      <c r="BJ24" s="364">
        <f t="shared" si="5"/>
        <v>23.379846442645039</v>
      </c>
      <c r="BK24" s="364">
        <f t="shared" si="5"/>
        <v>23.108590620193389</v>
      </c>
      <c r="BL24" s="364">
        <f t="shared" si="5"/>
        <v>22.210118549529465</v>
      </c>
    </row>
    <row r="25" spans="2:67" ht="17.100000000000001" customHeight="1">
      <c r="B25" s="353"/>
      <c r="C25" s="1117" t="s">
        <v>1448</v>
      </c>
      <c r="D25" s="1117"/>
      <c r="E25" s="1117"/>
      <c r="F25" s="1117"/>
      <c r="G25" s="1117"/>
      <c r="H25" s="1117"/>
      <c r="I25" s="1117"/>
      <c r="J25" s="1117"/>
      <c r="K25" s="1117"/>
      <c r="L25" s="1117"/>
      <c r="M25" s="1117"/>
      <c r="N25" s="1117"/>
      <c r="O25" s="400"/>
      <c r="P25" s="400"/>
      <c r="Q25" s="355"/>
      <c r="S25" s="366"/>
      <c r="T25" s="372"/>
      <c r="U25" s="362"/>
      <c r="V25" s="362"/>
      <c r="W25" s="362"/>
      <c r="X25" s="362"/>
      <c r="Y25" s="362"/>
      <c r="Z25" s="362"/>
      <c r="AA25" s="362"/>
      <c r="AB25" s="362"/>
      <c r="AC25" s="362"/>
      <c r="AD25" s="362"/>
      <c r="AE25" s="372"/>
      <c r="AF25" s="362"/>
      <c r="AG25" s="362"/>
      <c r="AH25" s="362"/>
      <c r="AI25" s="362"/>
      <c r="AJ25" s="362"/>
      <c r="AK25" s="362"/>
      <c r="AL25" s="373"/>
      <c r="AN25" s="23"/>
      <c r="AU25" s="23"/>
      <c r="AV25" s="23"/>
      <c r="AX25" s="19" t="s">
        <v>35</v>
      </c>
      <c r="AY25" s="364">
        <f>X41</f>
        <v>66.403252043659549</v>
      </c>
      <c r="AZ25" s="364">
        <f t="shared" ref="AZ25:BL25" si="6">Y41</f>
        <v>65.479065410306788</v>
      </c>
      <c r="BA25" s="364">
        <f t="shared" si="6"/>
        <v>65.793309719962409</v>
      </c>
      <c r="BB25" s="364">
        <f t="shared" si="6"/>
        <v>64.384707771308541</v>
      </c>
      <c r="BC25" s="364">
        <f t="shared" si="6"/>
        <v>64.313159881827602</v>
      </c>
      <c r="BD25" s="364">
        <f t="shared" si="6"/>
        <v>63.22983326970229</v>
      </c>
      <c r="BE25" s="364">
        <f t="shared" si="6"/>
        <v>61.697311036623312</v>
      </c>
      <c r="BF25" s="364">
        <f t="shared" si="6"/>
        <v>61.086101271052662</v>
      </c>
      <c r="BG25" s="364">
        <f t="shared" si="6"/>
        <v>56.18592853585109</v>
      </c>
      <c r="BH25" s="364">
        <f t="shared" si="6"/>
        <v>55.529549305489724</v>
      </c>
      <c r="BI25" s="364">
        <f t="shared" si="6"/>
        <v>54.857104743438526</v>
      </c>
      <c r="BJ25" s="364">
        <f t="shared" si="6"/>
        <v>56.331435866652456</v>
      </c>
      <c r="BK25" s="364">
        <f t="shared" si="6"/>
        <v>48.975433300484127</v>
      </c>
      <c r="BL25" s="364">
        <f t="shared" si="6"/>
        <v>48.996688140759424</v>
      </c>
    </row>
    <row r="26" spans="2:67" ht="17.100000000000001" customHeight="1">
      <c r="B26" s="358"/>
      <c r="C26" s="1118"/>
      <c r="D26" s="1118"/>
      <c r="E26" s="1118"/>
      <c r="F26" s="1118"/>
      <c r="G26" s="1118"/>
      <c r="H26" s="1118"/>
      <c r="I26" s="1118"/>
      <c r="J26" s="1118"/>
      <c r="K26" s="1118"/>
      <c r="L26" s="1118"/>
      <c r="M26" s="1118"/>
      <c r="N26" s="1118"/>
      <c r="O26" s="369"/>
      <c r="P26" s="360"/>
      <c r="Q26" s="361"/>
      <c r="R26" s="15"/>
      <c r="S26" s="366"/>
      <c r="T26" s="372"/>
      <c r="U26" s="362"/>
      <c r="V26" s="362"/>
      <c r="W26" s="362"/>
      <c r="X26" s="362"/>
      <c r="Y26" s="362"/>
      <c r="Z26" s="362"/>
      <c r="AA26" s="362"/>
      <c r="AB26" s="362"/>
      <c r="AC26" s="362"/>
      <c r="AD26" s="362"/>
      <c r="AE26" s="372"/>
      <c r="AF26" s="362"/>
      <c r="AG26" s="362"/>
      <c r="AH26" s="362"/>
      <c r="AI26" s="362"/>
      <c r="AJ26" s="362"/>
      <c r="AK26" s="362"/>
      <c r="AL26" s="373"/>
      <c r="AX26" s="19" t="s">
        <v>134</v>
      </c>
      <c r="AY26" s="364">
        <f t="shared" ref="AY26:BL26" si="7">X47</f>
        <v>3.1979366469892829</v>
      </c>
      <c r="AZ26" s="364">
        <f t="shared" si="7"/>
        <v>2.1719007812055917</v>
      </c>
      <c r="BA26" s="364">
        <f t="shared" si="7"/>
        <v>2.9834019501171638</v>
      </c>
      <c r="BB26" s="364">
        <f t="shared" si="7"/>
        <v>3.2912115460536318</v>
      </c>
      <c r="BC26" s="364">
        <f t="shared" si="7"/>
        <v>3.0323697790241431</v>
      </c>
      <c r="BD26" s="364">
        <f t="shared" si="7"/>
        <v>2.5499342740786033</v>
      </c>
      <c r="BE26" s="364">
        <f t="shared" si="7"/>
        <v>3.6158516395738323</v>
      </c>
      <c r="BF26" s="364">
        <f t="shared" si="7"/>
        <v>3.3123563565418834</v>
      </c>
      <c r="BG26" s="364">
        <f t="shared" si="7"/>
        <v>2.8264022641112492</v>
      </c>
      <c r="BH26" s="364">
        <f t="shared" si="7"/>
        <v>2.5195695872409853</v>
      </c>
      <c r="BI26" s="364">
        <f t="shared" si="7"/>
        <v>2.6014439582256257</v>
      </c>
      <c r="BJ26" s="364">
        <f t="shared" si="7"/>
        <v>2.438432750517745</v>
      </c>
      <c r="BK26" s="364">
        <f t="shared" si="7"/>
        <v>2.5799266768803588</v>
      </c>
      <c r="BL26" s="364">
        <f t="shared" si="7"/>
        <v>3.2510841025056001</v>
      </c>
    </row>
    <row r="27" spans="2:67" s="23" customFormat="1" ht="17.100000000000001" customHeight="1">
      <c r="B27" s="366"/>
      <c r="C27" s="367"/>
      <c r="D27" s="1104"/>
      <c r="E27" s="1104"/>
      <c r="F27" s="1104"/>
      <c r="G27" s="374"/>
      <c r="H27" s="368"/>
      <c r="I27" s="369"/>
      <c r="J27" s="370"/>
      <c r="K27" s="1105" t="s">
        <v>82</v>
      </c>
      <c r="L27" s="1105"/>
      <c r="M27" s="1105"/>
      <c r="N27" s="1105"/>
      <c r="O27" s="503" t="s">
        <v>1344</v>
      </c>
      <c r="P27" s="1107" t="s">
        <v>24</v>
      </c>
      <c r="Q27" s="371"/>
      <c r="S27" s="366"/>
      <c r="T27" s="372"/>
      <c r="U27" s="362"/>
      <c r="V27" s="362"/>
      <c r="W27" s="362"/>
      <c r="X27" s="362"/>
      <c r="Y27" s="362"/>
      <c r="Z27" s="362"/>
      <c r="AA27" s="362"/>
      <c r="AB27" s="362"/>
      <c r="AC27" s="362"/>
      <c r="AD27" s="362"/>
      <c r="AE27" s="372"/>
      <c r="AF27" s="362"/>
      <c r="AG27" s="362"/>
      <c r="AH27" s="362"/>
      <c r="AI27" s="362"/>
      <c r="AJ27" s="362"/>
      <c r="AK27" s="362"/>
      <c r="AL27" s="373"/>
      <c r="AM27" s="18"/>
      <c r="AN27" s="18"/>
      <c r="AU27" s="18"/>
      <c r="AV27" s="18"/>
      <c r="AW27" s="18"/>
      <c r="AX27" s="19" t="s">
        <v>79</v>
      </c>
      <c r="AY27" s="364">
        <f t="shared" ref="AY27:BL27" si="8">X34</f>
        <v>275.91562076309026</v>
      </c>
      <c r="AZ27" s="364">
        <f t="shared" si="8"/>
        <v>279.61127410593298</v>
      </c>
      <c r="BA27" s="364">
        <f t="shared" si="8"/>
        <v>260.25222742803487</v>
      </c>
      <c r="BB27" s="364">
        <f t="shared" si="8"/>
        <v>258.74340118840792</v>
      </c>
      <c r="BC27" s="364">
        <f t="shared" si="8"/>
        <v>272.67763684091796</v>
      </c>
      <c r="BD27" s="364">
        <f t="shared" si="8"/>
        <v>287.65237783824841</v>
      </c>
      <c r="BE27" s="364">
        <f t="shared" si="8"/>
        <v>289.94593806191051</v>
      </c>
      <c r="BF27" s="364">
        <f t="shared" si="8"/>
        <v>270.73788232345396</v>
      </c>
      <c r="BG27" s="364">
        <f t="shared" si="8"/>
        <v>287.14057052220772</v>
      </c>
      <c r="BH27" s="364">
        <f t="shared" si="8"/>
        <v>292.63007315664839</v>
      </c>
      <c r="BI27" s="364">
        <f t="shared" si="8"/>
        <v>268.90283895524504</v>
      </c>
      <c r="BJ27" s="364">
        <f t="shared" si="8"/>
        <v>265.28453233020235</v>
      </c>
      <c r="BK27" s="364">
        <f t="shared" si="8"/>
        <v>261.97442386196508</v>
      </c>
      <c r="BL27" s="364">
        <f t="shared" si="8"/>
        <v>254.22799077965445</v>
      </c>
    </row>
    <row r="28" spans="2:67" s="23" customFormat="1" ht="17.100000000000001" customHeight="1">
      <c r="B28" s="366"/>
      <c r="C28" s="367"/>
      <c r="D28" s="1104"/>
      <c r="E28" s="1104"/>
      <c r="F28" s="1104"/>
      <c r="G28" s="374"/>
      <c r="H28" s="368"/>
      <c r="I28" s="369"/>
      <c r="J28" s="370"/>
      <c r="K28" s="1105"/>
      <c r="L28" s="1105"/>
      <c r="M28" s="1105"/>
      <c r="N28" s="1105"/>
      <c r="O28" s="504" t="s">
        <v>26</v>
      </c>
      <c r="P28" s="1107"/>
      <c r="Q28" s="371"/>
      <c r="S28" s="366"/>
      <c r="T28" s="372"/>
      <c r="U28" s="362"/>
      <c r="V28" s="362"/>
      <c r="W28" s="362"/>
      <c r="X28" s="362"/>
      <c r="Y28" s="362"/>
      <c r="Z28" s="362"/>
      <c r="AA28" s="362"/>
      <c r="AB28" s="362"/>
      <c r="AC28" s="362"/>
      <c r="AD28" s="362"/>
      <c r="AE28" s="372"/>
      <c r="AF28" s="362"/>
      <c r="AG28" s="362"/>
      <c r="AH28" s="362"/>
      <c r="AI28" s="362"/>
      <c r="AJ28" s="362"/>
      <c r="AK28" s="362"/>
      <c r="AL28" s="373"/>
      <c r="AM28" s="18"/>
      <c r="AN28" s="18"/>
      <c r="AU28" s="18"/>
      <c r="AV28" s="18"/>
      <c r="AW28" s="18"/>
      <c r="AX28" s="18"/>
      <c r="AY28" s="18"/>
      <c r="AZ28" s="18"/>
      <c r="BA28" s="18"/>
      <c r="BB28" s="18"/>
      <c r="BC28" s="18"/>
      <c r="BD28" s="18"/>
      <c r="BE28" s="18"/>
      <c r="BF28" s="18"/>
      <c r="BG28" s="18"/>
      <c r="BH28" s="18"/>
      <c r="BI28" s="18"/>
      <c r="BJ28" s="18"/>
      <c r="BK28" s="18"/>
      <c r="BL28" s="18"/>
      <c r="BM28" s="18"/>
    </row>
    <row r="29" spans="2:67" s="23" customFormat="1" ht="17.100000000000001" customHeight="1" thickBot="1">
      <c r="B29" s="366"/>
      <c r="C29" s="367"/>
      <c r="D29" s="1104"/>
      <c r="E29" s="1104"/>
      <c r="F29" s="1104"/>
      <c r="G29" s="374"/>
      <c r="H29" s="368"/>
      <c r="I29" s="369"/>
      <c r="J29" s="370"/>
      <c r="K29" s="1106"/>
      <c r="L29" s="1106"/>
      <c r="M29" s="1106"/>
      <c r="N29" s="1106"/>
      <c r="O29" s="505" t="s">
        <v>1396</v>
      </c>
      <c r="P29" s="1108"/>
      <c r="Q29" s="371"/>
      <c r="S29" s="366"/>
      <c r="T29" s="372"/>
      <c r="U29" s="362"/>
      <c r="V29" s="362"/>
      <c r="W29" s="362"/>
      <c r="X29" s="362"/>
      <c r="Y29" s="362"/>
      <c r="Z29" s="362"/>
      <c r="AA29" s="362"/>
      <c r="AB29" s="362"/>
      <c r="AC29" s="362"/>
      <c r="AD29" s="362"/>
      <c r="AE29" s="372"/>
      <c r="AF29" s="362"/>
      <c r="AG29" s="362"/>
      <c r="AH29" s="362"/>
      <c r="AI29" s="362"/>
      <c r="AJ29" s="362"/>
      <c r="AK29" s="362"/>
      <c r="AL29" s="373"/>
      <c r="AM29" s="18"/>
      <c r="AN29" s="18"/>
      <c r="AU29" s="18"/>
      <c r="AV29" s="18"/>
      <c r="AW29" s="18"/>
      <c r="AX29" s="34" t="s">
        <v>1495</v>
      </c>
      <c r="AY29" s="34"/>
      <c r="AZ29" s="34"/>
      <c r="BA29" s="34"/>
      <c r="BB29" s="34"/>
      <c r="BC29" s="34"/>
      <c r="BD29" s="34"/>
      <c r="BE29" s="34"/>
      <c r="BF29" s="34"/>
      <c r="BG29" s="34"/>
      <c r="BH29" s="34"/>
      <c r="BI29" s="34"/>
      <c r="BJ29" s="18"/>
      <c r="BK29" s="18"/>
      <c r="BL29" s="18"/>
      <c r="BM29" s="18"/>
    </row>
    <row r="30" spans="2:67" ht="17.100000000000001" customHeight="1" thickTop="1" thickBot="1">
      <c r="B30" s="366"/>
      <c r="C30" s="367"/>
      <c r="D30" s="369"/>
      <c r="E30" s="369"/>
      <c r="F30" s="369"/>
      <c r="G30" s="368"/>
      <c r="H30" s="368"/>
      <c r="I30" s="369"/>
      <c r="J30" s="370"/>
      <c r="K30" s="286" t="s">
        <v>29</v>
      </c>
      <c r="L30" s="375"/>
      <c r="M30" s="375"/>
      <c r="N30" s="376"/>
      <c r="O30" s="1024">
        <f>O31+O35+O36+O37+O43</f>
        <v>287.65237783824841</v>
      </c>
      <c r="P30" s="500">
        <f>P31+P35+P36+P37+P43</f>
        <v>1</v>
      </c>
      <c r="Q30" s="371"/>
      <c r="R30" s="15"/>
      <c r="S30" s="366"/>
      <c r="T30" s="372"/>
      <c r="U30" s="362"/>
      <c r="V30" s="362"/>
      <c r="W30" s="362"/>
      <c r="X30" s="362"/>
      <c r="Y30" s="362"/>
      <c r="Z30" s="362"/>
      <c r="AA30" s="362"/>
      <c r="AB30" s="362"/>
      <c r="AC30" s="362"/>
      <c r="AD30" s="362"/>
      <c r="AE30" s="372"/>
      <c r="AF30" s="362"/>
      <c r="AG30" s="362"/>
      <c r="AH30" s="362"/>
      <c r="AI30" s="362"/>
      <c r="AJ30" s="362"/>
      <c r="AK30" s="362"/>
      <c r="AL30" s="373"/>
      <c r="AX30" s="34"/>
      <c r="AY30" s="19" t="s">
        <v>80</v>
      </c>
      <c r="AZ30" s="34"/>
      <c r="BA30" s="34"/>
      <c r="BB30" s="34"/>
      <c r="BC30" s="34"/>
      <c r="BD30" s="34"/>
      <c r="BE30" s="34"/>
      <c r="BF30" s="34"/>
      <c r="BG30" s="34"/>
      <c r="BH30" s="34"/>
      <c r="BI30" s="34"/>
    </row>
    <row r="31" spans="2:67" ht="17.100000000000001" customHeight="1" thickBot="1">
      <c r="B31" s="366"/>
      <c r="C31" s="367"/>
      <c r="D31" s="369"/>
      <c r="E31" s="369"/>
      <c r="F31" s="369"/>
      <c r="G31" s="368"/>
      <c r="H31" s="368"/>
      <c r="I31" s="369"/>
      <c r="J31" s="370"/>
      <c r="K31" s="377"/>
      <c r="L31" s="286" t="s">
        <v>31</v>
      </c>
      <c r="M31" s="286"/>
      <c r="N31" s="622"/>
      <c r="O31" s="1025">
        <f>SUM(O32:O34)</f>
        <v>160.08231700227796</v>
      </c>
      <c r="P31" s="501">
        <f t="shared" ref="P31:P43" si="9">O31/$O$30</f>
        <v>0.55651310170046586</v>
      </c>
      <c r="Q31" s="371"/>
      <c r="R31" s="15"/>
      <c r="S31" s="366"/>
      <c r="T31" s="372"/>
      <c r="U31" s="362"/>
      <c r="V31" s="362"/>
      <c r="W31" s="362"/>
      <c r="X31" s="362"/>
      <c r="Y31" s="362"/>
      <c r="Z31" s="362"/>
      <c r="AA31" s="362"/>
      <c r="AB31" s="362"/>
      <c r="AC31" s="362"/>
      <c r="AD31" s="362"/>
      <c r="AE31" s="372"/>
      <c r="AF31" s="362"/>
      <c r="AG31" s="362"/>
      <c r="AH31" s="362"/>
      <c r="AI31" s="362"/>
      <c r="AJ31" s="362"/>
      <c r="AK31" s="954" t="s">
        <v>1600</v>
      </c>
      <c r="AL31" s="373"/>
      <c r="AX31" s="34"/>
      <c r="AY31" s="19" t="s">
        <v>81</v>
      </c>
      <c r="AZ31" s="34"/>
      <c r="BA31" s="34"/>
      <c r="BB31" s="34"/>
      <c r="BC31" s="34"/>
      <c r="BD31" s="34"/>
      <c r="BE31" s="34"/>
      <c r="BF31" s="34"/>
      <c r="BG31" s="34"/>
      <c r="BH31" s="34"/>
      <c r="BI31" s="34"/>
    </row>
    <row r="32" spans="2:67" ht="17.100000000000001" customHeight="1" thickBot="1">
      <c r="B32" s="366"/>
      <c r="C32" s="367"/>
      <c r="D32" s="369"/>
      <c r="E32" s="369"/>
      <c r="F32" s="369"/>
      <c r="G32" s="368"/>
      <c r="H32" s="368"/>
      <c r="I32" s="369"/>
      <c r="J32" s="370"/>
      <c r="K32" s="378"/>
      <c r="L32" s="623"/>
      <c r="M32" s="379" t="s">
        <v>33</v>
      </c>
      <c r="N32" s="380"/>
      <c r="O32" s="1026">
        <f>AC36</f>
        <v>151.574942513846</v>
      </c>
      <c r="P32" s="502">
        <f t="shared" si="9"/>
        <v>0.52693790905868698</v>
      </c>
      <c r="Q32" s="371"/>
      <c r="R32" s="15"/>
      <c r="S32" s="366"/>
      <c r="T32" s="1119" t="s">
        <v>82</v>
      </c>
      <c r="U32" s="1119"/>
      <c r="V32" s="1119"/>
      <c r="W32" s="1119"/>
      <c r="X32" s="1121" t="s">
        <v>1427</v>
      </c>
      <c r="Y32" s="1122"/>
      <c r="Z32" s="1122"/>
      <c r="AA32" s="1122"/>
      <c r="AB32" s="1122"/>
      <c r="AC32" s="1122"/>
      <c r="AD32" s="1122"/>
      <c r="AE32" s="1122"/>
      <c r="AF32" s="1122"/>
      <c r="AG32" s="1122"/>
      <c r="AH32" s="1122"/>
      <c r="AI32" s="1122"/>
      <c r="AJ32" s="1122"/>
      <c r="AK32" s="1122"/>
      <c r="AL32" s="373"/>
      <c r="AX32" s="34"/>
      <c r="AY32" s="19" t="s">
        <v>83</v>
      </c>
      <c r="AZ32" s="34"/>
      <c r="BA32" s="34"/>
      <c r="BB32" s="34"/>
      <c r="BC32" s="34"/>
      <c r="BD32" s="34"/>
      <c r="BE32" s="34"/>
      <c r="BF32" s="34"/>
      <c r="BG32" s="34"/>
      <c r="BH32" s="34"/>
      <c r="BI32" s="34"/>
    </row>
    <row r="33" spans="2:64" ht="17.100000000000001" customHeight="1" thickBot="1">
      <c r="B33" s="366"/>
      <c r="C33" s="367"/>
      <c r="D33" s="369"/>
      <c r="E33" s="369"/>
      <c r="F33" s="369"/>
      <c r="G33" s="368"/>
      <c r="H33" s="368"/>
      <c r="I33" s="369"/>
      <c r="J33" s="370"/>
      <c r="K33" s="378"/>
      <c r="L33" s="623"/>
      <c r="M33" s="379" t="s">
        <v>36</v>
      </c>
      <c r="N33" s="380"/>
      <c r="O33" s="1026">
        <f>AC37</f>
        <v>2.5453635500857308</v>
      </c>
      <c r="P33" s="502">
        <f t="shared" si="9"/>
        <v>8.8487485110136307E-3</v>
      </c>
      <c r="Q33" s="371"/>
      <c r="R33" s="15"/>
      <c r="S33" s="366"/>
      <c r="T33" s="1120"/>
      <c r="U33" s="1120"/>
      <c r="V33" s="1120"/>
      <c r="W33" s="1120"/>
      <c r="X33" s="676" t="s">
        <v>84</v>
      </c>
      <c r="Y33" s="673" t="s">
        <v>85</v>
      </c>
      <c r="Z33" s="673" t="s">
        <v>86</v>
      </c>
      <c r="AA33" s="673" t="s">
        <v>87</v>
      </c>
      <c r="AB33" s="673" t="s">
        <v>88</v>
      </c>
      <c r="AC33" s="673" t="s">
        <v>89</v>
      </c>
      <c r="AD33" s="673" t="s">
        <v>90</v>
      </c>
      <c r="AE33" s="673" t="s">
        <v>91</v>
      </c>
      <c r="AF33" s="673" t="s">
        <v>92</v>
      </c>
      <c r="AG33" s="675" t="s">
        <v>71</v>
      </c>
      <c r="AH33" s="672" t="s">
        <v>93</v>
      </c>
      <c r="AI33" s="673" t="s">
        <v>94</v>
      </c>
      <c r="AJ33" s="673" t="s">
        <v>95</v>
      </c>
      <c r="AK33" s="674" t="s">
        <v>96</v>
      </c>
      <c r="AL33" s="373"/>
      <c r="AW33" s="34"/>
      <c r="AY33" s="19">
        <f>VLOOKUP(AY$32,年度マスタ!$I$5:$K$9,2,0)</f>
        <v>2021</v>
      </c>
      <c r="AZ33" s="34"/>
      <c r="BA33" s="34"/>
      <c r="BB33" s="34"/>
      <c r="BC33" s="34"/>
      <c r="BD33" s="34"/>
      <c r="BE33" s="34"/>
      <c r="BF33" s="34"/>
      <c r="BG33" s="34"/>
      <c r="BH33" s="34"/>
    </row>
    <row r="34" spans="2:64" ht="17.100000000000001" customHeight="1" thickTop="1" thickBot="1">
      <c r="B34" s="366"/>
      <c r="C34" s="367"/>
      <c r="D34" s="369"/>
      <c r="E34" s="369"/>
      <c r="F34" s="369"/>
      <c r="G34" s="368"/>
      <c r="H34" s="368"/>
      <c r="I34" s="369"/>
      <c r="J34" s="370"/>
      <c r="K34" s="378"/>
      <c r="L34" s="381"/>
      <c r="M34" s="381" t="s">
        <v>38</v>
      </c>
      <c r="N34" s="382"/>
      <c r="O34" s="1026">
        <f>AC38</f>
        <v>5.9620109383462205</v>
      </c>
      <c r="P34" s="502">
        <f t="shared" si="9"/>
        <v>2.0726444130765211E-2</v>
      </c>
      <c r="Q34" s="371"/>
      <c r="R34" s="15"/>
      <c r="S34" s="366"/>
      <c r="T34" s="622" t="s">
        <v>29</v>
      </c>
      <c r="U34" s="375"/>
      <c r="V34" s="375"/>
      <c r="W34" s="375"/>
      <c r="X34" s="1012">
        <f>X35+X39+X40+X41+X47</f>
        <v>275.91562076309026</v>
      </c>
      <c r="Y34" s="1013">
        <f t="shared" ref="Y34:AK34" si="10">Y35+Y39+Y40+Y41+Y47</f>
        <v>279.61127410593298</v>
      </c>
      <c r="Z34" s="1013">
        <f t="shared" si="10"/>
        <v>260.25222742803487</v>
      </c>
      <c r="AA34" s="1013">
        <f t="shared" si="10"/>
        <v>258.74340118840792</v>
      </c>
      <c r="AB34" s="1013">
        <f t="shared" si="10"/>
        <v>272.67763684091796</v>
      </c>
      <c r="AC34" s="1013">
        <f t="shared" si="10"/>
        <v>287.65237783824841</v>
      </c>
      <c r="AD34" s="1013">
        <f t="shared" si="10"/>
        <v>289.94593806191051</v>
      </c>
      <c r="AE34" s="1013">
        <f t="shared" si="10"/>
        <v>270.73788232345396</v>
      </c>
      <c r="AF34" s="1013">
        <f t="shared" si="10"/>
        <v>287.14057052220772</v>
      </c>
      <c r="AG34" s="1013">
        <f t="shared" si="10"/>
        <v>292.63007315664839</v>
      </c>
      <c r="AH34" s="1013">
        <f t="shared" si="10"/>
        <v>268.90283895524504</v>
      </c>
      <c r="AI34" s="1013">
        <f t="shared" si="10"/>
        <v>265.28453233020235</v>
      </c>
      <c r="AJ34" s="1013">
        <f t="shared" si="10"/>
        <v>261.97442386196508</v>
      </c>
      <c r="AK34" s="1014">
        <f t="shared" si="10"/>
        <v>254.22799077965445</v>
      </c>
      <c r="AL34" s="373"/>
      <c r="AW34" s="34"/>
      <c r="AY34" s="19" t="str">
        <f>VLOOKUP(AY$32,年度マスタ!$I$5:$K$9,3,0)</f>
        <v>令和3年度</v>
      </c>
      <c r="AZ34" s="34"/>
      <c r="BA34" s="34"/>
      <c r="BB34" s="34"/>
      <c r="BC34" s="34"/>
      <c r="BD34" s="34"/>
      <c r="BE34" s="34"/>
      <c r="BF34" s="34"/>
      <c r="BG34" s="34"/>
      <c r="BH34" s="34"/>
    </row>
    <row r="35" spans="2:64" ht="17.100000000000001" customHeight="1" thickBot="1">
      <c r="B35" s="366"/>
      <c r="C35" s="367"/>
      <c r="D35" s="369"/>
      <c r="E35" s="369"/>
      <c r="F35" s="369"/>
      <c r="G35" s="368"/>
      <c r="H35" s="368"/>
      <c r="I35" s="369"/>
      <c r="J35" s="370"/>
      <c r="K35" s="378"/>
      <c r="L35" s="383" t="s">
        <v>40</v>
      </c>
      <c r="M35" s="384"/>
      <c r="N35" s="385"/>
      <c r="O35" s="1025">
        <f>AC39</f>
        <v>29.502005239094302</v>
      </c>
      <c r="P35" s="501">
        <f t="shared" si="9"/>
        <v>0.10256131188904601</v>
      </c>
      <c r="Q35" s="371"/>
      <c r="R35" s="15"/>
      <c r="S35" s="366"/>
      <c r="T35" s="377"/>
      <c r="U35" s="286" t="s">
        <v>31</v>
      </c>
      <c r="V35" s="387"/>
      <c r="W35" s="387"/>
      <c r="X35" s="1015">
        <f>SUM(X36:X38)</f>
        <v>153.37182036973795</v>
      </c>
      <c r="Y35" s="1016">
        <f t="shared" ref="Y35:AK35" si="11">SUM(Y36:Y38)</f>
        <v>163.66193452087867</v>
      </c>
      <c r="Z35" s="1016">
        <f t="shared" si="11"/>
        <v>142.60186309484391</v>
      </c>
      <c r="AA35" s="1016">
        <f t="shared" si="11"/>
        <v>137.00889826702672</v>
      </c>
      <c r="AB35" s="1016">
        <f t="shared" si="11"/>
        <v>144.5223459520256</v>
      </c>
      <c r="AC35" s="1016">
        <f t="shared" si="11"/>
        <v>160.08231700227796</v>
      </c>
      <c r="AD35" s="1016">
        <f t="shared" si="11"/>
        <v>170.0422903119383</v>
      </c>
      <c r="AE35" s="1016">
        <f t="shared" si="11"/>
        <v>153.1605843790752</v>
      </c>
      <c r="AF35" s="1016">
        <f t="shared" si="11"/>
        <v>177.55998078136375</v>
      </c>
      <c r="AG35" s="1016">
        <f t="shared" si="11"/>
        <v>180.69178983715165</v>
      </c>
      <c r="AH35" s="1016">
        <f t="shared" si="11"/>
        <v>161.78139537082828</v>
      </c>
      <c r="AI35" s="1016">
        <f t="shared" si="11"/>
        <v>160.04415904849816</v>
      </c>
      <c r="AJ35" s="1016">
        <f t="shared" si="11"/>
        <v>166.40037418838742</v>
      </c>
      <c r="AK35" s="1017">
        <f t="shared" si="11"/>
        <v>156.82407225635944</v>
      </c>
      <c r="AL35" s="373"/>
      <c r="AW35" s="34"/>
      <c r="AX35" s="34"/>
      <c r="AY35" s="34"/>
      <c r="AZ35" s="34"/>
      <c r="BA35" s="34"/>
      <c r="BB35" s="34"/>
      <c r="BC35" s="34"/>
      <c r="BD35" s="34"/>
      <c r="BE35" s="34"/>
      <c r="BF35" s="34"/>
      <c r="BG35" s="34"/>
      <c r="BH35" s="34"/>
    </row>
    <row r="36" spans="2:64" ht="17.100000000000001" customHeight="1" thickBot="1">
      <c r="B36" s="366"/>
      <c r="C36" s="367"/>
      <c r="D36" s="369"/>
      <c r="E36" s="369"/>
      <c r="F36" s="369"/>
      <c r="G36" s="368"/>
      <c r="H36" s="368"/>
      <c r="I36" s="369"/>
      <c r="J36" s="370"/>
      <c r="K36" s="378"/>
      <c r="L36" s="386" t="s">
        <v>42</v>
      </c>
      <c r="M36" s="387"/>
      <c r="N36" s="388"/>
      <c r="O36" s="1025">
        <f>AC40</f>
        <v>32.288288053095243</v>
      </c>
      <c r="P36" s="501">
        <f t="shared" si="9"/>
        <v>0.11224759654603471</v>
      </c>
      <c r="Q36" s="371"/>
      <c r="R36" s="15"/>
      <c r="S36" s="401" t="s">
        <v>98</v>
      </c>
      <c r="T36" s="378"/>
      <c r="U36" s="389"/>
      <c r="V36" s="379" t="s">
        <v>98</v>
      </c>
      <c r="W36" s="402"/>
      <c r="X36" s="1018">
        <f>VLOOKUP(年度マスタ!$K$4&amp;"_"&amp;X$33,データシート1!$A:$BS,MATCH("aa_"&amp;$S36,データシート1!$A$1:$BS$1,0),0)</f>
        <v>143.21743750241544</v>
      </c>
      <c r="Y36" s="1019">
        <f>VLOOKUP(年度マスタ!$K$4&amp;"_"&amp;Y$33,データシート1!$A:$BS,MATCH("aa_"&amp;$S36,データシート1!$A$1:$BS$1,0),0)</f>
        <v>155.51917415985318</v>
      </c>
      <c r="Z36" s="1019">
        <f>VLOOKUP(年度マスタ!$K$4&amp;"_"&amp;Z$33,データシート1!$A:$BS,MATCH("aa_"&amp;$S36,データシート1!$A$1:$BS$1,0),0)</f>
        <v>134.68910556444638</v>
      </c>
      <c r="AA36" s="1019">
        <f>VLOOKUP(年度マスタ!$K$4&amp;"_"&amp;AA$33,データシート1!$A:$BS,MATCH("aa_"&amp;$S36,データシート1!$A$1:$BS$1,0),0)</f>
        <v>128.19373838888183</v>
      </c>
      <c r="AB36" s="1019">
        <f>VLOOKUP(年度マスタ!$K$4&amp;"_"&amp;AB$33,データシート1!$A:$BS,MATCH("aa_"&amp;$S36,データシート1!$A$1:$BS$1,0),0)</f>
        <v>135.70601952670125</v>
      </c>
      <c r="AC36" s="1019">
        <f>VLOOKUP(年度マスタ!$K$4&amp;"_"&amp;AC$33,データシート1!$A:$BS,MATCH("aa_"&amp;$S36,データシート1!$A$1:$BS$1,0),0)</f>
        <v>151.574942513846</v>
      </c>
      <c r="AD36" s="1019">
        <f>VLOOKUP(年度マスタ!$K$4&amp;"_"&amp;AD$33,データシート1!$A:$BS,MATCH("aa_"&amp;$S36,データシート1!$A$1:$BS$1,0),0)</f>
        <v>154.54280120227781</v>
      </c>
      <c r="AE36" s="1019">
        <f>VLOOKUP(年度マスタ!$K$4&amp;"_"&amp;AE$33,データシート1!$A:$BS,MATCH("aa_"&amp;$S36,データシート1!$A$1:$BS$1,0),0)</f>
        <v>137.00275404108785</v>
      </c>
      <c r="AF36" s="1019">
        <f>VLOOKUP(年度マスタ!$K$4&amp;"_"&amp;AF$33,データシート1!$A:$BS,MATCH("aa_"&amp;$S36,データシート1!$A$1:$BS$1,0),0)</f>
        <v>159.19088553538251</v>
      </c>
      <c r="AG36" s="1019">
        <f>VLOOKUP(年度マスタ!$K$4&amp;"_"&amp;AG$33,データシート1!$A:$BS,MATCH("aa_"&amp;$S36,データシート1!$A$1:$BS$1,0),0)</f>
        <v>163.67037588980736</v>
      </c>
      <c r="AH36" s="1019">
        <f>VLOOKUP(年度マスタ!$K$4&amp;"_"&amp;AH$33,データシート1!$A:$BS,MATCH("aa_"&amp;$S36,データシート1!$A$1:$BS$1,0),0)</f>
        <v>145.84440591486256</v>
      </c>
      <c r="AI36" s="1019">
        <f>VLOOKUP(年度マスタ!$K$4&amp;"_"&amp;AI$33,データシート1!$A:$BS,MATCH("aa_"&amp;$S36,データシート1!$A$1:$BS$1,0),0)</f>
        <v>144.16313864040967</v>
      </c>
      <c r="AJ36" s="1019">
        <f>VLOOKUP(年度マスタ!$K$4&amp;"_"&amp;AJ$33,データシート1!$A:$BS,MATCH("aa_"&amp;$S36,データシート1!$A$1:$BS$1,0),0)</f>
        <v>147.0911979346229</v>
      </c>
      <c r="AK36" s="1020">
        <f>VLOOKUP(年度マスタ!$K$4&amp;"_"&amp;AK$33,データシート1!$A:$BS,MATCH("aa_"&amp;$S36,データシート1!$A$1:$BS$1,0),0)</f>
        <v>138.61485245501166</v>
      </c>
      <c r="AL36" s="373"/>
      <c r="AW36" s="394"/>
      <c r="AX36" s="19" t="s">
        <v>99</v>
      </c>
      <c r="AY36" s="19" t="s">
        <v>97</v>
      </c>
      <c r="AZ36" s="19" t="s">
        <v>100</v>
      </c>
      <c r="BA36" s="19" t="s">
        <v>101</v>
      </c>
      <c r="BB36" s="19" t="s">
        <v>102</v>
      </c>
      <c r="BC36" s="19" t="s">
        <v>78</v>
      </c>
      <c r="BD36" s="19" t="s">
        <v>46</v>
      </c>
      <c r="BE36" s="19" t="s">
        <v>103</v>
      </c>
      <c r="BF36" s="19" t="s">
        <v>104</v>
      </c>
      <c r="BG36" s="19" t="s">
        <v>105</v>
      </c>
      <c r="BH36" s="19" t="s">
        <v>106</v>
      </c>
    </row>
    <row r="37" spans="2:64" ht="17.100000000000001" customHeight="1" thickBot="1">
      <c r="B37" s="366"/>
      <c r="C37" s="367"/>
      <c r="D37" s="369"/>
      <c r="E37" s="369"/>
      <c r="F37" s="369"/>
      <c r="G37" s="368"/>
      <c r="H37" s="368"/>
      <c r="I37" s="369"/>
      <c r="J37" s="370"/>
      <c r="K37" s="378"/>
      <c r="L37" s="286" t="s">
        <v>44</v>
      </c>
      <c r="M37" s="387"/>
      <c r="N37" s="388"/>
      <c r="O37" s="1025">
        <f>SUM(O39:O42)</f>
        <v>63.22983326970229</v>
      </c>
      <c r="P37" s="501">
        <f t="shared" si="9"/>
        <v>0.21981335160475346</v>
      </c>
      <c r="Q37" s="371"/>
      <c r="R37" s="15"/>
      <c r="S37" s="401" t="s">
        <v>100</v>
      </c>
      <c r="T37" s="378"/>
      <c r="U37" s="389"/>
      <c r="V37" s="379" t="s">
        <v>107</v>
      </c>
      <c r="W37" s="402"/>
      <c r="X37" s="1018">
        <f>VLOOKUP(年度マスタ!$K$4&amp;"_"&amp;X$33,データシート1!$A:$BS,MATCH("aa_"&amp;$S37,データシート1!$A$1:$BS$1,0),0)</f>
        <v>2.288849509345964</v>
      </c>
      <c r="Y37" s="1019">
        <f>VLOOKUP(年度マスタ!$K$4&amp;"_"&amp;Y$33,データシート1!$A:$BS,MATCH("aa_"&amp;$S37,データシート1!$A$1:$BS$1,0),0)</f>
        <v>1.7109132479345677</v>
      </c>
      <c r="Z37" s="1019">
        <f>VLOOKUP(年度マスタ!$K$4&amp;"_"&amp;Z$33,データシート1!$A:$BS,MATCH("aa_"&amp;$S37,データシート1!$A$1:$BS$1,0),0)</f>
        <v>1.8233634044544262</v>
      </c>
      <c r="AA37" s="1019">
        <f>VLOOKUP(年度マスタ!$K$4&amp;"_"&amp;AA$33,データシート1!$A:$BS,MATCH("aa_"&amp;$S37,データシート1!$A$1:$BS$1,0),0)</f>
        <v>2.8783547858435261</v>
      </c>
      <c r="AB37" s="1019">
        <f>VLOOKUP(年度マスタ!$K$4&amp;"_"&amp;AB$33,データシート1!$A:$BS,MATCH("aa_"&amp;$S37,データシート1!$A$1:$BS$1,0),0)</f>
        <v>2.8558290729398168</v>
      </c>
      <c r="AC37" s="1019">
        <f>VLOOKUP(年度マスタ!$K$4&amp;"_"&amp;AC$33,データシート1!$A:$BS,MATCH("aa_"&amp;$S37,データシート1!$A$1:$BS$1,0),0)</f>
        <v>2.5453635500857308</v>
      </c>
      <c r="AD37" s="1019">
        <f>VLOOKUP(年度マスタ!$K$4&amp;"_"&amp;AD$33,データシート1!$A:$BS,MATCH("aa_"&amp;$S37,データシート1!$A$1:$BS$1,0),0)</f>
        <v>2.1470516951555894</v>
      </c>
      <c r="AE37" s="1019">
        <f>VLOOKUP(年度マスタ!$K$4&amp;"_"&amp;AE$33,データシート1!$A:$BS,MATCH("aa_"&amp;$S37,データシート1!$A$1:$BS$1,0),0)</f>
        <v>2.1322007670570322</v>
      </c>
      <c r="AF37" s="1019">
        <f>VLOOKUP(年度マスタ!$K$4&amp;"_"&amp;AF$33,データシート1!$A:$BS,MATCH("aa_"&amp;$S37,データシート1!$A$1:$BS$1,0),0)</f>
        <v>2.0548126686078372</v>
      </c>
      <c r="AG37" s="1019">
        <f>VLOOKUP(年度マスタ!$K$4&amp;"_"&amp;AG$33,データシート1!$A:$BS,MATCH("aa_"&amp;$S37,データシート1!$A$1:$BS$1,0),0)</f>
        <v>2.0568112755956216</v>
      </c>
      <c r="AH37" s="1019">
        <f>VLOOKUP(年度マスタ!$K$4&amp;"_"&amp;AH$33,データシート1!$A:$BS,MATCH("aa_"&amp;$S37,データシート1!$A$1:$BS$1,0),0)</f>
        <v>1.9421572205972293</v>
      </c>
      <c r="AI37" s="1019">
        <f>VLOOKUP(年度マスタ!$K$4&amp;"_"&amp;AI$33,データシート1!$A:$BS,MATCH("aa_"&amp;$S37,データシート1!$A$1:$BS$1,0),0)</f>
        <v>1.7698619974906502</v>
      </c>
      <c r="AJ37" s="1019">
        <f>VLOOKUP(年度マスタ!$K$4&amp;"_"&amp;AJ$33,データシート1!$A:$BS,MATCH("aa_"&amp;$S37,データシート1!$A$1:$BS$1,0),0)</f>
        <v>1.7009346158985905</v>
      </c>
      <c r="AK37" s="1020">
        <f>VLOOKUP(年度マスタ!$K$4&amp;"_"&amp;AK$33,データシート1!$A:$BS,MATCH("aa_"&amp;$S37,データシート1!$A$1:$BS$1,0),0)</f>
        <v>1.850754972196079</v>
      </c>
      <c r="AL37" s="373"/>
      <c r="AW37" s="403" t="s">
        <v>108</v>
      </c>
      <c r="AX37" s="19" t="s">
        <v>109</v>
      </c>
      <c r="AY37" s="19">
        <f>VLOOKUP($AW37&amp;"_"&amp;$AY$34,データシート1!$A:$BS,MATCH($AY$31&amp;"_"&amp;AY$36,データシート1!$A$1:$BS$1,0),0)</f>
        <v>391648.40784204798</v>
      </c>
      <c r="AZ37" s="19">
        <f>VLOOKUP($AW37&amp;"_"&amp;$AY$34,データシート1!$A:$BS,MATCH($AY$31&amp;"_"&amp;AZ$36,データシート1!$A$1:$BS$1,0),0)</f>
        <v>8809.6026491577213</v>
      </c>
      <c r="BA37" s="19">
        <f>VLOOKUP($AW37&amp;"_"&amp;$AY$34,データシート1!$A:$BS,MATCH($AY$31&amp;"_"&amp;BA$36,データシート1!$A$1:$BS$1,0),0)</f>
        <v>17273.597625382667</v>
      </c>
      <c r="BB37" s="19">
        <f>VLOOKUP($AW37&amp;"_"&amp;$AY$34,データシート1!$A:$BS,MATCH($AY$31&amp;"_"&amp;BB$36,データシート1!$A$1:$BS$1,0),0)</f>
        <v>181639.36316064702</v>
      </c>
      <c r="BC37" s="19">
        <f>VLOOKUP($AW37&amp;"_"&amp;$AY$34,データシート1!$A:$BS,MATCH($AY$31&amp;"_"&amp;BC$36,データシート1!$A$1:$BS$1,0),0)</f>
        <v>152904.52174469456</v>
      </c>
      <c r="BD37" s="19">
        <f>VLOOKUP($AW37&amp;"_"&amp;$AY$34,データシート1!$A:$BS,MATCH($AY$31&amp;"_"&amp;BD$36,データシート1!$A$1:$BS$1,0),0)</f>
        <v>86784.779427854402</v>
      </c>
      <c r="BE37" s="19">
        <f>VLOOKUP($AW37&amp;"_"&amp;$AY$34,データシート1!$A:$BS,MATCH($AY$31&amp;"_"&amp;BE$36,データシート1!$A$1:$BS$1,0),0)</f>
        <v>73550.486494773621</v>
      </c>
      <c r="BF37" s="19">
        <f>VLOOKUP($AW37&amp;"_"&amp;$AY$34,データシート1!$A:$BS,MATCH($AY$31&amp;"_"&amp;BF$36,データシート1!$A$1:$BS$1,0),0)</f>
        <v>7514.2157479843672</v>
      </c>
      <c r="BG37" s="19">
        <f>VLOOKUP($AW37&amp;"_"&amp;$AY$34,データシート1!$A:$BS,MATCH($AY$31&amp;"_"&amp;BG$36,データシート1!$A$1:$BS$1,0),0)</f>
        <v>10099.602154706188</v>
      </c>
      <c r="BH37" s="19">
        <f>VLOOKUP($AW37&amp;"_"&amp;$AY$34,データシート1!$A:$BS,MATCH($AY$31&amp;"_"&amp;BH$36,データシート1!$A$1:$BS$1,0),0)</f>
        <v>14792.938333926642</v>
      </c>
      <c r="BJ37" s="23"/>
      <c r="BK37" s="23"/>
      <c r="BL37" s="23"/>
    </row>
    <row r="38" spans="2:64" ht="17.100000000000001" customHeight="1" thickBot="1">
      <c r="B38" s="366"/>
      <c r="C38" s="367"/>
      <c r="D38" s="369"/>
      <c r="E38" s="369"/>
      <c r="F38" s="369"/>
      <c r="G38" s="368"/>
      <c r="H38" s="368"/>
      <c r="I38" s="369"/>
      <c r="J38" s="370"/>
      <c r="K38" s="378"/>
      <c r="L38" s="389"/>
      <c r="M38" s="623" t="s">
        <v>45</v>
      </c>
      <c r="N38" s="380"/>
      <c r="O38" s="1026">
        <f>SUM(O39:O40)</f>
        <v>61.271096533713987</v>
      </c>
      <c r="P38" s="502">
        <f t="shared" si="9"/>
        <v>0.21300396330520763</v>
      </c>
      <c r="Q38" s="371"/>
      <c r="R38" s="15"/>
      <c r="S38" s="401" t="s">
        <v>101</v>
      </c>
      <c r="T38" s="378"/>
      <c r="U38" s="391"/>
      <c r="V38" s="404" t="s">
        <v>110</v>
      </c>
      <c r="W38" s="404"/>
      <c r="X38" s="1018">
        <f>VLOOKUP(年度マスタ!$K$4&amp;"_"&amp;X$33,データシート1!$A:$BS,MATCH("aa_"&amp;$S38,データシート1!$A$1:$BS$1,0),0)</f>
        <v>7.8655333579765347</v>
      </c>
      <c r="Y38" s="1019">
        <f>VLOOKUP(年度マスタ!$K$4&amp;"_"&amp;Y$33,データシート1!$A:$BS,MATCH("aa_"&amp;$S38,データシート1!$A$1:$BS$1,0),0)</f>
        <v>6.4318471130909352</v>
      </c>
      <c r="Z38" s="1019">
        <f>VLOOKUP(年度マスタ!$K$4&amp;"_"&amp;Z$33,データシート1!$A:$BS,MATCH("aa_"&amp;$S38,データシート1!$A$1:$BS$1,0),0)</f>
        <v>6.0893941259430875</v>
      </c>
      <c r="AA38" s="1019">
        <f>VLOOKUP(年度マスタ!$K$4&amp;"_"&amp;AA$33,データシート1!$A:$BS,MATCH("aa_"&amp;$S38,データシート1!$A$1:$BS$1,0),0)</f>
        <v>5.9368050923013698</v>
      </c>
      <c r="AB38" s="1019">
        <f>VLOOKUP(年度マスタ!$K$4&amp;"_"&amp;AB$33,データシート1!$A:$BS,MATCH("aa_"&amp;$S38,データシート1!$A$1:$BS$1,0),0)</f>
        <v>5.9604973523845111</v>
      </c>
      <c r="AC38" s="1019">
        <f>VLOOKUP(年度マスタ!$K$4&amp;"_"&amp;AC$33,データシート1!$A:$BS,MATCH("aa_"&amp;$S38,データシート1!$A$1:$BS$1,0),0)</f>
        <v>5.9620109383462205</v>
      </c>
      <c r="AD38" s="1019">
        <f>VLOOKUP(年度マスタ!$K$4&amp;"_"&amp;AD$33,データシート1!$A:$BS,MATCH("aa_"&amp;$S38,データシート1!$A$1:$BS$1,0),0)</f>
        <v>13.352437414504887</v>
      </c>
      <c r="AE38" s="1019">
        <f>VLOOKUP(年度マスタ!$K$4&amp;"_"&amp;AE$33,データシート1!$A:$BS,MATCH("aa_"&amp;$S38,データシート1!$A$1:$BS$1,0),0)</f>
        <v>14.02562957093032</v>
      </c>
      <c r="AF38" s="1019">
        <f>VLOOKUP(年度マスタ!$K$4&amp;"_"&amp;AF$33,データシート1!$A:$BS,MATCH("aa_"&amp;$S38,データシート1!$A$1:$BS$1,0),0)</f>
        <v>16.314282577373408</v>
      </c>
      <c r="AG38" s="1019">
        <f>VLOOKUP(年度マスタ!$K$4&amp;"_"&amp;AG$33,データシート1!$A:$BS,MATCH("aa_"&amp;$S38,データシート1!$A$1:$BS$1,0),0)</f>
        <v>14.964602671748661</v>
      </c>
      <c r="AH38" s="1019">
        <f>VLOOKUP(年度マスタ!$K$4&amp;"_"&amp;AH$33,データシート1!$A:$BS,MATCH("aa_"&amp;$S38,データシート1!$A$1:$BS$1,0),0)</f>
        <v>13.994832235368474</v>
      </c>
      <c r="AI38" s="1019">
        <f>VLOOKUP(年度マスタ!$K$4&amp;"_"&amp;AI$33,データシート1!$A:$BS,MATCH("aa_"&amp;$S38,データシート1!$A$1:$BS$1,0),0)</f>
        <v>14.111158410597856</v>
      </c>
      <c r="AJ38" s="1019">
        <f>VLOOKUP(年度マスタ!$K$4&amp;"_"&amp;AJ$33,データシート1!$A:$BS,MATCH("aa_"&amp;$S38,データシート1!$A$1:$BS$1,0),0)</f>
        <v>17.608241637865909</v>
      </c>
      <c r="AK38" s="1020">
        <f>VLOOKUP(年度マスタ!$K$4&amp;"_"&amp;AK$33,データシート1!$A:$BS,MATCH("aa_"&amp;$S38,データシート1!$A$1:$BS$1,0),0)</f>
        <v>16.358464829151693</v>
      </c>
      <c r="AL38" s="373"/>
      <c r="AW38" s="19" t="str">
        <f>年度マスタ!H4</f>
        <v>12</v>
      </c>
      <c r="AX38" s="19" t="s">
        <v>111</v>
      </c>
      <c r="AY38" s="19">
        <f>VLOOKUP($AW38&amp;"_"&amp;$AY$34,データシート1!$A:$BS,MATCH($AY$31&amp;"_"&amp;AY$36,データシート1!$A$1:$BS$1,0),0)</f>
        <v>39386.34165899855</v>
      </c>
      <c r="AZ38" s="19">
        <f>VLOOKUP($AW38&amp;"_"&amp;$AY$34,データシート1!$A:$BS,MATCH($AY$31&amp;"_"&amp;AZ$36,データシート1!$A$1:$BS$1,0),0)</f>
        <v>336.43983535306648</v>
      </c>
      <c r="BA38" s="19">
        <f>VLOOKUP($AW38&amp;"_"&amp;$AY$34,データシート1!$A:$BS,MATCH($AY$31&amp;"_"&amp;BA$36,データシート1!$A$1:$BS$1,0),0)</f>
        <v>720.24891262332949</v>
      </c>
      <c r="BB38" s="19">
        <f>VLOOKUP($AW38&amp;"_"&amp;$AY$34,データシート1!$A:$BS,MATCH($AY$31&amp;"_"&amp;BB$36,データシート1!$A$1:$BS$1,0),0)</f>
        <v>8711.1694506110125</v>
      </c>
      <c r="BC38" s="19">
        <f>VLOOKUP($AW38&amp;"_"&amp;$AY$34,データシート1!$A:$BS,MATCH($AY$31&amp;"_"&amp;BC$36,データシート1!$A$1:$BS$1,0),0)</f>
        <v>6736.1776105909557</v>
      </c>
      <c r="BD38" s="19">
        <f>VLOOKUP($AW38&amp;"_"&amp;$AY$34,データシート1!$A:$BS,MATCH($AY$31&amp;"_"&amp;BD$36,データシート1!$A$1:$BS$1,0),0)</f>
        <v>3994.1462474624773</v>
      </c>
      <c r="BE38" s="19">
        <f>VLOOKUP($AW38&amp;"_"&amp;$AY$34,データシート1!$A:$BS,MATCH($AY$31&amp;"_"&amp;BE$36,データシート1!$A$1:$BS$1,0),0)</f>
        <v>3150.3281881794096</v>
      </c>
      <c r="BF38" s="19">
        <f>VLOOKUP($AW38&amp;"_"&amp;$AY$34,データシート1!$A:$BS,MATCH($AY$31&amp;"_"&amp;BF$36,データシート1!$A$1:$BS$1,0),0)</f>
        <v>376.57481428191215</v>
      </c>
      <c r="BG38" s="19">
        <f>VLOOKUP($AW38&amp;"_"&amp;$AY$34,データシート1!$A:$BS,MATCH($AY$31&amp;"_"&amp;BG$36,データシート1!$A$1:$BS$1,0),0)</f>
        <v>408.75150342630235</v>
      </c>
      <c r="BH38" s="19">
        <f>VLOOKUP($AW38&amp;"_"&amp;$AY$34,データシート1!$A:$BS,MATCH($AY$31&amp;"_"&amp;BH$36,データシート1!$A$1:$BS$1,0),0)</f>
        <v>738.65963300716294</v>
      </c>
    </row>
    <row r="39" spans="2:64" ht="17.100000000000001" customHeight="1" thickBot="1">
      <c r="B39" s="366"/>
      <c r="C39" s="367"/>
      <c r="D39" s="369"/>
      <c r="E39" s="993"/>
      <c r="F39" s="369"/>
      <c r="G39" s="368"/>
      <c r="H39" s="368"/>
      <c r="I39" s="369"/>
      <c r="J39" s="370"/>
      <c r="K39" s="378"/>
      <c r="L39" s="389"/>
      <c r="M39" s="389"/>
      <c r="N39" s="390" t="s">
        <v>1298</v>
      </c>
      <c r="O39" s="1026">
        <f>AC43</f>
        <v>29.470611282202572</v>
      </c>
      <c r="P39" s="502">
        <f t="shared" si="9"/>
        <v>0.1024521733617456</v>
      </c>
      <c r="Q39" s="371"/>
      <c r="R39" s="15"/>
      <c r="S39" s="401" t="s">
        <v>102</v>
      </c>
      <c r="T39" s="378"/>
      <c r="U39" s="386" t="s">
        <v>112</v>
      </c>
      <c r="V39" s="387"/>
      <c r="W39" s="387"/>
      <c r="X39" s="1015">
        <f>VLOOKUP(年度マスタ!$K$4&amp;"_"&amp;X$33,データシート1!$A:$BS,MATCH("aa_"&amp;$S39,データシート1!$A$1:$BS$1,0),0)</f>
        <v>25.667108471640404</v>
      </c>
      <c r="Y39" s="1016">
        <f>VLOOKUP(年度マスタ!$K$4&amp;"_"&amp;Y$33,データシート1!$A:$BS,MATCH("aa_"&amp;$S39,データシート1!$A$1:$BS$1,0),0)</f>
        <v>23.024088084116521</v>
      </c>
      <c r="Z39" s="1016">
        <f>VLOOKUP(年度マスタ!$K$4&amp;"_"&amp;Z$33,データシート1!$A:$BS,MATCH("aa_"&amp;$S39,データシート1!$A$1:$BS$1,0),0)</f>
        <v>22.982718691095446</v>
      </c>
      <c r="AA39" s="1016">
        <f>VLOOKUP(年度マスタ!$K$4&amp;"_"&amp;AA$33,データシート1!$A:$BS,MATCH("aa_"&amp;$S39,データシート1!$A$1:$BS$1,0),0)</f>
        <v>26.626621791379815</v>
      </c>
      <c r="AB39" s="1016">
        <f>VLOOKUP(年度マスタ!$K$4&amp;"_"&amp;AB$33,データシート1!$A:$BS,MATCH("aa_"&amp;$S39,データシート1!$A$1:$BS$1,0),0)</f>
        <v>29.755324647587305</v>
      </c>
      <c r="AC39" s="1016">
        <f>VLOOKUP(年度マスタ!$K$4&amp;"_"&amp;AC$33,データシート1!$A:$BS,MATCH("aa_"&amp;$S39,データシート1!$A$1:$BS$1,0),0)</f>
        <v>29.502005239094302</v>
      </c>
      <c r="AD39" s="1016">
        <f>VLOOKUP(年度マスタ!$K$4&amp;"_"&amp;AD$33,データシート1!$A:$BS,MATCH("aa_"&amp;$S39,データシート1!$A$1:$BS$1,0),0)</f>
        <v>27.965974227924747</v>
      </c>
      <c r="AE39" s="1016">
        <f>VLOOKUP(年度マスタ!$K$4&amp;"_"&amp;AE$33,データシート1!$A:$BS,MATCH("aa_"&amp;$S39,データシート1!$A$1:$BS$1,0),0)</f>
        <v>28.412424692824672</v>
      </c>
      <c r="AF39" s="1016">
        <f>VLOOKUP(年度マスタ!$K$4&amp;"_"&amp;AF$33,データシート1!$A:$BS,MATCH("aa_"&amp;$S39,データシート1!$A$1:$BS$1,0),0)</f>
        <v>24.43537958691347</v>
      </c>
      <c r="AG39" s="1016">
        <f>VLOOKUP(年度マスタ!$K$4&amp;"_"&amp;AG$33,データシート1!$A:$BS,MATCH("aa_"&amp;$S39,データシート1!$A$1:$BS$1,0),0)</f>
        <v>24.792510211944546</v>
      </c>
      <c r="AH39" s="1016">
        <f>VLOOKUP(年度マスタ!$K$4&amp;"_"&amp;AH$33,データシート1!$A:$BS,MATCH("aa_"&amp;$S39,データシート1!$A$1:$BS$1,0),0)</f>
        <v>25.294731303145685</v>
      </c>
      <c r="AI39" s="1016">
        <f>VLOOKUP(年度マスタ!$K$4&amp;"_"&amp;AI$33,データシート1!$A:$BS,MATCH("aa_"&amp;$S39,データシート1!$A$1:$BS$1,0),0)</f>
        <v>23.090658221888948</v>
      </c>
      <c r="AJ39" s="1016">
        <f>VLOOKUP(年度マスタ!$K$4&amp;"_"&amp;AJ$33,データシート1!$A:$BS,MATCH("aa_"&amp;$S39,データシート1!$A$1:$BS$1,0),0)</f>
        <v>20.91009907601979</v>
      </c>
      <c r="AK39" s="1017">
        <f>VLOOKUP(年度マスタ!$K$4&amp;"_"&amp;AK$33,データシート1!$A:$BS,MATCH("aa_"&amp;$S39,データシート1!$A$1:$BS$1,0),0)</f>
        <v>22.946027730500539</v>
      </c>
      <c r="AL39" s="373"/>
      <c r="AW39" s="19" t="str">
        <f>年度マスタ!K4</f>
        <v>12410</v>
      </c>
      <c r="AX39" s="19" t="s">
        <v>113</v>
      </c>
      <c r="AY39" s="19">
        <f>VLOOKUP($AW39&amp;"_"&amp;$AY$34,データシート1!$A:$BS,MATCH($AY$31&amp;"_"&amp;AY$36,データシート1!$A$1:$BS$1,0),0)</f>
        <v>138.61485245501166</v>
      </c>
      <c r="AZ39" s="19">
        <f>VLOOKUP($AW39&amp;"_"&amp;$AY$34,データシート1!$A:$BS,MATCH($AY$31&amp;"_"&amp;AZ$36,データシート1!$A$1:$BS$1,0),0)</f>
        <v>1.850754972196079</v>
      </c>
      <c r="BA39" s="19">
        <f>VLOOKUP($AW39&amp;"_"&amp;$AY$34,データシート1!$A:$BS,MATCH($AY$31&amp;"_"&amp;BA$36,データシート1!$A$1:$BS$1,0),0)</f>
        <v>16.358464829151693</v>
      </c>
      <c r="BB39" s="19">
        <f>VLOOKUP($AW39&amp;"_"&amp;$AY$34,データシート1!$A:$BS,MATCH($AY$31&amp;"_"&amp;BB$36,データシート1!$A$1:$BS$1,0),0)</f>
        <v>22.946027730500539</v>
      </c>
      <c r="BC39" s="19">
        <f>VLOOKUP($AW39&amp;"_"&amp;$AY$34,データシート1!$A:$BS,MATCH($AY$31&amp;"_"&amp;BC$36,データシート1!$A$1:$BS$1,0),0)</f>
        <v>22.210118549529465</v>
      </c>
      <c r="BD39" s="19">
        <f>VLOOKUP($AW39&amp;"_"&amp;$AY$34,データシート1!$A:$BS,MATCH($AY$31&amp;"_"&amp;BD$36,データシート1!$A$1:$BS$1,0),0)</f>
        <v>21.045491961612246</v>
      </c>
      <c r="BE39" s="19">
        <f>VLOOKUP($AW39&amp;"_"&amp;$AY$34,データシート1!$A:$BS,MATCH($AY$31&amp;"_"&amp;BE$36,データシート1!$A$1:$BS$1,0),0)</f>
        <v>26.576321808181259</v>
      </c>
      <c r="BF39" s="19">
        <f>VLOOKUP($AW39&amp;"_"&amp;$AY$34,データシート1!$A:$BS,MATCH($AY$31&amp;"_"&amp;BF$36,データシート1!$A$1:$BS$1,0),0)</f>
        <v>1.3748743709659184</v>
      </c>
      <c r="BG39" s="19">
        <f>VLOOKUP($AW39&amp;"_"&amp;$AY$34,データシート1!$A:$BS,MATCH($AY$31&amp;"_"&amp;BG$36,データシート1!$A$1:$BS$1,0),0)</f>
        <v>0</v>
      </c>
      <c r="BH39" s="19">
        <f>VLOOKUP($AW39&amp;"_"&amp;$AY$34,データシート1!$A:$BS,MATCH($AY$31&amp;"_"&amp;BH$36,データシート1!$A$1:$BS$1,0),0)</f>
        <v>3.2510841025056001</v>
      </c>
    </row>
    <row r="40" spans="2:64" ht="17.100000000000001" customHeight="1" thickBot="1">
      <c r="B40" s="366"/>
      <c r="C40" s="367"/>
      <c r="D40" s="369"/>
      <c r="E40" s="369"/>
      <c r="F40" s="369"/>
      <c r="G40" s="368"/>
      <c r="H40" s="368"/>
      <c r="I40" s="369"/>
      <c r="J40" s="370"/>
      <c r="K40" s="378"/>
      <c r="L40" s="389"/>
      <c r="M40" s="391"/>
      <c r="N40" s="382" t="s">
        <v>47</v>
      </c>
      <c r="O40" s="1026">
        <f>AC44</f>
        <v>31.800485251511418</v>
      </c>
      <c r="P40" s="502">
        <f t="shared" si="9"/>
        <v>0.11055178994346206</v>
      </c>
      <c r="Q40" s="371"/>
      <c r="R40" s="15"/>
      <c r="S40" s="401" t="s">
        <v>78</v>
      </c>
      <c r="T40" s="378"/>
      <c r="U40" s="386" t="s">
        <v>78</v>
      </c>
      <c r="V40" s="387"/>
      <c r="W40" s="387"/>
      <c r="X40" s="1015">
        <f>VLOOKUP(年度マスタ!$K$4&amp;"_"&amp;X$33,データシート1!$A:$BS,MATCH("aa_"&amp;$S40,データシート1!$A$1:$BS$1,0),0)</f>
        <v>27.275503231063109</v>
      </c>
      <c r="Y40" s="1016">
        <f>VLOOKUP(年度マスタ!$K$4&amp;"_"&amp;Y$33,データシート1!$A:$BS,MATCH("aa_"&amp;$S40,データシート1!$A$1:$BS$1,0),0)</f>
        <v>25.274285309425437</v>
      </c>
      <c r="Z40" s="1016">
        <f>VLOOKUP(年度マスタ!$K$4&amp;"_"&amp;Z$33,データシート1!$A:$BS,MATCH("aa_"&amp;$S40,データシート1!$A$1:$BS$1,0),0)</f>
        <v>25.890933972015933</v>
      </c>
      <c r="AA40" s="1016">
        <f>VLOOKUP(年度マスタ!$K$4&amp;"_"&amp;AA$33,データシート1!$A:$BS,MATCH("aa_"&amp;$S40,データシート1!$A$1:$BS$1,0),0)</f>
        <v>27.431961812639194</v>
      </c>
      <c r="AB40" s="1016">
        <f>VLOOKUP(年度マスタ!$K$4&amp;"_"&amp;AB$33,データシート1!$A:$BS,MATCH("aa_"&amp;$S40,データシート1!$A$1:$BS$1,0),0)</f>
        <v>31.054436580453352</v>
      </c>
      <c r="AC40" s="1016">
        <f>VLOOKUP(年度マスタ!$K$4&amp;"_"&amp;AC$33,データシート1!$A:$BS,MATCH("aa_"&amp;$S40,データシート1!$A$1:$BS$1,0),0)</f>
        <v>32.288288053095243</v>
      </c>
      <c r="AD40" s="1016">
        <f>VLOOKUP(年度マスタ!$K$4&amp;"_"&amp;AD$33,データシート1!$A:$BS,MATCH("aa_"&amp;$S40,データシート1!$A$1:$BS$1,0),0)</f>
        <v>26.624510845850352</v>
      </c>
      <c r="AE40" s="1016">
        <f>VLOOKUP(年度マスタ!$K$4&amp;"_"&amp;AE$33,データシート1!$A:$BS,MATCH("aa_"&amp;$S40,データシート1!$A$1:$BS$1,0),0)</f>
        <v>24.766415623959524</v>
      </c>
      <c r="AF40" s="1016">
        <f>VLOOKUP(年度マスタ!$K$4&amp;"_"&amp;AF$33,データシート1!$A:$BS,MATCH("aa_"&amp;$S40,データシート1!$A$1:$BS$1,0),0)</f>
        <v>26.132879353968139</v>
      </c>
      <c r="AG40" s="1016">
        <f>VLOOKUP(年度マスタ!$K$4&amp;"_"&amp;AG$33,データシート1!$A:$BS,MATCH("aa_"&amp;$S40,データシート1!$A$1:$BS$1,0),0)</f>
        <v>29.096654214821474</v>
      </c>
      <c r="AH40" s="1016">
        <f>VLOOKUP(年度マスタ!$K$4&amp;"_"&amp;AH$33,データシート1!$A:$BS,MATCH("aa_"&amp;$S40,データシート1!$A$1:$BS$1,0),0)</f>
        <v>24.368163579606978</v>
      </c>
      <c r="AI40" s="1016">
        <f>VLOOKUP(年度マスタ!$K$4&amp;"_"&amp;AI$33,データシート1!$A:$BS,MATCH("aa_"&amp;$S40,データシート1!$A$1:$BS$1,0),0)</f>
        <v>23.379846442645039</v>
      </c>
      <c r="AJ40" s="1016">
        <f>VLOOKUP(年度マスタ!$K$4&amp;"_"&amp;AJ$33,データシート1!$A:$BS,MATCH("aa_"&amp;$S40,データシート1!$A$1:$BS$1,0),0)</f>
        <v>23.108590620193389</v>
      </c>
      <c r="AK40" s="1017">
        <f>VLOOKUP(年度マスタ!$K$4&amp;"_"&amp;AK$33,データシート1!$A:$BS,MATCH("aa_"&amp;$S40,データシート1!$A$1:$BS$1,0),0)</f>
        <v>22.210118549529465</v>
      </c>
      <c r="AL40" s="373"/>
      <c r="AW40" s="34"/>
      <c r="AX40" s="34"/>
      <c r="AY40" s="34"/>
      <c r="AZ40" s="34"/>
      <c r="BA40" s="34"/>
      <c r="BB40" s="34"/>
      <c r="BC40" s="34"/>
      <c r="BD40" s="34"/>
      <c r="BE40" s="34"/>
      <c r="BF40" s="34"/>
      <c r="BG40" s="34"/>
      <c r="BH40" s="34"/>
    </row>
    <row r="41" spans="2:64" ht="17.100000000000001" customHeight="1" thickBot="1">
      <c r="B41" s="366"/>
      <c r="C41" s="367"/>
      <c r="D41" s="369"/>
      <c r="E41" s="369"/>
      <c r="F41" s="369"/>
      <c r="G41" s="368"/>
      <c r="H41" s="368"/>
      <c r="I41" s="369"/>
      <c r="J41" s="370"/>
      <c r="K41" s="378"/>
      <c r="L41" s="389"/>
      <c r="M41" s="379" t="s">
        <v>48</v>
      </c>
      <c r="N41" s="380"/>
      <c r="O41" s="1026">
        <f>AC45</f>
        <v>1.9587367359883006</v>
      </c>
      <c r="P41" s="502">
        <f t="shared" si="9"/>
        <v>6.8093882995458148E-3</v>
      </c>
      <c r="Q41" s="371"/>
      <c r="R41" s="15"/>
      <c r="S41" s="401" t="s">
        <v>1276</v>
      </c>
      <c r="T41" s="378"/>
      <c r="U41" s="286" t="s">
        <v>44</v>
      </c>
      <c r="V41" s="387"/>
      <c r="W41" s="387"/>
      <c r="X41" s="1015">
        <f>X42+X45+X46</f>
        <v>66.403252043659549</v>
      </c>
      <c r="Y41" s="1016">
        <f t="shared" ref="Y41:AH41" si="12">Y42+Y45+Y46</f>
        <v>65.479065410306788</v>
      </c>
      <c r="Z41" s="1016">
        <f t="shared" si="12"/>
        <v>65.793309719962409</v>
      </c>
      <c r="AA41" s="1016">
        <f t="shared" si="12"/>
        <v>64.384707771308541</v>
      </c>
      <c r="AB41" s="1016">
        <f t="shared" si="12"/>
        <v>64.313159881827602</v>
      </c>
      <c r="AC41" s="1016">
        <f t="shared" si="12"/>
        <v>63.22983326970229</v>
      </c>
      <c r="AD41" s="1016">
        <f t="shared" si="12"/>
        <v>61.697311036623312</v>
      </c>
      <c r="AE41" s="1016">
        <f t="shared" si="12"/>
        <v>61.086101271052662</v>
      </c>
      <c r="AF41" s="1016">
        <f t="shared" si="12"/>
        <v>56.18592853585109</v>
      </c>
      <c r="AG41" s="1016">
        <f t="shared" si="12"/>
        <v>55.529549305489724</v>
      </c>
      <c r="AH41" s="1016">
        <f t="shared" si="12"/>
        <v>54.857104743438526</v>
      </c>
      <c r="AI41" s="1016">
        <f>AI42+AI45+AI46</f>
        <v>56.331435866652456</v>
      </c>
      <c r="AJ41" s="1016">
        <f>AJ42+AJ45+AJ46</f>
        <v>48.975433300484127</v>
      </c>
      <c r="AK41" s="1017">
        <f>AK42+AK45+AK46</f>
        <v>48.996688140759424</v>
      </c>
      <c r="AL41" s="373"/>
      <c r="AW41" s="34"/>
      <c r="AX41" s="34"/>
      <c r="AY41" s="34"/>
      <c r="AZ41" s="34"/>
      <c r="BA41" s="34"/>
      <c r="BB41" s="34"/>
      <c r="BC41" s="34"/>
      <c r="BD41" s="34"/>
      <c r="BE41" s="34"/>
      <c r="BF41" s="34"/>
      <c r="BG41" s="34"/>
      <c r="BH41" s="34"/>
    </row>
    <row r="42" spans="2:64" ht="17.100000000000001" customHeight="1" thickBot="1">
      <c r="B42" s="366"/>
      <c r="C42" s="367"/>
      <c r="D42" s="369"/>
      <c r="E42" s="369"/>
      <c r="F42" s="369"/>
      <c r="G42" s="368"/>
      <c r="H42" s="368"/>
      <c r="I42" s="369"/>
      <c r="J42" s="370"/>
      <c r="K42" s="378"/>
      <c r="L42" s="389"/>
      <c r="M42" s="392" t="s">
        <v>61</v>
      </c>
      <c r="N42" s="393"/>
      <c r="O42" s="1026">
        <f>AC46</f>
        <v>0</v>
      </c>
      <c r="P42" s="502">
        <f t="shared" si="9"/>
        <v>0</v>
      </c>
      <c r="Q42" s="371"/>
      <c r="R42" s="15"/>
      <c r="S42" s="401"/>
      <c r="T42" s="378"/>
      <c r="U42" s="389"/>
      <c r="V42" s="623" t="s">
        <v>45</v>
      </c>
      <c r="W42" s="379"/>
      <c r="X42" s="1018">
        <f>SUM(X43:X44)</f>
        <v>64.809878091945535</v>
      </c>
      <c r="Y42" s="1019">
        <f t="shared" ref="Y42:AK42" si="13">SUM(Y43:Y44)</f>
        <v>63.970540730194998</v>
      </c>
      <c r="Z42" s="1019">
        <f t="shared" si="13"/>
        <v>64.232244322433857</v>
      </c>
      <c r="AA42" s="1019">
        <f t="shared" si="13"/>
        <v>62.598529278302678</v>
      </c>
      <c r="AB42" s="1019">
        <f t="shared" si="13"/>
        <v>62.36985099504713</v>
      </c>
      <c r="AC42" s="1019">
        <f t="shared" si="13"/>
        <v>61.271096533713987</v>
      </c>
      <c r="AD42" s="1019">
        <f t="shared" si="13"/>
        <v>59.836843414840587</v>
      </c>
      <c r="AE42" s="1019">
        <f t="shared" si="13"/>
        <v>59.289426720370081</v>
      </c>
      <c r="AF42" s="1019">
        <f t="shared" si="13"/>
        <v>54.457915974468889</v>
      </c>
      <c r="AG42" s="1019">
        <f t="shared" si="13"/>
        <v>53.875512249745128</v>
      </c>
      <c r="AH42" s="1019">
        <f t="shared" si="13"/>
        <v>53.344804953132638</v>
      </c>
      <c r="AI42" s="1019">
        <f t="shared" si="13"/>
        <v>54.875910638790742</v>
      </c>
      <c r="AJ42" s="1019">
        <f t="shared" si="13"/>
        <v>47.597581919336363</v>
      </c>
      <c r="AK42" s="1020">
        <f t="shared" si="13"/>
        <v>47.621813769793505</v>
      </c>
      <c r="AL42" s="373"/>
      <c r="AT42" s="23"/>
      <c r="AU42" s="23"/>
      <c r="AV42" s="23"/>
      <c r="AW42" s="394"/>
      <c r="AX42" s="33" t="s">
        <v>31</v>
      </c>
      <c r="AY42" s="33" t="s">
        <v>112</v>
      </c>
      <c r="AZ42" s="33" t="s">
        <v>114</v>
      </c>
      <c r="BA42" s="33" t="s">
        <v>44</v>
      </c>
      <c r="BB42" s="19" t="s">
        <v>115</v>
      </c>
      <c r="BC42" s="19" t="s">
        <v>116</v>
      </c>
      <c r="BD42" s="34"/>
      <c r="BE42" s="34"/>
      <c r="BF42" s="34"/>
      <c r="BG42" s="34"/>
      <c r="BH42" s="34"/>
    </row>
    <row r="43" spans="2:64" ht="17.100000000000001" customHeight="1" thickBot="1">
      <c r="B43" s="366"/>
      <c r="C43" s="367"/>
      <c r="D43" s="369"/>
      <c r="E43" s="369"/>
      <c r="F43" s="369"/>
      <c r="G43" s="368"/>
      <c r="H43" s="368"/>
      <c r="I43" s="369"/>
      <c r="J43" s="370"/>
      <c r="K43" s="378"/>
      <c r="L43" s="1110" t="s">
        <v>117</v>
      </c>
      <c r="M43" s="1111"/>
      <c r="N43" s="1111"/>
      <c r="O43" s="1027">
        <f>AC47</f>
        <v>2.5499342740786033</v>
      </c>
      <c r="P43" s="679">
        <f t="shared" si="9"/>
        <v>8.8646382596999519E-3</v>
      </c>
      <c r="Q43" s="371"/>
      <c r="R43" s="15"/>
      <c r="S43" s="401" t="s">
        <v>46</v>
      </c>
      <c r="T43" s="405"/>
      <c r="U43" s="389"/>
      <c r="V43" s="406"/>
      <c r="W43" s="390" t="s">
        <v>46</v>
      </c>
      <c r="X43" s="1018">
        <f>VLOOKUP(年度マスタ!$K$4&amp;"_"&amp;X$33,データシート1!$A:$BS,MATCH("aa_"&amp;$S43,データシート1!$A$1:$BS$1,0),0)</f>
        <v>30.426182104020224</v>
      </c>
      <c r="Y43" s="1019">
        <f>VLOOKUP(年度マスタ!$K$4&amp;"_"&amp;Y$33,データシート1!$A:$BS,MATCH("aa_"&amp;$S43,データシート1!$A$1:$BS$1,0),0)</f>
        <v>30.920365575218067</v>
      </c>
      <c r="Z43" s="1019">
        <f>VLOOKUP(年度マスタ!$K$4&amp;"_"&amp;Z$33,データシート1!$A:$BS,MATCH("aa_"&amp;$S43,データシート1!$A$1:$BS$1,0),0)</f>
        <v>30.936837938093756</v>
      </c>
      <c r="AA43" s="1019">
        <f>VLOOKUP(年度マスタ!$K$4&amp;"_"&amp;AA$33,データシート1!$A:$BS,MATCH("aa_"&amp;$S43,データシート1!$A$1:$BS$1,0),0)</f>
        <v>30.492937125504085</v>
      </c>
      <c r="AB43" s="1019">
        <f>VLOOKUP(年度マスタ!$K$4&amp;"_"&amp;AB$33,データシート1!$A:$BS,MATCH("aa_"&amp;$S43,データシート1!$A$1:$BS$1,0),0)</f>
        <v>30.499625505077368</v>
      </c>
      <c r="AC43" s="1019">
        <f>VLOOKUP(年度マスタ!$K$4&amp;"_"&amp;AC$33,データシート1!$A:$BS,MATCH("aa_"&amp;$S43,データシート1!$A$1:$BS$1,0),0)</f>
        <v>29.470611282202572</v>
      </c>
      <c r="AD43" s="1019">
        <f>VLOOKUP(年度マスタ!$K$4&amp;"_"&amp;AD$33,データシート1!$A:$BS,MATCH("aa_"&amp;$S43,データシート1!$A$1:$BS$1,0),0)</f>
        <v>28.202369910707624</v>
      </c>
      <c r="AE43" s="1019">
        <f>VLOOKUP(年度マスタ!$K$4&amp;"_"&amp;AE$33,データシート1!$A:$BS,MATCH("aa_"&amp;$S43,データシート1!$A$1:$BS$1,0),0)</f>
        <v>27.871276883796963</v>
      </c>
      <c r="AF43" s="1019">
        <f>VLOOKUP(年度マスタ!$K$4&amp;"_"&amp;AF$33,データシート1!$A:$BS,MATCH("aa_"&amp;$S43,データシート1!$A$1:$BS$1,0),0)</f>
        <v>25.956653109268714</v>
      </c>
      <c r="AG43" s="1019">
        <f>VLOOKUP(年度マスタ!$K$4&amp;"_"&amp;AG$33,データシート1!$A:$BS,MATCH("aa_"&amp;$S43,データシート1!$A$1:$BS$1,0),0)</f>
        <v>25.72377273565866</v>
      </c>
      <c r="AH43" s="1019">
        <f>VLOOKUP(年度マスタ!$K$4&amp;"_"&amp;AH$33,データシート1!$A:$BS,MATCH("aa_"&amp;$S43,データシート1!$A$1:$BS$1,0),0)</f>
        <v>25.411156028989705</v>
      </c>
      <c r="AI43" s="1019">
        <f>VLOOKUP(年度マスタ!$K$4&amp;"_"&amp;AI$33,データシート1!$A:$BS,MATCH("aa_"&amp;$S43,データシート1!$A$1:$BS$1,0),0)</f>
        <v>25.831038340400823</v>
      </c>
      <c r="AJ43" s="1019">
        <f>VLOOKUP(年度マスタ!$K$4&amp;"_"&amp;AJ$33,データシート1!$A:$BS,MATCH("aa_"&amp;$S43,データシート1!$A$1:$BS$1,0),0)</f>
        <v>21.729009864261222</v>
      </c>
      <c r="AK43" s="1020">
        <f>VLOOKUP(年度マスタ!$K$4&amp;"_"&amp;AK$33,データシート1!$A:$BS,MATCH("aa_"&amp;$S43,データシート1!$A$1:$BS$1,0),0)</f>
        <v>21.045491961612246</v>
      </c>
      <c r="AL43" s="373"/>
      <c r="AW43" s="19" t="str">
        <f>AW46</f>
        <v>全国</v>
      </c>
      <c r="AX43" s="407">
        <f t="shared" ref="AX43:BB44" si="14">AX46/$BC46</f>
        <v>0.44203583680298503</v>
      </c>
      <c r="AY43" s="407">
        <f t="shared" si="14"/>
        <v>0.19220740382343474</v>
      </c>
      <c r="AZ43" s="407">
        <f t="shared" si="14"/>
        <v>0.1618007278049024</v>
      </c>
      <c r="BA43" s="407">
        <f t="shared" si="14"/>
        <v>0.18830241870300451</v>
      </c>
      <c r="BB43" s="407">
        <f t="shared" si="14"/>
        <v>1.5653612865673284E-2</v>
      </c>
      <c r="BC43" s="407">
        <f>SUM(AX43:BB43)</f>
        <v>1</v>
      </c>
      <c r="BD43" s="34"/>
      <c r="BE43" s="34"/>
      <c r="BF43" s="34"/>
      <c r="BG43" s="34"/>
      <c r="BH43" s="34"/>
    </row>
    <row r="44" spans="2:64" ht="17.100000000000001" customHeight="1" thickBot="1">
      <c r="B44" s="395"/>
      <c r="C44" s="986"/>
      <c r="D44" s="397"/>
      <c r="E44" s="397"/>
      <c r="F44" s="397"/>
      <c r="G44" s="398"/>
      <c r="H44" s="398"/>
      <c r="I44" s="397"/>
      <c r="J44" s="397"/>
      <c r="K44" s="397"/>
      <c r="L44" s="397"/>
      <c r="M44" s="397"/>
      <c r="N44" s="396"/>
      <c r="O44" s="397"/>
      <c r="P44" s="397"/>
      <c r="Q44" s="995" t="s">
        <v>1605</v>
      </c>
      <c r="R44" s="15"/>
      <c r="S44" s="401" t="s">
        <v>103</v>
      </c>
      <c r="T44" s="405"/>
      <c r="U44" s="389"/>
      <c r="V44" s="389"/>
      <c r="W44" s="390" t="s">
        <v>47</v>
      </c>
      <c r="X44" s="1018">
        <f>VLOOKUP(年度マスタ!$K$4&amp;"_"&amp;X$33,データシート1!$A:$BS,MATCH("aa_"&amp;$S44,データシート1!$A$1:$BS$1,0),0)</f>
        <v>34.383695987925314</v>
      </c>
      <c r="Y44" s="1019">
        <f>VLOOKUP(年度マスタ!$K$4&amp;"_"&amp;Y$33,データシート1!$A:$BS,MATCH("aa_"&amp;$S44,データシート1!$A$1:$BS$1,0),0)</f>
        <v>33.050175154976927</v>
      </c>
      <c r="Z44" s="1019">
        <f>VLOOKUP(年度マスタ!$K$4&amp;"_"&amp;Z$33,データシート1!$A:$BS,MATCH("aa_"&amp;$S44,データシート1!$A$1:$BS$1,0),0)</f>
        <v>33.295406384340104</v>
      </c>
      <c r="AA44" s="1019">
        <f>VLOOKUP(年度マスタ!$K$4&amp;"_"&amp;AA$33,データシート1!$A:$BS,MATCH("aa_"&amp;$S44,データシート1!$A$1:$BS$1,0),0)</f>
        <v>32.105592152798593</v>
      </c>
      <c r="AB44" s="1019">
        <f>VLOOKUP(年度マスタ!$K$4&amp;"_"&amp;AB$33,データシート1!$A:$BS,MATCH("aa_"&amp;$S44,データシート1!$A$1:$BS$1,0),0)</f>
        <v>31.870225489969766</v>
      </c>
      <c r="AC44" s="1019">
        <f>VLOOKUP(年度マスタ!$K$4&amp;"_"&amp;AC$33,データシート1!$A:$BS,MATCH("aa_"&amp;$S44,データシート1!$A$1:$BS$1,0),0)</f>
        <v>31.800485251511418</v>
      </c>
      <c r="AD44" s="1019">
        <f>VLOOKUP(年度マスタ!$K$4&amp;"_"&amp;AD$33,データシート1!$A:$BS,MATCH("aa_"&amp;$S44,データシート1!$A$1:$BS$1,0),0)</f>
        <v>31.634473504132966</v>
      </c>
      <c r="AE44" s="1019">
        <f>VLOOKUP(年度マスタ!$K$4&amp;"_"&amp;AE$33,データシート1!$A:$BS,MATCH("aa_"&amp;$S44,データシート1!$A$1:$BS$1,0),0)</f>
        <v>31.418149836573118</v>
      </c>
      <c r="AF44" s="1019">
        <f>VLOOKUP(年度マスタ!$K$4&amp;"_"&amp;AF$33,データシート1!$A:$BS,MATCH("aa_"&amp;$S44,データシート1!$A$1:$BS$1,0),0)</f>
        <v>28.501262865200175</v>
      </c>
      <c r="AG44" s="1019">
        <f>VLOOKUP(年度マスタ!$K$4&amp;"_"&amp;AG$33,データシート1!$A:$BS,MATCH("aa_"&amp;$S44,データシート1!$A$1:$BS$1,0),0)</f>
        <v>28.151739514086465</v>
      </c>
      <c r="AH44" s="1019">
        <f>VLOOKUP(年度マスタ!$K$4&amp;"_"&amp;AH$33,データシート1!$A:$BS,MATCH("aa_"&amp;$S44,データシート1!$A$1:$BS$1,0),0)</f>
        <v>27.933648924142933</v>
      </c>
      <c r="AI44" s="1019">
        <f>VLOOKUP(年度マスタ!$K$4&amp;"_"&amp;AI$33,データシート1!$A:$BS,MATCH("aa_"&amp;$S44,データシート1!$A$1:$BS$1,0),0)</f>
        <v>29.044872298389915</v>
      </c>
      <c r="AJ44" s="1019">
        <f>VLOOKUP(年度マスタ!$K$4&amp;"_"&amp;AJ$33,データシート1!$A:$BS,MATCH("aa_"&amp;$S44,データシート1!$A$1:$BS$1,0),0)</f>
        <v>25.868572055075145</v>
      </c>
      <c r="AK44" s="1020">
        <f>VLOOKUP(年度マスタ!$K$4&amp;"_"&amp;AK$33,データシート1!$A:$BS,MATCH("aa_"&amp;$S44,データシート1!$A$1:$BS$1,0),0)</f>
        <v>26.576321808181259</v>
      </c>
      <c r="AL44" s="373"/>
      <c r="AW44" s="19" t="str">
        <f>AW47</f>
        <v>千葉県</v>
      </c>
      <c r="AX44" s="407">
        <f t="shared" si="14"/>
        <v>0.6264522682100061</v>
      </c>
      <c r="AY44" s="407">
        <f t="shared" si="14"/>
        <v>0.13493380209599296</v>
      </c>
      <c r="AZ44" s="407">
        <f t="shared" si="14"/>
        <v>0.10434168015491704</v>
      </c>
      <c r="BA44" s="407">
        <f t="shared" si="14"/>
        <v>0.12283059944817712</v>
      </c>
      <c r="BB44" s="407">
        <f t="shared" si="14"/>
        <v>1.1441650090906717E-2</v>
      </c>
      <c r="BC44" s="407">
        <f>SUM(AX44:BB44)</f>
        <v>0.99999999999999989</v>
      </c>
      <c r="BD44" s="34"/>
      <c r="BE44" s="34"/>
      <c r="BF44" s="34"/>
      <c r="BG44" s="34"/>
      <c r="BH44" s="34"/>
    </row>
    <row r="45" spans="2:64" ht="17.100000000000001" customHeight="1" thickBot="1">
      <c r="K45" s="15"/>
      <c r="L45" s="15"/>
      <c r="M45" s="15"/>
      <c r="N45" s="348"/>
      <c r="O45" s="15"/>
      <c r="P45" s="15"/>
      <c r="R45" s="15"/>
      <c r="S45" s="401" t="s">
        <v>104</v>
      </c>
      <c r="T45" s="378"/>
      <c r="U45" s="389"/>
      <c r="V45" s="379" t="s">
        <v>48</v>
      </c>
      <c r="W45" s="402"/>
      <c r="X45" s="1018">
        <f>VLOOKUP(年度マスタ!$K$4&amp;"_"&amp;X$33,データシート1!$A:$BS,MATCH("aa_"&amp;$S45,データシート1!$A$1:$BS$1,0),0)</f>
        <v>1.5933739517140089</v>
      </c>
      <c r="Y45" s="1019">
        <f>VLOOKUP(年度マスタ!$K$4&amp;"_"&amp;Y$33,データシート1!$A:$BS,MATCH("aa_"&amp;$S45,データシート1!$A$1:$BS$1,0),0)</f>
        <v>1.5085246801117922</v>
      </c>
      <c r="Z45" s="1019">
        <f>VLOOKUP(年度マスタ!$K$4&amp;"_"&amp;Z$33,データシート1!$A:$BS,MATCH("aa_"&amp;$S45,データシート1!$A$1:$BS$1,0),0)</f>
        <v>1.5610653975285453</v>
      </c>
      <c r="AA45" s="1019">
        <f>VLOOKUP(年度マスタ!$K$4&amp;"_"&amp;AA$33,データシート1!$A:$BS,MATCH("aa_"&amp;$S45,データシート1!$A$1:$BS$1,0),0)</f>
        <v>1.7861784930058593</v>
      </c>
      <c r="AB45" s="1019">
        <f>VLOOKUP(年度マスタ!$K$4&amp;"_"&amp;AB$33,データシート1!$A:$BS,MATCH("aa_"&amp;$S45,データシート1!$A$1:$BS$1,0),0)</f>
        <v>1.9433088867804726</v>
      </c>
      <c r="AC45" s="1019">
        <f>VLOOKUP(年度マスタ!$K$4&amp;"_"&amp;AC$33,データシート1!$A:$BS,MATCH("aa_"&amp;$S45,データシート1!$A$1:$BS$1,0),0)</f>
        <v>1.9587367359883006</v>
      </c>
      <c r="AD45" s="1019">
        <f>VLOOKUP(年度マスタ!$K$4&amp;"_"&amp;AD$33,データシート1!$A:$BS,MATCH("aa_"&amp;$S45,データシート1!$A$1:$BS$1,0),0)</f>
        <v>1.8604676217827256</v>
      </c>
      <c r="AE45" s="1019">
        <f>VLOOKUP(年度マスタ!$K$4&amp;"_"&amp;AE$33,データシート1!$A:$BS,MATCH("aa_"&amp;$S45,データシート1!$A$1:$BS$1,0),0)</f>
        <v>1.7966745506825832</v>
      </c>
      <c r="AF45" s="1019">
        <f>VLOOKUP(年度マスタ!$K$4&amp;"_"&amp;AF$33,データシート1!$A:$BS,MATCH("aa_"&amp;$S45,データシート1!$A$1:$BS$1,0),0)</f>
        <v>1.7280125613822033</v>
      </c>
      <c r="AG45" s="1019">
        <f>VLOOKUP(年度マスタ!$K$4&amp;"_"&amp;AG$33,データシート1!$A:$BS,MATCH("aa_"&amp;$S45,データシート1!$A$1:$BS$1,0),0)</f>
        <v>1.6540370557445951</v>
      </c>
      <c r="AH45" s="1019">
        <f>VLOOKUP(年度マスタ!$K$4&amp;"_"&amp;AH$33,データシート1!$A:$BS,MATCH("aa_"&amp;$S45,データシート1!$A$1:$BS$1,0),0)</f>
        <v>1.5122997903058919</v>
      </c>
      <c r="AI45" s="1019">
        <f>VLOOKUP(年度マスタ!$K$4&amp;"_"&amp;AI$33,データシート1!$A:$BS,MATCH("aa_"&amp;$S45,データシート1!$A$1:$BS$1,0),0)</f>
        <v>1.4555252278617128</v>
      </c>
      <c r="AJ45" s="1019">
        <f>VLOOKUP(年度マスタ!$K$4&amp;"_"&amp;AJ$33,データシート1!$A:$BS,MATCH("aa_"&amp;$S45,データシート1!$A$1:$BS$1,0),0)</f>
        <v>1.377851381147764</v>
      </c>
      <c r="AK45" s="1020">
        <f>VLOOKUP(年度マスタ!$K$4&amp;"_"&amp;AK$33,データシート1!$A:$BS,MATCH("aa_"&amp;$S45,データシート1!$A$1:$BS$1,0),0)</f>
        <v>1.3748743709659184</v>
      </c>
      <c r="AL45" s="373"/>
      <c r="AW45" s="19" t="str">
        <f>AW48</f>
        <v>横芝光町</v>
      </c>
      <c r="AX45" s="407">
        <f t="shared" ref="AX45:BB45" si="15">AX48/$BC48</f>
        <v>0.61686390934144875</v>
      </c>
      <c r="AY45" s="407">
        <f t="shared" si="15"/>
        <v>9.0257676427094993E-2</v>
      </c>
      <c r="AZ45" s="407">
        <f t="shared" si="15"/>
        <v>8.7362994457913609E-2</v>
      </c>
      <c r="BA45" s="407">
        <f t="shared" si="15"/>
        <v>0.19272735464926063</v>
      </c>
      <c r="BB45" s="407">
        <f t="shared" si="15"/>
        <v>1.278806512428206E-2</v>
      </c>
      <c r="BC45" s="407">
        <f t="shared" ref="BC45" si="16">SUM(AX45:BB45)</f>
        <v>1</v>
      </c>
      <c r="BD45" s="34"/>
      <c r="BE45" s="34"/>
      <c r="BF45" s="34"/>
      <c r="BG45" s="34"/>
      <c r="BH45" s="34"/>
    </row>
    <row r="46" spans="2:64" s="23" customFormat="1" ht="17.100000000000001" customHeight="1" thickBot="1">
      <c r="B46" s="353"/>
      <c r="C46" s="1117" t="s">
        <v>1488</v>
      </c>
      <c r="D46" s="1117"/>
      <c r="E46" s="1117"/>
      <c r="F46" s="1117"/>
      <c r="G46" s="1117"/>
      <c r="H46" s="1117"/>
      <c r="I46" s="1117"/>
      <c r="J46" s="1117"/>
      <c r="K46" s="1117"/>
      <c r="L46" s="1117"/>
      <c r="M46" s="1117"/>
      <c r="N46" s="1117"/>
      <c r="O46" s="400"/>
      <c r="P46" s="400"/>
      <c r="Q46" s="355"/>
      <c r="R46" s="15"/>
      <c r="S46" s="401" t="s">
        <v>105</v>
      </c>
      <c r="T46" s="378"/>
      <c r="U46" s="391"/>
      <c r="V46" s="404" t="s">
        <v>61</v>
      </c>
      <c r="W46" s="404"/>
      <c r="X46" s="1018">
        <f>VLOOKUP(年度マスタ!$K$4&amp;"_"&amp;X$33,データシート1!$A:$BS,MATCH("aa_"&amp;$S46,データシート1!$A$1:$BS$1,0),0)</f>
        <v>0</v>
      </c>
      <c r="Y46" s="1019">
        <f>VLOOKUP(年度マスタ!$K$4&amp;"_"&amp;Y$33,データシート1!$A:$BS,MATCH("aa_"&amp;$S46,データシート1!$A$1:$BS$1,0),0)</f>
        <v>0</v>
      </c>
      <c r="Z46" s="1019">
        <f>VLOOKUP(年度マスタ!$K$4&amp;"_"&amp;Z$33,データシート1!$A:$BS,MATCH("aa_"&amp;$S46,データシート1!$A$1:$BS$1,0),0)</f>
        <v>0</v>
      </c>
      <c r="AA46" s="1019">
        <f>VLOOKUP(年度マスタ!$K$4&amp;"_"&amp;AA$33,データシート1!$A:$BS,MATCH("aa_"&amp;$S46,データシート1!$A$1:$BS$1,0),0)</f>
        <v>0</v>
      </c>
      <c r="AB46" s="1019">
        <f>VLOOKUP(年度マスタ!$K$4&amp;"_"&amp;AB$33,データシート1!$A:$BS,MATCH("aa_"&amp;$S46,データシート1!$A$1:$BS$1,0),0)</f>
        <v>0</v>
      </c>
      <c r="AC46" s="1019">
        <f>VLOOKUP(年度マスタ!$K$4&amp;"_"&amp;AC$33,データシート1!$A:$BS,MATCH("aa_"&amp;$S46,データシート1!$A$1:$BS$1,0),0)</f>
        <v>0</v>
      </c>
      <c r="AD46" s="1019">
        <f>VLOOKUP(年度マスタ!$K$4&amp;"_"&amp;AD$33,データシート1!$A:$BS,MATCH("aa_"&amp;$S46,データシート1!$A$1:$BS$1,0),0)</f>
        <v>0</v>
      </c>
      <c r="AE46" s="1019">
        <f>VLOOKUP(年度マスタ!$K$4&amp;"_"&amp;AE$33,データシート1!$A:$BS,MATCH("aa_"&amp;$S46,データシート1!$A$1:$BS$1,0),0)</f>
        <v>0</v>
      </c>
      <c r="AF46" s="1019">
        <f>VLOOKUP(年度マスタ!$K$4&amp;"_"&amp;AF$33,データシート1!$A:$BS,MATCH("aa_"&amp;$S46,データシート1!$A$1:$BS$1,0),0)</f>
        <v>0</v>
      </c>
      <c r="AG46" s="1019">
        <f>VLOOKUP(年度マスタ!$K$4&amp;"_"&amp;AG$33,データシート1!$A:$BS,MATCH("aa_"&amp;$S46,データシート1!$A$1:$BS$1,0),0)</f>
        <v>0</v>
      </c>
      <c r="AH46" s="1019">
        <f>VLOOKUP(年度マスタ!$K$4&amp;"_"&amp;AH$33,データシート1!$A:$BS,MATCH("aa_"&amp;$S46,データシート1!$A$1:$BS$1,0),0)</f>
        <v>0</v>
      </c>
      <c r="AI46" s="1019">
        <f>VLOOKUP(年度マスタ!$K$4&amp;"_"&amp;AI$33,データシート1!$A:$BS,MATCH("aa_"&amp;$S46,データシート1!$A$1:$BS$1,0),0)</f>
        <v>0</v>
      </c>
      <c r="AJ46" s="1019">
        <f>VLOOKUP(年度マスタ!$K$4&amp;"_"&amp;AJ$33,データシート1!$A:$BS,MATCH("aa_"&amp;$S46,データシート1!$A$1:$BS$1,0),0)</f>
        <v>0</v>
      </c>
      <c r="AK46" s="1020">
        <f>VLOOKUP(年度マスタ!$K$4&amp;"_"&amp;AK$33,データシート1!$A:$BS,MATCH("aa_"&amp;$S46,データシート1!$A$1:$BS$1,0),0)</f>
        <v>0</v>
      </c>
      <c r="AL46" s="373"/>
      <c r="AM46" s="18"/>
      <c r="AT46" s="18"/>
      <c r="AU46" s="18"/>
      <c r="AV46" s="18"/>
      <c r="AW46" s="19" t="s">
        <v>118</v>
      </c>
      <c r="AX46" s="408">
        <f>SUM(AY37:BA37)</f>
        <v>417731.60811658838</v>
      </c>
      <c r="AY46" s="408">
        <f t="shared" ref="AY46:AZ47" si="17">BB37</f>
        <v>181639.36316064702</v>
      </c>
      <c r="AZ46" s="408">
        <f t="shared" si="17"/>
        <v>152904.52174469456</v>
      </c>
      <c r="BA46" s="408">
        <f>SUM(BD37:BG37)</f>
        <v>177949.08382531858</v>
      </c>
      <c r="BB46" s="408">
        <f>BH37</f>
        <v>14792.938333926642</v>
      </c>
      <c r="BC46" s="408">
        <f>SUM(AX46:BB46)</f>
        <v>945017.5151811752</v>
      </c>
      <c r="BD46" s="34"/>
      <c r="BE46" s="34"/>
      <c r="BF46" s="34"/>
      <c r="BG46" s="34"/>
      <c r="BH46" s="34"/>
      <c r="BI46" s="18"/>
      <c r="BJ46" s="18"/>
      <c r="BK46" s="18"/>
      <c r="BL46" s="18"/>
    </row>
    <row r="47" spans="2:64" ht="17.100000000000001" customHeight="1">
      <c r="B47" s="358"/>
      <c r="C47" s="1118" t="str">
        <f>BB1</f>
        <v>3）排出量の部門・分野別構成比 令和3年度（2021年度）</v>
      </c>
      <c r="D47" s="1118"/>
      <c r="E47" s="1118"/>
      <c r="F47" s="1118"/>
      <c r="G47" s="1118"/>
      <c r="H47" s="1118"/>
      <c r="I47" s="1118"/>
      <c r="J47" s="1118"/>
      <c r="K47" s="1118"/>
      <c r="L47" s="1118"/>
      <c r="M47" s="1118"/>
      <c r="N47" s="1118"/>
      <c r="O47" s="359"/>
      <c r="P47" s="360"/>
      <c r="Q47" s="361"/>
      <c r="R47" s="15"/>
      <c r="S47" s="401" t="s">
        <v>1342</v>
      </c>
      <c r="T47" s="378"/>
      <c r="U47" s="1123" t="s">
        <v>76</v>
      </c>
      <c r="V47" s="1123"/>
      <c r="W47" s="1123"/>
      <c r="X47" s="1021">
        <f>VLOOKUP(年度マスタ!$K$4&amp;"_"&amp;X$33,データシート1!$A:$BS,MATCH("aa_"&amp;$S47,データシート1!$A$1:$BS$1,0),0)</f>
        <v>3.1979366469892829</v>
      </c>
      <c r="Y47" s="1022">
        <f>VLOOKUP(年度マスタ!$K$4&amp;"_"&amp;Y$33,データシート1!$A:$BS,MATCH("aa_"&amp;$S47,データシート1!$A$1:$BS$1,0),0)</f>
        <v>2.1719007812055917</v>
      </c>
      <c r="Z47" s="1022">
        <f>VLOOKUP(年度マスタ!$K$4&amp;"_"&amp;Z$33,データシート1!$A:$BS,MATCH("aa_"&amp;$S47,データシート1!$A$1:$BS$1,0),0)</f>
        <v>2.9834019501171638</v>
      </c>
      <c r="AA47" s="1022">
        <f>VLOOKUP(年度マスタ!$K$4&amp;"_"&amp;AA$33,データシート1!$A:$BS,MATCH("aa_"&amp;$S47,データシート1!$A$1:$BS$1,0),0)</f>
        <v>3.2912115460536318</v>
      </c>
      <c r="AB47" s="1022">
        <f>VLOOKUP(年度マスタ!$K$4&amp;"_"&amp;AB$33,データシート1!$A:$BS,MATCH("aa_"&amp;$S47,データシート1!$A$1:$BS$1,0),0)</f>
        <v>3.0323697790241431</v>
      </c>
      <c r="AC47" s="1022">
        <f>VLOOKUP(年度マスタ!$K$4&amp;"_"&amp;AC$33,データシート1!$A:$BS,MATCH("aa_"&amp;$S47,データシート1!$A$1:$BS$1,0),0)</f>
        <v>2.5499342740786033</v>
      </c>
      <c r="AD47" s="1022">
        <f>VLOOKUP(年度マスタ!$K$4&amp;"_"&amp;AD$33,データシート1!$A:$BS,MATCH("aa_"&amp;$S47,データシート1!$A$1:$BS$1,0),0)</f>
        <v>3.6158516395738323</v>
      </c>
      <c r="AE47" s="1022">
        <f>VLOOKUP(年度マスタ!$K$4&amp;"_"&amp;AE$33,データシート1!$A:$BS,MATCH("aa_"&amp;$S47,データシート1!$A$1:$BS$1,0),0)</f>
        <v>3.3123563565418834</v>
      </c>
      <c r="AF47" s="1022">
        <f>VLOOKUP(年度マスタ!$K$4&amp;"_"&amp;AF$33,データシート1!$A:$BS,MATCH("aa_"&amp;$S47,データシート1!$A$1:$BS$1,0),0)</f>
        <v>2.8264022641112492</v>
      </c>
      <c r="AG47" s="1022">
        <f>VLOOKUP(年度マスタ!$K$4&amp;"_"&amp;AG$33,データシート1!$A:$BS,MATCH("aa_"&amp;$S47,データシート1!$A$1:$BS$1,0),0)</f>
        <v>2.5195695872409853</v>
      </c>
      <c r="AH47" s="1022">
        <f>VLOOKUP(年度マスタ!$K$4&amp;"_"&amp;AH$33,データシート1!$A:$BS,MATCH("aa_"&amp;$S47,データシート1!$A$1:$BS$1,0),0)</f>
        <v>2.6014439582256257</v>
      </c>
      <c r="AI47" s="1022">
        <f>VLOOKUP(年度マスタ!$K$4&amp;"_"&amp;AI$33,データシート1!$A:$BS,MATCH("aa_"&amp;$S47,データシート1!$A$1:$BS$1,0),0)</f>
        <v>2.438432750517745</v>
      </c>
      <c r="AJ47" s="1022">
        <f>VLOOKUP(年度マスタ!$K$4&amp;"_"&amp;AJ$33,データシート1!$A:$BS,MATCH("aa_"&amp;$S47,データシート1!$A$1:$BS$1,0),0)</f>
        <v>2.5799266768803588</v>
      </c>
      <c r="AK47" s="1023">
        <f>VLOOKUP(年度マスタ!$K$4&amp;"_"&amp;AK$33,データシート1!$A:$BS,MATCH("aa_"&amp;$S47,データシート1!$A$1:$BS$1,0),0)</f>
        <v>3.2510841025056001</v>
      </c>
      <c r="AL47" s="373"/>
      <c r="AW47" s="19" t="str">
        <f>年度マスタ!I4</f>
        <v>千葉県</v>
      </c>
      <c r="AX47" s="408">
        <f>SUM(AY38:BA38)</f>
        <v>40443.03040697494</v>
      </c>
      <c r="AY47" s="408">
        <f t="shared" si="17"/>
        <v>8711.1694506110125</v>
      </c>
      <c r="AZ47" s="408">
        <f t="shared" si="17"/>
        <v>6736.1776105909557</v>
      </c>
      <c r="BA47" s="408">
        <f>SUM(BD38:BG38)</f>
        <v>7929.8007533501013</v>
      </c>
      <c r="BB47" s="408">
        <f>BH38</f>
        <v>738.65963300716294</v>
      </c>
      <c r="BC47" s="408">
        <f>SUM(AX47:BB47)</f>
        <v>64558.837854534177</v>
      </c>
      <c r="BD47" s="34"/>
      <c r="BE47" s="34"/>
      <c r="BF47" s="34"/>
      <c r="BG47" s="34"/>
      <c r="BH47" s="34"/>
    </row>
    <row r="48" spans="2:64" ht="17.100000000000001" customHeight="1">
      <c r="B48" s="366"/>
      <c r="C48" s="367"/>
      <c r="D48" s="1104"/>
      <c r="E48" s="1104"/>
      <c r="F48" s="1104"/>
      <c r="G48" s="374"/>
      <c r="H48" s="368"/>
      <c r="I48" s="369"/>
      <c r="J48" s="370"/>
      <c r="K48" s="1105" t="s">
        <v>82</v>
      </c>
      <c r="L48" s="1105"/>
      <c r="M48" s="1105"/>
      <c r="N48" s="1105"/>
      <c r="O48" s="503" t="str">
        <f>年度マスタ!K5</f>
        <v>令和3年度</v>
      </c>
      <c r="P48" s="1107" t="s">
        <v>24</v>
      </c>
      <c r="Q48" s="371"/>
      <c r="R48" s="15"/>
      <c r="S48" s="395"/>
      <c r="T48" s="409"/>
      <c r="U48" s="410"/>
      <c r="V48" s="410"/>
      <c r="W48" s="410"/>
      <c r="X48" s="410"/>
      <c r="Y48" s="410"/>
      <c r="Z48" s="410"/>
      <c r="AA48" s="410"/>
      <c r="AB48" s="410"/>
      <c r="AC48" s="410"/>
      <c r="AD48" s="410"/>
      <c r="AE48" s="409"/>
      <c r="AF48" s="410"/>
      <c r="AG48" s="410"/>
      <c r="AH48" s="410"/>
      <c r="AI48" s="410"/>
      <c r="AJ48" s="410"/>
      <c r="AK48" s="1085" t="s">
        <v>1644</v>
      </c>
      <c r="AL48" s="411"/>
      <c r="AW48" s="19" t="str">
        <f>年度マスタ!J4</f>
        <v>横芝光町</v>
      </c>
      <c r="AX48" s="408">
        <f>SUM(AY39:BA39)</f>
        <v>156.82407225635944</v>
      </c>
      <c r="AY48" s="408">
        <f>BB39</f>
        <v>22.946027730500539</v>
      </c>
      <c r="AZ48" s="408">
        <f>BC39</f>
        <v>22.210118549529465</v>
      </c>
      <c r="BA48" s="408">
        <f>SUM(BD39:BG39)</f>
        <v>48.996688140759424</v>
      </c>
      <c r="BB48" s="408">
        <f>BH39</f>
        <v>3.2510841025056001</v>
      </c>
      <c r="BC48" s="408">
        <f>SUM(AX48:BB48)</f>
        <v>254.22799077965445</v>
      </c>
      <c r="BE48" s="34"/>
      <c r="BF48" s="34"/>
      <c r="BG48" s="34"/>
      <c r="BH48" s="34"/>
      <c r="BI48" s="34"/>
    </row>
    <row r="49" spans="2:39" ht="17.100000000000001" customHeight="1">
      <c r="B49" s="366"/>
      <c r="C49" s="367"/>
      <c r="D49" s="1104"/>
      <c r="E49" s="1104"/>
      <c r="F49" s="1104"/>
      <c r="G49" s="374"/>
      <c r="H49" s="368"/>
      <c r="I49" s="369"/>
      <c r="J49" s="370"/>
      <c r="K49" s="1105"/>
      <c r="L49" s="1105"/>
      <c r="M49" s="1105"/>
      <c r="N49" s="1105"/>
      <c r="O49" s="504" t="s">
        <v>26</v>
      </c>
      <c r="P49" s="1107"/>
      <c r="Q49" s="371"/>
      <c r="R49" s="15"/>
      <c r="S49" s="369"/>
      <c r="T49" s="369"/>
      <c r="U49" s="369"/>
      <c r="V49" s="369"/>
      <c r="W49" s="369"/>
      <c r="X49" s="369"/>
      <c r="Y49" s="369"/>
      <c r="Z49" s="369"/>
      <c r="AA49" s="369"/>
      <c r="AB49" s="369"/>
      <c r="AC49" s="369"/>
      <c r="AD49" s="369"/>
      <c r="AE49" s="369"/>
      <c r="AF49" s="369"/>
      <c r="AG49" s="369"/>
      <c r="AH49" s="369"/>
      <c r="AI49" s="369"/>
      <c r="AJ49" s="369"/>
      <c r="AK49" s="369"/>
      <c r="AL49" s="369"/>
    </row>
    <row r="50" spans="2:39" ht="17.100000000000001" customHeight="1" thickBot="1">
      <c r="B50" s="366"/>
      <c r="C50" s="367"/>
      <c r="D50" s="1104"/>
      <c r="E50" s="1104"/>
      <c r="F50" s="1104"/>
      <c r="G50" s="374"/>
      <c r="H50" s="368"/>
      <c r="I50" s="369"/>
      <c r="J50" s="370"/>
      <c r="K50" s="1106"/>
      <c r="L50" s="1106"/>
      <c r="M50" s="1106"/>
      <c r="N50" s="1106"/>
      <c r="O50" s="505" t="s">
        <v>1396</v>
      </c>
      <c r="P50" s="1108"/>
      <c r="Q50" s="371"/>
      <c r="R50" s="15"/>
      <c r="S50" s="412"/>
      <c r="T50" s="1115" t="s">
        <v>1450</v>
      </c>
      <c r="U50" s="1115"/>
      <c r="V50" s="1115"/>
      <c r="W50" s="1115"/>
      <c r="X50" s="1115"/>
      <c r="Y50" s="1115"/>
      <c r="Z50" s="1115"/>
      <c r="AA50" s="1115"/>
      <c r="AB50" s="1115"/>
      <c r="AC50" s="1115"/>
      <c r="AD50" s="1115"/>
      <c r="AE50" s="400"/>
      <c r="AF50" s="400"/>
      <c r="AG50" s="400"/>
      <c r="AH50" s="400"/>
      <c r="AI50" s="400"/>
      <c r="AJ50" s="400"/>
      <c r="AK50" s="400"/>
      <c r="AL50" s="355"/>
      <c r="AM50" s="23"/>
    </row>
    <row r="51" spans="2:39" ht="17.100000000000001" customHeight="1" thickTop="1" thickBot="1">
      <c r="B51" s="366"/>
      <c r="C51" s="367"/>
      <c r="D51" s="369"/>
      <c r="E51" s="369"/>
      <c r="F51" s="369"/>
      <c r="G51" s="368"/>
      <c r="H51" s="368"/>
      <c r="I51" s="369"/>
      <c r="J51" s="370"/>
      <c r="K51" s="286" t="s">
        <v>29</v>
      </c>
      <c r="L51" s="384"/>
      <c r="M51" s="384"/>
      <c r="N51" s="385"/>
      <c r="O51" s="1024">
        <f>O52+O56+O57+O58+O64</f>
        <v>254.22799077965445</v>
      </c>
      <c r="P51" s="500">
        <f>P52+P56+P57+P58+P64</f>
        <v>1</v>
      </c>
      <c r="Q51" s="371"/>
      <c r="R51" s="15"/>
      <c r="S51" s="413"/>
      <c r="T51" s="1116"/>
      <c r="U51" s="1116"/>
      <c r="V51" s="1116"/>
      <c r="W51" s="1116"/>
      <c r="X51" s="1116"/>
      <c r="Y51" s="1116"/>
      <c r="Z51" s="1116"/>
      <c r="AA51" s="1116"/>
      <c r="AB51" s="1116"/>
      <c r="AC51" s="1116"/>
      <c r="AD51" s="1116"/>
      <c r="AE51" s="369"/>
      <c r="AF51" s="369"/>
      <c r="AG51" s="369"/>
      <c r="AH51" s="369"/>
      <c r="AI51" s="362"/>
      <c r="AJ51" s="369"/>
      <c r="AK51" s="369" t="str">
        <f>"（"&amp;年度マスタ!$K$5&amp;"）"</f>
        <v>（令和3年度）</v>
      </c>
      <c r="AL51" s="371"/>
      <c r="AM51" s="23"/>
    </row>
    <row r="52" spans="2:39" ht="17.100000000000001" customHeight="1" thickBot="1">
      <c r="B52" s="366"/>
      <c r="C52" s="367"/>
      <c r="D52" s="369"/>
      <c r="E52" s="369"/>
      <c r="F52" s="369"/>
      <c r="G52" s="368"/>
      <c r="H52" s="368"/>
      <c r="I52" s="369"/>
      <c r="J52" s="370"/>
      <c r="K52" s="377"/>
      <c r="L52" s="286" t="s">
        <v>31</v>
      </c>
      <c r="M52" s="286"/>
      <c r="N52" s="622"/>
      <c r="O52" s="1025">
        <f>SUM(O53:O55)</f>
        <v>156.82407225635944</v>
      </c>
      <c r="P52" s="501">
        <f t="shared" ref="P52:P64" si="18">O52/$O$51</f>
        <v>0.61686390934144875</v>
      </c>
      <c r="Q52" s="371"/>
      <c r="R52" s="15"/>
      <c r="S52" s="413"/>
      <c r="T52" s="369"/>
      <c r="U52" s="369"/>
      <c r="V52" s="369"/>
      <c r="W52" s="369"/>
      <c r="X52" s="369"/>
      <c r="Y52" s="369"/>
      <c r="Z52" s="369"/>
      <c r="AA52" s="369"/>
      <c r="AB52" s="369"/>
      <c r="AC52" s="369"/>
      <c r="AD52" s="369"/>
      <c r="AE52" s="369"/>
      <c r="AF52" s="369"/>
      <c r="AG52" s="369"/>
      <c r="AH52" s="369"/>
      <c r="AI52" s="369"/>
      <c r="AJ52" s="369"/>
      <c r="AK52" s="369"/>
      <c r="AL52" s="371"/>
      <c r="AM52" s="23"/>
    </row>
    <row r="53" spans="2:39" ht="17.100000000000001" customHeight="1" thickBot="1">
      <c r="B53" s="366"/>
      <c r="C53" s="367"/>
      <c r="D53" s="369"/>
      <c r="E53" s="369"/>
      <c r="F53" s="369"/>
      <c r="G53" s="368"/>
      <c r="H53" s="368"/>
      <c r="I53" s="369"/>
      <c r="J53" s="414" t="s">
        <v>97</v>
      </c>
      <c r="K53" s="378"/>
      <c r="L53" s="623"/>
      <c r="M53" s="379" t="s">
        <v>33</v>
      </c>
      <c r="N53" s="380"/>
      <c r="O53" s="1026">
        <f>AK36</f>
        <v>138.61485245501166</v>
      </c>
      <c r="P53" s="502">
        <f t="shared" si="18"/>
        <v>0.54523835880507943</v>
      </c>
      <c r="Q53" s="371"/>
      <c r="R53" s="15"/>
      <c r="S53" s="413"/>
      <c r="T53" s="369"/>
      <c r="U53" s="369"/>
      <c r="V53" s="369"/>
      <c r="W53" s="369"/>
      <c r="X53" s="369"/>
      <c r="Y53" s="369"/>
      <c r="Z53" s="369"/>
      <c r="AA53" s="369"/>
      <c r="AB53" s="369"/>
      <c r="AC53" s="369"/>
      <c r="AD53" s="369"/>
      <c r="AE53" s="369"/>
      <c r="AF53" s="369"/>
      <c r="AG53" s="369"/>
      <c r="AH53" s="369"/>
      <c r="AI53" s="369"/>
      <c r="AJ53" s="369"/>
      <c r="AK53" s="369"/>
      <c r="AL53" s="371"/>
      <c r="AM53" s="15"/>
    </row>
    <row r="54" spans="2:39" ht="17.100000000000001" customHeight="1" thickBot="1">
      <c r="B54" s="366"/>
      <c r="C54" s="367"/>
      <c r="D54" s="369"/>
      <c r="E54" s="369"/>
      <c r="F54" s="369"/>
      <c r="G54" s="368"/>
      <c r="H54" s="368"/>
      <c r="I54" s="369"/>
      <c r="J54" s="414" t="s">
        <v>100</v>
      </c>
      <c r="K54" s="378"/>
      <c r="L54" s="623"/>
      <c r="M54" s="379" t="s">
        <v>36</v>
      </c>
      <c r="N54" s="380"/>
      <c r="O54" s="1026">
        <f>AK37</f>
        <v>1.850754972196079</v>
      </c>
      <c r="P54" s="502">
        <f t="shared" si="18"/>
        <v>7.2799024470919611E-3</v>
      </c>
      <c r="Q54" s="371"/>
      <c r="R54" s="15"/>
      <c r="S54" s="413"/>
      <c r="T54" s="369"/>
      <c r="U54" s="369"/>
      <c r="V54" s="369"/>
      <c r="W54" s="369"/>
      <c r="X54" s="369"/>
      <c r="Y54" s="369"/>
      <c r="Z54" s="369"/>
      <c r="AA54" s="369"/>
      <c r="AB54" s="369"/>
      <c r="AC54" s="369"/>
      <c r="AD54" s="369"/>
      <c r="AE54" s="369"/>
      <c r="AF54" s="369"/>
      <c r="AG54" s="369"/>
      <c r="AH54" s="369"/>
      <c r="AI54" s="369"/>
      <c r="AJ54" s="369"/>
      <c r="AK54" s="369"/>
      <c r="AL54" s="371"/>
      <c r="AM54" s="15"/>
    </row>
    <row r="55" spans="2:39" ht="17.100000000000001" customHeight="1" thickBot="1">
      <c r="B55" s="366"/>
      <c r="C55" s="367"/>
      <c r="D55" s="369"/>
      <c r="E55" s="369"/>
      <c r="F55" s="369"/>
      <c r="G55" s="368"/>
      <c r="H55" s="368"/>
      <c r="I55" s="369"/>
      <c r="J55" s="414" t="s">
        <v>101</v>
      </c>
      <c r="K55" s="378"/>
      <c r="L55" s="381"/>
      <c r="M55" s="381" t="s">
        <v>38</v>
      </c>
      <c r="N55" s="382"/>
      <c r="O55" s="1026">
        <f t="shared" ref="O55" si="19">AK38</f>
        <v>16.358464829151693</v>
      </c>
      <c r="P55" s="502">
        <f t="shared" si="18"/>
        <v>6.4345648089277355E-2</v>
      </c>
      <c r="Q55" s="371"/>
      <c r="R55" s="15"/>
      <c r="S55" s="413"/>
      <c r="T55" s="369"/>
      <c r="U55" s="369"/>
      <c r="V55" s="369"/>
      <c r="W55" s="369"/>
      <c r="X55" s="369"/>
      <c r="Y55" s="369"/>
      <c r="Z55" s="369"/>
      <c r="AA55" s="369"/>
      <c r="AB55" s="369"/>
      <c r="AC55" s="369"/>
      <c r="AD55" s="369"/>
      <c r="AE55" s="369"/>
      <c r="AF55" s="369"/>
      <c r="AG55" s="369"/>
      <c r="AH55" s="369"/>
      <c r="AI55" s="369"/>
      <c r="AJ55" s="369"/>
      <c r="AK55" s="369"/>
      <c r="AL55" s="371"/>
    </row>
    <row r="56" spans="2:39" ht="17.100000000000001" customHeight="1" thickBot="1">
      <c r="B56" s="366"/>
      <c r="C56" s="367"/>
      <c r="D56" s="369"/>
      <c r="E56" s="369"/>
      <c r="F56" s="369"/>
      <c r="G56" s="368"/>
      <c r="H56" s="368"/>
      <c r="I56" s="369"/>
      <c r="J56" s="414" t="s">
        <v>102</v>
      </c>
      <c r="K56" s="378"/>
      <c r="L56" s="383" t="s">
        <v>40</v>
      </c>
      <c r="M56" s="384"/>
      <c r="N56" s="385"/>
      <c r="O56" s="1025">
        <f>AK39</f>
        <v>22.946027730500539</v>
      </c>
      <c r="P56" s="501">
        <f t="shared" si="18"/>
        <v>9.0257676427094993E-2</v>
      </c>
      <c r="Q56" s="371"/>
      <c r="R56" s="15"/>
      <c r="S56" s="413"/>
      <c r="T56" s="369"/>
      <c r="U56" s="369"/>
      <c r="V56" s="369"/>
      <c r="W56" s="369"/>
      <c r="X56" s="369"/>
      <c r="Y56" s="369"/>
      <c r="Z56" s="369"/>
      <c r="AA56" s="369"/>
      <c r="AB56" s="369"/>
      <c r="AC56" s="369"/>
      <c r="AD56" s="369"/>
      <c r="AE56" s="369"/>
      <c r="AF56" s="369"/>
      <c r="AG56" s="369"/>
      <c r="AH56" s="369"/>
      <c r="AI56" s="369"/>
      <c r="AJ56" s="369"/>
      <c r="AK56" s="369"/>
      <c r="AL56" s="371"/>
    </row>
    <row r="57" spans="2:39" ht="17.100000000000001" customHeight="1" thickBot="1">
      <c r="B57" s="366"/>
      <c r="C57" s="367"/>
      <c r="D57" s="369"/>
      <c r="E57" s="369"/>
      <c r="F57" s="369"/>
      <c r="G57" s="368"/>
      <c r="H57" s="368"/>
      <c r="I57" s="369"/>
      <c r="J57" s="414" t="s">
        <v>78</v>
      </c>
      <c r="K57" s="378"/>
      <c r="L57" s="386" t="s">
        <v>42</v>
      </c>
      <c r="M57" s="387"/>
      <c r="N57" s="388"/>
      <c r="O57" s="1025">
        <f>AK40</f>
        <v>22.210118549529465</v>
      </c>
      <c r="P57" s="501">
        <f t="shared" si="18"/>
        <v>8.7362994457913609E-2</v>
      </c>
      <c r="Q57" s="371"/>
      <c r="R57" s="15"/>
      <c r="S57" s="413"/>
      <c r="T57" s="369"/>
      <c r="U57" s="369"/>
      <c r="V57" s="369"/>
      <c r="W57" s="369"/>
      <c r="X57" s="369"/>
      <c r="Y57" s="369"/>
      <c r="Z57" s="369"/>
      <c r="AA57" s="369"/>
      <c r="AB57" s="369"/>
      <c r="AC57" s="369"/>
      <c r="AD57" s="369"/>
      <c r="AE57" s="369"/>
      <c r="AF57" s="369"/>
      <c r="AG57" s="369"/>
      <c r="AH57" s="369"/>
      <c r="AI57" s="369"/>
      <c r="AJ57" s="369"/>
      <c r="AK57" s="369"/>
      <c r="AL57" s="371"/>
    </row>
    <row r="58" spans="2:39" ht="17.100000000000001" customHeight="1" thickBot="1">
      <c r="B58" s="366"/>
      <c r="C58" s="367"/>
      <c r="D58" s="369"/>
      <c r="E58" s="369"/>
      <c r="F58" s="369"/>
      <c r="G58" s="368"/>
      <c r="H58" s="368"/>
      <c r="I58" s="369"/>
      <c r="J58" s="414"/>
      <c r="K58" s="378"/>
      <c r="L58" s="286" t="s">
        <v>44</v>
      </c>
      <c r="M58" s="387"/>
      <c r="N58" s="388"/>
      <c r="O58" s="1025">
        <f>SUM(O60:O63)</f>
        <v>48.996688140759424</v>
      </c>
      <c r="P58" s="501">
        <f t="shared" si="18"/>
        <v>0.19272735464926063</v>
      </c>
      <c r="Q58" s="371"/>
      <c r="R58" s="15"/>
      <c r="S58" s="413"/>
      <c r="T58" s="369"/>
      <c r="U58" s="369"/>
      <c r="V58" s="369"/>
      <c r="W58" s="369"/>
      <c r="X58" s="369"/>
      <c r="Y58" s="369"/>
      <c r="Z58" s="369"/>
      <c r="AA58" s="369"/>
      <c r="AB58" s="369"/>
      <c r="AC58" s="369"/>
      <c r="AD58" s="369"/>
      <c r="AE58" s="369"/>
      <c r="AF58" s="369"/>
      <c r="AG58" s="369"/>
      <c r="AH58" s="369"/>
      <c r="AI58" s="369"/>
      <c r="AJ58" s="369"/>
      <c r="AK58" s="369"/>
      <c r="AL58" s="371"/>
    </row>
    <row r="59" spans="2:39" ht="17.100000000000001" customHeight="1" thickBot="1">
      <c r="B59" s="366"/>
      <c r="C59" s="367"/>
      <c r="D59" s="369"/>
      <c r="E59" s="369"/>
      <c r="F59" s="369"/>
      <c r="G59" s="368"/>
      <c r="H59" s="368"/>
      <c r="I59" s="369"/>
      <c r="J59" s="414"/>
      <c r="K59" s="378"/>
      <c r="L59" s="389"/>
      <c r="M59" s="623" t="s">
        <v>45</v>
      </c>
      <c r="N59" s="380"/>
      <c r="O59" s="1026">
        <f>SUM(O60:O61)</f>
        <v>47.621813769793505</v>
      </c>
      <c r="P59" s="502">
        <f t="shared" si="18"/>
        <v>0.18731931768704604</v>
      </c>
      <c r="Q59" s="371"/>
      <c r="R59" s="15"/>
      <c r="S59" s="413"/>
      <c r="T59" s="369"/>
      <c r="U59" s="369"/>
      <c r="V59" s="369"/>
      <c r="W59" s="369"/>
      <c r="X59" s="369"/>
      <c r="Y59" s="369"/>
      <c r="Z59" s="369"/>
      <c r="AA59" s="369"/>
      <c r="AB59" s="369"/>
      <c r="AC59" s="369"/>
      <c r="AD59" s="369"/>
      <c r="AE59" s="369"/>
      <c r="AF59" s="369"/>
      <c r="AG59" s="369"/>
      <c r="AH59" s="369"/>
      <c r="AI59" s="369"/>
      <c r="AJ59" s="369"/>
      <c r="AK59" s="369"/>
      <c r="AL59" s="371"/>
    </row>
    <row r="60" spans="2:39" ht="17.100000000000001" customHeight="1" thickBot="1">
      <c r="B60" s="366"/>
      <c r="C60" s="367"/>
      <c r="D60" s="369"/>
      <c r="E60" s="369"/>
      <c r="F60" s="369"/>
      <c r="G60" s="368"/>
      <c r="H60" s="368"/>
      <c r="I60" s="369"/>
      <c r="J60" s="414" t="s">
        <v>46</v>
      </c>
      <c r="K60" s="378"/>
      <c r="L60" s="389"/>
      <c r="M60" s="389"/>
      <c r="N60" s="390" t="s">
        <v>1298</v>
      </c>
      <c r="O60" s="1026">
        <f>AK43</f>
        <v>21.045491961612246</v>
      </c>
      <c r="P60" s="502">
        <f t="shared" si="18"/>
        <v>8.2781962352260749E-2</v>
      </c>
      <c r="Q60" s="371"/>
      <c r="R60" s="15"/>
      <c r="S60" s="366"/>
      <c r="T60" s="370"/>
      <c r="U60" s="370"/>
      <c r="V60" s="370"/>
      <c r="W60" s="370"/>
      <c r="X60" s="370"/>
      <c r="Y60" s="370"/>
      <c r="Z60" s="370"/>
      <c r="AA60" s="370"/>
      <c r="AB60" s="370"/>
      <c r="AC60" s="370"/>
      <c r="AD60" s="370"/>
      <c r="AE60" s="370"/>
      <c r="AF60" s="370"/>
      <c r="AG60" s="370"/>
      <c r="AH60" s="370"/>
      <c r="AI60" s="370"/>
      <c r="AJ60" s="370"/>
      <c r="AK60" s="370"/>
      <c r="AL60" s="371"/>
    </row>
    <row r="61" spans="2:39" ht="17.100000000000001" customHeight="1" thickBot="1">
      <c r="B61" s="366"/>
      <c r="C61" s="367"/>
      <c r="D61" s="369"/>
      <c r="E61" s="369"/>
      <c r="F61" s="369"/>
      <c r="G61" s="368"/>
      <c r="H61" s="368"/>
      <c r="I61" s="369"/>
      <c r="J61" s="414" t="s">
        <v>103</v>
      </c>
      <c r="K61" s="378"/>
      <c r="L61" s="389"/>
      <c r="M61" s="391"/>
      <c r="N61" s="382" t="s">
        <v>47</v>
      </c>
      <c r="O61" s="1026">
        <f>AK44</f>
        <v>26.576321808181259</v>
      </c>
      <c r="P61" s="502">
        <f t="shared" si="18"/>
        <v>0.10453735533478531</v>
      </c>
      <c r="Q61" s="371"/>
      <c r="R61" s="15"/>
      <c r="S61" s="366"/>
      <c r="T61" s="370"/>
      <c r="U61" s="370"/>
      <c r="V61" s="370"/>
      <c r="W61" s="370"/>
      <c r="X61" s="370"/>
      <c r="Y61" s="370"/>
      <c r="Z61" s="370"/>
      <c r="AA61" s="370"/>
      <c r="AB61" s="370"/>
      <c r="AC61" s="370"/>
      <c r="AD61" s="370"/>
      <c r="AE61" s="370"/>
      <c r="AF61" s="370"/>
      <c r="AG61" s="370"/>
      <c r="AH61" s="370"/>
      <c r="AI61" s="370"/>
      <c r="AJ61" s="370"/>
      <c r="AK61" s="370"/>
      <c r="AL61" s="371"/>
    </row>
    <row r="62" spans="2:39" ht="17.100000000000001" customHeight="1" thickBot="1">
      <c r="B62" s="366"/>
      <c r="C62" s="367"/>
      <c r="D62" s="369"/>
      <c r="E62" s="369"/>
      <c r="F62" s="369"/>
      <c r="G62" s="368"/>
      <c r="H62" s="368"/>
      <c r="I62" s="369"/>
      <c r="J62" s="414" t="s">
        <v>104</v>
      </c>
      <c r="K62" s="378"/>
      <c r="L62" s="389"/>
      <c r="M62" s="379" t="s">
        <v>48</v>
      </c>
      <c r="N62" s="380"/>
      <c r="O62" s="1026">
        <f>AK45</f>
        <v>1.3748743709659184</v>
      </c>
      <c r="P62" s="502">
        <f t="shared" si="18"/>
        <v>5.4080369622145786E-3</v>
      </c>
      <c r="Q62" s="371"/>
      <c r="S62" s="366"/>
      <c r="T62" s="370"/>
      <c r="U62" s="370"/>
      <c r="V62" s="370"/>
      <c r="W62" s="370"/>
      <c r="X62" s="370"/>
      <c r="Y62" s="370"/>
      <c r="Z62" s="370"/>
      <c r="AA62" s="370"/>
      <c r="AB62" s="370"/>
      <c r="AC62" s="370"/>
      <c r="AD62" s="370"/>
      <c r="AE62" s="370"/>
      <c r="AF62" s="370"/>
      <c r="AG62" s="370"/>
      <c r="AH62" s="370"/>
      <c r="AI62" s="370"/>
      <c r="AJ62" s="370"/>
      <c r="AK62" s="370"/>
      <c r="AL62" s="371"/>
    </row>
    <row r="63" spans="2:39" ht="17.100000000000001" customHeight="1" thickBot="1">
      <c r="B63" s="366"/>
      <c r="C63" s="367"/>
      <c r="D63" s="369"/>
      <c r="E63" s="369"/>
      <c r="F63" s="369"/>
      <c r="G63" s="368"/>
      <c r="H63" s="368"/>
      <c r="I63" s="369"/>
      <c r="J63" s="414" t="s">
        <v>105</v>
      </c>
      <c r="K63" s="378"/>
      <c r="L63" s="389"/>
      <c r="M63" s="392" t="s">
        <v>61</v>
      </c>
      <c r="N63" s="393"/>
      <c r="O63" s="1026">
        <f>AK46</f>
        <v>0</v>
      </c>
      <c r="P63" s="502">
        <f t="shared" si="18"/>
        <v>0</v>
      </c>
      <c r="Q63" s="371"/>
      <c r="S63" s="366"/>
      <c r="T63" s="370"/>
      <c r="U63" s="370"/>
      <c r="V63" s="370"/>
      <c r="W63" s="370"/>
      <c r="X63" s="370"/>
      <c r="Y63" s="370"/>
      <c r="Z63" s="370"/>
      <c r="AA63" s="370"/>
      <c r="AB63" s="370"/>
      <c r="AC63" s="370"/>
      <c r="AD63" s="370"/>
      <c r="AE63" s="370"/>
      <c r="AF63" s="370"/>
      <c r="AG63" s="370"/>
      <c r="AH63" s="370"/>
      <c r="AI63" s="370"/>
      <c r="AJ63" s="370"/>
      <c r="AK63" s="370"/>
      <c r="AL63" s="371"/>
    </row>
    <row r="64" spans="2:39" ht="17.100000000000001" customHeight="1">
      <c r="B64" s="366"/>
      <c r="C64" s="367"/>
      <c r="D64" s="369"/>
      <c r="E64" s="369"/>
      <c r="F64" s="369"/>
      <c r="G64" s="368"/>
      <c r="H64" s="368"/>
      <c r="I64" s="369"/>
      <c r="J64" s="414" t="s">
        <v>106</v>
      </c>
      <c r="K64" s="378"/>
      <c r="L64" s="1110" t="s">
        <v>76</v>
      </c>
      <c r="M64" s="1111"/>
      <c r="N64" s="1111"/>
      <c r="O64" s="1027">
        <f>AK47</f>
        <v>3.2510841025056001</v>
      </c>
      <c r="P64" s="679">
        <f t="shared" si="18"/>
        <v>1.278806512428206E-2</v>
      </c>
      <c r="Q64" s="371"/>
      <c r="S64" s="366"/>
      <c r="T64" s="370"/>
      <c r="U64" s="370"/>
      <c r="V64" s="370"/>
      <c r="W64" s="370"/>
      <c r="X64" s="370"/>
      <c r="Y64" s="370"/>
      <c r="Z64" s="370"/>
      <c r="AA64" s="370"/>
      <c r="AB64" s="370"/>
      <c r="AC64" s="370"/>
      <c r="AD64" s="370"/>
      <c r="AE64" s="370"/>
      <c r="AF64" s="370"/>
      <c r="AG64" s="370"/>
      <c r="AH64" s="370"/>
      <c r="AI64" s="370"/>
      <c r="AJ64" s="370"/>
      <c r="AK64" s="370"/>
      <c r="AL64" s="371"/>
    </row>
    <row r="65" spans="2:39" ht="17.100000000000001" customHeight="1">
      <c r="B65" s="395"/>
      <c r="C65" s="986"/>
      <c r="D65" s="397"/>
      <c r="E65" s="397"/>
      <c r="F65" s="397"/>
      <c r="G65" s="398"/>
      <c r="H65" s="398"/>
      <c r="I65" s="397"/>
      <c r="J65" s="397"/>
      <c r="K65" s="415"/>
      <c r="L65" s="415"/>
      <c r="M65" s="415"/>
      <c r="N65" s="416"/>
      <c r="O65" s="415"/>
      <c r="P65" s="415"/>
      <c r="Q65" s="995" t="s">
        <v>1605</v>
      </c>
      <c r="S65" s="1112"/>
      <c r="T65" s="1113"/>
      <c r="U65" s="1113"/>
      <c r="V65" s="1113"/>
      <c r="W65" s="1113"/>
      <c r="X65" s="1113"/>
      <c r="Y65" s="1113"/>
      <c r="Z65" s="1113"/>
      <c r="AA65" s="1113"/>
      <c r="AB65" s="1113"/>
      <c r="AC65" s="1113"/>
      <c r="AD65" s="1113"/>
      <c r="AE65" s="1113"/>
      <c r="AF65" s="1113"/>
      <c r="AG65" s="1113"/>
      <c r="AH65" s="1113"/>
      <c r="AI65" s="1113"/>
      <c r="AJ65" s="1113"/>
      <c r="AK65" s="1113"/>
      <c r="AL65" s="1114"/>
    </row>
    <row r="66" spans="2:39" ht="5.0999999999999996" customHeight="1">
      <c r="T66" s="417"/>
      <c r="U66" s="417"/>
      <c r="V66" s="417"/>
      <c r="W66" s="417"/>
      <c r="X66" s="417"/>
      <c r="Y66" s="417"/>
      <c r="Z66" s="417"/>
      <c r="AA66" s="417"/>
      <c r="AB66" s="417"/>
      <c r="AC66" s="417"/>
      <c r="AD66" s="417"/>
      <c r="AE66" s="417"/>
      <c r="AF66" s="417"/>
      <c r="AG66" s="417"/>
      <c r="AH66" s="417"/>
      <c r="AI66" s="417"/>
      <c r="AJ66" s="417"/>
      <c r="AK66" s="417"/>
      <c r="AL66" s="417"/>
    </row>
    <row r="67" spans="2:39" ht="56.1" customHeight="1">
      <c r="B67" s="1109" t="s">
        <v>1633</v>
      </c>
      <c r="C67" s="1109"/>
      <c r="D67" s="1109"/>
      <c r="E67" s="1109"/>
      <c r="F67" s="1109"/>
      <c r="G67" s="1109"/>
      <c r="H67" s="1109"/>
      <c r="I67" s="1109"/>
      <c r="J67" s="1109"/>
      <c r="K67" s="1109"/>
      <c r="L67" s="1109"/>
      <c r="M67" s="1109"/>
      <c r="N67" s="1109"/>
      <c r="O67" s="1109"/>
      <c r="P67" s="1109"/>
      <c r="Q67" s="1109"/>
      <c r="R67" s="1109"/>
      <c r="S67" s="1109"/>
      <c r="T67" s="1109"/>
      <c r="U67" s="1109"/>
      <c r="V67" s="1109"/>
      <c r="W67" s="1109"/>
      <c r="X67" s="1109"/>
      <c r="Y67" s="1109"/>
      <c r="Z67" s="1109"/>
      <c r="AA67" s="1109"/>
      <c r="AB67" s="1109"/>
      <c r="AC67" s="1109"/>
      <c r="AD67" s="1109"/>
      <c r="AE67" s="1109"/>
      <c r="AF67" s="1109"/>
      <c r="AG67" s="1109"/>
      <c r="AH67" s="1109"/>
      <c r="AI67" s="1109"/>
      <c r="AJ67" s="1109"/>
      <c r="AK67" s="1109"/>
      <c r="AL67" s="1109"/>
    </row>
    <row r="68" spans="2:39" ht="4.5" customHeight="1">
      <c r="B68" s="462"/>
      <c r="C68" s="462"/>
      <c r="D68" s="462"/>
      <c r="E68" s="462"/>
      <c r="F68" s="462"/>
      <c r="G68" s="462"/>
      <c r="H68" s="462"/>
      <c r="I68" s="462"/>
      <c r="J68" s="462"/>
      <c r="K68" s="462"/>
      <c r="L68" s="462"/>
      <c r="M68" s="462"/>
      <c r="N68" s="462"/>
      <c r="O68" s="462"/>
      <c r="P68" s="462"/>
      <c r="Q68" s="462"/>
      <c r="S68" s="462"/>
      <c r="T68" s="462"/>
      <c r="U68" s="462"/>
      <c r="V68" s="462"/>
      <c r="W68" s="462"/>
      <c r="X68" s="462"/>
      <c r="Y68" s="462"/>
      <c r="Z68" s="462"/>
      <c r="AA68" s="462"/>
      <c r="AB68" s="462"/>
      <c r="AC68" s="462"/>
      <c r="AD68" s="462"/>
      <c r="AE68" s="462"/>
      <c r="AF68" s="462"/>
      <c r="AG68" s="462"/>
      <c r="AH68" s="462"/>
      <c r="AI68" s="462"/>
      <c r="AJ68" s="462"/>
      <c r="AK68" s="462"/>
      <c r="AL68" s="462"/>
    </row>
    <row r="69" spans="2:39" ht="18" customHeight="1">
      <c r="AE69" s="18"/>
      <c r="AF69" s="348"/>
      <c r="AG69" s="18"/>
      <c r="AH69" s="18"/>
      <c r="AI69" s="18"/>
      <c r="AJ69" s="18"/>
      <c r="AK69" s="18"/>
      <c r="AL69" s="23"/>
    </row>
    <row r="70" spans="2:39" ht="18" customHeight="1">
      <c r="C70" s="418" t="s">
        <v>119</v>
      </c>
      <c r="D70" s="418"/>
      <c r="E70" s="418"/>
      <c r="F70" s="418"/>
      <c r="G70" s="418"/>
      <c r="H70" s="418"/>
      <c r="I70" s="418"/>
      <c r="J70" s="418"/>
      <c r="K70" s="418"/>
      <c r="L70" s="418"/>
      <c r="M70" s="418"/>
      <c r="N70" s="419"/>
      <c r="O70" s="418"/>
      <c r="P70" s="418"/>
      <c r="Q70" s="418"/>
      <c r="R70" s="418"/>
      <c r="AE70" s="18"/>
      <c r="AF70" s="348"/>
      <c r="AG70" s="18"/>
      <c r="AH70" s="18"/>
      <c r="AI70" s="18"/>
      <c r="AJ70" s="18"/>
      <c r="AK70" s="18"/>
      <c r="AL70" s="23"/>
    </row>
    <row r="71" spans="2:39" ht="18" customHeight="1">
      <c r="C71" s="34"/>
      <c r="D71" s="418"/>
      <c r="E71" s="418"/>
      <c r="F71" s="418"/>
      <c r="G71" s="418"/>
      <c r="H71" s="418"/>
      <c r="I71" s="418"/>
      <c r="J71" s="418"/>
      <c r="K71" s="418"/>
      <c r="L71" s="418"/>
      <c r="M71" s="418"/>
      <c r="N71" s="419"/>
      <c r="O71" s="418"/>
      <c r="P71" s="418"/>
      <c r="Q71" s="418"/>
      <c r="R71" s="418"/>
      <c r="AE71" s="18"/>
      <c r="AF71" s="348"/>
      <c r="AG71" s="18"/>
      <c r="AH71" s="18"/>
      <c r="AI71" s="18"/>
      <c r="AJ71" s="18"/>
      <c r="AK71" s="18"/>
      <c r="AL71" s="23"/>
    </row>
    <row r="72" spans="2:39" ht="21.95" customHeight="1">
      <c r="AE72" s="18"/>
      <c r="AF72" s="18"/>
      <c r="AG72" s="348"/>
      <c r="AH72" s="18"/>
      <c r="AI72" s="18"/>
      <c r="AJ72" s="18"/>
      <c r="AK72" s="18"/>
      <c r="AL72" s="23"/>
    </row>
    <row r="73" spans="2:39">
      <c r="M73" s="420"/>
      <c r="N73" s="421"/>
      <c r="O73" s="420"/>
      <c r="AE73" s="18"/>
      <c r="AF73" s="18"/>
      <c r="AG73" s="348"/>
      <c r="AH73" s="18"/>
      <c r="AI73" s="18"/>
      <c r="AJ73" s="18"/>
      <c r="AK73" s="18"/>
      <c r="AL73" s="23"/>
    </row>
    <row r="74" spans="2:39">
      <c r="AE74" s="18"/>
      <c r="AF74" s="18"/>
      <c r="AG74" s="348"/>
      <c r="AH74" s="18"/>
      <c r="AI74" s="18"/>
      <c r="AJ74" s="18"/>
      <c r="AK74" s="18"/>
      <c r="AL74" s="23"/>
    </row>
    <row r="75" spans="2:39" ht="43.5" customHeight="1">
      <c r="M75" s="420"/>
      <c r="N75" s="421"/>
      <c r="O75" s="420"/>
      <c r="AE75" s="418"/>
      <c r="AF75" s="18"/>
      <c r="AG75" s="418" t="s">
        <v>119</v>
      </c>
      <c r="AH75" s="418"/>
      <c r="AI75" s="418"/>
      <c r="AJ75" s="418"/>
      <c r="AK75" s="418"/>
      <c r="AL75" s="418"/>
    </row>
    <row r="76" spans="2:39">
      <c r="M76" s="420"/>
      <c r="N76" s="421"/>
      <c r="O76" s="420"/>
      <c r="AE76" s="418"/>
      <c r="AF76" s="18"/>
      <c r="AG76" s="418"/>
      <c r="AH76" s="418"/>
      <c r="AI76" s="418"/>
      <c r="AJ76" s="418"/>
      <c r="AK76" s="418"/>
      <c r="AL76" s="418"/>
      <c r="AM76" s="418"/>
    </row>
    <row r="77" spans="2:39">
      <c r="M77" s="420"/>
      <c r="N77" s="421"/>
      <c r="O77" s="420"/>
      <c r="AE77" s="18"/>
      <c r="AF77" s="34"/>
      <c r="AL77" s="23"/>
      <c r="AM77" s="418"/>
    </row>
    <row r="78" spans="2:39" ht="12" customHeight="1">
      <c r="M78" s="420"/>
      <c r="N78" s="421"/>
      <c r="O78" s="420"/>
      <c r="AE78" s="18"/>
      <c r="AF78" s="34"/>
      <c r="AL78" s="23"/>
    </row>
    <row r="79" spans="2:39">
      <c r="M79" s="420"/>
      <c r="N79" s="421"/>
      <c r="O79" s="420"/>
      <c r="AE79" s="18"/>
      <c r="AF79" s="34"/>
      <c r="AL79" s="23"/>
    </row>
    <row r="80" spans="2:39">
      <c r="M80" s="420"/>
      <c r="N80" s="421"/>
      <c r="O80" s="420"/>
      <c r="AE80" s="18"/>
      <c r="AF80" s="34"/>
      <c r="AL80" s="23"/>
    </row>
    <row r="81" spans="12:43">
      <c r="M81" s="420"/>
      <c r="N81" s="421"/>
      <c r="O81" s="420"/>
      <c r="AE81" s="23"/>
      <c r="AF81" s="34"/>
    </row>
    <row r="82" spans="12:43">
      <c r="M82" s="420"/>
      <c r="N82" s="421"/>
      <c r="O82" s="420"/>
    </row>
    <row r="83" spans="12:43">
      <c r="M83" s="420"/>
      <c r="N83" s="421"/>
      <c r="O83" s="420"/>
    </row>
    <row r="84" spans="12:43">
      <c r="M84" s="420"/>
      <c r="N84" s="421"/>
      <c r="O84" s="420"/>
      <c r="AO84" s="15"/>
      <c r="AP84" s="15"/>
      <c r="AQ84" s="15"/>
    </row>
    <row r="85" spans="12:43">
      <c r="M85" s="420"/>
      <c r="N85" s="421"/>
      <c r="O85" s="420"/>
      <c r="AO85" s="15"/>
      <c r="AP85" s="15"/>
      <c r="AQ85" s="15"/>
    </row>
    <row r="86" spans="12:43">
      <c r="O86" s="420"/>
    </row>
    <row r="87" spans="12:43">
      <c r="O87" s="420"/>
    </row>
    <row r="88" spans="12:43">
      <c r="L88" s="420"/>
    </row>
  </sheetData>
  <sheetProtection selectLockedCells="1" selectUnlockedCells="1"/>
  <mergeCells count="22">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 ref="D48:F50"/>
    <mergeCell ref="K48:N50"/>
    <mergeCell ref="P48:P50"/>
    <mergeCell ref="B67:AL67"/>
    <mergeCell ref="L64:N64"/>
    <mergeCell ref="S65:AL65"/>
    <mergeCell ref="T50:AD51"/>
  </mergeCells>
  <phoneticPr fontId="7"/>
  <printOptions horizontalCentered="1" verticalCentered="1"/>
  <pageMargins left="0.19685039370078741" right="0.19685039370078741" top="0.19685039370078741" bottom="0.19685039370078741" header="0" footer="0"/>
  <pageSetup paperSize="9"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70" zoomScalePageLayoutView="40" workbookViewId="0"/>
  </sheetViews>
  <sheetFormatPr defaultColWidth="9.33203125" defaultRowHeight="19.5"/>
  <cols>
    <col min="1" max="1" width="3.83203125" style="18" customWidth="1"/>
    <col min="2" max="2" width="4.5" style="18" customWidth="1"/>
    <col min="3" max="3" width="2.33203125" style="18" customWidth="1"/>
    <col min="4" max="4" width="16.83203125" style="34" customWidth="1"/>
    <col min="5" max="10" width="16.83203125" style="23" customWidth="1"/>
    <col min="11" max="11" width="2.33203125" style="23" customWidth="1"/>
    <col min="12" max="12" width="16.83203125" style="34" customWidth="1"/>
    <col min="13" max="18" width="16.83203125" style="23" customWidth="1"/>
    <col min="19" max="19" width="2.33203125" style="23" customWidth="1"/>
    <col min="20" max="20" width="16.83203125" style="34" customWidth="1"/>
    <col min="21" max="25" width="16.83203125" style="23" customWidth="1"/>
    <col min="26" max="26" width="16.83203125" style="18" customWidth="1"/>
    <col min="27" max="27" width="4.5" style="18" customWidth="1"/>
    <col min="28" max="28" width="2.83203125" style="18" customWidth="1"/>
    <col min="29" max="30" width="7" style="18" customWidth="1"/>
    <col min="31" max="31" width="4.83203125" style="18" customWidth="1"/>
    <col min="32" max="32" width="10.1640625" style="18" customWidth="1"/>
    <col min="33" max="33" width="21.83203125" style="18" customWidth="1"/>
    <col min="34" max="35" width="19.83203125" style="18" bestFit="1" customWidth="1"/>
    <col min="36" max="36" width="17" style="18" bestFit="1" customWidth="1"/>
    <col min="37" max="40" width="22.1640625" style="18" bestFit="1" customWidth="1"/>
    <col min="41" max="41" width="24.33203125" style="18" bestFit="1" customWidth="1"/>
    <col min="42" max="42" width="26.33203125" style="18" customWidth="1"/>
    <col min="43" max="43" width="29" style="18" customWidth="1"/>
    <col min="44" max="16384" width="9.33203125" style="18"/>
  </cols>
  <sheetData>
    <row r="1" spans="1:43" s="191" customFormat="1" ht="51" customHeight="1">
      <c r="A1" s="204"/>
      <c r="B1" s="426" t="s">
        <v>1321</v>
      </c>
      <c r="C1" s="204"/>
      <c r="D1" s="204"/>
      <c r="E1" s="204"/>
      <c r="F1" s="204"/>
      <c r="G1" s="204"/>
      <c r="H1" s="204"/>
      <c r="I1" s="204"/>
      <c r="J1" s="204"/>
      <c r="K1" s="204"/>
      <c r="L1" s="204"/>
      <c r="M1" s="204"/>
      <c r="N1" s="204"/>
      <c r="O1" s="204"/>
      <c r="P1" s="204"/>
      <c r="Q1" s="204"/>
      <c r="R1" s="295"/>
      <c r="S1" s="204"/>
      <c r="T1" s="204"/>
      <c r="U1" s="204"/>
      <c r="V1" s="204"/>
      <c r="W1" s="346"/>
      <c r="X1" s="346"/>
      <c r="Y1" s="346"/>
      <c r="Z1" s="345" t="str">
        <f>年度マスタ!J4</f>
        <v>横芝光町</v>
      </c>
      <c r="AA1" s="463"/>
      <c r="AB1" s="422"/>
    </row>
    <row r="2" spans="1:43" ht="10.5" customHeight="1">
      <c r="B2" s="347"/>
      <c r="AF2" s="34"/>
      <c r="AG2" s="34"/>
      <c r="AH2" s="19" t="s">
        <v>120</v>
      </c>
      <c r="AI2" s="19" t="s">
        <v>100</v>
      </c>
      <c r="AJ2" s="19" t="s">
        <v>121</v>
      </c>
      <c r="AK2" s="19" t="s">
        <v>122</v>
      </c>
      <c r="AL2" s="19" t="s">
        <v>123</v>
      </c>
      <c r="AM2" s="19" t="s">
        <v>124</v>
      </c>
      <c r="AN2" s="19" t="s">
        <v>125</v>
      </c>
      <c r="AO2" s="19" t="s">
        <v>126</v>
      </c>
      <c r="AP2" s="19" t="s">
        <v>127</v>
      </c>
      <c r="AQ2" s="19" t="s">
        <v>128</v>
      </c>
    </row>
    <row r="3" spans="1:43" ht="28.5">
      <c r="B3" s="499" t="s">
        <v>1402</v>
      </c>
      <c r="C3" s="423"/>
      <c r="D3" s="23"/>
      <c r="Z3" s="23"/>
      <c r="AA3" s="23"/>
      <c r="AF3" s="34"/>
      <c r="AG3" s="34" t="s">
        <v>129</v>
      </c>
      <c r="AH3" s="34"/>
      <c r="AI3" s="34"/>
      <c r="AJ3" s="34"/>
      <c r="AK3" s="34"/>
      <c r="AL3" s="34"/>
      <c r="AM3" s="34"/>
      <c r="AN3" s="34"/>
      <c r="AO3" s="34"/>
      <c r="AP3" s="34"/>
      <c r="AQ3" s="34"/>
    </row>
    <row r="4" spans="1:43" ht="15" customHeight="1">
      <c r="B4" s="512"/>
      <c r="C4" s="513"/>
      <c r="D4" s="514"/>
      <c r="E4" s="515"/>
      <c r="F4" s="515"/>
      <c r="G4" s="515"/>
      <c r="H4" s="515"/>
      <c r="I4" s="515"/>
      <c r="J4" s="515"/>
      <c r="K4" s="515"/>
      <c r="L4" s="514"/>
      <c r="M4" s="515"/>
      <c r="N4" s="515"/>
      <c r="O4" s="515"/>
      <c r="P4" s="515"/>
      <c r="Q4" s="515"/>
      <c r="R4" s="515"/>
      <c r="S4" s="515"/>
      <c r="T4" s="514"/>
      <c r="U4" s="515"/>
      <c r="V4" s="515"/>
      <c r="W4" s="515"/>
      <c r="X4" s="515"/>
      <c r="Y4" s="515"/>
      <c r="Z4" s="513"/>
      <c r="AA4" s="516"/>
      <c r="AF4" s="34"/>
      <c r="AG4" s="34" t="s">
        <v>130</v>
      </c>
      <c r="AH4" s="19" t="s">
        <v>97</v>
      </c>
      <c r="AI4" s="19" t="s">
        <v>100</v>
      </c>
      <c r="AJ4" s="19" t="s">
        <v>101</v>
      </c>
      <c r="AK4" s="19" t="s">
        <v>131</v>
      </c>
      <c r="AL4" s="19" t="s">
        <v>132</v>
      </c>
      <c r="AM4" s="1124" t="s">
        <v>133</v>
      </c>
      <c r="AN4" s="1125"/>
      <c r="AO4" s="19" t="s">
        <v>104</v>
      </c>
      <c r="AP4" s="19" t="s">
        <v>105</v>
      </c>
      <c r="AQ4" s="19" t="s">
        <v>134</v>
      </c>
    </row>
    <row r="5" spans="1:43" ht="20.25" customHeight="1">
      <c r="B5" s="517"/>
      <c r="C5" s="428" t="s">
        <v>1446</v>
      </c>
      <c r="D5" s="271"/>
      <c r="E5" s="269"/>
      <c r="F5" s="269"/>
      <c r="G5" s="269"/>
      <c r="H5" s="269"/>
      <c r="I5" s="269"/>
      <c r="J5" s="269"/>
      <c r="K5" s="269"/>
      <c r="L5" s="269"/>
      <c r="M5" s="269"/>
      <c r="N5" s="269"/>
      <c r="O5" s="269"/>
      <c r="P5" s="269"/>
      <c r="Q5" s="269"/>
      <c r="R5" s="269"/>
      <c r="S5" s="269"/>
      <c r="T5" s="269"/>
      <c r="U5" s="269"/>
      <c r="V5" s="269"/>
      <c r="W5" s="269"/>
      <c r="X5" s="269"/>
      <c r="Y5" s="269"/>
      <c r="Z5" s="269"/>
      <c r="AA5" s="518"/>
      <c r="AF5" s="34"/>
      <c r="AG5" s="34"/>
      <c r="AH5" s="19" t="s">
        <v>135</v>
      </c>
      <c r="AI5" s="19" t="s">
        <v>136</v>
      </c>
      <c r="AJ5" s="19" t="s">
        <v>136</v>
      </c>
      <c r="AK5" s="19" t="s">
        <v>137</v>
      </c>
      <c r="AL5" s="19" t="s">
        <v>138</v>
      </c>
      <c r="AM5" s="19" t="s">
        <v>46</v>
      </c>
      <c r="AN5" s="19" t="s">
        <v>139</v>
      </c>
      <c r="AO5" s="19" t="s">
        <v>140</v>
      </c>
      <c r="AP5" s="19" t="s">
        <v>141</v>
      </c>
      <c r="AQ5" s="19" t="s">
        <v>142</v>
      </c>
    </row>
    <row r="6" spans="1:43" s="343" customFormat="1" ht="22.5" customHeight="1">
      <c r="B6" s="519"/>
      <c r="C6" s="549"/>
      <c r="D6" s="550" t="s">
        <v>143</v>
      </c>
      <c r="E6" s="550"/>
      <c r="F6" s="550"/>
      <c r="G6" s="550"/>
      <c r="H6" s="550"/>
      <c r="I6" s="550"/>
      <c r="J6" s="550"/>
      <c r="K6" s="551"/>
      <c r="L6" s="552" t="s">
        <v>144</v>
      </c>
      <c r="M6" s="552"/>
      <c r="N6" s="552"/>
      <c r="O6" s="552"/>
      <c r="P6" s="552"/>
      <c r="Q6" s="552"/>
      <c r="R6" s="553"/>
      <c r="S6" s="554"/>
      <c r="T6" s="554" t="s">
        <v>145</v>
      </c>
      <c r="U6" s="554"/>
      <c r="V6" s="554"/>
      <c r="W6" s="554"/>
      <c r="X6" s="554"/>
      <c r="Y6" s="554"/>
      <c r="Z6" s="559"/>
      <c r="AA6" s="520"/>
      <c r="AF6" s="185"/>
      <c r="AG6" s="185"/>
      <c r="AH6" s="186" t="s">
        <v>1380</v>
      </c>
      <c r="AI6" s="186" t="s">
        <v>1381</v>
      </c>
      <c r="AJ6" s="186" t="s">
        <v>1381</v>
      </c>
      <c r="AK6" s="186" t="s">
        <v>1381</v>
      </c>
      <c r="AL6" s="186" t="s">
        <v>1382</v>
      </c>
      <c r="AM6" s="186" t="s">
        <v>1383</v>
      </c>
      <c r="AN6" s="186" t="s">
        <v>1383</v>
      </c>
      <c r="AO6" s="186" t="s">
        <v>1381</v>
      </c>
      <c r="AP6" s="186" t="s">
        <v>1384</v>
      </c>
      <c r="AQ6" s="186" t="s">
        <v>1385</v>
      </c>
    </row>
    <row r="7" spans="1:43" s="23" customFormat="1">
      <c r="B7" s="517"/>
      <c r="C7" s="531"/>
      <c r="D7" s="532" t="str">
        <f>AH6</f>
        <v>［億円］</v>
      </c>
      <c r="E7" s="533"/>
      <c r="F7" s="533"/>
      <c r="G7" s="533"/>
      <c r="H7" s="533"/>
      <c r="I7" s="533"/>
      <c r="J7" s="533"/>
      <c r="K7" s="531"/>
      <c r="L7" s="532" t="str">
        <f>AI6</f>
        <v>［人］</v>
      </c>
      <c r="M7" s="533"/>
      <c r="N7" s="533"/>
      <c r="O7" s="533"/>
      <c r="P7" s="533"/>
      <c r="Q7" s="533"/>
      <c r="R7" s="521"/>
      <c r="S7" s="533"/>
      <c r="T7" s="532" t="str">
        <f>AJ6</f>
        <v>［人］</v>
      </c>
      <c r="U7" s="533"/>
      <c r="V7" s="533"/>
      <c r="W7" s="533"/>
      <c r="X7" s="533"/>
      <c r="Y7" s="533"/>
      <c r="Z7" s="521"/>
      <c r="AA7" s="521"/>
      <c r="AF7" s="34">
        <v>2008</v>
      </c>
      <c r="AG7" s="19" t="s">
        <v>62</v>
      </c>
      <c r="AH7" s="88">
        <f>VLOOKUP(年度マスタ!$K$4&amp;"_"&amp;$AG7,データシート1!$A:$BS,MATCH("ab_"&amp;$AH$2,データシート1!$A$1:$BS$1,0),0)/10^4</f>
        <v>471.88369999999998</v>
      </c>
      <c r="AI7" s="88">
        <f>VLOOKUP(年度マスタ!$K$4&amp;"_"&amp;$AG7,データシート1!$A:$BS,MATCH("ab_"&amp;AI$2,データシート1!$A$1:$BS$1,0),0)</f>
        <v>1199</v>
      </c>
      <c r="AJ7" s="88">
        <f>VLOOKUP(年度マスタ!$K$4&amp;"_"&amp;$AG7,データシート1!$A:$BS,MATCH("ab_"&amp;AJ$2,データシート1!$A$1:$BS$1,0),0)</f>
        <v>110</v>
      </c>
      <c r="AK7" s="88">
        <f>VLOOKUP(年度マスタ!$K$4&amp;"_"&amp;$AG7,データシート1!$A:$BS,MATCH("ab_"&amp;AK$2,データシート1!$A$1:$BS$1,0),0)</f>
        <v>5096</v>
      </c>
      <c r="AL7" s="88">
        <f>VLOOKUP(年度マスタ!$K$4&amp;"_"&amp;$AG7,データシート1!$A:$BS,MATCH("ab_"&amp;AL$2,データシート1!$A$1:$BS$1,0),0)</f>
        <v>9185</v>
      </c>
      <c r="AM7" s="88">
        <f>VLOOKUP(年度マスタ!$K$4&amp;"_"&amp;$AG7,データシート1!$A:$BS,MATCH("ab_"&amp;AM$2,データシート1!$A$1:$BS$1,0),0)</f>
        <v>15583</v>
      </c>
      <c r="AN7" s="88">
        <f>VLOOKUP(年度マスタ!$K$4&amp;"_"&amp;$AG7,データシート1!$A:$BS,MATCH("ab_"&amp;AN$2,データシート1!$A$1:$BS$1,0),0)</f>
        <v>6741</v>
      </c>
      <c r="AO7" s="88">
        <f>VLOOKUP(年度マスタ!$K$4&amp;"_"&amp;$AG7,データシート1!$A:$BS,MATCH("ab_"&amp;AO$2,データシート1!$A$1:$BS$1,0),0)</f>
        <v>26036</v>
      </c>
      <c r="AP7" s="88">
        <f>VLOOKUP(年度マスタ!$K$4&amp;"_"&amp;$AG7,データシート1!$A:$BS,MATCH("ab_"&amp;AP$2,データシート1!$A$1:$BS$1,0),0)</f>
        <v>0</v>
      </c>
      <c r="AQ7" s="1073">
        <f>VLOOKUP(年度マスタ!$K$4&amp;"_"&amp;$AG7,データシート1!$A:$BS,MATCH("ab_"&amp;AQ$2,データシート1!$A$1:$BS$1,0),0)</f>
        <v>3.1979366469892829</v>
      </c>
    </row>
    <row r="8" spans="1:43" s="23" customFormat="1" ht="20.45" customHeight="1">
      <c r="B8" s="517"/>
      <c r="C8" s="534"/>
      <c r="D8" s="522"/>
      <c r="E8" s="269"/>
      <c r="F8" s="269"/>
      <c r="G8" s="269"/>
      <c r="H8" s="269"/>
      <c r="I8" s="269"/>
      <c r="J8" s="271"/>
      <c r="K8" s="534"/>
      <c r="L8" s="522"/>
      <c r="M8" s="269"/>
      <c r="N8" s="269"/>
      <c r="O8" s="269"/>
      <c r="P8" s="269"/>
      <c r="Q8" s="269"/>
      <c r="R8" s="518"/>
      <c r="S8" s="271"/>
      <c r="T8" s="522"/>
      <c r="U8" s="269"/>
      <c r="V8" s="269"/>
      <c r="W8" s="269"/>
      <c r="X8" s="269"/>
      <c r="Y8" s="269"/>
      <c r="Z8" s="518"/>
      <c r="AA8" s="518"/>
      <c r="AB8" s="18"/>
      <c r="AC8" s="18"/>
      <c r="AD8" s="18"/>
      <c r="AE8" s="18"/>
      <c r="AF8" s="34">
        <v>2009</v>
      </c>
      <c r="AG8" s="19" t="s">
        <v>63</v>
      </c>
      <c r="AH8" s="88">
        <f>VLOOKUP(年度マスタ!$K$4&amp;"_"&amp;$AG8,データシート1!$A:$BS,MATCH("ab_"&amp;$AH$2,データシート1!$A$1:$BS$1,0),0)/10^4</f>
        <v>442.78750000000002</v>
      </c>
      <c r="AI8" s="88">
        <f>VLOOKUP(年度マスタ!$K$4&amp;"_"&amp;$AG8,データシート1!$A:$BS,MATCH("ab_"&amp;AI$2,データシート1!$A$1:$BS$1,0),0)</f>
        <v>1152</v>
      </c>
      <c r="AJ8" s="88">
        <f>VLOOKUP(年度マスタ!$K$4&amp;"_"&amp;$AG8,データシート1!$A:$BS,MATCH("ab_"&amp;AJ$2,データシート1!$A$1:$BS$1,0),0)</f>
        <v>116</v>
      </c>
      <c r="AK8" s="88">
        <f>VLOOKUP(年度マスタ!$K$4&amp;"_"&amp;$AG8,データシート1!$A:$BS,MATCH("ab_"&amp;AK$2,データシート1!$A$1:$BS$1,0),0)</f>
        <v>5203</v>
      </c>
      <c r="AL8" s="88">
        <f>VLOOKUP(年度マスタ!$K$4&amp;"_"&amp;$AG8,データシート1!$A:$BS,MATCH("ab_"&amp;AL$2,データシート1!$A$1:$BS$1,0),0)</f>
        <v>9237</v>
      </c>
      <c r="AM8" s="88">
        <f>VLOOKUP(年度マスタ!$K$4&amp;"_"&amp;$AG8,データシート1!$A:$BS,MATCH("ab_"&amp;AM$2,データシート1!$A$1:$BS$1,0),0)</f>
        <v>15631</v>
      </c>
      <c r="AN8" s="88">
        <f>VLOOKUP(年度マスタ!$K$4&amp;"_"&amp;$AG8,データシート1!$A:$BS,MATCH("ab_"&amp;AN$2,データシート1!$A$1:$BS$1,0),0)</f>
        <v>6652</v>
      </c>
      <c r="AO8" s="88">
        <f>VLOOKUP(年度マスタ!$K$4&amp;"_"&amp;$AG8,データシート1!$A:$BS,MATCH("ab_"&amp;AO$2,データシート1!$A$1:$BS$1,0),0)</f>
        <v>25876</v>
      </c>
      <c r="AP8" s="88">
        <f>VLOOKUP(年度マスタ!$K$4&amp;"_"&amp;$AG8,データシート1!$A:$BS,MATCH("ab_"&amp;AP$2,データシート1!$A$1:$BS$1,0),0)</f>
        <v>0</v>
      </c>
      <c r="AQ8" s="1073">
        <f>VLOOKUP(年度マスタ!$K$4&amp;"_"&amp;$AG8,データシート1!$A:$BS,MATCH("ab_"&amp;AQ$2,データシート1!$A$1:$BS$1,0),0)</f>
        <v>2.1719007812055917</v>
      </c>
    </row>
    <row r="9" spans="1:43" s="23" customFormat="1" ht="20.45" customHeight="1">
      <c r="B9" s="517"/>
      <c r="C9" s="517"/>
      <c r="D9" s="209"/>
      <c r="E9" s="209"/>
      <c r="F9" s="271"/>
      <c r="G9" s="269"/>
      <c r="H9" s="269"/>
      <c r="I9" s="269"/>
      <c r="J9" s="271"/>
      <c r="K9" s="517"/>
      <c r="L9" s="209"/>
      <c r="M9" s="209"/>
      <c r="N9" s="209"/>
      <c r="O9" s="209"/>
      <c r="P9" s="209"/>
      <c r="Q9" s="209"/>
      <c r="R9" s="523"/>
      <c r="S9" s="209"/>
      <c r="T9" s="209"/>
      <c r="U9" s="209"/>
      <c r="V9" s="209"/>
      <c r="W9" s="209"/>
      <c r="X9" s="209"/>
      <c r="Y9" s="209"/>
      <c r="Z9" s="523"/>
      <c r="AA9" s="523"/>
      <c r="AB9" s="18"/>
      <c r="AC9" s="18"/>
      <c r="AD9" s="18"/>
      <c r="AE9" s="18"/>
      <c r="AF9" s="34">
        <v>2010</v>
      </c>
      <c r="AG9" s="19" t="s">
        <v>64</v>
      </c>
      <c r="AH9" s="88">
        <f>VLOOKUP(年度マスタ!$K$4&amp;"_"&amp;$AG9,データシート1!$A:$BS,MATCH("ab_"&amp;$AH$2,データシート1!$A$1:$BS$1,0),0)/10^4</f>
        <v>347.99209999999999</v>
      </c>
      <c r="AI9" s="88">
        <f>VLOOKUP(年度マスタ!$K$4&amp;"_"&amp;$AG9,データシート1!$A:$BS,MATCH("ab_"&amp;AI$2,データシート1!$A$1:$BS$1,0),0)</f>
        <v>1152</v>
      </c>
      <c r="AJ9" s="88">
        <f>VLOOKUP(年度マスタ!$K$4&amp;"_"&amp;$AG9,データシート1!$A:$BS,MATCH("ab_"&amp;AJ$2,データシート1!$A$1:$BS$1,0),0)</f>
        <v>116</v>
      </c>
      <c r="AK9" s="88">
        <f>VLOOKUP(年度マスタ!$K$4&amp;"_"&amp;$AG9,データシート1!$A:$BS,MATCH("ab_"&amp;AK$2,データシート1!$A$1:$BS$1,0),0)</f>
        <v>5203</v>
      </c>
      <c r="AL9" s="88">
        <f>VLOOKUP(年度マスタ!$K$4&amp;"_"&amp;$AG9,データシート1!$A:$BS,MATCH("ab_"&amp;AL$2,データシート1!$A$1:$BS$1,0),0)</f>
        <v>9263</v>
      </c>
      <c r="AM9" s="88">
        <f>VLOOKUP(年度マスタ!$K$4&amp;"_"&amp;$AG9,データシート1!$A:$BS,MATCH("ab_"&amp;AM$2,データシート1!$A$1:$BS$1,0),0)</f>
        <v>15712</v>
      </c>
      <c r="AN9" s="88">
        <f>VLOOKUP(年度マスタ!$K$4&amp;"_"&amp;$AG9,データシート1!$A:$BS,MATCH("ab_"&amp;AN$2,データシート1!$A$1:$BS$1,0),0)</f>
        <v>6534</v>
      </c>
      <c r="AO9" s="88">
        <f>VLOOKUP(年度マスタ!$K$4&amp;"_"&amp;$AG9,データシート1!$A:$BS,MATCH("ab_"&amp;AO$2,データシート1!$A$1:$BS$1,0),0)</f>
        <v>25658</v>
      </c>
      <c r="AP9" s="88">
        <f>VLOOKUP(年度マスタ!$K$4&amp;"_"&amp;$AG9,データシート1!$A:$BS,MATCH("ab_"&amp;AP$2,データシート1!$A$1:$BS$1,0),0)</f>
        <v>0</v>
      </c>
      <c r="AQ9" s="1073">
        <f>VLOOKUP(年度マスタ!$K$4&amp;"_"&amp;$AG9,データシート1!$A:$BS,MATCH("ab_"&amp;AQ$2,データシート1!$A$1:$BS$1,0),0)</f>
        <v>2.9834019501171638</v>
      </c>
    </row>
    <row r="10" spans="1:43" ht="20.45" customHeight="1">
      <c r="B10" s="517"/>
      <c r="C10" s="535"/>
      <c r="D10" s="271"/>
      <c r="E10" s="269"/>
      <c r="F10" s="269"/>
      <c r="G10" s="269"/>
      <c r="H10" s="269"/>
      <c r="I10" s="269"/>
      <c r="J10" s="269"/>
      <c r="K10" s="535"/>
      <c r="L10" s="271"/>
      <c r="M10" s="269"/>
      <c r="N10" s="269"/>
      <c r="O10" s="269"/>
      <c r="P10" s="269"/>
      <c r="Q10" s="269"/>
      <c r="R10" s="518"/>
      <c r="S10" s="207"/>
      <c r="T10" s="271"/>
      <c r="U10" s="269"/>
      <c r="V10" s="269"/>
      <c r="W10" s="269"/>
      <c r="X10" s="269"/>
      <c r="Y10" s="269"/>
      <c r="Z10" s="518"/>
      <c r="AA10" s="518"/>
      <c r="AB10" s="23"/>
      <c r="AC10" s="23"/>
      <c r="AD10" s="23"/>
      <c r="AE10" s="23"/>
      <c r="AF10" s="34">
        <v>2011</v>
      </c>
      <c r="AG10" s="19" t="s">
        <v>65</v>
      </c>
      <c r="AH10" s="88">
        <f>VLOOKUP(年度マスタ!$K$4&amp;"_"&amp;$AG10,データシート1!$A:$BS,MATCH("ab_"&amp;$AH$2,データシート1!$A$1:$BS$1,0),0)/10^4</f>
        <v>346.75650000000002</v>
      </c>
      <c r="AI10" s="88">
        <f>VLOOKUP(年度マスタ!$K$4&amp;"_"&amp;$AG10,データシート1!$A:$BS,MATCH("ab_"&amp;AI$2,データシート1!$A$1:$BS$1,0),0)</f>
        <v>1152</v>
      </c>
      <c r="AJ10" s="88">
        <f>VLOOKUP(年度マスタ!$K$4&amp;"_"&amp;$AG10,データシート1!$A:$BS,MATCH("ab_"&amp;AJ$2,データシート1!$A$1:$BS$1,0),0)</f>
        <v>116</v>
      </c>
      <c r="AK10" s="88">
        <f>VLOOKUP(年度マスタ!$K$4&amp;"_"&amp;$AG10,データシート1!$A:$BS,MATCH("ab_"&amp;AK$2,データシート1!$A$1:$BS$1,0),0)</f>
        <v>5203</v>
      </c>
      <c r="AL10" s="88">
        <f>VLOOKUP(年度マスタ!$K$4&amp;"_"&amp;$AG10,データシート1!$A:$BS,MATCH("ab_"&amp;AL$2,データシート1!$A$1:$BS$1,0),0)</f>
        <v>9340</v>
      </c>
      <c r="AM10" s="88">
        <f>VLOOKUP(年度マスタ!$K$4&amp;"_"&amp;$AG10,データシート1!$A:$BS,MATCH("ab_"&amp;AM$2,データシート1!$A$1:$BS$1,0),0)</f>
        <v>15823</v>
      </c>
      <c r="AN10" s="88">
        <f>VLOOKUP(年度マスタ!$K$4&amp;"_"&amp;$AG10,データシート1!$A:$BS,MATCH("ab_"&amp;AN$2,データシート1!$A$1:$BS$1,0),0)</f>
        <v>6488</v>
      </c>
      <c r="AO10" s="88">
        <f>VLOOKUP(年度マスタ!$K$4&amp;"_"&amp;$AG10,データシート1!$A:$BS,MATCH("ab_"&amp;AO$2,データシート1!$A$1:$BS$1,0),0)</f>
        <v>25452</v>
      </c>
      <c r="AP10" s="88">
        <f>VLOOKUP(年度マスタ!$K$4&amp;"_"&amp;$AG10,データシート1!$A:$BS,MATCH("ab_"&amp;AP$2,データシート1!$A$1:$BS$1,0),0)</f>
        <v>0</v>
      </c>
      <c r="AQ10" s="1073">
        <f>VLOOKUP(年度マスタ!$K$4&amp;"_"&amp;$AG10,データシート1!$A:$BS,MATCH("ab_"&amp;AQ$2,データシート1!$A$1:$BS$1,0),0)</f>
        <v>3.2912115460536318</v>
      </c>
    </row>
    <row r="11" spans="1:43" ht="20.45" customHeight="1">
      <c r="B11" s="517"/>
      <c r="C11" s="535"/>
      <c r="D11" s="271"/>
      <c r="E11" s="269"/>
      <c r="F11" s="269"/>
      <c r="G11" s="269"/>
      <c r="H11" s="269"/>
      <c r="I11" s="269"/>
      <c r="J11" s="269"/>
      <c r="K11" s="535"/>
      <c r="L11" s="271"/>
      <c r="M11" s="269"/>
      <c r="N11" s="269"/>
      <c r="O11" s="269"/>
      <c r="P11" s="269"/>
      <c r="Q11" s="269"/>
      <c r="R11" s="518"/>
      <c r="S11" s="207"/>
      <c r="T11" s="271"/>
      <c r="U11" s="269"/>
      <c r="V11" s="269"/>
      <c r="W11" s="269"/>
      <c r="X11" s="269"/>
      <c r="Y11" s="269"/>
      <c r="Z11" s="518"/>
      <c r="AA11" s="518"/>
      <c r="AF11" s="34">
        <v>2012</v>
      </c>
      <c r="AG11" s="19" t="s">
        <v>66</v>
      </c>
      <c r="AH11" s="88">
        <f>VLOOKUP(年度マスタ!$K$4&amp;"_"&amp;$AG11,データシート1!$A:$BS,MATCH("ab_"&amp;$AH$2,データシート1!$A$1:$BS$1,0),0)/10^4</f>
        <v>368.8426</v>
      </c>
      <c r="AI11" s="88">
        <f>VLOOKUP(年度マスタ!$K$4&amp;"_"&amp;$AG11,データシート1!$A:$BS,MATCH("ab_"&amp;AI$2,データシート1!$A$1:$BS$1,0),0)</f>
        <v>1152</v>
      </c>
      <c r="AJ11" s="88">
        <f>VLOOKUP(年度マスタ!$K$4&amp;"_"&amp;$AG11,データシート1!$A:$BS,MATCH("ab_"&amp;AJ$2,データシート1!$A$1:$BS$1,0),0)</f>
        <v>116</v>
      </c>
      <c r="AK11" s="88">
        <f>VLOOKUP(年度マスタ!$K$4&amp;"_"&amp;$AG11,データシート1!$A:$BS,MATCH("ab_"&amp;AK$2,データシート1!$A$1:$BS$1,0),0)</f>
        <v>5203</v>
      </c>
      <c r="AL11" s="88">
        <f>VLOOKUP(年度マスタ!$K$4&amp;"_"&amp;$AG11,データシート1!$A:$BS,MATCH("ab_"&amp;AL$2,データシート1!$A$1:$BS$1,0),0)</f>
        <v>9618</v>
      </c>
      <c r="AM11" s="88">
        <f>VLOOKUP(年度マスタ!$K$4&amp;"_"&amp;$AG11,データシート1!$A:$BS,MATCH("ab_"&amp;AM$2,データシート1!$A$1:$BS$1,0),0)</f>
        <v>15952</v>
      </c>
      <c r="AN11" s="88">
        <f>VLOOKUP(年度マスタ!$K$4&amp;"_"&amp;$AG11,データシート1!$A:$BS,MATCH("ab_"&amp;AN$2,データシート1!$A$1:$BS$1,0),0)</f>
        <v>6404</v>
      </c>
      <c r="AO11" s="88">
        <f>VLOOKUP(年度マスタ!$K$4&amp;"_"&amp;$AG11,データシート1!$A:$BS,MATCH("ab_"&amp;AO$2,データシート1!$A$1:$BS$1,0),0)</f>
        <v>25487</v>
      </c>
      <c r="AP11" s="88">
        <f>VLOOKUP(年度マスタ!$K$4&amp;"_"&amp;$AG11,データシート1!$A:$BS,MATCH("ab_"&amp;AP$2,データシート1!$A$1:$BS$1,0),0)</f>
        <v>0</v>
      </c>
      <c r="AQ11" s="1073">
        <f>VLOOKUP(年度マスタ!$K$4&amp;"_"&amp;$AG11,データシート1!$A:$BS,MATCH("ab_"&amp;AQ$2,データシート1!$A$1:$BS$1,0),0)</f>
        <v>3.0323697790241431</v>
      </c>
    </row>
    <row r="12" spans="1:43" ht="20.45" customHeight="1">
      <c r="B12" s="517"/>
      <c r="C12" s="535"/>
      <c r="D12" s="271"/>
      <c r="E12" s="269"/>
      <c r="F12" s="269"/>
      <c r="G12" s="269"/>
      <c r="H12" s="269"/>
      <c r="I12" s="269"/>
      <c r="J12" s="269"/>
      <c r="K12" s="535"/>
      <c r="L12" s="271"/>
      <c r="M12" s="269"/>
      <c r="N12" s="269"/>
      <c r="O12" s="269"/>
      <c r="P12" s="269"/>
      <c r="Q12" s="269"/>
      <c r="R12" s="518"/>
      <c r="S12" s="207"/>
      <c r="T12" s="271"/>
      <c r="U12" s="269"/>
      <c r="V12" s="269"/>
      <c r="W12" s="269"/>
      <c r="X12" s="269"/>
      <c r="Y12" s="269"/>
      <c r="Z12" s="518"/>
      <c r="AA12" s="518"/>
      <c r="AB12" s="23"/>
      <c r="AF12" s="34">
        <v>2013</v>
      </c>
      <c r="AG12" s="19" t="s">
        <v>67</v>
      </c>
      <c r="AH12" s="88">
        <f>VLOOKUP(年度マスタ!$K$4&amp;"_"&amp;$AG12,データシート1!$A:$BS,MATCH("ab_"&amp;$AH$2,データシート1!$A$1:$BS$1,0),0)/10^4</f>
        <v>401.30799999999999</v>
      </c>
      <c r="AI12" s="88">
        <f>VLOOKUP(年度マスタ!$K$4&amp;"_"&amp;$AG12,データシート1!$A:$BS,MATCH("ab_"&amp;AI$2,データシート1!$A$1:$BS$1,0),0)</f>
        <v>1152</v>
      </c>
      <c r="AJ12" s="88">
        <f>VLOOKUP(年度マスタ!$K$4&amp;"_"&amp;$AG12,データシート1!$A:$BS,MATCH("ab_"&amp;AJ$2,データシート1!$A$1:$BS$1,0),0)</f>
        <v>116</v>
      </c>
      <c r="AK12" s="88">
        <f>VLOOKUP(年度マスタ!$K$4&amp;"_"&amp;$AG12,データシート1!$A:$BS,MATCH("ab_"&amp;AK$2,データシート1!$A$1:$BS$1,0),0)</f>
        <v>5203</v>
      </c>
      <c r="AL12" s="88">
        <f>VLOOKUP(年度マスタ!$K$4&amp;"_"&amp;$AG12,データシート1!$A:$BS,MATCH("ab_"&amp;AL$2,データシート1!$A$1:$BS$1,0),0)</f>
        <v>9515</v>
      </c>
      <c r="AM12" s="88">
        <f>VLOOKUP(年度マスタ!$K$4&amp;"_"&amp;$AG12,データシート1!$A:$BS,MATCH("ab_"&amp;AM$2,データシート1!$A$1:$BS$1,0),0)</f>
        <v>16102</v>
      </c>
      <c r="AN12" s="88">
        <f>VLOOKUP(年度マスタ!$K$4&amp;"_"&amp;$AG12,データシート1!$A:$BS,MATCH("ab_"&amp;AN$2,データシート1!$A$1:$BS$1,0),0)</f>
        <v>6366</v>
      </c>
      <c r="AO12" s="88">
        <f>VLOOKUP(年度マスタ!$K$4&amp;"_"&amp;$AG12,データシート1!$A:$BS,MATCH("ab_"&amp;AO$2,データシート1!$A$1:$BS$1,0),0)</f>
        <v>25321</v>
      </c>
      <c r="AP12" s="88">
        <f>VLOOKUP(年度マスタ!$K$4&amp;"_"&amp;$AG12,データシート1!$A:$BS,MATCH("ab_"&amp;AP$2,データシート1!$A$1:$BS$1,0),0)</f>
        <v>0</v>
      </c>
      <c r="AQ12" s="1073">
        <f>VLOOKUP(年度マスタ!$K$4&amp;"_"&amp;$AG12,データシート1!$A:$BS,MATCH("ab_"&amp;AQ$2,データシート1!$A$1:$BS$1,0),0)</f>
        <v>2.5499342740786033</v>
      </c>
    </row>
    <row r="13" spans="1:43" ht="20.45" customHeight="1">
      <c r="B13" s="517"/>
      <c r="C13" s="535"/>
      <c r="D13" s="271"/>
      <c r="E13" s="269"/>
      <c r="F13" s="269"/>
      <c r="G13" s="269"/>
      <c r="H13" s="269"/>
      <c r="I13" s="269"/>
      <c r="J13" s="269"/>
      <c r="K13" s="535"/>
      <c r="L13" s="271"/>
      <c r="M13" s="269"/>
      <c r="N13" s="269"/>
      <c r="O13" s="269"/>
      <c r="P13" s="269"/>
      <c r="Q13" s="269"/>
      <c r="R13" s="518"/>
      <c r="S13" s="207"/>
      <c r="T13" s="271"/>
      <c r="U13" s="269"/>
      <c r="V13" s="269"/>
      <c r="W13" s="269"/>
      <c r="X13" s="269"/>
      <c r="Y13" s="269"/>
      <c r="Z13" s="518"/>
      <c r="AA13" s="518"/>
      <c r="AF13" s="34">
        <v>2014</v>
      </c>
      <c r="AG13" s="19" t="s">
        <v>68</v>
      </c>
      <c r="AH13" s="88">
        <f>VLOOKUP(年度マスタ!$K$4&amp;"_"&amp;$AG13,データシート1!$A:$BS,MATCH("ab_"&amp;$AH$2,データシート1!$A$1:$BS$1,0),0)/10^4</f>
        <v>450.42829999999998</v>
      </c>
      <c r="AI13" s="88">
        <f>VLOOKUP(年度マスタ!$K$4&amp;"_"&amp;$AG13,データシート1!$A:$BS,MATCH("ab_"&amp;AI$2,データシート1!$A$1:$BS$1,0),0)</f>
        <v>898</v>
      </c>
      <c r="AJ13" s="88">
        <f>VLOOKUP(年度マスタ!$K$4&amp;"_"&amp;$AG13,データシート1!$A:$BS,MATCH("ab_"&amp;AJ$2,データシート1!$A$1:$BS$1,0),0)</f>
        <v>233</v>
      </c>
      <c r="AK13" s="88">
        <f>VLOOKUP(年度マスタ!$K$4&amp;"_"&amp;$AG13,データシート1!$A:$BS,MATCH("ab_"&amp;AK$2,データシート1!$A$1:$BS$1,0),0)</f>
        <v>5363</v>
      </c>
      <c r="AL13" s="88">
        <f>VLOOKUP(年度マスタ!$K$4&amp;"_"&amp;$AG13,データシート1!$A:$BS,MATCH("ab_"&amp;AL$2,データシート1!$A$1:$BS$1,0),0)</f>
        <v>9537</v>
      </c>
      <c r="AM13" s="88">
        <f>VLOOKUP(年度マスタ!$K$4&amp;"_"&amp;$AG13,データシート1!$A:$BS,MATCH("ab_"&amp;AM$2,データシート1!$A$1:$BS$1,0),0)</f>
        <v>16229</v>
      </c>
      <c r="AN13" s="88">
        <f>VLOOKUP(年度マスタ!$K$4&amp;"_"&amp;$AG13,データシート1!$A:$BS,MATCH("ab_"&amp;AN$2,データシート1!$A$1:$BS$1,0),0)</f>
        <v>6300</v>
      </c>
      <c r="AO13" s="88">
        <f>VLOOKUP(年度マスタ!$K$4&amp;"_"&amp;$AG13,データシート1!$A:$BS,MATCH("ab_"&amp;AO$2,データシート1!$A$1:$BS$1,0),0)</f>
        <v>25067</v>
      </c>
      <c r="AP13" s="88">
        <f>VLOOKUP(年度マスタ!$K$4&amp;"_"&amp;$AG13,データシート1!$A:$BS,MATCH("ab_"&amp;AP$2,データシート1!$A$1:$BS$1,0),0)</f>
        <v>0</v>
      </c>
      <c r="AQ13" s="1073">
        <f>VLOOKUP(年度マスタ!$K$4&amp;"_"&amp;$AG13,データシート1!$A:$BS,MATCH("ab_"&amp;AQ$2,データシート1!$A$1:$BS$1,0),0)</f>
        <v>3.6158516395738323</v>
      </c>
    </row>
    <row r="14" spans="1:43" ht="20.45" customHeight="1">
      <c r="B14" s="517"/>
      <c r="C14" s="535"/>
      <c r="D14" s="271"/>
      <c r="E14" s="269"/>
      <c r="F14" s="269"/>
      <c r="G14" s="269"/>
      <c r="H14" s="269"/>
      <c r="I14" s="269"/>
      <c r="J14" s="269"/>
      <c r="K14" s="535"/>
      <c r="L14" s="271"/>
      <c r="M14" s="269"/>
      <c r="N14" s="269"/>
      <c r="O14" s="269"/>
      <c r="P14" s="269"/>
      <c r="Q14" s="269"/>
      <c r="R14" s="518"/>
      <c r="S14" s="207"/>
      <c r="T14" s="271"/>
      <c r="U14" s="269"/>
      <c r="V14" s="269"/>
      <c r="W14" s="269"/>
      <c r="X14" s="269"/>
      <c r="Y14" s="269"/>
      <c r="Z14" s="518"/>
      <c r="AA14" s="518"/>
      <c r="AB14" s="23"/>
      <c r="AF14" s="34">
        <v>2015</v>
      </c>
      <c r="AG14" s="19" t="s">
        <v>69</v>
      </c>
      <c r="AH14" s="88">
        <f>VLOOKUP(年度マスタ!$K$4&amp;"_"&amp;$AG14,データシート1!$A:$BS,MATCH("ab_"&amp;$AH$2,データシート1!$A$1:$BS$1,0),0)/10^4</f>
        <v>394.7867</v>
      </c>
      <c r="AI14" s="88">
        <f>VLOOKUP(年度マスタ!$K$4&amp;"_"&amp;$AG14,データシート1!$A:$BS,MATCH("ab_"&amp;AI$2,データシート1!$A$1:$BS$1,0),0)</f>
        <v>898</v>
      </c>
      <c r="AJ14" s="88">
        <f>VLOOKUP(年度マスタ!$K$4&amp;"_"&amp;$AG14,データシート1!$A:$BS,MATCH("ab_"&amp;AJ$2,データシート1!$A$1:$BS$1,0),0)</f>
        <v>233</v>
      </c>
      <c r="AK14" s="88">
        <f>VLOOKUP(年度マスタ!$K$4&amp;"_"&amp;$AG14,データシート1!$A:$BS,MATCH("ab_"&amp;AK$2,データシート1!$A$1:$BS$1,0),0)</f>
        <v>5363</v>
      </c>
      <c r="AL14" s="88">
        <f>VLOOKUP(年度マスタ!$K$4&amp;"_"&amp;$AG14,データシート1!$A:$BS,MATCH("ab_"&amp;AL$2,データシート1!$A$1:$BS$1,0),0)</f>
        <v>9545</v>
      </c>
      <c r="AM14" s="88">
        <f>VLOOKUP(年度マスタ!$K$4&amp;"_"&amp;$AG14,データシート1!$A:$BS,MATCH("ab_"&amp;AM$2,データシート1!$A$1:$BS$1,0),0)</f>
        <v>16193</v>
      </c>
      <c r="AN14" s="88">
        <f>VLOOKUP(年度マスタ!$K$4&amp;"_"&amp;$AG14,データシート1!$A:$BS,MATCH("ab_"&amp;AN$2,データシート1!$A$1:$BS$1,0),0)</f>
        <v>6252</v>
      </c>
      <c r="AO14" s="88">
        <f>VLOOKUP(年度マスタ!$K$4&amp;"_"&amp;$AG14,データシート1!$A:$BS,MATCH("ab_"&amp;AO$2,データシート1!$A$1:$BS$1,0),0)</f>
        <v>24728</v>
      </c>
      <c r="AP14" s="88">
        <f>VLOOKUP(年度マスタ!$K$4&amp;"_"&amp;$AG14,データシート1!$A:$BS,MATCH("ab_"&amp;AP$2,データシート1!$A$1:$BS$1,0),0)</f>
        <v>0</v>
      </c>
      <c r="AQ14" s="1073">
        <f>VLOOKUP(年度マスタ!$K$4&amp;"_"&amp;$AG14,データシート1!$A:$BS,MATCH("ab_"&amp;AQ$2,データシート1!$A$1:$BS$1,0),0)</f>
        <v>3.3123563565418834</v>
      </c>
    </row>
    <row r="15" spans="1:43" ht="20.45" customHeight="1">
      <c r="B15" s="517"/>
      <c r="C15" s="535"/>
      <c r="D15" s="271"/>
      <c r="E15" s="269"/>
      <c r="F15" s="269"/>
      <c r="G15" s="269"/>
      <c r="H15" s="269"/>
      <c r="I15" s="269"/>
      <c r="J15" s="269"/>
      <c r="K15" s="535"/>
      <c r="L15" s="271"/>
      <c r="M15" s="269"/>
      <c r="N15" s="269"/>
      <c r="O15" s="269"/>
      <c r="P15" s="269"/>
      <c r="Q15" s="269"/>
      <c r="R15" s="518"/>
      <c r="S15" s="207"/>
      <c r="T15" s="271"/>
      <c r="U15" s="269"/>
      <c r="V15" s="269"/>
      <c r="W15" s="269"/>
      <c r="X15" s="269"/>
      <c r="Y15" s="269"/>
      <c r="Z15" s="518"/>
      <c r="AA15" s="518"/>
      <c r="AF15" s="34">
        <v>2016</v>
      </c>
      <c r="AG15" s="19" t="s">
        <v>70</v>
      </c>
      <c r="AH15" s="88">
        <f>VLOOKUP(年度マスタ!$K$4&amp;"_"&amp;$AG15,データシート1!$A:$BS,MATCH("ab_"&amp;$AH$2,データシート1!$A$1:$BS$1,0),0)/10^4</f>
        <v>433.39109999999999</v>
      </c>
      <c r="AI15" s="88">
        <f>VLOOKUP(年度マスタ!$K$4&amp;"_"&amp;$AG15,データシート1!$A:$BS,MATCH("ab_"&amp;AI$2,データシート1!$A$1:$BS$1,0),0)</f>
        <v>898</v>
      </c>
      <c r="AJ15" s="88">
        <f>VLOOKUP(年度マスタ!$K$4&amp;"_"&amp;$AG15,データシート1!$A:$BS,MATCH("ab_"&amp;AJ$2,データシート1!$A$1:$BS$1,0),0)</f>
        <v>233</v>
      </c>
      <c r="AK15" s="88">
        <f>VLOOKUP(年度マスタ!$K$4&amp;"_"&amp;$AG15,データシート1!$A:$BS,MATCH("ab_"&amp;AK$2,データシート1!$A$1:$BS$1,0),0)</f>
        <v>5363</v>
      </c>
      <c r="AL15" s="88">
        <f>VLOOKUP(年度マスタ!$K$4&amp;"_"&amp;$AG15,データシート1!$A:$BS,MATCH("ab_"&amp;AL$2,データシート1!$A$1:$BS$1,0),0)</f>
        <v>9610</v>
      </c>
      <c r="AM15" s="88">
        <f>VLOOKUP(年度マスタ!$K$4&amp;"_"&amp;$AG15,データシート1!$A:$BS,MATCH("ab_"&amp;AM$2,データシート1!$A$1:$BS$1,0),0)</f>
        <v>15266</v>
      </c>
      <c r="AN15" s="88">
        <f>VLOOKUP(年度マスタ!$K$4&amp;"_"&amp;$AG15,データシート1!$A:$BS,MATCH("ab_"&amp;AN$2,データシート1!$A$1:$BS$1,0),0)</f>
        <v>5866</v>
      </c>
      <c r="AO15" s="88">
        <f>VLOOKUP(年度マスタ!$K$4&amp;"_"&amp;$AG15,データシート1!$A:$BS,MATCH("ab_"&amp;AO$2,データシート1!$A$1:$BS$1,0),0)</f>
        <v>24465</v>
      </c>
      <c r="AP15" s="88">
        <f>VLOOKUP(年度マスタ!$K$4&amp;"_"&amp;$AG15,データシート1!$A:$BS,MATCH("ab_"&amp;AP$2,データシート1!$A$1:$BS$1,0),0)</f>
        <v>0</v>
      </c>
      <c r="AQ15" s="1073">
        <f>VLOOKUP(年度マスタ!$K$4&amp;"_"&amp;$AG15,データシート1!$A:$BS,MATCH("ab_"&amp;AQ$2,データシート1!$A$1:$BS$1,0),0)</f>
        <v>2.8264022641112492</v>
      </c>
    </row>
    <row r="16" spans="1:43" ht="20.45" customHeight="1">
      <c r="B16" s="517"/>
      <c r="C16" s="535"/>
      <c r="D16" s="271"/>
      <c r="E16" s="269"/>
      <c r="F16" s="269"/>
      <c r="G16" s="269"/>
      <c r="H16" s="269"/>
      <c r="I16" s="269"/>
      <c r="J16" s="269"/>
      <c r="K16" s="535"/>
      <c r="L16" s="271"/>
      <c r="M16" s="269"/>
      <c r="N16" s="269"/>
      <c r="O16" s="269"/>
      <c r="P16" s="269"/>
      <c r="Q16" s="269"/>
      <c r="R16" s="518"/>
      <c r="S16" s="207"/>
      <c r="T16" s="271"/>
      <c r="U16" s="269"/>
      <c r="V16" s="269"/>
      <c r="W16" s="269"/>
      <c r="X16" s="269"/>
      <c r="Y16" s="269"/>
      <c r="Z16" s="518"/>
      <c r="AA16" s="518"/>
      <c r="AB16" s="23"/>
      <c r="AF16" s="34">
        <v>2017</v>
      </c>
      <c r="AG16" s="19" t="s">
        <v>146</v>
      </c>
      <c r="AH16" s="88">
        <f>VLOOKUP(年度マスタ!$K$4&amp;"_"&amp;$AG16,データシート1!$A:$BS,MATCH("ab_"&amp;$AH$2,データシート1!$A$1:$BS$1,0),0)/10^4</f>
        <v>474.6986</v>
      </c>
      <c r="AI16" s="88">
        <f>VLOOKUP(年度マスタ!$K$4&amp;"_"&amp;$AG16,データシート1!$A:$BS,MATCH("ab_"&amp;AI$2,データシート1!$A$1:$BS$1,0),0)</f>
        <v>898</v>
      </c>
      <c r="AJ16" s="88">
        <f>VLOOKUP(年度マスタ!$K$4&amp;"_"&amp;$AG16,データシート1!$A:$BS,MATCH("ab_"&amp;AJ$2,データシート1!$A$1:$BS$1,0),0)</f>
        <v>233</v>
      </c>
      <c r="AK16" s="88">
        <f>VLOOKUP(年度マスタ!$K$4&amp;"_"&amp;$AG16,データシート1!$A:$BS,MATCH("ab_"&amp;AK$2,データシート1!$A$1:$BS$1,0),0)</f>
        <v>5363</v>
      </c>
      <c r="AL16" s="88">
        <f>VLOOKUP(年度マスタ!$K$4&amp;"_"&amp;$AG16,データシート1!$A:$BS,MATCH("ab_"&amp;AL$2,データシート1!$A$1:$BS$1,0),0)</f>
        <v>9671</v>
      </c>
      <c r="AM16" s="88">
        <f>VLOOKUP(年度マスタ!$K$4&amp;"_"&amp;$AG16,データシート1!$A:$BS,MATCH("ab_"&amp;AM$2,データシート1!$A$1:$BS$1,0),0)</f>
        <v>15380</v>
      </c>
      <c r="AN16" s="88">
        <f>VLOOKUP(年度マスタ!$K$4&amp;"_"&amp;$AG16,データシート1!$A:$BS,MATCH("ab_"&amp;AN$2,データシート1!$A$1:$BS$1,0),0)</f>
        <v>5831</v>
      </c>
      <c r="AO16" s="88">
        <f>VLOOKUP(年度マスタ!$K$4&amp;"_"&amp;$AG16,データシート1!$A:$BS,MATCH("ab_"&amp;AO$2,データシート1!$A$1:$BS$1,0),0)</f>
        <v>24217</v>
      </c>
      <c r="AP16" s="88">
        <f>VLOOKUP(年度マスタ!$K$4&amp;"_"&amp;$AG16,データシート1!$A:$BS,MATCH("ab_"&amp;AP$2,データシート1!$A$1:$BS$1,0),0)</f>
        <v>0</v>
      </c>
      <c r="AQ16" s="1073">
        <f>VLOOKUP(年度マスタ!$K$4&amp;"_"&amp;$AG16,データシート1!$A:$BS,MATCH("ab_"&amp;AQ$2,データシート1!$A$1:$BS$1,0),0)</f>
        <v>2.5195695872409849</v>
      </c>
    </row>
    <row r="17" spans="2:43" ht="20.45" customHeight="1">
      <c r="B17" s="517"/>
      <c r="C17" s="535"/>
      <c r="D17" s="271"/>
      <c r="E17" s="269"/>
      <c r="F17" s="269"/>
      <c r="G17" s="269"/>
      <c r="H17" s="269"/>
      <c r="I17" s="269"/>
      <c r="J17" s="269"/>
      <c r="K17" s="535"/>
      <c r="L17" s="271"/>
      <c r="M17" s="269"/>
      <c r="N17" s="269"/>
      <c r="O17" s="269"/>
      <c r="P17" s="269"/>
      <c r="Q17" s="269"/>
      <c r="R17" s="518"/>
      <c r="S17" s="207"/>
      <c r="T17" s="271"/>
      <c r="U17" s="269"/>
      <c r="V17" s="269"/>
      <c r="W17" s="269"/>
      <c r="X17" s="269"/>
      <c r="Y17" s="269"/>
      <c r="Z17" s="518"/>
      <c r="AA17" s="518"/>
      <c r="AF17" s="185">
        <v>2018</v>
      </c>
      <c r="AG17" s="186" t="s">
        <v>72</v>
      </c>
      <c r="AH17" s="187">
        <f>VLOOKUP(年度マスタ!$K$4&amp;"_"&amp;$AG17,データシート1!$A:$BS,MATCH("ab_"&amp;$AH$2,データシート1!$A$1:$BS$1,0),0)/10^4</f>
        <v>469.25900000000001</v>
      </c>
      <c r="AI17" s="187">
        <f>VLOOKUP(年度マスタ!$K$4&amp;"_"&amp;$AG17,データシート1!$A:$BS,MATCH("ab_"&amp;AI$2,データシート1!$A$1:$BS$1,0),0)</f>
        <v>898</v>
      </c>
      <c r="AJ17" s="187">
        <f>VLOOKUP(年度マスタ!$K$4&amp;"_"&amp;$AG17,データシート1!$A:$BS,MATCH("ab_"&amp;AJ$2,データシート1!$A$1:$BS$1,0),0)</f>
        <v>233</v>
      </c>
      <c r="AK17" s="187">
        <f>VLOOKUP(年度マスタ!$K$4&amp;"_"&amp;$AG17,データシート1!$A:$BS,MATCH("ab_"&amp;AK$2,データシート1!$A$1:$BS$1,0),0)</f>
        <v>5363</v>
      </c>
      <c r="AL17" s="187">
        <f>VLOOKUP(年度マスタ!$K$4&amp;"_"&amp;$AG17,データシート1!$A:$BS,MATCH("ab_"&amp;AL$2,データシート1!$A$1:$BS$1,0),0)</f>
        <v>9672</v>
      </c>
      <c r="AM17" s="187">
        <f>VLOOKUP(年度マスタ!$K$4&amp;"_"&amp;$AG17,データシート1!$A:$BS,MATCH("ab_"&amp;AM$2,データシート1!$A$1:$BS$1,0),0)</f>
        <v>15484</v>
      </c>
      <c r="AN17" s="187">
        <f>VLOOKUP(年度マスタ!$K$4&amp;"_"&amp;$AG17,データシート1!$A:$BS,MATCH("ab_"&amp;AN$2,データシート1!$A$1:$BS$1,0),0)</f>
        <v>5844</v>
      </c>
      <c r="AO17" s="187">
        <f>VLOOKUP(年度マスタ!$K$4&amp;"_"&amp;$AG17,データシート1!$A:$BS,MATCH("ab_"&amp;AO$2,データシート1!$A$1:$BS$1,0),0)</f>
        <v>23861</v>
      </c>
      <c r="AP17" s="187">
        <f>VLOOKUP(年度マスタ!$K$4&amp;"_"&amp;$AG17,データシート1!$A:$BS,MATCH("ab_"&amp;AP$2,データシート1!$A$1:$BS$1,0),0)</f>
        <v>0</v>
      </c>
      <c r="AQ17" s="1074">
        <f>VLOOKUP(年度マスタ!$K$4&amp;"_"&amp;$AG17,データシート1!$A:$BS,MATCH("ab_"&amp;AQ$2,データシート1!$A$1:$BS$1,0),0)</f>
        <v>2.6014439582256261</v>
      </c>
    </row>
    <row r="18" spans="2:43" ht="20.45" customHeight="1">
      <c r="B18" s="517"/>
      <c r="C18" s="517"/>
      <c r="D18" s="271"/>
      <c r="E18" s="269"/>
      <c r="F18" s="269"/>
      <c r="G18" s="269"/>
      <c r="H18" s="269"/>
      <c r="I18" s="269"/>
      <c r="J18" s="269"/>
      <c r="K18" s="534"/>
      <c r="L18" s="271"/>
      <c r="M18" s="269"/>
      <c r="N18" s="269"/>
      <c r="O18" s="269"/>
      <c r="P18" s="269"/>
      <c r="Q18" s="269"/>
      <c r="R18" s="518"/>
      <c r="S18" s="269"/>
      <c r="T18" s="271"/>
      <c r="U18" s="269"/>
      <c r="V18" s="269"/>
      <c r="W18" s="269"/>
      <c r="X18" s="269"/>
      <c r="Y18" s="269"/>
      <c r="Z18" s="523"/>
      <c r="AA18" s="523"/>
      <c r="AB18" s="23"/>
      <c r="AF18" s="34">
        <v>2019</v>
      </c>
      <c r="AG18" s="19" t="s">
        <v>94</v>
      </c>
      <c r="AH18" s="88">
        <f>VLOOKUP(年度マスタ!$K$4&amp;"_"&amp;$AG18,データシート1!$A:$BS,MATCH("ab_"&amp;$AH$2,データシート1!$A$1:$BS$1,0),0)/10^4</f>
        <v>465.66840000000002</v>
      </c>
      <c r="AI18" s="88">
        <f>VLOOKUP(年度マスタ!$K$4&amp;"_"&amp;$AG18,データシート1!$A:$BS,MATCH("ab_"&amp;AI$2,データシート1!$A$1:$BS$1,0),0)</f>
        <v>898</v>
      </c>
      <c r="AJ18" s="88">
        <f>VLOOKUP(年度マスタ!$K$4&amp;"_"&amp;$AG18,データシート1!$A:$BS,MATCH("ab_"&amp;AJ$2,データシート1!$A$1:$BS$1,0),0)</f>
        <v>233</v>
      </c>
      <c r="AK18" s="88">
        <f>VLOOKUP(年度マスタ!$K$4&amp;"_"&amp;$AG18,データシート1!$A:$BS,MATCH("ab_"&amp;AK$2,データシート1!$A$1:$BS$1,0),0)</f>
        <v>5363</v>
      </c>
      <c r="AL18" s="88">
        <f>VLOOKUP(年度マスタ!$K$4&amp;"_"&amp;$AG18,データシート1!$A:$BS,MATCH("ab_"&amp;AL$2,データシート1!$A$1:$BS$1,0),0)</f>
        <v>9757</v>
      </c>
      <c r="AM18" s="88">
        <f>VLOOKUP(年度マスタ!$K$4&amp;"_"&amp;$AG18,データシート1!$A:$BS,MATCH("ab_"&amp;AM$2,データシート1!$A$1:$BS$1,0),0)</f>
        <v>16172</v>
      </c>
      <c r="AN18" s="88">
        <f>VLOOKUP(年度マスタ!$K$4&amp;"_"&amp;$AG18,データシート1!$A:$BS,MATCH("ab_"&amp;AN$2,データシート1!$A$1:$BS$1,0),0)</f>
        <v>6031</v>
      </c>
      <c r="AO18" s="88">
        <f>VLOOKUP(年度マスタ!$K$4&amp;"_"&amp;$AG18,データシート1!$A:$BS,MATCH("ab_"&amp;AO$2,データシート1!$A$1:$BS$1,0),0)</f>
        <v>23587</v>
      </c>
      <c r="AP18" s="88">
        <f>VLOOKUP(年度マスタ!$K$4&amp;"_"&amp;$AG18,データシート1!$A:$BS,MATCH("ab_"&amp;AP$2,データシート1!$A$1:$BS$1,0),0)</f>
        <v>0</v>
      </c>
      <c r="AQ18" s="1073">
        <f>VLOOKUP(年度マスタ!$K$4&amp;"_"&amp;$AG18,データシート1!$A:$BS,MATCH("ab_"&amp;AQ$2,データシート1!$A$1:$BS$1,0),0)</f>
        <v>2.438432750517745</v>
      </c>
    </row>
    <row r="19" spans="2:43" ht="61.35" customHeight="1">
      <c r="B19" s="517"/>
      <c r="C19" s="525"/>
      <c r="D19" s="527"/>
      <c r="E19" s="528"/>
      <c r="F19" s="528"/>
      <c r="G19" s="528"/>
      <c r="H19" s="528"/>
      <c r="I19" s="528"/>
      <c r="J19" s="528"/>
      <c r="K19" s="539"/>
      <c r="L19" s="527"/>
      <c r="M19" s="528"/>
      <c r="N19" s="528"/>
      <c r="O19" s="528"/>
      <c r="P19" s="528"/>
      <c r="Q19" s="528"/>
      <c r="R19" s="530"/>
      <c r="S19" s="528"/>
      <c r="T19" s="527"/>
      <c r="U19" s="528"/>
      <c r="V19" s="528"/>
      <c r="W19" s="528"/>
      <c r="X19" s="528"/>
      <c r="Y19" s="528"/>
      <c r="Z19" s="540"/>
      <c r="AA19" s="523"/>
      <c r="AF19" s="34">
        <v>2020</v>
      </c>
      <c r="AG19" s="19" t="s">
        <v>95</v>
      </c>
      <c r="AH19" s="88">
        <f>VLOOKUP(年度マスタ!$K$4&amp;"_"&amp;$AG19,データシート1!$A:$BS,MATCH("ab_"&amp;$AH$2,データシート1!$A$1:$BS$1,0),0)/10^4</f>
        <v>504.6995</v>
      </c>
      <c r="AI19" s="88">
        <f>VLOOKUP(年度マスタ!$K$4&amp;"_"&amp;$AG19,データシート1!$A:$BS,MATCH("ab_"&amp;AI$2,データシート1!$A$1:$BS$1,0),0)</f>
        <v>810</v>
      </c>
      <c r="AJ19" s="88">
        <f>VLOOKUP(年度マスタ!$K$4&amp;"_"&amp;$AG19,データシート1!$A:$BS,MATCH("ab_"&amp;AJ$2,データシート1!$A$1:$BS$1,0),0)</f>
        <v>309</v>
      </c>
      <c r="AK19" s="88">
        <f>VLOOKUP(年度マスタ!$K$4&amp;"_"&amp;$AG19,データシート1!$A:$BS,MATCH("ab_"&amp;AK$2,データシート1!$A$1:$BS$1,0),0)</f>
        <v>5096</v>
      </c>
      <c r="AL19" s="88">
        <f>VLOOKUP(年度マスタ!$K$4&amp;"_"&amp;$AG19,データシート1!$A:$BS,MATCH("ab_"&amp;AL$2,データシート1!$A$1:$BS$1,0),0)</f>
        <v>9865</v>
      </c>
      <c r="AM19" s="88">
        <f>VLOOKUP(年度マスタ!$K$4&amp;"_"&amp;$AG19,データシート1!$A:$BS,MATCH("ab_"&amp;AM$2,データシート1!$A$1:$BS$1,0),0)</f>
        <v>15527</v>
      </c>
      <c r="AN19" s="88">
        <f>VLOOKUP(年度マスタ!$K$4&amp;"_"&amp;$AG19,データシート1!$A:$BS,MATCH("ab_"&amp;AN$2,データシート1!$A$1:$BS$1,0),0)</f>
        <v>5836</v>
      </c>
      <c r="AO19" s="88">
        <f>VLOOKUP(年度マスタ!$K$4&amp;"_"&amp;$AG19,データシート1!$A:$BS,MATCH("ab_"&amp;AO$2,データシート1!$A$1:$BS$1,0),0)</f>
        <v>23368</v>
      </c>
      <c r="AP19" s="88">
        <f>VLOOKUP(年度マスタ!$K$4&amp;"_"&amp;$AG19,データシート1!$A:$BS,MATCH("ab_"&amp;AP$2,データシート1!$A$1:$BS$1,0),0)</f>
        <v>0</v>
      </c>
      <c r="AQ19" s="1073">
        <f>VLOOKUP(年度マスタ!$K$4&amp;"_"&amp;$AG19,データシート1!$A:$BS,MATCH("ab_"&amp;AQ$2,データシート1!$A$1:$BS$1,0),0)</f>
        <v>2.5799266768803588</v>
      </c>
    </row>
    <row r="20" spans="2:43" s="343" customFormat="1" ht="22.5" customHeight="1">
      <c r="B20" s="519"/>
      <c r="C20" s="545"/>
      <c r="D20" s="546" t="s">
        <v>147</v>
      </c>
      <c r="E20" s="546"/>
      <c r="F20" s="546"/>
      <c r="G20" s="546"/>
      <c r="H20" s="546"/>
      <c r="I20" s="546"/>
      <c r="J20" s="546"/>
      <c r="K20" s="555"/>
      <c r="L20" s="547" t="s">
        <v>148</v>
      </c>
      <c r="M20" s="547"/>
      <c r="N20" s="547"/>
      <c r="O20" s="547"/>
      <c r="P20" s="547"/>
      <c r="Q20" s="547"/>
      <c r="R20" s="556"/>
      <c r="S20" s="548"/>
      <c r="T20" s="548" t="s">
        <v>149</v>
      </c>
      <c r="U20" s="548"/>
      <c r="V20" s="548"/>
      <c r="W20" s="548"/>
      <c r="X20" s="548"/>
      <c r="Y20" s="548"/>
      <c r="Z20" s="560"/>
      <c r="AA20" s="520"/>
      <c r="AB20" s="425"/>
      <c r="AF20" s="34">
        <v>2021</v>
      </c>
      <c r="AG20" s="19" t="s">
        <v>96</v>
      </c>
      <c r="AH20" s="88">
        <f>VLOOKUP(年度マスタ!$K$4&amp;"_"&amp;$AG20,データシート1!$A:$BS,MATCH("ab_"&amp;$AH$2,データシート1!$A$1:$BS$1,0),0)/10^4</f>
        <v>460.92360000000002</v>
      </c>
      <c r="AI20" s="88">
        <f>VLOOKUP(年度マスタ!$K$4&amp;"_"&amp;$AG20,データシート1!$A:$BS,MATCH("ab_"&amp;AI$2,データシート1!$A$1:$BS$1,0),0)</f>
        <v>810</v>
      </c>
      <c r="AJ20" s="88">
        <f>VLOOKUP(年度マスタ!$K$4&amp;"_"&amp;$AG20,データシート1!$A:$BS,MATCH("ab_"&amp;AJ$2,データシート1!$A$1:$BS$1,0),0)</f>
        <v>309</v>
      </c>
      <c r="AK20" s="88">
        <f>VLOOKUP(年度マスタ!$K$4&amp;"_"&amp;$AG20,データシート1!$A:$BS,MATCH("ab_"&amp;AK$2,データシート1!$A$1:$BS$1,0),0)</f>
        <v>5096</v>
      </c>
      <c r="AL20" s="88">
        <f>VLOOKUP(年度マスタ!$K$4&amp;"_"&amp;$AG20,データシート1!$A:$BS,MATCH("ab_"&amp;AL$2,データシート1!$A$1:$BS$1,0),0)</f>
        <v>9847</v>
      </c>
      <c r="AM20" s="88">
        <f>VLOOKUP(年度マスタ!$K$4&amp;"_"&amp;$AG20,データシート1!$A:$BS,MATCH("ab_"&amp;AM$2,データシート1!$A$1:$BS$1,0),0)</f>
        <v>15485</v>
      </c>
      <c r="AN20" s="88">
        <f>VLOOKUP(年度マスタ!$K$4&amp;"_"&amp;$AG20,データシート1!$A:$BS,MATCH("ab_"&amp;AN$2,データシート1!$A$1:$BS$1,0),0)</f>
        <v>5847</v>
      </c>
      <c r="AO20" s="88">
        <f>VLOOKUP(年度マスタ!$K$4&amp;"_"&amp;$AG20,データシート1!$A:$BS,MATCH("ab_"&amp;AO$2,データシート1!$A$1:$BS$1,0),0)</f>
        <v>23041</v>
      </c>
      <c r="AP20" s="88">
        <f>VLOOKUP(年度マスタ!$K$4&amp;"_"&amp;$AG20,データシート1!$A:$BS,MATCH("ab_"&amp;AP$2,データシート1!$A$1:$BS$1,0),0)</f>
        <v>0</v>
      </c>
      <c r="AQ20" s="1073">
        <f>VLOOKUP(年度マスタ!$K$4&amp;"_"&amp;$AG20,データシート1!$A:$BS,MATCH("ab_"&amp;AQ$2,データシート1!$A$1:$BS$1,0),0)</f>
        <v>3.2510841025056001</v>
      </c>
    </row>
    <row r="21" spans="2:43" ht="16.5">
      <c r="B21" s="517"/>
      <c r="C21" s="537"/>
      <c r="D21" s="492" t="str">
        <f>AK6</f>
        <v>［人］</v>
      </c>
      <c r="E21" s="424"/>
      <c r="F21" s="424"/>
      <c r="G21" s="424"/>
      <c r="H21" s="424"/>
      <c r="I21" s="424"/>
      <c r="J21" s="424"/>
      <c r="K21" s="537"/>
      <c r="L21" s="492" t="str">
        <f>AL6</f>
        <v>［世帯］</v>
      </c>
      <c r="M21" s="424"/>
      <c r="N21" s="424"/>
      <c r="O21" s="424"/>
      <c r="P21" s="424"/>
      <c r="Q21" s="424"/>
      <c r="R21" s="538"/>
      <c r="S21" s="424"/>
      <c r="T21" s="492" t="str">
        <f>AM6</f>
        <v>［台］</v>
      </c>
      <c r="U21" s="424"/>
      <c r="V21" s="424"/>
      <c r="W21" s="424"/>
      <c r="X21" s="424"/>
      <c r="Y21" s="424"/>
      <c r="Z21" s="538"/>
      <c r="AA21" s="521"/>
    </row>
    <row r="22" spans="2:43" ht="20.45" customHeight="1">
      <c r="B22" s="517"/>
      <c r="C22" s="534"/>
      <c r="D22" s="271"/>
      <c r="E22" s="271"/>
      <c r="F22" s="269"/>
      <c r="G22" s="269"/>
      <c r="H22" s="269"/>
      <c r="I22" s="269"/>
      <c r="J22" s="269"/>
      <c r="K22" s="536"/>
      <c r="L22" s="271"/>
      <c r="M22" s="271"/>
      <c r="N22" s="269"/>
      <c r="O22" s="269"/>
      <c r="P22" s="269"/>
      <c r="Q22" s="269"/>
      <c r="R22" s="518"/>
      <c r="S22" s="269"/>
      <c r="T22" s="271"/>
      <c r="U22" s="271"/>
      <c r="V22" s="271"/>
      <c r="W22" s="269"/>
      <c r="X22" s="269"/>
      <c r="Y22" s="269"/>
      <c r="Z22" s="524"/>
      <c r="AA22" s="524"/>
      <c r="AB22" s="23"/>
    </row>
    <row r="23" spans="2:43" ht="20.45" customHeight="1">
      <c r="B23" s="517"/>
      <c r="C23" s="535"/>
      <c r="D23" s="271"/>
      <c r="E23" s="269"/>
      <c r="F23" s="269"/>
      <c r="G23" s="269"/>
      <c r="H23" s="269"/>
      <c r="I23" s="269"/>
      <c r="J23" s="269"/>
      <c r="K23" s="535"/>
      <c r="L23" s="271"/>
      <c r="M23" s="269"/>
      <c r="N23" s="269"/>
      <c r="O23" s="269"/>
      <c r="P23" s="269"/>
      <c r="Q23" s="269"/>
      <c r="R23" s="518"/>
      <c r="S23" s="207"/>
      <c r="T23" s="271"/>
      <c r="U23" s="269"/>
      <c r="V23" s="269"/>
      <c r="W23" s="269"/>
      <c r="X23" s="269"/>
      <c r="Y23" s="269"/>
      <c r="Z23" s="518"/>
      <c r="AA23" s="518"/>
    </row>
    <row r="24" spans="2:43" ht="20.45" customHeight="1">
      <c r="B24" s="517"/>
      <c r="C24" s="535"/>
      <c r="D24" s="271"/>
      <c r="E24" s="269"/>
      <c r="F24" s="269"/>
      <c r="G24" s="269"/>
      <c r="H24" s="269"/>
      <c r="I24" s="269"/>
      <c r="J24" s="269"/>
      <c r="K24" s="535"/>
      <c r="L24" s="271"/>
      <c r="M24" s="269"/>
      <c r="N24" s="269"/>
      <c r="O24" s="269"/>
      <c r="P24" s="269"/>
      <c r="Q24" s="269"/>
      <c r="R24" s="518"/>
      <c r="S24" s="207"/>
      <c r="T24" s="271"/>
      <c r="U24" s="269"/>
      <c r="V24" s="269"/>
      <c r="W24" s="269"/>
      <c r="X24" s="269"/>
      <c r="Y24" s="269"/>
      <c r="Z24" s="518"/>
      <c r="AA24" s="518"/>
      <c r="AB24" s="23"/>
    </row>
    <row r="25" spans="2:43" ht="20.45" customHeight="1">
      <c r="B25" s="517"/>
      <c r="C25" s="535"/>
      <c r="D25" s="271"/>
      <c r="E25" s="269"/>
      <c r="F25" s="269"/>
      <c r="G25" s="269"/>
      <c r="H25" s="269"/>
      <c r="I25" s="269"/>
      <c r="J25" s="269"/>
      <c r="K25" s="535"/>
      <c r="L25" s="271"/>
      <c r="M25" s="269"/>
      <c r="N25" s="269"/>
      <c r="O25" s="269"/>
      <c r="P25" s="269"/>
      <c r="Q25" s="269"/>
      <c r="R25" s="518"/>
      <c r="S25" s="207"/>
      <c r="T25" s="271"/>
      <c r="U25" s="269"/>
      <c r="V25" s="269"/>
      <c r="W25" s="269"/>
      <c r="X25" s="269"/>
      <c r="Y25" s="269"/>
      <c r="Z25" s="518"/>
      <c r="AA25" s="518"/>
    </row>
    <row r="26" spans="2:43" s="23" customFormat="1" ht="20.45" customHeight="1">
      <c r="B26" s="517"/>
      <c r="C26" s="535"/>
      <c r="D26" s="271"/>
      <c r="E26" s="269"/>
      <c r="F26" s="269"/>
      <c r="G26" s="269"/>
      <c r="H26" s="269"/>
      <c r="I26" s="269"/>
      <c r="J26" s="269"/>
      <c r="K26" s="535"/>
      <c r="L26" s="271"/>
      <c r="M26" s="269"/>
      <c r="N26" s="269"/>
      <c r="O26" s="269"/>
      <c r="P26" s="269"/>
      <c r="Q26" s="269"/>
      <c r="R26" s="518"/>
      <c r="S26" s="207"/>
      <c r="T26" s="271"/>
      <c r="U26" s="269"/>
      <c r="V26" s="269"/>
      <c r="W26" s="269"/>
      <c r="X26" s="269"/>
      <c r="Y26" s="269"/>
      <c r="Z26" s="518"/>
      <c r="AA26" s="518"/>
      <c r="AC26" s="18"/>
      <c r="AD26" s="18"/>
      <c r="AE26" s="18"/>
      <c r="AF26" s="18"/>
      <c r="AG26" s="18"/>
      <c r="AH26" s="18"/>
      <c r="AI26" s="18"/>
      <c r="AJ26" s="18"/>
    </row>
    <row r="27" spans="2:43" ht="20.45" customHeight="1">
      <c r="B27" s="517"/>
      <c r="C27" s="535"/>
      <c r="D27" s="271"/>
      <c r="E27" s="269"/>
      <c r="F27" s="269"/>
      <c r="G27" s="269"/>
      <c r="H27" s="269"/>
      <c r="I27" s="269"/>
      <c r="J27" s="269"/>
      <c r="K27" s="535"/>
      <c r="L27" s="271"/>
      <c r="M27" s="269"/>
      <c r="N27" s="269"/>
      <c r="O27" s="269"/>
      <c r="P27" s="269"/>
      <c r="Q27" s="269"/>
      <c r="R27" s="518"/>
      <c r="S27" s="207"/>
      <c r="T27" s="271"/>
      <c r="U27" s="269"/>
      <c r="V27" s="269"/>
      <c r="W27" s="269"/>
      <c r="X27" s="269"/>
      <c r="Y27" s="269"/>
      <c r="Z27" s="518"/>
      <c r="AA27" s="518"/>
    </row>
    <row r="28" spans="2:43" ht="20.45" customHeight="1">
      <c r="B28" s="517"/>
      <c r="C28" s="535"/>
      <c r="D28" s="271"/>
      <c r="E28" s="269"/>
      <c r="F28" s="269"/>
      <c r="G28" s="269"/>
      <c r="H28" s="269"/>
      <c r="I28" s="269"/>
      <c r="J28" s="269"/>
      <c r="K28" s="535"/>
      <c r="L28" s="271"/>
      <c r="M28" s="269"/>
      <c r="N28" s="269"/>
      <c r="O28" s="269"/>
      <c r="P28" s="269"/>
      <c r="Q28" s="269"/>
      <c r="R28" s="518"/>
      <c r="S28" s="207"/>
      <c r="T28" s="271"/>
      <c r="U28" s="269"/>
      <c r="V28" s="269"/>
      <c r="W28" s="269"/>
      <c r="X28" s="269"/>
      <c r="Y28" s="269"/>
      <c r="Z28" s="518"/>
      <c r="AA28" s="518"/>
      <c r="AB28" s="23"/>
      <c r="AG28" s="23"/>
      <c r="AH28" s="23"/>
      <c r="AI28" s="23"/>
    </row>
    <row r="29" spans="2:43" ht="20.45" customHeight="1">
      <c r="B29" s="517"/>
      <c r="C29" s="535"/>
      <c r="D29" s="271"/>
      <c r="E29" s="269"/>
      <c r="F29" s="269"/>
      <c r="G29" s="269"/>
      <c r="H29" s="269"/>
      <c r="I29" s="269"/>
      <c r="J29" s="269"/>
      <c r="K29" s="535"/>
      <c r="L29" s="271"/>
      <c r="M29" s="269"/>
      <c r="N29" s="269"/>
      <c r="O29" s="269"/>
      <c r="P29" s="269"/>
      <c r="Q29" s="269"/>
      <c r="R29" s="518"/>
      <c r="S29" s="207"/>
      <c r="T29" s="271"/>
      <c r="U29" s="269"/>
      <c r="V29" s="269"/>
      <c r="W29" s="269"/>
      <c r="X29" s="269"/>
      <c r="Y29" s="269"/>
      <c r="Z29" s="518"/>
      <c r="AA29" s="518"/>
      <c r="AG29" s="23"/>
      <c r="AH29" s="23"/>
      <c r="AI29" s="23"/>
    </row>
    <row r="30" spans="2:43" ht="20.45" customHeight="1">
      <c r="B30" s="517"/>
      <c r="C30" s="535"/>
      <c r="D30" s="271"/>
      <c r="E30" s="269"/>
      <c r="F30" s="269"/>
      <c r="G30" s="269"/>
      <c r="H30" s="269"/>
      <c r="I30" s="269"/>
      <c r="J30" s="269"/>
      <c r="K30" s="535"/>
      <c r="L30" s="271"/>
      <c r="M30" s="269"/>
      <c r="N30" s="269"/>
      <c r="O30" s="269"/>
      <c r="P30" s="269"/>
      <c r="Q30" s="269"/>
      <c r="R30" s="518"/>
      <c r="S30" s="207"/>
      <c r="T30" s="271"/>
      <c r="U30" s="269"/>
      <c r="V30" s="269"/>
      <c r="W30" s="269"/>
      <c r="X30" s="269"/>
      <c r="Y30" s="269"/>
      <c r="Z30" s="518"/>
      <c r="AA30" s="518"/>
      <c r="AB30" s="23"/>
      <c r="AG30" s="23"/>
      <c r="AH30" s="23"/>
      <c r="AI30" s="23"/>
    </row>
    <row r="31" spans="2:43" ht="20.45" customHeight="1">
      <c r="B31" s="517"/>
      <c r="C31" s="535"/>
      <c r="D31" s="271"/>
      <c r="E31" s="269"/>
      <c r="F31" s="269"/>
      <c r="G31" s="269"/>
      <c r="H31" s="269"/>
      <c r="I31" s="269"/>
      <c r="J31" s="269"/>
      <c r="K31" s="535"/>
      <c r="L31" s="271"/>
      <c r="M31" s="269"/>
      <c r="N31" s="269"/>
      <c r="O31" s="269"/>
      <c r="P31" s="269"/>
      <c r="Q31" s="269"/>
      <c r="R31" s="518"/>
      <c r="S31" s="207"/>
      <c r="T31" s="271"/>
      <c r="U31" s="269"/>
      <c r="V31" s="269"/>
      <c r="W31" s="269"/>
      <c r="X31" s="269"/>
      <c r="Y31" s="269"/>
      <c r="Z31" s="518"/>
      <c r="AA31" s="518"/>
    </row>
    <row r="32" spans="2:43" ht="20.45" customHeight="1">
      <c r="B32" s="517"/>
      <c r="C32" s="534"/>
      <c r="D32" s="269"/>
      <c r="E32" s="269"/>
      <c r="F32" s="269"/>
      <c r="G32" s="269"/>
      <c r="H32" s="269"/>
      <c r="I32" s="269"/>
      <c r="J32" s="269"/>
      <c r="K32" s="535"/>
      <c r="L32" s="271"/>
      <c r="M32" s="269"/>
      <c r="N32" s="269"/>
      <c r="O32" s="269"/>
      <c r="P32" s="269"/>
      <c r="Q32" s="269"/>
      <c r="R32" s="518"/>
      <c r="S32" s="207"/>
      <c r="T32" s="271"/>
      <c r="U32" s="269"/>
      <c r="V32" s="269"/>
      <c r="W32" s="269"/>
      <c r="X32" s="269"/>
      <c r="Y32" s="269"/>
      <c r="Z32" s="518"/>
      <c r="AA32" s="518"/>
      <c r="AB32" s="23"/>
      <c r="AC32" s="23"/>
      <c r="AD32" s="23"/>
      <c r="AE32" s="23"/>
      <c r="AF32" s="23"/>
    </row>
    <row r="33" spans="2:33" ht="61.35" customHeight="1">
      <c r="B33" s="517"/>
      <c r="C33" s="517"/>
      <c r="D33" s="209"/>
      <c r="E33" s="209"/>
      <c r="F33" s="209"/>
      <c r="G33" s="209"/>
      <c r="H33" s="209"/>
      <c r="I33" s="209"/>
      <c r="J33" s="209"/>
      <c r="K33" s="517"/>
      <c r="L33" s="271"/>
      <c r="M33" s="269"/>
      <c r="N33" s="269"/>
      <c r="O33" s="269"/>
      <c r="P33" s="269"/>
      <c r="Q33" s="269"/>
      <c r="R33" s="518"/>
      <c r="S33" s="269"/>
      <c r="T33" s="271"/>
      <c r="U33" s="269"/>
      <c r="V33" s="269"/>
      <c r="W33" s="269"/>
      <c r="X33" s="269"/>
      <c r="Y33" s="269"/>
      <c r="Z33" s="518"/>
      <c r="AA33" s="518"/>
      <c r="AC33" s="23"/>
      <c r="AD33" s="23"/>
      <c r="AE33" s="23"/>
      <c r="AF33" s="23"/>
    </row>
    <row r="34" spans="2:33" s="343" customFormat="1" ht="22.5" customHeight="1">
      <c r="B34" s="519"/>
      <c r="C34" s="541"/>
      <c r="D34" s="542" t="s">
        <v>150</v>
      </c>
      <c r="E34" s="542"/>
      <c r="F34" s="542"/>
      <c r="G34" s="542"/>
      <c r="H34" s="542"/>
      <c r="I34" s="542"/>
      <c r="J34" s="542"/>
      <c r="K34" s="557"/>
      <c r="L34" s="543" t="s">
        <v>151</v>
      </c>
      <c r="M34" s="543"/>
      <c r="N34" s="543"/>
      <c r="O34" s="543"/>
      <c r="P34" s="543"/>
      <c r="Q34" s="543"/>
      <c r="R34" s="558"/>
      <c r="S34" s="544"/>
      <c r="T34" s="544" t="s">
        <v>1322</v>
      </c>
      <c r="U34" s="544"/>
      <c r="V34" s="544"/>
      <c r="W34" s="544"/>
      <c r="X34" s="544"/>
      <c r="Y34" s="544"/>
      <c r="Z34" s="561"/>
      <c r="AA34" s="520"/>
      <c r="AB34" s="425"/>
      <c r="AC34" s="425"/>
      <c r="AD34" s="425"/>
      <c r="AE34" s="425"/>
      <c r="AF34" s="425"/>
    </row>
    <row r="35" spans="2:33" ht="19.5" customHeight="1">
      <c r="B35" s="517"/>
      <c r="C35" s="537"/>
      <c r="D35" s="492" t="str">
        <f>AO6</f>
        <v>［人］</v>
      </c>
      <c r="E35" s="424"/>
      <c r="F35" s="424"/>
      <c r="G35" s="424"/>
      <c r="H35" s="424"/>
      <c r="I35" s="424"/>
      <c r="J35" s="424"/>
      <c r="K35" s="537"/>
      <c r="L35" s="492" t="str">
        <f>AP6</f>
        <v>［トン］</v>
      </c>
      <c r="M35" s="424"/>
      <c r="N35" s="424"/>
      <c r="O35" s="424"/>
      <c r="P35" s="424"/>
      <c r="Q35" s="424"/>
      <c r="R35" s="538"/>
      <c r="S35" s="766"/>
      <c r="T35" s="496" t="s">
        <v>1404</v>
      </c>
      <c r="U35" s="497"/>
      <c r="V35" s="424"/>
      <c r="W35" s="424"/>
      <c r="X35" s="424"/>
      <c r="Y35" s="424"/>
      <c r="Z35" s="538"/>
      <c r="AA35" s="521"/>
    </row>
    <row r="36" spans="2:33" ht="20.45" customHeight="1">
      <c r="B36" s="517"/>
      <c r="C36" s="535"/>
      <c r="D36" s="271"/>
      <c r="E36" s="269"/>
      <c r="F36" s="269"/>
      <c r="G36" s="269"/>
      <c r="H36" s="269"/>
      <c r="I36" s="269"/>
      <c r="J36" s="269"/>
      <c r="K36" s="535"/>
      <c r="L36" s="271"/>
      <c r="M36" s="269"/>
      <c r="N36" s="269"/>
      <c r="O36" s="269"/>
      <c r="P36" s="269"/>
      <c r="Q36" s="269"/>
      <c r="R36" s="518"/>
      <c r="S36" s="535"/>
      <c r="T36" s="271"/>
      <c r="U36" s="269"/>
      <c r="V36" s="269"/>
      <c r="W36" s="269"/>
      <c r="X36" s="269"/>
      <c r="Y36" s="269"/>
      <c r="Z36" s="518"/>
      <c r="AA36" s="518"/>
      <c r="AB36" s="23"/>
    </row>
    <row r="37" spans="2:33" ht="20.45" customHeight="1">
      <c r="B37" s="517"/>
      <c r="C37" s="535"/>
      <c r="D37" s="271"/>
      <c r="E37" s="269"/>
      <c r="F37" s="269"/>
      <c r="G37" s="269"/>
      <c r="H37" s="269"/>
      <c r="I37" s="269"/>
      <c r="J37" s="269"/>
      <c r="K37" s="535"/>
      <c r="L37" s="271"/>
      <c r="M37" s="269"/>
      <c r="N37" s="269"/>
      <c r="O37" s="269"/>
      <c r="P37" s="269"/>
      <c r="Q37" s="269"/>
      <c r="R37" s="518"/>
      <c r="S37" s="535"/>
      <c r="T37" s="271"/>
      <c r="U37" s="269"/>
      <c r="V37" s="269"/>
      <c r="W37" s="269"/>
      <c r="X37" s="269"/>
      <c r="Y37" s="269"/>
      <c r="Z37" s="518"/>
      <c r="AA37" s="518"/>
    </row>
    <row r="38" spans="2:33" ht="20.45" customHeight="1">
      <c r="B38" s="517"/>
      <c r="C38" s="535"/>
      <c r="D38" s="271"/>
      <c r="E38" s="269"/>
      <c r="F38" s="269"/>
      <c r="G38" s="269"/>
      <c r="H38" s="269"/>
      <c r="I38" s="269"/>
      <c r="J38" s="269"/>
      <c r="K38" s="535"/>
      <c r="L38" s="271"/>
      <c r="M38" s="269"/>
      <c r="N38" s="269"/>
      <c r="O38" s="269"/>
      <c r="P38" s="269"/>
      <c r="Q38" s="269"/>
      <c r="R38" s="518"/>
      <c r="S38" s="535"/>
      <c r="T38" s="271"/>
      <c r="U38" s="269"/>
      <c r="V38" s="269"/>
      <c r="W38" s="269"/>
      <c r="X38" s="269"/>
      <c r="Y38" s="269"/>
      <c r="Z38" s="518"/>
      <c r="AA38" s="518"/>
      <c r="AB38" s="23"/>
    </row>
    <row r="39" spans="2:33" ht="20.45" customHeight="1">
      <c r="B39" s="517"/>
      <c r="C39" s="535"/>
      <c r="D39" s="271"/>
      <c r="E39" s="989"/>
      <c r="F39" s="269"/>
      <c r="G39" s="269"/>
      <c r="H39" s="269"/>
      <c r="I39" s="269"/>
      <c r="J39" s="269"/>
      <c r="K39" s="535"/>
      <c r="L39" s="271"/>
      <c r="M39" s="269"/>
      <c r="N39" s="269"/>
      <c r="O39" s="269"/>
      <c r="P39" s="269"/>
      <c r="Q39" s="269"/>
      <c r="R39" s="518"/>
      <c r="S39" s="535"/>
      <c r="T39" s="271"/>
      <c r="U39" s="269"/>
      <c r="V39" s="269"/>
      <c r="W39" s="269"/>
      <c r="X39" s="269"/>
      <c r="Y39" s="269"/>
      <c r="Z39" s="518"/>
      <c r="AA39" s="518"/>
    </row>
    <row r="40" spans="2:33" ht="20.45" customHeight="1">
      <c r="B40" s="517"/>
      <c r="C40" s="535"/>
      <c r="D40" s="271"/>
      <c r="E40" s="269"/>
      <c r="F40" s="269"/>
      <c r="G40" s="269"/>
      <c r="H40" s="269"/>
      <c r="I40" s="269"/>
      <c r="J40" s="269"/>
      <c r="K40" s="535"/>
      <c r="L40" s="271"/>
      <c r="M40" s="269"/>
      <c r="N40" s="269"/>
      <c r="O40" s="269"/>
      <c r="P40" s="269"/>
      <c r="Q40" s="269"/>
      <c r="R40" s="518"/>
      <c r="S40" s="535"/>
      <c r="T40" s="271"/>
      <c r="U40" s="269"/>
      <c r="V40" s="269"/>
      <c r="W40" s="269"/>
      <c r="X40" s="269"/>
      <c r="Y40" s="269"/>
      <c r="Z40" s="518"/>
      <c r="AA40" s="518"/>
      <c r="AB40" s="23"/>
    </row>
    <row r="41" spans="2:33" ht="20.45" customHeight="1">
      <c r="B41" s="517"/>
      <c r="C41" s="535"/>
      <c r="D41" s="271"/>
      <c r="E41" s="269"/>
      <c r="F41" s="269"/>
      <c r="G41" s="269"/>
      <c r="H41" s="269"/>
      <c r="I41" s="269"/>
      <c r="J41" s="269"/>
      <c r="K41" s="535"/>
      <c r="L41" s="271"/>
      <c r="M41" s="269"/>
      <c r="N41" s="269"/>
      <c r="O41" s="269"/>
      <c r="P41" s="269"/>
      <c r="Q41" s="269"/>
      <c r="R41" s="518"/>
      <c r="S41" s="535"/>
      <c r="T41" s="271"/>
      <c r="U41" s="269"/>
      <c r="V41" s="269"/>
      <c r="W41" s="269"/>
      <c r="X41" s="269"/>
      <c r="Y41" s="269"/>
      <c r="Z41" s="518"/>
      <c r="AA41" s="518"/>
    </row>
    <row r="42" spans="2:33" ht="20.45" customHeight="1">
      <c r="B42" s="517"/>
      <c r="C42" s="535"/>
      <c r="D42" s="271"/>
      <c r="E42" s="269"/>
      <c r="F42" s="269"/>
      <c r="G42" s="269"/>
      <c r="H42" s="269"/>
      <c r="I42" s="269"/>
      <c r="J42" s="269"/>
      <c r="K42" s="535"/>
      <c r="L42" s="271"/>
      <c r="M42" s="269"/>
      <c r="N42" s="269"/>
      <c r="O42" s="269"/>
      <c r="P42" s="269"/>
      <c r="Q42" s="269"/>
      <c r="R42" s="518"/>
      <c r="S42" s="535"/>
      <c r="T42" s="271"/>
      <c r="U42" s="269"/>
      <c r="V42" s="269"/>
      <c r="W42" s="269"/>
      <c r="X42" s="269"/>
      <c r="Y42" s="269"/>
      <c r="Z42" s="518"/>
      <c r="AA42" s="518"/>
      <c r="AB42" s="23"/>
    </row>
    <row r="43" spans="2:33" ht="20.45" customHeight="1">
      <c r="B43" s="517"/>
      <c r="C43" s="535"/>
      <c r="D43" s="271"/>
      <c r="E43" s="269"/>
      <c r="F43" s="269"/>
      <c r="G43" s="269"/>
      <c r="H43" s="269"/>
      <c r="I43" s="269"/>
      <c r="J43" s="269"/>
      <c r="K43" s="535"/>
      <c r="L43" s="271"/>
      <c r="M43" s="269"/>
      <c r="N43" s="269"/>
      <c r="O43" s="269"/>
      <c r="P43" s="269"/>
      <c r="Q43" s="269"/>
      <c r="R43" s="518"/>
      <c r="S43" s="535"/>
      <c r="T43" s="271"/>
      <c r="U43" s="269"/>
      <c r="V43" s="269"/>
      <c r="W43" s="269"/>
      <c r="X43" s="269"/>
      <c r="Y43" s="269"/>
      <c r="Z43" s="518"/>
      <c r="AA43" s="518"/>
    </row>
    <row r="44" spans="2:33" ht="20.45" customHeight="1">
      <c r="B44" s="517"/>
      <c r="C44" s="535"/>
      <c r="D44" s="271"/>
      <c r="E44" s="269"/>
      <c r="F44" s="269"/>
      <c r="G44" s="269"/>
      <c r="H44" s="269"/>
      <c r="I44" s="269"/>
      <c r="J44" s="269"/>
      <c r="K44" s="535"/>
      <c r="L44" s="271"/>
      <c r="M44" s="269"/>
      <c r="N44" s="269"/>
      <c r="O44" s="269"/>
      <c r="P44" s="269"/>
      <c r="Q44" s="269"/>
      <c r="R44" s="518"/>
      <c r="S44" s="535"/>
      <c r="T44" s="271"/>
      <c r="U44" s="269"/>
      <c r="V44" s="269"/>
      <c r="W44" s="269"/>
      <c r="X44" s="269"/>
      <c r="Y44" s="269"/>
      <c r="Z44" s="518"/>
      <c r="AA44" s="518"/>
      <c r="AB44" s="23"/>
    </row>
    <row r="45" spans="2:33" ht="20.45" customHeight="1">
      <c r="B45" s="517"/>
      <c r="C45" s="517"/>
      <c r="D45" s="209"/>
      <c r="E45" s="209"/>
      <c r="F45" s="209"/>
      <c r="G45" s="209"/>
      <c r="H45" s="209"/>
      <c r="I45" s="209"/>
      <c r="J45" s="209"/>
      <c r="K45" s="517"/>
      <c r="L45" s="209"/>
      <c r="M45" s="209"/>
      <c r="N45" s="209"/>
      <c r="O45" s="209"/>
      <c r="P45" s="209"/>
      <c r="Q45" s="209"/>
      <c r="R45" s="523"/>
      <c r="S45" s="517"/>
      <c r="T45" s="209"/>
      <c r="U45" s="209"/>
      <c r="V45" s="209"/>
      <c r="W45" s="209"/>
      <c r="X45" s="209"/>
      <c r="Y45" s="209"/>
      <c r="Z45" s="523"/>
      <c r="AA45" s="523"/>
    </row>
    <row r="46" spans="2:33" ht="20.45" customHeight="1">
      <c r="B46" s="517"/>
      <c r="C46" s="517"/>
      <c r="D46" s="209"/>
      <c r="E46" s="209"/>
      <c r="F46" s="209"/>
      <c r="G46" s="209"/>
      <c r="H46" s="209"/>
      <c r="I46" s="209"/>
      <c r="J46" s="209"/>
      <c r="K46" s="517"/>
      <c r="L46" s="209"/>
      <c r="M46" s="209"/>
      <c r="N46" s="209"/>
      <c r="O46" s="209"/>
      <c r="P46" s="209"/>
      <c r="Q46" s="209"/>
      <c r="R46" s="523"/>
      <c r="S46" s="517"/>
      <c r="T46" s="209"/>
      <c r="U46" s="209"/>
      <c r="V46" s="209"/>
      <c r="W46" s="209"/>
      <c r="X46" s="209"/>
      <c r="Y46" s="209"/>
      <c r="Z46" s="523"/>
      <c r="AA46" s="523"/>
      <c r="AB46" s="23"/>
    </row>
    <row r="47" spans="2:33" ht="61.35" customHeight="1">
      <c r="B47" s="517"/>
      <c r="C47" s="539"/>
      <c r="D47" s="527"/>
      <c r="E47" s="528"/>
      <c r="F47" s="528"/>
      <c r="G47" s="528"/>
      <c r="H47" s="528"/>
      <c r="I47" s="528"/>
      <c r="J47" s="526"/>
      <c r="K47" s="764"/>
      <c r="L47" s="636"/>
      <c r="M47" s="636"/>
      <c r="N47" s="636"/>
      <c r="O47" s="636"/>
      <c r="P47" s="636"/>
      <c r="Q47" s="636"/>
      <c r="R47" s="765"/>
      <c r="S47" s="525"/>
      <c r="T47" s="527"/>
      <c r="U47" s="528"/>
      <c r="V47" s="528"/>
      <c r="W47" s="528"/>
      <c r="X47" s="528"/>
      <c r="Y47" s="528"/>
      <c r="Z47" s="530"/>
      <c r="AA47" s="518"/>
      <c r="AG47" s="23"/>
    </row>
    <row r="48" spans="2:33" ht="7.5" customHeight="1">
      <c r="B48" s="525"/>
      <c r="C48" s="526"/>
      <c r="D48" s="527"/>
      <c r="E48" s="528"/>
      <c r="F48" s="528"/>
      <c r="G48" s="528"/>
      <c r="H48" s="528"/>
      <c r="I48" s="528"/>
      <c r="J48" s="528"/>
      <c r="K48" s="528"/>
      <c r="L48" s="526"/>
      <c r="M48" s="529"/>
      <c r="N48" s="526"/>
      <c r="O48" s="526"/>
      <c r="P48" s="526"/>
      <c r="Q48" s="526"/>
      <c r="R48" s="526"/>
      <c r="S48" s="526"/>
      <c r="T48" s="527"/>
      <c r="U48" s="528"/>
      <c r="V48" s="528"/>
      <c r="W48" s="528"/>
      <c r="X48" s="528"/>
      <c r="Y48" s="528"/>
      <c r="Z48" s="528"/>
      <c r="AA48" s="530"/>
      <c r="AB48" s="23"/>
    </row>
    <row r="49" spans="2:28" ht="5.0999999999999996" customHeight="1"/>
    <row r="50" spans="2:28" ht="77.45" customHeight="1">
      <c r="B50" s="1109" t="s">
        <v>1634</v>
      </c>
      <c r="C50" s="1109"/>
      <c r="D50" s="1109"/>
      <c r="E50" s="1109"/>
      <c r="F50" s="1109"/>
      <c r="G50" s="1109"/>
      <c r="H50" s="1109"/>
      <c r="I50" s="1109"/>
      <c r="J50" s="1109"/>
      <c r="K50" s="1109"/>
      <c r="L50" s="1109"/>
      <c r="M50" s="1109"/>
      <c r="N50" s="1109"/>
      <c r="O50" s="1109"/>
      <c r="P50" s="1109"/>
      <c r="Q50" s="1109"/>
      <c r="R50" s="1109"/>
      <c r="S50" s="1109"/>
      <c r="T50" s="1109"/>
      <c r="U50" s="1109"/>
      <c r="V50" s="1109"/>
      <c r="W50" s="1109"/>
      <c r="X50" s="1109"/>
      <c r="Y50" s="1109"/>
      <c r="Z50" s="1109"/>
      <c r="AA50" s="1109"/>
      <c r="AB50" s="23"/>
    </row>
    <row r="51" spans="2:28" ht="6.95" customHeight="1"/>
    <row r="52" spans="2:28" ht="72.95" customHeight="1">
      <c r="B52" s="1126"/>
      <c r="C52" s="1127"/>
      <c r="D52" s="1127"/>
      <c r="E52" s="1127"/>
      <c r="F52" s="1127"/>
      <c r="G52" s="1127"/>
      <c r="H52" s="1127"/>
      <c r="I52" s="1127"/>
      <c r="J52" s="1127"/>
      <c r="K52" s="1127"/>
      <c r="L52" s="1127"/>
      <c r="M52" s="1127"/>
      <c r="N52" s="1127"/>
      <c r="O52" s="1127"/>
      <c r="P52" s="1127"/>
      <c r="Q52" s="1127"/>
      <c r="R52" s="1127"/>
      <c r="S52" s="1127"/>
      <c r="T52" s="1127"/>
      <c r="U52" s="1127"/>
      <c r="V52" s="1127"/>
      <c r="W52" s="1127"/>
      <c r="X52" s="1127"/>
      <c r="Y52" s="1127"/>
      <c r="Z52" s="1127"/>
      <c r="AA52" s="417"/>
    </row>
    <row r="53" spans="2:28">
      <c r="L53" s="418"/>
      <c r="M53" s="18"/>
      <c r="N53" s="418"/>
      <c r="O53" s="418"/>
      <c r="P53" s="418"/>
      <c r="Q53" s="418"/>
      <c r="R53" s="418"/>
      <c r="S53" s="418"/>
      <c r="T53" s="418"/>
      <c r="U53" s="418"/>
      <c r="V53" s="418"/>
      <c r="W53" s="418"/>
      <c r="X53" s="418"/>
      <c r="Y53" s="418"/>
      <c r="Z53" s="418"/>
      <c r="AA53" s="418"/>
    </row>
    <row r="54" spans="2:28" ht="12" customHeight="1">
      <c r="L54" s="18"/>
      <c r="M54" s="34"/>
      <c r="T54" s="23"/>
      <c r="U54" s="34"/>
      <c r="Z54" s="23"/>
      <c r="AA54" s="23"/>
    </row>
    <row r="55" spans="2:28">
      <c r="L55" s="18"/>
      <c r="M55" s="34"/>
      <c r="T55" s="23"/>
      <c r="U55" s="34"/>
      <c r="Z55" s="23"/>
      <c r="AA55" s="23"/>
    </row>
    <row r="56" spans="2:28">
      <c r="L56" s="18"/>
      <c r="M56" s="34"/>
      <c r="T56" s="23"/>
      <c r="U56" s="34"/>
      <c r="Z56" s="23"/>
      <c r="AA56" s="23"/>
    </row>
    <row r="57" spans="2:28">
      <c r="L57" s="18"/>
      <c r="M57" s="34"/>
      <c r="T57" s="23"/>
      <c r="U57" s="34"/>
      <c r="Z57" s="23"/>
      <c r="AA57" s="23"/>
    </row>
    <row r="58" spans="2:28">
      <c r="L58" s="23"/>
      <c r="M58" s="34"/>
      <c r="T58" s="23"/>
      <c r="U58" s="34"/>
      <c r="Z58" s="23"/>
      <c r="AA58" s="23"/>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9"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70" zoomScalePageLayoutView="70" workbookViewId="0"/>
  </sheetViews>
  <sheetFormatPr defaultColWidth="3.5" defaultRowHeight="12"/>
  <cols>
    <col min="1" max="1" width="1.5" style="18" customWidth="1"/>
    <col min="2" max="2" width="2.5" style="18" customWidth="1"/>
    <col min="3" max="3" width="4.1640625" style="18" customWidth="1"/>
    <col min="4" max="4" width="3.83203125" style="18" customWidth="1"/>
    <col min="5" max="5" width="17.33203125" style="18" customWidth="1"/>
    <col min="6" max="16" width="10.6640625" style="18" customWidth="1"/>
    <col min="17" max="17" width="7.6640625" style="18" customWidth="1"/>
    <col min="18" max="21" width="12.5" style="18" customWidth="1"/>
    <col min="22" max="25" width="5.5" style="18" customWidth="1"/>
    <col min="26" max="26" width="1.83203125" style="18" customWidth="1"/>
    <col min="27" max="27" width="1.5" style="18" customWidth="1"/>
    <col min="28" max="28" width="2.1640625" style="18" customWidth="1"/>
    <col min="29" max="29" width="4.33203125" style="18" customWidth="1"/>
    <col min="30" max="30" width="2.5" style="18" customWidth="1"/>
    <col min="31" max="31" width="12.1640625" style="18" customWidth="1"/>
    <col min="32" max="42" width="10.5" style="18" customWidth="1"/>
    <col min="43" max="43" width="2.6640625" style="18" customWidth="1"/>
    <col min="44" max="44" width="1.83203125" style="18" customWidth="1"/>
    <col min="45" max="47" width="3.5" style="18"/>
    <col min="48" max="49" width="21.5" style="18" customWidth="1"/>
    <col min="50" max="50" width="22.33203125" style="18" customWidth="1"/>
    <col min="51" max="51" width="19.33203125" style="18" customWidth="1"/>
    <col min="52" max="52" width="13.5" style="18" customWidth="1"/>
    <col min="53" max="53" width="12.6640625" style="18" customWidth="1"/>
    <col min="54" max="54" width="30.83203125" style="18" customWidth="1"/>
    <col min="55" max="55" width="34.33203125" style="18" customWidth="1"/>
    <col min="56" max="56" width="56.5" style="18" customWidth="1"/>
    <col min="57" max="65" width="12.6640625" style="18" customWidth="1"/>
    <col min="66" max="16384" width="3.5" style="18"/>
  </cols>
  <sheetData>
    <row r="1" spans="1:63" ht="3" customHeight="1">
      <c r="A1" s="291"/>
      <c r="B1" s="291"/>
      <c r="C1" s="291"/>
      <c r="D1" s="291"/>
      <c r="E1" s="291"/>
      <c r="F1" s="291"/>
      <c r="G1" s="291"/>
      <c r="H1" s="291"/>
      <c r="I1" s="291"/>
      <c r="J1" s="291"/>
      <c r="K1" s="291"/>
      <c r="L1" s="291"/>
      <c r="M1" s="291"/>
      <c r="N1" s="291"/>
      <c r="O1" s="291"/>
      <c r="P1" s="291"/>
      <c r="Q1" s="291"/>
      <c r="R1" s="291"/>
      <c r="S1" s="291"/>
      <c r="T1" s="291"/>
      <c r="U1" s="291"/>
      <c r="V1" s="291"/>
      <c r="W1" s="291"/>
      <c r="X1" s="291"/>
      <c r="Y1" s="291"/>
      <c r="Z1" s="291"/>
      <c r="AA1" s="291"/>
      <c r="AB1" s="291"/>
      <c r="AC1" s="291"/>
      <c r="AD1" s="291"/>
      <c r="AE1" s="291"/>
      <c r="AF1" s="291"/>
      <c r="AG1" s="291"/>
      <c r="AH1" s="291"/>
      <c r="AI1" s="291"/>
      <c r="AJ1" s="291"/>
      <c r="AK1" s="291"/>
      <c r="AL1" s="291"/>
      <c r="AM1" s="291"/>
      <c r="AN1" s="291"/>
      <c r="AO1" s="291"/>
      <c r="AP1" s="291"/>
      <c r="AQ1" s="291"/>
      <c r="AR1" s="291"/>
    </row>
    <row r="2" spans="1:63" s="191" customFormat="1" ht="45" customHeight="1">
      <c r="A2" s="291"/>
      <c r="B2" s="426" t="s">
        <v>1323</v>
      </c>
      <c r="C2" s="292"/>
      <c r="D2" s="293"/>
      <c r="E2" s="293"/>
      <c r="F2" s="293"/>
      <c r="G2" s="293"/>
      <c r="H2" s="293"/>
      <c r="I2" s="293"/>
      <c r="J2" s="293"/>
      <c r="K2" s="293"/>
      <c r="L2" s="293"/>
      <c r="M2" s="293"/>
      <c r="N2" s="293"/>
      <c r="O2" s="293"/>
      <c r="P2" s="293"/>
      <c r="Q2" s="293"/>
      <c r="R2" s="293"/>
      <c r="S2" s="293"/>
      <c r="T2" s="293"/>
      <c r="U2" s="293"/>
      <c r="V2" s="293"/>
      <c r="W2" s="293"/>
      <c r="X2" s="293"/>
      <c r="Y2" s="293"/>
      <c r="Z2" s="293"/>
      <c r="AA2" s="293"/>
      <c r="AB2" s="293"/>
      <c r="AC2" s="294"/>
      <c r="AD2" s="204"/>
      <c r="AE2" s="204"/>
      <c r="AF2" s="204"/>
      <c r="AG2" s="204"/>
      <c r="AH2" s="204"/>
      <c r="AI2" s="204"/>
      <c r="AJ2" s="204"/>
      <c r="AK2" s="204"/>
      <c r="AL2" s="204"/>
      <c r="AM2" s="204"/>
      <c r="AN2" s="204"/>
      <c r="AO2" s="204"/>
      <c r="AP2" s="345" t="str">
        <f>年度マスタ!J4</f>
        <v>横芝光町</v>
      </c>
      <c r="AQ2" s="295"/>
      <c r="AR2" s="204"/>
      <c r="AW2" s="18"/>
      <c r="AX2" s="18"/>
      <c r="AY2" s="18"/>
      <c r="AZ2" s="18"/>
    </row>
    <row r="3" spans="1:63" ht="22.7" customHeight="1">
      <c r="B3" s="296" t="s">
        <v>1491</v>
      </c>
      <c r="C3" s="297"/>
      <c r="F3" s="298"/>
      <c r="AB3" s="299" t="s">
        <v>1631</v>
      </c>
      <c r="AF3" s="297"/>
    </row>
    <row r="4" spans="1:63" ht="15.95" customHeight="1">
      <c r="B4" s="300"/>
      <c r="C4" s="301"/>
      <c r="D4" s="302"/>
      <c r="E4" s="303"/>
      <c r="F4" s="303"/>
      <c r="G4" s="302"/>
      <c r="H4" s="302"/>
      <c r="I4" s="302"/>
      <c r="J4" s="302"/>
      <c r="K4" s="302"/>
      <c r="L4" s="302"/>
      <c r="M4" s="302"/>
      <c r="N4" s="302"/>
      <c r="O4" s="304"/>
      <c r="P4" s="305"/>
      <c r="Q4" s="306"/>
      <c r="R4" s="307"/>
      <c r="S4" s="308"/>
      <c r="T4" s="307"/>
      <c r="U4" s="307"/>
      <c r="V4" s="307"/>
      <c r="W4" s="307"/>
      <c r="X4" s="307"/>
      <c r="Y4" s="307"/>
      <c r="Z4" s="309"/>
      <c r="AA4" s="310"/>
      <c r="AB4" s="567"/>
      <c r="AC4" s="568"/>
      <c r="AD4" s="562"/>
      <c r="AE4" s="562"/>
      <c r="AF4" s="302" t="s">
        <v>152</v>
      </c>
      <c r="AG4" s="562"/>
      <c r="AH4" s="562"/>
      <c r="AI4" s="562"/>
      <c r="AJ4" s="562"/>
      <c r="AK4" s="562"/>
      <c r="AL4" s="562"/>
      <c r="AM4" s="562"/>
      <c r="AN4" s="562"/>
      <c r="AO4" s="562"/>
      <c r="AP4" s="562"/>
      <c r="AQ4" s="309"/>
      <c r="AV4" s="311" t="s">
        <v>181</v>
      </c>
      <c r="AW4" s="311" t="s">
        <v>182</v>
      </c>
    </row>
    <row r="5" spans="1:63" ht="15.95" customHeight="1">
      <c r="B5" s="312"/>
      <c r="Z5" s="313"/>
      <c r="AB5" s="312"/>
      <c r="AF5" s="1128"/>
      <c r="AG5" s="1128"/>
      <c r="AH5" s="23"/>
      <c r="AI5" s="23"/>
      <c r="AJ5" s="23"/>
      <c r="AK5" s="23"/>
      <c r="AL5" s="23"/>
      <c r="AM5" s="23"/>
      <c r="AN5" s="23"/>
      <c r="AO5" s="23"/>
      <c r="AP5" s="23"/>
      <c r="AQ5" s="313"/>
      <c r="AV5" s="18" t="s">
        <v>184</v>
      </c>
      <c r="AW5" s="18" t="s">
        <v>185</v>
      </c>
    </row>
    <row r="6" spans="1:63" ht="15.95" customHeight="1">
      <c r="B6" s="312"/>
      <c r="Z6" s="313"/>
      <c r="AB6" s="312"/>
      <c r="AD6" s="15"/>
      <c r="AF6" s="1128"/>
      <c r="AG6" s="1128"/>
      <c r="AH6" s="177"/>
      <c r="AI6" s="177"/>
      <c r="AJ6" s="177"/>
      <c r="AK6" s="177"/>
      <c r="AL6" s="177"/>
      <c r="AM6" s="177"/>
      <c r="AN6" s="177"/>
      <c r="AO6" s="177"/>
      <c r="AP6" s="177"/>
      <c r="AQ6" s="313"/>
      <c r="AV6" s="18" t="s">
        <v>187</v>
      </c>
      <c r="AW6" s="18" t="s">
        <v>187</v>
      </c>
    </row>
    <row r="7" spans="1:63" ht="15.95" customHeight="1">
      <c r="B7" s="312"/>
      <c r="Z7" s="313"/>
      <c r="AB7" s="312"/>
      <c r="AF7" s="314"/>
      <c r="AH7" s="569"/>
      <c r="AI7" s="569"/>
      <c r="AJ7" s="569"/>
      <c r="AK7" s="569"/>
      <c r="AL7" s="569"/>
      <c r="AM7" s="569"/>
      <c r="AN7" s="569"/>
      <c r="AO7" s="569"/>
      <c r="AP7" s="569"/>
      <c r="AQ7" s="313"/>
      <c r="AV7" s="18" t="s">
        <v>188</v>
      </c>
      <c r="AW7" s="18" t="s">
        <v>188</v>
      </c>
    </row>
    <row r="8" spans="1:63" ht="15.95" customHeight="1">
      <c r="B8" s="312"/>
      <c r="Z8" s="313"/>
      <c r="AB8" s="312"/>
      <c r="AF8" s="315"/>
      <c r="AG8" s="315"/>
      <c r="AH8" s="569"/>
      <c r="AI8" s="569"/>
      <c r="AJ8" s="569"/>
      <c r="AK8" s="569"/>
      <c r="AL8" s="569"/>
      <c r="AM8" s="569"/>
      <c r="AN8" s="569"/>
      <c r="AO8" s="569"/>
      <c r="AP8" s="569"/>
      <c r="AQ8" s="313"/>
      <c r="AV8" s="18" t="str">
        <f>年度マスタ!K6</f>
        <v>令和2年度</v>
      </c>
      <c r="AW8" s="18" t="str">
        <f>年度マスタ!K6</f>
        <v>令和2年度</v>
      </c>
    </row>
    <row r="9" spans="1:63" ht="15.95" customHeight="1">
      <c r="B9" s="312"/>
      <c r="Z9" s="313"/>
      <c r="AB9" s="312"/>
      <c r="AF9" s="315"/>
      <c r="AG9" s="315"/>
      <c r="AH9" s="569"/>
      <c r="AI9" s="569"/>
      <c r="AJ9" s="569"/>
      <c r="AK9" s="569"/>
      <c r="AL9" s="569"/>
      <c r="AM9" s="569"/>
      <c r="AN9" s="569"/>
      <c r="AO9" s="569"/>
      <c r="AP9" s="569"/>
      <c r="AQ9" s="313"/>
      <c r="AV9" s="18">
        <f>年度マスタ!J6</f>
        <v>2020</v>
      </c>
      <c r="AW9" s="18">
        <f>年度マスタ!J6</f>
        <v>2020</v>
      </c>
    </row>
    <row r="10" spans="1:63" ht="15.95" customHeight="1">
      <c r="B10" s="312"/>
      <c r="Z10" s="313"/>
      <c r="AB10" s="312"/>
      <c r="AF10" s="315"/>
      <c r="AG10" s="315"/>
      <c r="AH10" s="569"/>
      <c r="AI10" s="569"/>
      <c r="AJ10" s="569"/>
      <c r="AK10" s="569"/>
      <c r="AL10" s="569"/>
      <c r="AM10" s="569"/>
      <c r="AN10" s="569"/>
      <c r="AO10" s="569"/>
      <c r="AP10" s="569"/>
      <c r="AQ10" s="313"/>
    </row>
    <row r="11" spans="1:63" ht="15.95" customHeight="1">
      <c r="B11" s="312"/>
      <c r="Z11" s="313"/>
      <c r="AB11" s="312"/>
      <c r="AF11" s="315"/>
      <c r="AG11" s="315"/>
      <c r="AH11" s="569"/>
      <c r="AI11" s="569"/>
      <c r="AJ11" s="569"/>
      <c r="AK11" s="569"/>
      <c r="AL11" s="569"/>
      <c r="AM11" s="569"/>
      <c r="AN11" s="569"/>
      <c r="AO11" s="569"/>
      <c r="AP11" s="569"/>
      <c r="AQ11" s="313"/>
      <c r="AV11" s="18" t="s">
        <v>1299</v>
      </c>
    </row>
    <row r="12" spans="1:63" ht="15.95" customHeight="1">
      <c r="B12" s="312"/>
      <c r="Z12" s="313"/>
      <c r="AB12" s="312"/>
      <c r="AF12" s="315"/>
      <c r="AG12" s="315"/>
      <c r="AH12" s="569"/>
      <c r="AI12" s="569"/>
      <c r="AJ12" s="569"/>
      <c r="AK12" s="569"/>
      <c r="AL12" s="569"/>
      <c r="AM12" s="569"/>
      <c r="AN12" s="569"/>
      <c r="AO12" s="569"/>
      <c r="AP12" s="569"/>
      <c r="AQ12" s="313"/>
      <c r="AV12" s="18" t="s">
        <v>1300</v>
      </c>
    </row>
    <row r="13" spans="1:63" ht="15.95" customHeight="1">
      <c r="B13" s="312"/>
      <c r="Z13" s="313"/>
      <c r="AB13" s="312"/>
      <c r="AF13" s="315"/>
      <c r="AG13" s="315"/>
      <c r="AH13" s="569"/>
      <c r="AI13" s="569"/>
      <c r="AJ13" s="569"/>
      <c r="AK13" s="569"/>
      <c r="AL13" s="569"/>
      <c r="AM13" s="569"/>
      <c r="AN13" s="569"/>
      <c r="AO13" s="569"/>
      <c r="AP13" s="569"/>
      <c r="AQ13" s="313"/>
      <c r="AV13" s="316"/>
      <c r="AW13" s="317" t="s">
        <v>22</v>
      </c>
      <c r="AX13" s="80"/>
      <c r="AY13" s="201">
        <f>SUM(AX14:AX16)</f>
        <v>2.72</v>
      </c>
      <c r="BE13" s="80" t="str">
        <f>年度マスタ!K4</f>
        <v>12410</v>
      </c>
      <c r="BF13" s="80" t="str">
        <f>年度マスタ!K4</f>
        <v>12410</v>
      </c>
      <c r="BG13" s="80" t="str">
        <f>年度マスタ!K4</f>
        <v>12410</v>
      </c>
      <c r="BH13" s="318" t="s">
        <v>108</v>
      </c>
      <c r="BI13" s="318" t="s">
        <v>108</v>
      </c>
      <c r="BJ13" s="318" t="s">
        <v>108</v>
      </c>
      <c r="BK13" s="318" t="str">
        <f>年度マスタ!K4</f>
        <v>12410</v>
      </c>
    </row>
    <row r="14" spans="1:63" ht="15.95" customHeight="1">
      <c r="B14" s="312"/>
      <c r="W14" s="15"/>
      <c r="X14" s="15"/>
      <c r="Y14" s="15"/>
      <c r="Z14" s="313"/>
      <c r="AB14" s="312"/>
      <c r="AF14" s="315"/>
      <c r="AG14" s="315"/>
      <c r="AH14" s="569"/>
      <c r="AI14" s="569"/>
      <c r="AJ14" s="569"/>
      <c r="AK14" s="569"/>
      <c r="AL14" s="569"/>
      <c r="AM14" s="569"/>
      <c r="AN14" s="569"/>
      <c r="AO14" s="569"/>
      <c r="AP14" s="569"/>
      <c r="AQ14" s="313"/>
      <c r="AV14" s="80" t="s">
        <v>25</v>
      </c>
      <c r="AW14" s="80" t="s">
        <v>25</v>
      </c>
      <c r="AX14" s="201">
        <f t="shared" ref="AX14:AX18" si="0">P23</f>
        <v>0</v>
      </c>
      <c r="AY14" s="80"/>
      <c r="BE14" s="80" t="str">
        <f>AP2</f>
        <v>横芝光町</v>
      </c>
      <c r="BF14" s="80" t="str">
        <f>AP2</f>
        <v>横芝光町</v>
      </c>
      <c r="BG14" s="80" t="str">
        <f>AP2</f>
        <v>横芝光町</v>
      </c>
      <c r="BH14" s="80" t="s">
        <v>118</v>
      </c>
      <c r="BI14" s="80" t="s">
        <v>118</v>
      </c>
      <c r="BJ14" s="80" t="s">
        <v>118</v>
      </c>
      <c r="BK14" s="80" t="str">
        <f>AP2</f>
        <v>横芝光町</v>
      </c>
    </row>
    <row r="15" spans="1:63" ht="15.95" customHeight="1">
      <c r="B15" s="312"/>
      <c r="C15" s="15"/>
      <c r="D15" s="15"/>
      <c r="E15" s="202"/>
      <c r="F15" s="202"/>
      <c r="G15" s="15"/>
      <c r="W15" s="15"/>
      <c r="X15" s="15"/>
      <c r="Y15" s="15"/>
      <c r="Z15" s="313"/>
      <c r="AB15" s="312"/>
      <c r="AQ15" s="313"/>
      <c r="AV15" s="80" t="s">
        <v>27</v>
      </c>
      <c r="AW15" s="80" t="s">
        <v>27</v>
      </c>
      <c r="AX15" s="201">
        <f t="shared" si="0"/>
        <v>0</v>
      </c>
      <c r="AY15" s="80"/>
      <c r="BA15" s="80" t="s">
        <v>1301</v>
      </c>
      <c r="BB15" s="80" t="s">
        <v>288</v>
      </c>
      <c r="BC15" s="80" t="s">
        <v>289</v>
      </c>
      <c r="BD15" s="80" t="s">
        <v>1352</v>
      </c>
      <c r="BE15" s="80" t="s">
        <v>1302</v>
      </c>
      <c r="BF15" s="80" t="s">
        <v>1303</v>
      </c>
      <c r="BG15" s="80" t="s">
        <v>1304</v>
      </c>
      <c r="BH15" s="80" t="s">
        <v>1302</v>
      </c>
      <c r="BI15" s="80" t="s">
        <v>1303</v>
      </c>
      <c r="BJ15" s="80" t="s">
        <v>1304</v>
      </c>
      <c r="BK15" s="80" t="s">
        <v>1305</v>
      </c>
    </row>
    <row r="16" spans="1:63" ht="15.95" customHeight="1">
      <c r="B16" s="312"/>
      <c r="C16" s="15"/>
      <c r="D16" s="15"/>
      <c r="E16" s="202"/>
      <c r="F16" s="202"/>
      <c r="G16" s="15"/>
      <c r="W16" s="15"/>
      <c r="X16" s="15"/>
      <c r="Y16" s="15"/>
      <c r="Z16" s="313"/>
      <c r="AB16" s="312"/>
      <c r="AQ16" s="313"/>
      <c r="AV16" s="80" t="s">
        <v>28</v>
      </c>
      <c r="AW16" s="80" t="s">
        <v>28</v>
      </c>
      <c r="AX16" s="201">
        <f t="shared" si="0"/>
        <v>2.72</v>
      </c>
      <c r="AY16" s="80"/>
      <c r="BA16" s="80">
        <v>14</v>
      </c>
      <c r="BB16" s="80" t="s">
        <v>159</v>
      </c>
      <c r="BC16" s="80" t="s">
        <v>156</v>
      </c>
      <c r="BD16" s="80" t="str">
        <f>BC16&amp;"(N="&amp;BE16&amp;")"</f>
        <v>14：パルプ・紙・紙加工品製造業(N=0)</v>
      </c>
      <c r="BE16" s="961">
        <f>VLOOKUP(BE$13&amp;"_"&amp;$AV$8,データシート2!$A:$SI,MATCH($AV$5&amp;"_"&amp;$BA16&amp;$AV$6,データシート2!$A$1:$SI$1,0),0)</f>
        <v>0</v>
      </c>
      <c r="BF16" s="1071">
        <f>VLOOKUP(BF$13&amp;"_"&amp;$AW$8,データシート2!$A:$SI,MATCH($AW$5&amp;"_"&amp;$BA16&amp;$AW$6,データシート2!$A$1:$SI$1,0),0)</f>
        <v>0</v>
      </c>
      <c r="BG16" s="1071" t="e">
        <f>BF16/BE16</f>
        <v>#DIV/0!</v>
      </c>
      <c r="BH16" s="961">
        <f>VLOOKUP(BH$13&amp;"_"&amp;$AV$8,データシート2!$A:$SI,MATCH($AV$5&amp;"_"&amp;$BA16&amp;$AV$6,データシート2!$A$1:$SI$1,0),0)</f>
        <v>382</v>
      </c>
      <c r="BI16" s="961">
        <f>VLOOKUP(BI$13&amp;"_"&amp;$AW$8,データシート2!$A:$SI,MATCH($AW$5&amp;"_"&amp;$BA16&amp;$AW$6,データシート2!$A$1:$SI$1,0),0)</f>
        <v>22797.384999999998</v>
      </c>
      <c r="BJ16" s="961">
        <f>BI16/BH16</f>
        <v>59.679018324607327</v>
      </c>
      <c r="BK16" s="319" t="e">
        <f>BG16/BJ16</f>
        <v>#DIV/0!</v>
      </c>
    </row>
    <row r="17" spans="2:63" ht="15.95" customHeight="1">
      <c r="B17" s="312"/>
      <c r="D17" s="15"/>
      <c r="E17" s="202"/>
      <c r="F17" s="202"/>
      <c r="G17" s="15"/>
      <c r="O17" s="320"/>
      <c r="P17" s="320"/>
      <c r="Z17" s="313"/>
      <c r="AB17" s="312"/>
      <c r="AQ17" s="313"/>
      <c r="AV17" s="316"/>
      <c r="AW17" s="317" t="s">
        <v>30</v>
      </c>
      <c r="AX17" s="201">
        <f>P26</f>
        <v>4.8250000000000002</v>
      </c>
      <c r="AY17" s="201">
        <f>AX17</f>
        <v>4.8250000000000002</v>
      </c>
      <c r="BA17" s="80">
        <v>16</v>
      </c>
      <c r="BB17" s="80"/>
      <c r="BC17" s="80" t="s">
        <v>157</v>
      </c>
      <c r="BD17" s="80" t="str">
        <f t="shared" ref="BD17:BD50" si="1">BC17&amp;"(N="&amp;BE17&amp;")"</f>
        <v>16：化学工業(N=0)</v>
      </c>
      <c r="BE17" s="961">
        <f>VLOOKUP(BE$13&amp;"_"&amp;$AV$8,データシート2!$A:$SI,MATCH($AV$5&amp;"_"&amp;$BA17&amp;$AV$6,データシート2!$A$1:$SI$1,0),0)</f>
        <v>0</v>
      </c>
      <c r="BF17" s="1071">
        <f>VLOOKUP(BF$13&amp;"_"&amp;$AW$8,データシート2!$A:$SI,MATCH($AW$5&amp;"_"&amp;$BA17&amp;$AW$6,データシート2!$A$1:$SI$1,0),0)</f>
        <v>0</v>
      </c>
      <c r="BG17" s="1071" t="e">
        <f t="shared" ref="BG17:BG38" si="2">BF17/BE17</f>
        <v>#DIV/0!</v>
      </c>
      <c r="BH17" s="961">
        <f>VLOOKUP(BH$13&amp;"_"&amp;$AV$8,データシート2!$A:$SI,MATCH($AV$5&amp;"_"&amp;$BA17&amp;$AV$6,データシート2!$A$1:$SI$1,0),0)</f>
        <v>1175</v>
      </c>
      <c r="BI17" s="961">
        <f>VLOOKUP(BI$13&amp;"_"&amp;$AW$8,データシート2!$A:$SI,MATCH($AW$5&amp;"_"&amp;$BA17&amp;$AW$6,データシート2!$A$1:$SI$1,0),0)</f>
        <v>67866.565000000002</v>
      </c>
      <c r="BJ17" s="961">
        <f t="shared" ref="BJ17:BJ38" si="3">BI17/BH17</f>
        <v>57.758778723404255</v>
      </c>
      <c r="BK17" s="319" t="e">
        <f t="shared" ref="BK17:BK38" si="4">BG17/BJ17</f>
        <v>#DIV/0!</v>
      </c>
    </row>
    <row r="18" spans="2:63" ht="15.95" customHeight="1">
      <c r="B18" s="312"/>
      <c r="C18" s="297"/>
      <c r="D18" s="15"/>
      <c r="E18" s="202"/>
      <c r="F18" s="202"/>
      <c r="G18" s="15"/>
      <c r="H18" s="15"/>
      <c r="I18" s="15"/>
      <c r="N18" s="23"/>
      <c r="Z18" s="313"/>
      <c r="AB18" s="312"/>
      <c r="AD18" s="15"/>
      <c r="AQ18" s="313"/>
      <c r="AV18" s="316"/>
      <c r="AW18" s="317" t="s">
        <v>212</v>
      </c>
      <c r="AX18" s="201">
        <f t="shared" si="0"/>
        <v>0</v>
      </c>
      <c r="AY18" s="201">
        <f>AX18</f>
        <v>0</v>
      </c>
      <c r="BA18" s="80">
        <v>17</v>
      </c>
      <c r="BB18" s="80"/>
      <c r="BC18" s="80" t="s">
        <v>158</v>
      </c>
      <c r="BD18" s="80" t="str">
        <f t="shared" si="1"/>
        <v>17：石油製品・石炭製品製造業(N=0)</v>
      </c>
      <c r="BE18" s="961">
        <f>VLOOKUP(BE$13&amp;"_"&amp;$AV$8,データシート2!$A:$SI,MATCH($AV$5&amp;"_"&amp;$BA18&amp;$AV$6,データシート2!$A$1:$SI$1,0),0)</f>
        <v>0</v>
      </c>
      <c r="BF18" s="1071">
        <f>VLOOKUP(BF$13&amp;"_"&amp;$AW$8,データシート2!$A:$SI,MATCH($AW$5&amp;"_"&amp;$BA18&amp;$AW$6,データシート2!$A$1:$SI$1,0),0)</f>
        <v>0</v>
      </c>
      <c r="BG18" s="1071" t="e">
        <f t="shared" si="2"/>
        <v>#DIV/0!</v>
      </c>
      <c r="BH18" s="961">
        <f>VLOOKUP(BH$13&amp;"_"&amp;$AV$8,データシート2!$A:$SI,MATCH($AV$5&amp;"_"&amp;$BA18&amp;$AV$6,データシート2!$A$1:$SI$1,0),0)</f>
        <v>71</v>
      </c>
      <c r="BI18" s="961">
        <f>VLOOKUP(BI$13&amp;"_"&amp;$AW$8,データシート2!$A:$SI,MATCH($AW$5&amp;"_"&amp;$BA18&amp;$AW$6,データシート2!$A$1:$SI$1,0),0)</f>
        <v>586.53099999999995</v>
      </c>
      <c r="BJ18" s="961">
        <f t="shared" si="3"/>
        <v>8.2609999999999992</v>
      </c>
      <c r="BK18" s="319" t="e">
        <f t="shared" si="4"/>
        <v>#DIV/0!</v>
      </c>
    </row>
    <row r="19" spans="2:63" ht="15.95" customHeight="1">
      <c r="B19" s="312"/>
      <c r="N19" s="322"/>
      <c r="P19" s="198" t="s">
        <v>1386</v>
      </c>
      <c r="Z19" s="313"/>
      <c r="AB19" s="312"/>
      <c r="AQ19" s="313"/>
      <c r="AV19" s="316"/>
      <c r="AW19" s="317" t="s">
        <v>1306</v>
      </c>
      <c r="AX19" s="201">
        <f>P28</f>
        <v>0</v>
      </c>
      <c r="AY19" s="201">
        <f>AX19</f>
        <v>0</v>
      </c>
      <c r="BA19" s="80">
        <v>21</v>
      </c>
      <c r="BB19" s="80"/>
      <c r="BC19" s="80" t="s">
        <v>160</v>
      </c>
      <c r="BD19" s="80" t="str">
        <f t="shared" si="1"/>
        <v>21：窯業・土石製品製造業(N=0)</v>
      </c>
      <c r="BE19" s="961">
        <f>VLOOKUP(BE$13&amp;"_"&amp;$AV$8,データシート2!$A:$SI,MATCH($AV$5&amp;"_"&amp;$BA19&amp;$AV$6,データシート2!$A$1:$SI$1,0),0)</f>
        <v>0</v>
      </c>
      <c r="BF19" s="1071">
        <f>VLOOKUP(BF$13&amp;"_"&amp;$AW$8,データシート2!$A:$SI,MATCH($AW$5&amp;"_"&amp;$BA19&amp;$AW$6,データシート2!$A$1:$SI$1,0),0)</f>
        <v>0</v>
      </c>
      <c r="BG19" s="1071" t="e">
        <f t="shared" si="2"/>
        <v>#DIV/0!</v>
      </c>
      <c r="BH19" s="961">
        <f>VLOOKUP(BH$13&amp;"_"&amp;$AV$8,データシート2!$A:$SI,MATCH($AV$5&amp;"_"&amp;$BA19&amp;$AV$6,データシート2!$A$1:$SI$1,0),0)</f>
        <v>473</v>
      </c>
      <c r="BI19" s="961">
        <f>VLOOKUP(BI$13&amp;"_"&amp;$AW$8,データシート2!$A:$SI,MATCH($AW$5&amp;"_"&amp;$BA19&amp;$AW$6,データシート2!$A$1:$SI$1,0),0)</f>
        <v>48016.377</v>
      </c>
      <c r="BJ19" s="961">
        <f t="shared" si="3"/>
        <v>101.51453911205074</v>
      </c>
      <c r="BK19" s="319" t="e">
        <f t="shared" si="4"/>
        <v>#DIV/0!</v>
      </c>
    </row>
    <row r="20" spans="2:63" ht="15.95" customHeight="1" thickBot="1">
      <c r="B20" s="321"/>
      <c r="C20" s="453" t="s">
        <v>23</v>
      </c>
      <c r="D20" s="454"/>
      <c r="E20" s="454"/>
      <c r="F20" s="677" t="s">
        <v>86</v>
      </c>
      <c r="G20" s="607" t="s">
        <v>87</v>
      </c>
      <c r="H20" s="607" t="s">
        <v>88</v>
      </c>
      <c r="I20" s="607" t="s">
        <v>89</v>
      </c>
      <c r="J20" s="607" t="s">
        <v>90</v>
      </c>
      <c r="K20" s="607" t="s">
        <v>91</v>
      </c>
      <c r="L20" s="607" t="s">
        <v>92</v>
      </c>
      <c r="M20" s="607" t="s">
        <v>71</v>
      </c>
      <c r="N20" s="607" t="s">
        <v>93</v>
      </c>
      <c r="O20" s="607" t="s">
        <v>153</v>
      </c>
      <c r="P20" s="678" t="s">
        <v>95</v>
      </c>
      <c r="Z20" s="313"/>
      <c r="AB20" s="312"/>
      <c r="AQ20" s="313"/>
      <c r="AX20" s="200"/>
      <c r="BA20" s="80">
        <v>22</v>
      </c>
      <c r="BB20" s="80"/>
      <c r="BC20" s="80" t="s">
        <v>161</v>
      </c>
      <c r="BD20" s="80" t="str">
        <f t="shared" si="1"/>
        <v>22：鉄鋼業(N=0)</v>
      </c>
      <c r="BE20" s="961">
        <f>VLOOKUP(BE$13&amp;"_"&amp;$AV$8,データシート2!$A:$SI,MATCH($AV$5&amp;"_"&amp;$BA20&amp;$AV$6,データシート2!$A$1:$SI$1,0),0)</f>
        <v>0</v>
      </c>
      <c r="BF20" s="1071">
        <f>VLOOKUP(BF$13&amp;"_"&amp;$AW$8,データシート2!$A:$SI,MATCH($AW$5&amp;"_"&amp;$BA20&amp;$AW$6,データシート2!$A$1:$SI$1,0),0)</f>
        <v>0</v>
      </c>
      <c r="BG20" s="1071" t="e">
        <f t="shared" si="2"/>
        <v>#DIV/0!</v>
      </c>
      <c r="BH20" s="961">
        <f>VLOOKUP(BH$13&amp;"_"&amp;$AV$8,データシート2!$A:$SI,MATCH($AV$5&amp;"_"&amp;$BA20&amp;$AV$6,データシート2!$A$1:$SI$1,0),0)</f>
        <v>478</v>
      </c>
      <c r="BI20" s="961">
        <f>VLOOKUP(BI$13&amp;"_"&amp;$AW$8,データシート2!$A:$SI,MATCH($AW$5&amp;"_"&amp;$BA20&amp;$AW$6,データシート2!$A$1:$SI$1,0),0)</f>
        <v>150599.364</v>
      </c>
      <c r="BJ20" s="961">
        <f t="shared" si="3"/>
        <v>315.06143096234308</v>
      </c>
      <c r="BK20" s="319" t="e">
        <f t="shared" si="4"/>
        <v>#DIV/0!</v>
      </c>
    </row>
    <row r="21" spans="2:63" ht="15.95" customHeight="1" thickTop="1" thickBot="1">
      <c r="B21" s="323"/>
      <c r="C21" s="455" t="s">
        <v>116</v>
      </c>
      <c r="D21" s="572"/>
      <c r="E21" s="572"/>
      <c r="F21" s="996">
        <f>SUM(F22,F26,F27,F28)</f>
        <v>8.3250000000000011</v>
      </c>
      <c r="G21" s="996">
        <f t="shared" ref="G21:O21" si="5">SUM(G22,G26,G27,G28)</f>
        <v>7.5600000000000005</v>
      </c>
      <c r="H21" s="996">
        <f t="shared" si="5"/>
        <v>9.5749999999999993</v>
      </c>
      <c r="I21" s="996">
        <f t="shared" si="5"/>
        <v>11.026</v>
      </c>
      <c r="J21" s="996">
        <f t="shared" si="5"/>
        <v>10.705</v>
      </c>
      <c r="K21" s="996">
        <f t="shared" si="5"/>
        <v>9.8960000000000008</v>
      </c>
      <c r="L21" s="996">
        <f t="shared" si="5"/>
        <v>10.236000000000001</v>
      </c>
      <c r="M21" s="996">
        <f t="shared" si="5"/>
        <v>10.364000000000001</v>
      </c>
      <c r="N21" s="996">
        <f t="shared" si="5"/>
        <v>9.766</v>
      </c>
      <c r="O21" s="996">
        <f t="shared" si="5"/>
        <v>9.0069999999999997</v>
      </c>
      <c r="P21" s="997">
        <f>SUM(P22,P26,P27,P28)</f>
        <v>7.5449999999999999</v>
      </c>
      <c r="Q21" s="15"/>
      <c r="R21" s="15"/>
      <c r="S21" s="15"/>
      <c r="T21" s="15"/>
      <c r="U21" s="15"/>
      <c r="V21" s="15"/>
      <c r="W21" s="15"/>
      <c r="X21" s="15"/>
      <c r="Y21" s="15"/>
      <c r="Z21" s="324"/>
      <c r="AA21" s="310"/>
      <c r="AB21" s="570"/>
      <c r="AQ21" s="313"/>
      <c r="AV21" s="18" t="s">
        <v>1307</v>
      </c>
      <c r="AX21" s="200"/>
      <c r="BA21" s="80">
        <v>9</v>
      </c>
      <c r="BB21" s="80" t="s">
        <v>164</v>
      </c>
      <c r="BC21" s="80" t="s">
        <v>162</v>
      </c>
      <c r="BD21" s="80" t="str">
        <f t="shared" si="1"/>
        <v>9：食料品製造業(N=0)</v>
      </c>
      <c r="BE21" s="961">
        <f>VLOOKUP(BE$13&amp;"_"&amp;$AV$8,データシート2!$A:$SI,MATCH($AV$5&amp;"_"&amp;$BA21&amp;$AV$6,データシート2!$A$1:$SI$1,0),0)</f>
        <v>0</v>
      </c>
      <c r="BF21" s="1071">
        <f>VLOOKUP(BF$13&amp;"_"&amp;$AW$8,データシート2!$A:$SI,MATCH($AW$5&amp;"_"&amp;$BA21&amp;$AW$6,データシート2!$A$1:$SI$1,0),0)</f>
        <v>0</v>
      </c>
      <c r="BG21" s="1071" t="e">
        <f t="shared" si="2"/>
        <v>#DIV/0!</v>
      </c>
      <c r="BH21" s="961">
        <f>VLOOKUP(BH$13&amp;"_"&amp;$AV$8,データシート2!$A:$SI,MATCH($AV$5&amp;"_"&amp;$BA21&amp;$AV$6,データシート2!$A$1:$SI$1,0),0)</f>
        <v>1354</v>
      </c>
      <c r="BI21" s="961">
        <f>VLOOKUP(BI$13&amp;"_"&amp;$AW$8,データシート2!$A:$SI,MATCH($AW$5&amp;"_"&amp;$BA21&amp;$AW$6,データシート2!$A$1:$SI$1,0),0)</f>
        <v>11997.49747</v>
      </c>
      <c r="BJ21" s="961">
        <f t="shared" si="3"/>
        <v>8.86078099704579</v>
      </c>
      <c r="BK21" s="319" t="e">
        <f t="shared" si="4"/>
        <v>#DIV/0!</v>
      </c>
    </row>
    <row r="22" spans="2:63" ht="15.95" customHeight="1" thickBot="1">
      <c r="B22" s="325"/>
      <c r="C22" s="572"/>
      <c r="D22" s="456" t="s">
        <v>31</v>
      </c>
      <c r="E22" s="457"/>
      <c r="F22" s="998">
        <f>SUM(F23:F25)</f>
        <v>3.8610000000000002</v>
      </c>
      <c r="G22" s="998">
        <f t="shared" ref="G22:P22" si="6">SUM(G23:G25)</f>
        <v>3.3730000000000002</v>
      </c>
      <c r="H22" s="998">
        <f t="shared" si="6"/>
        <v>4.5609999999999999</v>
      </c>
      <c r="I22" s="998">
        <f t="shared" si="6"/>
        <v>5.2140000000000004</v>
      </c>
      <c r="J22" s="998">
        <f t="shared" si="6"/>
        <v>4.5369999999999999</v>
      </c>
      <c r="K22" s="998">
        <f t="shared" si="6"/>
        <v>4.1849999999999996</v>
      </c>
      <c r="L22" s="998">
        <f t="shared" si="6"/>
        <v>4.4169999999999998</v>
      </c>
      <c r="M22" s="998">
        <f t="shared" si="6"/>
        <v>4.5940000000000003</v>
      </c>
      <c r="N22" s="998">
        <f t="shared" si="6"/>
        <v>3.9870000000000001</v>
      </c>
      <c r="O22" s="998">
        <f t="shared" si="6"/>
        <v>0</v>
      </c>
      <c r="P22" s="999">
        <f t="shared" si="6"/>
        <v>2.72</v>
      </c>
      <c r="Z22" s="313"/>
      <c r="AB22" s="312"/>
      <c r="AC22" s="571" t="s">
        <v>1377</v>
      </c>
      <c r="AP22" s="18" t="s">
        <v>1387</v>
      </c>
      <c r="AQ22" s="313"/>
      <c r="AV22" s="80" t="str">
        <f>AW22</f>
        <v>エネルギー起源CO2</v>
      </c>
      <c r="AW22" s="80" t="str">
        <f>D56</f>
        <v>エネルギー起源CO2</v>
      </c>
      <c r="AX22" s="201">
        <f>P56</f>
        <v>7.5449999999999999</v>
      </c>
      <c r="AY22" s="201">
        <f>AX22</f>
        <v>7.5449999999999999</v>
      </c>
      <c r="BA22" s="80">
        <v>10</v>
      </c>
      <c r="BB22" s="80"/>
      <c r="BC22" s="80" t="s">
        <v>163</v>
      </c>
      <c r="BD22" s="80" t="str">
        <f t="shared" si="1"/>
        <v>10：飲料・たばこ・飼料製造業(N=0)</v>
      </c>
      <c r="BE22" s="961">
        <f>VLOOKUP(BE$13&amp;"_"&amp;$AV$8,データシート2!$A:$SI,MATCH($AV$5&amp;"_"&amp;$BA22&amp;$AV$6,データシート2!$A$1:$SI$1,0),0)</f>
        <v>0</v>
      </c>
      <c r="BF22" s="1071">
        <f>VLOOKUP(BF$13&amp;"_"&amp;$AW$8,データシート2!$A:$SI,MATCH($AW$5&amp;"_"&amp;$BA22&amp;$AW$6,データシート2!$A$1:$SI$1,0),0)</f>
        <v>0</v>
      </c>
      <c r="BG22" s="1071" t="e">
        <f t="shared" si="2"/>
        <v>#DIV/0!</v>
      </c>
      <c r="BH22" s="961">
        <f>VLOOKUP(BH$13&amp;"_"&amp;$AV$8,データシート2!$A:$SI,MATCH($AV$5&amp;"_"&amp;$BA22&amp;$AV$6,データシート2!$A$1:$SI$1,0),0)</f>
        <v>323</v>
      </c>
      <c r="BI22" s="961">
        <f>VLOOKUP(BI$13&amp;"_"&amp;$AW$8,データシート2!$A:$SI,MATCH($AW$5&amp;"_"&amp;$BA22&amp;$AW$6,データシート2!$A$1:$SI$1,0),0)</f>
        <v>3436.4639999999999</v>
      </c>
      <c r="BJ22" s="961">
        <f t="shared" si="3"/>
        <v>10.639207430340557</v>
      </c>
      <c r="BK22" s="319" t="e">
        <f t="shared" si="4"/>
        <v>#DIV/0!</v>
      </c>
    </row>
    <row r="23" spans="2:63" ht="15.95" customHeight="1" thickBot="1">
      <c r="B23" s="325"/>
      <c r="C23" s="572"/>
      <c r="D23" s="458"/>
      <c r="E23" s="457" t="s">
        <v>98</v>
      </c>
      <c r="F23" s="1000">
        <f>IFERROR(VLOOKUP(年度マスタ!$K$4&amp;"_"&amp;F$20,データシート1!$A:$BT,MATCH("ba_"&amp;$E23,データシート1!$A$1:$BT$1,0),0),0)</f>
        <v>0</v>
      </c>
      <c r="G23" s="1000">
        <f>IFERROR(VLOOKUP(年度マスタ!$K$4&amp;"_"&amp;G$20,データシート1!$A:$BT,MATCH("ba_"&amp;$E23,データシート1!$A$1:$BT$1,0),0),0)</f>
        <v>0</v>
      </c>
      <c r="H23" s="1000">
        <f>IFERROR(VLOOKUP(年度マスタ!$K$4&amp;"_"&amp;H$20,データシート1!$A:$BT,MATCH("ba_"&amp;$E23,データシート1!$A$1:$BT$1,0),0),0)</f>
        <v>0</v>
      </c>
      <c r="I23" s="1000">
        <f>IFERROR(VLOOKUP(年度マスタ!$K$4&amp;"_"&amp;I$20,データシート1!$A:$BT,MATCH("ba_"&amp;$E23,データシート1!$A$1:$BT$1,0),0),0)</f>
        <v>0</v>
      </c>
      <c r="J23" s="1000">
        <f>IFERROR(VLOOKUP(年度マスタ!$K$4&amp;"_"&amp;J$20,データシート1!$A:$BT,MATCH("ba_"&amp;$E23,データシート1!$A$1:$BT$1,0),0),0)</f>
        <v>0</v>
      </c>
      <c r="K23" s="1000">
        <f>IFERROR(VLOOKUP(年度マスタ!$K$4&amp;"_"&amp;K$20,データシート1!$A:$BT,MATCH("ba_"&amp;$E23,データシート1!$A$1:$BT$1,0),0),0)</f>
        <v>0</v>
      </c>
      <c r="L23" s="1000">
        <f>IFERROR(VLOOKUP(年度マスタ!$K$4&amp;"_"&amp;L$20,データシート1!$A:$BT,MATCH("ba_"&amp;$E23,データシート1!$A$1:$BT$1,0),0),0)</f>
        <v>0</v>
      </c>
      <c r="M23" s="1000">
        <f>IFERROR(VLOOKUP(年度マスタ!$K$4&amp;"_"&amp;M$20,データシート1!$A:$BT,MATCH("ba_"&amp;$E23,データシート1!$A$1:$BT$1,0),0),0)</f>
        <v>0</v>
      </c>
      <c r="N23" s="1000">
        <f>IFERROR(VLOOKUP(年度マスタ!$K$4&amp;"_"&amp;N$20,データシート1!$A:$BT,MATCH("ba_"&amp;$E23,データシート1!$A$1:$BT$1,0),0),0)</f>
        <v>0</v>
      </c>
      <c r="O23" s="1000">
        <f>IFERROR(VLOOKUP(年度マスタ!$K$4&amp;"_"&amp;O$20,データシート1!$A:$BT,MATCH("ba_"&amp;$E23,データシート1!$A$1:$BT$1,0),0),0)</f>
        <v>0</v>
      </c>
      <c r="P23" s="1001">
        <f>IFERROR(VLOOKUP(年度マスタ!$K$4&amp;"_"&amp;P$20,データシート1!$A:$BT,MATCH("ba_"&amp;$E23,データシート1!$A$1:$BT$1,0),0),0)</f>
        <v>0</v>
      </c>
      <c r="Z23" s="313"/>
      <c r="AB23" s="312"/>
      <c r="AC23" s="453" t="s">
        <v>23</v>
      </c>
      <c r="AD23" s="454"/>
      <c r="AE23" s="454"/>
      <c r="AF23" s="677" t="s">
        <v>86</v>
      </c>
      <c r="AG23" s="607" t="s">
        <v>87</v>
      </c>
      <c r="AH23" s="607" t="s">
        <v>88</v>
      </c>
      <c r="AI23" s="607" t="s">
        <v>89</v>
      </c>
      <c r="AJ23" s="607" t="s">
        <v>90</v>
      </c>
      <c r="AK23" s="607" t="s">
        <v>91</v>
      </c>
      <c r="AL23" s="607" t="s">
        <v>92</v>
      </c>
      <c r="AM23" s="607" t="s">
        <v>71</v>
      </c>
      <c r="AN23" s="607" t="s">
        <v>93</v>
      </c>
      <c r="AO23" s="607" t="s">
        <v>153</v>
      </c>
      <c r="AP23" s="678" t="s">
        <v>95</v>
      </c>
      <c r="AQ23" s="313"/>
      <c r="AV23" s="80" t="str">
        <f>AW23</f>
        <v>非エネルギー起源CO2</v>
      </c>
      <c r="AW23" s="80" t="str">
        <f>D57</f>
        <v>非エネルギー起源CO2</v>
      </c>
      <c r="AX23" s="317"/>
      <c r="AY23" s="201">
        <f>P57</f>
        <v>0</v>
      </c>
      <c r="AZ23" s="200"/>
      <c r="BA23" s="80">
        <v>12</v>
      </c>
      <c r="BB23" s="80"/>
      <c r="BC23" s="80" t="s">
        <v>1353</v>
      </c>
      <c r="BD23" s="80" t="str">
        <f t="shared" si="1"/>
        <v>12：木材・木製品製造業(N=0)</v>
      </c>
      <c r="BE23" s="961">
        <f>VLOOKUP(BE$13&amp;"_"&amp;$AV$8,データシート2!$A:$SI,MATCH($AV$5&amp;"_"&amp;$BA23&amp;$AV$6,データシート2!$A$1:$SI$1,0),0)</f>
        <v>0</v>
      </c>
      <c r="BF23" s="1071">
        <f>VLOOKUP(BF$13&amp;"_"&amp;$AW$8,データシート2!$A:$SI,MATCH($AW$5&amp;"_"&amp;$BA23&amp;$AW$6,データシート2!$A$1:$SI$1,0),0)</f>
        <v>0</v>
      </c>
      <c r="BG23" s="1071" t="e">
        <f t="shared" si="2"/>
        <v>#DIV/0!</v>
      </c>
      <c r="BH23" s="961">
        <f>VLOOKUP(BH$13&amp;"_"&amp;$AV$8,データシート2!$A:$SI,MATCH($AV$5&amp;"_"&amp;$BA23&amp;$AV$6,データシート2!$A$1:$SI$1,0),0)</f>
        <v>64</v>
      </c>
      <c r="BI23" s="961">
        <f>VLOOKUP(BI$13&amp;"_"&amp;$AW$8,データシート2!$A:$SI,MATCH($AW$5&amp;"_"&amp;$BA23&amp;$AW$6,データシート2!$A$1:$SI$1,0),0)</f>
        <v>517.78499999999997</v>
      </c>
      <c r="BJ23" s="961">
        <f t="shared" si="3"/>
        <v>8.0903906249999995</v>
      </c>
      <c r="BK23" s="319" t="e">
        <f t="shared" si="4"/>
        <v>#DIV/0!</v>
      </c>
    </row>
    <row r="24" spans="2:63" ht="15.95" customHeight="1" thickTop="1" thickBot="1">
      <c r="B24" s="326"/>
      <c r="C24" s="572"/>
      <c r="D24" s="458"/>
      <c r="E24" s="457" t="s">
        <v>107</v>
      </c>
      <c r="F24" s="1000">
        <f>IFERROR(VLOOKUP(年度マスタ!$K$4&amp;"_"&amp;F$20,データシート1!$A:$BT,MATCH("ba_"&amp;$E24,データシート1!$A$1:$BT$1,0),0),0)</f>
        <v>0</v>
      </c>
      <c r="G24" s="1000">
        <f>IFERROR(VLOOKUP(年度マスタ!$K$4&amp;"_"&amp;G$20,データシート1!$A:$BT,MATCH("ba_"&amp;$E24,データシート1!$A$1:$BT$1,0),0),0)</f>
        <v>0</v>
      </c>
      <c r="H24" s="1000">
        <f>IFERROR(VLOOKUP(年度マスタ!$K$4&amp;"_"&amp;H$20,データシート1!$A:$BT,MATCH("ba_"&amp;$E24,データシート1!$A$1:$BT$1,0),0),0)</f>
        <v>0</v>
      </c>
      <c r="I24" s="1000">
        <f>IFERROR(VLOOKUP(年度マスタ!$K$4&amp;"_"&amp;I$20,データシート1!$A:$BT,MATCH("ba_"&amp;$E24,データシート1!$A$1:$BT$1,0),0),0)</f>
        <v>0</v>
      </c>
      <c r="J24" s="1000">
        <f>IFERROR(VLOOKUP(年度マスタ!$K$4&amp;"_"&amp;J$20,データシート1!$A:$BT,MATCH("ba_"&amp;$E24,データシート1!$A$1:$BT$1,0),0),0)</f>
        <v>0</v>
      </c>
      <c r="K24" s="1000">
        <f>IFERROR(VLOOKUP(年度マスタ!$K$4&amp;"_"&amp;K$20,データシート1!$A:$BT,MATCH("ba_"&amp;$E24,データシート1!$A$1:$BT$1,0),0),0)</f>
        <v>0</v>
      </c>
      <c r="L24" s="1000">
        <f>IFERROR(VLOOKUP(年度マスタ!$K$4&amp;"_"&amp;L$20,データシート1!$A:$BT,MATCH("ba_"&amp;$E24,データシート1!$A$1:$BT$1,0),0),0)</f>
        <v>0</v>
      </c>
      <c r="M24" s="1000">
        <f>IFERROR(VLOOKUP(年度マスタ!$K$4&amp;"_"&amp;M$20,データシート1!$A:$BT,MATCH("ba_"&amp;$E24,データシート1!$A$1:$BT$1,0),0),0)</f>
        <v>0</v>
      </c>
      <c r="N24" s="1000">
        <f>IFERROR(VLOOKUP(年度マスタ!$K$4&amp;"_"&amp;N$20,データシート1!$A:$BT,MATCH("ba_"&amp;$E24,データシート1!$A$1:$BT$1,0),0),0)</f>
        <v>0</v>
      </c>
      <c r="O24" s="1000">
        <f>IFERROR(VLOOKUP(年度マスタ!$K$4&amp;"_"&amp;O$20,データシート1!$A:$BT,MATCH("ba_"&amp;$E24,データシート1!$A$1:$BT$1,0),0),0)</f>
        <v>0</v>
      </c>
      <c r="P24" s="1001">
        <f>IFERROR(VLOOKUP(年度マスタ!$K$4&amp;"_"&amp;P$20,データシート1!$A:$BT,MATCH("ba_"&amp;$E24,データシート1!$A$1:$BT$1,0),0),0)</f>
        <v>0</v>
      </c>
      <c r="Z24" s="313"/>
      <c r="AB24" s="312"/>
      <c r="AC24" s="1129" t="s">
        <v>1376</v>
      </c>
      <c r="AD24" s="1129"/>
      <c r="AE24" s="1130"/>
      <c r="AF24" s="996">
        <f>AF25+AF29</f>
        <v>165.58458178593935</v>
      </c>
      <c r="AG24" s="996">
        <f t="shared" ref="AG24:AP24" si="7">AG25+AG29</f>
        <v>163.63552005840654</v>
      </c>
      <c r="AH24" s="996">
        <f t="shared" si="7"/>
        <v>174.27767059961292</v>
      </c>
      <c r="AI24" s="996">
        <f t="shared" si="7"/>
        <v>189.58432224137226</v>
      </c>
      <c r="AJ24" s="996">
        <f t="shared" si="7"/>
        <v>198.00826453986303</v>
      </c>
      <c r="AK24" s="996">
        <f t="shared" si="7"/>
        <v>181.57300907189989</v>
      </c>
      <c r="AL24" s="996">
        <f t="shared" si="7"/>
        <v>201.9953603682772</v>
      </c>
      <c r="AM24" s="996">
        <f t="shared" si="7"/>
        <v>205.48430004909619</v>
      </c>
      <c r="AN24" s="996">
        <f t="shared" si="7"/>
        <v>187.07612667397396</v>
      </c>
      <c r="AO24" s="996">
        <f>AO25+AO29</f>
        <v>183.13481727038712</v>
      </c>
      <c r="AP24" s="997">
        <f t="shared" si="7"/>
        <v>187.31047326440722</v>
      </c>
      <c r="AQ24" s="313"/>
      <c r="AV24" s="80" t="str">
        <f>AW24</f>
        <v>廃棄物原燃料</v>
      </c>
      <c r="AW24" s="80" t="str">
        <f>E58</f>
        <v>廃棄物原燃料</v>
      </c>
      <c r="AX24" s="327">
        <f t="shared" ref="AX24:AX31" si="8">P58</f>
        <v>0</v>
      </c>
      <c r="AY24" s="327"/>
      <c r="BA24" s="80">
        <v>13</v>
      </c>
      <c r="BB24" s="80"/>
      <c r="BC24" s="80" t="s">
        <v>165</v>
      </c>
      <c r="BD24" s="80" t="str">
        <f t="shared" si="1"/>
        <v>13：家具・装備品製造業(N=0)</v>
      </c>
      <c r="BE24" s="961">
        <f>VLOOKUP(BE$13&amp;"_"&amp;$AV$8,データシート2!$A:$SI,MATCH($AV$5&amp;"_"&amp;$BA24&amp;$AV$6,データシート2!$A$1:$SI$1,0),0)</f>
        <v>0</v>
      </c>
      <c r="BF24" s="1071">
        <f>VLOOKUP(BF$13&amp;"_"&amp;$AW$8,データシート2!$A:$SI,MATCH($AW$5&amp;"_"&amp;$BA24&amp;$AW$6,データシート2!$A$1:$SI$1,0),0)</f>
        <v>0</v>
      </c>
      <c r="BG24" s="1071" t="e">
        <f t="shared" si="2"/>
        <v>#DIV/0!</v>
      </c>
      <c r="BH24" s="961">
        <f>VLOOKUP(BH$13&amp;"_"&amp;$AV$8,データシート2!$A:$SI,MATCH($AV$5&amp;"_"&amp;$BA24&amp;$AV$6,データシート2!$A$1:$SI$1,0),0)</f>
        <v>25</v>
      </c>
      <c r="BI24" s="961">
        <f>VLOOKUP(BI$13&amp;"_"&amp;$AW$8,データシート2!$A:$SI,MATCH($AW$5&amp;"_"&amp;$BA24&amp;$AW$6,データシート2!$A$1:$SI$1,0),0)</f>
        <v>102.95099999999999</v>
      </c>
      <c r="BJ24" s="961">
        <f t="shared" si="3"/>
        <v>4.1180399999999997</v>
      </c>
      <c r="BK24" s="319" t="e">
        <f t="shared" si="4"/>
        <v>#DIV/0!</v>
      </c>
    </row>
    <row r="25" spans="2:63" ht="15.95" customHeight="1" thickBot="1">
      <c r="B25" s="325"/>
      <c r="C25" s="572"/>
      <c r="D25" s="459"/>
      <c r="E25" s="457" t="s">
        <v>110</v>
      </c>
      <c r="F25" s="1000">
        <f>IFERROR(VLOOKUP(年度マスタ!$K$4&amp;"_"&amp;F$20,データシート1!$A:$BT,MATCH("ba_"&amp;$E25,データシート1!$A$1:$BT$1,0),0),0)</f>
        <v>3.8610000000000002</v>
      </c>
      <c r="G25" s="1000">
        <f>IFERROR(VLOOKUP(年度マスタ!$K$4&amp;"_"&amp;G$20,データシート1!$A:$BT,MATCH("ba_"&amp;$E25,データシート1!$A$1:$BT$1,0),0),0)</f>
        <v>3.3730000000000002</v>
      </c>
      <c r="H25" s="1000">
        <f>IFERROR(VLOOKUP(年度マスタ!$K$4&amp;"_"&amp;H$20,データシート1!$A:$BT,MATCH("ba_"&amp;$E25,データシート1!$A$1:$BT$1,0),0),0)</f>
        <v>4.5609999999999999</v>
      </c>
      <c r="I25" s="1000">
        <f>IFERROR(VLOOKUP(年度マスタ!$K$4&amp;"_"&amp;I$20,データシート1!$A:$BT,MATCH("ba_"&amp;$E25,データシート1!$A$1:$BT$1,0),0),0)</f>
        <v>5.2140000000000004</v>
      </c>
      <c r="J25" s="1000">
        <f>IFERROR(VLOOKUP(年度マスタ!$K$4&amp;"_"&amp;J$20,データシート1!$A:$BT,MATCH("ba_"&amp;$E25,データシート1!$A$1:$BT$1,0),0),0)</f>
        <v>4.5369999999999999</v>
      </c>
      <c r="K25" s="1000">
        <f>IFERROR(VLOOKUP(年度マスタ!$K$4&amp;"_"&amp;K$20,データシート1!$A:$BT,MATCH("ba_"&amp;$E25,データシート1!$A$1:$BT$1,0),0),0)</f>
        <v>4.1849999999999996</v>
      </c>
      <c r="L25" s="1000">
        <f>IFERROR(VLOOKUP(年度マスタ!$K$4&amp;"_"&amp;L$20,データシート1!$A:$BT,MATCH("ba_"&amp;$E25,データシート1!$A$1:$BT$1,0),0),0)</f>
        <v>4.4169999999999998</v>
      </c>
      <c r="M25" s="1000">
        <f>IFERROR(VLOOKUP(年度マスタ!$K$4&amp;"_"&amp;M$20,データシート1!$A:$BT,MATCH("ba_"&amp;$E25,データシート1!$A$1:$BT$1,0),0),0)</f>
        <v>4.5940000000000003</v>
      </c>
      <c r="N25" s="1000">
        <f>IFERROR(VLOOKUP(年度マスタ!$K$4&amp;"_"&amp;N$20,データシート1!$A:$BT,MATCH("ba_"&amp;$E25,データシート1!$A$1:$BT$1,0),0),0)</f>
        <v>3.9870000000000001</v>
      </c>
      <c r="O25" s="1000">
        <f>IFERROR(VLOOKUP(年度マスタ!$K$4&amp;"_"&amp;O$20,データシート1!$A:$BT,MATCH("ba_"&amp;$E25,データシート1!$A$1:$BT$1,0),0),0)</f>
        <v>0</v>
      </c>
      <c r="P25" s="1001">
        <f>IFERROR(VLOOKUP(年度マスタ!$K$4&amp;"_"&amp;P$20,データシート1!$A:$BT,MATCH("ba_"&amp;$E25,データシート1!$A$1:$BT$1,0),0),0)</f>
        <v>2.72</v>
      </c>
      <c r="Z25" s="313"/>
      <c r="AB25" s="312"/>
      <c r="AC25" s="572"/>
      <c r="AD25" s="456" t="s">
        <v>31</v>
      </c>
      <c r="AE25" s="457"/>
      <c r="AF25" s="998">
        <f>①CO2排出量の現状把握!Z35</f>
        <v>142.60186309484391</v>
      </c>
      <c r="AG25" s="998">
        <f>①CO2排出量の現状把握!AA35</f>
        <v>137.00889826702672</v>
      </c>
      <c r="AH25" s="998">
        <f>①CO2排出量の現状把握!AB35</f>
        <v>144.5223459520256</v>
      </c>
      <c r="AI25" s="998">
        <f>①CO2排出量の現状把握!AC35</f>
        <v>160.08231700227796</v>
      </c>
      <c r="AJ25" s="998">
        <f>①CO2排出量の現状把握!AD35</f>
        <v>170.0422903119383</v>
      </c>
      <c r="AK25" s="998">
        <f>①CO2排出量の現状把握!AE35</f>
        <v>153.1605843790752</v>
      </c>
      <c r="AL25" s="998">
        <f>①CO2排出量の現状把握!AF35</f>
        <v>177.55998078136375</v>
      </c>
      <c r="AM25" s="998">
        <f>①CO2排出量の現状把握!AG35</f>
        <v>180.69178983715165</v>
      </c>
      <c r="AN25" s="998">
        <f>①CO2排出量の現状把握!AH35</f>
        <v>161.78139537082828</v>
      </c>
      <c r="AO25" s="998">
        <f>①CO2排出量の現状把握!AI35</f>
        <v>160.04415904849816</v>
      </c>
      <c r="AP25" s="999">
        <f>①CO2排出量の現状把握!AJ35</f>
        <v>166.40037418838742</v>
      </c>
      <c r="AQ25" s="313"/>
      <c r="AV25" s="80" t="str">
        <f>AW25</f>
        <v>廃棄物原燃料以外</v>
      </c>
      <c r="AW25" s="80" t="str">
        <f>E59</f>
        <v>廃棄物原燃料以外</v>
      </c>
      <c r="AX25" s="327">
        <f t="shared" si="8"/>
        <v>0</v>
      </c>
      <c r="AY25" s="80"/>
      <c r="BA25" s="80">
        <v>15</v>
      </c>
      <c r="BB25" s="80"/>
      <c r="BC25" s="80" t="s">
        <v>166</v>
      </c>
      <c r="BD25" s="80" t="str">
        <f t="shared" si="1"/>
        <v>15：印刷・同関連業(N=0)</v>
      </c>
      <c r="BE25" s="961">
        <f>VLOOKUP(BE$13&amp;"_"&amp;$AV$8,データシート2!$A:$SI,MATCH($AV$5&amp;"_"&amp;$BA25&amp;$AV$6,データシート2!$A$1:$SI$1,0),0)</f>
        <v>0</v>
      </c>
      <c r="BF25" s="1071">
        <f>VLOOKUP(BF$13&amp;"_"&amp;$AW$8,データシート2!$A:$SI,MATCH($AW$5&amp;"_"&amp;$BA25&amp;$AW$6,データシート2!$A$1:$SI$1,0),0)</f>
        <v>0</v>
      </c>
      <c r="BG25" s="1071" t="e">
        <f t="shared" si="2"/>
        <v>#DIV/0!</v>
      </c>
      <c r="BH25" s="961">
        <f>VLOOKUP(BH$13&amp;"_"&amp;$AV$8,データシート2!$A:$SI,MATCH($AV$5&amp;"_"&amp;$BA25&amp;$AV$6,データシート2!$A$1:$SI$1,0),0)</f>
        <v>197</v>
      </c>
      <c r="BI25" s="961">
        <f>VLOOKUP(BI$13&amp;"_"&amp;$AW$8,データシート2!$A:$SI,MATCH($AW$5&amp;"_"&amp;$BA25&amp;$AW$6,データシート2!$A$1:$SI$1,0),0)</f>
        <v>1482.432</v>
      </c>
      <c r="BJ25" s="961">
        <f t="shared" si="3"/>
        <v>7.5250355329949237</v>
      </c>
      <c r="BK25" s="319" t="e">
        <f t="shared" si="4"/>
        <v>#DIV/0!</v>
      </c>
    </row>
    <row r="26" spans="2:63" ht="15.95" customHeight="1" thickBot="1">
      <c r="B26" s="325"/>
      <c r="C26" s="572"/>
      <c r="D26" s="460" t="s">
        <v>112</v>
      </c>
      <c r="E26" s="457"/>
      <c r="F26" s="998">
        <f>IFERROR(VLOOKUP(年度マスタ!$K$4&amp;"_"&amp;F$20,データシート1!$A:$BT,MATCH("ba_"&amp;$D26,データシート1!$A$1:$BT$1,0),0),0)</f>
        <v>4.4640000000000004</v>
      </c>
      <c r="G26" s="998">
        <f>IFERROR(VLOOKUP(年度マスタ!$K$4&amp;"_"&amp;G$20,データシート1!$A:$BT,MATCH("ba_"&amp;$D26,データシート1!$A$1:$BT$1,0),0),0)</f>
        <v>4.1870000000000003</v>
      </c>
      <c r="H26" s="998">
        <f>IFERROR(VLOOKUP(年度マスタ!$K$4&amp;"_"&amp;H$20,データシート1!$A:$BT,MATCH("ba_"&amp;$D26,データシート1!$A$1:$BT$1,0),0),0)</f>
        <v>5.0140000000000002</v>
      </c>
      <c r="I26" s="998">
        <f>IFERROR(VLOOKUP(年度マスタ!$K$4&amp;"_"&amp;I$20,データシート1!$A:$BT,MATCH("ba_"&amp;$D26,データシート1!$A$1:$BT$1,0),0),0)</f>
        <v>5.8120000000000003</v>
      </c>
      <c r="J26" s="998">
        <f>IFERROR(VLOOKUP(年度マスタ!$K$4&amp;"_"&amp;J$20,データシート1!$A:$BT,MATCH("ba_"&amp;$D26,データシート1!$A$1:$BT$1,0),0),0)</f>
        <v>6.1680000000000001</v>
      </c>
      <c r="K26" s="998">
        <f>IFERROR(VLOOKUP(年度マスタ!$K$4&amp;"_"&amp;K$20,データシート1!$A:$BT,MATCH("ba_"&amp;$D26,データシート1!$A$1:$BT$1,0),0),0)</f>
        <v>5.7110000000000003</v>
      </c>
      <c r="L26" s="998">
        <f>IFERROR(VLOOKUP(年度マスタ!$K$4&amp;"_"&amp;L$20,データシート1!$A:$BT,MATCH("ba_"&amp;$D26,データシート1!$A$1:$BT$1,0),0),0)</f>
        <v>5.819</v>
      </c>
      <c r="M26" s="998">
        <f>IFERROR(VLOOKUP(年度マスタ!$K$4&amp;"_"&amp;M$20,データシート1!$A:$BT,MATCH("ba_"&amp;$D26,データシート1!$A$1:$BT$1,0),0),0)</f>
        <v>5.77</v>
      </c>
      <c r="N26" s="998">
        <f>IFERROR(VLOOKUP(年度マスタ!$K$4&amp;"_"&amp;N$20,データシート1!$A:$BT,MATCH("ba_"&amp;$D26,データシート1!$A$1:$BT$1,0),0),0)</f>
        <v>5.7789999999999999</v>
      </c>
      <c r="O26" s="998">
        <f>IFERROR(VLOOKUP(年度マスタ!$K$4&amp;"_"&amp;O$20,データシート1!$A:$BT,MATCH("ba_"&amp;$D26,データシート1!$A$1:$BT$1,0),0),0)</f>
        <v>9.0069999999999997</v>
      </c>
      <c r="P26" s="999">
        <f>IFERROR(VLOOKUP(年度マスタ!$K$4&amp;"_"&amp;P$20,データシート1!$A:$BT,MATCH("ba_"&amp;$D26,データシート1!$A$1:$BT$1,0),0),0)</f>
        <v>4.8250000000000002</v>
      </c>
      <c r="Z26" s="313"/>
      <c r="AB26" s="312"/>
      <c r="AC26" s="572"/>
      <c r="AD26" s="458"/>
      <c r="AE26" s="457" t="s">
        <v>98</v>
      </c>
      <c r="AF26" s="1000">
        <f>①CO2排出量の現状把握!Z36</f>
        <v>134.68910556444638</v>
      </c>
      <c r="AG26" s="1000">
        <f>①CO2排出量の現状把握!AA36</f>
        <v>128.19373838888183</v>
      </c>
      <c r="AH26" s="1000">
        <f>①CO2排出量の現状把握!AB36</f>
        <v>135.70601952670125</v>
      </c>
      <c r="AI26" s="1000">
        <f>①CO2排出量の現状把握!AC36</f>
        <v>151.574942513846</v>
      </c>
      <c r="AJ26" s="1000">
        <f>①CO2排出量の現状把握!AD36</f>
        <v>154.54280120227781</v>
      </c>
      <c r="AK26" s="1000">
        <f>①CO2排出量の現状把握!AE36</f>
        <v>137.00275404108785</v>
      </c>
      <c r="AL26" s="1000">
        <f>①CO2排出量の現状把握!AF36</f>
        <v>159.19088553538251</v>
      </c>
      <c r="AM26" s="1000">
        <f>①CO2排出量の現状把握!AG36</f>
        <v>163.67037588980736</v>
      </c>
      <c r="AN26" s="1000">
        <f>①CO2排出量の現状把握!AH36</f>
        <v>145.84440591486256</v>
      </c>
      <c r="AO26" s="1000">
        <f>①CO2排出量の現状把握!AI36</f>
        <v>144.16313864040967</v>
      </c>
      <c r="AP26" s="1001">
        <f>①CO2排出量の現状把握!AJ36</f>
        <v>147.0911979346229</v>
      </c>
      <c r="AQ26" s="313"/>
      <c r="AV26" s="80" t="str">
        <f>AW26</f>
        <v>CH4</v>
      </c>
      <c r="AW26" s="80" t="str">
        <f t="shared" ref="AW26:AW31" si="9">D60</f>
        <v>CH4</v>
      </c>
      <c r="AX26" s="327">
        <f t="shared" si="8"/>
        <v>0</v>
      </c>
      <c r="AY26" s="327">
        <f>AX26</f>
        <v>0</v>
      </c>
      <c r="BA26" s="80">
        <v>18</v>
      </c>
      <c r="BB26" s="80"/>
      <c r="BC26" s="80" t="s">
        <v>1354</v>
      </c>
      <c r="BD26" s="80" t="str">
        <f t="shared" si="1"/>
        <v>18：プラスチック製品製造業(N=0)</v>
      </c>
      <c r="BE26" s="961">
        <f>VLOOKUP(BE$13&amp;"_"&amp;$AV$8,データシート2!$A:$SI,MATCH($AV$5&amp;"_"&amp;$BA26&amp;$AV$6,データシート2!$A$1:$SI$1,0),0)</f>
        <v>0</v>
      </c>
      <c r="BF26" s="1071">
        <f>VLOOKUP(BF$13&amp;"_"&amp;$AW$8,データシート2!$A:$SI,MATCH($AW$5&amp;"_"&amp;$BA26&amp;$AW$6,データシート2!$A$1:$SI$1,0),0)</f>
        <v>0</v>
      </c>
      <c r="BG26" s="1071" t="e">
        <f t="shared" si="2"/>
        <v>#DIV/0!</v>
      </c>
      <c r="BH26" s="961">
        <f>VLOOKUP(BH$13&amp;"_"&amp;$AV$8,データシート2!$A:$SI,MATCH($AV$5&amp;"_"&amp;$BA26&amp;$AV$6,データシート2!$A$1:$SI$1,0),0)</f>
        <v>692</v>
      </c>
      <c r="BI26" s="961">
        <f>VLOOKUP(BI$13&amp;"_"&amp;$AW$8,データシート2!$A:$SI,MATCH($AW$5&amp;"_"&amp;$BA26&amp;$AW$6,データシート2!$A$1:$SI$1,0),0)</f>
        <v>5834.5879999999997</v>
      </c>
      <c r="BJ26" s="961">
        <f t="shared" si="3"/>
        <v>8.4314855491329475</v>
      </c>
      <c r="BK26" s="319" t="e">
        <f t="shared" si="4"/>
        <v>#DIV/0!</v>
      </c>
    </row>
    <row r="27" spans="2:63" ht="15.95" customHeight="1" thickBot="1">
      <c r="B27" s="325"/>
      <c r="C27" s="572"/>
      <c r="D27" s="460" t="s">
        <v>1310</v>
      </c>
      <c r="E27" s="457"/>
      <c r="F27" s="998">
        <f>IFERROR(VLOOKUP(年度マスタ!$K$4&amp;"_"&amp;F$20,データシート1!$A:$BT,MATCH("ba_"&amp;$D27,データシート1!$A$1:$BT$1,0),0),0)</f>
        <v>0</v>
      </c>
      <c r="G27" s="998">
        <f>IFERROR(VLOOKUP(年度マスタ!$K$4&amp;"_"&amp;G$20,データシート1!$A:$BT,MATCH("ba_"&amp;$D27,データシート1!$A$1:$BT$1,0),0),0)</f>
        <v>0</v>
      </c>
      <c r="H27" s="998">
        <f>IFERROR(VLOOKUP(年度マスタ!$K$4&amp;"_"&amp;H$20,データシート1!$A:$BT,MATCH("ba_"&amp;$D27,データシート1!$A$1:$BT$1,0),0),0)</f>
        <v>0</v>
      </c>
      <c r="I27" s="998">
        <f>IFERROR(VLOOKUP(年度マスタ!$K$4&amp;"_"&amp;I$20,データシート1!$A:$BT,MATCH("ba_"&amp;$D27,データシート1!$A$1:$BT$1,0),0),0)</f>
        <v>0</v>
      </c>
      <c r="J27" s="998">
        <f>IFERROR(VLOOKUP(年度マスタ!$K$4&amp;"_"&amp;J$20,データシート1!$A:$BT,MATCH("ba_"&amp;$D27,データシート1!$A$1:$BT$1,0),0),0)</f>
        <v>0</v>
      </c>
      <c r="K27" s="998">
        <f>IFERROR(VLOOKUP(年度マスタ!$K$4&amp;"_"&amp;K$20,データシート1!$A:$BT,MATCH("ba_"&amp;$D27,データシート1!$A$1:$BT$1,0),0),0)</f>
        <v>0</v>
      </c>
      <c r="L27" s="998">
        <f>IFERROR(VLOOKUP(年度マスタ!$K$4&amp;"_"&amp;L$20,データシート1!$A:$BT,MATCH("ba_"&amp;$D27,データシート1!$A$1:$BT$1,0),0),0)</f>
        <v>0</v>
      </c>
      <c r="M27" s="998">
        <f>IFERROR(VLOOKUP(年度マスタ!$K$4&amp;"_"&amp;M$20,データシート1!$A:$BT,MATCH("ba_"&amp;$D27,データシート1!$A$1:$BT$1,0),0),0)</f>
        <v>0</v>
      </c>
      <c r="N27" s="998">
        <f>IFERROR(VLOOKUP(年度マスタ!$K$4&amp;"_"&amp;N$20,データシート1!$A:$BT,MATCH("ba_"&amp;$D27,データシート1!$A$1:$BT$1,0),0),0)</f>
        <v>0</v>
      </c>
      <c r="O27" s="998">
        <f>IFERROR(VLOOKUP(年度マスタ!$K$4&amp;"_"&amp;O$20,データシート1!$A:$BT,MATCH("ba_"&amp;$D27,データシート1!$A$1:$BT$1,0),0),0)</f>
        <v>0</v>
      </c>
      <c r="P27" s="999">
        <f>IFERROR(VLOOKUP(年度マスタ!$K$4&amp;"_"&amp;P$20,データシート1!$A:$BT,MATCH("ba_"&amp;$D27,データシート1!$A$1:$BT$1,0),0),0)</f>
        <v>0</v>
      </c>
      <c r="Z27" s="313"/>
      <c r="AB27" s="312"/>
      <c r="AC27" s="572"/>
      <c r="AD27" s="458"/>
      <c r="AE27" s="457" t="s">
        <v>107</v>
      </c>
      <c r="AF27" s="1000">
        <f>①CO2排出量の現状把握!Z37</f>
        <v>1.8233634044544262</v>
      </c>
      <c r="AG27" s="1000">
        <f>①CO2排出量の現状把握!AA37</f>
        <v>2.8783547858435261</v>
      </c>
      <c r="AH27" s="1000">
        <f>①CO2排出量の現状把握!AB37</f>
        <v>2.8558290729398168</v>
      </c>
      <c r="AI27" s="1000">
        <f>①CO2排出量の現状把握!AC37</f>
        <v>2.5453635500857308</v>
      </c>
      <c r="AJ27" s="1000">
        <f>①CO2排出量の現状把握!AD37</f>
        <v>2.1470516951555894</v>
      </c>
      <c r="AK27" s="1000">
        <f>①CO2排出量の現状把握!AE37</f>
        <v>2.1322007670570322</v>
      </c>
      <c r="AL27" s="1000">
        <f>①CO2排出量の現状把握!AF37</f>
        <v>2.0548126686078372</v>
      </c>
      <c r="AM27" s="1000">
        <f>①CO2排出量の現状把握!AG37</f>
        <v>2.0568112755956216</v>
      </c>
      <c r="AN27" s="1000">
        <f>①CO2排出量の現状把握!AH37</f>
        <v>1.9421572205972293</v>
      </c>
      <c r="AO27" s="1000">
        <f>①CO2排出量の現状把握!AI37</f>
        <v>1.7698619974906502</v>
      </c>
      <c r="AP27" s="1001">
        <f>①CO2排出量の現状把握!AJ37</f>
        <v>1.7009346158985905</v>
      </c>
      <c r="AQ27" s="313"/>
      <c r="AV27" s="80" t="str">
        <f t="shared" ref="AV27:AV31" si="10">AW27</f>
        <v>N2O</v>
      </c>
      <c r="AW27" s="80" t="str">
        <f t="shared" si="9"/>
        <v>N2O</v>
      </c>
      <c r="AX27" s="327">
        <f t="shared" si="8"/>
        <v>0</v>
      </c>
      <c r="AY27" s="327">
        <f t="shared" ref="AY27:AY31" si="11">AX27</f>
        <v>0</v>
      </c>
      <c r="BA27" s="80">
        <v>19</v>
      </c>
      <c r="BB27" s="80"/>
      <c r="BC27" s="80" t="s">
        <v>167</v>
      </c>
      <c r="BD27" s="80" t="str">
        <f t="shared" si="1"/>
        <v>19：ゴム製品製造業(N=0)</v>
      </c>
      <c r="BE27" s="961">
        <f>VLOOKUP(BE$13&amp;"_"&amp;$AV$8,データシート2!$A:$SI,MATCH($AV$5&amp;"_"&amp;$BA27&amp;$AV$6,データシート2!$A$1:$SI$1,0),0)</f>
        <v>0</v>
      </c>
      <c r="BF27" s="1071">
        <f>VLOOKUP(BF$13&amp;"_"&amp;$AW$8,データシート2!$A:$SI,MATCH($AW$5&amp;"_"&amp;$BA27&amp;$AW$6,データシート2!$A$1:$SI$1,0),0)</f>
        <v>0</v>
      </c>
      <c r="BG27" s="1071" t="e">
        <f t="shared" si="2"/>
        <v>#DIV/0!</v>
      </c>
      <c r="BH27" s="961">
        <f>VLOOKUP(BH$13&amp;"_"&amp;$AV$8,データシート2!$A:$SI,MATCH($AV$5&amp;"_"&amp;$BA27&amp;$AV$6,データシート2!$A$1:$SI$1,0),0)</f>
        <v>150</v>
      </c>
      <c r="BI27" s="961">
        <f>VLOOKUP(BI$13&amp;"_"&amp;$AW$8,データシート2!$A:$SI,MATCH($AW$5&amp;"_"&amp;$BA27&amp;$AW$6,データシート2!$A$1:$SI$1,0),0)</f>
        <v>1966.431</v>
      </c>
      <c r="BJ27" s="961">
        <f t="shared" si="3"/>
        <v>13.109540000000001</v>
      </c>
      <c r="BK27" s="319" t="e">
        <f t="shared" si="4"/>
        <v>#DIV/0!</v>
      </c>
    </row>
    <row r="28" spans="2:63" ht="15.95" customHeight="1" thickBot="1">
      <c r="B28" s="325"/>
      <c r="C28" s="572"/>
      <c r="D28" s="456" t="s">
        <v>155</v>
      </c>
      <c r="E28" s="461"/>
      <c r="F28" s="1002">
        <f>IFERROR(VLOOKUP(年度マスタ!$K$4&amp;"_"&amp;F$20,データシート1!$A:$BT,MATCH("ba_"&amp;$D28,データシート1!$A$1:$BT$1,0),0),0)</f>
        <v>0</v>
      </c>
      <c r="G28" s="1002">
        <f>IFERROR(VLOOKUP(年度マスタ!$K$4&amp;"_"&amp;G$20,データシート1!$A:$BT,MATCH("ba_"&amp;$D28,データシート1!$A$1:$BT$1,0),0),0)</f>
        <v>0</v>
      </c>
      <c r="H28" s="1002">
        <f>IFERROR(VLOOKUP(年度マスタ!$K$4&amp;"_"&amp;H$20,データシート1!$A:$BT,MATCH("ba_"&amp;$D28,データシート1!$A$1:$BT$1,0),0),0)</f>
        <v>0</v>
      </c>
      <c r="I28" s="1002">
        <f>IFERROR(VLOOKUP(年度マスタ!$K$4&amp;"_"&amp;I$20,データシート1!$A:$BT,MATCH("ba_"&amp;$D28,データシート1!$A$1:$BT$1,0),0),0)</f>
        <v>0</v>
      </c>
      <c r="J28" s="1002">
        <f>IFERROR(VLOOKUP(年度マスタ!$K$4&amp;"_"&amp;J$20,データシート1!$A:$BT,MATCH("ba_"&amp;$D28,データシート1!$A$1:$BT$1,0),0),0)</f>
        <v>0</v>
      </c>
      <c r="K28" s="1002">
        <f>IFERROR(VLOOKUP(年度マスタ!$K$4&amp;"_"&amp;K$20,データシート1!$A:$BT,MATCH("ba_"&amp;$D28,データシート1!$A$1:$BT$1,0),0),0)</f>
        <v>0</v>
      </c>
      <c r="L28" s="1002">
        <f>IFERROR(VLOOKUP(年度マスタ!$K$4&amp;"_"&amp;L$20,データシート1!$A:$BT,MATCH("ba_"&amp;$D28,データシート1!$A$1:$BT$1,0),0),0)</f>
        <v>0</v>
      </c>
      <c r="M28" s="1002">
        <f>IFERROR(VLOOKUP(年度マスタ!$K$4&amp;"_"&amp;M$20,データシート1!$A:$BT,MATCH("ba_"&amp;$D28,データシート1!$A$1:$BT$1,0),0),0)</f>
        <v>0</v>
      </c>
      <c r="N28" s="1002">
        <f>IFERROR(VLOOKUP(年度マスタ!$K$4&amp;"_"&amp;N$20,データシート1!$A:$BT,MATCH("ba_"&amp;$D28,データシート1!$A$1:$BT$1,0),0),0)</f>
        <v>0</v>
      </c>
      <c r="O28" s="1002">
        <f>IFERROR(VLOOKUP(年度マスタ!$K$4&amp;"_"&amp;O$20,データシート1!$A:$BT,MATCH("ba_"&amp;$D28,データシート1!$A$1:$BT$1,0),0),0)</f>
        <v>0</v>
      </c>
      <c r="P28" s="1003">
        <f>IFERROR(VLOOKUP(年度マスタ!$K$4&amp;"_"&amp;P$20,データシート1!$A:$BT,MATCH("ba_"&amp;$D28,データシート1!$A$1:$BT$1,0),0),0)</f>
        <v>0</v>
      </c>
      <c r="Z28" s="313"/>
      <c r="AB28" s="312"/>
      <c r="AC28" s="572"/>
      <c r="AD28" s="459"/>
      <c r="AE28" s="457" t="s">
        <v>110</v>
      </c>
      <c r="AF28" s="1000">
        <f>①CO2排出量の現状把握!Z38</f>
        <v>6.0893941259430875</v>
      </c>
      <c r="AG28" s="1000">
        <f>①CO2排出量の現状把握!AA38</f>
        <v>5.9368050923013698</v>
      </c>
      <c r="AH28" s="1000">
        <f>①CO2排出量の現状把握!AB38</f>
        <v>5.9604973523845111</v>
      </c>
      <c r="AI28" s="1000">
        <f>①CO2排出量の現状把握!AC38</f>
        <v>5.9620109383462205</v>
      </c>
      <c r="AJ28" s="1000">
        <f>①CO2排出量の現状把握!AD38</f>
        <v>13.352437414504887</v>
      </c>
      <c r="AK28" s="1000">
        <f>①CO2排出量の現状把握!AE38</f>
        <v>14.02562957093032</v>
      </c>
      <c r="AL28" s="1000">
        <f>①CO2排出量の現状把握!AF38</f>
        <v>16.314282577373408</v>
      </c>
      <c r="AM28" s="1000">
        <f>①CO2排出量の現状把握!AG38</f>
        <v>14.964602671748661</v>
      </c>
      <c r="AN28" s="1000">
        <f>①CO2排出量の現状把握!AH38</f>
        <v>13.994832235368474</v>
      </c>
      <c r="AO28" s="1000">
        <f>①CO2排出量の現状把握!AI38</f>
        <v>14.111158410597856</v>
      </c>
      <c r="AP28" s="1001">
        <f>①CO2排出量の現状把握!AJ38</f>
        <v>17.608241637865909</v>
      </c>
      <c r="AQ28" s="313"/>
      <c r="AV28" s="80" t="str">
        <f t="shared" si="10"/>
        <v>HFC</v>
      </c>
      <c r="AW28" s="80" t="str">
        <f t="shared" si="9"/>
        <v>HFC</v>
      </c>
      <c r="AX28" s="327">
        <f t="shared" si="8"/>
        <v>0</v>
      </c>
      <c r="AY28" s="327">
        <f t="shared" si="11"/>
        <v>0</v>
      </c>
      <c r="BA28" s="80">
        <v>20</v>
      </c>
      <c r="BB28" s="80"/>
      <c r="BC28" s="80" t="s">
        <v>168</v>
      </c>
      <c r="BD28" s="80" t="str">
        <f t="shared" si="1"/>
        <v>20：なめし革・同製品・毛皮製造業(N=0)</v>
      </c>
      <c r="BE28" s="961">
        <f>VLOOKUP(BE$13&amp;"_"&amp;$AV$8,データシート2!$A:$SI,MATCH($AV$5&amp;"_"&amp;$BA28&amp;$AV$6,データシート2!$A$1:$SI$1,0),0)</f>
        <v>0</v>
      </c>
      <c r="BF28" s="1071">
        <f>VLOOKUP(BF$13&amp;"_"&amp;$AW$8,データシート2!$A:$SI,MATCH($AW$5&amp;"_"&amp;$BA28&amp;$AW$6,データシート2!$A$1:$SI$1,0),0)</f>
        <v>0</v>
      </c>
      <c r="BG28" s="1071" t="e">
        <f t="shared" si="2"/>
        <v>#DIV/0!</v>
      </c>
      <c r="BH28" s="961">
        <f>VLOOKUP(BH$13&amp;"_"&amp;$AV$8,データシート2!$A:$SI,MATCH($AV$5&amp;"_"&amp;$BA28&amp;$AV$6,データシート2!$A$1:$SI$1,0),0)</f>
        <v>1</v>
      </c>
      <c r="BI28" s="961">
        <f>VLOOKUP(BI$13&amp;"_"&amp;$AW$8,データシート2!$A:$SI,MATCH($AW$5&amp;"_"&amp;$BA28&amp;$AW$6,データシート2!$A$1:$SI$1,0),0)</f>
        <v>5.9130000000000003</v>
      </c>
      <c r="BJ28" s="961">
        <f t="shared" si="3"/>
        <v>5.9130000000000003</v>
      </c>
      <c r="BK28" s="319" t="e">
        <f t="shared" si="4"/>
        <v>#DIV/0!</v>
      </c>
    </row>
    <row r="29" spans="2:63" ht="15.95" customHeight="1">
      <c r="B29" s="325"/>
      <c r="Z29" s="313"/>
      <c r="AB29" s="312"/>
      <c r="AC29" s="572"/>
      <c r="AD29" s="456" t="s">
        <v>112</v>
      </c>
      <c r="AE29" s="461"/>
      <c r="AF29" s="1002">
        <f>①CO2排出量の現状把握!Z39</f>
        <v>22.982718691095446</v>
      </c>
      <c r="AG29" s="1002">
        <f>①CO2排出量の現状把握!AA39</f>
        <v>26.626621791379815</v>
      </c>
      <c r="AH29" s="1002">
        <f>①CO2排出量の現状把握!AB39</f>
        <v>29.755324647587305</v>
      </c>
      <c r="AI29" s="1002">
        <f>①CO2排出量の現状把握!AC39</f>
        <v>29.502005239094302</v>
      </c>
      <c r="AJ29" s="1002">
        <f>①CO2排出量の現状把握!AD39</f>
        <v>27.965974227924747</v>
      </c>
      <c r="AK29" s="1002">
        <f>①CO2排出量の現状把握!AE39</f>
        <v>28.412424692824672</v>
      </c>
      <c r="AL29" s="1002">
        <f>①CO2排出量の現状把握!AF39</f>
        <v>24.43537958691347</v>
      </c>
      <c r="AM29" s="1002">
        <f>①CO2排出量の現状把握!AG39</f>
        <v>24.792510211944546</v>
      </c>
      <c r="AN29" s="1002">
        <f>①CO2排出量の現状把握!AH39</f>
        <v>25.294731303145685</v>
      </c>
      <c r="AO29" s="1002">
        <f>①CO2排出量の現状把握!AI39</f>
        <v>23.090658221888948</v>
      </c>
      <c r="AP29" s="1003">
        <f>①CO2排出量の現状把握!AJ39</f>
        <v>20.91009907601979</v>
      </c>
      <c r="AQ29" s="313"/>
      <c r="AV29" s="80" t="str">
        <f t="shared" si="10"/>
        <v>PFC</v>
      </c>
      <c r="AW29" s="80" t="str">
        <f t="shared" si="9"/>
        <v>PFC</v>
      </c>
      <c r="AX29" s="327">
        <f t="shared" si="8"/>
        <v>0</v>
      </c>
      <c r="AY29" s="327">
        <f t="shared" si="11"/>
        <v>0</v>
      </c>
      <c r="BA29" s="80">
        <v>23</v>
      </c>
      <c r="BB29" s="80"/>
      <c r="BC29" s="80" t="s">
        <v>169</v>
      </c>
      <c r="BD29" s="80" t="str">
        <f t="shared" si="1"/>
        <v>23：非鉄金属製造業(N=0)</v>
      </c>
      <c r="BE29" s="961">
        <f>VLOOKUP(BE$13&amp;"_"&amp;$AV$8,データシート2!$A:$SI,MATCH($AV$5&amp;"_"&amp;$BA29&amp;$AV$6,データシート2!$A$1:$SI$1,0),0)</f>
        <v>0</v>
      </c>
      <c r="BF29" s="1071">
        <f>VLOOKUP(BF$13&amp;"_"&amp;$AW$8,データシート2!$A:$SI,MATCH($AW$5&amp;"_"&amp;$BA29&amp;$AW$6,データシート2!$A$1:$SI$1,0),0)</f>
        <v>0</v>
      </c>
      <c r="BG29" s="1071" t="e">
        <f t="shared" si="2"/>
        <v>#DIV/0!</v>
      </c>
      <c r="BH29" s="961">
        <f>VLOOKUP(BH$13&amp;"_"&amp;$AV$8,データシート2!$A:$SI,MATCH($AV$5&amp;"_"&amp;$BA29&amp;$AV$6,データシート2!$A$1:$SI$1,0),0)</f>
        <v>328</v>
      </c>
      <c r="BI29" s="961">
        <f>VLOOKUP(BI$13&amp;"_"&amp;$AW$8,データシート2!$A:$SI,MATCH($AW$5&amp;"_"&amp;$BA29&amp;$AW$6,データシート2!$A$1:$SI$1,0),0)</f>
        <v>8444.7469999999994</v>
      </c>
      <c r="BJ29" s="961">
        <f t="shared" si="3"/>
        <v>25.746179878048778</v>
      </c>
      <c r="BK29" s="319" t="e">
        <f t="shared" si="4"/>
        <v>#DIV/0!</v>
      </c>
    </row>
    <row r="30" spans="2:63" ht="15.95" customHeight="1">
      <c r="B30" s="325"/>
      <c r="Z30" s="313"/>
      <c r="AB30" s="312"/>
      <c r="AC30" s="571" t="s">
        <v>1632</v>
      </c>
      <c r="AD30" s="573"/>
      <c r="AQ30" s="313"/>
      <c r="AV30" s="80" t="str">
        <f t="shared" si="10"/>
        <v>SF6</v>
      </c>
      <c r="AW30" s="80" t="str">
        <f t="shared" si="9"/>
        <v>SF6</v>
      </c>
      <c r="AX30" s="327">
        <f t="shared" si="8"/>
        <v>0</v>
      </c>
      <c r="AY30" s="327">
        <f t="shared" si="11"/>
        <v>0</v>
      </c>
      <c r="BA30" s="80">
        <v>24</v>
      </c>
      <c r="BB30" s="80"/>
      <c r="BC30" s="80" t="s">
        <v>170</v>
      </c>
      <c r="BD30" s="80" t="str">
        <f t="shared" si="1"/>
        <v>24：金属製品製造業(N=0)</v>
      </c>
      <c r="BE30" s="961">
        <f>VLOOKUP(BE$13&amp;"_"&amp;$AV$8,データシート2!$A:$SI,MATCH($AV$5&amp;"_"&amp;$BA30&amp;$AV$6,データシート2!$A$1:$SI$1,0),0)</f>
        <v>0</v>
      </c>
      <c r="BF30" s="1071">
        <f>VLOOKUP(BF$13&amp;"_"&amp;$AW$8,データシート2!$A:$SI,MATCH($AW$5&amp;"_"&amp;$BA30&amp;$AW$6,データシート2!$A$1:$SI$1,0),0)</f>
        <v>0</v>
      </c>
      <c r="BG30" s="1071" t="e">
        <f t="shared" si="2"/>
        <v>#DIV/0!</v>
      </c>
      <c r="BH30" s="961">
        <f>VLOOKUP(BH$13&amp;"_"&amp;$AV$8,データシート2!$A:$SI,MATCH($AV$5&amp;"_"&amp;$BA30&amp;$AV$6,データシート2!$A$1:$SI$1,0),0)</f>
        <v>431</v>
      </c>
      <c r="BI30" s="961">
        <f>VLOOKUP(BI$13&amp;"_"&amp;$AW$8,データシート2!$A:$SI,MATCH($AW$5&amp;"_"&amp;$BA30&amp;$AW$6,データシート2!$A$1:$SI$1,0),0)</f>
        <v>3511.5970000000002</v>
      </c>
      <c r="BJ30" s="961">
        <f t="shared" si="3"/>
        <v>8.1475568445475641</v>
      </c>
      <c r="BK30" s="319" t="e">
        <f t="shared" si="4"/>
        <v>#DIV/0!</v>
      </c>
    </row>
    <row r="31" spans="2:63" ht="15.95" customHeight="1" thickBot="1">
      <c r="B31" s="325"/>
      <c r="Z31" s="313"/>
      <c r="AB31" s="312"/>
      <c r="AC31" s="453" t="s">
        <v>23</v>
      </c>
      <c r="AD31" s="454"/>
      <c r="AE31" s="454"/>
      <c r="AF31" s="677" t="s">
        <v>86</v>
      </c>
      <c r="AG31" s="607" t="s">
        <v>87</v>
      </c>
      <c r="AH31" s="607" t="s">
        <v>88</v>
      </c>
      <c r="AI31" s="607" t="s">
        <v>89</v>
      </c>
      <c r="AJ31" s="607" t="s">
        <v>90</v>
      </c>
      <c r="AK31" s="607" t="s">
        <v>91</v>
      </c>
      <c r="AL31" s="607" t="s">
        <v>92</v>
      </c>
      <c r="AM31" s="607" t="s">
        <v>71</v>
      </c>
      <c r="AN31" s="607" t="s">
        <v>93</v>
      </c>
      <c r="AO31" s="607" t="s">
        <v>153</v>
      </c>
      <c r="AP31" s="678" t="s">
        <v>95</v>
      </c>
      <c r="AQ31" s="313"/>
      <c r="AV31" s="80" t="str">
        <f t="shared" si="10"/>
        <v>NF3</v>
      </c>
      <c r="AW31" s="80" t="str">
        <f t="shared" si="9"/>
        <v>NF3</v>
      </c>
      <c r="AX31" s="327">
        <f t="shared" si="8"/>
        <v>0</v>
      </c>
      <c r="AY31" s="327">
        <f t="shared" si="11"/>
        <v>0</v>
      </c>
      <c r="BA31" s="80">
        <v>25</v>
      </c>
      <c r="BB31" s="80"/>
      <c r="BC31" s="80" t="s">
        <v>171</v>
      </c>
      <c r="BD31" s="80" t="str">
        <f t="shared" si="1"/>
        <v>25：はん用機械器具製造業(N=0)</v>
      </c>
      <c r="BE31" s="961">
        <f>VLOOKUP(BE$13&amp;"_"&amp;$AV$8,データシート2!$A:$SI,MATCH($AV$5&amp;"_"&amp;$BA31&amp;$AV$6,データシート2!$A$1:$SI$1,0),0)</f>
        <v>0</v>
      </c>
      <c r="BF31" s="1071">
        <f>VLOOKUP(BF$13&amp;"_"&amp;$AW$8,データシート2!$A:$SI,MATCH($AW$5&amp;"_"&amp;$BA31&amp;$AW$6,データシート2!$A$1:$SI$1,0),0)</f>
        <v>0</v>
      </c>
      <c r="BG31" s="1071" t="e">
        <f t="shared" si="2"/>
        <v>#DIV/0!</v>
      </c>
      <c r="BH31" s="961">
        <f>VLOOKUP(BH$13&amp;"_"&amp;$AV$8,データシート2!$A:$SI,MATCH($AV$5&amp;"_"&amp;$BA31&amp;$AV$6,データシート2!$A$1:$SI$1,0),0)</f>
        <v>197</v>
      </c>
      <c r="BI31" s="961">
        <f>VLOOKUP(BI$13&amp;"_"&amp;$AW$8,データシート2!$A:$SI,MATCH($AW$5&amp;"_"&amp;$BA31&amp;$AW$6,データシート2!$A$1:$SI$1,0),0)</f>
        <v>1691.404</v>
      </c>
      <c r="BJ31" s="961">
        <f t="shared" si="3"/>
        <v>8.5858071065989847</v>
      </c>
      <c r="BK31" s="319" t="e">
        <f t="shared" si="4"/>
        <v>#DIV/0!</v>
      </c>
    </row>
    <row r="32" spans="2:63" ht="15.95" customHeight="1" thickTop="1" thickBot="1">
      <c r="B32" s="325"/>
      <c r="Z32" s="313"/>
      <c r="AB32" s="312"/>
      <c r="AC32" s="1131" t="s">
        <v>1376</v>
      </c>
      <c r="AD32" s="1131"/>
      <c r="AE32" s="1132"/>
      <c r="AF32" s="509">
        <f t="shared" ref="AF32:AP32" si="12">IFERROR(IF(SUM(F23:F26)/AF24&gt;1,1,SUM(F23:F26)/AF24),0)</f>
        <v>5.0276420124442528E-2</v>
      </c>
      <c r="AG32" s="509">
        <f t="shared" si="12"/>
        <v>4.6200238171404374E-2</v>
      </c>
      <c r="AH32" s="509">
        <f t="shared" si="12"/>
        <v>5.4941060246310555E-2</v>
      </c>
      <c r="AI32" s="509">
        <f t="shared" si="12"/>
        <v>5.8158817510036903E-2</v>
      </c>
      <c r="AJ32" s="509">
        <f t="shared" si="12"/>
        <v>5.4063399953918935E-2</v>
      </c>
      <c r="AK32" s="509">
        <f t="shared" si="12"/>
        <v>5.4501492543318208E-2</v>
      </c>
      <c r="AL32" s="509">
        <f t="shared" si="12"/>
        <v>5.0674431241082778E-2</v>
      </c>
      <c r="AM32" s="509">
        <f t="shared" si="12"/>
        <v>5.0436943345665529E-2</v>
      </c>
      <c r="AN32" s="509">
        <f t="shared" si="12"/>
        <v>5.2203347234249992E-2</v>
      </c>
      <c r="AO32" s="509">
        <f t="shared" si="12"/>
        <v>4.9182346285915293E-2</v>
      </c>
      <c r="AP32" s="509">
        <f t="shared" si="12"/>
        <v>4.0280716120713059E-2</v>
      </c>
      <c r="AQ32" s="313"/>
      <c r="BA32" s="80">
        <v>26</v>
      </c>
      <c r="BB32" s="80"/>
      <c r="BC32" s="80" t="s">
        <v>172</v>
      </c>
      <c r="BD32" s="80" t="str">
        <f t="shared" si="1"/>
        <v>26：生産用機械器具製造業(N=0)</v>
      </c>
      <c r="BE32" s="961">
        <f>VLOOKUP(BE$13&amp;"_"&amp;$AV$8,データシート2!$A:$SI,MATCH($AV$5&amp;"_"&amp;$BA32&amp;$AV$6,データシート2!$A$1:$SI$1,0),0)</f>
        <v>0</v>
      </c>
      <c r="BF32" s="1071">
        <f>VLOOKUP(BF$13&amp;"_"&amp;$AW$8,データシート2!$A:$SI,MATCH($AW$5&amp;"_"&amp;$BA32&amp;$AW$6,データシート2!$A$1:$SI$1,0),0)</f>
        <v>0</v>
      </c>
      <c r="BG32" s="1071" t="e">
        <f t="shared" si="2"/>
        <v>#DIV/0!</v>
      </c>
      <c r="BH32" s="961">
        <f>VLOOKUP(BH$13&amp;"_"&amp;$AV$8,データシート2!$A:$SI,MATCH($AV$5&amp;"_"&amp;$BA32&amp;$AV$6,データシート2!$A$1:$SI$1,0),0)</f>
        <v>209</v>
      </c>
      <c r="BI32" s="961">
        <f>VLOOKUP(BI$13&amp;"_"&amp;$AW$8,データシート2!$A:$SI,MATCH($AW$5&amp;"_"&amp;$BA32&amp;$AW$6,データシート2!$A$1:$SI$1,0),0)</f>
        <v>1554.9570000000001</v>
      </c>
      <c r="BJ32" s="961">
        <f t="shared" si="3"/>
        <v>7.4399856459330147</v>
      </c>
      <c r="BK32" s="319" t="e">
        <f t="shared" si="4"/>
        <v>#DIV/0!</v>
      </c>
    </row>
    <row r="33" spans="2:63" ht="15.95" customHeight="1" thickBot="1">
      <c r="B33" s="325"/>
      <c r="Z33" s="313"/>
      <c r="AB33" s="312"/>
      <c r="AC33" s="572"/>
      <c r="AD33" s="456" t="s">
        <v>31</v>
      </c>
      <c r="AE33" s="457"/>
      <c r="AF33" s="506">
        <f>IFERROR(IF(F22/AF25&gt;1,1,F22/AF25),0)</f>
        <v>2.7075382580605312E-2</v>
      </c>
      <c r="AG33" s="506">
        <f t="shared" ref="AG33:AP33" si="13">IFERROR(IF(G22/AG25&gt;1,1,G22/AG25),0)</f>
        <v>2.4618838941585477E-2</v>
      </c>
      <c r="AH33" s="506">
        <f t="shared" si="13"/>
        <v>3.1559133433344835E-2</v>
      </c>
      <c r="AI33" s="506">
        <f t="shared" si="13"/>
        <v>3.2570742962983262E-2</v>
      </c>
      <c r="AJ33" s="506">
        <f t="shared" si="13"/>
        <v>2.6681597805328236E-2</v>
      </c>
      <c r="AK33" s="506">
        <f t="shared" si="13"/>
        <v>2.7324262420167118E-2</v>
      </c>
      <c r="AL33" s="506">
        <f t="shared" si="13"/>
        <v>2.4876100912844867E-2</v>
      </c>
      <c r="AM33" s="506">
        <f t="shared" si="13"/>
        <v>2.5424508795559221E-2</v>
      </c>
      <c r="AN33" s="506">
        <f t="shared" si="13"/>
        <v>2.4644366497526937E-2</v>
      </c>
      <c r="AO33" s="506">
        <f t="shared" si="13"/>
        <v>0</v>
      </c>
      <c r="AP33" s="506">
        <f t="shared" si="13"/>
        <v>1.6346117088177924E-2</v>
      </c>
      <c r="AQ33" s="313"/>
      <c r="BA33" s="80">
        <v>27</v>
      </c>
      <c r="BB33" s="80"/>
      <c r="BC33" s="80" t="s">
        <v>173</v>
      </c>
      <c r="BD33" s="80" t="str">
        <f t="shared" si="1"/>
        <v>27：業務用機械器具製造業(N=0)</v>
      </c>
      <c r="BE33" s="961">
        <f>VLOOKUP(BE$13&amp;"_"&amp;$AV$8,データシート2!$A:$SI,MATCH($AV$5&amp;"_"&amp;$BA33&amp;$AV$6,データシート2!$A$1:$SI$1,0),0)</f>
        <v>0</v>
      </c>
      <c r="BF33" s="1071">
        <f>VLOOKUP(BF$13&amp;"_"&amp;$AW$8,データシート2!$A:$SI,MATCH($AW$5&amp;"_"&amp;$BA33&amp;$AW$6,データシート2!$A$1:$SI$1,0),0)</f>
        <v>0</v>
      </c>
      <c r="BG33" s="1071" t="e">
        <f t="shared" si="2"/>
        <v>#DIV/0!</v>
      </c>
      <c r="BH33" s="961">
        <f>VLOOKUP(BH$13&amp;"_"&amp;$AV$8,データシート2!$A:$SI,MATCH($AV$5&amp;"_"&amp;$BA33&amp;$AV$6,データシート2!$A$1:$SI$1,0),0)</f>
        <v>110</v>
      </c>
      <c r="BI33" s="961">
        <f>VLOOKUP(BI$13&amp;"_"&amp;$AW$8,データシート2!$A:$SI,MATCH($AW$5&amp;"_"&amp;$BA33&amp;$AW$6,データシート2!$A$1:$SI$1,0),0)</f>
        <v>1091.9639999999999</v>
      </c>
      <c r="BJ33" s="961">
        <f t="shared" si="3"/>
        <v>9.9269454545454536</v>
      </c>
      <c r="BK33" s="319" t="e">
        <f t="shared" si="4"/>
        <v>#DIV/0!</v>
      </c>
    </row>
    <row r="34" spans="2:63" ht="15.95" customHeight="1" thickBot="1">
      <c r="B34" s="325"/>
      <c r="Z34" s="313"/>
      <c r="AB34" s="312"/>
      <c r="AC34" s="572"/>
      <c r="AD34" s="458"/>
      <c r="AE34" s="457" t="s">
        <v>98</v>
      </c>
      <c r="AF34" s="507">
        <f>IFERROR(IF(F23/AF26&gt;1,1,F23/AF26),0)</f>
        <v>0</v>
      </c>
      <c r="AG34" s="507">
        <f t="shared" ref="AG34:AP36" si="14">IFERROR(IF(G23/AG26&gt;1,1,G23/AG26),0)</f>
        <v>0</v>
      </c>
      <c r="AH34" s="507">
        <f t="shared" si="14"/>
        <v>0</v>
      </c>
      <c r="AI34" s="507">
        <f t="shared" si="14"/>
        <v>0</v>
      </c>
      <c r="AJ34" s="507">
        <f t="shared" si="14"/>
        <v>0</v>
      </c>
      <c r="AK34" s="507">
        <f t="shared" si="14"/>
        <v>0</v>
      </c>
      <c r="AL34" s="507">
        <f t="shared" si="14"/>
        <v>0</v>
      </c>
      <c r="AM34" s="507">
        <f t="shared" si="14"/>
        <v>0</v>
      </c>
      <c r="AN34" s="507">
        <f t="shared" si="14"/>
        <v>0</v>
      </c>
      <c r="AO34" s="507">
        <f t="shared" si="14"/>
        <v>0</v>
      </c>
      <c r="AP34" s="507">
        <f t="shared" si="14"/>
        <v>0</v>
      </c>
      <c r="AQ34" s="313"/>
      <c r="BA34" s="80">
        <v>28</v>
      </c>
      <c r="BB34" s="80"/>
      <c r="BC34" s="80" t="s">
        <v>1357</v>
      </c>
      <c r="BD34" s="80" t="str">
        <f t="shared" si="1"/>
        <v>28：電子部品等製造業(N=0)</v>
      </c>
      <c r="BE34" s="961">
        <f>VLOOKUP(BE$13&amp;"_"&amp;$AV$8,データシート2!$A:$SI,MATCH($AV$5&amp;"_"&amp;$BA34&amp;$AV$6,データシート2!$A$1:$SI$1,0),0)</f>
        <v>0</v>
      </c>
      <c r="BF34" s="1071">
        <f>VLOOKUP(BF$13&amp;"_"&amp;$AW$8,データシート2!$A:$SI,MATCH($AW$5&amp;"_"&amp;$BA34&amp;$AW$6,データシート2!$A$1:$SI$1,0),0)</f>
        <v>0</v>
      </c>
      <c r="BG34" s="1071" t="e">
        <f t="shared" si="2"/>
        <v>#DIV/0!</v>
      </c>
      <c r="BH34" s="961">
        <f>VLOOKUP(BH$13&amp;"_"&amp;$AV$8,データシート2!$A:$SI,MATCH($AV$5&amp;"_"&amp;$BA34&amp;$AV$6,データシート2!$A$1:$SI$1,0),0)</f>
        <v>503</v>
      </c>
      <c r="BI34" s="961">
        <f>VLOOKUP(BI$13&amp;"_"&amp;$AW$8,データシート2!$A:$SI,MATCH($AW$5&amp;"_"&amp;$BA34&amp;$AW$6,データシート2!$A$1:$SI$1,0),0)</f>
        <v>15534.642</v>
      </c>
      <c r="BJ34" s="961">
        <f t="shared" si="3"/>
        <v>30.883980119284296</v>
      </c>
      <c r="BK34" s="319" t="e">
        <f t="shared" si="4"/>
        <v>#DIV/0!</v>
      </c>
    </row>
    <row r="35" spans="2:63" ht="15.95" customHeight="1" thickBot="1">
      <c r="B35" s="325">
        <f t="shared" ref="B35:B36" si="15">D35</f>
        <v>0</v>
      </c>
      <c r="C35" s="328"/>
      <c r="D35" s="315"/>
      <c r="E35" s="315"/>
      <c r="F35" s="315"/>
      <c r="G35" s="329"/>
      <c r="H35" s="329"/>
      <c r="I35" s="329"/>
      <c r="J35" s="329"/>
      <c r="K35" s="329"/>
      <c r="L35" s="329"/>
      <c r="M35" s="329"/>
      <c r="Z35" s="313"/>
      <c r="AB35" s="312"/>
      <c r="AC35" s="572"/>
      <c r="AD35" s="458"/>
      <c r="AE35" s="457" t="s">
        <v>107</v>
      </c>
      <c r="AF35" s="507">
        <f t="shared" ref="AF35:AF36" si="16">IFERROR(IF(F24/AF27&gt;1,1,F24/AF27),0)</f>
        <v>0</v>
      </c>
      <c r="AG35" s="507">
        <f t="shared" si="14"/>
        <v>0</v>
      </c>
      <c r="AH35" s="507">
        <f>IFERROR(IF(H24/AH27&gt;1,1,H24/AH27),0)</f>
        <v>0</v>
      </c>
      <c r="AI35" s="507">
        <f t="shared" si="14"/>
        <v>0</v>
      </c>
      <c r="AJ35" s="507">
        <f t="shared" si="14"/>
        <v>0</v>
      </c>
      <c r="AK35" s="507">
        <f t="shared" si="14"/>
        <v>0</v>
      </c>
      <c r="AL35" s="507">
        <f t="shared" si="14"/>
        <v>0</v>
      </c>
      <c r="AM35" s="507">
        <f t="shared" si="14"/>
        <v>0</v>
      </c>
      <c r="AN35" s="507">
        <f t="shared" si="14"/>
        <v>0</v>
      </c>
      <c r="AO35" s="507">
        <f t="shared" si="14"/>
        <v>0</v>
      </c>
      <c r="AP35" s="507">
        <f t="shared" si="14"/>
        <v>0</v>
      </c>
      <c r="AQ35" s="313"/>
      <c r="BA35" s="80">
        <v>29</v>
      </c>
      <c r="BB35" s="80"/>
      <c r="BC35" s="80" t="s">
        <v>174</v>
      </c>
      <c r="BD35" s="80" t="str">
        <f t="shared" si="1"/>
        <v>29：電気機械器具製造業(N=0)</v>
      </c>
      <c r="BE35" s="961">
        <f>VLOOKUP(BE$13&amp;"_"&amp;$AV$8,データシート2!$A:$SI,MATCH($AV$5&amp;"_"&amp;$BA35&amp;$AV$6,データシート2!$A$1:$SI$1,0),0)</f>
        <v>0</v>
      </c>
      <c r="BF35" s="1071">
        <f>VLOOKUP(BF$13&amp;"_"&amp;$AW$8,データシート2!$A:$SI,MATCH($AW$5&amp;"_"&amp;$BA35&amp;$AW$6,データシート2!$A$1:$SI$1,0),0)</f>
        <v>0</v>
      </c>
      <c r="BG35" s="1071" t="e">
        <f t="shared" si="2"/>
        <v>#DIV/0!</v>
      </c>
      <c r="BH35" s="961">
        <f>VLOOKUP(BH$13&amp;"_"&amp;$AV$8,データシート2!$A:$SI,MATCH($AV$5&amp;"_"&amp;$BA35&amp;$AV$6,データシート2!$A$1:$SI$1,0),0)</f>
        <v>307</v>
      </c>
      <c r="BI35" s="961">
        <f>VLOOKUP(BI$13&amp;"_"&amp;$AW$8,データシート2!$A:$SI,MATCH($AW$5&amp;"_"&amp;$BA35&amp;$AW$6,データシート2!$A$1:$SI$1,0),0)</f>
        <v>3673.0079999999998</v>
      </c>
      <c r="BJ35" s="961">
        <f t="shared" si="3"/>
        <v>11.964195439739413</v>
      </c>
      <c r="BK35" s="319" t="e">
        <f t="shared" si="4"/>
        <v>#DIV/0!</v>
      </c>
    </row>
    <row r="36" spans="2:63" ht="15.95" customHeight="1" thickBot="1">
      <c r="B36" s="325">
        <f t="shared" si="15"/>
        <v>0</v>
      </c>
      <c r="Z36" s="313"/>
      <c r="AB36" s="312"/>
      <c r="AC36" s="572"/>
      <c r="AD36" s="458"/>
      <c r="AE36" s="457" t="s">
        <v>110</v>
      </c>
      <c r="AF36" s="507">
        <f t="shared" si="16"/>
        <v>0.63405322765210781</v>
      </c>
      <c r="AG36" s="507">
        <f t="shared" si="14"/>
        <v>0.5681507052293131</v>
      </c>
      <c r="AH36" s="507">
        <f t="shared" si="14"/>
        <v>0.76520460128639456</v>
      </c>
      <c r="AI36" s="507">
        <f t="shared" si="14"/>
        <v>0.87453714089399037</v>
      </c>
      <c r="AJ36" s="507">
        <f t="shared" si="14"/>
        <v>0.33978814947085323</v>
      </c>
      <c r="AK36" s="507">
        <f t="shared" si="14"/>
        <v>0.29838232778326601</v>
      </c>
      <c r="AL36" s="507">
        <f t="shared" si="14"/>
        <v>0.27074436028992299</v>
      </c>
      <c r="AM36" s="507">
        <f t="shared" si="14"/>
        <v>0.30699111100844062</v>
      </c>
      <c r="AN36" s="507">
        <f t="shared" si="14"/>
        <v>0.28489087492766396</v>
      </c>
      <c r="AO36" s="507">
        <f t="shared" si="14"/>
        <v>0</v>
      </c>
      <c r="AP36" s="507">
        <f t="shared" si="14"/>
        <v>0.15447311866454258</v>
      </c>
      <c r="AQ36" s="313"/>
      <c r="BA36" s="80">
        <v>30</v>
      </c>
      <c r="BB36" s="80"/>
      <c r="BC36" s="80" t="s">
        <v>175</v>
      </c>
      <c r="BD36" s="80" t="str">
        <f t="shared" si="1"/>
        <v>30：情報通信機械器具製造業(N=0)</v>
      </c>
      <c r="BE36" s="961">
        <f>VLOOKUP(BE$13&amp;"_"&amp;$AV$8,データシート2!$A:$SI,MATCH($AV$5&amp;"_"&amp;$BA36&amp;$AV$6,データシート2!$A$1:$SI$1,0),0)</f>
        <v>0</v>
      </c>
      <c r="BF36" s="1071">
        <f>VLOOKUP(BF$13&amp;"_"&amp;$AW$8,データシート2!$A:$SI,MATCH($AW$5&amp;"_"&amp;$BA36&amp;$AW$6,データシート2!$A$1:$SI$1,0),0)</f>
        <v>0</v>
      </c>
      <c r="BG36" s="1071" t="e">
        <f t="shared" si="2"/>
        <v>#DIV/0!</v>
      </c>
      <c r="BH36" s="961">
        <f>VLOOKUP(BH$13&amp;"_"&amp;$AV$8,データシート2!$A:$SI,MATCH($AV$5&amp;"_"&amp;$BA36&amp;$AV$6,データシート2!$A$1:$SI$1,0),0)</f>
        <v>67</v>
      </c>
      <c r="BI36" s="961">
        <f>VLOOKUP(BI$13&amp;"_"&amp;$AW$8,データシート2!$A:$SI,MATCH($AW$5&amp;"_"&amp;$BA36&amp;$AW$6,データシート2!$A$1:$SI$1,0),0)</f>
        <v>456.03300000000002</v>
      </c>
      <c r="BJ36" s="961">
        <f t="shared" si="3"/>
        <v>6.8064626865671647</v>
      </c>
      <c r="BK36" s="319" t="e">
        <f t="shared" si="4"/>
        <v>#DIV/0!</v>
      </c>
    </row>
    <row r="37" spans="2:63" ht="15.95" customHeight="1">
      <c r="B37" s="330"/>
      <c r="C37" s="34"/>
      <c r="Z37" s="313"/>
      <c r="AB37" s="312"/>
      <c r="AC37" s="572"/>
      <c r="AD37" s="456" t="s">
        <v>112</v>
      </c>
      <c r="AE37" s="461"/>
      <c r="AF37" s="508">
        <f>IFERROR(IF(F26/AF29&gt;1,1,F26/AF29),0)</f>
        <v>0.19423289559426918</v>
      </c>
      <c r="AG37" s="508">
        <f t="shared" ref="AG37:AP37" si="17">IFERROR(IF(G26/AG29&gt;1,1,G26/AG29),0)</f>
        <v>0.15724863757803151</v>
      </c>
      <c r="AH37" s="508">
        <f t="shared" si="17"/>
        <v>0.16850765566782541</v>
      </c>
      <c r="AI37" s="508">
        <f t="shared" si="17"/>
        <v>0.19700355799199315</v>
      </c>
      <c r="AJ37" s="508">
        <f t="shared" si="17"/>
        <v>0.22055373253691599</v>
      </c>
      <c r="AK37" s="508">
        <f t="shared" si="17"/>
        <v>0.20100361238941594</v>
      </c>
      <c r="AL37" s="508">
        <f t="shared" si="17"/>
        <v>0.23813831003944805</v>
      </c>
      <c r="AM37" s="508">
        <f t="shared" si="17"/>
        <v>0.23273157702361766</v>
      </c>
      <c r="AN37" s="508">
        <f t="shared" si="17"/>
        <v>0.22846655023693871</v>
      </c>
      <c r="AO37" s="508">
        <f t="shared" si="17"/>
        <v>0.39007116702553557</v>
      </c>
      <c r="AP37" s="508">
        <f t="shared" si="17"/>
        <v>0.23074974357885408</v>
      </c>
      <c r="AQ37" s="313"/>
      <c r="BA37" s="80">
        <v>31</v>
      </c>
      <c r="BB37" s="80"/>
      <c r="BC37" s="80" t="s">
        <v>176</v>
      </c>
      <c r="BD37" s="80" t="str">
        <f t="shared" si="1"/>
        <v>31：輸送用機械器具製造業(N=0)</v>
      </c>
      <c r="BE37" s="961">
        <f>VLOOKUP(BE$13&amp;"_"&amp;$AV$8,データシート2!$A:$SI,MATCH($AV$5&amp;"_"&amp;$BA37&amp;$AV$6,データシート2!$A$1:$SI$1,0),0)</f>
        <v>0</v>
      </c>
      <c r="BF37" s="1071">
        <f>VLOOKUP(BF$13&amp;"_"&amp;$AW$8,データシート2!$A:$SI,MATCH($AW$5&amp;"_"&amp;$BA37&amp;$AW$6,データシート2!$A$1:$SI$1,0),0)</f>
        <v>0</v>
      </c>
      <c r="BG37" s="1071" t="e">
        <f t="shared" si="2"/>
        <v>#DIV/0!</v>
      </c>
      <c r="BH37" s="961">
        <f>VLOOKUP(BH$13&amp;"_"&amp;$AV$8,データシート2!$A:$SI,MATCH($AV$5&amp;"_"&amp;$BA37&amp;$AV$6,データシート2!$A$1:$SI$1,0),0)</f>
        <v>1025</v>
      </c>
      <c r="BI37" s="961">
        <f>VLOOKUP(BI$13&amp;"_"&amp;$AW$8,データシート2!$A:$SI,MATCH($AW$5&amp;"_"&amp;$BA37&amp;$AW$6,データシート2!$A$1:$SI$1,0),0)</f>
        <v>13587.948</v>
      </c>
      <c r="BJ37" s="961">
        <f t="shared" si="3"/>
        <v>13.256534634146341</v>
      </c>
      <c r="BK37" s="319" t="e">
        <f t="shared" si="4"/>
        <v>#DIV/0!</v>
      </c>
    </row>
    <row r="38" spans="2:63" ht="15.95" customHeight="1">
      <c r="B38" s="330"/>
      <c r="J38" s="15"/>
      <c r="K38" s="15"/>
      <c r="L38" s="15"/>
      <c r="M38" s="15"/>
      <c r="Z38" s="313"/>
      <c r="AB38" s="312"/>
      <c r="AP38" s="466"/>
      <c r="AQ38" s="313"/>
      <c r="BA38" s="80">
        <v>32</v>
      </c>
      <c r="BB38" s="80"/>
      <c r="BC38" s="80" t="s">
        <v>177</v>
      </c>
      <c r="BD38" s="80" t="str">
        <f t="shared" si="1"/>
        <v>32：その他の製造業(N=0)</v>
      </c>
      <c r="BE38" s="961">
        <f>VLOOKUP(BE$13&amp;"_"&amp;$AV$8,データシート2!$A:$SI,MATCH($AV$5&amp;"_"&amp;$BA38&amp;$AV$6,データシート2!$A$1:$SI$1,0),0)</f>
        <v>0</v>
      </c>
      <c r="BF38" s="1071">
        <f>VLOOKUP(BF$13&amp;"_"&amp;$AW$8,データシート2!$A:$SI,MATCH($AW$5&amp;"_"&amp;$BA38&amp;$AW$6,データシート2!$A$1:$SI$1,0),0)</f>
        <v>0</v>
      </c>
      <c r="BG38" s="1071" t="e">
        <f t="shared" si="2"/>
        <v>#DIV/0!</v>
      </c>
      <c r="BH38" s="961">
        <f>VLOOKUP(BH$13&amp;"_"&amp;$AV$8,データシート2!$A:$SI,MATCH($AV$5&amp;"_"&amp;$BA38&amp;$AV$6,データシート2!$A$1:$SI$1,0),0)</f>
        <v>75</v>
      </c>
      <c r="BI38" s="961">
        <f>VLOOKUP(BI$13&amp;"_"&amp;$AW$8,データシート2!$A:$SI,MATCH($AW$5&amp;"_"&amp;$BA38&amp;$AW$6,データシート2!$A$1:$SI$1,0),0)</f>
        <v>620.25699999999995</v>
      </c>
      <c r="BJ38" s="961">
        <f t="shared" si="3"/>
        <v>8.2700933333333335</v>
      </c>
      <c r="BK38" s="319" t="e">
        <f t="shared" si="4"/>
        <v>#DIV/0!</v>
      </c>
    </row>
    <row r="39" spans="2:63" ht="15.95" customHeight="1">
      <c r="B39" s="312"/>
      <c r="C39" s="15"/>
      <c r="D39" s="15"/>
      <c r="E39" s="992"/>
      <c r="F39" s="202"/>
      <c r="G39" s="202"/>
      <c r="H39" s="15"/>
      <c r="I39" s="15"/>
      <c r="J39" s="15"/>
      <c r="K39" s="15"/>
      <c r="L39" s="15"/>
      <c r="M39" s="15"/>
      <c r="Z39" s="313"/>
      <c r="AB39" s="312"/>
      <c r="AC39" s="310"/>
      <c r="AQ39" s="313"/>
      <c r="BA39" s="80" t="s">
        <v>345</v>
      </c>
      <c r="BB39" s="80" t="s">
        <v>102</v>
      </c>
      <c r="BC39" s="18" t="s">
        <v>1351</v>
      </c>
      <c r="BD39" s="80" t="str">
        <f t="shared" si="1"/>
        <v>F：電気・ガス・熱供給・水道業(N=1)</v>
      </c>
      <c r="BE39" s="961">
        <f>VLOOKUP(BE$13&amp;"_"&amp;$AV$8,データシート2!$A:$SI,MATCH($AV$5&amp;"_"&amp;$BA39&amp;$AV$6,データシート2!$A$1:$SI$1,0),0)</f>
        <v>1</v>
      </c>
      <c r="BF39" s="1071">
        <f>VLOOKUP(BF$13&amp;"_"&amp;$AW$8,データシート2!$A:$SI,MATCH($AW$5&amp;"_"&amp;$BA39&amp;$AW$6,データシート2!$A$1:$SI$1,0),0)</f>
        <v>4.8250000000000002</v>
      </c>
      <c r="BG39" s="1071">
        <f t="shared" ref="BG39:BG50" si="18">BF39/BE39</f>
        <v>4.8250000000000002</v>
      </c>
      <c r="BH39" s="961">
        <f>VLOOKUP(BH$13&amp;"_"&amp;$AV$8,データシート2!$A:$SI,MATCH($AV$5&amp;"_"&amp;$BA39&amp;$AV$6,データシート2!$A$1:$SI$1,0),0)</f>
        <v>487</v>
      </c>
      <c r="BI39" s="961">
        <f>VLOOKUP(BI$13&amp;"_"&amp;$AW$8,データシート2!$A:$SI,MATCH($AW$5&amp;"_"&amp;$BA39&amp;$AW$6,データシート2!$A$1:$SI$1,0),0)</f>
        <v>4822.1646000000001</v>
      </c>
      <c r="BJ39" s="961">
        <f t="shared" ref="BJ39:BJ50" si="19">BI39/BH39</f>
        <v>9.9017753593429152</v>
      </c>
      <c r="BK39" s="319">
        <f t="shared" ref="BK39:BK50" si="20">BG39/BJ39</f>
        <v>0.48728635268899784</v>
      </c>
    </row>
    <row r="40" spans="2:63" ht="15.95" customHeight="1">
      <c r="B40" s="312"/>
      <c r="Z40" s="313"/>
      <c r="AB40" s="312"/>
      <c r="AQ40" s="313"/>
      <c r="BA40" s="80" t="s">
        <v>195</v>
      </c>
      <c r="BB40" s="80"/>
      <c r="BC40" s="80" t="s">
        <v>178</v>
      </c>
      <c r="BD40" s="80" t="str">
        <f t="shared" si="1"/>
        <v>G：情報通信業(N=0)</v>
      </c>
      <c r="BE40" s="961">
        <f>VLOOKUP(BE$13&amp;"_"&amp;$AV$8,データシート2!$A:$SI,MATCH($AV$5&amp;"_"&amp;$BA40&amp;$AV$6,データシート2!$A$1:$SI$1,0),0)</f>
        <v>0</v>
      </c>
      <c r="BF40" s="1071">
        <f>VLOOKUP(BF$13&amp;"_"&amp;$AW$8,データシート2!$A:$SI,MATCH($AW$5&amp;"_"&amp;$BA40&amp;$AW$6,データシート2!$A$1:$SI$1,0),0)</f>
        <v>0</v>
      </c>
      <c r="BG40" s="1071" t="e">
        <f t="shared" si="18"/>
        <v>#DIV/0!</v>
      </c>
      <c r="BH40" s="961">
        <f>VLOOKUP(BH$13&amp;"_"&amp;$AV$8,データシート2!$A:$SI,MATCH($AV$5&amp;"_"&amp;$BA40&amp;$AV$6,データシート2!$A$1:$SI$1,0),0)</f>
        <v>448</v>
      </c>
      <c r="BI40" s="961">
        <f>VLOOKUP(BI$13&amp;"_"&amp;$AW$8,データシート2!$A:$SI,MATCH($AW$5&amp;"_"&amp;$BA40&amp;$AW$6,データシート2!$A$1:$SI$1,0),0)</f>
        <v>3688.2159999999999</v>
      </c>
      <c r="BJ40" s="961">
        <f t="shared" si="19"/>
        <v>8.2326250000000005</v>
      </c>
      <c r="BK40" s="319" t="e">
        <f t="shared" si="20"/>
        <v>#DIV/0!</v>
      </c>
    </row>
    <row r="41" spans="2:63" ht="15.95" customHeight="1">
      <c r="B41" s="331"/>
      <c r="Z41" s="313"/>
      <c r="AB41" s="563"/>
      <c r="AC41" s="338"/>
      <c r="AD41" s="338"/>
      <c r="AE41" s="338"/>
      <c r="AF41" s="338"/>
      <c r="AG41" s="338"/>
      <c r="AH41" s="338"/>
      <c r="AI41" s="338"/>
      <c r="AJ41" s="338"/>
      <c r="AK41" s="338"/>
      <c r="AL41" s="338"/>
      <c r="AM41" s="338"/>
      <c r="AN41" s="338"/>
      <c r="AO41" s="338"/>
      <c r="AP41" s="338"/>
      <c r="AQ41" s="339"/>
      <c r="BA41" s="80" t="s">
        <v>197</v>
      </c>
      <c r="BB41" s="80"/>
      <c r="BC41" s="80" t="s">
        <v>179</v>
      </c>
      <c r="BD41" s="80" t="str">
        <f t="shared" si="1"/>
        <v>H：運輸業，郵便業(N=0)</v>
      </c>
      <c r="BE41" s="961">
        <f>VLOOKUP(BE$13&amp;"_"&amp;$AV$8,データシート2!$A:$SI,MATCH($AV$5&amp;"_"&amp;$BA41&amp;$AV$6,データシート2!$A$1:$SI$1,0),0)</f>
        <v>0</v>
      </c>
      <c r="BF41" s="1071">
        <f>VLOOKUP(BF$13&amp;"_"&amp;$AW$8,データシート2!$A:$SI,MATCH($AW$5&amp;"_"&amp;$BA41&amp;$AW$6,データシート2!$A$1:$SI$1,0),0)</f>
        <v>0</v>
      </c>
      <c r="BG41" s="1071" t="e">
        <f t="shared" si="18"/>
        <v>#DIV/0!</v>
      </c>
      <c r="BH41" s="961">
        <f>VLOOKUP(BH$13&amp;"_"&amp;$AV$8,データシート2!$A:$SI,MATCH($AV$5&amp;"_"&amp;$BA41&amp;$AV$6,データシート2!$A$1:$SI$1,0),0)</f>
        <v>177</v>
      </c>
      <c r="BI41" s="961">
        <f>VLOOKUP(BI$13&amp;"_"&amp;$AW$8,データシート2!$A:$SI,MATCH($AW$5&amp;"_"&amp;$BA41&amp;$AW$6,データシート2!$A$1:$SI$1,0),0)</f>
        <v>1164.1189999999999</v>
      </c>
      <c r="BJ41" s="961">
        <f t="shared" si="19"/>
        <v>6.5769435028248582</v>
      </c>
      <c r="BK41" s="319" t="e">
        <f t="shared" si="20"/>
        <v>#DIV/0!</v>
      </c>
    </row>
    <row r="42" spans="2:63" ht="24.6" customHeight="1">
      <c r="B42" s="312"/>
      <c r="Z42" s="313"/>
      <c r="AB42" s="299" t="s">
        <v>1325</v>
      </c>
      <c r="BA42" s="80" t="s">
        <v>199</v>
      </c>
      <c r="BB42" s="80"/>
      <c r="BC42" s="80" t="s">
        <v>180</v>
      </c>
      <c r="BD42" s="80" t="str">
        <f t="shared" si="1"/>
        <v>I：卸売業，小売業(N=0)</v>
      </c>
      <c r="BE42" s="961">
        <f>VLOOKUP(BE$13&amp;"_"&amp;$AV$8,データシート2!$A:$SI,MATCH($AV$5&amp;"_"&amp;$BA42&amp;$AV$6,データシート2!$A$1:$SI$1,0),0)</f>
        <v>0</v>
      </c>
      <c r="BF42" s="1071">
        <f>VLOOKUP(BF$13&amp;"_"&amp;$AW$8,データシート2!$A:$SI,MATCH($AW$5&amp;"_"&amp;$BA42&amp;$AW$6,データシート2!$A$1:$SI$1,0),0)</f>
        <v>0</v>
      </c>
      <c r="BG42" s="1071" t="e">
        <f t="shared" si="18"/>
        <v>#DIV/0!</v>
      </c>
      <c r="BH42" s="961">
        <f>VLOOKUP(BH$13&amp;"_"&amp;$AV$8,データシート2!$A:$SI,MATCH($AV$5&amp;"_"&amp;$BA42&amp;$AV$6,データシート2!$A$1:$SI$1,0),0)</f>
        <v>631</v>
      </c>
      <c r="BI42" s="961">
        <f>VLOOKUP(BI$13&amp;"_"&amp;$AW$8,データシート2!$A:$SI,MATCH($AW$5&amp;"_"&amp;$BA42&amp;$AW$6,データシート2!$A$1:$SI$1,0),0)</f>
        <v>2525.8719999999998</v>
      </c>
      <c r="BJ42" s="961">
        <f t="shared" si="19"/>
        <v>4.0029667194928686</v>
      </c>
      <c r="BK42" s="319" t="e">
        <f t="shared" si="20"/>
        <v>#DIV/0!</v>
      </c>
    </row>
    <row r="43" spans="2:63" ht="15.95" customHeight="1">
      <c r="B43" s="312"/>
      <c r="Z43" s="313"/>
      <c r="AB43" s="300"/>
      <c r="AC43" s="562"/>
      <c r="AD43" s="562"/>
      <c r="AE43" s="562"/>
      <c r="AF43" s="562"/>
      <c r="AG43" s="562"/>
      <c r="AH43" s="562"/>
      <c r="AI43" s="562"/>
      <c r="AJ43" s="562"/>
      <c r="AK43" s="562"/>
      <c r="AL43" s="562"/>
      <c r="AM43" s="562"/>
      <c r="AN43" s="562"/>
      <c r="AO43" s="562"/>
      <c r="AP43" s="562"/>
      <c r="AQ43" s="309"/>
      <c r="BA43" s="80" t="s">
        <v>201</v>
      </c>
      <c r="BB43" s="80"/>
      <c r="BC43" s="80" t="s">
        <v>183</v>
      </c>
      <c r="BD43" s="80" t="str">
        <f t="shared" si="1"/>
        <v>J：金融業，保険業(N=0)</v>
      </c>
      <c r="BE43" s="961">
        <f>VLOOKUP(BE$13&amp;"_"&amp;$AV$8,データシート2!$A:$SI,MATCH($AV$5&amp;"_"&amp;$BA43&amp;$AV$6,データシート2!$A$1:$SI$1,0),0)</f>
        <v>0</v>
      </c>
      <c r="BF43" s="1071">
        <f>VLOOKUP(BF$13&amp;"_"&amp;$AW$8,データシート2!$A:$SI,MATCH($AW$5&amp;"_"&amp;$BA43&amp;$AW$6,データシート2!$A$1:$SI$1,0),0)</f>
        <v>0</v>
      </c>
      <c r="BG43" s="1071" t="e">
        <f t="shared" si="18"/>
        <v>#DIV/0!</v>
      </c>
      <c r="BH43" s="961">
        <f>VLOOKUP(BH$13&amp;"_"&amp;$AV$8,データシート2!$A:$SI,MATCH($AV$5&amp;"_"&amp;$BA43&amp;$AV$6,データシート2!$A$1:$SI$1,0),0)</f>
        <v>156</v>
      </c>
      <c r="BI43" s="961">
        <f>VLOOKUP(BI$13&amp;"_"&amp;$AW$8,データシート2!$A:$SI,MATCH($AW$5&amp;"_"&amp;$BA43&amp;$AW$6,データシート2!$A$1:$SI$1,0),0)</f>
        <v>784.63499999999999</v>
      </c>
      <c r="BJ43" s="961">
        <f t="shared" si="19"/>
        <v>5.0297115384615383</v>
      </c>
      <c r="BK43" s="319" t="e">
        <f t="shared" si="20"/>
        <v>#DIV/0!</v>
      </c>
    </row>
    <row r="44" spans="2:63" ht="15.95" customHeight="1">
      <c r="B44" s="331"/>
      <c r="Z44" s="313"/>
      <c r="AB44" s="312"/>
      <c r="AQ44" s="313"/>
      <c r="BA44" s="80" t="s">
        <v>203</v>
      </c>
      <c r="BB44" s="80"/>
      <c r="BC44" s="80" t="s">
        <v>186</v>
      </c>
      <c r="BD44" s="80" t="str">
        <f t="shared" si="1"/>
        <v>K：不動産業，物品賃貸業(N=0)</v>
      </c>
      <c r="BE44" s="961">
        <f>VLOOKUP(BE$13&amp;"_"&amp;$AV$8,データシート2!$A:$SI,MATCH($AV$5&amp;"_"&amp;$BA44&amp;$AV$6,データシート2!$A$1:$SI$1,0),0)</f>
        <v>0</v>
      </c>
      <c r="BF44" s="1071">
        <f>VLOOKUP(BF$13&amp;"_"&amp;$AW$8,データシート2!$A:$SI,MATCH($AW$5&amp;"_"&amp;$BA44&amp;$AW$6,データシート2!$A$1:$SI$1,0),0)</f>
        <v>0</v>
      </c>
      <c r="BG44" s="1071" t="e">
        <f t="shared" si="18"/>
        <v>#DIV/0!</v>
      </c>
      <c r="BH44" s="961">
        <f>VLOOKUP(BH$13&amp;"_"&amp;$AV$8,データシート2!$A:$SI,MATCH($AV$5&amp;"_"&amp;$BA44&amp;$AV$6,データシート2!$A$1:$SI$1,0),0)</f>
        <v>658</v>
      </c>
      <c r="BI44" s="961">
        <f>VLOOKUP(BI$13&amp;"_"&amp;$AW$8,データシート2!$A:$SI,MATCH($AW$5&amp;"_"&amp;$BA44&amp;$AW$6,データシート2!$A$1:$SI$1,0),0)</f>
        <v>3495.9209999999998</v>
      </c>
      <c r="BJ44" s="961">
        <f t="shared" si="19"/>
        <v>5.3129498480243162</v>
      </c>
      <c r="BK44" s="319" t="e">
        <f t="shared" si="20"/>
        <v>#DIV/0!</v>
      </c>
    </row>
    <row r="45" spans="2:63" ht="15.95" customHeight="1">
      <c r="B45" s="332"/>
      <c r="Z45" s="313"/>
      <c r="AB45" s="312"/>
      <c r="AQ45" s="313"/>
      <c r="BA45" s="80" t="s">
        <v>204</v>
      </c>
      <c r="BB45" s="80"/>
      <c r="BC45" s="80" t="s">
        <v>1356</v>
      </c>
      <c r="BD45" s="80" t="str">
        <f t="shared" si="1"/>
        <v>L：学術研究,専門･技術ｻｰﾋﾞｽ業(N=0)</v>
      </c>
      <c r="BE45" s="961">
        <f>VLOOKUP(BE$13&amp;"_"&amp;$AV$8,データシート2!$A:$SI,MATCH($AV$5&amp;"_"&amp;$BA45&amp;$AV$6,データシート2!$A$1:$SI$1,0),0)</f>
        <v>0</v>
      </c>
      <c r="BF45" s="1071">
        <f>VLOOKUP(BF$13&amp;"_"&amp;$AW$8,データシート2!$A:$SI,MATCH($AW$5&amp;"_"&amp;$BA45&amp;$AW$6,データシート2!$A$1:$SI$1,0),0)</f>
        <v>0</v>
      </c>
      <c r="BG45" s="1071" t="e">
        <f t="shared" si="18"/>
        <v>#DIV/0!</v>
      </c>
      <c r="BH45" s="961">
        <f>VLOOKUP(BH$13&amp;"_"&amp;$AV$8,データシート2!$A:$SI,MATCH($AV$5&amp;"_"&amp;$BA45&amp;$AV$6,データシート2!$A$1:$SI$1,0),0)</f>
        <v>130</v>
      </c>
      <c r="BI45" s="961">
        <f>VLOOKUP(BI$13&amp;"_"&amp;$AW$8,データシート2!$A:$SI,MATCH($AW$5&amp;"_"&amp;$BA45&amp;$AW$6,データシート2!$A$1:$SI$1,0),0)</f>
        <v>1691.826</v>
      </c>
      <c r="BJ45" s="961">
        <f t="shared" si="19"/>
        <v>13.014046153846154</v>
      </c>
      <c r="BK45" s="319" t="e">
        <f t="shared" si="20"/>
        <v>#DIV/0!</v>
      </c>
    </row>
    <row r="46" spans="2:63" ht="15.95" customHeight="1">
      <c r="B46" s="332"/>
      <c r="Z46" s="313"/>
      <c r="AB46" s="312"/>
      <c r="AQ46" s="313"/>
      <c r="BA46" s="80" t="s">
        <v>205</v>
      </c>
      <c r="BB46" s="80"/>
      <c r="BC46" s="80" t="s">
        <v>189</v>
      </c>
      <c r="BD46" s="80" t="str">
        <f t="shared" si="1"/>
        <v>M：宿泊業，飲食サービス業(N=0)</v>
      </c>
      <c r="BE46" s="961">
        <f>VLOOKUP(BE$13&amp;"_"&amp;$AV$8,データシート2!$A:$SI,MATCH($AV$5&amp;"_"&amp;$BA46&amp;$AV$6,データシート2!$A$1:$SI$1,0),0)</f>
        <v>0</v>
      </c>
      <c r="BF46" s="1071">
        <f>VLOOKUP(BF$13&amp;"_"&amp;$AW$8,データシート2!$A:$SI,MATCH($AW$5&amp;"_"&amp;$BA46&amp;$AW$6,データシート2!$A$1:$SI$1,0),0)</f>
        <v>0</v>
      </c>
      <c r="BG46" s="1071" t="e">
        <f t="shared" si="18"/>
        <v>#DIV/0!</v>
      </c>
      <c r="BH46" s="961">
        <f>VLOOKUP(BH$13&amp;"_"&amp;$AV$8,データシート2!$A:$SI,MATCH($AV$5&amp;"_"&amp;$BA46&amp;$AV$6,データシート2!$A$1:$SI$1,0),0)</f>
        <v>375</v>
      </c>
      <c r="BI46" s="961">
        <f>VLOOKUP(BI$13&amp;"_"&amp;$AW$8,データシート2!$A:$SI,MATCH($AW$5&amp;"_"&amp;$BA46&amp;$AW$6,データシート2!$A$1:$SI$1,0),0)</f>
        <v>1572.2190000000001</v>
      </c>
      <c r="BJ46" s="961">
        <f t="shared" si="19"/>
        <v>4.1925840000000001</v>
      </c>
      <c r="BK46" s="319" t="e">
        <f t="shared" si="20"/>
        <v>#DIV/0!</v>
      </c>
    </row>
    <row r="47" spans="2:63" ht="15.95" customHeight="1">
      <c r="B47" s="332"/>
      <c r="Z47" s="313"/>
      <c r="AB47" s="312"/>
      <c r="AQ47" s="313"/>
      <c r="BA47" s="80" t="s">
        <v>206</v>
      </c>
      <c r="BB47" s="80"/>
      <c r="BC47" s="80" t="s">
        <v>190</v>
      </c>
      <c r="BD47" s="80" t="str">
        <f t="shared" si="1"/>
        <v>N：生活関連ｻｰﾋﾞｽ業,娯楽業(N=0)</v>
      </c>
      <c r="BE47" s="961">
        <f>VLOOKUP(BE$13&amp;"_"&amp;$AV$8,データシート2!$A:$SI,MATCH($AV$5&amp;"_"&amp;$BA47&amp;$AV$6,データシート2!$A$1:$SI$1,0),0)</f>
        <v>0</v>
      </c>
      <c r="BF47" s="1071">
        <f>VLOOKUP(BF$13&amp;"_"&amp;$AW$8,データシート2!$A:$SI,MATCH($AW$5&amp;"_"&amp;$BA47&amp;$AW$6,データシート2!$A$1:$SI$1,0),0)</f>
        <v>0</v>
      </c>
      <c r="BG47" s="1071" t="e">
        <f t="shared" si="18"/>
        <v>#DIV/0!</v>
      </c>
      <c r="BH47" s="961">
        <f>VLOOKUP(BH$13&amp;"_"&amp;$AV$8,データシート2!$A:$SI,MATCH($AV$5&amp;"_"&amp;$BA47&amp;$AV$6,データシート2!$A$1:$SI$1,0),0)</f>
        <v>205</v>
      </c>
      <c r="BI47" s="961">
        <f>VLOOKUP(BI$13&amp;"_"&amp;$AW$8,データシート2!$A:$SI,MATCH($AW$5&amp;"_"&amp;$BA47&amp;$AW$6,データシート2!$A$1:$SI$1,0),0)</f>
        <v>902.05799999999999</v>
      </c>
      <c r="BJ47" s="961">
        <f t="shared" si="19"/>
        <v>4.4002829268292682</v>
      </c>
      <c r="BK47" s="319" t="e">
        <f t="shared" si="20"/>
        <v>#DIV/0!</v>
      </c>
    </row>
    <row r="48" spans="2:63" ht="15.95" customHeight="1">
      <c r="B48" s="332"/>
      <c r="Z48" s="313"/>
      <c r="AB48" s="312"/>
      <c r="AQ48" s="313"/>
      <c r="BA48" s="80" t="s">
        <v>207</v>
      </c>
      <c r="BB48" s="80"/>
      <c r="BC48" s="80" t="s">
        <v>191</v>
      </c>
      <c r="BD48" s="80" t="str">
        <f t="shared" si="1"/>
        <v>O：教育，学習支援業(N=0)</v>
      </c>
      <c r="BE48" s="961">
        <f>VLOOKUP(BE$13&amp;"_"&amp;$AV$8,データシート2!$A:$SI,MATCH($AV$5&amp;"_"&amp;$BA48&amp;$AV$6,データシート2!$A$1:$SI$1,0),0)</f>
        <v>0</v>
      </c>
      <c r="BF48" s="1071">
        <f>VLOOKUP(BF$13&amp;"_"&amp;$AW$8,データシート2!$A:$SI,MATCH($AW$5&amp;"_"&amp;$BA48&amp;$AW$6,データシート2!$A$1:$SI$1,0),0)</f>
        <v>0</v>
      </c>
      <c r="BG48" s="1071" t="e">
        <f t="shared" si="18"/>
        <v>#DIV/0!</v>
      </c>
      <c r="BH48" s="961">
        <f>VLOOKUP(BH$13&amp;"_"&amp;$AV$8,データシート2!$A:$SI,MATCH($AV$5&amp;"_"&amp;$BA48&amp;$AV$6,データシート2!$A$1:$SI$1,0),0)</f>
        <v>398</v>
      </c>
      <c r="BI48" s="961">
        <f>VLOOKUP(BI$13&amp;"_"&amp;$AW$8,データシート2!$A:$SI,MATCH($AW$5&amp;"_"&amp;$BA48&amp;$AW$6,データシート2!$A$1:$SI$1,0),0)</f>
        <v>3292.5529999999999</v>
      </c>
      <c r="BJ48" s="961">
        <f t="shared" si="19"/>
        <v>8.2727462311557787</v>
      </c>
      <c r="BK48" s="319" t="e">
        <f t="shared" si="20"/>
        <v>#DIV/0!</v>
      </c>
    </row>
    <row r="49" spans="2:63" ht="15.95" customHeight="1">
      <c r="B49" s="332"/>
      <c r="Z49" s="313"/>
      <c r="AB49" s="312"/>
      <c r="AQ49" s="313"/>
      <c r="BA49" s="80" t="s">
        <v>208</v>
      </c>
      <c r="BB49" s="80"/>
      <c r="BC49" s="80" t="s">
        <v>192</v>
      </c>
      <c r="BD49" s="80" t="str">
        <f t="shared" si="1"/>
        <v>P：医療，福祉(N=0)</v>
      </c>
      <c r="BE49" s="961">
        <f>VLOOKUP(BE$13&amp;"_"&amp;$AV$8,データシート2!$A:$SI,MATCH($AV$5&amp;"_"&amp;$BA49&amp;$AV$6,データシート2!$A$1:$SI$1,0),0)</f>
        <v>0</v>
      </c>
      <c r="BF49" s="1071">
        <f>VLOOKUP(BF$13&amp;"_"&amp;$AW$8,データシート2!$A:$SI,MATCH($AW$5&amp;"_"&amp;$BA49&amp;$AW$6,データシート2!$A$1:$SI$1,0),0)</f>
        <v>0</v>
      </c>
      <c r="BG49" s="1071" t="e">
        <f t="shared" si="18"/>
        <v>#DIV/0!</v>
      </c>
      <c r="BH49" s="961">
        <f>VLOOKUP(BH$13&amp;"_"&amp;$AV$8,データシート2!$A:$SI,MATCH($AV$5&amp;"_"&amp;$BA49&amp;$AV$6,データシート2!$A$1:$SI$1,0),0)</f>
        <v>810</v>
      </c>
      <c r="BI49" s="961">
        <f>VLOOKUP(BI$13&amp;"_"&amp;$AW$8,データシート2!$A:$SI,MATCH($AW$5&amp;"_"&amp;$BA49&amp;$AW$6,データシート2!$A$1:$SI$1,0),0)</f>
        <v>4485.7309999999998</v>
      </c>
      <c r="BJ49" s="961">
        <f t="shared" si="19"/>
        <v>5.5379395061728394</v>
      </c>
      <c r="BK49" s="319" t="e">
        <f t="shared" si="20"/>
        <v>#DIV/0!</v>
      </c>
    </row>
    <row r="50" spans="2:63" ht="15.95" customHeight="1">
      <c r="B50" s="332"/>
      <c r="C50" s="15"/>
      <c r="D50" s="202"/>
      <c r="E50" s="202"/>
      <c r="F50" s="15"/>
      <c r="G50" s="15"/>
      <c r="H50" s="15"/>
      <c r="I50" s="15"/>
      <c r="J50" s="15"/>
      <c r="K50" s="15"/>
      <c r="L50" s="15"/>
      <c r="M50" s="15"/>
      <c r="Z50" s="313"/>
      <c r="AB50" s="312"/>
      <c r="AQ50" s="313"/>
      <c r="BA50" s="80" t="s">
        <v>209</v>
      </c>
      <c r="BB50" s="80"/>
      <c r="BC50" s="80" t="s">
        <v>193</v>
      </c>
      <c r="BD50" s="80" t="str">
        <f t="shared" si="1"/>
        <v>Q：複合サービス事業(N=0)</v>
      </c>
      <c r="BE50" s="961">
        <f>VLOOKUP(BE$13&amp;"_"&amp;$AV$8,データシート2!$A:$SI,MATCH($AV$5&amp;"_"&amp;$BA50&amp;$AV$6,データシート2!$A$1:$SI$1,0),0)</f>
        <v>0</v>
      </c>
      <c r="BF50" s="1071">
        <f>VLOOKUP(BF$13&amp;"_"&amp;$AW$8,データシート2!$A:$SI,MATCH($AW$5&amp;"_"&amp;$BA50&amp;$AW$6,データシート2!$A$1:$SI$1,0),0)</f>
        <v>0</v>
      </c>
      <c r="BG50" s="1071" t="e">
        <f t="shared" si="18"/>
        <v>#DIV/0!</v>
      </c>
      <c r="BH50" s="961">
        <f>VLOOKUP(BH$13&amp;"_"&amp;$AV$8,データシート2!$A:$SI,MATCH($AV$5&amp;"_"&amp;$BA50&amp;$AV$6,データシート2!$A$1:$SI$1,0),0)</f>
        <v>3</v>
      </c>
      <c r="BI50" s="961">
        <f>VLOOKUP(BI$13&amp;"_"&amp;$AW$8,データシート2!$A:$SI,MATCH($AW$5&amp;"_"&amp;$BA50&amp;$AW$6,データシート2!$A$1:$SI$1,0),0)</f>
        <v>16.463999999999999</v>
      </c>
      <c r="BJ50" s="961">
        <f t="shared" si="19"/>
        <v>5.4879999999999995</v>
      </c>
      <c r="BK50" s="319" t="e">
        <f t="shared" si="20"/>
        <v>#DIV/0!</v>
      </c>
    </row>
    <row r="51" spans="2:63" ht="15.95" customHeight="1">
      <c r="B51" s="312"/>
      <c r="Z51" s="313"/>
      <c r="AB51" s="312"/>
      <c r="AQ51" s="313"/>
      <c r="BA51" s="80" t="s">
        <v>1626</v>
      </c>
      <c r="BB51" s="80"/>
      <c r="BC51" s="18" t="s">
        <v>1627</v>
      </c>
      <c r="BD51" s="80" t="str">
        <f t="shared" ref="BD51" si="21">BC51&amp;"(N="&amp;BE51&amp;")"</f>
        <v>R：ｻｰﾋﾞｽ業(他に分類されない)(N=0)</v>
      </c>
      <c r="BE51" s="961">
        <f>VLOOKUP(BE$13&amp;"_"&amp;$AV$8,データシート2!$A:$SI,MATCH($AV$5&amp;"_"&amp;$BA51&amp;$AV$6,データシート2!$A$1:$SI$1,0),0)</f>
        <v>0</v>
      </c>
      <c r="BF51" s="1071">
        <f>VLOOKUP(BF$13&amp;"_"&amp;$AW$8,データシート2!$A:$SI,MATCH($AW$5&amp;"_"&amp;$BA51&amp;$AW$6,データシート2!$A$1:$SI$1,0),0)</f>
        <v>0</v>
      </c>
      <c r="BG51" s="1071" t="e">
        <f t="shared" ref="BG51" si="22">BF51/BE51</f>
        <v>#DIV/0!</v>
      </c>
      <c r="BH51" s="961">
        <f>VLOOKUP(BH$13&amp;"_"&amp;$AV$8,データシート2!$A:$SI,MATCH($AV$5&amp;"_"&amp;$BA51&amp;$AV$6,データシート2!$A$1:$SI$1,0),0)</f>
        <v>619</v>
      </c>
      <c r="BI51" s="961">
        <f>VLOOKUP(BI$13&amp;"_"&amp;$AW$8,データシート2!$A:$SI,MATCH($AW$5&amp;"_"&amp;$BA51&amp;$AW$6,データシート2!$A$1:$SI$1,0),0)</f>
        <v>16048.449430000001</v>
      </c>
      <c r="BJ51" s="961">
        <f t="shared" ref="BJ51" si="23">BI51/BH51</f>
        <v>25.926412649434575</v>
      </c>
      <c r="BK51" s="319" t="e">
        <f t="shared" ref="BK51" si="24">BG51/BJ51</f>
        <v>#DIV/0!</v>
      </c>
    </row>
    <row r="52" spans="2:63" ht="15.95" customHeight="1">
      <c r="B52" s="312"/>
      <c r="Z52" s="313"/>
      <c r="AB52" s="312"/>
      <c r="AQ52" s="313"/>
      <c r="BA52" s="80" t="s">
        <v>211</v>
      </c>
      <c r="BB52" s="80"/>
      <c r="BC52" s="80" t="s">
        <v>1355</v>
      </c>
      <c r="BD52" s="80" t="str">
        <f>BC52&amp;"(N="&amp;BE52&amp;")"</f>
        <v>S：公務(N=0)</v>
      </c>
      <c r="BE52" s="961">
        <f>VLOOKUP(BE$13&amp;"_"&amp;$AV$8,データシート2!$A:$SI,MATCH($AV$5&amp;"_"&amp;$BA52&amp;$AV$6,データシート2!$A$1:$SI$1,0),0)</f>
        <v>0</v>
      </c>
      <c r="BF52" s="1071">
        <f>VLOOKUP(BF$13&amp;"_"&amp;$AW$8,データシート2!$A:$SI,MATCH($AW$5&amp;"_"&amp;$BA52&amp;$AW$6,データシート2!$A$1:$SI$1,0),0)</f>
        <v>0</v>
      </c>
      <c r="BG52" s="1071" t="e">
        <f t="shared" ref="BG52:BG62" si="25">BF52/BE52</f>
        <v>#DIV/0!</v>
      </c>
      <c r="BH52" s="961">
        <f>VLOOKUP(BH$13&amp;"_"&amp;$AV$8,データシート2!$A:$SI,MATCH($AV$5&amp;"_"&amp;$BA52&amp;$AV$6,データシート2!$A$1:$SI$1,0),0)</f>
        <v>227</v>
      </c>
      <c r="BI52" s="961">
        <f>VLOOKUP(BI$13&amp;"_"&amp;$AW$8,データシート2!$A:$SI,MATCH($AW$5&amp;"_"&amp;$BA52&amp;$AW$6,データシート2!$A$1:$SI$1,0),0)</f>
        <v>1429.175</v>
      </c>
      <c r="BJ52" s="961">
        <f t="shared" ref="BJ52:BJ62" si="26">BI52/BH52</f>
        <v>6.2959251101321581</v>
      </c>
      <c r="BK52" s="319" t="e">
        <f t="shared" ref="BK52:BK62" si="27">BG52/BJ52</f>
        <v>#DIV/0!</v>
      </c>
    </row>
    <row r="53" spans="2:63" ht="15.95" customHeight="1">
      <c r="B53" s="312"/>
      <c r="P53" s="198" t="s">
        <v>1386</v>
      </c>
      <c r="Z53" s="313"/>
      <c r="AB53" s="312"/>
      <c r="AQ53" s="313"/>
      <c r="BA53" s="80" t="s">
        <v>1316</v>
      </c>
      <c r="BB53" s="80" t="s">
        <v>212</v>
      </c>
      <c r="BC53" s="80" t="s">
        <v>196</v>
      </c>
      <c r="BD53" s="80" t="str">
        <f>BC53&amp;"(N="&amp;BE53&amp;")"</f>
        <v>石油精製業・コークス製造業(N=0)</v>
      </c>
      <c r="BE53" s="961">
        <f>BE57+BE58</f>
        <v>0</v>
      </c>
      <c r="BF53" s="1071">
        <f>BF57+BF58</f>
        <v>0</v>
      </c>
      <c r="BG53" s="1071" t="e">
        <f t="shared" si="25"/>
        <v>#DIV/0!</v>
      </c>
      <c r="BH53" s="961">
        <f>BH57+BH58</f>
        <v>33</v>
      </c>
      <c r="BI53" s="961">
        <f>BI57+BI58</f>
        <v>26443.679</v>
      </c>
      <c r="BJ53" s="961">
        <f t="shared" si="26"/>
        <v>801.32360606060604</v>
      </c>
      <c r="BK53" s="319" t="e">
        <f t="shared" si="27"/>
        <v>#DIV/0!</v>
      </c>
    </row>
    <row r="54" spans="2:63" ht="15.95" customHeight="1" thickBot="1">
      <c r="B54" s="452"/>
      <c r="C54" s="453" t="s">
        <v>1315</v>
      </c>
      <c r="D54" s="454"/>
      <c r="E54" s="454"/>
      <c r="F54" s="605" t="s">
        <v>86</v>
      </c>
      <c r="G54" s="510" t="s">
        <v>87</v>
      </c>
      <c r="H54" s="510" t="s">
        <v>88</v>
      </c>
      <c r="I54" s="510" t="s">
        <v>89</v>
      </c>
      <c r="J54" s="510" t="s">
        <v>90</v>
      </c>
      <c r="K54" s="510" t="s">
        <v>91</v>
      </c>
      <c r="L54" s="510" t="s">
        <v>92</v>
      </c>
      <c r="M54" s="510" t="s">
        <v>71</v>
      </c>
      <c r="N54" s="510" t="s">
        <v>93</v>
      </c>
      <c r="O54" s="510" t="s">
        <v>153</v>
      </c>
      <c r="P54" s="511" t="s">
        <v>95</v>
      </c>
      <c r="Z54" s="313"/>
      <c r="AB54" s="312"/>
      <c r="AQ54" s="313"/>
      <c r="BA54" s="80" t="s">
        <v>1317</v>
      </c>
      <c r="BB54" s="80"/>
      <c r="BC54" s="80" t="s">
        <v>198</v>
      </c>
      <c r="BD54" s="80" t="str">
        <f t="shared" ref="BD54:BD56" si="28">BC54&amp;"(N="&amp;BE54&amp;")"</f>
        <v>発電所・変電所(N=0)</v>
      </c>
      <c r="BE54" s="961">
        <f>BE59+BE60</f>
        <v>0</v>
      </c>
      <c r="BF54" s="1071">
        <f>BF59+BF60</f>
        <v>0</v>
      </c>
      <c r="BG54" s="1071" t="e">
        <f t="shared" si="25"/>
        <v>#DIV/0!</v>
      </c>
      <c r="BH54" s="961">
        <f>BH59+BH60</f>
        <v>224</v>
      </c>
      <c r="BI54" s="961">
        <f>BI59+BI60</f>
        <v>22617.216</v>
      </c>
      <c r="BJ54" s="961">
        <f t="shared" si="26"/>
        <v>100.96971428571429</v>
      </c>
      <c r="BK54" s="319" t="e">
        <f t="shared" si="27"/>
        <v>#DIV/0!</v>
      </c>
    </row>
    <row r="55" spans="2:63" ht="15.95" customHeight="1" thickTop="1" thickBot="1">
      <c r="B55" s="312"/>
      <c r="C55" s="455" t="s">
        <v>116</v>
      </c>
      <c r="D55" s="572"/>
      <c r="E55" s="572"/>
      <c r="F55" s="997">
        <f>SUM(F56,F57,F60,F61,F62,F63,F64,F65,)</f>
        <v>8.3249999999999993</v>
      </c>
      <c r="G55" s="1004">
        <f t="shared" ref="G55:P55" si="29">SUM(G56,G57,G60,G61,G62,G63,G64,G65,)</f>
        <v>7.56</v>
      </c>
      <c r="H55" s="1004">
        <f t="shared" si="29"/>
        <v>9.5749999999999993</v>
      </c>
      <c r="I55" s="1004">
        <f t="shared" si="29"/>
        <v>11.026</v>
      </c>
      <c r="J55" s="1004">
        <f t="shared" si="29"/>
        <v>10.705</v>
      </c>
      <c r="K55" s="1004">
        <f t="shared" si="29"/>
        <v>9.8960000000000008</v>
      </c>
      <c r="L55" s="1004">
        <f t="shared" si="29"/>
        <v>10.236000000000001</v>
      </c>
      <c r="M55" s="1004">
        <f t="shared" si="29"/>
        <v>10.364000000000001</v>
      </c>
      <c r="N55" s="1004">
        <f t="shared" si="29"/>
        <v>9.766</v>
      </c>
      <c r="O55" s="1004">
        <f t="shared" si="29"/>
        <v>9.0069999999999997</v>
      </c>
      <c r="P55" s="1005">
        <f t="shared" si="29"/>
        <v>7.5449999999999999</v>
      </c>
      <c r="Z55" s="313"/>
      <c r="AB55" s="312"/>
      <c r="AQ55" s="313"/>
      <c r="BA55" s="80">
        <v>3411</v>
      </c>
      <c r="BB55" s="80"/>
      <c r="BC55" s="80" t="s">
        <v>200</v>
      </c>
      <c r="BD55" s="80" t="str">
        <f t="shared" si="28"/>
        <v>ガス製造工場(N=0)</v>
      </c>
      <c r="BE55" s="961">
        <f>BE61</f>
        <v>0</v>
      </c>
      <c r="BF55" s="1071">
        <f>BF61</f>
        <v>0</v>
      </c>
      <c r="BG55" s="1071" t="e">
        <f t="shared" si="25"/>
        <v>#DIV/0!</v>
      </c>
      <c r="BH55" s="961">
        <f>BH61</f>
        <v>30</v>
      </c>
      <c r="BI55" s="961">
        <f>BI61</f>
        <v>768.30100000000004</v>
      </c>
      <c r="BJ55" s="961">
        <f t="shared" si="26"/>
        <v>25.610033333333334</v>
      </c>
      <c r="BK55" s="319" t="e">
        <f t="shared" si="27"/>
        <v>#DIV/0!</v>
      </c>
    </row>
    <row r="56" spans="2:63" ht="15.95" customHeight="1" thickBot="1">
      <c r="B56" s="312"/>
      <c r="C56" s="680" t="str">
        <f>D56</f>
        <v>エネルギー起源CO2</v>
      </c>
      <c r="D56" s="460" t="s">
        <v>1364</v>
      </c>
      <c r="E56" s="457"/>
      <c r="F56" s="999">
        <f>IFERROR(VLOOKUP(年度マスタ!$K$4&amp;"_"&amp;F$54,データシート1!$A:$CD,MATCH("bc_"&amp;$C56,データシート1!$A$1:$CD$1,0),0),0)</f>
        <v>8.3249999999999993</v>
      </c>
      <c r="G56" s="1006">
        <f>IFERROR(VLOOKUP(年度マスタ!$K$4&amp;"_"&amp;G$54,データシート1!$A:$CD,MATCH("bc_"&amp;$C56,データシート1!$A$1:$CD$1,0),0),0)</f>
        <v>7.56</v>
      </c>
      <c r="H56" s="1006">
        <f>IFERROR(VLOOKUP(年度マスタ!$K$4&amp;"_"&amp;H$54,データシート1!$A:$CD,MATCH("bc_"&amp;$C56,データシート1!$A$1:$CD$1,0),0),0)</f>
        <v>9.5749999999999993</v>
      </c>
      <c r="I56" s="1006">
        <f>IFERROR(VLOOKUP(年度マスタ!$K$4&amp;"_"&amp;I$54,データシート1!$A:$CD,MATCH("bc_"&amp;$C56,データシート1!$A$1:$CD$1,0),0),0)</f>
        <v>11.026</v>
      </c>
      <c r="J56" s="1006">
        <f>IFERROR(VLOOKUP(年度マスタ!$K$4&amp;"_"&amp;J$54,データシート1!$A:$CD,MATCH("bc_"&amp;$C56,データシート1!$A$1:$CD$1,0),0),0)</f>
        <v>10.705</v>
      </c>
      <c r="K56" s="1006">
        <f>IFERROR(VLOOKUP(年度マスタ!$K$4&amp;"_"&amp;K$54,データシート1!$A:$CD,MATCH("bc_"&amp;$C56,データシート1!$A$1:$CD$1,0),0),0)</f>
        <v>9.8960000000000008</v>
      </c>
      <c r="L56" s="1006">
        <f>IFERROR(VLOOKUP(年度マスタ!$K$4&amp;"_"&amp;L$54,データシート1!$A:$CD,MATCH("bc_"&amp;$C56,データシート1!$A$1:$CD$1,0),0),0)</f>
        <v>10.236000000000001</v>
      </c>
      <c r="M56" s="1006">
        <f>IFERROR(VLOOKUP(年度マスタ!$K$4&amp;"_"&amp;M$54,データシート1!$A:$CD,MATCH("bc_"&amp;$C56,データシート1!$A$1:$CD$1,0),0),0)</f>
        <v>10.364000000000001</v>
      </c>
      <c r="N56" s="1006">
        <f>IFERROR(VLOOKUP(年度マスタ!$K$4&amp;"_"&amp;N$54,データシート1!$A:$CD,MATCH("bc_"&amp;$C56,データシート1!$A$1:$CD$1,0),0),0)</f>
        <v>9.766</v>
      </c>
      <c r="O56" s="1006">
        <f>IFERROR(VLOOKUP(年度マスタ!$K$4&amp;"_"&amp;O$54,データシート1!$A:$CD,MATCH("bc_"&amp;$C56,データシート1!$A$1:$CD$1,0),0),0)</f>
        <v>9.0069999999999997</v>
      </c>
      <c r="P56" s="1007">
        <f>IFERROR(VLOOKUP(年度マスタ!$K$4&amp;"_"&amp;P$54,データシート1!$A:$CD,MATCH("bc_"&amp;$C56,データシート1!$A$1:$CD$1,0),0),0)</f>
        <v>7.5449999999999999</v>
      </c>
      <c r="Z56" s="313"/>
      <c r="AB56" s="312"/>
      <c r="AQ56" s="313"/>
      <c r="BA56" s="80">
        <v>3511</v>
      </c>
      <c r="BB56" s="80"/>
      <c r="BC56" s="80" t="s">
        <v>202</v>
      </c>
      <c r="BD56" s="80" t="str">
        <f t="shared" si="28"/>
        <v>熱供給業(N=0)</v>
      </c>
      <c r="BE56" s="961">
        <f>BE62</f>
        <v>0</v>
      </c>
      <c r="BF56" s="1071">
        <f>BF62</f>
        <v>0</v>
      </c>
      <c r="BG56" s="1071" t="e">
        <f t="shared" si="25"/>
        <v>#DIV/0!</v>
      </c>
      <c r="BH56" s="961">
        <f>BH62</f>
        <v>138</v>
      </c>
      <c r="BI56" s="961">
        <f>BI62</f>
        <v>528.86</v>
      </c>
      <c r="BJ56" s="961">
        <f t="shared" si="26"/>
        <v>3.8323188405797102</v>
      </c>
      <c r="BK56" s="319" t="e">
        <f t="shared" si="27"/>
        <v>#DIV/0!</v>
      </c>
    </row>
    <row r="57" spans="2:63" ht="15.95" customHeight="1" thickBot="1">
      <c r="B57" s="312"/>
      <c r="C57" s="572"/>
      <c r="D57" s="458" t="s">
        <v>1365</v>
      </c>
      <c r="E57" s="457"/>
      <c r="F57" s="999">
        <f>SUM(F58:F59)</f>
        <v>0</v>
      </c>
      <c r="G57" s="1006">
        <f t="shared" ref="G57:J57" si="30">SUM(G58:G59)</f>
        <v>0</v>
      </c>
      <c r="H57" s="1006">
        <f t="shared" si="30"/>
        <v>0</v>
      </c>
      <c r="I57" s="1006">
        <f t="shared" si="30"/>
        <v>0</v>
      </c>
      <c r="J57" s="1006">
        <f t="shared" si="30"/>
        <v>0</v>
      </c>
      <c r="K57" s="1006">
        <f t="shared" ref="K57:O57" si="31">SUM(K58:K59)</f>
        <v>0</v>
      </c>
      <c r="L57" s="1006">
        <f t="shared" si="31"/>
        <v>0</v>
      </c>
      <c r="M57" s="1006">
        <f t="shared" si="31"/>
        <v>0</v>
      </c>
      <c r="N57" s="1006">
        <f t="shared" si="31"/>
        <v>0</v>
      </c>
      <c r="O57" s="1006">
        <f t="shared" si="31"/>
        <v>0</v>
      </c>
      <c r="P57" s="1007">
        <f>SUM(P58:P59)</f>
        <v>0</v>
      </c>
      <c r="Z57" s="313"/>
      <c r="AB57" s="312"/>
      <c r="AQ57" s="313"/>
      <c r="BA57" s="333">
        <v>1711</v>
      </c>
      <c r="BB57" s="333"/>
      <c r="BC57" s="333"/>
      <c r="BD57" s="333" t="s">
        <v>1318</v>
      </c>
      <c r="BE57" s="962">
        <f>VLOOKUP(BE$13&amp;"_"&amp;$AV$8,データシート2!$A:$SI,MATCH($AV$5&amp;"_"&amp;$BA57,データシート2!$A$1:$SI$1,0),0)</f>
        <v>0</v>
      </c>
      <c r="BF57" s="1072">
        <f>VLOOKUP(BF$13&amp;"_"&amp;$AW$8,データシート2!$A:$SI,MATCH($AW$5&amp;"_"&amp;$BA57,データシート2!$A$1:$SI$1,0),0)</f>
        <v>0</v>
      </c>
      <c r="BG57" s="1072" t="e">
        <f t="shared" si="25"/>
        <v>#DIV/0!</v>
      </c>
      <c r="BH57" s="962">
        <f>VLOOKUP(BH$13&amp;"_"&amp;$AV$8,データシート2!$A:$SI,MATCH($AV$5&amp;"_"&amp;$BA57,データシート2!$A$1:$SI$1,0),0)</f>
        <v>30</v>
      </c>
      <c r="BI57" s="962">
        <f>VLOOKUP(BI$13&amp;"_"&amp;$AW$8,データシート2!$A:$SI,MATCH($AW$5&amp;"_"&amp;$BA57,データシート2!$A$1:$SI$1,0),0)</f>
        <v>24946.238000000001</v>
      </c>
      <c r="BJ57" s="962">
        <f t="shared" si="26"/>
        <v>831.54126666666673</v>
      </c>
      <c r="BK57" s="319" t="e">
        <f t="shared" si="27"/>
        <v>#DIV/0!</v>
      </c>
    </row>
    <row r="58" spans="2:63" ht="15.95" customHeight="1" thickBot="1">
      <c r="B58" s="312"/>
      <c r="C58" s="680" t="s">
        <v>1349</v>
      </c>
      <c r="D58" s="458" t="s">
        <v>1348</v>
      </c>
      <c r="E58" s="457" t="s">
        <v>1346</v>
      </c>
      <c r="F58" s="1001">
        <f>IFERROR(VLOOKUP(年度マスタ!$K$4&amp;"_"&amp;F$54,データシート1!$A:$CD,MATCH("bc_"&amp;$C58,データシート1!$A$1:$CD$1,0),0),0)</f>
        <v>0</v>
      </c>
      <c r="G58" s="1008">
        <f>IFERROR(VLOOKUP(年度マスタ!$K$4&amp;"_"&amp;G$54,データシート1!$A:$CD,MATCH("bc_"&amp;$C58,データシート1!$A$1:$CD$1,0),0),0)</f>
        <v>0</v>
      </c>
      <c r="H58" s="1008">
        <f>IFERROR(VLOOKUP(年度マスタ!$K$4&amp;"_"&amp;H$54,データシート1!$A:$CD,MATCH("bc_"&amp;$C58,データシート1!$A$1:$CD$1,0),0),0)</f>
        <v>0</v>
      </c>
      <c r="I58" s="1008">
        <f>IFERROR(VLOOKUP(年度マスタ!$K$4&amp;"_"&amp;I$54,データシート1!$A:$CD,MATCH("bc_"&amp;$C58,データシート1!$A$1:$CD$1,0),0),0)</f>
        <v>0</v>
      </c>
      <c r="J58" s="1008">
        <f>IFERROR(VLOOKUP(年度マスタ!$K$4&amp;"_"&amp;J$54,データシート1!$A:$CD,MATCH("bc_"&amp;$C58,データシート1!$A$1:$CD$1,0),0),0)</f>
        <v>0</v>
      </c>
      <c r="K58" s="1008">
        <f>IFERROR(VLOOKUP(年度マスタ!$K$4&amp;"_"&amp;K$54,データシート1!$A:$CD,MATCH("bc_"&amp;$C58,データシート1!$A$1:$CD$1,0),0),0)</f>
        <v>0</v>
      </c>
      <c r="L58" s="1008">
        <f>IFERROR(VLOOKUP(年度マスタ!$K$4&amp;"_"&amp;L$54,データシート1!$A:$CD,MATCH("bc_"&amp;$C58,データシート1!$A$1:$CD$1,0),0),0)</f>
        <v>0</v>
      </c>
      <c r="M58" s="1008">
        <f>IFERROR(VLOOKUP(年度マスタ!$K$4&amp;"_"&amp;M$54,データシート1!$A:$CD,MATCH("bc_"&amp;$C58,データシート1!$A$1:$CD$1,0),0),0)</f>
        <v>0</v>
      </c>
      <c r="N58" s="1008">
        <f>IFERROR(VLOOKUP(年度マスタ!$K$4&amp;"_"&amp;N$54,データシート1!$A:$CD,MATCH("bc_"&amp;$C58,データシート1!$A$1:$CD$1,0),0),0)</f>
        <v>0</v>
      </c>
      <c r="O58" s="1008">
        <f>IFERROR(VLOOKUP(年度マスタ!$K$4&amp;"_"&amp;O$54,データシート1!$A:$CD,MATCH("bc_"&amp;$C58,データシート1!$A$1:$CD$1,0),0),0)</f>
        <v>0</v>
      </c>
      <c r="P58" s="1009">
        <f>IFERROR(VLOOKUP(年度マスタ!$K$4&amp;"_"&amp;P$54,データシート1!$A:$CD,MATCH("bc_"&amp;$C58,データシート1!$A$1:$CD$1,0),0),0)</f>
        <v>0</v>
      </c>
      <c r="Z58" s="313"/>
      <c r="AB58" s="312"/>
      <c r="AQ58" s="313"/>
      <c r="BA58" s="333">
        <v>1731</v>
      </c>
      <c r="BB58" s="333"/>
      <c r="BC58" s="333"/>
      <c r="BD58" s="333" t="s">
        <v>329</v>
      </c>
      <c r="BE58" s="962">
        <f>VLOOKUP(BE$13&amp;"_"&amp;$AV$8,データシート2!$A:$SI,MATCH($AV$5&amp;"_"&amp;$BA58,データシート2!$A$1:$SI$1,0),0)</f>
        <v>0</v>
      </c>
      <c r="BF58" s="1072">
        <f>VLOOKUP(BF$13&amp;"_"&amp;$AW$8,データシート2!$A:$SI,MATCH($AW$5&amp;"_"&amp;$BA58,データシート2!$A$1:$SI$1,0),0)</f>
        <v>0</v>
      </c>
      <c r="BG58" s="1072" t="e">
        <f t="shared" si="25"/>
        <v>#DIV/0!</v>
      </c>
      <c r="BH58" s="962">
        <f>VLOOKUP(BH$13&amp;"_"&amp;$AV$8,データシート2!$A:$SI,MATCH($AV$5&amp;"_"&amp;$BA58,データシート2!$A$1:$SI$1,0),0)</f>
        <v>3</v>
      </c>
      <c r="BI58" s="962">
        <f>VLOOKUP(BI$13&amp;"_"&amp;$AW$8,データシート2!$A:$SI,MATCH($AW$5&amp;"_"&amp;$BA58,データシート2!$A$1:$SI$1,0),0)</f>
        <v>1497.441</v>
      </c>
      <c r="BJ58" s="962">
        <f t="shared" si="26"/>
        <v>499.14699999999999</v>
      </c>
      <c r="BK58" s="319" t="e">
        <f t="shared" si="27"/>
        <v>#DIV/0!</v>
      </c>
    </row>
    <row r="59" spans="2:63" ht="15.95" customHeight="1" thickBot="1">
      <c r="B59" s="325"/>
      <c r="C59" s="680" t="s">
        <v>1345</v>
      </c>
      <c r="D59" s="459" t="s">
        <v>1350</v>
      </c>
      <c r="E59" s="457" t="s">
        <v>1347</v>
      </c>
      <c r="F59" s="1001">
        <f>IFERROR(VLOOKUP(年度マスタ!$K$4&amp;"_"&amp;F$54,データシート1!$A:$CD,MATCH("bc_"&amp;$C59,データシート1!$A$1:$CD$1,0),0),0)</f>
        <v>0</v>
      </c>
      <c r="G59" s="1008">
        <f>IFERROR(VLOOKUP(年度マスタ!$K$4&amp;"_"&amp;G$54,データシート1!$A:$CD,MATCH("bc_"&amp;$C59,データシート1!$A$1:$CD$1,0),0),0)</f>
        <v>0</v>
      </c>
      <c r="H59" s="1008">
        <f>IFERROR(VLOOKUP(年度マスタ!$K$4&amp;"_"&amp;H$54,データシート1!$A:$CD,MATCH("bc_"&amp;$C59,データシート1!$A$1:$CD$1,0),0),0)</f>
        <v>0</v>
      </c>
      <c r="I59" s="1008">
        <f>IFERROR(VLOOKUP(年度マスタ!$K$4&amp;"_"&amp;I$54,データシート1!$A:$CD,MATCH("bc_"&amp;$C59,データシート1!$A$1:$CD$1,0),0),0)</f>
        <v>0</v>
      </c>
      <c r="J59" s="1008">
        <f>IFERROR(VLOOKUP(年度マスタ!$K$4&amp;"_"&amp;J$54,データシート1!$A:$CD,MATCH("bc_"&amp;$C59,データシート1!$A$1:$CD$1,0),0),0)</f>
        <v>0</v>
      </c>
      <c r="K59" s="1008">
        <f>IFERROR(VLOOKUP(年度マスタ!$K$4&amp;"_"&amp;K$54,データシート1!$A:$CD,MATCH("bc_"&amp;$C59,データシート1!$A$1:$CD$1,0),0),0)</f>
        <v>0</v>
      </c>
      <c r="L59" s="1008">
        <f>IFERROR(VLOOKUP(年度マスタ!$K$4&amp;"_"&amp;L$54,データシート1!$A:$CD,MATCH("bc_"&amp;$C59,データシート1!$A$1:$CD$1,0),0),0)</f>
        <v>0</v>
      </c>
      <c r="M59" s="1008">
        <f>IFERROR(VLOOKUP(年度マスタ!$K$4&amp;"_"&amp;M$54,データシート1!$A:$CD,MATCH("bc_"&amp;$C59,データシート1!$A$1:$CD$1,0),0),0)</f>
        <v>0</v>
      </c>
      <c r="N59" s="1008">
        <f>IFERROR(VLOOKUP(年度マスタ!$K$4&amp;"_"&amp;N$54,データシート1!$A:$CD,MATCH("bc_"&amp;$C59,データシート1!$A$1:$CD$1,0),0),0)</f>
        <v>0</v>
      </c>
      <c r="O59" s="1008">
        <f>IFERROR(VLOOKUP(年度マスタ!$K$4&amp;"_"&amp;O$54,データシート1!$A:$CD,MATCH("bc_"&amp;$C59,データシート1!$A$1:$CD$1,0),0),0)</f>
        <v>0</v>
      </c>
      <c r="P59" s="1009">
        <f>IFERROR(VLOOKUP(年度マスタ!$K$4&amp;"_"&amp;P$54,データシート1!$A:$CD,MATCH("bc_"&amp;$C59,データシート1!$A$1:$CD$1,0),0),0)</f>
        <v>0</v>
      </c>
      <c r="Z59" s="313"/>
      <c r="AB59" s="312"/>
      <c r="AQ59" s="313"/>
      <c r="BA59" s="333">
        <v>3311</v>
      </c>
      <c r="BB59" s="333"/>
      <c r="BC59" s="333"/>
      <c r="BD59" s="333" t="s">
        <v>348</v>
      </c>
      <c r="BE59" s="962">
        <f>VLOOKUP(BE$13&amp;"_"&amp;$AV$8,データシート2!$A:$SI,MATCH($AV$5&amp;"_"&amp;$BA59,データシート2!$A$1:$SI$1,0),0)</f>
        <v>0</v>
      </c>
      <c r="BF59" s="1072">
        <f>VLOOKUP(BF$13&amp;"_"&amp;$AW$8,データシート2!$A:$SI,MATCH($AW$5&amp;"_"&amp;$BA59,データシート2!$A$1:$SI$1,0),0)</f>
        <v>0</v>
      </c>
      <c r="BG59" s="1072" t="e">
        <f t="shared" si="25"/>
        <v>#DIV/0!</v>
      </c>
      <c r="BH59" s="962">
        <f>VLOOKUP(BH$13&amp;"_"&amp;$AV$8,データシート2!$A:$SI,MATCH($AV$5&amp;"_"&amp;$BA59,データシート2!$A$1:$SI$1,0),0)</f>
        <v>224</v>
      </c>
      <c r="BI59" s="962">
        <f>VLOOKUP(BI$13&amp;"_"&amp;$AW$8,データシート2!$A:$SI,MATCH($AW$5&amp;"_"&amp;$BA59,データシート2!$A$1:$SI$1,0),0)</f>
        <v>22617.216</v>
      </c>
      <c r="BJ59" s="962">
        <f t="shared" si="26"/>
        <v>100.96971428571429</v>
      </c>
      <c r="BK59" s="319" t="e">
        <f t="shared" si="27"/>
        <v>#DIV/0!</v>
      </c>
    </row>
    <row r="60" spans="2:63" ht="15.95" customHeight="1" thickBot="1">
      <c r="B60" s="325"/>
      <c r="C60" s="681" t="str">
        <f>D60</f>
        <v>CH4</v>
      </c>
      <c r="D60" s="460" t="s">
        <v>1362</v>
      </c>
      <c r="E60" s="457"/>
      <c r="F60" s="999">
        <f>IFERROR(VLOOKUP(年度マスタ!$K$4&amp;"_"&amp;F$54,データシート1!$A:$CD,MATCH("bc_"&amp;$C60,データシート1!$A$1:$CD$1,0),0),0)</f>
        <v>0</v>
      </c>
      <c r="G60" s="1006">
        <f>IFERROR(VLOOKUP(年度マスタ!$K$4&amp;"_"&amp;G$54,データシート1!$A:$CD,MATCH("bc_"&amp;$C60,データシート1!$A$1:$CD$1,0),0),0)</f>
        <v>0</v>
      </c>
      <c r="H60" s="1006">
        <f>IFERROR(VLOOKUP(年度マスタ!$K$4&amp;"_"&amp;H$54,データシート1!$A:$CD,MATCH("bc_"&amp;$C60,データシート1!$A$1:$CD$1,0),0),0)</f>
        <v>0</v>
      </c>
      <c r="I60" s="1006">
        <f>IFERROR(VLOOKUP(年度マスタ!$K$4&amp;"_"&amp;I$54,データシート1!$A:$CD,MATCH("bc_"&amp;$C60,データシート1!$A$1:$CD$1,0),0),0)</f>
        <v>0</v>
      </c>
      <c r="J60" s="1006">
        <f>IFERROR(VLOOKUP(年度マスタ!$K$4&amp;"_"&amp;J$54,データシート1!$A:$CD,MATCH("bc_"&amp;$C60,データシート1!$A$1:$CD$1,0),0),0)</f>
        <v>0</v>
      </c>
      <c r="K60" s="1006">
        <f>IFERROR(VLOOKUP(年度マスタ!$K$4&amp;"_"&amp;K$54,データシート1!$A:$CD,MATCH("bc_"&amp;$C60,データシート1!$A$1:$CD$1,0),0),0)</f>
        <v>0</v>
      </c>
      <c r="L60" s="1006">
        <f>IFERROR(VLOOKUP(年度マスタ!$K$4&amp;"_"&amp;L$54,データシート1!$A:$CD,MATCH("bc_"&amp;$C60,データシート1!$A$1:$CD$1,0),0),0)</f>
        <v>0</v>
      </c>
      <c r="M60" s="1006">
        <f>IFERROR(VLOOKUP(年度マスタ!$K$4&amp;"_"&amp;M$54,データシート1!$A:$CD,MATCH("bc_"&amp;$C60,データシート1!$A$1:$CD$1,0),0),0)</f>
        <v>0</v>
      </c>
      <c r="N60" s="1006">
        <f>IFERROR(VLOOKUP(年度マスタ!$K$4&amp;"_"&amp;N$54,データシート1!$A:$CD,MATCH("bc_"&amp;$C60,データシート1!$A$1:$CD$1,0),0),0)</f>
        <v>0</v>
      </c>
      <c r="O60" s="1006">
        <f>IFERROR(VLOOKUP(年度マスタ!$K$4&amp;"_"&amp;O$54,データシート1!$A:$CD,MATCH("bc_"&amp;$C60,データシート1!$A$1:$CD$1,0),0),0)</f>
        <v>0</v>
      </c>
      <c r="P60" s="1007">
        <f>IFERROR(VLOOKUP(年度マスタ!$K$4&amp;"_"&amp;P$54,データシート1!$A:$CD,MATCH("bc_"&amp;$C60,データシート1!$A$1:$CD$1,0),0),0)</f>
        <v>0</v>
      </c>
      <c r="Z60" s="313"/>
      <c r="AB60" s="312"/>
      <c r="AD60" s="334"/>
      <c r="AQ60" s="313"/>
      <c r="BA60" s="333">
        <v>3312</v>
      </c>
      <c r="BB60" s="333"/>
      <c r="BC60" s="333"/>
      <c r="BD60" s="333" t="s">
        <v>349</v>
      </c>
      <c r="BE60" s="962">
        <f>VLOOKUP(BE$13&amp;"_"&amp;$AV$8,データシート2!$A:$SI,MATCH($AV$5&amp;"_"&amp;$BA60,データシート2!$A$1:$SI$1,0),0)</f>
        <v>0</v>
      </c>
      <c r="BF60" s="1072">
        <f>VLOOKUP(BF$13&amp;"_"&amp;$AW$8,データシート2!$A:$SI,MATCH($AW$5&amp;"_"&amp;$BA60,データシート2!$A$1:$SI$1,0),0)</f>
        <v>0</v>
      </c>
      <c r="BG60" s="1072" t="e">
        <f t="shared" si="25"/>
        <v>#DIV/0!</v>
      </c>
      <c r="BH60" s="962">
        <f>VLOOKUP(BH$13&amp;"_"&amp;$AV$8,データシート2!$A:$SI,MATCH($AV$5&amp;"_"&amp;$BA60,データシート2!$A$1:$SI$1,0),0)</f>
        <v>0</v>
      </c>
      <c r="BI60" s="962">
        <f>VLOOKUP(BI$13&amp;"_"&amp;$AW$8,データシート2!$A:$SI,MATCH($AW$5&amp;"_"&amp;$BA60,データシート2!$A$1:$SI$1,0),0)</f>
        <v>0</v>
      </c>
      <c r="BJ60" s="962" t="e">
        <f t="shared" si="26"/>
        <v>#DIV/0!</v>
      </c>
      <c r="BK60" s="319" t="e">
        <f t="shared" si="27"/>
        <v>#DIV/0!</v>
      </c>
    </row>
    <row r="61" spans="2:63" ht="15.95" customHeight="1" thickBot="1">
      <c r="B61" s="325">
        <f>AE32</f>
        <v>0</v>
      </c>
      <c r="C61" s="681" t="str">
        <f t="shared" ref="C61:C65" si="32">D61</f>
        <v>N2O</v>
      </c>
      <c r="D61" s="460" t="s">
        <v>1363</v>
      </c>
      <c r="E61" s="457"/>
      <c r="F61" s="999">
        <f>IFERROR(VLOOKUP(年度マスタ!$K$4&amp;"_"&amp;F$54,データシート1!$A:$CD,MATCH("bc_"&amp;$C61,データシート1!$A$1:$CD$1,0),0),0)</f>
        <v>0</v>
      </c>
      <c r="G61" s="1006">
        <f>IFERROR(VLOOKUP(年度マスタ!$K$4&amp;"_"&amp;G$54,データシート1!$A:$CD,MATCH("bc_"&amp;$C61,データシート1!$A$1:$CD$1,0),0),0)</f>
        <v>0</v>
      </c>
      <c r="H61" s="1006">
        <f>IFERROR(VLOOKUP(年度マスタ!$K$4&amp;"_"&amp;H$54,データシート1!$A:$CD,MATCH("bc_"&amp;$C61,データシート1!$A$1:$CD$1,0),0),0)</f>
        <v>0</v>
      </c>
      <c r="I61" s="1006">
        <f>IFERROR(VLOOKUP(年度マスタ!$K$4&amp;"_"&amp;I$54,データシート1!$A:$CD,MATCH("bc_"&amp;$C61,データシート1!$A$1:$CD$1,0),0),0)</f>
        <v>0</v>
      </c>
      <c r="J61" s="1006">
        <f>IFERROR(VLOOKUP(年度マスタ!$K$4&amp;"_"&amp;J$54,データシート1!$A:$CD,MATCH("bc_"&amp;$C61,データシート1!$A$1:$CD$1,0),0),0)</f>
        <v>0</v>
      </c>
      <c r="K61" s="1006">
        <f>IFERROR(VLOOKUP(年度マスタ!$K$4&amp;"_"&amp;K$54,データシート1!$A:$CD,MATCH("bc_"&amp;$C61,データシート1!$A$1:$CD$1,0),0),0)</f>
        <v>0</v>
      </c>
      <c r="L61" s="1006">
        <f>IFERROR(VLOOKUP(年度マスタ!$K$4&amp;"_"&amp;L$54,データシート1!$A:$CD,MATCH("bc_"&amp;$C61,データシート1!$A$1:$CD$1,0),0),0)</f>
        <v>0</v>
      </c>
      <c r="M61" s="1006">
        <f>IFERROR(VLOOKUP(年度マスタ!$K$4&amp;"_"&amp;M$54,データシート1!$A:$CD,MATCH("bc_"&amp;$C61,データシート1!$A$1:$CD$1,0),0),0)</f>
        <v>0</v>
      </c>
      <c r="N61" s="1006">
        <f>IFERROR(VLOOKUP(年度マスタ!$K$4&amp;"_"&amp;N$54,データシート1!$A:$CD,MATCH("bc_"&amp;$C61,データシート1!$A$1:$CD$1,0),0),0)</f>
        <v>0</v>
      </c>
      <c r="O61" s="1006">
        <f>IFERROR(VLOOKUP(年度マスタ!$K$4&amp;"_"&amp;O$54,データシート1!$A:$CD,MATCH("bc_"&amp;$C61,データシート1!$A$1:$CD$1,0),0),0)</f>
        <v>0</v>
      </c>
      <c r="P61" s="1007">
        <f>IFERROR(VLOOKUP(年度マスタ!$K$4&amp;"_"&amp;P$54,データシート1!$A:$CD,MATCH("bc_"&amp;$C61,データシート1!$A$1:$CD$1,0),0),0)</f>
        <v>0</v>
      </c>
      <c r="Z61" s="313"/>
      <c r="AB61" s="312"/>
      <c r="AD61" s="334"/>
      <c r="AE61" s="335"/>
      <c r="AF61" s="336"/>
      <c r="AQ61" s="313"/>
      <c r="BA61" s="333">
        <v>3411</v>
      </c>
      <c r="BB61" s="333"/>
      <c r="BC61" s="333"/>
      <c r="BD61" s="333" t="s">
        <v>351</v>
      </c>
      <c r="BE61" s="962">
        <f>VLOOKUP(BE$13&amp;"_"&amp;$AV$8,データシート2!$A:$SI,MATCH($AV$5&amp;"_"&amp;$BA61,データシート2!$A$1:$SI$1,0),0)</f>
        <v>0</v>
      </c>
      <c r="BF61" s="1072">
        <f>VLOOKUP(BF$13&amp;"_"&amp;$AW$8,データシート2!$A:$SI,MATCH($AW$5&amp;"_"&amp;$BA61,データシート2!$A$1:$SI$1,0),0)</f>
        <v>0</v>
      </c>
      <c r="BG61" s="1072" t="e">
        <f t="shared" si="25"/>
        <v>#DIV/0!</v>
      </c>
      <c r="BH61" s="962">
        <f>VLOOKUP(BH$13&amp;"_"&amp;$AV$8,データシート2!$A:$SI,MATCH($AV$5&amp;"_"&amp;$BA61,データシート2!$A$1:$SI$1,0),0)</f>
        <v>30</v>
      </c>
      <c r="BI61" s="962">
        <f>VLOOKUP(BI$13&amp;"_"&amp;$AW$8,データシート2!$A:$SI,MATCH($AW$5&amp;"_"&amp;$BA61,データシート2!$A$1:$SI$1,0),0)</f>
        <v>768.30100000000004</v>
      </c>
      <c r="BJ61" s="962">
        <f t="shared" si="26"/>
        <v>25.610033333333334</v>
      </c>
      <c r="BK61" s="319" t="e">
        <f t="shared" si="27"/>
        <v>#DIV/0!</v>
      </c>
    </row>
    <row r="62" spans="2:63" ht="15.95" customHeight="1" thickBot="1">
      <c r="B62" s="325">
        <f>AE33</f>
        <v>0</v>
      </c>
      <c r="C62" s="681" t="str">
        <f t="shared" si="32"/>
        <v>HFC</v>
      </c>
      <c r="D62" s="460" t="s">
        <v>1319</v>
      </c>
      <c r="E62" s="457"/>
      <c r="F62" s="999">
        <f>IFERROR(VLOOKUP(年度マスタ!$K$4&amp;"_"&amp;F$54,データシート1!$A:$CD,MATCH("bc_"&amp;$C62,データシート1!$A$1:$CD$1,0),0),0)</f>
        <v>0</v>
      </c>
      <c r="G62" s="1006">
        <f>IFERROR(VLOOKUP(年度マスタ!$K$4&amp;"_"&amp;G$54,データシート1!$A:$CD,MATCH("bc_"&amp;$C62,データシート1!$A$1:$CD$1,0),0),0)</f>
        <v>0</v>
      </c>
      <c r="H62" s="1006">
        <f>IFERROR(VLOOKUP(年度マスタ!$K$4&amp;"_"&amp;H$54,データシート1!$A:$CD,MATCH("bc_"&amp;$C62,データシート1!$A$1:$CD$1,0),0),0)</f>
        <v>0</v>
      </c>
      <c r="I62" s="1006">
        <f>IFERROR(VLOOKUP(年度マスタ!$K$4&amp;"_"&amp;I$54,データシート1!$A:$CD,MATCH("bc_"&amp;$C62,データシート1!$A$1:$CD$1,0),0),0)</f>
        <v>0</v>
      </c>
      <c r="J62" s="1006">
        <f>IFERROR(VLOOKUP(年度マスタ!$K$4&amp;"_"&amp;J$54,データシート1!$A:$CD,MATCH("bc_"&amp;$C62,データシート1!$A$1:$CD$1,0),0),0)</f>
        <v>0</v>
      </c>
      <c r="K62" s="1006">
        <f>IFERROR(VLOOKUP(年度マスタ!$K$4&amp;"_"&amp;K$54,データシート1!$A:$CD,MATCH("bc_"&amp;$C62,データシート1!$A$1:$CD$1,0),0),0)</f>
        <v>0</v>
      </c>
      <c r="L62" s="1006">
        <f>IFERROR(VLOOKUP(年度マスタ!$K$4&amp;"_"&amp;L$54,データシート1!$A:$CD,MATCH("bc_"&amp;$C62,データシート1!$A$1:$CD$1,0),0),0)</f>
        <v>0</v>
      </c>
      <c r="M62" s="1006">
        <f>IFERROR(VLOOKUP(年度マスタ!$K$4&amp;"_"&amp;M$54,データシート1!$A:$CD,MATCH("bc_"&amp;$C62,データシート1!$A$1:$CD$1,0),0),0)</f>
        <v>0</v>
      </c>
      <c r="N62" s="1006">
        <f>IFERROR(VLOOKUP(年度マスタ!$K$4&amp;"_"&amp;N$54,データシート1!$A:$CD,MATCH("bc_"&amp;$C62,データシート1!$A$1:$CD$1,0),0),0)</f>
        <v>0</v>
      </c>
      <c r="O62" s="1006">
        <f>IFERROR(VLOOKUP(年度マスタ!$K$4&amp;"_"&amp;O$54,データシート1!$A:$CD,MATCH("bc_"&amp;$C62,データシート1!$A$1:$CD$1,0),0),0)</f>
        <v>0</v>
      </c>
      <c r="P62" s="1007">
        <f>IFERROR(VLOOKUP(年度マスタ!$K$4&amp;"_"&amp;P$54,データシート1!$A:$CD,MATCH("bc_"&amp;$C62,データシート1!$A$1:$CD$1,0),0),0)</f>
        <v>0</v>
      </c>
      <c r="Z62" s="313"/>
      <c r="AB62" s="312"/>
      <c r="AD62" s="334"/>
      <c r="AE62" s="335"/>
      <c r="AF62" s="336"/>
      <c r="AQ62" s="313"/>
      <c r="BA62" s="333">
        <v>3511</v>
      </c>
      <c r="BB62" s="333"/>
      <c r="BC62" s="333"/>
      <c r="BD62" s="333" t="s">
        <v>202</v>
      </c>
      <c r="BE62" s="962">
        <f>VLOOKUP(BE$13&amp;"_"&amp;$AV$8,データシート2!$A:$SI,MATCH($AV$5&amp;"_"&amp;$BA62,データシート2!$A$1:$SI$1,0),0)</f>
        <v>0</v>
      </c>
      <c r="BF62" s="1072">
        <f>VLOOKUP(BF$13&amp;"_"&amp;$AW$8,データシート2!$A:$SI,MATCH($AW$5&amp;"_"&amp;$BA62,データシート2!$A$1:$SI$1,0),0)</f>
        <v>0</v>
      </c>
      <c r="BG62" s="1072" t="e">
        <f t="shared" si="25"/>
        <v>#DIV/0!</v>
      </c>
      <c r="BH62" s="962">
        <f>VLOOKUP(BH$13&amp;"_"&amp;$AV$8,データシート2!$A:$SI,MATCH($AV$5&amp;"_"&amp;$BA62,データシート2!$A$1:$SI$1,0),0)</f>
        <v>138</v>
      </c>
      <c r="BI62" s="962">
        <f>VLOOKUP(BI$13&amp;"_"&amp;$AW$8,データシート2!$A:$SI,MATCH($AW$5&amp;"_"&amp;$BA62,データシート2!$A$1:$SI$1,0),0)</f>
        <v>528.86</v>
      </c>
      <c r="BJ62" s="962">
        <f t="shared" si="26"/>
        <v>3.8323188405797102</v>
      </c>
      <c r="BK62" s="319" t="e">
        <f t="shared" si="27"/>
        <v>#DIV/0!</v>
      </c>
    </row>
    <row r="63" spans="2:63" ht="15.95" customHeight="1" thickBot="1">
      <c r="B63" s="325">
        <f>AD34</f>
        <v>0</v>
      </c>
      <c r="C63" s="681" t="str">
        <f t="shared" si="32"/>
        <v>PFC</v>
      </c>
      <c r="D63" s="460" t="s">
        <v>1320</v>
      </c>
      <c r="E63" s="457"/>
      <c r="F63" s="999">
        <f>IFERROR(VLOOKUP(年度マスタ!$K$4&amp;"_"&amp;F$54,データシート1!$A:$CD,MATCH("bc_"&amp;$C63,データシート1!$A$1:$CD$1,0),0),0)</f>
        <v>0</v>
      </c>
      <c r="G63" s="1006">
        <f>IFERROR(VLOOKUP(年度マスタ!$K$4&amp;"_"&amp;G$54,データシート1!$A:$CD,MATCH("bc_"&amp;$C63,データシート1!$A$1:$CD$1,0),0),0)</f>
        <v>0</v>
      </c>
      <c r="H63" s="1006">
        <f>IFERROR(VLOOKUP(年度マスタ!$K$4&amp;"_"&amp;H$54,データシート1!$A:$CD,MATCH("bc_"&amp;$C63,データシート1!$A$1:$CD$1,0),0),0)</f>
        <v>0</v>
      </c>
      <c r="I63" s="1006">
        <f>IFERROR(VLOOKUP(年度マスタ!$K$4&amp;"_"&amp;I$54,データシート1!$A:$CD,MATCH("bc_"&amp;$C63,データシート1!$A$1:$CD$1,0),0),0)</f>
        <v>0</v>
      </c>
      <c r="J63" s="1006">
        <f>IFERROR(VLOOKUP(年度マスタ!$K$4&amp;"_"&amp;J$54,データシート1!$A:$CD,MATCH("bc_"&amp;$C63,データシート1!$A$1:$CD$1,0),0),0)</f>
        <v>0</v>
      </c>
      <c r="K63" s="1006">
        <f>IFERROR(VLOOKUP(年度マスタ!$K$4&amp;"_"&amp;K$54,データシート1!$A:$CD,MATCH("bc_"&amp;$C63,データシート1!$A$1:$CD$1,0),0),0)</f>
        <v>0</v>
      </c>
      <c r="L63" s="1006">
        <f>IFERROR(VLOOKUP(年度マスタ!$K$4&amp;"_"&amp;L$54,データシート1!$A:$CD,MATCH("bc_"&amp;$C63,データシート1!$A$1:$CD$1,0),0),0)</f>
        <v>0</v>
      </c>
      <c r="M63" s="1006">
        <f>IFERROR(VLOOKUP(年度マスタ!$K$4&amp;"_"&amp;M$54,データシート1!$A:$CD,MATCH("bc_"&amp;$C63,データシート1!$A$1:$CD$1,0),0),0)</f>
        <v>0</v>
      </c>
      <c r="N63" s="1006">
        <f>IFERROR(VLOOKUP(年度マスタ!$K$4&amp;"_"&amp;N$54,データシート1!$A:$CD,MATCH("bc_"&amp;$C63,データシート1!$A$1:$CD$1,0),0),0)</f>
        <v>0</v>
      </c>
      <c r="O63" s="1006">
        <f>IFERROR(VLOOKUP(年度マスタ!$K$4&amp;"_"&amp;O$54,データシート1!$A:$CD,MATCH("bc_"&amp;$C63,データシート1!$A$1:$CD$1,0),0),0)</f>
        <v>0</v>
      </c>
      <c r="P63" s="1007">
        <f>IFERROR(VLOOKUP(年度マスタ!$K$4&amp;"_"&amp;P$54,データシート1!$A:$CD,MATCH("bc_"&amp;$C63,データシート1!$A$1:$CD$1,0),0),0)</f>
        <v>0</v>
      </c>
      <c r="Z63" s="313"/>
      <c r="AB63" s="312"/>
      <c r="AD63" s="334"/>
      <c r="AE63" s="335"/>
      <c r="AF63" s="336"/>
      <c r="AQ63" s="313"/>
    </row>
    <row r="64" spans="2:63" ht="15.95" customHeight="1" thickBot="1">
      <c r="B64" s="325">
        <f>AD35</f>
        <v>0</v>
      </c>
      <c r="C64" s="681" t="str">
        <f t="shared" si="32"/>
        <v>SF6</v>
      </c>
      <c r="D64" s="460" t="s">
        <v>1366</v>
      </c>
      <c r="E64" s="457"/>
      <c r="F64" s="999">
        <f>IFERROR(VLOOKUP(年度マスタ!$K$4&amp;"_"&amp;F$54,データシート1!$A:$CD,MATCH("bc_"&amp;$C64,データシート1!$A$1:$CD$1,0),0),0)</f>
        <v>0</v>
      </c>
      <c r="G64" s="1006">
        <f>IFERROR(VLOOKUP(年度マスタ!$K$4&amp;"_"&amp;G$54,データシート1!$A:$CD,MATCH("bc_"&amp;$C64,データシート1!$A$1:$CD$1,0),0),0)</f>
        <v>0</v>
      </c>
      <c r="H64" s="1006">
        <f>IFERROR(VLOOKUP(年度マスタ!$K$4&amp;"_"&amp;H$54,データシート1!$A:$CD,MATCH("bc_"&amp;$C64,データシート1!$A$1:$CD$1,0),0),0)</f>
        <v>0</v>
      </c>
      <c r="I64" s="1006">
        <f>IFERROR(VLOOKUP(年度マスタ!$K$4&amp;"_"&amp;I$54,データシート1!$A:$CD,MATCH("bc_"&amp;$C64,データシート1!$A$1:$CD$1,0),0),0)</f>
        <v>0</v>
      </c>
      <c r="J64" s="1006">
        <f>IFERROR(VLOOKUP(年度マスタ!$K$4&amp;"_"&amp;J$54,データシート1!$A:$CD,MATCH("bc_"&amp;$C64,データシート1!$A$1:$CD$1,0),0),0)</f>
        <v>0</v>
      </c>
      <c r="K64" s="1006">
        <f>IFERROR(VLOOKUP(年度マスタ!$K$4&amp;"_"&amp;K$54,データシート1!$A:$CD,MATCH("bc_"&amp;$C64,データシート1!$A$1:$CD$1,0),0),0)</f>
        <v>0</v>
      </c>
      <c r="L64" s="1006">
        <f>IFERROR(VLOOKUP(年度マスタ!$K$4&amp;"_"&amp;L$54,データシート1!$A:$CD,MATCH("bc_"&amp;$C64,データシート1!$A$1:$CD$1,0),0),0)</f>
        <v>0</v>
      </c>
      <c r="M64" s="1006">
        <f>IFERROR(VLOOKUP(年度マスタ!$K$4&amp;"_"&amp;M$54,データシート1!$A:$CD,MATCH("bc_"&amp;$C64,データシート1!$A$1:$CD$1,0),0),0)</f>
        <v>0</v>
      </c>
      <c r="N64" s="1006">
        <f>IFERROR(VLOOKUP(年度マスタ!$K$4&amp;"_"&amp;N$54,データシート1!$A:$CD,MATCH("bc_"&amp;$C64,データシート1!$A$1:$CD$1,0),0),0)</f>
        <v>0</v>
      </c>
      <c r="O64" s="1006">
        <f>IFERROR(VLOOKUP(年度マスタ!$K$4&amp;"_"&amp;O$54,データシート1!$A:$CD,MATCH("bc_"&amp;$C64,データシート1!$A$1:$CD$1,0),0),0)</f>
        <v>0</v>
      </c>
      <c r="P64" s="1007">
        <f>IFERROR(VLOOKUP(年度マスタ!$K$4&amp;"_"&amp;P$54,データシート1!$A:$CD,MATCH("bc_"&amp;$C64,データシート1!$A$1:$CD$1,0),0),0)</f>
        <v>0</v>
      </c>
      <c r="Z64" s="313"/>
      <c r="AB64" s="312"/>
      <c r="AD64" s="334"/>
      <c r="AE64" s="335"/>
      <c r="AF64" s="336"/>
      <c r="AQ64" s="313"/>
    </row>
    <row r="65" spans="2:43" ht="15.95" customHeight="1">
      <c r="B65" s="325"/>
      <c r="C65" s="681" t="str">
        <f t="shared" si="32"/>
        <v>NF3</v>
      </c>
      <c r="D65" s="456" t="s">
        <v>1367</v>
      </c>
      <c r="E65" s="461"/>
      <c r="F65" s="1003">
        <f>IFERROR(VLOOKUP(年度マスタ!$K$4&amp;"_"&amp;F$54,データシート1!$A:$CD,MATCH("bc_"&amp;$C65,データシート1!$A$1:$CD$1,0),0),0)</f>
        <v>0</v>
      </c>
      <c r="G65" s="1010">
        <f>IFERROR(VLOOKUP(年度マスタ!$K$4&amp;"_"&amp;G$54,データシート1!$A:$CD,MATCH("bc_"&amp;$C65,データシート1!$A$1:$CD$1,0),0),0)</f>
        <v>0</v>
      </c>
      <c r="H65" s="1010">
        <f>IFERROR(VLOOKUP(年度マスタ!$K$4&amp;"_"&amp;H$54,データシート1!$A:$CD,MATCH("bc_"&amp;$C65,データシート1!$A$1:$CD$1,0),0),0)</f>
        <v>0</v>
      </c>
      <c r="I65" s="1010">
        <f>IFERROR(VLOOKUP(年度マスタ!$K$4&amp;"_"&amp;I$54,データシート1!$A:$CD,MATCH("bc_"&amp;$C65,データシート1!$A$1:$CD$1,0),0),0)</f>
        <v>0</v>
      </c>
      <c r="J65" s="1010">
        <f>IFERROR(VLOOKUP(年度マスタ!$K$4&amp;"_"&amp;J$54,データシート1!$A:$CD,MATCH("bc_"&amp;$C65,データシート1!$A$1:$CD$1,0),0),0)</f>
        <v>0</v>
      </c>
      <c r="K65" s="1010">
        <f>IFERROR(VLOOKUP(年度マスタ!$K$4&amp;"_"&amp;K$54,データシート1!$A:$CD,MATCH("bc_"&amp;$C65,データシート1!$A$1:$CD$1,0),0),0)</f>
        <v>0</v>
      </c>
      <c r="L65" s="1010">
        <f>IFERROR(VLOOKUP(年度マスタ!$K$4&amp;"_"&amp;L$54,データシート1!$A:$CD,MATCH("bc_"&amp;$C65,データシート1!$A$1:$CD$1,0),0),0)</f>
        <v>0</v>
      </c>
      <c r="M65" s="1010">
        <f>IFERROR(VLOOKUP(年度マスタ!$K$4&amp;"_"&amp;M$54,データシート1!$A:$CD,MATCH("bc_"&amp;$C65,データシート1!$A$1:$CD$1,0),0),0)</f>
        <v>0</v>
      </c>
      <c r="N65" s="1010">
        <f>IFERROR(VLOOKUP(年度マスタ!$K$4&amp;"_"&amp;N$54,データシート1!$A:$CD,MATCH("bc_"&amp;$C65,データシート1!$A$1:$CD$1,0),0),0)</f>
        <v>0</v>
      </c>
      <c r="O65" s="1010">
        <f>IFERROR(VLOOKUP(年度マスタ!$K$4&amp;"_"&amp;O$54,データシート1!$A:$CD,MATCH("bc_"&amp;$C65,データシート1!$A$1:$CD$1,0),0),0)</f>
        <v>0</v>
      </c>
      <c r="P65" s="1011">
        <f>IFERROR(VLOOKUP(年度マスタ!$K$4&amp;"_"&amp;P$54,データシート1!$A:$CD,MATCH("bc_"&amp;$C65,データシート1!$A$1:$CD$1,0),0),0)</f>
        <v>0</v>
      </c>
      <c r="Z65" s="313"/>
      <c r="AB65" s="312"/>
      <c r="AD65" s="334"/>
      <c r="AE65" s="335"/>
      <c r="AF65" s="336"/>
      <c r="AQ65" s="313"/>
    </row>
    <row r="66" spans="2:43" ht="146.44999999999999" customHeight="1">
      <c r="B66" s="325">
        <f>AD36</f>
        <v>0</v>
      </c>
      <c r="Z66" s="313"/>
      <c r="AB66" s="312"/>
      <c r="AD66" s="334"/>
      <c r="AE66" s="335"/>
      <c r="AF66" s="336"/>
      <c r="AQ66" s="313"/>
    </row>
    <row r="67" spans="2:43" ht="20.100000000000001" customHeight="1">
      <c r="B67" s="337"/>
      <c r="C67" s="338"/>
      <c r="D67" s="338"/>
      <c r="E67" s="338"/>
      <c r="F67" s="338"/>
      <c r="G67" s="338"/>
      <c r="H67" s="338"/>
      <c r="I67" s="338"/>
      <c r="J67" s="338"/>
      <c r="K67" s="338"/>
      <c r="L67" s="338"/>
      <c r="M67" s="338"/>
      <c r="N67" s="338"/>
      <c r="O67" s="338"/>
      <c r="P67" s="338"/>
      <c r="Q67" s="338"/>
      <c r="R67" s="338"/>
      <c r="S67" s="338"/>
      <c r="T67" s="338"/>
      <c r="U67" s="338"/>
      <c r="V67" s="338"/>
      <c r="W67" s="338"/>
      <c r="X67" s="338"/>
      <c r="Y67" s="338"/>
      <c r="Z67" s="339"/>
      <c r="AB67" s="563"/>
      <c r="AC67" s="338"/>
      <c r="AD67" s="564"/>
      <c r="AE67" s="565"/>
      <c r="AF67" s="566"/>
      <c r="AG67" s="338"/>
      <c r="AH67" s="338"/>
      <c r="AI67" s="338"/>
      <c r="AJ67" s="338"/>
      <c r="AK67" s="338"/>
      <c r="AL67" s="338"/>
      <c r="AM67" s="338"/>
      <c r="AN67" s="338"/>
      <c r="AO67" s="338"/>
      <c r="AP67" s="338"/>
      <c r="AQ67" s="339"/>
    </row>
    <row r="68" spans="2:43" ht="6.6" customHeight="1">
      <c r="C68" s="15"/>
      <c r="D68" s="15"/>
      <c r="E68" s="202"/>
      <c r="F68" s="202"/>
      <c r="G68" s="15"/>
      <c r="O68" s="15"/>
      <c r="P68" s="15"/>
      <c r="Q68" s="15"/>
      <c r="R68" s="15"/>
      <c r="S68" s="15"/>
      <c r="T68" s="15"/>
      <c r="U68" s="15"/>
      <c r="V68" s="15"/>
      <c r="W68" s="15"/>
      <c r="X68" s="15"/>
      <c r="Y68" s="15"/>
      <c r="Z68" s="15"/>
      <c r="AA68" s="322"/>
      <c r="AB68" s="322"/>
      <c r="AD68" s="334"/>
      <c r="AE68" s="335"/>
      <c r="AF68" s="336"/>
      <c r="AG68" s="336"/>
      <c r="AP68" s="466"/>
    </row>
    <row r="69" spans="2:43" ht="19.5" customHeight="1">
      <c r="O69" s="15"/>
      <c r="P69" s="15"/>
      <c r="Q69" s="15"/>
      <c r="R69" s="15"/>
      <c r="S69" s="15"/>
      <c r="T69" s="15"/>
      <c r="U69" s="15"/>
      <c r="V69" s="15"/>
      <c r="W69" s="15"/>
      <c r="X69" s="15"/>
      <c r="Y69" s="15"/>
      <c r="Z69" s="15"/>
      <c r="AA69" s="322"/>
      <c r="AB69" s="322"/>
      <c r="AD69" s="334"/>
      <c r="AE69" s="335"/>
      <c r="AF69" s="336"/>
      <c r="AG69" s="336"/>
    </row>
    <row r="70" spans="2:43" ht="19.5" customHeight="1">
      <c r="L70" s="493"/>
      <c r="N70" s="15"/>
      <c r="O70" s="15"/>
      <c r="P70" s="15"/>
      <c r="Q70" s="15"/>
      <c r="R70" s="15"/>
      <c r="S70" s="15"/>
      <c r="T70" s="15"/>
      <c r="U70" s="15"/>
      <c r="V70" s="15"/>
      <c r="W70" s="15"/>
      <c r="X70" s="15"/>
      <c r="Y70" s="15"/>
      <c r="Z70" s="15"/>
      <c r="AA70" s="322"/>
      <c r="AB70" s="322"/>
      <c r="AE70" s="335"/>
      <c r="AF70" s="336"/>
      <c r="AG70" s="336"/>
    </row>
    <row r="71" spans="2:43" ht="19.5" customHeight="1">
      <c r="H71" s="202"/>
      <c r="I71" s="15"/>
      <c r="J71" s="340"/>
      <c r="K71" s="15"/>
      <c r="L71" s="15"/>
      <c r="M71" s="15"/>
      <c r="N71" s="15"/>
      <c r="O71" s="15"/>
      <c r="P71" s="15"/>
      <c r="Q71" s="15"/>
      <c r="R71" s="15"/>
      <c r="S71" s="15"/>
      <c r="T71" s="15"/>
      <c r="U71" s="15"/>
      <c r="V71" s="15"/>
      <c r="W71" s="15"/>
      <c r="X71" s="15"/>
      <c r="Y71" s="15"/>
      <c r="Z71" s="15"/>
      <c r="AA71" s="322"/>
      <c r="AB71" s="322"/>
    </row>
    <row r="72" spans="2:43" ht="15.75">
      <c r="H72" s="202"/>
      <c r="I72" s="15"/>
      <c r="J72" s="340"/>
      <c r="K72" s="15"/>
      <c r="L72" s="15"/>
      <c r="M72" s="15"/>
      <c r="N72" s="15"/>
      <c r="O72" s="15"/>
      <c r="P72" s="15"/>
      <c r="Q72" s="15"/>
      <c r="R72" s="15"/>
      <c r="S72" s="15"/>
      <c r="T72" s="15"/>
      <c r="U72" s="15"/>
      <c r="V72" s="15"/>
      <c r="W72" s="15"/>
      <c r="X72" s="15"/>
      <c r="Y72" s="15"/>
      <c r="Z72" s="15"/>
      <c r="AA72" s="322"/>
      <c r="AB72" s="322"/>
    </row>
    <row r="73" spans="2:43" ht="15.75">
      <c r="H73" s="202"/>
      <c r="I73" s="15"/>
      <c r="J73" s="340"/>
      <c r="K73" s="15"/>
      <c r="L73" s="15"/>
      <c r="M73" s="15"/>
      <c r="N73" s="15"/>
      <c r="O73" s="15" t="s">
        <v>1350</v>
      </c>
      <c r="P73" s="15"/>
      <c r="Q73" s="15"/>
      <c r="R73" s="15"/>
      <c r="S73" s="15"/>
      <c r="T73" s="15"/>
      <c r="U73" s="15"/>
      <c r="V73" s="15"/>
      <c r="W73" s="15"/>
      <c r="X73" s="15"/>
      <c r="Y73" s="15"/>
      <c r="Z73" s="15"/>
      <c r="AA73" s="322"/>
      <c r="AB73" s="322"/>
    </row>
    <row r="74" spans="2:43" ht="15.75">
      <c r="H74" s="202"/>
      <c r="I74" s="15"/>
      <c r="J74" s="340"/>
      <c r="K74" s="15"/>
      <c r="L74" s="15"/>
      <c r="M74" s="15"/>
      <c r="N74" s="15"/>
      <c r="R74" s="15"/>
      <c r="S74" s="15"/>
      <c r="T74" s="15"/>
      <c r="U74" s="15"/>
      <c r="V74" s="15"/>
      <c r="W74" s="15"/>
      <c r="X74" s="15"/>
      <c r="Y74" s="15"/>
      <c r="Z74" s="15"/>
    </row>
    <row r="75" spans="2:43" ht="15.75">
      <c r="H75" s="202"/>
      <c r="I75" s="15"/>
      <c r="J75" s="340"/>
      <c r="K75" s="15"/>
      <c r="L75" s="15"/>
      <c r="M75" s="15"/>
      <c r="N75" s="15"/>
      <c r="R75" s="15"/>
      <c r="S75" s="15"/>
      <c r="T75" s="15"/>
      <c r="U75" s="15"/>
      <c r="V75" s="15"/>
      <c r="W75" s="15"/>
      <c r="X75" s="15"/>
      <c r="Y75" s="15"/>
      <c r="Z75" s="15"/>
    </row>
    <row r="76" spans="2:43" ht="15.75">
      <c r="H76" s="15"/>
      <c r="I76" s="15"/>
      <c r="J76" s="340"/>
      <c r="K76" s="15"/>
      <c r="L76" s="15"/>
      <c r="M76" s="15"/>
      <c r="N76" s="15"/>
      <c r="T76" s="15"/>
      <c r="U76" s="15"/>
      <c r="V76" s="15"/>
      <c r="W76" s="15"/>
      <c r="X76" s="15"/>
      <c r="Y76" s="15"/>
      <c r="Z76" s="15"/>
    </row>
    <row r="77" spans="2:43" ht="15.75">
      <c r="H77" s="15"/>
      <c r="I77" s="15"/>
      <c r="J77" s="15"/>
      <c r="K77" s="15"/>
      <c r="L77" s="15"/>
      <c r="M77" s="15"/>
      <c r="N77" s="15"/>
      <c r="X77" s="15"/>
      <c r="Y77" s="15"/>
    </row>
    <row r="78" spans="2:43" ht="15.75">
      <c r="H78" s="15"/>
      <c r="I78" s="15"/>
      <c r="J78" s="15"/>
      <c r="K78" s="15"/>
      <c r="L78" s="15"/>
      <c r="M78" s="15"/>
      <c r="N78" s="15"/>
      <c r="O78" s="177"/>
      <c r="P78" s="177"/>
      <c r="Q78" s="177"/>
      <c r="X78" s="15"/>
      <c r="Y78" s="15"/>
    </row>
    <row r="79" spans="2:43" ht="15.75">
      <c r="H79" s="15"/>
      <c r="I79" s="15"/>
      <c r="J79" s="15"/>
      <c r="K79" s="15"/>
      <c r="L79" s="15"/>
      <c r="M79" s="15"/>
      <c r="N79" s="15"/>
      <c r="O79" s="341"/>
      <c r="P79" s="341"/>
      <c r="Q79" s="341"/>
    </row>
    <row r="80" spans="2:43" ht="15.75">
      <c r="H80" s="15"/>
      <c r="I80" s="15"/>
      <c r="J80" s="15"/>
      <c r="K80" s="15"/>
      <c r="L80" s="15"/>
      <c r="M80" s="15"/>
      <c r="N80" s="15"/>
      <c r="O80" s="342"/>
      <c r="P80" s="342"/>
      <c r="Q80" s="342"/>
      <c r="R80" s="177"/>
    </row>
    <row r="81" spans="2:18" ht="15.75">
      <c r="H81" s="15"/>
      <c r="I81" s="15"/>
      <c r="J81" s="15"/>
      <c r="K81" s="15"/>
      <c r="L81" s="15"/>
      <c r="M81" s="15"/>
      <c r="N81" s="15"/>
      <c r="O81" s="342"/>
      <c r="P81" s="342"/>
      <c r="Q81" s="342"/>
      <c r="R81" s="341"/>
    </row>
    <row r="82" spans="2:18" ht="15.75">
      <c r="H82" s="15"/>
      <c r="I82" s="15"/>
      <c r="J82" s="15"/>
      <c r="K82" s="15"/>
      <c r="L82" s="15"/>
      <c r="M82" s="15"/>
      <c r="O82" s="342"/>
      <c r="P82" s="342"/>
      <c r="Q82" s="342"/>
      <c r="R82" s="342"/>
    </row>
    <row r="83" spans="2:18" ht="15.75">
      <c r="H83" s="15"/>
      <c r="I83" s="15"/>
      <c r="J83" s="15"/>
      <c r="O83" s="342"/>
      <c r="P83" s="342"/>
      <c r="Q83" s="342"/>
      <c r="R83" s="342"/>
    </row>
    <row r="84" spans="2:18" ht="15.75">
      <c r="H84" s="15"/>
      <c r="I84" s="15"/>
      <c r="J84" s="15"/>
      <c r="O84" s="342"/>
      <c r="P84" s="342"/>
      <c r="Q84" s="342"/>
      <c r="R84" s="342"/>
    </row>
    <row r="85" spans="2:18" ht="15.75">
      <c r="J85" s="15"/>
      <c r="O85" s="342"/>
      <c r="P85" s="342"/>
      <c r="Q85" s="342"/>
      <c r="R85" s="342"/>
    </row>
    <row r="86" spans="2:18">
      <c r="B86" s="343"/>
      <c r="N86" s="177"/>
      <c r="O86" s="342"/>
      <c r="P86" s="342"/>
      <c r="Q86" s="342"/>
      <c r="R86" s="342"/>
    </row>
    <row r="87" spans="2:18">
      <c r="B87" s="343"/>
      <c r="K87" s="177"/>
      <c r="L87" s="177"/>
      <c r="M87" s="177"/>
      <c r="N87" s="341"/>
      <c r="O87" s="342"/>
      <c r="P87" s="342"/>
      <c r="Q87" s="342"/>
      <c r="R87" s="342"/>
    </row>
    <row r="88" spans="2:18">
      <c r="K88" s="341"/>
      <c r="L88" s="341"/>
      <c r="M88" s="341"/>
      <c r="N88" s="342"/>
      <c r="O88" s="342"/>
      <c r="P88" s="342"/>
      <c r="Q88" s="342"/>
      <c r="R88" s="342"/>
    </row>
    <row r="89" spans="2:18" ht="20.25" customHeight="1">
      <c r="K89" s="342"/>
      <c r="L89" s="342"/>
      <c r="M89" s="342"/>
      <c r="N89" s="342"/>
      <c r="O89" s="342"/>
      <c r="P89" s="342"/>
      <c r="Q89" s="342"/>
      <c r="R89" s="342"/>
    </row>
    <row r="90" spans="2:18" ht="20.25" customHeight="1">
      <c r="K90" s="342"/>
      <c r="L90" s="342"/>
      <c r="M90" s="342"/>
      <c r="N90" s="342"/>
      <c r="O90" s="342"/>
      <c r="P90" s="342"/>
      <c r="Q90" s="342"/>
      <c r="R90" s="342"/>
    </row>
    <row r="91" spans="2:18" ht="20.25" customHeight="1">
      <c r="K91" s="342"/>
      <c r="L91" s="342"/>
      <c r="M91" s="342"/>
      <c r="N91" s="342"/>
      <c r="O91" s="342"/>
      <c r="P91" s="342"/>
      <c r="Q91" s="342"/>
      <c r="R91" s="342"/>
    </row>
    <row r="92" spans="2:18">
      <c r="K92" s="342"/>
      <c r="L92" s="342"/>
      <c r="M92" s="342"/>
      <c r="N92" s="342"/>
      <c r="O92" s="342"/>
      <c r="P92" s="342"/>
      <c r="Q92" s="342"/>
      <c r="R92" s="342"/>
    </row>
    <row r="93" spans="2:18">
      <c r="K93" s="342"/>
      <c r="L93" s="342"/>
      <c r="M93" s="342"/>
      <c r="N93" s="342"/>
      <c r="O93" s="342"/>
      <c r="P93" s="342"/>
      <c r="Q93" s="342"/>
      <c r="R93" s="342"/>
    </row>
    <row r="94" spans="2:18">
      <c r="K94" s="342"/>
      <c r="L94" s="342"/>
      <c r="M94" s="342"/>
      <c r="N94" s="342"/>
      <c r="O94" s="342"/>
      <c r="P94" s="342"/>
      <c r="Q94" s="342"/>
      <c r="R94" s="342"/>
    </row>
    <row r="95" spans="2:18">
      <c r="K95" s="342"/>
      <c r="L95" s="342"/>
      <c r="M95" s="342"/>
      <c r="N95" s="342"/>
      <c r="O95" s="342"/>
      <c r="P95" s="342"/>
      <c r="Q95" s="342"/>
      <c r="R95" s="342"/>
    </row>
    <row r="96" spans="2:18">
      <c r="K96" s="342"/>
      <c r="L96" s="342"/>
      <c r="M96" s="342"/>
      <c r="N96" s="342"/>
      <c r="O96" s="342"/>
      <c r="P96" s="342"/>
      <c r="Q96" s="342"/>
      <c r="R96" s="342"/>
    </row>
    <row r="97" spans="11:18">
      <c r="K97" s="342"/>
      <c r="L97" s="342"/>
      <c r="M97" s="342"/>
      <c r="N97" s="342"/>
      <c r="O97" s="342"/>
      <c r="P97" s="342"/>
      <c r="Q97" s="342"/>
      <c r="R97" s="342"/>
    </row>
    <row r="98" spans="11:18">
      <c r="K98" s="342"/>
      <c r="L98" s="342"/>
      <c r="M98" s="342"/>
      <c r="N98" s="342"/>
      <c r="O98" s="342"/>
      <c r="P98" s="342"/>
      <c r="Q98" s="342"/>
      <c r="R98" s="342"/>
    </row>
    <row r="99" spans="11:18">
      <c r="K99" s="342"/>
      <c r="L99" s="342"/>
      <c r="M99" s="342"/>
      <c r="N99" s="342"/>
      <c r="O99" s="342"/>
      <c r="P99" s="342"/>
      <c r="Q99" s="342"/>
      <c r="R99" s="342"/>
    </row>
    <row r="100" spans="11:18" ht="30.75" customHeight="1">
      <c r="K100" s="342"/>
      <c r="L100" s="342"/>
      <c r="M100" s="342"/>
      <c r="N100" s="342"/>
      <c r="O100" s="342"/>
      <c r="P100" s="342"/>
      <c r="Q100" s="342"/>
      <c r="R100" s="342"/>
    </row>
    <row r="101" spans="11:18">
      <c r="K101" s="342"/>
      <c r="L101" s="342"/>
      <c r="M101" s="342"/>
      <c r="N101" s="342"/>
      <c r="O101" s="342"/>
      <c r="P101" s="342"/>
      <c r="Q101" s="342"/>
      <c r="R101" s="342"/>
    </row>
    <row r="102" spans="11:18">
      <c r="K102" s="342"/>
      <c r="L102" s="342"/>
      <c r="M102" s="342"/>
      <c r="N102" s="342"/>
      <c r="O102" s="342"/>
      <c r="P102" s="342"/>
      <c r="Q102" s="342"/>
      <c r="R102" s="342"/>
    </row>
    <row r="103" spans="11:18">
      <c r="K103" s="342"/>
      <c r="L103" s="342"/>
      <c r="M103" s="342"/>
      <c r="N103" s="342"/>
      <c r="O103" s="342"/>
      <c r="P103" s="342"/>
      <c r="Q103" s="342"/>
      <c r="R103" s="342"/>
    </row>
    <row r="104" spans="11:18">
      <c r="K104" s="342"/>
      <c r="L104" s="342"/>
      <c r="M104" s="342"/>
      <c r="N104" s="342"/>
      <c r="R104" s="342"/>
    </row>
    <row r="105" spans="11:18">
      <c r="K105" s="342"/>
      <c r="L105" s="342"/>
      <c r="M105" s="342"/>
      <c r="N105" s="342"/>
      <c r="R105" s="342"/>
    </row>
    <row r="106" spans="11:18">
      <c r="K106" s="342"/>
      <c r="L106" s="342"/>
      <c r="M106" s="342"/>
      <c r="N106" s="342"/>
    </row>
    <row r="107" spans="11:18">
      <c r="K107" s="342"/>
      <c r="L107" s="342"/>
      <c r="M107" s="342"/>
      <c r="N107" s="342"/>
    </row>
    <row r="108" spans="11:18">
      <c r="K108" s="342"/>
      <c r="L108" s="342"/>
      <c r="M108" s="342"/>
      <c r="N108" s="342"/>
    </row>
    <row r="109" spans="11:18">
      <c r="K109" s="342"/>
      <c r="L109" s="342"/>
      <c r="M109" s="342"/>
      <c r="N109" s="342"/>
    </row>
    <row r="110" spans="11:18">
      <c r="K110" s="342"/>
      <c r="L110" s="342"/>
      <c r="M110" s="342"/>
      <c r="N110" s="342"/>
    </row>
    <row r="111" spans="11:18">
      <c r="K111" s="342"/>
      <c r="L111" s="342"/>
      <c r="M111" s="342"/>
      <c r="N111" s="342"/>
    </row>
    <row r="112" spans="11:18">
      <c r="K112" s="342"/>
      <c r="L112" s="342"/>
      <c r="M112" s="342"/>
    </row>
    <row r="115" spans="10:10">
      <c r="J115" s="342"/>
    </row>
    <row r="125" spans="10:10" ht="14.25" customHeight="1"/>
  </sheetData>
  <mergeCells count="3">
    <mergeCell ref="AF5:AG6"/>
    <mergeCell ref="AC24:AE24"/>
    <mergeCell ref="AC32:AE32"/>
  </mergeCells>
  <phoneticPr fontId="7"/>
  <printOptions horizontalCentered="1" verticalCentered="1"/>
  <pageMargins left="3.937007874015748E-2" right="3.937007874015748E-2" top="3.937007874015748E-2" bottom="3.937007874015748E-2" header="0" footer="0"/>
  <pageSetup paperSize="9"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8" customWidth="1"/>
    <col min="2" max="2" width="2" style="18" customWidth="1"/>
    <col min="3" max="5" width="20.83203125" style="18" customWidth="1"/>
    <col min="6" max="6" width="1" style="18" customWidth="1"/>
    <col min="7" max="9" width="10.83203125" style="18" customWidth="1"/>
    <col min="10" max="18" width="11.1640625" style="18" customWidth="1"/>
    <col min="19" max="19" width="2" style="18" customWidth="1"/>
    <col min="20" max="20" width="1.5" style="18" customWidth="1"/>
    <col min="21" max="21" width="2" style="18" customWidth="1"/>
    <col min="22" max="24" width="20.83203125" style="18" customWidth="1"/>
    <col min="25" max="25" width="1" style="18" customWidth="1"/>
    <col min="26" max="26" width="18" style="18" customWidth="1"/>
    <col min="27" max="27" width="1.5" style="18" customWidth="1"/>
    <col min="28" max="28" width="13.5" style="18" customWidth="1"/>
    <col min="29" max="29" width="23" style="18" customWidth="1"/>
    <col min="30" max="31" width="21.5" style="18" customWidth="1"/>
    <col min="32" max="32" width="2" style="18" customWidth="1"/>
    <col min="33" max="33" width="1.33203125" style="18" customWidth="1"/>
    <col min="34" max="34" width="10.5" style="18" customWidth="1"/>
    <col min="35" max="44" width="20" style="18" customWidth="1"/>
    <col min="45" max="45" width="32.33203125" style="18" customWidth="1"/>
    <col min="46" max="46" width="25.5" style="18" customWidth="1"/>
    <col min="47" max="47" width="5" style="18" customWidth="1"/>
    <col min="48" max="49" width="9.33203125" style="18"/>
    <col min="50" max="50" width="10.5" style="18" bestFit="1" customWidth="1"/>
    <col min="51" max="16384" width="9.33203125" style="18"/>
  </cols>
  <sheetData>
    <row r="1" spans="1:47" s="22" customFormat="1" ht="48.6" customHeight="1">
      <c r="A1" s="204"/>
      <c r="B1" s="574" t="s">
        <v>1430</v>
      </c>
      <c r="C1" s="574"/>
      <c r="D1" s="204"/>
      <c r="E1" s="204"/>
      <c r="F1" s="204"/>
      <c r="G1" s="204"/>
      <c r="H1" s="204"/>
      <c r="I1" s="204"/>
      <c r="J1" s="204"/>
      <c r="K1" s="204"/>
      <c r="L1" s="204"/>
      <c r="M1" s="204"/>
      <c r="N1" s="204"/>
      <c r="O1" s="204"/>
      <c r="P1" s="204"/>
      <c r="Q1" s="204"/>
      <c r="R1" s="204"/>
      <c r="S1" s="204"/>
      <c r="T1" s="204"/>
      <c r="U1" s="204"/>
      <c r="V1" s="203"/>
      <c r="W1" s="203"/>
      <c r="X1" s="203"/>
      <c r="Y1" s="203"/>
      <c r="Z1" s="203"/>
      <c r="AA1" s="203"/>
      <c r="AB1" s="203"/>
      <c r="AC1" s="203"/>
      <c r="AD1" s="575"/>
      <c r="AE1" s="345" t="str">
        <f>年度マスタ!J4</f>
        <v>横芝光町</v>
      </c>
      <c r="AF1" s="345"/>
      <c r="AG1" s="203"/>
      <c r="AH1" s="188"/>
      <c r="AI1" s="188"/>
      <c r="AJ1" s="188"/>
      <c r="AK1" s="188"/>
      <c r="AL1" s="189"/>
      <c r="AM1" s="189"/>
      <c r="AN1" s="189"/>
      <c r="AO1" s="189"/>
      <c r="AP1" s="189"/>
      <c r="AQ1" s="189"/>
      <c r="AR1" s="189"/>
      <c r="AS1" s="189"/>
      <c r="AT1" s="190"/>
    </row>
    <row r="2" spans="1:47" s="577" customFormat="1" ht="27.95" customHeight="1">
      <c r="A2" s="576"/>
      <c r="B2" s="576" t="s">
        <v>1641</v>
      </c>
      <c r="C2" s="576"/>
      <c r="D2" s="578"/>
      <c r="E2" s="579"/>
      <c r="F2" s="578"/>
      <c r="G2" s="578"/>
      <c r="H2" s="578"/>
      <c r="I2" s="578"/>
      <c r="J2" s="578"/>
      <c r="K2" s="578"/>
      <c r="L2" s="578"/>
      <c r="M2" s="578"/>
      <c r="N2" s="578"/>
      <c r="O2" s="578"/>
      <c r="P2" s="580"/>
      <c r="Q2" s="578"/>
      <c r="R2" s="578"/>
      <c r="S2" s="578"/>
      <c r="T2" s="576"/>
      <c r="U2" s="767" t="s">
        <v>1442</v>
      </c>
      <c r="V2" s="767"/>
      <c r="W2" s="768"/>
      <c r="X2" s="768"/>
      <c r="Y2" s="768"/>
      <c r="Z2" s="768"/>
      <c r="AA2" s="768"/>
      <c r="AB2" s="768"/>
      <c r="AC2" s="768"/>
      <c r="AD2" s="768"/>
      <c r="AE2" s="768"/>
      <c r="AF2" s="768"/>
      <c r="AG2" s="576"/>
      <c r="AH2" s="581"/>
      <c r="AI2" s="581"/>
      <c r="AJ2" s="581"/>
      <c r="AK2" s="581"/>
      <c r="AL2" s="581"/>
      <c r="AM2" s="581"/>
      <c r="AN2" s="582"/>
      <c r="AO2" s="583"/>
      <c r="AP2" s="1162"/>
      <c r="AQ2" s="1162"/>
      <c r="AR2" s="1162"/>
      <c r="AS2" s="1162"/>
      <c r="AT2" s="1162"/>
      <c r="AU2" s="584"/>
    </row>
    <row r="3" spans="1:47" ht="15" customHeight="1">
      <c r="B3" s="512"/>
      <c r="C3" s="624"/>
      <c r="D3" s="592"/>
      <c r="E3" s="591"/>
      <c r="F3" s="513"/>
      <c r="G3" s="513"/>
      <c r="H3" s="513"/>
      <c r="I3" s="513"/>
      <c r="J3" s="513"/>
      <c r="K3" s="513"/>
      <c r="L3" s="513"/>
      <c r="M3" s="513"/>
      <c r="N3" s="513"/>
      <c r="O3" s="513"/>
      <c r="P3" s="513"/>
      <c r="Q3" s="513"/>
      <c r="R3" s="625" t="s">
        <v>1392</v>
      </c>
      <c r="S3" s="626"/>
      <c r="T3" s="169"/>
      <c r="U3" s="638"/>
      <c r="V3" s="624"/>
      <c r="W3" s="639"/>
      <c r="X3" s="513"/>
      <c r="Y3" s="513"/>
      <c r="Z3" s="513"/>
      <c r="AA3" s="513"/>
      <c r="AB3" s="513"/>
      <c r="AC3" s="513"/>
      <c r="AD3" s="513"/>
      <c r="AE3" s="513"/>
      <c r="AF3" s="516"/>
      <c r="AH3" s="209"/>
      <c r="AI3" s="209"/>
      <c r="AJ3" s="209"/>
      <c r="AK3" s="209"/>
      <c r="AL3" s="209"/>
      <c r="AM3" s="209"/>
      <c r="AN3" s="269"/>
      <c r="AO3" s="23"/>
      <c r="AP3" s="1162"/>
      <c r="AQ3" s="1162"/>
      <c r="AR3" s="1162"/>
      <c r="AS3" s="1162"/>
      <c r="AT3" s="1162"/>
      <c r="AU3" s="192"/>
    </row>
    <row r="4" spans="1:47" ht="20.100000000000001" customHeight="1">
      <c r="B4" s="517"/>
      <c r="C4" s="616" t="s">
        <v>1361</v>
      </c>
      <c r="D4" s="207"/>
      <c r="E4" s="208"/>
      <c r="F4" s="207"/>
      <c r="G4" s="1144"/>
      <c r="H4" s="1144"/>
      <c r="I4" s="1144"/>
      <c r="J4" s="700" t="s">
        <v>1645</v>
      </c>
      <c r="K4" s="701"/>
      <c r="L4" s="701"/>
      <c r="M4" s="701"/>
      <c r="N4" s="701"/>
      <c r="O4" s="701"/>
      <c r="P4" s="701"/>
      <c r="Q4" s="702"/>
      <c r="R4" s="703"/>
      <c r="S4" s="627"/>
      <c r="T4" s="226"/>
      <c r="U4" s="640"/>
      <c r="V4" s="465" t="s">
        <v>1444</v>
      </c>
      <c r="W4" s="231"/>
      <c r="X4" s="231"/>
      <c r="Y4" s="209"/>
      <c r="Z4" s="1146"/>
      <c r="AA4" s="1147"/>
      <c r="AB4" s="1147"/>
      <c r="AC4" s="1147" t="s">
        <v>1388</v>
      </c>
      <c r="AD4" s="1147" t="s">
        <v>1389</v>
      </c>
      <c r="AE4" s="1157" t="s">
        <v>1390</v>
      </c>
      <c r="AF4" s="523"/>
      <c r="AH4" s="209"/>
      <c r="AI4" s="209"/>
      <c r="AJ4" s="209"/>
      <c r="AK4" s="209"/>
      <c r="AL4" s="209"/>
      <c r="AM4" s="209"/>
      <c r="AN4" s="269"/>
      <c r="AO4" s="23"/>
      <c r="AP4" s="1162"/>
      <c r="AQ4" s="1162"/>
      <c r="AR4" s="1162"/>
      <c r="AS4" s="1162"/>
      <c r="AT4" s="1162"/>
      <c r="AU4" s="192"/>
    </row>
    <row r="5" spans="1:47" ht="20.100000000000001" customHeight="1" thickBot="1">
      <c r="B5" s="517"/>
      <c r="C5" s="994" t="s">
        <v>1607</v>
      </c>
      <c r="D5" s="207"/>
      <c r="E5" s="208"/>
      <c r="F5" s="207"/>
      <c r="G5" s="1145"/>
      <c r="H5" s="1145"/>
      <c r="I5" s="1145"/>
      <c r="J5" s="689" t="s">
        <v>226</v>
      </c>
      <c r="K5" s="689" t="s">
        <v>227</v>
      </c>
      <c r="L5" s="689" t="s">
        <v>70</v>
      </c>
      <c r="M5" s="689" t="s">
        <v>71</v>
      </c>
      <c r="N5" s="689" t="s">
        <v>228</v>
      </c>
      <c r="O5" s="689" t="s">
        <v>217</v>
      </c>
      <c r="P5" s="689" t="s">
        <v>218</v>
      </c>
      <c r="Q5" s="689" t="s">
        <v>219</v>
      </c>
      <c r="R5" s="690" t="s">
        <v>1277</v>
      </c>
      <c r="S5" s="627"/>
      <c r="T5" s="226"/>
      <c r="U5" s="640"/>
      <c r="W5" s="231"/>
      <c r="X5" s="231"/>
      <c r="Y5" s="209"/>
      <c r="Z5" s="1148"/>
      <c r="AA5" s="1149"/>
      <c r="AB5" s="1149"/>
      <c r="AC5" s="1149"/>
      <c r="AD5" s="1149"/>
      <c r="AE5" s="1158"/>
      <c r="AF5" s="523"/>
      <c r="AH5" s="209"/>
      <c r="AI5" s="209"/>
      <c r="AJ5" s="209"/>
      <c r="AK5" s="209"/>
      <c r="AL5" s="209"/>
      <c r="AM5" s="209"/>
      <c r="AN5" s="269"/>
      <c r="AO5" s="23"/>
      <c r="AP5" s="1162"/>
      <c r="AQ5" s="1162"/>
      <c r="AR5" s="1162"/>
      <c r="AS5" s="1162"/>
      <c r="AT5" s="1162"/>
      <c r="AU5" s="192"/>
    </row>
    <row r="6" spans="1:47" ht="22.35" customHeight="1" thickTop="1">
      <c r="B6" s="517"/>
      <c r="C6" s="208"/>
      <c r="D6" s="207"/>
      <c r="E6" s="208"/>
      <c r="F6" s="207"/>
      <c r="G6" s="691" t="s">
        <v>220</v>
      </c>
      <c r="H6" s="692"/>
      <c r="I6" s="692"/>
      <c r="J6" s="687">
        <f>VLOOKUP(年度マスタ!$K$4&amp;"_"&amp;J$5,データシート1!$A:$BS,MATCH("cb_"&amp;$G6,データシート1!$A$1:$BS$1,0),0)</f>
        <v>984.4</v>
      </c>
      <c r="K6" s="688">
        <f>VLOOKUP(年度マスタ!$K$4&amp;"_"&amp;K$5,データシート1!$A:$BS,MATCH("cb_"&amp;$G6,データシート1!$A$1:$BS$1,0),0)</f>
        <v>1137.3</v>
      </c>
      <c r="L6" s="688">
        <f>VLOOKUP(年度マスタ!$K$4&amp;"_"&amp;L$5,データシート1!$A:$BS,MATCH("cb_"&amp;$G6,データシート1!$A$1:$BS$1,0),0)</f>
        <v>1342.6</v>
      </c>
      <c r="M6" s="688">
        <f>VLOOKUP(年度マスタ!$K$4&amp;"_"&amp;M$5,データシート1!$A:$BS,MATCH("cb_"&amp;$G6,データシート1!$A$1:$BS$1,0),0)</f>
        <v>1464.3</v>
      </c>
      <c r="N6" s="688">
        <f>VLOOKUP(年度マスタ!$K$4&amp;"_"&amp;N$5,データシート1!$A:$BS,MATCH("cb_"&amp;$G6,データシート1!$A$1:$BS$1,0),0)</f>
        <v>1606.7</v>
      </c>
      <c r="O6" s="688">
        <f>VLOOKUP(年度マスタ!$K$4&amp;"_"&amp;O$5,データシート1!$A:$BS,MATCH("cb_"&amp;$G6,データシート1!$A$1:$BS$1,0),0)</f>
        <v>1836.1</v>
      </c>
      <c r="P6" s="688">
        <f>VLOOKUP(年度マスタ!$K$4&amp;"_"&amp;P$5,データシート1!$A:$BS,MATCH("cb_"&amp;$G6,データシート1!$A$1:$BS$1,0),0)</f>
        <v>1981.400000000001</v>
      </c>
      <c r="Q6" s="688">
        <f>VLOOKUP(年度マスタ!$K$4&amp;"_"&amp;Q$5,データシート1!$A:$BS,MATCH("cb_"&amp;$G6,データシート1!$A$1:$BS$1,0),0)</f>
        <v>2203.1000000000022</v>
      </c>
      <c r="R6" s="704">
        <f>VLOOKUP(年度マスタ!$K$4&amp;"_"&amp;R$5,データシート1!$A:$BS,MATCH("cb_"&amp;$G6,データシート1!$A$1:$BS$1,0),0)</f>
        <v>2433.800000000002</v>
      </c>
      <c r="S6" s="627"/>
      <c r="T6" s="226"/>
      <c r="U6" s="640"/>
      <c r="V6" s="231"/>
      <c r="W6" s="231"/>
      <c r="X6" s="231"/>
      <c r="Y6" s="232" t="s">
        <v>233</v>
      </c>
      <c r="Z6" s="734" t="s">
        <v>234</v>
      </c>
      <c r="AA6" s="734"/>
      <c r="AB6" s="734"/>
      <c r="AC6" s="735">
        <f>SUM(AC7:AC8)</f>
        <v>1077652</v>
      </c>
      <c r="AD6" s="735">
        <f>SUM(AD7:AD8)</f>
        <v>1454446.227</v>
      </c>
      <c r="AE6" s="736">
        <f>$AD6*3600/100000000</f>
        <v>52.360064172000001</v>
      </c>
      <c r="AF6" s="523"/>
      <c r="AH6" s="209"/>
      <c r="AI6" s="209"/>
      <c r="AJ6" s="209"/>
      <c r="AK6" s="209"/>
      <c r="AL6" s="209"/>
      <c r="AM6" s="209"/>
      <c r="AN6" s="269"/>
      <c r="AO6" s="23"/>
      <c r="AP6" s="1162"/>
      <c r="AQ6" s="1162"/>
      <c r="AR6" s="1162"/>
      <c r="AS6" s="1162"/>
      <c r="AT6" s="1162"/>
      <c r="AU6" s="192"/>
    </row>
    <row r="7" spans="1:47" ht="22.35" customHeight="1">
      <c r="B7" s="517"/>
      <c r="C7" s="208"/>
      <c r="D7" s="207"/>
      <c r="E7" s="208"/>
      <c r="F7" s="207"/>
      <c r="G7" s="693" t="s">
        <v>221</v>
      </c>
      <c r="H7" s="694"/>
      <c r="I7" s="694"/>
      <c r="J7" s="683">
        <f>VLOOKUP(年度マスタ!$K$4&amp;"_"&amp;J$5,データシート1!$A:$BS,MATCH("cb_"&amp;$G7,データシート1!$A$1:$BS$1,0),0)</f>
        <v>8895.1</v>
      </c>
      <c r="K7" s="684">
        <f>VLOOKUP(年度マスタ!$K$4&amp;"_"&amp;K$5,データシート1!$A:$BS,MATCH("cb_"&amp;$G7,データシート1!$A$1:$BS$1,0),0)</f>
        <v>15116.199999999999</v>
      </c>
      <c r="L7" s="684">
        <f>VLOOKUP(年度マスタ!$K$4&amp;"_"&amp;L$5,データシート1!$A:$BS,MATCH("cb_"&amp;$G7,データシート1!$A$1:$BS$1,0),0)</f>
        <v>23285.4</v>
      </c>
      <c r="M7" s="684">
        <f>VLOOKUP(年度マスタ!$K$4&amp;"_"&amp;M$5,データシート1!$A:$BS,MATCH("cb_"&amp;$G7,データシート1!$A$1:$BS$1,0),0)</f>
        <v>26271.000000000011</v>
      </c>
      <c r="N7" s="684">
        <f>VLOOKUP(年度マスタ!$K$4&amp;"_"&amp;N$5,データシート1!$A:$BS,MATCH("cb_"&amp;$G7,データシート1!$A$1:$BS$1,0),0)</f>
        <v>28065.4</v>
      </c>
      <c r="O7" s="684">
        <f>VLOOKUP(年度マスタ!$K$4&amp;"_"&amp;O$5,データシート1!$A:$BS,MATCH("cb_"&amp;$G7,データシート1!$A$1:$BS$1,0),0)</f>
        <v>29694.100000000009</v>
      </c>
      <c r="P7" s="684">
        <f>VLOOKUP(年度マスタ!$K$4&amp;"_"&amp;P$5,データシート1!$A:$BS,MATCH("cb_"&amp;$G7,データシート1!$A$1:$BS$1,0),0)</f>
        <v>30611.30000000001</v>
      </c>
      <c r="Q7" s="684">
        <f>VLOOKUP(年度マスタ!$K$4&amp;"_"&amp;Q$5,データシート1!$A:$BS,MATCH("cb_"&amp;$G7,データシート1!$A$1:$BS$1,0),0)</f>
        <v>31357.500000000011</v>
      </c>
      <c r="R7" s="705">
        <f>VLOOKUP(年度マスタ!$K$4&amp;"_"&amp;R$5,データシート1!$A:$BS,MATCH("cb_"&amp;$G7,データシート1!$A$1:$BS$1,0),0)</f>
        <v>31846.500000000015</v>
      </c>
      <c r="S7" s="627"/>
      <c r="T7" s="226"/>
      <c r="U7" s="640"/>
      <c r="V7" s="231"/>
      <c r="W7" s="231"/>
      <c r="X7" s="231"/>
      <c r="Y7" s="232" t="s">
        <v>236</v>
      </c>
      <c r="Z7" s="248" t="s">
        <v>1368</v>
      </c>
      <c r="AA7" s="248"/>
      <c r="AB7" s="248"/>
      <c r="AC7" s="671">
        <f>VLOOKUP(年度マスタ!$K$4&amp;"_令和4年度",データシート3!A:AB,MATCH("ea_"&amp;$Y7&amp;"_設備",データシート3!$A$1:$AB$1,0),0)</f>
        <v>176886</v>
      </c>
      <c r="AD7" s="671">
        <f>VLOOKUP(年度マスタ!$K$4&amp;"_令和4年度",データシート3!A:AB,MATCH("ea_"&amp;$Y7&amp;"_年間発電",データシート3!$A$1:$AB$1,0),0)/10^3</f>
        <v>239762.08799999996</v>
      </c>
      <c r="AE7" s="606">
        <f t="shared" ref="AE7:AE16" si="0">$AD7*3600/100000000</f>
        <v>8.6314351679999977</v>
      </c>
      <c r="AF7" s="523"/>
      <c r="AH7" s="209"/>
      <c r="AI7" s="209"/>
      <c r="AJ7" s="209"/>
      <c r="AK7" s="209"/>
      <c r="AL7" s="209"/>
      <c r="AM7" s="209"/>
      <c r="AN7" s="269"/>
      <c r="AO7" s="23"/>
      <c r="AP7" s="1162"/>
      <c r="AQ7" s="1162"/>
      <c r="AR7" s="1162"/>
      <c r="AS7" s="1162"/>
      <c r="AT7" s="1162"/>
      <c r="AU7" s="192"/>
    </row>
    <row r="8" spans="1:47" ht="22.35" customHeight="1">
      <c r="B8" s="517"/>
      <c r="C8" s="208"/>
      <c r="D8" s="207"/>
      <c r="E8" s="208"/>
      <c r="F8" s="207"/>
      <c r="G8" s="694" t="s">
        <v>222</v>
      </c>
      <c r="H8" s="694"/>
      <c r="I8" s="694"/>
      <c r="J8" s="683">
        <f>VLOOKUP(年度マスタ!$K$4&amp;"_"&amp;J$5,データシート1!$A:$BS,MATCH("cb_"&amp;$G8,データシート1!$A$1:$BS$1,0),0)</f>
        <v>0</v>
      </c>
      <c r="K8" s="684">
        <f>VLOOKUP(年度マスタ!$K$4&amp;"_"&amp;K$5,データシート1!$A:$BS,MATCH("cb_"&amp;$G8,データシート1!$A$1:$BS$1,0),0)</f>
        <v>0</v>
      </c>
      <c r="L8" s="684">
        <f>VLOOKUP(年度マスタ!$K$4&amp;"_"&amp;L$5,データシート1!$A:$BS,MATCH("cb_"&amp;$G8,データシート1!$A$1:$BS$1,0),0)</f>
        <v>0</v>
      </c>
      <c r="M8" s="684">
        <f>VLOOKUP(年度マスタ!$K$4&amp;"_"&amp;M$5,データシート1!$A:$BS,MATCH("cb_"&amp;$G8,データシート1!$A$1:$BS$1,0),0)</f>
        <v>0</v>
      </c>
      <c r="N8" s="684">
        <f>VLOOKUP(年度マスタ!$K$4&amp;"_"&amp;N$5,データシート1!$A:$BS,MATCH("cb_"&amp;$G8,データシート1!$A$1:$BS$1,0),0)</f>
        <v>0</v>
      </c>
      <c r="O8" s="684">
        <f>VLOOKUP(年度マスタ!$K$4&amp;"_"&amp;O$5,データシート1!$A:$BS,MATCH("cb_"&amp;$G8,データシート1!$A$1:$BS$1,0),0)</f>
        <v>0</v>
      </c>
      <c r="P8" s="684">
        <f>VLOOKUP(年度マスタ!$K$4&amp;"_"&amp;P$5,データシート1!$A:$BS,MATCH("cb_"&amp;$G8,データシート1!$A$1:$BS$1,0),0)</f>
        <v>0</v>
      </c>
      <c r="Q8" s="684">
        <f>VLOOKUP(年度マスタ!$K$4&amp;"_"&amp;Q$5,データシート1!$A:$BS,MATCH("cb_"&amp;$G8,データシート1!$A$1:$BS$1,0),0)</f>
        <v>0</v>
      </c>
      <c r="R8" s="705">
        <f>VLOOKUP(年度マスタ!$K$4&amp;"_"&amp;R$5,データシート1!$A:$BS,MATCH("cb_"&amp;$G8,データシート1!$A$1:$BS$1,0),0)</f>
        <v>0</v>
      </c>
      <c r="S8" s="627"/>
      <c r="T8" s="226"/>
      <c r="U8" s="640"/>
      <c r="V8" s="231"/>
      <c r="W8" s="231"/>
      <c r="X8" s="231"/>
      <c r="Y8" s="232" t="s">
        <v>237</v>
      </c>
      <c r="Z8" s="222" t="s">
        <v>1369</v>
      </c>
      <c r="AA8" s="222"/>
      <c r="AB8" s="222"/>
      <c r="AC8" s="671">
        <f>VLOOKUP(年度マスタ!$K$4&amp;"_令和4年度",データシート3!A:AB,MATCH("ea_"&amp;$Y8&amp;"_設備",データシート3!$A$1:$AB$1,0),0)</f>
        <v>900766</v>
      </c>
      <c r="AD8" s="671">
        <f>VLOOKUP(年度マスタ!$K$4&amp;"_令和4年度",データシート3!A:AB,MATCH("ea_"&amp;$Y8&amp;"_年間発電",データシート3!$A$1:$AB$1,0),0)/10^3</f>
        <v>1214684.139</v>
      </c>
      <c r="AE8" s="606">
        <f t="shared" si="0"/>
        <v>43.728629003999998</v>
      </c>
      <c r="AF8" s="523"/>
      <c r="AH8" s="209"/>
      <c r="AI8" s="209"/>
      <c r="AJ8" s="209"/>
      <c r="AK8" s="209"/>
      <c r="AL8" s="209"/>
      <c r="AM8" s="209"/>
      <c r="AN8" s="269"/>
      <c r="AO8" s="23"/>
      <c r="AP8" s="1162"/>
      <c r="AQ8" s="1162"/>
      <c r="AR8" s="1162"/>
      <c r="AS8" s="1162"/>
      <c r="AT8" s="1162"/>
      <c r="AU8" s="192"/>
    </row>
    <row r="9" spans="1:47" ht="22.35" customHeight="1">
      <c r="B9" s="517"/>
      <c r="C9" s="208"/>
      <c r="D9" s="207"/>
      <c r="E9" s="208"/>
      <c r="F9" s="207"/>
      <c r="G9" s="694" t="s">
        <v>223</v>
      </c>
      <c r="H9" s="694"/>
      <c r="I9" s="694"/>
      <c r="J9" s="683">
        <f>VLOOKUP(年度マスタ!$K$4&amp;"_"&amp;J$5,データシート1!$A:$BS,MATCH("cb_"&amp;$G9,データシート1!$A$1:$BS$1,0),0)</f>
        <v>0</v>
      </c>
      <c r="K9" s="684">
        <f>VLOOKUP(年度マスタ!$K$4&amp;"_"&amp;K$5,データシート1!$A:$BS,MATCH("cb_"&amp;$G9,データシート1!$A$1:$BS$1,0),0)</f>
        <v>0</v>
      </c>
      <c r="L9" s="684">
        <f>VLOOKUP(年度マスタ!$K$4&amp;"_"&amp;L$5,データシート1!$A:$BS,MATCH("cb_"&amp;$G9,データシート1!$A$1:$BS$1,0),0)</f>
        <v>0</v>
      </c>
      <c r="M9" s="684">
        <f>VLOOKUP(年度マスタ!$K$4&amp;"_"&amp;M$5,データシート1!$A:$BS,MATCH("cb_"&amp;$G9,データシート1!$A$1:$BS$1,0),0)</f>
        <v>0</v>
      </c>
      <c r="N9" s="684">
        <f>VLOOKUP(年度マスタ!$K$4&amp;"_"&amp;N$5,データシート1!$A:$BS,MATCH("cb_"&amp;$G9,データシート1!$A$1:$BS$1,0),0)</f>
        <v>0</v>
      </c>
      <c r="O9" s="684">
        <f>VLOOKUP(年度マスタ!$K$4&amp;"_"&amp;O$5,データシート1!$A:$BS,MATCH("cb_"&amp;$G9,データシート1!$A$1:$BS$1,0),0)</f>
        <v>0</v>
      </c>
      <c r="P9" s="684">
        <f>VLOOKUP(年度マスタ!$K$4&amp;"_"&amp;P$5,データシート1!$A:$BS,MATCH("cb_"&amp;$G9,データシート1!$A$1:$BS$1,0),0)</f>
        <v>0</v>
      </c>
      <c r="Q9" s="684">
        <f>VLOOKUP(年度マスタ!$K$4&amp;"_"&amp;Q$5,データシート1!$A:$BS,MATCH("cb_"&amp;$G9,データシート1!$A$1:$BS$1,0),0)</f>
        <v>0</v>
      </c>
      <c r="R9" s="705">
        <f>VLOOKUP(年度マスタ!$K$4&amp;"_"&amp;R$5,データシート1!$A:$BS,MATCH("cb_"&amp;$G9,データシート1!$A$1:$BS$1,0),0)</f>
        <v>0</v>
      </c>
      <c r="S9" s="627"/>
      <c r="T9" s="226"/>
      <c r="U9" s="640"/>
      <c r="V9" s="231"/>
      <c r="W9" s="231"/>
      <c r="X9" s="231"/>
      <c r="Y9" s="232" t="s">
        <v>238</v>
      </c>
      <c r="Z9" s="244" t="s">
        <v>222</v>
      </c>
      <c r="AA9" s="244"/>
      <c r="AB9" s="244"/>
      <c r="AC9" s="737">
        <f>VLOOKUP(年度マスタ!$K$4&amp;"_令和4年度",データシート3!A:AB,MATCH("ea_"&amp;$Y9&amp;"_設備",データシート3!$A$1:$AB$1,0),0)</f>
        <v>100</v>
      </c>
      <c r="AD9" s="737">
        <f>VLOOKUP(年度マスタ!$K$4&amp;"_令和4年度",データシート3!A:AB,MATCH("ea_"&amp;$Y9&amp;"_年間発電",データシート3!$A$1:$AB$1,0),0)/10^3</f>
        <v>176.119</v>
      </c>
      <c r="AE9" s="738">
        <f t="shared" si="0"/>
        <v>6.3402839999999999E-3</v>
      </c>
      <c r="AF9" s="523"/>
      <c r="AH9" s="209"/>
      <c r="AI9" s="209"/>
      <c r="AJ9" s="209"/>
      <c r="AK9" s="209"/>
      <c r="AL9" s="209"/>
      <c r="AM9" s="209"/>
      <c r="AN9" s="269"/>
      <c r="AO9" s="23"/>
      <c r="AP9" s="1162"/>
      <c r="AQ9" s="1162"/>
      <c r="AR9" s="1162"/>
      <c r="AS9" s="1162"/>
      <c r="AT9" s="1162"/>
      <c r="AU9" s="192"/>
    </row>
    <row r="10" spans="1:47" ht="22.35" customHeight="1">
      <c r="B10" s="517"/>
      <c r="C10" s="208"/>
      <c r="D10" s="207"/>
      <c r="E10" s="208"/>
      <c r="F10" s="207"/>
      <c r="G10" s="694" t="s">
        <v>224</v>
      </c>
      <c r="H10" s="694"/>
      <c r="I10" s="694"/>
      <c r="J10" s="683">
        <f>VLOOKUP(年度マスタ!$K$4&amp;"_"&amp;J$5,データシート1!$A:$BS,MATCH("cb_"&amp;$G10,データシート1!$A$1:$BS$1,0),0)</f>
        <v>0</v>
      </c>
      <c r="K10" s="684">
        <f>VLOOKUP(年度マスタ!$K$4&amp;"_"&amp;K$5,データシート1!$A:$BS,MATCH("cb_"&amp;$G10,データシート1!$A$1:$BS$1,0),0)</f>
        <v>0</v>
      </c>
      <c r="L10" s="684">
        <f>VLOOKUP(年度マスタ!$K$4&amp;"_"&amp;L$5,データシート1!$A:$BS,MATCH("cb_"&amp;$G10,データシート1!$A$1:$BS$1,0),0)</f>
        <v>0</v>
      </c>
      <c r="M10" s="684">
        <f>VLOOKUP(年度マスタ!$K$4&amp;"_"&amp;M$5,データシート1!$A:$BS,MATCH("cb_"&amp;$G10,データシート1!$A$1:$BS$1,0),0)</f>
        <v>0</v>
      </c>
      <c r="N10" s="684">
        <f>VLOOKUP(年度マスタ!$K$4&amp;"_"&amp;N$5,データシート1!$A:$BS,MATCH("cb_"&amp;$G10,データシート1!$A$1:$BS$1,0),0)</f>
        <v>0</v>
      </c>
      <c r="O10" s="684">
        <f>VLOOKUP(年度マスタ!$K$4&amp;"_"&amp;O$5,データシート1!$A:$BS,MATCH("cb_"&amp;$G10,データシート1!$A$1:$BS$1,0),0)</f>
        <v>0</v>
      </c>
      <c r="P10" s="684">
        <f>VLOOKUP(年度マスタ!$K$4&amp;"_"&amp;P$5,データシート1!$A:$BS,MATCH("cb_"&amp;$G10,データシート1!$A$1:$BS$1,0),0)</f>
        <v>0</v>
      </c>
      <c r="Q10" s="684">
        <f>VLOOKUP(年度マスタ!$K$4&amp;"_"&amp;Q$5,データシート1!$A:$BS,MATCH("cb_"&amp;$G10,データシート1!$A$1:$BS$1,0),0)</f>
        <v>0</v>
      </c>
      <c r="R10" s="705">
        <f>VLOOKUP(年度マスタ!$K$4&amp;"_"&amp;R$5,データシート1!$A:$BS,MATCH("cb_"&amp;$G10,データシート1!$A$1:$BS$1,0),0)</f>
        <v>0</v>
      </c>
      <c r="S10" s="627"/>
      <c r="T10" s="226"/>
      <c r="U10" s="640"/>
      <c r="V10" s="231"/>
      <c r="W10" s="231"/>
      <c r="X10" s="231"/>
      <c r="Y10" s="232" t="s">
        <v>239</v>
      </c>
      <c r="Z10" s="244" t="s">
        <v>240</v>
      </c>
      <c r="AA10" s="244"/>
      <c r="AB10" s="244"/>
      <c r="AC10" s="737">
        <f>SUM(AC11:AC12)</f>
        <v>0</v>
      </c>
      <c r="AD10" s="737">
        <f>SUM(AD11:AD12)</f>
        <v>0</v>
      </c>
      <c r="AE10" s="738">
        <f t="shared" si="0"/>
        <v>0</v>
      </c>
      <c r="AF10" s="523"/>
      <c r="AH10" s="209"/>
      <c r="AI10" s="209"/>
      <c r="AJ10" s="209"/>
      <c r="AK10" s="209"/>
      <c r="AL10" s="209"/>
      <c r="AM10" s="209"/>
      <c r="AN10" s="269"/>
      <c r="AO10" s="23"/>
      <c r="AP10" s="1162"/>
      <c r="AQ10" s="1162"/>
      <c r="AR10" s="1162"/>
      <c r="AS10" s="1162"/>
      <c r="AT10" s="1162"/>
      <c r="AU10" s="192"/>
    </row>
    <row r="11" spans="1:47" ht="22.35" customHeight="1" thickBot="1">
      <c r="B11" s="517"/>
      <c r="C11" s="208"/>
      <c r="D11" s="207"/>
      <c r="E11" s="208"/>
      <c r="F11" s="207"/>
      <c r="G11" s="695" t="s">
        <v>225</v>
      </c>
      <c r="H11" s="696"/>
      <c r="I11" s="697" t="s">
        <v>1358</v>
      </c>
      <c r="J11" s="724">
        <f>VLOOKUP(年度マスタ!$K$4&amp;"_"&amp;J$5,データシート1!$A:$BS,MATCH("cb_"&amp;$G11,データシート1!$A$1:$BS$1,0),0)</f>
        <v>0</v>
      </c>
      <c r="K11" s="725">
        <f>VLOOKUP(年度マスタ!$K$4&amp;"_"&amp;K$5,データシート1!$A:$BS,MATCH("cb_"&amp;$G11,データシート1!$A$1:$BS$1,0),0)</f>
        <v>0</v>
      </c>
      <c r="L11" s="725">
        <f>VLOOKUP(年度マスタ!$K$4&amp;"_"&amp;L$5,データシート1!$A:$BS,MATCH("cb_"&amp;$G11,データシート1!$A$1:$BS$1,0),0)</f>
        <v>0</v>
      </c>
      <c r="M11" s="725">
        <f>VLOOKUP(年度マスタ!$K$4&amp;"_"&amp;M$5,データシート1!$A:$BS,MATCH("cb_"&amp;$G11,データシート1!$A$1:$BS$1,0),0)</f>
        <v>370</v>
      </c>
      <c r="N11" s="725">
        <f>VLOOKUP(年度マスタ!$K$4&amp;"_"&amp;N$5,データシート1!$A:$BS,MATCH("cb_"&amp;$G11,データシート1!$A$1:$BS$1,0),0)</f>
        <v>370</v>
      </c>
      <c r="O11" s="725">
        <f>VLOOKUP(年度マスタ!$K$4&amp;"_"&amp;O$5,データシート1!$A:$BS,MATCH("cb_"&amp;$G11,データシート1!$A$1:$BS$1,0),0)</f>
        <v>370</v>
      </c>
      <c r="P11" s="725">
        <f>VLOOKUP(年度マスタ!$K$4&amp;"_"&amp;P$5,データシート1!$A:$BS,MATCH("cb_"&amp;$G11,データシート1!$A$1:$BS$1,0),0)</f>
        <v>370</v>
      </c>
      <c r="Q11" s="725">
        <f>VLOOKUP(年度マスタ!$K$4&amp;"_"&amp;Q$5,データシート1!$A:$BS,MATCH("cb_"&amp;$G11,データシート1!$A$1:$BS$1,0),0)</f>
        <v>370</v>
      </c>
      <c r="R11" s="726">
        <f>VLOOKUP(年度マスタ!$K$4&amp;"_"&amp;R$5,データシート1!$A:$BS,MATCH("cb_"&amp;$G11,データシート1!$A$1:$BS$1,0),0)</f>
        <v>370</v>
      </c>
      <c r="S11" s="628"/>
      <c r="T11" s="183"/>
      <c r="U11" s="641"/>
      <c r="V11" s="233"/>
      <c r="W11" s="233"/>
      <c r="X11" s="233"/>
      <c r="Y11" s="232" t="s">
        <v>244</v>
      </c>
      <c r="Z11" s="248" t="s">
        <v>1370</v>
      </c>
      <c r="AA11" s="248"/>
      <c r="AB11" s="248"/>
      <c r="AC11" s="671">
        <f>VLOOKUP(年度マスタ!$K$4&amp;"_令和4年度",データシート3!A:AB,MATCH("ea_"&amp;$Y11&amp;"_設備",データシート3!$A$1:$AB$1,0),0)</f>
        <v>0</v>
      </c>
      <c r="AD11" s="671">
        <f>VLOOKUP(年度マスタ!$K$4&amp;"_令和4年度",データシート3!A:AB,MATCH("ea_"&amp;$Y11&amp;"_年間発電",データシート3!$A$1:$AB$1,0),0)/10^3</f>
        <v>0</v>
      </c>
      <c r="AE11" s="606">
        <f t="shared" si="0"/>
        <v>0</v>
      </c>
      <c r="AF11" s="523"/>
      <c r="AH11" s="209"/>
      <c r="AI11" s="231"/>
      <c r="AJ11" s="231"/>
      <c r="AK11" s="209"/>
      <c r="AL11" s="209"/>
      <c r="AM11" s="209"/>
      <c r="AN11" s="269"/>
      <c r="AO11" s="23"/>
      <c r="AP11" s="1162"/>
      <c r="AQ11" s="1162"/>
      <c r="AR11" s="1162"/>
      <c r="AS11" s="1162"/>
      <c r="AT11" s="1162"/>
      <c r="AU11" s="192"/>
    </row>
    <row r="12" spans="1:47" ht="22.35" customHeight="1" thickTop="1">
      <c r="B12" s="517"/>
      <c r="C12" s="208"/>
      <c r="D12" s="207"/>
      <c r="E12" s="208"/>
      <c r="F12" s="207"/>
      <c r="G12" s="698" t="s">
        <v>229</v>
      </c>
      <c r="H12" s="699"/>
      <c r="I12" s="699"/>
      <c r="J12" s="721">
        <f>SUM(J6:J11)</f>
        <v>9879.5</v>
      </c>
      <c r="K12" s="722">
        <f t="shared" ref="K12:Q12" si="1">SUM(K6:K11)</f>
        <v>16253.499999999998</v>
      </c>
      <c r="L12" s="722">
        <f t="shared" si="1"/>
        <v>24628</v>
      </c>
      <c r="M12" s="722">
        <f t="shared" si="1"/>
        <v>28105.30000000001</v>
      </c>
      <c r="N12" s="722">
        <f t="shared" si="1"/>
        <v>30042.100000000002</v>
      </c>
      <c r="O12" s="722">
        <f t="shared" si="1"/>
        <v>31900.200000000008</v>
      </c>
      <c r="P12" s="722">
        <f t="shared" si="1"/>
        <v>32962.700000000012</v>
      </c>
      <c r="Q12" s="722">
        <f t="shared" si="1"/>
        <v>33930.600000000013</v>
      </c>
      <c r="R12" s="723">
        <f t="shared" ref="R12" si="2">SUM(R6:R11)</f>
        <v>34650.300000000017</v>
      </c>
      <c r="S12" s="629"/>
      <c r="T12" s="194"/>
      <c r="U12" s="642"/>
      <c r="V12" s="214"/>
      <c r="W12" s="214"/>
      <c r="X12" s="214"/>
      <c r="Y12" s="232" t="s">
        <v>245</v>
      </c>
      <c r="Z12" s="222" t="s">
        <v>1371</v>
      </c>
      <c r="AA12" s="249"/>
      <c r="AB12" s="250"/>
      <c r="AC12" s="671">
        <f>VLOOKUP(年度マスタ!$K$4&amp;"_令和4年度",データシート3!A:AB,MATCH("ea_"&amp;$Y12&amp;"_設備",データシート3!$A$1:$AB$1,0),0)</f>
        <v>0</v>
      </c>
      <c r="AD12" s="671">
        <f>VLOOKUP(年度マスタ!$K$4&amp;"_令和4年度",データシート3!A:AB,MATCH("ea_"&amp;$Y12&amp;"_年間発電",データシート3!$A$1:$AB$1,0),0)/10^3</f>
        <v>0</v>
      </c>
      <c r="AE12" s="606">
        <f t="shared" si="0"/>
        <v>0</v>
      </c>
      <c r="AF12" s="523"/>
      <c r="AH12" s="209"/>
      <c r="AI12" s="231"/>
      <c r="AJ12" s="209"/>
      <c r="AK12" s="209"/>
      <c r="AL12" s="209"/>
      <c r="AM12" s="209"/>
      <c r="AN12" s="269"/>
      <c r="AO12" s="23"/>
      <c r="AP12" s="1162"/>
      <c r="AQ12" s="1162"/>
      <c r="AR12" s="1162"/>
      <c r="AS12" s="1162"/>
      <c r="AT12" s="1162"/>
      <c r="AU12" s="192"/>
    </row>
    <row r="13" spans="1:47" ht="22.35" customHeight="1">
      <c r="B13" s="517"/>
      <c r="C13" s="210"/>
      <c r="D13" s="207"/>
      <c r="E13" s="211"/>
      <c r="F13" s="207"/>
      <c r="G13" s="209"/>
      <c r="H13" s="209"/>
      <c r="I13" s="209"/>
      <c r="J13" s="209"/>
      <c r="K13" s="209"/>
      <c r="L13" s="209"/>
      <c r="M13" s="209"/>
      <c r="N13" s="209"/>
      <c r="O13" s="209"/>
      <c r="P13" s="209"/>
      <c r="Q13" s="209"/>
      <c r="R13" s="209"/>
      <c r="S13" s="523"/>
      <c r="U13" s="517"/>
      <c r="V13" s="234"/>
      <c r="W13" s="209"/>
      <c r="X13" s="209"/>
      <c r="Y13" s="232" t="s">
        <v>246</v>
      </c>
      <c r="Z13" s="244" t="s">
        <v>224</v>
      </c>
      <c r="AA13" s="245"/>
      <c r="AB13" s="246"/>
      <c r="AC13" s="737">
        <f>SUM(AC14:AC16)</f>
        <v>0</v>
      </c>
      <c r="AD13" s="737">
        <f>SUM(AD14:AD16)</f>
        <v>0</v>
      </c>
      <c r="AE13" s="738">
        <f t="shared" si="0"/>
        <v>0</v>
      </c>
      <c r="AF13" s="643">
        <f>AF15</f>
        <v>0</v>
      </c>
      <c r="AG13" s="228"/>
      <c r="AH13" s="480"/>
      <c r="AI13" s="480"/>
      <c r="AJ13" s="480"/>
      <c r="AK13" s="480"/>
      <c r="AL13" s="480"/>
      <c r="AM13" s="480"/>
      <c r="AN13" s="269"/>
      <c r="AO13" s="23"/>
      <c r="AP13" s="1162"/>
      <c r="AQ13" s="1162"/>
      <c r="AR13" s="1162"/>
      <c r="AS13" s="1162"/>
      <c r="AT13" s="1162"/>
      <c r="AU13" s="192"/>
    </row>
    <row r="14" spans="1:47" ht="22.35" customHeight="1">
      <c r="B14" s="517"/>
      <c r="C14" s="212"/>
      <c r="D14" s="207"/>
      <c r="E14" s="209"/>
      <c r="F14" s="207"/>
      <c r="G14" s="209"/>
      <c r="H14" s="209"/>
      <c r="I14" s="209"/>
      <c r="J14" s="209"/>
      <c r="K14" s="209"/>
      <c r="L14" s="209"/>
      <c r="M14" s="209"/>
      <c r="N14" s="209"/>
      <c r="O14" s="209"/>
      <c r="P14" s="209"/>
      <c r="Q14" s="209"/>
      <c r="R14" s="209"/>
      <c r="S14" s="518"/>
      <c r="T14" s="23"/>
      <c r="U14" s="534"/>
      <c r="V14" s="235"/>
      <c r="W14" s="207"/>
      <c r="X14" s="207"/>
      <c r="Y14" s="232" t="s">
        <v>247</v>
      </c>
      <c r="Z14" s="248" t="s">
        <v>1372</v>
      </c>
      <c r="AA14" s="251"/>
      <c r="AB14" s="252"/>
      <c r="AC14" s="671">
        <f>VLOOKUP(年度マスタ!$K$4&amp;"_令和4年度",データシート3!A:AB,MATCH("ea_"&amp;$Y14&amp;"_設備",データシート3!$A$1:$AB$1,0),0)</f>
        <v>0</v>
      </c>
      <c r="AD14" s="671">
        <f>VLOOKUP(年度マスタ!$K$4&amp;"_令和4年度",データシート3!A:AB,MATCH("ea_"&amp;$Y14&amp;"_年間発電",データシート3!$A$1:$AB$1,0),0)/10^3</f>
        <v>0</v>
      </c>
      <c r="AE14" s="606">
        <f t="shared" si="0"/>
        <v>0</v>
      </c>
      <c r="AF14" s="644"/>
      <c r="AH14" s="209"/>
      <c r="AI14" s="209"/>
      <c r="AJ14" s="209"/>
      <c r="AK14" s="209"/>
      <c r="AL14" s="209"/>
      <c r="AM14" s="209"/>
      <c r="AN14" s="269"/>
      <c r="AO14" s="23"/>
      <c r="AP14" s="1162"/>
      <c r="AQ14" s="1162"/>
      <c r="AR14" s="1162"/>
      <c r="AS14" s="1162"/>
      <c r="AT14" s="1162"/>
      <c r="AU14" s="192"/>
    </row>
    <row r="15" spans="1:47" ht="22.35" customHeight="1">
      <c r="B15" s="517"/>
      <c r="C15" s="206"/>
      <c r="D15" s="207"/>
      <c r="E15" s="208"/>
      <c r="F15" s="207"/>
      <c r="G15" s="209"/>
      <c r="H15" s="209"/>
      <c r="I15" s="209"/>
      <c r="J15" s="209"/>
      <c r="K15" s="209"/>
      <c r="L15" s="209"/>
      <c r="M15" s="209"/>
      <c r="N15" s="209"/>
      <c r="O15" s="209"/>
      <c r="P15" s="209"/>
      <c r="Q15" s="209"/>
      <c r="S15" s="630"/>
      <c r="T15" s="169"/>
      <c r="U15" s="645"/>
      <c r="V15" s="236"/>
      <c r="W15" s="236"/>
      <c r="X15" s="236"/>
      <c r="Y15" s="232" t="s">
        <v>248</v>
      </c>
      <c r="Z15" s="253" t="s">
        <v>1373</v>
      </c>
      <c r="AA15" s="254"/>
      <c r="AB15" s="255"/>
      <c r="AC15" s="671">
        <f>VLOOKUP(年度マスタ!$K$4&amp;"_令和4年度",データシート3!A:AB,MATCH("ea_"&amp;$Y15&amp;"_設備",データシート3!$A$1:$AB$1,0),0)</f>
        <v>0</v>
      </c>
      <c r="AD15" s="671">
        <f>VLOOKUP(年度マスタ!$K$4&amp;"_令和4年度",データシート3!A:AB,MATCH("ea_"&amp;$Y15&amp;"_年間発電",データシート3!$A$1:$AB$1,0),0)/10^3</f>
        <v>0</v>
      </c>
      <c r="AE15" s="606">
        <f t="shared" si="0"/>
        <v>0</v>
      </c>
      <c r="AF15" s="646"/>
      <c r="AG15" s="229"/>
      <c r="AH15" s="481"/>
      <c r="AI15" s="481"/>
      <c r="AJ15" s="481"/>
      <c r="AK15" s="481"/>
      <c r="AL15" s="481"/>
      <c r="AM15" s="481"/>
      <c r="AN15" s="269"/>
      <c r="AO15" s="23"/>
      <c r="AP15" s="1162"/>
      <c r="AQ15" s="1162"/>
      <c r="AR15" s="1162"/>
      <c r="AS15" s="1162"/>
      <c r="AT15" s="1162"/>
      <c r="AU15" s="192"/>
    </row>
    <row r="16" spans="1:47" ht="22.35" customHeight="1">
      <c r="B16" s="517"/>
      <c r="D16" s="207"/>
      <c r="E16" s="208"/>
      <c r="F16" s="207"/>
      <c r="G16" s="209"/>
      <c r="H16" s="209"/>
      <c r="I16" s="209"/>
      <c r="J16" s="209"/>
      <c r="K16" s="209"/>
      <c r="L16" s="209"/>
      <c r="M16" s="209"/>
      <c r="N16" s="209"/>
      <c r="O16" s="209"/>
      <c r="P16" s="209"/>
      <c r="Q16" s="209"/>
      <c r="R16" s="223" t="s">
        <v>1393</v>
      </c>
      <c r="S16" s="631"/>
      <c r="T16" s="227"/>
      <c r="U16" s="647"/>
      <c r="W16" s="237"/>
      <c r="X16" s="237"/>
      <c r="Y16" s="232" t="s">
        <v>249</v>
      </c>
      <c r="Z16" s="222" t="s">
        <v>1374</v>
      </c>
      <c r="AA16" s="249"/>
      <c r="AB16" s="256"/>
      <c r="AC16" s="671">
        <f>VLOOKUP(年度マスタ!$K$4&amp;"_令和4年度",データシート3!A:AB,MATCH("ea_"&amp;$Y16&amp;"_設備",データシート3!$A$1:$AB$1,0),0)</f>
        <v>0</v>
      </c>
      <c r="AD16" s="671">
        <f>VLOOKUP(年度マスタ!$K$4&amp;"_令和4年度",データシート3!A:AB,MATCH("ea_"&amp;$Y16&amp;"_年間発電",データシート3!$A$1:$AB$1,0),0)/10^3</f>
        <v>0</v>
      </c>
      <c r="AE16" s="606">
        <f t="shared" si="0"/>
        <v>0</v>
      </c>
      <c r="AF16" s="648"/>
      <c r="AG16" s="230"/>
      <c r="AH16" s="482"/>
      <c r="AI16" s="482"/>
      <c r="AJ16" s="482"/>
      <c r="AK16" s="482"/>
      <c r="AL16" s="482"/>
      <c r="AM16" s="482"/>
      <c r="AN16" s="269"/>
      <c r="AO16" s="23"/>
      <c r="AP16" s="1162"/>
      <c r="AQ16" s="1162"/>
      <c r="AR16" s="1162"/>
      <c r="AS16" s="1162"/>
      <c r="AT16" s="1162"/>
      <c r="AU16" s="192"/>
    </row>
    <row r="17" spans="2:47" ht="22.35" customHeight="1">
      <c r="B17" s="517"/>
      <c r="C17" s="209"/>
      <c r="D17" s="207"/>
      <c r="E17" s="208"/>
      <c r="F17" s="207"/>
      <c r="G17" s="617"/>
      <c r="H17" s="617"/>
      <c r="I17" s="706"/>
      <c r="J17" s="1159" t="s">
        <v>1391</v>
      </c>
      <c r="K17" s="1160"/>
      <c r="L17" s="1160"/>
      <c r="M17" s="1160"/>
      <c r="N17" s="1160"/>
      <c r="O17" s="1160"/>
      <c r="P17" s="1160"/>
      <c r="Q17" s="1160"/>
      <c r="R17" s="1161"/>
      <c r="S17" s="631"/>
      <c r="T17" s="227"/>
      <c r="U17" s="647"/>
      <c r="V17" s="431" t="s">
        <v>1359</v>
      </c>
      <c r="W17" s="238"/>
      <c r="X17" s="237"/>
      <c r="Y17" s="232" t="s">
        <v>250</v>
      </c>
      <c r="Z17" s="244" t="s">
        <v>251</v>
      </c>
      <c r="AA17" s="245"/>
      <c r="AB17" s="247"/>
      <c r="AC17" s="739" t="s">
        <v>235</v>
      </c>
      <c r="AD17" s="740" t="s">
        <v>235</v>
      </c>
      <c r="AE17" s="741">
        <f>VLOOKUP(年度マスタ!$K$4&amp;"_令和4年度",データシート3!A:AB,MATCH("ea_"&amp;$Y17&amp;"_設備",データシート3!$A$1:$AB$1,0),0)/10^8</f>
        <v>4.08285593</v>
      </c>
      <c r="AF17" s="648"/>
      <c r="AG17" s="230"/>
      <c r="AH17" s="482"/>
      <c r="AI17" s="482"/>
      <c r="AJ17" s="482"/>
      <c r="AK17" s="482"/>
      <c r="AL17" s="482"/>
      <c r="AM17" s="482"/>
      <c r="AN17" s="269"/>
      <c r="AO17" s="23"/>
      <c r="AP17" s="1162"/>
      <c r="AQ17" s="1162"/>
      <c r="AR17" s="1162"/>
      <c r="AS17" s="1162"/>
      <c r="AT17" s="1162"/>
      <c r="AU17" s="192"/>
    </row>
    <row r="18" spans="2:47" ht="20.85" customHeight="1" thickBot="1">
      <c r="B18" s="517"/>
      <c r="D18" s="207"/>
      <c r="E18" s="208"/>
      <c r="F18" s="207"/>
      <c r="G18" s="707"/>
      <c r="H18" s="707"/>
      <c r="I18" s="708"/>
      <c r="J18" s="685" t="s">
        <v>226</v>
      </c>
      <c r="K18" s="685" t="s">
        <v>227</v>
      </c>
      <c r="L18" s="685" t="s">
        <v>70</v>
      </c>
      <c r="M18" s="685" t="s">
        <v>71</v>
      </c>
      <c r="N18" s="685" t="s">
        <v>228</v>
      </c>
      <c r="O18" s="685" t="s">
        <v>217</v>
      </c>
      <c r="P18" s="685" t="s">
        <v>218</v>
      </c>
      <c r="Q18" s="685" t="s">
        <v>219</v>
      </c>
      <c r="R18" s="686" t="s">
        <v>1277</v>
      </c>
      <c r="S18" s="631"/>
      <c r="T18" s="227"/>
      <c r="U18" s="647"/>
      <c r="V18" s="209"/>
      <c r="W18" s="237"/>
      <c r="X18" s="237"/>
      <c r="Y18" s="232" t="s">
        <v>252</v>
      </c>
      <c r="Z18" s="742" t="s">
        <v>252</v>
      </c>
      <c r="AA18" s="743"/>
      <c r="AB18" s="744"/>
      <c r="AC18" s="745" t="s">
        <v>235</v>
      </c>
      <c r="AD18" s="746" t="s">
        <v>235</v>
      </c>
      <c r="AE18" s="747">
        <f>VLOOKUP(年度マスタ!$K$4&amp;"_令和4年度",データシート3!A:AB,MATCH("ea_"&amp;$Y18&amp;"_設備",データシート3!$A$1:$AB$1,0),0)/10^8</f>
        <v>17.80767084</v>
      </c>
      <c r="AF18" s="648"/>
      <c r="AG18" s="230"/>
      <c r="AH18" s="482"/>
      <c r="AI18" s="482"/>
      <c r="AJ18" s="482"/>
      <c r="AK18" s="482"/>
      <c r="AL18" s="482"/>
      <c r="AM18" s="482"/>
      <c r="AN18" s="269"/>
      <c r="AO18" s="23"/>
      <c r="AP18" s="1162"/>
      <c r="AQ18" s="1162"/>
      <c r="AR18" s="1162"/>
      <c r="AS18" s="1162"/>
      <c r="AT18" s="1162"/>
      <c r="AU18" s="192"/>
    </row>
    <row r="19" spans="2:47" ht="22.35" customHeight="1" thickTop="1">
      <c r="B19" s="517"/>
      <c r="C19" s="430" t="s">
        <v>1492</v>
      </c>
      <c r="D19" s="207"/>
      <c r="E19" s="208"/>
      <c r="F19" s="207"/>
      <c r="G19" s="691" t="s">
        <v>220</v>
      </c>
      <c r="H19" s="692"/>
      <c r="I19" s="712"/>
      <c r="J19" s="709">
        <f>J6*別紙!$C5/100*別紙!$E5/10^3</f>
        <v>1181.398128</v>
      </c>
      <c r="K19" s="682">
        <f>K6*別紙!$C5/100*別紙!$E5/10^3</f>
        <v>1364.8964759999999</v>
      </c>
      <c r="L19" s="682">
        <f>L6*別紙!$C5/100*別紙!$E5/10^3</f>
        <v>1611.2811119999999</v>
      </c>
      <c r="M19" s="682">
        <f>M6*別紙!$C5/100*別紙!$E5/10^3</f>
        <v>1757.335716</v>
      </c>
      <c r="N19" s="682">
        <f>N6*別紙!$C5/100*別紙!$E5/10^3</f>
        <v>1928.2328040000002</v>
      </c>
      <c r="O19" s="682">
        <f>O6*別紙!$C5/100*別紙!$E5/10^3</f>
        <v>2203.5403319999996</v>
      </c>
      <c r="P19" s="682">
        <f>P6*別紙!$C5/100*別紙!$E5/10^3</f>
        <v>2377.9177680000012</v>
      </c>
      <c r="Q19" s="682">
        <f>Q6*別紙!$C5/100*別紙!$E5/10^3</f>
        <v>2643.9843720000026</v>
      </c>
      <c r="R19" s="710">
        <f>R6*別紙!$C5/100*別紙!$E5/10^3</f>
        <v>2920.852056000002</v>
      </c>
      <c r="S19" s="631"/>
      <c r="T19" s="227"/>
      <c r="U19" s="647"/>
      <c r="W19" s="237"/>
      <c r="X19" s="237"/>
      <c r="Y19" s="209"/>
      <c r="Z19" s="699" t="s">
        <v>229</v>
      </c>
      <c r="AA19" s="748"/>
      <c r="AB19" s="749"/>
      <c r="AC19" s="750">
        <f>SUM($AC$6,$AC$9,$AC$10,$AC$13)</f>
        <v>1077752</v>
      </c>
      <c r="AD19" s="750">
        <f>SUM($AD$6,$AD$9,$AD$10,$AD$13)</f>
        <v>1454622.3459999999</v>
      </c>
      <c r="AE19" s="751">
        <f>SUM($AE$6,$AE$9,$AE$10,$AE$13,$AE$17,$AE$18)</f>
        <v>74.256931226000006</v>
      </c>
      <c r="AF19" s="648"/>
      <c r="AG19" s="230"/>
      <c r="AH19" s="482"/>
      <c r="AI19" s="482"/>
      <c r="AJ19" s="482"/>
      <c r="AK19" s="482"/>
      <c r="AL19" s="482"/>
      <c r="AM19" s="482"/>
      <c r="AN19" s="269"/>
      <c r="AO19" s="23"/>
      <c r="AP19" s="1162"/>
      <c r="AQ19" s="1162"/>
      <c r="AR19" s="1162"/>
      <c r="AS19" s="1162"/>
      <c r="AT19" s="1162"/>
      <c r="AU19" s="192"/>
    </row>
    <row r="20" spans="2:47" ht="22.35" customHeight="1">
      <c r="B20" s="517"/>
      <c r="C20" s="994" t="s">
        <v>1607</v>
      </c>
      <c r="D20" s="207"/>
      <c r="E20" s="208"/>
      <c r="F20" s="207"/>
      <c r="G20" s="693" t="s">
        <v>221</v>
      </c>
      <c r="H20" s="694"/>
      <c r="I20" s="713"/>
      <c r="J20" s="711">
        <f>J7*別紙!$C6/100*別紙!$E6/10^3</f>
        <v>11766.082476</v>
      </c>
      <c r="K20" s="684">
        <f>K7*別紙!$C6/100*別紙!$E6/10^3</f>
        <v>19995.104711999997</v>
      </c>
      <c r="L20" s="684">
        <f>L7*別紙!$C6/100*別紙!$E6/10^3</f>
        <v>30800.995704000001</v>
      </c>
      <c r="M20" s="684">
        <f>M7*別紙!$C6/100*別紙!$E6/10^3</f>
        <v>34750.227960000018</v>
      </c>
      <c r="N20" s="684">
        <f>N7*別紙!$C6/100*別紙!$E6/10^3</f>
        <v>37123.788504000011</v>
      </c>
      <c r="O20" s="684">
        <f>O7*別紙!$C6/100*別紙!$E6/10^3</f>
        <v>39278.167716000011</v>
      </c>
      <c r="P20" s="684">
        <f>P7*別紙!$C6/100*別紙!$E6/10^3</f>
        <v>40491.403188000011</v>
      </c>
      <c r="Q20" s="684">
        <f>Q7*別紙!$C6/100*別紙!$E6/10^3</f>
        <v>41478.446700000015</v>
      </c>
      <c r="R20" s="705">
        <f>R7*別紙!$C6/100*別紙!$E6/10^3</f>
        <v>42125.276340000019</v>
      </c>
      <c r="S20" s="631"/>
      <c r="T20" s="227"/>
      <c r="U20" s="647"/>
      <c r="V20" s="237"/>
      <c r="W20" s="237"/>
      <c r="X20" s="237"/>
      <c r="Y20" s="237"/>
      <c r="Z20" s="209"/>
      <c r="AA20" s="209"/>
      <c r="AB20" s="209"/>
      <c r="AC20" s="209"/>
      <c r="AD20" s="209"/>
      <c r="AE20" s="209"/>
      <c r="AF20" s="648"/>
      <c r="AG20" s="230"/>
      <c r="AH20" s="482"/>
      <c r="AI20" s="482"/>
      <c r="AJ20" s="482"/>
      <c r="AK20" s="482"/>
      <c r="AL20" s="482"/>
      <c r="AM20" s="482"/>
      <c r="AN20" s="269"/>
      <c r="AO20" s="23"/>
      <c r="AP20" s="1162"/>
      <c r="AQ20" s="1162"/>
      <c r="AR20" s="1162"/>
      <c r="AS20" s="1162"/>
      <c r="AT20" s="1162"/>
      <c r="AU20" s="192"/>
    </row>
    <row r="21" spans="2:47" ht="22.35" customHeight="1">
      <c r="B21" s="517"/>
      <c r="C21" s="208"/>
      <c r="D21" s="207"/>
      <c r="E21" s="208"/>
      <c r="F21" s="207"/>
      <c r="G21" s="694" t="s">
        <v>222</v>
      </c>
      <c r="H21" s="694"/>
      <c r="I21" s="713"/>
      <c r="J21" s="711">
        <f>J8*別紙!$C7/100*別紙!$E7/10^3</f>
        <v>0</v>
      </c>
      <c r="K21" s="684">
        <f>K8*別紙!$C7/100*別紙!$E7/10^3</f>
        <v>0</v>
      </c>
      <c r="L21" s="684">
        <f>L8*別紙!$C7/100*別紙!$E7/10^3</f>
        <v>0</v>
      </c>
      <c r="M21" s="684">
        <f>M8*別紙!$C7/100*別紙!$E7/10^3</f>
        <v>0</v>
      </c>
      <c r="N21" s="684">
        <f>N8*別紙!$C7/100*別紙!$E7/10^3</f>
        <v>0</v>
      </c>
      <c r="O21" s="684">
        <f>O8*別紙!$C7/100*別紙!$E7/10^3</f>
        <v>0</v>
      </c>
      <c r="P21" s="684">
        <f>P8*別紙!$C7/100*別紙!$E7/10^3</f>
        <v>0</v>
      </c>
      <c r="Q21" s="684">
        <f>Q8*別紙!$C7/100*別紙!$E7/10^3</f>
        <v>0</v>
      </c>
      <c r="R21" s="705">
        <f>R8*別紙!$C7/100*別紙!$E7/10^3</f>
        <v>0</v>
      </c>
      <c r="S21" s="631"/>
      <c r="T21" s="227"/>
      <c r="U21" s="647"/>
      <c r="V21" s="237"/>
      <c r="W21" s="237"/>
      <c r="X21" s="237"/>
      <c r="Y21" s="237"/>
      <c r="Z21" s="209"/>
      <c r="AA21" s="209"/>
      <c r="AB21" s="209"/>
      <c r="AC21" s="209"/>
      <c r="AD21" s="209"/>
      <c r="AE21" s="209"/>
      <c r="AF21" s="648"/>
      <c r="AG21" s="230"/>
      <c r="AH21" s="482"/>
      <c r="AI21" s="209"/>
      <c r="AJ21" s="482"/>
      <c r="AK21" s="482"/>
      <c r="AL21" s="482"/>
      <c r="AM21" s="482"/>
      <c r="AN21" s="269"/>
      <c r="AO21" s="23"/>
      <c r="AP21" s="1162"/>
      <c r="AQ21" s="1162"/>
      <c r="AR21" s="1162"/>
      <c r="AS21" s="1162"/>
      <c r="AT21" s="1162"/>
      <c r="AU21" s="192"/>
    </row>
    <row r="22" spans="2:47" ht="22.35" customHeight="1">
      <c r="B22" s="517"/>
      <c r="C22" s="208"/>
      <c r="D22" s="207"/>
      <c r="E22" s="208"/>
      <c r="F22" s="207"/>
      <c r="G22" s="694" t="s">
        <v>223</v>
      </c>
      <c r="H22" s="694"/>
      <c r="I22" s="713"/>
      <c r="J22" s="711">
        <f>J9*別紙!$C8/100*別紙!$E8/10^3</f>
        <v>0</v>
      </c>
      <c r="K22" s="684">
        <f>K9*別紙!$C8/100*別紙!$E8/10^3</f>
        <v>0</v>
      </c>
      <c r="L22" s="684">
        <f>L9*別紙!$C8/100*別紙!$E8/10^3</f>
        <v>0</v>
      </c>
      <c r="M22" s="684">
        <f>M9*別紙!$C8/100*別紙!$E8/10^3</f>
        <v>0</v>
      </c>
      <c r="N22" s="684">
        <f>N9*別紙!$C8/100*別紙!$E8/10^3</f>
        <v>0</v>
      </c>
      <c r="O22" s="684">
        <f>O9*別紙!$C8/100*別紙!$E8/10^3</f>
        <v>0</v>
      </c>
      <c r="P22" s="684">
        <f>P9*別紙!$C8/100*別紙!$E8/10^3</f>
        <v>0</v>
      </c>
      <c r="Q22" s="684">
        <f>Q9*別紙!$C8/100*別紙!$E8/10^3</f>
        <v>0</v>
      </c>
      <c r="R22" s="705">
        <f>R9*別紙!$C8/100*別紙!$E8/10^3</f>
        <v>0</v>
      </c>
      <c r="S22" s="631"/>
      <c r="T22" s="227"/>
      <c r="U22" s="647"/>
      <c r="V22" s="237"/>
      <c r="W22" s="237"/>
      <c r="X22" s="237"/>
      <c r="Y22" s="237"/>
      <c r="Z22" s="224" t="s">
        <v>1407</v>
      </c>
      <c r="AA22" s="209"/>
      <c r="AB22" s="209"/>
      <c r="AC22" s="209"/>
      <c r="AD22" s="209"/>
      <c r="AE22" s="209"/>
      <c r="AF22" s="648"/>
      <c r="AG22" s="230"/>
      <c r="AH22" s="482"/>
      <c r="AI22" s="237"/>
      <c r="AJ22" s="483"/>
      <c r="AK22" s="482"/>
      <c r="AL22" s="482"/>
      <c r="AM22" s="482"/>
      <c r="AN22" s="269"/>
      <c r="AO22" s="23"/>
      <c r="AP22" s="1162"/>
      <c r="AQ22" s="1162"/>
      <c r="AR22" s="1162"/>
      <c r="AS22" s="1162"/>
      <c r="AT22" s="1162"/>
      <c r="AU22" s="192"/>
    </row>
    <row r="23" spans="2:47" ht="22.35" customHeight="1">
      <c r="B23" s="517"/>
      <c r="C23" s="208"/>
      <c r="D23" s="207"/>
      <c r="E23" s="208"/>
      <c r="F23" s="207"/>
      <c r="G23" s="694" t="s">
        <v>224</v>
      </c>
      <c r="H23" s="694"/>
      <c r="I23" s="713"/>
      <c r="J23" s="711">
        <f>J10*別紙!$C9/100*別紙!$E9/10^3</f>
        <v>0</v>
      </c>
      <c r="K23" s="684">
        <f>K10*別紙!$C9/100*別紙!$E9/10^3</f>
        <v>0</v>
      </c>
      <c r="L23" s="684">
        <f>L10*別紙!$C9/100*別紙!$E9/10^3</f>
        <v>0</v>
      </c>
      <c r="M23" s="684">
        <f>M10*別紙!$C9/100*別紙!$E9/10^3</f>
        <v>0</v>
      </c>
      <c r="N23" s="684">
        <f>N10*別紙!$C9/100*別紙!$E9/10^3</f>
        <v>0</v>
      </c>
      <c r="O23" s="684">
        <f>O10*別紙!$C9/100*別紙!$E9/10^3</f>
        <v>0</v>
      </c>
      <c r="P23" s="684">
        <f>P10*別紙!$C9/100*別紙!$E9/10^3</f>
        <v>0</v>
      </c>
      <c r="Q23" s="684">
        <f>Q10*別紙!$C9/100*別紙!$E9/10^3</f>
        <v>0</v>
      </c>
      <c r="R23" s="705">
        <f>R10*別紙!$C9/100*別紙!$E9/10^3</f>
        <v>0</v>
      </c>
      <c r="S23" s="631"/>
      <c r="T23" s="227"/>
      <c r="U23" s="647"/>
      <c r="V23" s="237"/>
      <c r="W23" s="237"/>
      <c r="X23" s="237"/>
      <c r="Y23" s="237"/>
      <c r="Z23" s="752"/>
      <c r="AA23" s="1137" t="s">
        <v>253</v>
      </c>
      <c r="AB23" s="1137"/>
      <c r="AC23" s="1137"/>
      <c r="AD23" s="1138" t="s">
        <v>1278</v>
      </c>
      <c r="AE23" s="1138"/>
      <c r="AF23" s="648"/>
      <c r="AG23" s="230"/>
      <c r="AH23" s="482"/>
      <c r="AI23" s="482"/>
      <c r="AJ23" s="482"/>
      <c r="AK23" s="482"/>
      <c r="AL23" s="482"/>
      <c r="AM23" s="482"/>
      <c r="AN23" s="269"/>
      <c r="AO23" s="23"/>
      <c r="AP23" s="1162"/>
      <c r="AQ23" s="1162"/>
      <c r="AR23" s="1162"/>
      <c r="AS23" s="1162"/>
      <c r="AT23" s="1162"/>
      <c r="AU23" s="192"/>
    </row>
    <row r="24" spans="2:47" ht="22.35" customHeight="1" thickBot="1">
      <c r="B24" s="517"/>
      <c r="C24" s="208"/>
      <c r="D24" s="207"/>
      <c r="E24" s="208"/>
      <c r="F24" s="207"/>
      <c r="G24" s="717" t="s">
        <v>225</v>
      </c>
      <c r="H24" s="718"/>
      <c r="I24" s="719" t="s">
        <v>1358</v>
      </c>
      <c r="J24" s="730">
        <f>J11*別紙!$C10/100*別紙!$E10/10^3</f>
        <v>0</v>
      </c>
      <c r="K24" s="725">
        <f>K11*別紙!$C10/100*別紙!$E10/10^3</f>
        <v>0</v>
      </c>
      <c r="L24" s="725">
        <f>L11*別紙!$C10/100*別紙!$E10/10^3</f>
        <v>0</v>
      </c>
      <c r="M24" s="725">
        <f>M11*別紙!$C10/100*別紙!$E10/10^3</f>
        <v>2592.96</v>
      </c>
      <c r="N24" s="725">
        <f>N11*別紙!$C10/100*別紙!$E10/10^3</f>
        <v>2592.96</v>
      </c>
      <c r="O24" s="725">
        <f>O11*別紙!$C10/100*別紙!$E10/10^3</f>
        <v>2592.96</v>
      </c>
      <c r="P24" s="725">
        <f>P11*別紙!$C10/100*別紙!$E10/10^3</f>
        <v>2592.96</v>
      </c>
      <c r="Q24" s="725">
        <f>Q11*別紙!$C10/100*別紙!$E10/10^3</f>
        <v>2592.96</v>
      </c>
      <c r="R24" s="726">
        <f>R11*別紙!$C10/100*別紙!$E10/10^3</f>
        <v>2592.96</v>
      </c>
      <c r="S24" s="631"/>
      <c r="T24" s="227"/>
      <c r="U24" s="647"/>
      <c r="V24" s="237"/>
      <c r="W24" s="237"/>
      <c r="X24" s="237"/>
      <c r="Y24" s="237"/>
      <c r="Z24" s="1150" t="s">
        <v>1279</v>
      </c>
      <c r="AA24" s="1139" t="s">
        <v>254</v>
      </c>
      <c r="AB24" s="1139"/>
      <c r="AC24" s="1139"/>
      <c r="AD24" s="1163" t="s">
        <v>1617</v>
      </c>
      <c r="AE24" s="1164"/>
      <c r="AF24" s="648"/>
      <c r="AG24" s="230"/>
      <c r="AH24" s="482"/>
      <c r="AI24" s="482"/>
      <c r="AJ24" s="482"/>
      <c r="AK24" s="482"/>
      <c r="AL24" s="482"/>
      <c r="AM24" s="482"/>
      <c r="AN24" s="269"/>
      <c r="AO24" s="23"/>
      <c r="AP24" s="1162"/>
      <c r="AQ24" s="1162"/>
      <c r="AR24" s="1162"/>
      <c r="AS24" s="1162"/>
      <c r="AT24" s="1162"/>
      <c r="AU24" s="192"/>
    </row>
    <row r="25" spans="2:47" ht="22.35" customHeight="1" thickTop="1">
      <c r="B25" s="517"/>
      <c r="C25" s="208"/>
      <c r="D25" s="207"/>
      <c r="E25" s="208"/>
      <c r="F25" s="207"/>
      <c r="G25" s="714" t="s">
        <v>229</v>
      </c>
      <c r="H25" s="715"/>
      <c r="I25" s="716"/>
      <c r="J25" s="727">
        <f t="shared" ref="J25:Q25" si="3">SUM(J19:J24)</f>
        <v>12947.480604</v>
      </c>
      <c r="K25" s="728">
        <f t="shared" si="3"/>
        <v>21360.001187999995</v>
      </c>
      <c r="L25" s="728">
        <f t="shared" si="3"/>
        <v>32412.276816000001</v>
      </c>
      <c r="M25" s="728">
        <f t="shared" si="3"/>
        <v>39100.523676000019</v>
      </c>
      <c r="N25" s="728">
        <f t="shared" si="3"/>
        <v>41644.981308000009</v>
      </c>
      <c r="O25" s="728">
        <f t="shared" si="3"/>
        <v>44074.668048000007</v>
      </c>
      <c r="P25" s="728">
        <f t="shared" si="3"/>
        <v>45462.28095600001</v>
      </c>
      <c r="Q25" s="728">
        <f t="shared" si="3"/>
        <v>46715.39107200002</v>
      </c>
      <c r="R25" s="729">
        <f t="shared" ref="R25" si="4">SUM(R19:R24)</f>
        <v>47639.088396000021</v>
      </c>
      <c r="S25" s="629"/>
      <c r="T25" s="194"/>
      <c r="U25" s="642"/>
      <c r="V25" s="214"/>
      <c r="W25" s="214"/>
      <c r="X25" s="214"/>
      <c r="Y25" s="214"/>
      <c r="Z25" s="1150"/>
      <c r="AA25" s="1139"/>
      <c r="AB25" s="1139"/>
      <c r="AC25" s="1139"/>
      <c r="AD25" s="1164"/>
      <c r="AE25" s="1164"/>
      <c r="AF25" s="634"/>
      <c r="AG25" s="193"/>
      <c r="AH25" s="225"/>
      <c r="AI25" s="225"/>
      <c r="AJ25" s="225"/>
      <c r="AK25" s="225"/>
      <c r="AL25" s="225"/>
      <c r="AM25" s="225"/>
      <c r="AN25" s="269"/>
      <c r="AO25" s="23"/>
      <c r="AP25" s="1162"/>
      <c r="AQ25" s="1162"/>
      <c r="AR25" s="1162"/>
      <c r="AS25" s="1162"/>
      <c r="AT25" s="1162"/>
      <c r="AU25" s="192"/>
    </row>
    <row r="26" spans="2:47" ht="22.35" customHeight="1" thickBot="1">
      <c r="B26" s="517"/>
      <c r="C26" s="208"/>
      <c r="D26" s="207"/>
      <c r="E26" s="208"/>
      <c r="F26" s="207"/>
      <c r="G26" s="696" t="s">
        <v>1620</v>
      </c>
      <c r="H26" s="696"/>
      <c r="I26" s="720"/>
      <c r="J26" s="730">
        <f>(VLOOKUP(年度マスタ!$K$4&amp;"_"&amp;J$18,データシート1!$A:$BS,MATCH("da_製造業",データシート1!$A$1:$BS$1,0),0)+VLOOKUP(年度マスタ!$K$4&amp;"_"&amp;J$18,データシート1!$A:$BS,MATCH("da_建設業・鉱業",データシート1!$A$1:$BS$1,0),0)+VLOOKUP(年度マスタ!$K$4&amp;"_"&amp;J$18,データシート1!$A:$BS,MATCH("da_農林水産業",データシート1!$A$1:$BS$1,0),0)+VLOOKUP(年度マスタ!$K$4&amp;"_"&amp;J$18,データシート1!$A:$BS,MATCH("da_業務",データシート1!$A$1:$BS$1,0),0)+VLOOKUP(年度マスタ!$K$4&amp;"_"&amp;J$18,データシート1!$A:$BS,MATCH("da_家庭",データシート1!$A$1:$BS$1,0),0)+VLOOKUP(年度マスタ!$K$4&amp;"_"&amp;J$18,データシート1!$A:$BS,MATCH("da_鉄道",データシート1!$A$1:$BS$1,0),0))/10^3</f>
        <v>132976.63040580178</v>
      </c>
      <c r="K26" s="725">
        <f>(VLOOKUP(年度マスタ!$K$4&amp;"_"&amp;K$18,データシート1!$A:$BS,MATCH("da_製造業",データシート1!$A$1:$BS$1,0),0)+VLOOKUP(年度マスタ!$K$4&amp;"_"&amp;K$18,データシート1!$A:$BS,MATCH("da_建設業・鉱業",データシート1!$A$1:$BS$1,0),0)+VLOOKUP(年度マスタ!$K$4&amp;"_"&amp;K$18,データシート1!$A:$BS,MATCH("da_農林水産業",データシート1!$A$1:$BS$1,0),0)+VLOOKUP(年度マスタ!$K$4&amp;"_"&amp;K$18,データシート1!$A:$BS,MATCH("da_業務",データシート1!$A$1:$BS$1,0),0)+VLOOKUP(年度マスタ!$K$4&amp;"_"&amp;K$18,データシート1!$A:$BS,MATCH("da_家庭",データシート1!$A$1:$BS$1,0),0)+VLOOKUP(年度マスタ!$K$4&amp;"_"&amp;K$18,データシート1!$A:$BS,MATCH("da_鉄道",データシート1!$A$1:$BS$1,0),0))/10^3</f>
        <v>124104.38719681549</v>
      </c>
      <c r="L26" s="725">
        <f>(VLOOKUP(年度マスタ!$K$4&amp;"_"&amp;L$18,データシート1!$A:$BS,MATCH("da_製造業",データシート1!$A$1:$BS$1,0),0)+VLOOKUP(年度マスタ!$K$4&amp;"_"&amp;L$18,データシート1!$A:$BS,MATCH("da_建設業・鉱業",データシート1!$A$1:$BS$1,0),0)+VLOOKUP(年度マスタ!$K$4&amp;"_"&amp;L$18,データシート1!$A:$BS,MATCH("da_農林水産業",データシート1!$A$1:$BS$1,0),0)+VLOOKUP(年度マスタ!$K$4&amp;"_"&amp;L$18,データシート1!$A:$BS,MATCH("da_業務",データシート1!$A$1:$BS$1,0),0)+VLOOKUP(年度マスタ!$K$4&amp;"_"&amp;L$18,データシート1!$A:$BS,MATCH("da_家庭",データシート1!$A$1:$BS$1,0),0)+VLOOKUP(年度マスタ!$K$4&amp;"_"&amp;L$18,データシート1!$A:$BS,MATCH("da_鉄道",データシート1!$A$1:$BS$1,0),0))/10^3</f>
        <v>132011.2774715462</v>
      </c>
      <c r="M26" s="725">
        <f>(VLOOKUP(年度マスタ!$K$4&amp;"_"&amp;M$18,データシート1!$A:$BS,MATCH("da_製造業",データシート1!$A$1:$BS$1,0),0)+VLOOKUP(年度マスタ!$K$4&amp;"_"&amp;M$18,データシート1!$A:$BS,MATCH("da_建設業・鉱業",データシート1!$A$1:$BS$1,0),0)+VLOOKUP(年度マスタ!$K$4&amp;"_"&amp;M$18,データシート1!$A:$BS,MATCH("da_農林水産業",データシート1!$A$1:$BS$1,0),0)+VLOOKUP(年度マスタ!$K$4&amp;"_"&amp;M$18,データシート1!$A:$BS,MATCH("da_業務",データシート1!$A$1:$BS$1,0),0)+VLOOKUP(年度マスタ!$K$4&amp;"_"&amp;M$18,データシート1!$A:$BS,MATCH("da_家庭",データシート1!$A$1:$BS$1,0),0)+VLOOKUP(年度マスタ!$K$4&amp;"_"&amp;M$18,データシート1!$A:$BS,MATCH("da_鉄道",データシート1!$A$1:$BS$1,0),0))/10^3</f>
        <v>141287.5209255032</v>
      </c>
      <c r="N26" s="725">
        <f>(VLOOKUP(年度マスタ!$K$4&amp;"_"&amp;N$18,データシート1!$A:$BS,MATCH("da_製造業",データシート1!$A$1:$BS$1,0),0)+VLOOKUP(年度マスタ!$K$4&amp;"_"&amp;N$18,データシート1!$A:$BS,MATCH("da_建設業・鉱業",データシート1!$A$1:$BS$1,0),0)+VLOOKUP(年度マスタ!$K$4&amp;"_"&amp;N$18,データシート1!$A:$BS,MATCH("da_農林水産業",データシート1!$A$1:$BS$1,0),0)+VLOOKUP(年度マスタ!$K$4&amp;"_"&amp;N$18,データシート1!$A:$BS,MATCH("da_業務",データシート1!$A$1:$BS$1,0),0)+VLOOKUP(年度マスタ!$K$4&amp;"_"&amp;N$18,データシート1!$A:$BS,MATCH("da_家庭",データシート1!$A$1:$BS$1,0),0)+VLOOKUP(年度マスタ!$K$4&amp;"_"&amp;N$18,データシート1!$A:$BS,MATCH("da_鉄道",データシート1!$A$1:$BS$1,0),0))/10^3</f>
        <v>131808.93185015724</v>
      </c>
      <c r="O26" s="725">
        <f>(VLOOKUP(年度マスタ!$K$4&amp;"_"&amp;O$18,データシート1!$A:$BS,MATCH("da_製造業",データシート1!$A$1:$BS$1,0),0)+VLOOKUP(年度マスタ!$K$4&amp;"_"&amp;O$18,データシート1!$A:$BS,MATCH("da_建設業・鉱業",データシート1!$A$1:$BS$1,0),0)+VLOOKUP(年度マスタ!$K$4&amp;"_"&amp;O$18,データシート1!$A:$BS,MATCH("da_農林水産業",データシート1!$A$1:$BS$1,0),0)+VLOOKUP(年度マスタ!$K$4&amp;"_"&amp;O$18,データシート1!$A:$BS,MATCH("da_業務",データシート1!$A$1:$BS$1,0),0)+VLOOKUP(年度マスタ!$K$4&amp;"_"&amp;O$18,データシート1!$A:$BS,MATCH("da_家庭",データシート1!$A$1:$BS$1,0),0)+VLOOKUP(年度マスタ!$K$4&amp;"_"&amp;O$18,データシート1!$A:$BS,MATCH("da_鉄道",データシート1!$A$1:$BS$1,0),0))/10^3</f>
        <v>128158.4474542722</v>
      </c>
      <c r="P26" s="725">
        <f>(VLOOKUP(年度マスタ!$K$4&amp;"_"&amp;P$18,データシート1!$A:$BS,MATCH("da_製造業",データシート1!$A$1:$BS$1,0),0)+VLOOKUP(年度マスタ!$K$4&amp;"_"&amp;P$18,データシート1!$A:$BS,MATCH("da_建設業・鉱業",データシート1!$A$1:$BS$1,0),0)+VLOOKUP(年度マスタ!$K$4&amp;"_"&amp;P$18,データシート1!$A:$BS,MATCH("da_農林水産業",データシート1!$A$1:$BS$1,0),0)+VLOOKUP(年度マスタ!$K$4&amp;"_"&amp;P$18,データシート1!$A:$BS,MATCH("da_業務",データシート1!$A$1:$BS$1,0),0)+VLOOKUP(年度マスタ!$K$4&amp;"_"&amp;P$18,データシート1!$A:$BS,MATCH("da_家庭",データシート1!$A$1:$BS$1,0),0)+VLOOKUP(年度マスタ!$K$4&amp;"_"&amp;P$18,データシート1!$A:$BS,MATCH("da_鉄道",データシート1!$A$1:$BS$1,0),0))/10^3</f>
        <v>128706.59896046789</v>
      </c>
      <c r="Q26" s="725">
        <f>(VLOOKUP(年度マスタ!$K$4&amp;"_"&amp;Q$18,データシート1!$A:$BS,MATCH("da_製造業",データシート1!$A$1:$BS$1,0),0)+VLOOKUP(年度マスタ!$K$4&amp;"_"&amp;Q$18,データシート1!$A:$BS,MATCH("da_建設業・鉱業",データシート1!$A$1:$BS$1,0),0)+VLOOKUP(年度マスタ!$K$4&amp;"_"&amp;Q$18,データシート1!$A:$BS,MATCH("da_農林水産業",データシート1!$A$1:$BS$1,0),0)+VLOOKUP(年度マスタ!$K$4&amp;"_"&amp;Q$18,データシート1!$A:$BS,MATCH("da_業務",データシート1!$A$1:$BS$1,0),0)+VLOOKUP(年度マスタ!$K$4&amp;"_"&amp;Q$18,データシート1!$A:$BS,MATCH("da_家庭",データシート1!$A$1:$BS$1,0),0)+VLOOKUP(年度マスタ!$K$4&amp;"_"&amp;Q$18,データシート1!$A:$BS,MATCH("da_鉄道",データシート1!$A$1:$BS$1,0),0))/10^3</f>
        <v>124460.72640134975</v>
      </c>
      <c r="R26" s="726">
        <f>Q26</f>
        <v>124460.72640134975</v>
      </c>
      <c r="S26" s="629"/>
      <c r="T26" s="194"/>
      <c r="U26" s="642"/>
      <c r="V26" s="214"/>
      <c r="W26" s="214"/>
      <c r="X26" s="214"/>
      <c r="Y26" s="214"/>
      <c r="Z26" s="753" t="s">
        <v>232</v>
      </c>
      <c r="AA26" s="1139" t="s">
        <v>1280</v>
      </c>
      <c r="AB26" s="1139"/>
      <c r="AC26" s="1139"/>
      <c r="AD26" s="1139" t="s">
        <v>255</v>
      </c>
      <c r="AE26" s="1139"/>
      <c r="AF26" s="634"/>
      <c r="AG26" s="193"/>
      <c r="AH26" s="225"/>
      <c r="AI26" s="225"/>
      <c r="AJ26" s="225"/>
      <c r="AK26" s="225"/>
      <c r="AL26" s="225"/>
      <c r="AM26" s="225"/>
      <c r="AN26" s="269"/>
      <c r="AO26" s="23"/>
      <c r="AP26" s="1162"/>
      <c r="AQ26" s="1162"/>
      <c r="AR26" s="1162"/>
      <c r="AS26" s="1162"/>
      <c r="AT26" s="1162"/>
      <c r="AU26" s="192"/>
    </row>
    <row r="27" spans="2:47" ht="22.35" customHeight="1" thickTop="1">
      <c r="B27" s="517"/>
      <c r="C27" s="208"/>
      <c r="D27" s="207"/>
      <c r="E27" s="208"/>
      <c r="F27" s="207"/>
      <c r="G27" s="1154" t="s">
        <v>1619</v>
      </c>
      <c r="H27" s="1155"/>
      <c r="I27" s="1156"/>
      <c r="J27" s="950">
        <f>J25/J26</f>
        <v>9.7366586628706606E-2</v>
      </c>
      <c r="K27" s="951">
        <f t="shared" ref="K27:P27" si="5">K25/K26</f>
        <v>0.17211318367114173</v>
      </c>
      <c r="L27" s="951">
        <f t="shared" si="5"/>
        <v>0.24552657497755195</v>
      </c>
      <c r="M27" s="951">
        <f t="shared" si="5"/>
        <v>0.27674435378207668</v>
      </c>
      <c r="N27" s="951">
        <f t="shared" si="5"/>
        <v>0.31594961527601767</v>
      </c>
      <c r="O27" s="951">
        <f t="shared" si="5"/>
        <v>0.34390763093260901</v>
      </c>
      <c r="P27" s="951">
        <f t="shared" si="5"/>
        <v>0.35322416506370202</v>
      </c>
      <c r="Q27" s="951">
        <f>Q25/Q26</f>
        <v>0.37534242666523121</v>
      </c>
      <c r="R27" s="952">
        <f>R25/R26</f>
        <v>0.38276402342677784</v>
      </c>
      <c r="S27" s="629"/>
      <c r="T27" s="194"/>
      <c r="U27" s="642"/>
      <c r="V27" s="214"/>
      <c r="W27" s="214"/>
      <c r="X27" s="214"/>
      <c r="Y27" s="214"/>
      <c r="Z27" s="1150" t="s">
        <v>222</v>
      </c>
      <c r="AA27" s="1139" t="s">
        <v>256</v>
      </c>
      <c r="AB27" s="1139"/>
      <c r="AC27" s="1139"/>
      <c r="AD27" s="1140" t="s">
        <v>1604</v>
      </c>
      <c r="AE27" s="1139"/>
      <c r="AF27" s="634"/>
      <c r="AG27" s="193"/>
      <c r="AH27" s="225"/>
      <c r="AI27" s="225"/>
      <c r="AJ27" s="225"/>
      <c r="AK27" s="225"/>
      <c r="AL27" s="225"/>
      <c r="AM27" s="225"/>
      <c r="AN27" s="269"/>
      <c r="AO27" s="23"/>
      <c r="AP27" s="1162"/>
      <c r="AQ27" s="1162"/>
      <c r="AR27" s="1162"/>
      <c r="AS27" s="1162"/>
      <c r="AT27" s="1162"/>
      <c r="AU27" s="192"/>
    </row>
    <row r="28" spans="2:47" ht="22.35" customHeight="1">
      <c r="B28" s="517"/>
      <c r="C28" s="208"/>
      <c r="D28" s="207"/>
      <c r="E28" s="208"/>
      <c r="F28" s="207"/>
      <c r="G28" s="213"/>
      <c r="H28" s="213"/>
      <c r="I28" s="213"/>
      <c r="J28" s="214"/>
      <c r="K28" s="214"/>
      <c r="L28" s="214"/>
      <c r="M28" s="214"/>
      <c r="N28" s="214"/>
      <c r="O28" s="214"/>
      <c r="P28" s="214"/>
      <c r="Q28" s="214"/>
      <c r="R28" s="214"/>
      <c r="S28" s="629"/>
      <c r="T28" s="194"/>
      <c r="U28" s="642"/>
      <c r="V28" s="214"/>
      <c r="W28" s="214"/>
      <c r="X28" s="214"/>
      <c r="Y28" s="214"/>
      <c r="Z28" s="1150"/>
      <c r="AA28" s="1139"/>
      <c r="AB28" s="1139"/>
      <c r="AC28" s="1139"/>
      <c r="AD28" s="1139"/>
      <c r="AE28" s="1139"/>
      <c r="AF28" s="634"/>
      <c r="AG28" s="193"/>
      <c r="AH28" s="225"/>
      <c r="AI28" s="225"/>
      <c r="AJ28" s="225"/>
      <c r="AK28" s="225"/>
      <c r="AL28" s="225"/>
      <c r="AM28" s="225"/>
      <c r="AN28" s="269"/>
      <c r="AO28" s="23"/>
      <c r="AP28" s="1162"/>
      <c r="AQ28" s="1162"/>
      <c r="AR28" s="1162"/>
      <c r="AS28" s="1162"/>
      <c r="AT28" s="1162"/>
      <c r="AU28" s="192"/>
    </row>
    <row r="29" spans="2:47" ht="21" customHeight="1">
      <c r="B29" s="517"/>
      <c r="C29" s="208"/>
      <c r="D29" s="207"/>
      <c r="E29" s="208"/>
      <c r="F29" s="207"/>
      <c r="G29" s="213"/>
      <c r="H29" s="213"/>
      <c r="I29" s="213"/>
      <c r="J29" s="214"/>
      <c r="K29" s="214"/>
      <c r="L29" s="214"/>
      <c r="M29" s="214"/>
      <c r="N29" s="214"/>
      <c r="O29" s="214"/>
      <c r="P29" s="214"/>
      <c r="Q29" s="214"/>
      <c r="R29" s="214"/>
      <c r="S29" s="629"/>
      <c r="T29" s="194"/>
      <c r="U29" s="642"/>
      <c r="V29" s="214"/>
      <c r="W29" s="214"/>
      <c r="X29" s="214"/>
      <c r="Y29" s="214"/>
      <c r="Z29" s="753" t="s">
        <v>223</v>
      </c>
      <c r="AA29" s="1139" t="s">
        <v>1360</v>
      </c>
      <c r="AB29" s="1139"/>
      <c r="AC29" s="1139"/>
      <c r="AD29" s="1139" t="s">
        <v>223</v>
      </c>
      <c r="AE29" s="1139"/>
      <c r="AF29" s="634"/>
      <c r="AG29" s="193"/>
      <c r="AH29" s="225"/>
      <c r="AI29" s="225"/>
      <c r="AJ29" s="225"/>
      <c r="AK29" s="225"/>
      <c r="AL29" s="225"/>
      <c r="AM29" s="225"/>
      <c r="AN29" s="269"/>
      <c r="AO29" s="23"/>
      <c r="AP29" s="1162"/>
      <c r="AQ29" s="1162"/>
      <c r="AR29" s="1162"/>
      <c r="AS29" s="1162"/>
      <c r="AT29" s="1162"/>
      <c r="AU29" s="192"/>
    </row>
    <row r="30" spans="2:47" ht="21" customHeight="1">
      <c r="B30" s="517"/>
      <c r="C30" s="208"/>
      <c r="D30" s="207"/>
      <c r="E30" s="208"/>
      <c r="F30" s="207"/>
      <c r="G30" s="213"/>
      <c r="H30" s="213"/>
      <c r="I30" s="213"/>
      <c r="J30" s="214"/>
      <c r="K30" s="214"/>
      <c r="L30" s="214"/>
      <c r="M30" s="214"/>
      <c r="N30" s="214"/>
      <c r="O30" s="214"/>
      <c r="P30" s="214"/>
      <c r="Q30" s="214"/>
      <c r="R30" s="214"/>
      <c r="S30" s="629"/>
      <c r="T30" s="194"/>
      <c r="U30" s="642"/>
      <c r="V30" s="214"/>
      <c r="W30" s="214"/>
      <c r="X30" s="214"/>
      <c r="Y30" s="214"/>
      <c r="Z30" s="1150" t="s">
        <v>224</v>
      </c>
      <c r="AA30" s="1140" t="s">
        <v>1603</v>
      </c>
      <c r="AB30" s="1139"/>
      <c r="AC30" s="1139"/>
      <c r="AD30" s="1139" t="s">
        <v>224</v>
      </c>
      <c r="AE30" s="1139"/>
      <c r="AF30" s="634"/>
      <c r="AG30" s="193"/>
      <c r="AH30" s="225"/>
      <c r="AI30" s="225"/>
      <c r="AJ30" s="225"/>
      <c r="AK30" s="225"/>
      <c r="AL30" s="225"/>
      <c r="AM30" s="225"/>
      <c r="AN30" s="269"/>
      <c r="AO30" s="23"/>
      <c r="AP30" s="1162"/>
      <c r="AQ30" s="1162"/>
      <c r="AR30" s="1162"/>
      <c r="AS30" s="1162"/>
      <c r="AT30" s="1162"/>
      <c r="AU30" s="192"/>
    </row>
    <row r="31" spans="2:47" ht="25.5" customHeight="1">
      <c r="B31" s="517"/>
      <c r="C31" s="1143"/>
      <c r="D31" s="1143"/>
      <c r="E31" s="1143"/>
      <c r="F31" s="1143"/>
      <c r="G31" s="1143"/>
      <c r="H31" s="1143"/>
      <c r="I31" s="1143"/>
      <c r="J31" s="1143"/>
      <c r="K31" s="1143"/>
      <c r="L31" s="214"/>
      <c r="M31" s="214"/>
      <c r="N31" s="214"/>
      <c r="O31" s="214"/>
      <c r="P31" s="214"/>
      <c r="Q31" s="214"/>
      <c r="R31" s="214"/>
      <c r="S31" s="629"/>
      <c r="T31" s="194"/>
      <c r="U31" s="642"/>
      <c r="V31" s="214"/>
      <c r="W31" s="214"/>
      <c r="X31" s="214"/>
      <c r="Y31" s="214"/>
      <c r="Z31" s="1150"/>
      <c r="AA31" s="1139"/>
      <c r="AB31" s="1139"/>
      <c r="AC31" s="1139"/>
      <c r="AD31" s="1139"/>
      <c r="AE31" s="1139"/>
      <c r="AF31" s="634"/>
      <c r="AG31" s="193"/>
      <c r="AH31" s="225"/>
      <c r="AI31" s="225"/>
      <c r="AJ31" s="225"/>
      <c r="AK31" s="225"/>
      <c r="AL31" s="225"/>
      <c r="AM31" s="225"/>
      <c r="AN31" s="269"/>
      <c r="AO31" s="23"/>
      <c r="AP31" s="1162"/>
      <c r="AQ31" s="1162"/>
      <c r="AR31" s="1162"/>
      <c r="AS31" s="1162"/>
      <c r="AT31" s="1162"/>
      <c r="AU31" s="192"/>
    </row>
    <row r="32" spans="2:47" ht="44.1" customHeight="1">
      <c r="B32" s="517"/>
      <c r="C32" s="1143"/>
      <c r="D32" s="1143"/>
      <c r="E32" s="1143"/>
      <c r="F32" s="1143"/>
      <c r="G32" s="1143"/>
      <c r="H32" s="1143"/>
      <c r="I32" s="1143"/>
      <c r="J32" s="1143"/>
      <c r="K32" s="1143"/>
      <c r="L32" s="214"/>
      <c r="M32" s="214"/>
      <c r="N32" s="214"/>
      <c r="O32" s="214"/>
      <c r="P32" s="214"/>
      <c r="Q32" s="214"/>
      <c r="R32" s="214"/>
      <c r="S32" s="629"/>
      <c r="T32" s="194"/>
      <c r="U32" s="649"/>
      <c r="V32" s="427"/>
      <c r="W32" s="427"/>
      <c r="X32" s="427"/>
      <c r="Y32" s="427"/>
      <c r="Z32" s="427"/>
      <c r="AA32" s="427"/>
      <c r="AB32" s="427"/>
      <c r="AC32" s="427"/>
      <c r="AD32" s="427"/>
      <c r="AE32" s="427"/>
      <c r="AF32" s="650"/>
      <c r="AG32" s="193"/>
      <c r="AH32" s="225"/>
      <c r="AI32" s="225"/>
      <c r="AJ32" s="225"/>
      <c r="AK32" s="225"/>
      <c r="AL32" s="225"/>
      <c r="AM32" s="225"/>
      <c r="AN32" s="269"/>
      <c r="AO32" s="23"/>
      <c r="AP32" s="1162"/>
      <c r="AQ32" s="1162"/>
      <c r="AR32" s="1162"/>
      <c r="AS32" s="1162"/>
      <c r="AT32" s="1162"/>
      <c r="AU32" s="192"/>
    </row>
    <row r="33" spans="2:47" s="198" customFormat="1" ht="7.5" customHeight="1">
      <c r="B33" s="632"/>
      <c r="D33" s="216"/>
      <c r="E33" s="215"/>
      <c r="F33" s="216"/>
      <c r="G33" s="217"/>
      <c r="H33" s="217"/>
      <c r="I33" s="217"/>
      <c r="K33" s="277"/>
      <c r="L33" s="218"/>
      <c r="M33" s="464"/>
      <c r="N33" s="464"/>
      <c r="O33" s="464"/>
      <c r="P33" s="464"/>
      <c r="Q33" s="464"/>
      <c r="R33" s="464"/>
      <c r="S33" s="633"/>
      <c r="T33" s="205"/>
      <c r="U33" s="731"/>
      <c r="V33" s="732"/>
      <c r="W33" s="732"/>
      <c r="X33" s="732"/>
      <c r="Y33" s="732"/>
      <c r="Z33" s="732"/>
      <c r="AA33" s="732"/>
      <c r="AB33" s="732"/>
      <c r="AC33" s="732"/>
      <c r="AD33" s="732"/>
      <c r="AE33" s="732"/>
      <c r="AF33" s="733"/>
      <c r="AG33" s="195"/>
      <c r="AH33" s="429"/>
      <c r="AI33" s="429"/>
      <c r="AJ33" s="429"/>
      <c r="AK33" s="429"/>
      <c r="AL33" s="429"/>
      <c r="AM33" s="429"/>
      <c r="AN33" s="484"/>
      <c r="AO33" s="196"/>
      <c r="AP33" s="1162"/>
      <c r="AQ33" s="1162"/>
      <c r="AR33" s="1162"/>
      <c r="AS33" s="1162"/>
      <c r="AT33" s="1162"/>
      <c r="AU33" s="197"/>
    </row>
    <row r="34" spans="2:47" ht="23.25" customHeight="1">
      <c r="B34" s="517"/>
      <c r="C34" s="430" t="s">
        <v>1443</v>
      </c>
      <c r="D34" s="207"/>
      <c r="E34" s="208"/>
      <c r="F34" s="207"/>
      <c r="G34" s="219"/>
      <c r="H34" s="219"/>
      <c r="I34" s="219"/>
      <c r="J34" s="219"/>
      <c r="K34" s="616" t="s">
        <v>1428</v>
      </c>
      <c r="L34" s="220"/>
      <c r="M34" s="464"/>
      <c r="N34" s="464"/>
      <c r="O34" s="464"/>
      <c r="P34" s="464"/>
      <c r="Q34" s="464"/>
      <c r="R34" s="464"/>
      <c r="S34" s="634"/>
      <c r="T34" s="193"/>
      <c r="U34" s="585" t="s">
        <v>1445</v>
      </c>
      <c r="V34" s="221"/>
      <c r="W34" s="221"/>
      <c r="X34" s="221"/>
      <c r="Y34" s="221"/>
      <c r="Z34" s="221"/>
      <c r="AA34" s="221"/>
      <c r="AB34" s="221"/>
      <c r="AC34" s="221"/>
      <c r="AD34" s="221"/>
      <c r="AE34" s="221"/>
      <c r="AF34" s="221"/>
      <c r="AG34" s="193"/>
      <c r="AH34" s="225"/>
      <c r="AI34" s="225"/>
      <c r="AJ34" s="225"/>
      <c r="AK34" s="225"/>
      <c r="AL34" s="225"/>
      <c r="AM34" s="225"/>
      <c r="AN34" s="269"/>
      <c r="AO34" s="23"/>
      <c r="AP34" s="1162"/>
      <c r="AQ34" s="1162"/>
      <c r="AR34" s="1162"/>
      <c r="AS34" s="1162"/>
      <c r="AT34" s="1162"/>
      <c r="AU34" s="192"/>
    </row>
    <row r="35" spans="2:47" ht="23.25" customHeight="1">
      <c r="B35" s="517"/>
      <c r="D35" s="207"/>
      <c r="E35" s="208"/>
      <c r="F35" s="207"/>
      <c r="G35" s="219"/>
      <c r="H35" s="219"/>
      <c r="I35" s="219"/>
      <c r="J35" s="219"/>
      <c r="L35" s="220"/>
      <c r="M35" s="464"/>
      <c r="N35" s="464"/>
      <c r="O35" s="464"/>
      <c r="P35" s="464"/>
      <c r="Q35" s="464"/>
      <c r="R35" s="464"/>
      <c r="S35" s="634"/>
      <c r="T35" s="193"/>
      <c r="U35" s="651"/>
      <c r="V35" s="430" t="s">
        <v>1406</v>
      </c>
      <c r="W35" s="225"/>
      <c r="X35" s="225"/>
      <c r="Y35" s="225"/>
      <c r="Z35" s="225"/>
      <c r="AA35" s="225"/>
      <c r="AB35" s="467" t="s">
        <v>1324</v>
      </c>
      <c r="AC35" s="239"/>
      <c r="AD35" s="239"/>
      <c r="AE35" s="239"/>
      <c r="AF35" s="634"/>
      <c r="AG35" s="193"/>
      <c r="AH35" s="225"/>
      <c r="AI35" s="209"/>
      <c r="AJ35" s="209"/>
      <c r="AK35" s="209"/>
      <c r="AL35" s="209"/>
      <c r="AM35" s="209"/>
      <c r="AN35" s="209"/>
      <c r="AO35" s="23"/>
      <c r="AP35" s="1162"/>
      <c r="AQ35" s="1162"/>
      <c r="AR35" s="1162"/>
      <c r="AS35" s="1162"/>
      <c r="AT35" s="1162"/>
      <c r="AU35" s="192"/>
    </row>
    <row r="36" spans="2:47" ht="21" customHeight="1">
      <c r="B36" s="517"/>
      <c r="C36" s="208"/>
      <c r="D36" s="207"/>
      <c r="E36" s="208"/>
      <c r="F36" s="207"/>
      <c r="G36" s="219"/>
      <c r="H36" s="219"/>
      <c r="I36" s="219"/>
      <c r="J36" s="219"/>
      <c r="K36" s="219"/>
      <c r="L36" s="220"/>
      <c r="M36" s="464"/>
      <c r="N36" s="464"/>
      <c r="O36" s="464"/>
      <c r="P36" s="464"/>
      <c r="Q36" s="464"/>
      <c r="R36" s="464"/>
      <c r="S36" s="634"/>
      <c r="T36" s="193"/>
      <c r="U36" s="517"/>
      <c r="V36" s="209"/>
      <c r="W36" s="209"/>
      <c r="X36" s="209"/>
      <c r="Y36" s="209"/>
      <c r="Z36" s="209"/>
      <c r="AA36" s="225"/>
      <c r="AB36" s="240"/>
      <c r="AC36" s="240"/>
      <c r="AD36" s="240"/>
      <c r="AE36" s="240"/>
      <c r="AF36" s="634"/>
      <c r="AG36" s="193"/>
      <c r="AH36" s="225"/>
      <c r="AI36" s="209"/>
      <c r="AJ36" s="209"/>
      <c r="AK36" s="209"/>
      <c r="AL36" s="209"/>
      <c r="AM36" s="209"/>
      <c r="AN36" s="209"/>
      <c r="AO36" s="23"/>
      <c r="AP36" s="1162"/>
      <c r="AQ36" s="1162"/>
      <c r="AR36" s="1162"/>
      <c r="AS36" s="1162"/>
      <c r="AT36" s="1162"/>
      <c r="AU36" s="192"/>
    </row>
    <row r="37" spans="2:47" ht="21" customHeight="1">
      <c r="B37" s="517"/>
      <c r="C37" s="209"/>
      <c r="D37" s="207"/>
      <c r="E37" s="208"/>
      <c r="F37" s="207"/>
      <c r="G37" s="209"/>
      <c r="H37" s="209"/>
      <c r="I37" s="209"/>
      <c r="J37" s="209"/>
      <c r="K37" s="209"/>
      <c r="L37" s="209"/>
      <c r="M37" s="464"/>
      <c r="N37" s="464"/>
      <c r="O37" s="464"/>
      <c r="P37" s="464"/>
      <c r="Q37" s="464"/>
      <c r="R37" s="464"/>
      <c r="S37" s="523"/>
      <c r="U37" s="517"/>
      <c r="V37" s="209"/>
      <c r="W37" s="209"/>
      <c r="X37" s="209"/>
      <c r="Y37" s="209"/>
      <c r="Z37" s="209"/>
      <c r="AA37" s="225"/>
      <c r="AB37" s="240"/>
      <c r="AC37" s="240"/>
      <c r="AD37" s="240"/>
      <c r="AE37" s="240"/>
      <c r="AF37" s="523"/>
      <c r="AG37" s="47"/>
      <c r="AH37" s="468"/>
      <c r="AI37" s="209"/>
      <c r="AJ37" s="209"/>
      <c r="AK37" s="209"/>
      <c r="AL37" s="209"/>
      <c r="AM37" s="209"/>
      <c r="AN37" s="209"/>
      <c r="AO37" s="23"/>
      <c r="AP37" s="1162"/>
      <c r="AQ37" s="1162"/>
      <c r="AR37" s="1162"/>
      <c r="AS37" s="1162"/>
      <c r="AT37" s="1162"/>
      <c r="AU37" s="192"/>
    </row>
    <row r="38" spans="2:47" ht="21" customHeight="1">
      <c r="B38" s="517"/>
      <c r="C38" s="209"/>
      <c r="D38" s="207"/>
      <c r="E38" s="208"/>
      <c r="F38" s="207"/>
      <c r="G38" s="209"/>
      <c r="H38" s="209"/>
      <c r="I38" s="209"/>
      <c r="J38" s="209"/>
      <c r="K38" s="209"/>
      <c r="L38" s="209"/>
      <c r="M38" s="464"/>
      <c r="N38" s="464"/>
      <c r="O38" s="464"/>
      <c r="P38" s="464"/>
      <c r="Q38" s="464"/>
      <c r="R38" s="464"/>
      <c r="S38" s="523"/>
      <c r="U38" s="517"/>
      <c r="V38" s="209"/>
      <c r="W38" s="209"/>
      <c r="X38" s="209"/>
      <c r="Y38" s="209"/>
      <c r="Z38" s="209"/>
      <c r="AA38" s="225"/>
      <c r="AB38" s="240"/>
      <c r="AC38" s="240"/>
      <c r="AD38" s="240"/>
      <c r="AE38" s="240"/>
      <c r="AF38" s="523"/>
      <c r="AG38" s="47"/>
      <c r="AH38" s="468"/>
      <c r="AI38" s="209"/>
      <c r="AJ38" s="209"/>
      <c r="AK38" s="209"/>
      <c r="AL38" s="209"/>
      <c r="AM38" s="209"/>
      <c r="AN38" s="209"/>
      <c r="AO38" s="23"/>
      <c r="AP38" s="199"/>
      <c r="AQ38" s="199"/>
      <c r="AR38" s="199"/>
      <c r="AS38" s="199"/>
      <c r="AT38" s="199"/>
      <c r="AU38" s="192"/>
    </row>
    <row r="39" spans="2:47" ht="21" customHeight="1">
      <c r="B39" s="517"/>
      <c r="C39" s="209"/>
      <c r="D39" s="207"/>
      <c r="E39" s="991"/>
      <c r="F39" s="207"/>
      <c r="G39" s="209"/>
      <c r="H39" s="209"/>
      <c r="I39" s="209"/>
      <c r="J39" s="209"/>
      <c r="K39" s="209"/>
      <c r="L39" s="209"/>
      <c r="M39" s="464"/>
      <c r="N39" s="464"/>
      <c r="O39" s="464"/>
      <c r="P39" s="464"/>
      <c r="Q39" s="464"/>
      <c r="R39" s="464"/>
      <c r="S39" s="523"/>
      <c r="U39" s="517"/>
      <c r="V39" s="209"/>
      <c r="W39" s="209"/>
      <c r="X39" s="209"/>
      <c r="Y39" s="209"/>
      <c r="Z39" s="209"/>
      <c r="AA39" s="225"/>
      <c r="AB39" s="240"/>
      <c r="AC39" s="240"/>
      <c r="AD39" s="240"/>
      <c r="AE39" s="240"/>
      <c r="AF39" s="523"/>
      <c r="AG39" s="47"/>
      <c r="AH39" s="468"/>
      <c r="AI39" s="209"/>
      <c r="AJ39" s="485"/>
      <c r="AK39" s="485"/>
      <c r="AL39" s="485"/>
      <c r="AM39" s="485"/>
      <c r="AN39" s="485"/>
      <c r="AO39" s="23"/>
      <c r="AP39" s="199"/>
      <c r="AQ39" s="199"/>
      <c r="AR39" s="199"/>
      <c r="AS39" s="199"/>
      <c r="AT39" s="199"/>
      <c r="AU39" s="192"/>
    </row>
    <row r="40" spans="2:47" ht="21" customHeight="1">
      <c r="B40" s="517"/>
      <c r="C40" s="208"/>
      <c r="D40" s="207"/>
      <c r="E40" s="208"/>
      <c r="F40" s="207"/>
      <c r="G40" s="209"/>
      <c r="H40" s="209"/>
      <c r="I40" s="209"/>
      <c r="J40" s="209"/>
      <c r="K40" s="209"/>
      <c r="L40" s="209"/>
      <c r="M40" s="464"/>
      <c r="N40" s="464"/>
      <c r="O40" s="464"/>
      <c r="P40" s="464"/>
      <c r="Q40" s="464"/>
      <c r="R40" s="464"/>
      <c r="S40" s="523"/>
      <c r="U40" s="517"/>
      <c r="V40" s="209"/>
      <c r="W40" s="209"/>
      <c r="X40" s="209"/>
      <c r="Y40" s="209"/>
      <c r="Z40" s="209"/>
      <c r="AA40" s="225"/>
      <c r="AB40" s="240"/>
      <c r="AC40" s="240"/>
      <c r="AD40" s="240"/>
      <c r="AE40" s="240"/>
      <c r="AF40" s="523"/>
      <c r="AG40" s="47"/>
      <c r="AH40" s="468"/>
      <c r="AI40" s="209"/>
      <c r="AJ40" s="486"/>
      <c r="AK40" s="486"/>
      <c r="AL40" s="486"/>
      <c r="AM40" s="486"/>
      <c r="AN40" s="487"/>
      <c r="AO40" s="23"/>
      <c r="AP40" s="199"/>
      <c r="AQ40" s="199"/>
      <c r="AR40" s="199"/>
      <c r="AS40" s="199"/>
      <c r="AT40" s="199"/>
      <c r="AU40" s="192"/>
    </row>
    <row r="41" spans="2:47" ht="21" customHeight="1">
      <c r="B41" s="517"/>
      <c r="C41" s="208"/>
      <c r="D41" s="207"/>
      <c r="E41" s="208"/>
      <c r="F41" s="207"/>
      <c r="G41" s="209"/>
      <c r="H41" s="209"/>
      <c r="I41" s="209"/>
      <c r="J41" s="209"/>
      <c r="K41" s="209"/>
      <c r="L41" s="209"/>
      <c r="M41" s="464"/>
      <c r="N41" s="464"/>
      <c r="O41" s="464"/>
      <c r="P41" s="464"/>
      <c r="Q41" s="464"/>
      <c r="R41" s="464"/>
      <c r="S41" s="523"/>
      <c r="U41" s="517"/>
      <c r="V41" s="209"/>
      <c r="W41" s="209"/>
      <c r="X41" s="209"/>
      <c r="Y41" s="209"/>
      <c r="Z41" s="209"/>
      <c r="AA41" s="225"/>
      <c r="AB41" s="240"/>
      <c r="AC41" s="240"/>
      <c r="AD41" s="240"/>
      <c r="AE41" s="240"/>
      <c r="AF41" s="523"/>
      <c r="AG41" s="47"/>
      <c r="AH41" s="468"/>
      <c r="AI41" s="209"/>
      <c r="AJ41" s="488"/>
      <c r="AK41" s="488"/>
      <c r="AL41" s="488"/>
      <c r="AM41" s="488"/>
      <c r="AN41" s="488"/>
      <c r="AO41" s="23"/>
      <c r="AP41" s="199"/>
      <c r="AQ41" s="199"/>
      <c r="AR41" s="199"/>
      <c r="AS41" s="199"/>
      <c r="AT41" s="199"/>
      <c r="AU41" s="192"/>
    </row>
    <row r="42" spans="2:47" ht="21" customHeight="1">
      <c r="B42" s="517"/>
      <c r="C42" s="208"/>
      <c r="D42" s="207"/>
      <c r="E42" s="208"/>
      <c r="F42" s="207"/>
      <c r="G42" s="209"/>
      <c r="H42" s="209"/>
      <c r="I42" s="209"/>
      <c r="J42" s="209"/>
      <c r="K42" s="209"/>
      <c r="L42" s="209"/>
      <c r="M42" s="464"/>
      <c r="N42" s="464"/>
      <c r="O42" s="464"/>
      <c r="P42" s="464"/>
      <c r="Q42" s="464"/>
      <c r="R42" s="464"/>
      <c r="S42" s="523"/>
      <c r="U42" s="517"/>
      <c r="V42" s="209"/>
      <c r="W42" s="209"/>
      <c r="X42" s="209"/>
      <c r="Y42" s="209"/>
      <c r="Z42" s="209"/>
      <c r="AA42" s="209"/>
      <c r="AB42" s="240"/>
      <c r="AC42" s="240"/>
      <c r="AD42" s="240"/>
      <c r="AE42" s="240"/>
      <c r="AF42" s="523"/>
      <c r="AG42" s="47"/>
      <c r="AH42" s="468"/>
      <c r="AI42" s="209"/>
      <c r="AJ42" s="209"/>
      <c r="AK42" s="209"/>
      <c r="AL42" s="209"/>
      <c r="AM42" s="269"/>
      <c r="AN42" s="209"/>
      <c r="AO42" s="23"/>
      <c r="AP42" s="199"/>
      <c r="AQ42" s="199"/>
      <c r="AR42" s="199"/>
      <c r="AS42" s="199"/>
      <c r="AT42" s="199"/>
      <c r="AU42" s="192"/>
    </row>
    <row r="43" spans="2:47" ht="21" customHeight="1">
      <c r="B43" s="517"/>
      <c r="C43" s="208"/>
      <c r="D43" s="207"/>
      <c r="E43" s="208"/>
      <c r="F43" s="207"/>
      <c r="G43" s="209"/>
      <c r="H43" s="209"/>
      <c r="I43" s="209"/>
      <c r="J43" s="209"/>
      <c r="K43" s="209"/>
      <c r="L43" s="209"/>
      <c r="M43" s="464"/>
      <c r="N43" s="464"/>
      <c r="O43" s="464"/>
      <c r="P43" s="464"/>
      <c r="Q43" s="464"/>
      <c r="R43" s="464"/>
      <c r="S43" s="523"/>
      <c r="U43" s="517"/>
      <c r="V43" s="209"/>
      <c r="W43" s="209"/>
      <c r="X43" s="209"/>
      <c r="Y43" s="209"/>
      <c r="Z43" s="209"/>
      <c r="AA43" s="209"/>
      <c r="AB43" s="240"/>
      <c r="AC43" s="240"/>
      <c r="AD43" s="240"/>
      <c r="AE43" s="240"/>
      <c r="AF43" s="523"/>
      <c r="AG43" s="47"/>
      <c r="AH43" s="468"/>
      <c r="AI43" s="209"/>
      <c r="AJ43" s="209"/>
      <c r="AK43" s="209"/>
      <c r="AL43" s="209"/>
      <c r="AM43" s="209"/>
      <c r="AN43" s="209"/>
      <c r="AO43" s="23"/>
      <c r="AP43" s="199"/>
      <c r="AQ43" s="199"/>
      <c r="AR43" s="199"/>
      <c r="AS43" s="199"/>
      <c r="AT43" s="199"/>
      <c r="AU43" s="192"/>
    </row>
    <row r="44" spans="2:47" ht="21" customHeight="1">
      <c r="B44" s="517"/>
      <c r="D44" s="207"/>
      <c r="E44" s="208"/>
      <c r="F44" s="207"/>
      <c r="G44" s="209"/>
      <c r="H44" s="209"/>
      <c r="I44" s="209"/>
      <c r="J44" s="209"/>
      <c r="K44" s="209"/>
      <c r="L44" s="209"/>
      <c r="M44" s="464"/>
      <c r="N44" s="464"/>
      <c r="O44" s="464"/>
      <c r="P44" s="464"/>
      <c r="Q44" s="464"/>
      <c r="R44" s="464"/>
      <c r="S44" s="523"/>
      <c r="U44" s="517"/>
      <c r="V44" s="209"/>
      <c r="W44" s="209"/>
      <c r="X44" s="209"/>
      <c r="Y44" s="209"/>
      <c r="Z44" s="209"/>
      <c r="AA44" s="209"/>
      <c r="AB44" s="240"/>
      <c r="AC44" s="240"/>
      <c r="AD44" s="240"/>
      <c r="AE44" s="240"/>
      <c r="AF44" s="523"/>
      <c r="AG44" s="47"/>
      <c r="AH44" s="468"/>
      <c r="AI44" s="209"/>
      <c r="AJ44" s="485"/>
      <c r="AK44" s="485"/>
      <c r="AL44" s="485"/>
      <c r="AM44" s="485"/>
      <c r="AN44" s="485"/>
      <c r="AO44" s="23"/>
      <c r="AP44" s="199"/>
      <c r="AQ44" s="199"/>
      <c r="AR44" s="199"/>
      <c r="AS44" s="199"/>
      <c r="AT44" s="199"/>
      <c r="AU44" s="192"/>
    </row>
    <row r="45" spans="2:47" ht="21" customHeight="1">
      <c r="B45" s="517"/>
      <c r="D45" s="207"/>
      <c r="E45" s="208"/>
      <c r="F45" s="207"/>
      <c r="G45" s="209"/>
      <c r="H45" s="209"/>
      <c r="I45" s="209"/>
      <c r="J45" s="209"/>
      <c r="K45" s="209"/>
      <c r="L45" s="209"/>
      <c r="M45" s="464"/>
      <c r="N45" s="464"/>
      <c r="O45" s="464"/>
      <c r="P45" s="464"/>
      <c r="Q45" s="464"/>
      <c r="R45" s="464"/>
      <c r="S45" s="523"/>
      <c r="U45" s="517"/>
      <c r="V45" s="209"/>
      <c r="W45" s="209"/>
      <c r="X45" s="209"/>
      <c r="Y45" s="209"/>
      <c r="Z45" s="209"/>
      <c r="AA45" s="209"/>
      <c r="AB45" s="240"/>
      <c r="AC45" s="240"/>
      <c r="AD45" s="241"/>
      <c r="AE45" s="241"/>
      <c r="AF45" s="523"/>
      <c r="AG45" s="47"/>
      <c r="AH45" s="468"/>
      <c r="AI45" s="209"/>
      <c r="AJ45" s="486"/>
      <c r="AK45" s="486"/>
      <c r="AL45" s="486"/>
      <c r="AM45" s="486"/>
      <c r="AN45" s="487"/>
      <c r="AO45" s="23"/>
      <c r="AP45" s="199"/>
      <c r="AQ45" s="199"/>
      <c r="AR45" s="199"/>
      <c r="AS45" s="199"/>
      <c r="AT45" s="199"/>
      <c r="AU45" s="192"/>
    </row>
    <row r="46" spans="2:47" ht="21" customHeight="1">
      <c r="B46" s="517"/>
      <c r="C46" s="208"/>
      <c r="D46" s="207"/>
      <c r="E46" s="208"/>
      <c r="F46" s="207"/>
      <c r="G46" s="209"/>
      <c r="H46" s="209"/>
      <c r="I46" s="209"/>
      <c r="J46" s="209"/>
      <c r="K46" s="209"/>
      <c r="L46" s="209"/>
      <c r="M46" s="464"/>
      <c r="N46" s="464"/>
      <c r="O46" s="464"/>
      <c r="P46" s="464"/>
      <c r="Q46" s="464"/>
      <c r="R46" s="464"/>
      <c r="S46" s="523"/>
      <c r="U46" s="517"/>
      <c r="V46" s="209"/>
      <c r="W46" s="209"/>
      <c r="X46" s="209"/>
      <c r="Y46" s="209"/>
      <c r="Z46" s="209"/>
      <c r="AA46" s="209"/>
      <c r="AB46" s="240"/>
      <c r="AC46" s="240"/>
      <c r="AD46" s="241"/>
      <c r="AE46" s="241"/>
      <c r="AF46" s="523"/>
      <c r="AG46" s="47"/>
      <c r="AH46" s="468"/>
      <c r="AI46" s="209"/>
      <c r="AJ46" s="488"/>
      <c r="AK46" s="488"/>
      <c r="AL46" s="488"/>
      <c r="AM46" s="488"/>
      <c r="AN46" s="488"/>
      <c r="AO46" s="23"/>
      <c r="AP46" s="199"/>
      <c r="AQ46" s="199"/>
      <c r="AR46" s="199"/>
      <c r="AS46" s="199"/>
      <c r="AT46" s="199"/>
      <c r="AU46" s="192"/>
    </row>
    <row r="47" spans="2:47" ht="21" customHeight="1">
      <c r="B47" s="517"/>
      <c r="C47" s="208"/>
      <c r="D47" s="207"/>
      <c r="E47" s="208"/>
      <c r="F47" s="207"/>
      <c r="G47" s="209"/>
      <c r="H47" s="209"/>
      <c r="I47" s="209"/>
      <c r="J47" s="209"/>
      <c r="K47" s="209"/>
      <c r="L47" s="209"/>
      <c r="M47" s="464"/>
      <c r="N47" s="464"/>
      <c r="O47" s="464"/>
      <c r="P47" s="464"/>
      <c r="Q47" s="464"/>
      <c r="R47" s="464"/>
      <c r="S47" s="523"/>
      <c r="U47" s="517"/>
      <c r="V47" s="209"/>
      <c r="W47" s="209"/>
      <c r="X47" s="209"/>
      <c r="Y47" s="209"/>
      <c r="Z47" s="209"/>
      <c r="AA47" s="209"/>
      <c r="AB47" s="240"/>
      <c r="AC47" s="240"/>
      <c r="AD47" s="241"/>
      <c r="AE47" s="241"/>
      <c r="AF47" s="523"/>
      <c r="AG47" s="47"/>
      <c r="AH47" s="468"/>
      <c r="AI47" s="209"/>
      <c r="AJ47" s="485"/>
      <c r="AK47" s="485"/>
      <c r="AL47" s="488"/>
      <c r="AM47" s="489"/>
      <c r="AN47" s="269"/>
      <c r="AO47" s="23"/>
      <c r="AP47" s="199"/>
      <c r="AQ47" s="199"/>
      <c r="AR47" s="199"/>
      <c r="AS47" s="199"/>
      <c r="AT47" s="199"/>
      <c r="AU47" s="192"/>
    </row>
    <row r="48" spans="2:47" ht="21" customHeight="1">
      <c r="B48" s="517"/>
      <c r="C48" s="208"/>
      <c r="D48" s="207"/>
      <c r="E48" s="208"/>
      <c r="F48" s="207"/>
      <c r="G48" s="209"/>
      <c r="H48" s="209"/>
      <c r="I48" s="209"/>
      <c r="J48" s="209"/>
      <c r="K48" s="209"/>
      <c r="L48" s="209"/>
      <c r="M48" s="464"/>
      <c r="N48" s="464"/>
      <c r="O48" s="464"/>
      <c r="P48" s="464"/>
      <c r="Q48" s="464"/>
      <c r="R48" s="464"/>
      <c r="S48" s="523"/>
      <c r="U48" s="517"/>
      <c r="V48" s="209"/>
      <c r="W48" s="209"/>
      <c r="X48" s="209"/>
      <c r="Y48" s="209"/>
      <c r="Z48" s="209"/>
      <c r="AA48" s="209"/>
      <c r="AB48" s="240"/>
      <c r="AC48" s="240"/>
      <c r="AD48" s="241"/>
      <c r="AE48" s="241"/>
      <c r="AF48" s="523"/>
      <c r="AG48" s="47"/>
      <c r="AH48" s="468"/>
      <c r="AI48" s="468"/>
      <c r="AJ48" s="468"/>
      <c r="AK48" s="468"/>
      <c r="AL48" s="489"/>
      <c r="AM48" s="489"/>
      <c r="AN48" s="269"/>
      <c r="AO48" s="23"/>
      <c r="AP48" s="199"/>
      <c r="AQ48" s="199"/>
      <c r="AR48" s="199"/>
      <c r="AS48" s="199"/>
      <c r="AT48" s="199"/>
      <c r="AU48" s="192"/>
    </row>
    <row r="49" spans="2:48" ht="21" customHeight="1">
      <c r="B49" s="517"/>
      <c r="C49" s="208"/>
      <c r="D49" s="207"/>
      <c r="E49" s="208"/>
      <c r="F49" s="207"/>
      <c r="G49" s="209"/>
      <c r="H49" s="209"/>
      <c r="I49" s="209"/>
      <c r="J49" s="209"/>
      <c r="K49" s="209"/>
      <c r="L49" s="209"/>
      <c r="M49" s="464"/>
      <c r="N49" s="464"/>
      <c r="O49" s="464"/>
      <c r="P49" s="464"/>
      <c r="Q49" s="464"/>
      <c r="R49" s="464"/>
      <c r="S49" s="523"/>
      <c r="U49" s="517"/>
      <c r="V49" s="209"/>
      <c r="W49" s="209"/>
      <c r="X49" s="209"/>
      <c r="Y49" s="209"/>
      <c r="Z49" s="209"/>
      <c r="AA49" s="209"/>
      <c r="AB49" s="209"/>
      <c r="AC49" s="209"/>
      <c r="AD49" s="209"/>
      <c r="AE49" s="209"/>
      <c r="AF49" s="523"/>
      <c r="AG49" s="47"/>
      <c r="AH49" s="468"/>
      <c r="AI49" s="468"/>
      <c r="AJ49" s="468"/>
      <c r="AK49" s="468"/>
      <c r="AL49" s="489"/>
      <c r="AM49" s="489"/>
      <c r="AN49" s="269"/>
      <c r="AO49" s="23"/>
      <c r="AP49" s="199"/>
      <c r="AQ49" s="199"/>
      <c r="AR49" s="199"/>
      <c r="AS49" s="199"/>
      <c r="AT49" s="199"/>
      <c r="AU49" s="192"/>
    </row>
    <row r="50" spans="2:48" ht="18.95" customHeight="1">
      <c r="B50" s="517"/>
      <c r="C50" s="208"/>
      <c r="D50" s="207"/>
      <c r="E50" s="208"/>
      <c r="F50" s="207"/>
      <c r="G50" s="209"/>
      <c r="H50" s="209"/>
      <c r="I50" s="209"/>
      <c r="J50" s="209"/>
      <c r="K50" s="209"/>
      <c r="L50" s="209"/>
      <c r="M50" s="464"/>
      <c r="N50" s="464"/>
      <c r="O50" s="464"/>
      <c r="P50" s="464"/>
      <c r="Q50" s="464"/>
      <c r="R50" s="464"/>
      <c r="S50" s="523"/>
      <c r="U50" s="517"/>
      <c r="V50" s="1151" t="s">
        <v>1405</v>
      </c>
      <c r="W50" s="1152"/>
      <c r="X50" s="1152"/>
      <c r="Y50" s="1152"/>
      <c r="Z50" s="1153"/>
      <c r="AA50" s="209"/>
      <c r="AB50" s="759"/>
      <c r="AC50" s="1133" t="s">
        <v>1403</v>
      </c>
      <c r="AD50" s="1133" t="s">
        <v>1394</v>
      </c>
      <c r="AE50" s="1135" t="s">
        <v>1281</v>
      </c>
      <c r="AF50" s="523"/>
      <c r="AG50" s="47"/>
      <c r="AH50" s="468"/>
      <c r="AI50" s="209" t="s">
        <v>230</v>
      </c>
      <c r="AJ50" s="468"/>
      <c r="AK50" s="468"/>
      <c r="AL50" s="489"/>
      <c r="AM50" s="489"/>
      <c r="AN50" s="269"/>
      <c r="AO50" s="23"/>
      <c r="AP50" s="199"/>
      <c r="AQ50" s="199"/>
      <c r="AR50" s="199"/>
      <c r="AS50" s="199"/>
      <c r="AT50" s="199"/>
      <c r="AU50" s="192"/>
    </row>
    <row r="51" spans="2:48" ht="18.95" customHeight="1">
      <c r="B51" s="517"/>
      <c r="C51" s="208"/>
      <c r="D51" s="207"/>
      <c r="E51" s="208"/>
      <c r="F51" s="207"/>
      <c r="G51" s="209"/>
      <c r="H51" s="209"/>
      <c r="I51" s="209"/>
      <c r="J51" s="209"/>
      <c r="K51" s="209"/>
      <c r="L51" s="209"/>
      <c r="M51" s="464"/>
      <c r="N51" s="464"/>
      <c r="O51" s="464"/>
      <c r="P51" s="464"/>
      <c r="Q51" s="464"/>
      <c r="R51" s="464"/>
      <c r="S51" s="523"/>
      <c r="U51" s="517"/>
      <c r="V51" s="762" t="s">
        <v>1601</v>
      </c>
      <c r="W51" s="762"/>
      <c r="X51" s="760"/>
      <c r="Y51" s="761"/>
      <c r="Z51" s="949">
        <f>R27</f>
        <v>0.38276402342677784</v>
      </c>
      <c r="AA51" s="209"/>
      <c r="AB51" s="754"/>
      <c r="AC51" s="1134"/>
      <c r="AD51" s="1134"/>
      <c r="AE51" s="1136"/>
      <c r="AF51" s="523"/>
      <c r="AG51" s="47"/>
      <c r="AH51" s="468"/>
      <c r="AI51" s="209" t="s">
        <v>1282</v>
      </c>
      <c r="AJ51" s="468"/>
      <c r="AK51" s="468"/>
      <c r="AL51" s="489"/>
      <c r="AM51" s="489"/>
      <c r="AN51" s="269"/>
      <c r="AO51" s="23"/>
      <c r="AP51" s="199"/>
      <c r="AQ51" s="199"/>
      <c r="AR51" s="199"/>
      <c r="AS51" s="199"/>
      <c r="AT51" s="199"/>
      <c r="AU51" s="192"/>
    </row>
    <row r="52" spans="2:48" ht="18.95" customHeight="1">
      <c r="B52" s="517"/>
      <c r="C52" s="208"/>
      <c r="D52" s="207"/>
      <c r="E52" s="208"/>
      <c r="F52" s="207"/>
      <c r="G52" s="209"/>
      <c r="H52" s="209"/>
      <c r="I52" s="209"/>
      <c r="J52" s="209"/>
      <c r="K52" s="209"/>
      <c r="L52" s="209"/>
      <c r="M52" s="464"/>
      <c r="N52" s="464"/>
      <c r="O52" s="464"/>
      <c r="P52" s="464"/>
      <c r="Q52" s="464"/>
      <c r="R52" s="464"/>
      <c r="S52" s="523"/>
      <c r="U52" s="517"/>
      <c r="V52" s="762" t="s">
        <v>1618</v>
      </c>
      <c r="W52" s="762"/>
      <c r="X52" s="760"/>
      <c r="Y52" s="761"/>
      <c r="Z52" s="949">
        <f>AD19/R26</f>
        <v>11.687400419866302</v>
      </c>
      <c r="AA52" s="209"/>
      <c r="AB52" s="755" t="s">
        <v>232</v>
      </c>
      <c r="AC52" s="756">
        <f>$AD6</f>
        <v>1454446.227</v>
      </c>
      <c r="AD52" s="757">
        <f>R19+R20</f>
        <v>45046.128396000022</v>
      </c>
      <c r="AE52" s="758">
        <f t="shared" ref="AE52:AE54" si="6">IFERROR(AD52/AC52,"-")</f>
        <v>3.0971326103209743E-2</v>
      </c>
      <c r="AF52" s="523"/>
      <c r="AG52" s="47"/>
      <c r="AH52" s="468"/>
      <c r="AI52" s="468"/>
      <c r="AJ52" s="468"/>
      <c r="AK52" s="468"/>
      <c r="AL52" s="489"/>
      <c r="AM52" s="489"/>
      <c r="AN52" s="269"/>
      <c r="AO52" s="23"/>
      <c r="AP52" s="199"/>
      <c r="AQ52" s="199"/>
      <c r="AR52" s="199"/>
      <c r="AS52" s="199"/>
      <c r="AT52" s="199"/>
      <c r="AU52" s="192"/>
    </row>
    <row r="53" spans="2:48" ht="18.95" customHeight="1">
      <c r="B53" s="517"/>
      <c r="C53" s="208"/>
      <c r="D53" s="207"/>
      <c r="E53" s="208"/>
      <c r="F53" s="207"/>
      <c r="G53" s="209"/>
      <c r="H53" s="209"/>
      <c r="I53" s="209"/>
      <c r="J53" s="209"/>
      <c r="K53" s="209"/>
      <c r="L53" s="209"/>
      <c r="M53" s="464"/>
      <c r="N53" s="464"/>
      <c r="O53" s="464"/>
      <c r="P53" s="464"/>
      <c r="Q53" s="464"/>
      <c r="R53" s="464"/>
      <c r="S53" s="523"/>
      <c r="U53" s="517"/>
      <c r="V53" s="762" t="s">
        <v>1283</v>
      </c>
      <c r="W53" s="762" t="str">
        <f>IF($AD$19&lt;$Q$26,"不足量","余剰量")&amp;"[MWh]"</f>
        <v>余剰量[MWh]</v>
      </c>
      <c r="X53" s="763" t="s">
        <v>1408</v>
      </c>
      <c r="Y53" s="1141">
        <f>IF($AD$19&lt;$R$26,(-1)*($AD$19-$R$26),$AD$19-$R$26)</f>
        <v>1330161.6195986501</v>
      </c>
      <c r="Z53" s="1142"/>
      <c r="AA53" s="209"/>
      <c r="AB53" s="755" t="s">
        <v>222</v>
      </c>
      <c r="AC53" s="756">
        <f>$AD9</f>
        <v>176.119</v>
      </c>
      <c r="AD53" s="757">
        <f>R21</f>
        <v>0</v>
      </c>
      <c r="AE53" s="758">
        <f t="shared" si="6"/>
        <v>0</v>
      </c>
      <c r="AF53" s="523"/>
      <c r="AG53" s="47"/>
      <c r="AH53" s="468"/>
      <c r="AI53" s="490"/>
      <c r="AJ53" s="490" t="s">
        <v>213</v>
      </c>
      <c r="AK53" s="490" t="s">
        <v>214</v>
      </c>
      <c r="AL53" s="490" t="s">
        <v>92</v>
      </c>
      <c r="AM53" s="490" t="s">
        <v>215</v>
      </c>
      <c r="AN53" s="490" t="s">
        <v>216</v>
      </c>
      <c r="AO53" s="80" t="s">
        <v>217</v>
      </c>
      <c r="AP53" s="80" t="s">
        <v>218</v>
      </c>
      <c r="AQ53" s="80" t="s">
        <v>219</v>
      </c>
      <c r="AR53" s="80" t="s">
        <v>1277</v>
      </c>
      <c r="AS53" s="199"/>
      <c r="AT53" s="199"/>
      <c r="AU53" s="192"/>
    </row>
    <row r="54" spans="2:48" ht="27.6" customHeight="1">
      <c r="B54" s="517"/>
      <c r="C54" s="208"/>
      <c r="D54" s="207"/>
      <c r="E54" s="208"/>
      <c r="F54" s="207"/>
      <c r="G54" s="209"/>
      <c r="H54" s="209"/>
      <c r="I54" s="209"/>
      <c r="J54" s="209"/>
      <c r="K54" s="209"/>
      <c r="L54" s="209"/>
      <c r="M54" s="464"/>
      <c r="N54" s="464"/>
      <c r="O54" s="464"/>
      <c r="P54" s="464"/>
      <c r="Q54" s="464"/>
      <c r="R54" s="464"/>
      <c r="S54" s="523"/>
      <c r="U54" s="517"/>
      <c r="V54" s="207"/>
      <c r="W54" s="207"/>
      <c r="X54" s="242"/>
      <c r="Y54" s="243"/>
      <c r="Z54" s="243"/>
      <c r="AA54" s="209"/>
      <c r="AB54" s="755" t="s">
        <v>223</v>
      </c>
      <c r="AC54" s="756">
        <f>$AD10</f>
        <v>0</v>
      </c>
      <c r="AD54" s="756">
        <f>R22</f>
        <v>0</v>
      </c>
      <c r="AE54" s="758" t="str">
        <f t="shared" si="6"/>
        <v>-</v>
      </c>
      <c r="AF54" s="523"/>
      <c r="AG54" s="47"/>
      <c r="AH54" s="468"/>
      <c r="AI54" s="490" t="s">
        <v>1284</v>
      </c>
      <c r="AJ54" s="491">
        <f>VLOOKUP(年度マスタ!$K$4&amp;"_"&amp;AJ$53,データシート1!$A$1:$BS$996,MATCH("ca_太陽光発電（10kW未満）",データシート1!$A$1:$BS$1,0),0)</f>
        <v>220</v>
      </c>
      <c r="AK54" s="491">
        <f>VLOOKUP(年度マスタ!$K$4&amp;"_"&amp;AK$53,データシート1!$A$1:$BS$996,MATCH("ca_太陽光発電（10kW未満）",データシート1!$A$1:$BS$1,0),0)</f>
        <v>248</v>
      </c>
      <c r="AL54" s="491">
        <f>VLOOKUP(年度マスタ!$K$4&amp;"_"&amp;AL$53,データシート1!$A$1:$BS$996,MATCH("ca_太陽光発電（10kW未満）",データシート1!$A$1:$BS$1,0),0)</f>
        <v>284</v>
      </c>
      <c r="AM54" s="491">
        <f>VLOOKUP(年度マスタ!$K$4&amp;"_"&amp;AM$53,データシート1!$A$1:$BS$996,MATCH("ca_太陽光発電（10kW未満）",データシート1!$A$1:$BS$1,0),0)</f>
        <v>304</v>
      </c>
      <c r="AN54" s="491">
        <f>VLOOKUP(年度マスタ!$K$4&amp;"_"&amp;AN$53,データシート1!$A$1:$BS$996,MATCH("ca_太陽光発電（10kW未満）",データシート1!$A$1:$BS$1,0),0)</f>
        <v>327</v>
      </c>
      <c r="AO54" s="201">
        <f>VLOOKUP(年度マスタ!$K$4&amp;"_"&amp;AO$53,データシート1!$A$1:$BS$996,MATCH("ca_太陽光発電（10kW未満）",データシート1!$A$1:$BS$1,0),0)</f>
        <v>363</v>
      </c>
      <c r="AP54" s="201">
        <f>VLOOKUP(年度マスタ!$K$4&amp;"_"&amp;AP$53,データシート1!$A$1:$BS$996,MATCH("ca_太陽光発電（10kW未満）",データシート1!$A$1:$BS$1,0),0)</f>
        <v>388</v>
      </c>
      <c r="AQ54" s="201">
        <f>VLOOKUP(年度マスタ!$K$4&amp;"_"&amp;AQ$53,データシート1!$A$1:$BS$996,MATCH("ca_太陽光発電（10kW未満）",データシート1!$A$1:$BS$1,0),0)</f>
        <v>421</v>
      </c>
      <c r="AR54" s="201">
        <f>VLOOKUP(年度マスタ!$K$4&amp;"_"&amp;AR$53,データシート1!$A$1:$BS$996,MATCH("ca_太陽光発電（10kW未満）",データシート1!$A$1:$BS$1,0),0)</f>
        <v>458</v>
      </c>
      <c r="AS54" s="199"/>
      <c r="AT54" s="199"/>
      <c r="AU54" s="192"/>
    </row>
    <row r="55" spans="2:48" ht="24" customHeight="1">
      <c r="B55" s="517"/>
      <c r="C55" s="208"/>
      <c r="D55" s="207"/>
      <c r="E55" s="208"/>
      <c r="F55" s="207"/>
      <c r="G55" s="209"/>
      <c r="H55" s="209"/>
      <c r="I55" s="209"/>
      <c r="J55" s="209"/>
      <c r="K55" s="209"/>
      <c r="L55" s="209"/>
      <c r="M55" s="464"/>
      <c r="N55" s="464"/>
      <c r="O55" s="464"/>
      <c r="P55" s="464"/>
      <c r="Q55" s="464"/>
      <c r="R55" s="464"/>
      <c r="S55" s="523"/>
      <c r="U55" s="517"/>
      <c r="V55" s="209"/>
      <c r="W55" s="209"/>
      <c r="X55" s="209"/>
      <c r="Y55" s="209"/>
      <c r="Z55" s="209"/>
      <c r="AA55" s="209"/>
      <c r="AB55" s="755" t="s">
        <v>224</v>
      </c>
      <c r="AC55" s="756">
        <f>$AD13</f>
        <v>0</v>
      </c>
      <c r="AD55" s="756">
        <f>R23</f>
        <v>0</v>
      </c>
      <c r="AE55" s="758" t="str">
        <f>IFERROR(AD55/AC55,"-")</f>
        <v>-</v>
      </c>
      <c r="AF55" s="523"/>
      <c r="AG55" s="47"/>
      <c r="AH55" s="468"/>
      <c r="AI55" s="209"/>
      <c r="AJ55" s="209"/>
      <c r="AK55" s="209"/>
      <c r="AL55" s="209"/>
      <c r="AM55" s="209"/>
      <c r="AN55" s="209"/>
      <c r="AS55" s="199"/>
      <c r="AT55" s="199"/>
      <c r="AU55" s="192"/>
    </row>
    <row r="56" spans="2:48" ht="8.1" customHeight="1">
      <c r="B56" s="525"/>
      <c r="C56" s="635"/>
      <c r="D56" s="636"/>
      <c r="E56" s="635"/>
      <c r="F56" s="636"/>
      <c r="G56" s="526"/>
      <c r="H56" s="526"/>
      <c r="I56" s="526"/>
      <c r="J56" s="526"/>
      <c r="K56" s="526"/>
      <c r="L56" s="526"/>
      <c r="M56" s="637"/>
      <c r="N56" s="637"/>
      <c r="O56" s="637"/>
      <c r="P56" s="637"/>
      <c r="Q56" s="637"/>
      <c r="R56" s="637"/>
      <c r="S56" s="540"/>
      <c r="U56" s="525"/>
      <c r="V56" s="526"/>
      <c r="W56" s="526"/>
      <c r="X56" s="526"/>
      <c r="Y56" s="526"/>
      <c r="Z56" s="526"/>
      <c r="AA56" s="526"/>
      <c r="AB56" s="526"/>
      <c r="AC56" s="526"/>
      <c r="AD56" s="526"/>
      <c r="AE56" s="526"/>
      <c r="AF56" s="540"/>
      <c r="AG56" s="47"/>
      <c r="AH56" s="468"/>
      <c r="AI56" s="209"/>
      <c r="AJ56" s="486"/>
      <c r="AK56" s="486"/>
      <c r="AL56" s="486"/>
      <c r="AM56" s="486"/>
      <c r="AN56" s="486"/>
      <c r="AO56" s="200"/>
      <c r="AP56" s="200"/>
      <c r="AQ56" s="200"/>
      <c r="AR56" s="200"/>
      <c r="AS56" s="199"/>
      <c r="AT56" s="199"/>
      <c r="AU56" s="192"/>
    </row>
    <row r="57" spans="2:48" ht="55.35" customHeight="1">
      <c r="B57" s="209"/>
      <c r="C57" s="208"/>
      <c r="D57" s="207"/>
      <c r="E57" s="208"/>
      <c r="F57" s="207"/>
      <c r="G57" s="209"/>
      <c r="H57" s="209"/>
      <c r="I57" s="209"/>
      <c r="J57" s="209"/>
      <c r="K57" s="209"/>
      <c r="L57" s="209"/>
      <c r="M57" s="209"/>
      <c r="N57" s="209"/>
      <c r="O57" s="209"/>
      <c r="P57" s="209"/>
      <c r="Q57" s="209"/>
      <c r="R57" s="209"/>
      <c r="S57" s="209"/>
      <c r="T57" s="209"/>
      <c r="U57" s="209"/>
      <c r="V57" s="209"/>
      <c r="W57" s="209"/>
      <c r="X57" s="209"/>
      <c r="Y57" s="209"/>
      <c r="Z57" s="209"/>
      <c r="AA57" s="209"/>
      <c r="AB57" s="209"/>
      <c r="AC57" s="209"/>
      <c r="AD57" s="209"/>
      <c r="AE57" s="209"/>
      <c r="AF57" s="209"/>
      <c r="AG57" s="468"/>
      <c r="AH57" s="468"/>
      <c r="AI57" s="469"/>
      <c r="AJ57" s="469"/>
      <c r="AK57" s="469"/>
      <c r="AL57" s="209"/>
      <c r="AM57" s="209"/>
      <c r="AN57" s="209"/>
      <c r="AO57" s="209"/>
      <c r="AP57" s="470"/>
      <c r="AQ57" s="471"/>
      <c r="AR57" s="471"/>
      <c r="AS57" s="471"/>
      <c r="AT57" s="471"/>
      <c r="AU57" s="472"/>
      <c r="AV57" s="209"/>
    </row>
    <row r="58" spans="2:48" ht="45.75" customHeight="1">
      <c r="B58" s="473"/>
      <c r="C58" s="474"/>
      <c r="D58" s="475"/>
      <c r="E58" s="476"/>
      <c r="F58" s="475"/>
      <c r="G58" s="475"/>
      <c r="H58" s="475"/>
      <c r="I58" s="475"/>
      <c r="J58" s="475"/>
      <c r="K58" s="475"/>
      <c r="L58" s="475"/>
      <c r="M58" s="475"/>
      <c r="N58" s="475"/>
      <c r="O58" s="475"/>
      <c r="P58" s="475"/>
      <c r="Q58" s="270"/>
      <c r="R58" s="270"/>
      <c r="S58" s="474"/>
      <c r="T58" s="474"/>
      <c r="U58" s="474"/>
      <c r="V58" s="276"/>
      <c r="W58" s="276"/>
      <c r="X58" s="276"/>
      <c r="Y58" s="276"/>
      <c r="Z58" s="276"/>
      <c r="AA58" s="276"/>
      <c r="AB58" s="276"/>
      <c r="AC58" s="276"/>
      <c r="AD58" s="276"/>
      <c r="AE58" s="276"/>
      <c r="AF58" s="276"/>
      <c r="AG58" s="276"/>
      <c r="AH58" s="276"/>
      <c r="AI58" s="276"/>
      <c r="AJ58" s="276"/>
      <c r="AK58" s="276"/>
      <c r="AL58" s="276"/>
      <c r="AM58" s="276"/>
      <c r="AN58" s="276"/>
      <c r="AO58" s="276"/>
      <c r="AP58" s="276"/>
      <c r="AQ58" s="276"/>
      <c r="AR58" s="276"/>
      <c r="AS58" s="477"/>
      <c r="AT58" s="477"/>
      <c r="AU58" s="209"/>
      <c r="AV58" s="209"/>
    </row>
    <row r="59" spans="2:48" ht="36" customHeight="1">
      <c r="B59" s="209"/>
      <c r="C59" s="270"/>
      <c r="D59" s="276"/>
      <c r="E59" s="478"/>
      <c r="F59" s="276"/>
      <c r="G59" s="276"/>
      <c r="H59" s="276"/>
      <c r="I59" s="276"/>
      <c r="J59" s="276"/>
      <c r="K59" s="276"/>
      <c r="L59" s="276"/>
      <c r="M59" s="276"/>
      <c r="N59" s="276"/>
      <c r="O59" s="276"/>
      <c r="P59" s="276"/>
      <c r="Q59" s="276"/>
      <c r="R59" s="276"/>
      <c r="S59" s="270"/>
      <c r="T59" s="270"/>
      <c r="U59" s="270"/>
      <c r="V59" s="270"/>
      <c r="W59" s="270"/>
      <c r="X59" s="270"/>
      <c r="Y59" s="270"/>
      <c r="Z59" s="270"/>
      <c r="AA59" s="270"/>
      <c r="AB59" s="270"/>
      <c r="AC59" s="270"/>
      <c r="AD59" s="270"/>
      <c r="AE59" s="270"/>
      <c r="AF59" s="276"/>
      <c r="AG59" s="276"/>
      <c r="AH59" s="276"/>
      <c r="AI59" s="276"/>
      <c r="AJ59" s="276"/>
      <c r="AK59" s="276"/>
      <c r="AL59" s="276"/>
      <c r="AM59" s="276"/>
      <c r="AN59" s="276"/>
      <c r="AO59" s="276"/>
      <c r="AP59" s="276"/>
      <c r="AQ59" s="276"/>
      <c r="AR59" s="276"/>
      <c r="AS59" s="276"/>
      <c r="AT59" s="479"/>
      <c r="AU59" s="209"/>
      <c r="AV59" s="209"/>
    </row>
    <row r="60" spans="2:48" ht="36" customHeight="1">
      <c r="B60" s="209"/>
      <c r="C60" s="208"/>
      <c r="D60" s="207"/>
      <c r="E60" s="208"/>
      <c r="F60" s="207"/>
      <c r="G60" s="209"/>
      <c r="H60" s="209"/>
      <c r="I60" s="209"/>
      <c r="J60" s="209"/>
      <c r="K60" s="209"/>
      <c r="L60" s="209"/>
      <c r="M60" s="209"/>
      <c r="N60" s="209"/>
      <c r="O60" s="209"/>
      <c r="P60" s="209"/>
      <c r="Q60" s="209"/>
      <c r="R60" s="209"/>
      <c r="S60" s="209"/>
      <c r="T60" s="209"/>
      <c r="U60" s="209"/>
      <c r="V60" s="209"/>
      <c r="W60" s="209"/>
      <c r="X60" s="209"/>
      <c r="Y60" s="209"/>
      <c r="Z60" s="209"/>
      <c r="AA60" s="209"/>
      <c r="AB60" s="209"/>
      <c r="AC60" s="209"/>
      <c r="AD60" s="209"/>
      <c r="AE60" s="209"/>
      <c r="AF60" s="209"/>
      <c r="AG60" s="209"/>
      <c r="AH60" s="209"/>
      <c r="AI60" s="209"/>
      <c r="AJ60" s="209"/>
      <c r="AK60" s="209"/>
      <c r="AL60" s="209"/>
      <c r="AM60" s="209"/>
      <c r="AN60" s="209"/>
      <c r="AO60" s="209"/>
      <c r="AP60" s="209"/>
      <c r="AQ60" s="209"/>
      <c r="AR60" s="209"/>
      <c r="AS60" s="209"/>
      <c r="AT60" s="209"/>
      <c r="AU60" s="209"/>
      <c r="AV60" s="209"/>
    </row>
    <row r="61" spans="2:48" ht="36" customHeight="1">
      <c r="B61" s="209"/>
      <c r="C61" s="208"/>
      <c r="D61" s="207"/>
      <c r="E61" s="208"/>
      <c r="F61" s="207"/>
      <c r="G61" s="209"/>
      <c r="H61" s="209"/>
      <c r="I61" s="209"/>
      <c r="J61" s="209"/>
      <c r="K61" s="209"/>
      <c r="L61" s="209"/>
      <c r="M61" s="209"/>
      <c r="N61" s="209"/>
      <c r="O61" s="209"/>
      <c r="P61" s="272"/>
      <c r="Q61" s="272"/>
      <c r="R61" s="272"/>
      <c r="S61" s="209"/>
      <c r="T61" s="209"/>
      <c r="U61" s="209"/>
      <c r="V61" s="209"/>
      <c r="W61" s="209"/>
      <c r="X61" s="209"/>
      <c r="Y61" s="209"/>
      <c r="Z61" s="209"/>
      <c r="AA61" s="209"/>
      <c r="AB61" s="209"/>
      <c r="AC61" s="209"/>
      <c r="AD61" s="209"/>
      <c r="AE61" s="209"/>
      <c r="AF61" s="209"/>
      <c r="AG61" s="209"/>
      <c r="AH61" s="209"/>
      <c r="AI61" s="209"/>
      <c r="AJ61" s="209"/>
      <c r="AK61" s="209"/>
      <c r="AL61" s="209"/>
      <c r="AM61" s="209"/>
      <c r="AN61" s="209"/>
      <c r="AO61" s="209"/>
      <c r="AP61" s="209"/>
      <c r="AQ61" s="209"/>
      <c r="AR61" s="209"/>
      <c r="AS61" s="209"/>
      <c r="AT61" s="209"/>
      <c r="AU61" s="209"/>
      <c r="AV61" s="209"/>
    </row>
    <row r="62" spans="2:48" ht="36" customHeight="1">
      <c r="B62" s="209"/>
      <c r="C62" s="208"/>
      <c r="D62" s="207"/>
      <c r="E62" s="208"/>
      <c r="F62" s="207"/>
      <c r="G62" s="209"/>
      <c r="H62" s="209"/>
      <c r="I62" s="209"/>
      <c r="J62" s="209"/>
      <c r="K62" s="209"/>
      <c r="L62" s="209"/>
      <c r="M62" s="209"/>
      <c r="N62" s="209"/>
      <c r="O62" s="209"/>
      <c r="P62" s="209"/>
      <c r="Q62" s="209"/>
      <c r="R62" s="209"/>
      <c r="S62" s="209"/>
      <c r="T62" s="209"/>
      <c r="U62" s="209"/>
      <c r="V62" s="209"/>
      <c r="W62" s="209"/>
      <c r="X62" s="209"/>
      <c r="Y62" s="209"/>
      <c r="Z62" s="209"/>
      <c r="AA62" s="209"/>
      <c r="AB62" s="209"/>
      <c r="AC62" s="209"/>
      <c r="AD62" s="209"/>
      <c r="AE62" s="209"/>
      <c r="AF62" s="209"/>
      <c r="AG62" s="209"/>
      <c r="AH62" s="209"/>
      <c r="AI62" s="209"/>
      <c r="AJ62" s="209"/>
      <c r="AK62" s="209"/>
      <c r="AL62" s="209"/>
      <c r="AM62" s="209"/>
      <c r="AN62" s="209"/>
      <c r="AO62" s="209"/>
      <c r="AP62" s="209"/>
      <c r="AQ62" s="209"/>
      <c r="AR62" s="209"/>
      <c r="AS62" s="209"/>
      <c r="AT62" s="209"/>
      <c r="AU62" s="209"/>
      <c r="AV62" s="209"/>
    </row>
    <row r="63" spans="2:48" ht="34.35" customHeight="1">
      <c r="B63" s="209"/>
      <c r="C63" s="208"/>
      <c r="D63" s="207"/>
      <c r="E63" s="208"/>
      <c r="F63" s="207"/>
      <c r="G63" s="209"/>
      <c r="H63" s="209"/>
      <c r="I63" s="209"/>
      <c r="J63" s="209"/>
      <c r="K63" s="209"/>
      <c r="L63" s="209"/>
      <c r="M63" s="209"/>
      <c r="N63" s="209"/>
      <c r="O63" s="209"/>
      <c r="P63" s="209"/>
      <c r="Q63" s="209"/>
      <c r="R63" s="209"/>
      <c r="S63" s="209"/>
      <c r="T63" s="209"/>
      <c r="U63" s="209"/>
      <c r="V63" s="209"/>
      <c r="W63" s="209"/>
      <c r="X63" s="209"/>
      <c r="Y63" s="209"/>
      <c r="Z63" s="209"/>
      <c r="AA63" s="209"/>
      <c r="AB63" s="209"/>
      <c r="AC63" s="209"/>
      <c r="AD63" s="209"/>
      <c r="AE63" s="209"/>
      <c r="AF63" s="209"/>
      <c r="AG63" s="209"/>
      <c r="AH63" s="209"/>
      <c r="AI63" s="209"/>
      <c r="AJ63" s="209"/>
      <c r="AK63" s="209"/>
      <c r="AL63" s="209"/>
      <c r="AM63" s="209"/>
      <c r="AN63" s="209"/>
      <c r="AO63" s="209"/>
      <c r="AP63" s="209"/>
      <c r="AQ63" s="209"/>
      <c r="AR63" s="209"/>
      <c r="AS63" s="209"/>
      <c r="AT63" s="209"/>
      <c r="AU63" s="209"/>
      <c r="AV63" s="209"/>
    </row>
    <row r="64" spans="2:48" ht="34.35" customHeight="1">
      <c r="B64" s="209"/>
      <c r="C64" s="208"/>
      <c r="D64" s="207"/>
      <c r="E64" s="208"/>
      <c r="F64" s="207"/>
      <c r="G64" s="209"/>
      <c r="H64" s="209"/>
      <c r="I64" s="209"/>
      <c r="J64" s="209"/>
      <c r="K64" s="209"/>
      <c r="L64" s="209"/>
      <c r="M64" s="209"/>
      <c r="N64" s="209"/>
      <c r="O64" s="209"/>
      <c r="P64" s="209"/>
      <c r="Q64" s="209"/>
      <c r="R64" s="209"/>
      <c r="S64" s="209"/>
      <c r="T64" s="209"/>
      <c r="U64" s="209"/>
      <c r="V64" s="209"/>
      <c r="W64" s="209"/>
      <c r="X64" s="209"/>
      <c r="Y64" s="209"/>
      <c r="Z64" s="209"/>
      <c r="AA64" s="209"/>
      <c r="AB64" s="209"/>
      <c r="AC64" s="209"/>
      <c r="AD64" s="209"/>
      <c r="AE64" s="209"/>
      <c r="AF64" s="209"/>
      <c r="AG64" s="209"/>
      <c r="AH64" s="209"/>
      <c r="AI64" s="209"/>
      <c r="AJ64" s="209"/>
      <c r="AK64" s="209"/>
      <c r="AL64" s="209"/>
      <c r="AM64" s="209"/>
      <c r="AN64" s="209"/>
      <c r="AO64" s="209"/>
      <c r="AP64" s="209"/>
      <c r="AQ64" s="209"/>
      <c r="AR64" s="209"/>
      <c r="AS64" s="209"/>
      <c r="AT64" s="209"/>
      <c r="AU64" s="209"/>
      <c r="AV64" s="209"/>
    </row>
    <row r="65" spans="2:48" ht="34.35" customHeight="1">
      <c r="B65" s="209"/>
      <c r="C65" s="208"/>
      <c r="D65" s="207"/>
      <c r="E65" s="208"/>
      <c r="F65" s="207"/>
      <c r="G65" s="209"/>
      <c r="H65" s="209"/>
      <c r="I65" s="209"/>
      <c r="J65" s="209"/>
      <c r="K65" s="209"/>
      <c r="L65" s="209"/>
      <c r="M65" s="209"/>
      <c r="N65" s="209"/>
      <c r="O65" s="209"/>
      <c r="P65" s="209"/>
      <c r="Q65" s="209"/>
      <c r="R65" s="209"/>
      <c r="S65" s="209"/>
      <c r="T65" s="209"/>
      <c r="U65" s="209"/>
      <c r="V65" s="209"/>
      <c r="W65" s="209"/>
      <c r="X65" s="209"/>
      <c r="Y65" s="209"/>
      <c r="Z65" s="209"/>
      <c r="AA65" s="209"/>
      <c r="AB65" s="209"/>
      <c r="AC65" s="209"/>
      <c r="AD65" s="209"/>
      <c r="AE65" s="209"/>
      <c r="AF65" s="209"/>
      <c r="AG65" s="209"/>
      <c r="AH65" s="209"/>
      <c r="AI65" s="209"/>
      <c r="AJ65" s="209"/>
      <c r="AK65" s="209"/>
      <c r="AL65" s="209"/>
      <c r="AM65" s="209"/>
      <c r="AN65" s="209"/>
      <c r="AO65" s="209"/>
      <c r="AP65" s="209"/>
      <c r="AQ65" s="209"/>
      <c r="AR65" s="209"/>
      <c r="AS65" s="209"/>
      <c r="AT65" s="209"/>
      <c r="AU65" s="209"/>
      <c r="AV65" s="209"/>
    </row>
    <row r="66" spans="2:48" ht="34.35" customHeight="1">
      <c r="B66" s="209"/>
      <c r="C66" s="208"/>
      <c r="D66" s="207"/>
      <c r="E66" s="208"/>
      <c r="F66" s="207"/>
      <c r="G66" s="209"/>
      <c r="H66" s="209"/>
      <c r="I66" s="209"/>
      <c r="J66" s="209"/>
      <c r="K66" s="209"/>
      <c r="L66" s="209"/>
      <c r="M66" s="209"/>
      <c r="N66" s="209"/>
      <c r="O66" s="209"/>
      <c r="P66" s="209"/>
      <c r="Q66" s="209"/>
      <c r="R66" s="209"/>
      <c r="S66" s="209"/>
      <c r="T66" s="209"/>
      <c r="U66" s="209"/>
      <c r="V66" s="209"/>
      <c r="W66" s="209"/>
      <c r="X66" s="209"/>
      <c r="Y66" s="209"/>
      <c r="Z66" s="209"/>
      <c r="AA66" s="209"/>
      <c r="AB66" s="209"/>
      <c r="AC66" s="209"/>
      <c r="AD66" s="209"/>
      <c r="AE66" s="209"/>
      <c r="AF66" s="209"/>
      <c r="AG66" s="209"/>
      <c r="AH66" s="209"/>
      <c r="AI66" s="209"/>
      <c r="AJ66" s="209"/>
      <c r="AK66" s="209"/>
      <c r="AL66" s="209"/>
      <c r="AM66" s="209"/>
      <c r="AN66" s="209"/>
      <c r="AO66" s="209"/>
      <c r="AP66" s="209"/>
      <c r="AQ66" s="209"/>
      <c r="AR66" s="209"/>
      <c r="AS66" s="209"/>
      <c r="AT66" s="209"/>
      <c r="AU66" s="209"/>
      <c r="AV66" s="209"/>
    </row>
    <row r="67" spans="2:48" ht="34.35" customHeight="1">
      <c r="B67" s="209"/>
      <c r="C67" s="208"/>
      <c r="D67" s="207"/>
      <c r="E67" s="208"/>
      <c r="F67" s="207"/>
      <c r="G67" s="209"/>
      <c r="H67" s="209"/>
      <c r="I67" s="209"/>
      <c r="J67" s="209"/>
      <c r="K67" s="209"/>
      <c r="L67" s="209"/>
      <c r="M67" s="209"/>
      <c r="N67" s="209"/>
      <c r="O67" s="209"/>
      <c r="P67" s="209"/>
      <c r="Q67" s="209"/>
      <c r="R67" s="209"/>
      <c r="S67" s="209"/>
      <c r="T67" s="209"/>
      <c r="U67" s="209"/>
      <c r="V67" s="209"/>
      <c r="W67" s="209"/>
      <c r="X67" s="209"/>
      <c r="Y67" s="209"/>
      <c r="Z67" s="209"/>
      <c r="AA67" s="209"/>
      <c r="AB67" s="209"/>
      <c r="AC67" s="209"/>
      <c r="AD67" s="209"/>
      <c r="AE67" s="209"/>
      <c r="AF67" s="209"/>
      <c r="AG67" s="209"/>
      <c r="AH67" s="209"/>
      <c r="AI67" s="209"/>
      <c r="AJ67" s="209"/>
      <c r="AK67" s="209"/>
      <c r="AL67" s="209"/>
      <c r="AM67" s="209"/>
      <c r="AN67" s="209"/>
      <c r="AO67" s="209"/>
      <c r="AP67" s="209"/>
      <c r="AQ67" s="209"/>
      <c r="AR67" s="209"/>
      <c r="AS67" s="209"/>
      <c r="AT67" s="209"/>
      <c r="AU67" s="209"/>
      <c r="AV67" s="209"/>
    </row>
    <row r="68" spans="2:48" ht="45.75" customHeight="1">
      <c r="B68" s="209"/>
      <c r="C68" s="208"/>
      <c r="D68" s="207"/>
      <c r="E68" s="208"/>
      <c r="F68" s="207"/>
      <c r="G68" s="209"/>
      <c r="H68" s="209"/>
      <c r="I68" s="209"/>
      <c r="J68" s="209"/>
      <c r="K68" s="209"/>
      <c r="L68" s="209"/>
      <c r="M68" s="209"/>
      <c r="N68" s="209"/>
      <c r="O68" s="209"/>
      <c r="P68" s="209"/>
      <c r="Q68" s="209"/>
      <c r="R68" s="209"/>
      <c r="S68" s="209"/>
      <c r="T68" s="209"/>
      <c r="U68" s="209"/>
      <c r="V68" s="209"/>
      <c r="W68" s="209"/>
      <c r="X68" s="209"/>
      <c r="Y68" s="209"/>
      <c r="Z68" s="209"/>
      <c r="AA68" s="209"/>
      <c r="AB68" s="209"/>
      <c r="AC68" s="209"/>
      <c r="AD68" s="209"/>
      <c r="AE68" s="209"/>
      <c r="AF68" s="209"/>
      <c r="AG68" s="209"/>
      <c r="AH68" s="209"/>
      <c r="AI68" s="209"/>
      <c r="AJ68" s="209"/>
      <c r="AK68" s="209"/>
      <c r="AL68" s="209"/>
      <c r="AM68" s="209"/>
      <c r="AN68" s="209"/>
      <c r="AO68" s="209"/>
      <c r="AP68" s="209"/>
      <c r="AQ68" s="209"/>
      <c r="AR68" s="209"/>
      <c r="AS68" s="209"/>
      <c r="AT68" s="209"/>
      <c r="AU68" s="209"/>
      <c r="AV68" s="209"/>
    </row>
    <row r="69" spans="2:48" ht="45.75" customHeight="1">
      <c r="B69" s="209"/>
      <c r="C69" s="208"/>
      <c r="D69" s="207"/>
      <c r="E69" s="208"/>
      <c r="F69" s="207"/>
      <c r="G69" s="209"/>
      <c r="H69" s="209"/>
      <c r="I69" s="209"/>
      <c r="J69" s="209"/>
      <c r="K69" s="209"/>
      <c r="L69" s="209"/>
      <c r="M69" s="209"/>
      <c r="N69" s="209"/>
      <c r="O69" s="209"/>
      <c r="P69" s="209"/>
      <c r="Q69" s="209"/>
      <c r="R69" s="209"/>
      <c r="S69" s="209"/>
      <c r="T69" s="209"/>
      <c r="U69" s="209"/>
      <c r="V69" s="209"/>
      <c r="W69" s="209"/>
      <c r="X69" s="209"/>
      <c r="Y69" s="209"/>
      <c r="Z69" s="209"/>
      <c r="AA69" s="209"/>
      <c r="AB69" s="209"/>
      <c r="AC69" s="209"/>
      <c r="AD69" s="209"/>
      <c r="AE69" s="209"/>
      <c r="AF69" s="209"/>
      <c r="AG69" s="209"/>
      <c r="AH69" s="209"/>
      <c r="AI69" s="209"/>
      <c r="AJ69" s="209"/>
      <c r="AK69" s="209"/>
      <c r="AL69" s="209"/>
      <c r="AM69" s="209"/>
      <c r="AN69" s="209"/>
      <c r="AO69" s="209"/>
      <c r="AP69" s="209"/>
      <c r="AQ69" s="209"/>
      <c r="AR69" s="209"/>
      <c r="AS69" s="209"/>
      <c r="AT69" s="209"/>
      <c r="AU69" s="209"/>
      <c r="AV69" s="209"/>
    </row>
    <row r="70" spans="2:48" ht="45.75" customHeight="1">
      <c r="B70" s="209"/>
      <c r="C70" s="208"/>
      <c r="D70" s="207"/>
      <c r="E70" s="208"/>
      <c r="F70" s="207"/>
      <c r="G70" s="209"/>
      <c r="H70" s="209"/>
      <c r="I70" s="209"/>
      <c r="J70" s="209"/>
      <c r="K70" s="209"/>
      <c r="L70" s="209"/>
      <c r="M70" s="209"/>
      <c r="N70" s="209"/>
      <c r="O70" s="209"/>
      <c r="P70" s="209"/>
      <c r="Q70" s="209"/>
      <c r="R70" s="209"/>
      <c r="S70" s="209"/>
      <c r="T70" s="209"/>
      <c r="U70" s="209"/>
      <c r="V70" s="209"/>
      <c r="W70" s="209"/>
      <c r="X70" s="209"/>
      <c r="Y70" s="209"/>
      <c r="Z70" s="209"/>
      <c r="AA70" s="209"/>
      <c r="AB70" s="209"/>
      <c r="AC70" s="209"/>
      <c r="AD70" s="209"/>
      <c r="AE70" s="209"/>
      <c r="AF70" s="209"/>
      <c r="AG70" s="209"/>
      <c r="AH70" s="209"/>
      <c r="AI70" s="209"/>
      <c r="AJ70" s="209"/>
      <c r="AK70" s="209"/>
      <c r="AL70" s="209"/>
      <c r="AM70" s="209"/>
      <c r="AN70" s="209"/>
      <c r="AO70" s="209"/>
      <c r="AP70" s="209"/>
      <c r="AQ70" s="209"/>
      <c r="AR70" s="209"/>
      <c r="AS70" s="209"/>
      <c r="AT70" s="209"/>
      <c r="AU70" s="209"/>
      <c r="AV70" s="209"/>
    </row>
    <row r="71" spans="2:48" ht="45.75" customHeight="1">
      <c r="B71" s="209"/>
      <c r="C71" s="208"/>
      <c r="D71" s="207"/>
      <c r="E71" s="208"/>
      <c r="F71" s="207"/>
      <c r="G71" s="209"/>
      <c r="H71" s="209"/>
      <c r="I71" s="209"/>
      <c r="J71" s="209"/>
      <c r="K71" s="209"/>
      <c r="L71" s="209"/>
      <c r="M71" s="209"/>
      <c r="N71" s="209"/>
      <c r="O71" s="209"/>
      <c r="P71" s="209"/>
      <c r="Q71" s="209"/>
      <c r="R71" s="209"/>
      <c r="S71" s="209"/>
      <c r="T71" s="209"/>
      <c r="U71" s="209"/>
      <c r="V71" s="209"/>
      <c r="W71" s="209"/>
      <c r="X71" s="209"/>
      <c r="Y71" s="209"/>
      <c r="Z71" s="209"/>
      <c r="AA71" s="209"/>
      <c r="AB71" s="209"/>
      <c r="AC71" s="209"/>
      <c r="AD71" s="209"/>
      <c r="AE71" s="209"/>
      <c r="AF71" s="209"/>
      <c r="AG71" s="209"/>
      <c r="AH71" s="209"/>
      <c r="AI71" s="209"/>
      <c r="AJ71" s="209"/>
      <c r="AK71" s="209"/>
      <c r="AL71" s="209"/>
      <c r="AM71" s="209"/>
      <c r="AN71" s="209"/>
      <c r="AO71" s="209"/>
      <c r="AP71" s="209"/>
      <c r="AQ71" s="209"/>
      <c r="AR71" s="209"/>
      <c r="AS71" s="209"/>
      <c r="AT71" s="209"/>
      <c r="AU71" s="209"/>
      <c r="AV71" s="209"/>
    </row>
    <row r="72" spans="2:48" ht="45.75" customHeight="1">
      <c r="B72" s="209"/>
      <c r="C72" s="208"/>
      <c r="D72" s="207"/>
      <c r="E72" s="208"/>
      <c r="F72" s="207"/>
      <c r="G72" s="209"/>
      <c r="H72" s="209"/>
      <c r="I72" s="209"/>
      <c r="J72" s="209"/>
      <c r="K72" s="209"/>
      <c r="L72" s="209"/>
      <c r="M72" s="209"/>
      <c r="N72" s="209"/>
      <c r="O72" s="209"/>
      <c r="P72" s="209"/>
      <c r="Q72" s="209"/>
      <c r="R72" s="209"/>
      <c r="S72" s="209"/>
      <c r="T72" s="209"/>
      <c r="U72" s="209"/>
      <c r="V72" s="209"/>
      <c r="W72" s="209"/>
      <c r="X72" s="209"/>
      <c r="Y72" s="209"/>
      <c r="Z72" s="209"/>
      <c r="AA72" s="209"/>
      <c r="AB72" s="209"/>
      <c r="AC72" s="209"/>
      <c r="AD72" s="209"/>
      <c r="AE72" s="209"/>
      <c r="AF72" s="209"/>
      <c r="AG72" s="209"/>
      <c r="AH72" s="209"/>
      <c r="AI72" s="209"/>
      <c r="AJ72" s="209"/>
      <c r="AK72" s="209"/>
      <c r="AL72" s="209"/>
      <c r="AM72" s="209"/>
      <c r="AN72" s="209"/>
      <c r="AO72" s="209"/>
      <c r="AP72" s="209"/>
      <c r="AQ72" s="209"/>
      <c r="AR72" s="209"/>
      <c r="AS72" s="209"/>
      <c r="AT72" s="209"/>
      <c r="AU72" s="209"/>
      <c r="AV72" s="209"/>
    </row>
    <row r="73" spans="2:48" ht="45.75" customHeight="1">
      <c r="B73" s="209"/>
      <c r="C73" s="208"/>
      <c r="D73" s="207"/>
      <c r="E73" s="208"/>
      <c r="F73" s="207"/>
      <c r="G73" s="209"/>
      <c r="H73" s="209"/>
      <c r="I73" s="209"/>
      <c r="J73" s="209"/>
      <c r="K73" s="209"/>
      <c r="L73" s="209"/>
      <c r="M73" s="209"/>
      <c r="N73" s="209"/>
      <c r="O73" s="209"/>
      <c r="P73" s="209"/>
      <c r="Q73" s="209"/>
      <c r="R73" s="209"/>
      <c r="S73" s="209"/>
      <c r="T73" s="209"/>
      <c r="U73" s="209"/>
      <c r="V73" s="209"/>
      <c r="W73" s="209"/>
      <c r="X73" s="209"/>
      <c r="Y73" s="209"/>
      <c r="Z73" s="209"/>
      <c r="AA73" s="209"/>
      <c r="AB73" s="209"/>
      <c r="AC73" s="209"/>
      <c r="AD73" s="209"/>
      <c r="AE73" s="209"/>
      <c r="AF73" s="209"/>
      <c r="AG73" s="209"/>
      <c r="AH73" s="209"/>
      <c r="AI73" s="209"/>
      <c r="AJ73" s="209"/>
      <c r="AK73" s="209"/>
      <c r="AL73" s="209"/>
      <c r="AM73" s="209"/>
      <c r="AN73" s="209"/>
      <c r="AO73" s="209"/>
      <c r="AP73" s="209"/>
      <c r="AQ73" s="209"/>
      <c r="AR73" s="209"/>
      <c r="AS73" s="209"/>
      <c r="AT73" s="209"/>
      <c r="AU73" s="209"/>
      <c r="AV73" s="209"/>
    </row>
    <row r="74" spans="2:48" ht="45.75" customHeight="1">
      <c r="B74" s="209"/>
      <c r="C74" s="208"/>
      <c r="D74" s="207"/>
      <c r="E74" s="208"/>
      <c r="F74" s="207"/>
      <c r="G74" s="209"/>
      <c r="H74" s="209"/>
      <c r="I74" s="209"/>
      <c r="J74" s="209"/>
      <c r="K74" s="209"/>
      <c r="L74" s="209"/>
      <c r="M74" s="209"/>
      <c r="N74" s="209"/>
      <c r="O74" s="209"/>
      <c r="P74" s="209"/>
      <c r="Q74" s="209"/>
      <c r="R74" s="209"/>
      <c r="S74" s="209"/>
      <c r="T74" s="209"/>
      <c r="U74" s="209"/>
      <c r="V74" s="209"/>
      <c r="W74" s="209"/>
      <c r="X74" s="209"/>
      <c r="Y74" s="209"/>
      <c r="Z74" s="209"/>
      <c r="AA74" s="209"/>
      <c r="AB74" s="209"/>
      <c r="AC74" s="209"/>
      <c r="AD74" s="209"/>
      <c r="AE74" s="209"/>
      <c r="AF74" s="209"/>
      <c r="AG74" s="209"/>
      <c r="AH74" s="209"/>
      <c r="AI74" s="209"/>
      <c r="AJ74" s="209"/>
      <c r="AK74" s="209"/>
      <c r="AL74" s="209"/>
      <c r="AM74" s="209"/>
      <c r="AN74" s="209"/>
      <c r="AO74" s="209"/>
      <c r="AP74" s="209"/>
      <c r="AQ74" s="209"/>
      <c r="AR74" s="209"/>
      <c r="AS74" s="209"/>
      <c r="AT74" s="209"/>
      <c r="AU74" s="209"/>
      <c r="AV74" s="209"/>
    </row>
    <row r="75" spans="2:48" ht="46.35" customHeight="1">
      <c r="B75" s="209"/>
      <c r="C75" s="208"/>
      <c r="D75" s="207"/>
      <c r="E75" s="208"/>
      <c r="F75" s="207"/>
      <c r="G75" s="209"/>
      <c r="H75" s="209"/>
      <c r="I75" s="209"/>
      <c r="J75" s="209"/>
      <c r="K75" s="209"/>
      <c r="L75" s="209"/>
      <c r="M75" s="209"/>
      <c r="N75" s="209"/>
      <c r="O75" s="209"/>
      <c r="P75" s="209"/>
      <c r="Q75" s="209"/>
      <c r="R75" s="209"/>
      <c r="S75" s="209"/>
      <c r="T75" s="209"/>
      <c r="U75" s="209"/>
      <c r="V75" s="209"/>
      <c r="W75" s="209"/>
      <c r="X75" s="209"/>
      <c r="Y75" s="209"/>
      <c r="Z75" s="209"/>
      <c r="AA75" s="209"/>
      <c r="AB75" s="209"/>
      <c r="AC75" s="209"/>
      <c r="AD75" s="209"/>
      <c r="AE75" s="209"/>
      <c r="AF75" s="209"/>
      <c r="AG75" s="209"/>
      <c r="AH75" s="209"/>
      <c r="AI75" s="209"/>
      <c r="AJ75" s="209"/>
      <c r="AK75" s="209"/>
      <c r="AL75" s="209"/>
      <c r="AM75" s="209"/>
      <c r="AN75" s="209"/>
      <c r="AO75" s="209"/>
      <c r="AP75" s="209"/>
      <c r="AQ75" s="209"/>
      <c r="AR75" s="209"/>
      <c r="AS75" s="209"/>
      <c r="AT75" s="209"/>
      <c r="AU75" s="209"/>
      <c r="AV75" s="209"/>
    </row>
    <row r="76" spans="2:48" ht="46.35" customHeight="1">
      <c r="B76" s="209"/>
      <c r="C76" s="208"/>
      <c r="D76" s="207"/>
      <c r="E76" s="208"/>
      <c r="F76" s="207"/>
      <c r="G76" s="209"/>
      <c r="H76" s="209"/>
      <c r="I76" s="209"/>
      <c r="J76" s="209"/>
      <c r="K76" s="209"/>
      <c r="L76" s="209"/>
      <c r="M76" s="209"/>
      <c r="N76" s="209"/>
      <c r="O76" s="209"/>
      <c r="P76" s="209"/>
      <c r="Q76" s="209"/>
      <c r="R76" s="209"/>
      <c r="S76" s="209"/>
      <c r="T76" s="209"/>
      <c r="U76" s="209"/>
      <c r="V76" s="209"/>
      <c r="W76" s="209"/>
      <c r="X76" s="209"/>
      <c r="Y76" s="209"/>
      <c r="Z76" s="209"/>
      <c r="AA76" s="209"/>
      <c r="AB76" s="209"/>
      <c r="AC76" s="209"/>
      <c r="AD76" s="209"/>
      <c r="AE76" s="209"/>
      <c r="AF76" s="209"/>
      <c r="AG76" s="209"/>
      <c r="AH76" s="209"/>
      <c r="AI76" s="209"/>
      <c r="AJ76" s="209"/>
      <c r="AK76" s="209"/>
      <c r="AL76" s="209"/>
      <c r="AM76" s="209"/>
      <c r="AN76" s="209"/>
      <c r="AO76" s="209"/>
      <c r="AP76" s="209"/>
      <c r="AQ76" s="209"/>
      <c r="AR76" s="209"/>
      <c r="AS76" s="209"/>
      <c r="AT76" s="209"/>
      <c r="AU76" s="209"/>
      <c r="AV76" s="209"/>
    </row>
    <row r="77" spans="2:48" ht="46.35" customHeight="1">
      <c r="B77" s="209"/>
      <c r="C77" s="208"/>
      <c r="D77" s="207"/>
      <c r="E77" s="208"/>
      <c r="F77" s="207"/>
      <c r="G77" s="209"/>
      <c r="H77" s="209"/>
      <c r="I77" s="209"/>
      <c r="J77" s="209"/>
      <c r="K77" s="209"/>
      <c r="L77" s="209"/>
      <c r="M77" s="209"/>
      <c r="N77" s="209"/>
      <c r="O77" s="209"/>
      <c r="P77" s="209"/>
      <c r="Q77" s="209"/>
      <c r="R77" s="209"/>
      <c r="S77" s="209"/>
      <c r="T77" s="209"/>
      <c r="U77" s="209"/>
      <c r="V77" s="209"/>
      <c r="W77" s="209"/>
      <c r="X77" s="209"/>
      <c r="Y77" s="209"/>
      <c r="Z77" s="209"/>
      <c r="AA77" s="209"/>
      <c r="AB77" s="209"/>
      <c r="AC77" s="209"/>
      <c r="AD77" s="209"/>
      <c r="AE77" s="209"/>
      <c r="AF77" s="209"/>
      <c r="AG77" s="209"/>
      <c r="AH77" s="209"/>
      <c r="AI77" s="209"/>
      <c r="AJ77" s="209"/>
      <c r="AK77" s="209"/>
      <c r="AL77" s="209"/>
      <c r="AM77" s="209"/>
      <c r="AN77" s="209"/>
      <c r="AO77" s="209"/>
      <c r="AP77" s="209"/>
      <c r="AQ77" s="209"/>
      <c r="AR77" s="209"/>
      <c r="AS77" s="209"/>
      <c r="AT77" s="209"/>
      <c r="AU77" s="209"/>
      <c r="AV77" s="209"/>
    </row>
    <row r="78" spans="2:48" ht="46.35" customHeight="1">
      <c r="B78" s="209"/>
      <c r="C78" s="208"/>
      <c r="D78" s="207"/>
      <c r="E78" s="208"/>
      <c r="F78" s="207"/>
      <c r="G78" s="209"/>
      <c r="H78" s="209"/>
      <c r="I78" s="209"/>
      <c r="J78" s="209"/>
      <c r="K78" s="209"/>
      <c r="L78" s="209"/>
      <c r="M78" s="209"/>
      <c r="N78" s="209"/>
      <c r="O78" s="209"/>
      <c r="P78" s="209"/>
      <c r="Q78" s="209"/>
      <c r="R78" s="209"/>
      <c r="S78" s="209"/>
      <c r="T78" s="209"/>
      <c r="U78" s="209"/>
      <c r="V78" s="209"/>
      <c r="W78" s="209"/>
      <c r="X78" s="209"/>
      <c r="Y78" s="209"/>
      <c r="Z78" s="209"/>
      <c r="AA78" s="209"/>
      <c r="AB78" s="209"/>
      <c r="AC78" s="209"/>
      <c r="AD78" s="209"/>
      <c r="AE78" s="209"/>
      <c r="AF78" s="209"/>
      <c r="AG78" s="209"/>
      <c r="AH78" s="209"/>
      <c r="AI78" s="209"/>
      <c r="AJ78" s="209"/>
      <c r="AK78" s="209"/>
      <c r="AL78" s="209"/>
      <c r="AM78" s="209"/>
      <c r="AN78" s="209"/>
      <c r="AO78" s="209"/>
      <c r="AP78" s="209"/>
      <c r="AQ78" s="209"/>
      <c r="AR78" s="209"/>
      <c r="AS78" s="209"/>
      <c r="AT78" s="209"/>
      <c r="AU78" s="209"/>
      <c r="AV78" s="209"/>
    </row>
    <row r="79" spans="2:48" ht="80.25" customHeight="1">
      <c r="B79" s="209"/>
      <c r="C79" s="208"/>
      <c r="D79" s="207"/>
      <c r="E79" s="208"/>
      <c r="F79" s="207"/>
      <c r="G79" s="209"/>
      <c r="H79" s="209"/>
      <c r="I79" s="209"/>
      <c r="J79" s="209"/>
      <c r="K79" s="209"/>
      <c r="L79" s="209"/>
      <c r="M79" s="209"/>
      <c r="N79" s="209"/>
      <c r="O79" s="209"/>
      <c r="P79" s="209"/>
      <c r="Q79" s="209"/>
      <c r="R79" s="209"/>
      <c r="S79" s="209"/>
      <c r="T79" s="209"/>
      <c r="U79" s="209"/>
      <c r="V79" s="209"/>
      <c r="W79" s="209"/>
      <c r="X79" s="209"/>
      <c r="Y79" s="209"/>
      <c r="Z79" s="209"/>
      <c r="AA79" s="209"/>
      <c r="AB79" s="209"/>
      <c r="AC79" s="209"/>
      <c r="AD79" s="209"/>
      <c r="AE79" s="209"/>
      <c r="AF79" s="209"/>
      <c r="AG79" s="209"/>
      <c r="AH79" s="209"/>
      <c r="AI79" s="209"/>
      <c r="AJ79" s="209"/>
      <c r="AK79" s="209"/>
      <c r="AL79" s="209"/>
      <c r="AM79" s="209"/>
      <c r="AN79" s="209"/>
      <c r="AO79" s="209"/>
      <c r="AP79" s="209"/>
      <c r="AQ79" s="209"/>
      <c r="AR79" s="209"/>
      <c r="AS79" s="209"/>
      <c r="AT79" s="209"/>
      <c r="AU79" s="209"/>
      <c r="AV79" s="209"/>
    </row>
    <row r="80" spans="2:48" ht="36" customHeight="1">
      <c r="B80" s="209"/>
      <c r="C80" s="208"/>
      <c r="D80" s="207"/>
      <c r="E80" s="208"/>
      <c r="F80" s="207"/>
      <c r="G80" s="209"/>
      <c r="H80" s="209"/>
      <c r="I80" s="209"/>
      <c r="J80" s="209"/>
      <c r="K80" s="209"/>
      <c r="L80" s="209"/>
      <c r="M80" s="209"/>
      <c r="N80" s="209"/>
      <c r="O80" s="209"/>
      <c r="P80" s="209"/>
      <c r="Q80" s="209"/>
      <c r="R80" s="209"/>
      <c r="S80" s="209"/>
      <c r="T80" s="209"/>
      <c r="U80" s="209"/>
      <c r="V80" s="209"/>
      <c r="W80" s="209"/>
      <c r="X80" s="209"/>
      <c r="Y80" s="209"/>
      <c r="Z80" s="209"/>
      <c r="AA80" s="209"/>
      <c r="AB80" s="209"/>
      <c r="AC80" s="209"/>
      <c r="AD80" s="209"/>
      <c r="AE80" s="209"/>
      <c r="AF80" s="209"/>
      <c r="AG80" s="209"/>
      <c r="AH80" s="209"/>
      <c r="AI80" s="209"/>
      <c r="AJ80" s="209"/>
      <c r="AK80" s="209"/>
      <c r="AL80" s="209"/>
      <c r="AM80" s="209"/>
      <c r="AN80" s="209"/>
      <c r="AO80" s="209"/>
      <c r="AP80" s="209"/>
      <c r="AQ80" s="209"/>
      <c r="AR80" s="209"/>
      <c r="AS80" s="209"/>
      <c r="AT80" s="209"/>
      <c r="AU80" s="209"/>
      <c r="AV80" s="209"/>
    </row>
    <row r="81" spans="2:48" ht="36" customHeight="1">
      <c r="B81" s="209"/>
      <c r="C81" s="208"/>
      <c r="D81" s="207"/>
      <c r="E81" s="208"/>
      <c r="F81" s="207"/>
      <c r="G81" s="209"/>
      <c r="H81" s="209"/>
      <c r="I81" s="209"/>
      <c r="J81" s="209"/>
      <c r="K81" s="209"/>
      <c r="L81" s="209"/>
      <c r="M81" s="209"/>
      <c r="N81" s="209"/>
      <c r="O81" s="209"/>
      <c r="P81" s="209"/>
      <c r="Q81" s="209"/>
      <c r="R81" s="209"/>
      <c r="S81" s="209"/>
      <c r="T81" s="209"/>
      <c r="U81" s="209"/>
      <c r="V81" s="209"/>
      <c r="W81" s="209"/>
      <c r="X81" s="209"/>
      <c r="Y81" s="209"/>
      <c r="Z81" s="209"/>
      <c r="AA81" s="209"/>
      <c r="AB81" s="209"/>
      <c r="AC81" s="209"/>
      <c r="AD81" s="209"/>
      <c r="AE81" s="209"/>
      <c r="AF81" s="209"/>
      <c r="AG81" s="209"/>
      <c r="AH81" s="209"/>
      <c r="AI81" s="209"/>
      <c r="AJ81" s="209"/>
      <c r="AK81" s="209"/>
      <c r="AL81" s="209"/>
      <c r="AM81" s="209"/>
      <c r="AN81" s="209"/>
      <c r="AO81" s="209"/>
      <c r="AP81" s="209"/>
      <c r="AQ81" s="209"/>
      <c r="AR81" s="209"/>
      <c r="AS81" s="209"/>
      <c r="AT81" s="209"/>
      <c r="AU81" s="209"/>
      <c r="AV81" s="209"/>
    </row>
    <row r="82" spans="2:48" ht="36.75" customHeight="1">
      <c r="B82" s="209"/>
      <c r="C82" s="208"/>
      <c r="D82" s="207"/>
      <c r="E82" s="208"/>
      <c r="F82" s="207"/>
      <c r="G82" s="209"/>
      <c r="H82" s="209"/>
      <c r="I82" s="209"/>
      <c r="J82" s="209"/>
      <c r="K82" s="209"/>
      <c r="L82" s="209"/>
      <c r="M82" s="209"/>
      <c r="N82" s="209"/>
      <c r="O82" s="209"/>
      <c r="P82" s="209"/>
      <c r="Q82" s="209"/>
      <c r="R82" s="209"/>
      <c r="S82" s="209"/>
      <c r="T82" s="209"/>
      <c r="U82" s="209"/>
      <c r="V82" s="209"/>
      <c r="W82" s="209"/>
      <c r="X82" s="209"/>
      <c r="Y82" s="209"/>
      <c r="Z82" s="209"/>
      <c r="AA82" s="209"/>
      <c r="AB82" s="209"/>
      <c r="AC82" s="209"/>
      <c r="AD82" s="209"/>
      <c r="AE82" s="209"/>
      <c r="AF82" s="209"/>
      <c r="AG82" s="209"/>
      <c r="AH82" s="209"/>
      <c r="AI82" s="209"/>
      <c r="AJ82" s="209"/>
      <c r="AK82" s="209"/>
      <c r="AL82" s="209"/>
      <c r="AM82" s="209"/>
      <c r="AN82" s="209"/>
      <c r="AO82" s="209"/>
      <c r="AP82" s="209"/>
      <c r="AQ82" s="209"/>
      <c r="AR82" s="209"/>
      <c r="AS82" s="209"/>
      <c r="AT82" s="209"/>
      <c r="AU82" s="209"/>
      <c r="AV82" s="209"/>
    </row>
    <row r="83" spans="2:48" ht="36.75" customHeight="1">
      <c r="B83" s="209"/>
      <c r="C83" s="208"/>
      <c r="D83" s="207"/>
      <c r="E83" s="208"/>
      <c r="F83" s="207"/>
      <c r="G83" s="209"/>
      <c r="H83" s="209"/>
      <c r="I83" s="209"/>
      <c r="J83" s="209"/>
      <c r="K83" s="209"/>
      <c r="L83" s="209"/>
      <c r="M83" s="209"/>
      <c r="N83" s="209"/>
      <c r="O83" s="209"/>
      <c r="P83" s="209"/>
      <c r="Q83" s="209"/>
      <c r="R83" s="209"/>
      <c r="S83" s="209"/>
      <c r="T83" s="209"/>
      <c r="U83" s="209"/>
      <c r="V83" s="209"/>
      <c r="W83" s="209"/>
      <c r="X83" s="209"/>
      <c r="Y83" s="209"/>
      <c r="Z83" s="209"/>
      <c r="AA83" s="209"/>
      <c r="AB83" s="209"/>
      <c r="AC83" s="209"/>
      <c r="AD83" s="209"/>
      <c r="AE83" s="209"/>
      <c r="AF83" s="209"/>
      <c r="AG83" s="209"/>
      <c r="AH83" s="209"/>
      <c r="AI83" s="209"/>
      <c r="AJ83" s="209"/>
      <c r="AK83" s="209"/>
      <c r="AL83" s="209"/>
      <c r="AM83" s="209"/>
      <c r="AN83" s="209"/>
      <c r="AO83" s="209"/>
      <c r="AP83" s="209"/>
      <c r="AQ83" s="209"/>
      <c r="AR83" s="209"/>
      <c r="AS83" s="209"/>
      <c r="AT83" s="209"/>
      <c r="AU83" s="209"/>
      <c r="AV83" s="209"/>
    </row>
    <row r="84" spans="2:48" ht="36.75" customHeight="1">
      <c r="B84" s="209"/>
      <c r="C84" s="208"/>
      <c r="D84" s="207"/>
      <c r="E84" s="208"/>
      <c r="F84" s="207"/>
      <c r="G84" s="209"/>
      <c r="H84" s="209"/>
      <c r="I84" s="209"/>
      <c r="J84" s="209"/>
      <c r="K84" s="209"/>
      <c r="L84" s="209"/>
      <c r="M84" s="209"/>
      <c r="N84" s="209"/>
      <c r="O84" s="209"/>
      <c r="P84" s="209"/>
      <c r="Q84" s="209"/>
      <c r="R84" s="209"/>
      <c r="S84" s="209"/>
      <c r="T84" s="209"/>
      <c r="U84" s="209"/>
      <c r="V84" s="209"/>
      <c r="W84" s="209"/>
      <c r="X84" s="209"/>
      <c r="Y84" s="209"/>
      <c r="Z84" s="209"/>
      <c r="AA84" s="209"/>
      <c r="AB84" s="209"/>
      <c r="AC84" s="209"/>
      <c r="AD84" s="209"/>
      <c r="AE84" s="209"/>
      <c r="AF84" s="209"/>
      <c r="AG84" s="209"/>
      <c r="AH84" s="209"/>
      <c r="AI84" s="209"/>
      <c r="AJ84" s="209"/>
      <c r="AK84" s="209"/>
      <c r="AL84" s="209"/>
      <c r="AM84" s="209"/>
      <c r="AN84" s="209"/>
      <c r="AO84" s="209"/>
      <c r="AP84" s="209"/>
      <c r="AQ84" s="209"/>
      <c r="AR84" s="209"/>
      <c r="AS84" s="209"/>
      <c r="AT84" s="209"/>
      <c r="AU84" s="209"/>
      <c r="AV84" s="209"/>
    </row>
    <row r="85" spans="2:48" ht="36.75" customHeight="1">
      <c r="B85" s="209"/>
      <c r="C85" s="208"/>
      <c r="D85" s="207"/>
      <c r="E85" s="208"/>
      <c r="F85" s="207"/>
      <c r="G85" s="209"/>
      <c r="H85" s="209"/>
      <c r="I85" s="209"/>
      <c r="J85" s="209"/>
      <c r="K85" s="209"/>
      <c r="L85" s="209"/>
      <c r="M85" s="209"/>
      <c r="N85" s="209"/>
      <c r="O85" s="209"/>
      <c r="P85" s="209"/>
      <c r="Q85" s="209"/>
      <c r="R85" s="209"/>
      <c r="S85" s="208"/>
      <c r="T85" s="208"/>
      <c r="U85" s="208"/>
      <c r="V85" s="209"/>
      <c r="W85" s="209"/>
      <c r="X85" s="209"/>
      <c r="Y85" s="209"/>
      <c r="Z85" s="209"/>
      <c r="AA85" s="209"/>
      <c r="AB85" s="209"/>
      <c r="AC85" s="209"/>
      <c r="AD85" s="209"/>
      <c r="AE85" s="209"/>
      <c r="AF85" s="209"/>
      <c r="AG85" s="209"/>
      <c r="AH85" s="209"/>
      <c r="AI85" s="209"/>
      <c r="AJ85" s="209"/>
      <c r="AK85" s="209"/>
      <c r="AL85" s="209"/>
      <c r="AM85" s="209"/>
      <c r="AN85" s="209"/>
      <c r="AO85" s="209"/>
      <c r="AP85" s="209"/>
      <c r="AQ85" s="209"/>
      <c r="AR85" s="209"/>
      <c r="AS85" s="209"/>
      <c r="AT85" s="209"/>
      <c r="AU85" s="209"/>
      <c r="AV85" s="209"/>
    </row>
    <row r="86" spans="2:48" ht="15.75">
      <c r="B86" s="209"/>
      <c r="C86" s="469"/>
      <c r="D86" s="469"/>
      <c r="E86" s="469"/>
      <c r="F86" s="469"/>
      <c r="G86" s="469"/>
      <c r="H86" s="469"/>
      <c r="I86" s="469"/>
      <c r="J86" s="469"/>
      <c r="K86" s="469"/>
      <c r="L86" s="209"/>
      <c r="M86" s="209"/>
      <c r="N86" s="209"/>
      <c r="O86" s="209"/>
      <c r="P86" s="209"/>
      <c r="Q86" s="209"/>
      <c r="R86" s="209"/>
      <c r="S86" s="208"/>
      <c r="T86" s="208"/>
      <c r="U86" s="208"/>
      <c r="V86" s="209"/>
      <c r="W86" s="209"/>
      <c r="X86" s="209"/>
      <c r="Y86" s="209"/>
      <c r="Z86" s="209"/>
      <c r="AA86" s="209"/>
      <c r="AB86" s="209"/>
      <c r="AC86" s="209"/>
      <c r="AD86" s="209"/>
      <c r="AE86" s="209"/>
      <c r="AF86" s="209"/>
      <c r="AG86" s="209"/>
      <c r="AH86" s="209"/>
      <c r="AI86" s="209"/>
      <c r="AJ86" s="209"/>
      <c r="AK86" s="209"/>
      <c r="AL86" s="209"/>
      <c r="AM86" s="209"/>
      <c r="AN86" s="209"/>
      <c r="AO86" s="209"/>
      <c r="AP86" s="209"/>
      <c r="AQ86" s="209"/>
      <c r="AR86" s="209"/>
      <c r="AS86" s="209"/>
      <c r="AT86" s="209"/>
      <c r="AU86" s="209"/>
      <c r="AV86" s="209"/>
    </row>
    <row r="87" spans="2:48">
      <c r="B87" s="209"/>
      <c r="C87" s="209"/>
      <c r="D87" s="209"/>
      <c r="E87" s="209"/>
      <c r="F87" s="209"/>
      <c r="G87" s="209"/>
      <c r="H87" s="209"/>
      <c r="I87" s="209"/>
      <c r="J87" s="209"/>
      <c r="K87" s="209"/>
      <c r="L87" s="209"/>
      <c r="M87" s="209"/>
      <c r="N87" s="209"/>
      <c r="O87" s="209"/>
      <c r="P87" s="209"/>
      <c r="Q87" s="209"/>
      <c r="R87" s="209"/>
      <c r="S87" s="209"/>
      <c r="T87" s="209"/>
      <c r="U87" s="209"/>
      <c r="V87" s="209"/>
      <c r="W87" s="209"/>
      <c r="X87" s="209"/>
      <c r="Y87" s="209"/>
      <c r="Z87" s="209"/>
      <c r="AA87" s="209"/>
      <c r="AB87" s="209"/>
      <c r="AC87" s="209"/>
      <c r="AD87" s="209"/>
      <c r="AE87" s="209"/>
      <c r="AF87" s="209"/>
      <c r="AG87" s="209"/>
      <c r="AH87" s="209"/>
      <c r="AI87" s="209"/>
      <c r="AJ87" s="209"/>
      <c r="AK87" s="209"/>
      <c r="AL87" s="209"/>
      <c r="AM87" s="209"/>
      <c r="AN87" s="209"/>
      <c r="AO87" s="209"/>
      <c r="AP87" s="209"/>
      <c r="AQ87" s="209"/>
      <c r="AR87" s="209"/>
      <c r="AS87" s="209"/>
      <c r="AT87" s="209"/>
      <c r="AU87" s="209"/>
      <c r="AV87" s="209"/>
    </row>
    <row r="88" spans="2:48">
      <c r="B88" s="209"/>
      <c r="C88" s="209"/>
      <c r="D88" s="209"/>
      <c r="E88" s="209"/>
      <c r="F88" s="209"/>
      <c r="G88" s="209"/>
      <c r="H88" s="209"/>
      <c r="I88" s="209"/>
      <c r="J88" s="209"/>
      <c r="K88" s="209"/>
      <c r="L88" s="209"/>
      <c r="M88" s="209"/>
      <c r="N88" s="209"/>
      <c r="O88" s="209"/>
      <c r="P88" s="209"/>
      <c r="Q88" s="209"/>
      <c r="R88" s="209"/>
      <c r="S88" s="209"/>
      <c r="T88" s="209"/>
      <c r="U88" s="209"/>
      <c r="V88" s="209"/>
      <c r="W88" s="209"/>
      <c r="X88" s="209"/>
      <c r="Y88" s="209"/>
      <c r="Z88" s="209"/>
      <c r="AA88" s="209"/>
      <c r="AB88" s="209"/>
      <c r="AC88" s="209"/>
      <c r="AD88" s="209"/>
      <c r="AE88" s="209"/>
      <c r="AF88" s="209"/>
      <c r="AG88" s="209"/>
      <c r="AH88" s="209"/>
      <c r="AI88" s="209"/>
      <c r="AJ88" s="209"/>
      <c r="AK88" s="209"/>
      <c r="AL88" s="209"/>
      <c r="AM88" s="209"/>
      <c r="AN88" s="209"/>
      <c r="AO88" s="209"/>
      <c r="AP88" s="209"/>
      <c r="AQ88" s="209"/>
      <c r="AR88" s="209"/>
      <c r="AS88" s="209"/>
      <c r="AT88" s="209"/>
      <c r="AU88" s="209"/>
      <c r="AV88" s="209"/>
    </row>
    <row r="157" spans="44:45" ht="16.5">
      <c r="AR157" s="23"/>
      <c r="AS157" s="23"/>
    </row>
    <row r="158" spans="44:45" ht="16.5">
      <c r="AR158" s="23"/>
      <c r="AS158" s="23"/>
    </row>
    <row r="159" spans="44:45" ht="16.5">
      <c r="AR159" s="23"/>
      <c r="AS159" s="23"/>
    </row>
    <row r="160" spans="44:45" ht="16.5">
      <c r="AR160" s="23"/>
      <c r="AS160" s="23"/>
    </row>
    <row r="161" spans="41:47" ht="16.5">
      <c r="AR161" s="23"/>
      <c r="AS161" s="23"/>
    </row>
    <row r="162" spans="41:47" ht="16.5">
      <c r="AO162" s="23"/>
      <c r="AP162" s="23"/>
      <c r="AQ162" s="23"/>
      <c r="AR162" s="23"/>
      <c r="AS162" s="23"/>
      <c r="AT162" s="23"/>
      <c r="AU162" s="23"/>
    </row>
    <row r="163" spans="41:47" ht="16.5">
      <c r="AO163" s="23"/>
      <c r="AP163" s="23"/>
      <c r="AQ163" s="23"/>
      <c r="AT163" s="23"/>
      <c r="AU163" s="23"/>
    </row>
    <row r="164" spans="41:47" ht="16.5">
      <c r="AO164" s="23"/>
      <c r="AP164" s="23"/>
      <c r="AQ164" s="23"/>
      <c r="AT164" s="23"/>
      <c r="AU164" s="23"/>
    </row>
    <row r="165" spans="41:47" ht="16.5">
      <c r="AO165" s="23"/>
      <c r="AP165" s="23"/>
      <c r="AQ165" s="23"/>
      <c r="AT165" s="23"/>
      <c r="AU165" s="23"/>
    </row>
    <row r="166" spans="41:47" ht="16.5">
      <c r="AO166" s="23"/>
      <c r="AP166" s="23"/>
      <c r="AQ166" s="23"/>
      <c r="AT166" s="23"/>
      <c r="AU166" s="23"/>
    </row>
    <row r="167" spans="41:47" ht="16.5">
      <c r="AO167" s="23"/>
      <c r="AP167" s="23"/>
      <c r="AQ167" s="23"/>
      <c r="AT167" s="23"/>
      <c r="AU167" s="23"/>
    </row>
    <row r="194" spans="41:47" ht="16.5">
      <c r="AR194" s="23"/>
      <c r="AS194" s="23"/>
    </row>
    <row r="195" spans="41:47" ht="16.5">
      <c r="AR195" s="23"/>
      <c r="AS195" s="23"/>
    </row>
    <row r="196" spans="41:47" ht="16.5">
      <c r="AR196" s="23"/>
      <c r="AS196" s="23"/>
    </row>
    <row r="197" spans="41:47" ht="16.5">
      <c r="AR197" s="23"/>
      <c r="AS197" s="23"/>
    </row>
    <row r="198" spans="41:47" ht="16.5">
      <c r="AR198" s="23"/>
      <c r="AS198" s="23"/>
    </row>
    <row r="199" spans="41:47" ht="16.5">
      <c r="AO199" s="23"/>
      <c r="AP199" s="23"/>
      <c r="AQ199" s="23"/>
      <c r="AR199" s="23"/>
      <c r="AS199" s="23"/>
      <c r="AT199" s="23"/>
      <c r="AU199" s="23"/>
    </row>
    <row r="200" spans="41:47" ht="16.5">
      <c r="AO200" s="23"/>
      <c r="AP200" s="23"/>
      <c r="AQ200" s="23"/>
      <c r="AR200" s="23"/>
      <c r="AS200" s="23"/>
      <c r="AT200" s="23"/>
      <c r="AU200" s="23"/>
    </row>
    <row r="201" spans="41:47" ht="16.5">
      <c r="AO201" s="23"/>
      <c r="AP201" s="23"/>
      <c r="AQ201" s="23"/>
      <c r="AR201" s="23"/>
      <c r="AS201" s="23"/>
      <c r="AT201" s="23"/>
      <c r="AU201" s="23"/>
    </row>
    <row r="202" spans="41:47" ht="16.5">
      <c r="AO202" s="23"/>
      <c r="AP202" s="23"/>
      <c r="AQ202" s="23"/>
      <c r="AR202" s="23"/>
      <c r="AS202" s="23"/>
      <c r="AT202" s="23"/>
      <c r="AU202" s="23"/>
    </row>
    <row r="203" spans="41:47" ht="16.5">
      <c r="AO203" s="23"/>
      <c r="AP203" s="23"/>
      <c r="AQ203" s="23"/>
      <c r="AR203" s="23"/>
      <c r="AS203" s="23"/>
      <c r="AT203" s="23"/>
      <c r="AU203" s="23"/>
    </row>
    <row r="204" spans="41:47" ht="16.5">
      <c r="AO204" s="23"/>
      <c r="AP204" s="23"/>
      <c r="AQ204" s="23"/>
      <c r="AR204" s="23"/>
      <c r="AS204" s="23"/>
      <c r="AT204" s="23"/>
      <c r="AU204" s="23"/>
    </row>
    <row r="205" spans="41:47" ht="16.5">
      <c r="AO205" s="23"/>
      <c r="AP205" s="23"/>
      <c r="AQ205" s="23"/>
      <c r="AR205" s="23"/>
      <c r="AS205" s="23"/>
      <c r="AT205" s="23"/>
      <c r="AU205" s="23"/>
    </row>
    <row r="206" spans="41:47" ht="16.5">
      <c r="AO206" s="23"/>
      <c r="AP206" s="23"/>
      <c r="AQ206" s="23"/>
      <c r="AR206" s="23"/>
      <c r="AS206" s="23"/>
      <c r="AT206" s="23"/>
      <c r="AU206" s="23"/>
    </row>
    <row r="207" spans="41:47" ht="16.5">
      <c r="AO207" s="23"/>
      <c r="AP207" s="23"/>
      <c r="AQ207" s="23"/>
      <c r="AR207" s="23"/>
      <c r="AS207" s="23"/>
      <c r="AT207" s="23"/>
      <c r="AU207" s="23"/>
    </row>
    <row r="208" spans="41:47" ht="16.5">
      <c r="AO208" s="23"/>
      <c r="AP208" s="23"/>
      <c r="AQ208" s="23"/>
      <c r="AR208" s="23"/>
      <c r="AS208" s="23"/>
      <c r="AT208" s="23"/>
      <c r="AU208" s="23"/>
    </row>
    <row r="209" spans="41:47" ht="16.5">
      <c r="AO209" s="23"/>
      <c r="AP209" s="23"/>
      <c r="AQ209" s="23"/>
      <c r="AR209" s="23"/>
      <c r="AS209" s="23"/>
      <c r="AT209" s="23"/>
      <c r="AU209" s="23"/>
    </row>
    <row r="210" spans="41:47" ht="16.5">
      <c r="AO210" s="23"/>
      <c r="AP210" s="23"/>
      <c r="AQ210" s="23"/>
      <c r="AR210" s="23"/>
      <c r="AS210" s="23"/>
      <c r="AT210" s="23"/>
      <c r="AU210" s="23"/>
    </row>
    <row r="211" spans="41:47" ht="16.5">
      <c r="AO211" s="23"/>
      <c r="AP211" s="23"/>
      <c r="AQ211" s="23"/>
      <c r="AR211" s="23"/>
      <c r="AS211" s="23"/>
      <c r="AT211" s="23"/>
      <c r="AU211" s="23"/>
    </row>
    <row r="212" spans="41:47" ht="16.5">
      <c r="AO212" s="23"/>
      <c r="AP212" s="23"/>
      <c r="AQ212" s="23"/>
      <c r="AR212" s="23"/>
      <c r="AS212" s="23"/>
      <c r="AT212" s="23"/>
      <c r="AU212" s="23"/>
    </row>
    <row r="213" spans="41:47" ht="16.5">
      <c r="AO213" s="23"/>
      <c r="AP213" s="23"/>
      <c r="AQ213" s="23"/>
      <c r="AR213" s="23"/>
      <c r="AS213" s="23"/>
      <c r="AT213" s="23"/>
      <c r="AU213" s="23"/>
    </row>
    <row r="214" spans="41:47" ht="16.5">
      <c r="AO214" s="23"/>
      <c r="AP214" s="23"/>
      <c r="AQ214" s="23"/>
      <c r="AR214" s="23"/>
      <c r="AS214" s="23"/>
      <c r="AT214" s="23"/>
      <c r="AU214" s="23"/>
    </row>
    <row r="215" spans="41:47" ht="16.5">
      <c r="AO215" s="23"/>
      <c r="AP215" s="23"/>
      <c r="AQ215" s="23"/>
      <c r="AR215" s="23"/>
      <c r="AS215" s="23"/>
      <c r="AT215" s="23"/>
      <c r="AU215" s="23"/>
    </row>
    <row r="216" spans="41:47" ht="16.5">
      <c r="AO216" s="23"/>
      <c r="AP216" s="23"/>
      <c r="AQ216" s="23"/>
      <c r="AR216" s="23"/>
      <c r="AS216" s="23"/>
      <c r="AT216" s="23"/>
      <c r="AU216" s="23"/>
    </row>
    <row r="217" spans="41:47" ht="16.5">
      <c r="AO217" s="23"/>
      <c r="AP217" s="23"/>
      <c r="AQ217" s="23"/>
      <c r="AR217" s="23"/>
      <c r="AS217" s="23"/>
      <c r="AT217" s="23"/>
      <c r="AU217" s="23"/>
    </row>
    <row r="218" spans="41:47" ht="16.5">
      <c r="AO218" s="23"/>
      <c r="AP218" s="23"/>
      <c r="AQ218" s="23"/>
      <c r="AR218" s="23"/>
      <c r="AS218" s="23"/>
      <c r="AT218" s="23"/>
      <c r="AU218" s="23"/>
    </row>
    <row r="219" spans="41:47" ht="16.5">
      <c r="AO219" s="23"/>
      <c r="AP219" s="23"/>
      <c r="AQ219" s="23"/>
      <c r="AR219" s="23"/>
      <c r="AS219" s="23"/>
      <c r="AT219" s="23"/>
      <c r="AU219" s="23"/>
    </row>
    <row r="220" spans="41:47" ht="16.5">
      <c r="AO220" s="23"/>
      <c r="AP220" s="23"/>
      <c r="AQ220" s="23"/>
      <c r="AR220" s="23"/>
      <c r="AS220" s="23"/>
      <c r="AT220" s="23"/>
      <c r="AU220" s="23"/>
    </row>
    <row r="221" spans="41:47" ht="16.5">
      <c r="AO221" s="23"/>
      <c r="AP221" s="23"/>
      <c r="AQ221" s="23"/>
      <c r="AR221" s="23"/>
      <c r="AS221" s="23"/>
      <c r="AT221" s="23"/>
      <c r="AU221" s="23"/>
    </row>
    <row r="222" spans="41:47" ht="16.5">
      <c r="AO222" s="23"/>
      <c r="AP222" s="23"/>
      <c r="AQ222" s="23"/>
      <c r="AR222" s="23"/>
      <c r="AS222" s="23"/>
      <c r="AT222" s="23"/>
      <c r="AU222" s="23"/>
    </row>
    <row r="223" spans="41:47" ht="16.5">
      <c r="AO223" s="23"/>
      <c r="AP223" s="23"/>
      <c r="AQ223" s="23"/>
      <c r="AR223" s="23"/>
      <c r="AS223" s="23"/>
      <c r="AT223" s="23"/>
      <c r="AU223" s="23"/>
    </row>
    <row r="224" spans="41:47" ht="16.5">
      <c r="AO224" s="23"/>
      <c r="AP224" s="23"/>
      <c r="AQ224" s="23"/>
      <c r="AR224" s="23"/>
      <c r="AS224" s="23"/>
      <c r="AT224" s="23"/>
      <c r="AU224" s="23"/>
    </row>
    <row r="225" spans="41:47" ht="16.5">
      <c r="AO225" s="23"/>
      <c r="AP225" s="23"/>
      <c r="AQ225" s="23"/>
      <c r="AR225" s="23"/>
      <c r="AS225" s="23"/>
      <c r="AT225" s="23"/>
      <c r="AU225" s="23"/>
    </row>
    <row r="226" spans="41:47" ht="16.5">
      <c r="AO226" s="23"/>
      <c r="AP226" s="23"/>
      <c r="AQ226" s="23"/>
      <c r="AR226" s="23"/>
      <c r="AS226" s="23"/>
      <c r="AT226" s="23"/>
      <c r="AU226" s="23"/>
    </row>
    <row r="227" spans="41:47" ht="16.5">
      <c r="AO227" s="23"/>
      <c r="AP227" s="23"/>
      <c r="AQ227" s="23"/>
      <c r="AR227" s="23"/>
      <c r="AS227" s="23"/>
      <c r="AT227" s="23"/>
      <c r="AU227" s="23"/>
    </row>
    <row r="228" spans="41:47" ht="16.5">
      <c r="AO228" s="23"/>
      <c r="AP228" s="23"/>
      <c r="AQ228" s="23"/>
      <c r="AR228" s="23"/>
      <c r="AS228" s="23"/>
      <c r="AT228" s="23"/>
      <c r="AU228" s="23"/>
    </row>
    <row r="229" spans="41:47" ht="16.5">
      <c r="AO229" s="23"/>
      <c r="AP229" s="23"/>
      <c r="AQ229" s="23"/>
      <c r="AR229" s="23"/>
      <c r="AS229" s="23"/>
      <c r="AT229" s="23"/>
      <c r="AU229" s="23"/>
    </row>
    <row r="230" spans="41:47" ht="16.5">
      <c r="AO230" s="23"/>
      <c r="AP230" s="23"/>
      <c r="AQ230" s="23"/>
      <c r="AR230" s="23"/>
      <c r="AS230" s="23"/>
      <c r="AT230" s="23"/>
      <c r="AU230" s="23"/>
    </row>
    <row r="231" spans="41:47" ht="16.5">
      <c r="AO231" s="23"/>
      <c r="AP231" s="23"/>
      <c r="AQ231" s="23"/>
      <c r="AR231" s="23"/>
      <c r="AS231" s="23"/>
      <c r="AT231" s="23"/>
      <c r="AU231" s="23"/>
    </row>
    <row r="232" spans="41:47" ht="16.5">
      <c r="AO232" s="23"/>
      <c r="AP232" s="23"/>
      <c r="AQ232" s="23"/>
      <c r="AR232" s="23"/>
      <c r="AS232" s="23"/>
      <c r="AT232" s="23"/>
      <c r="AU232" s="23"/>
    </row>
    <row r="233" spans="41:47" ht="16.5">
      <c r="AO233" s="23"/>
      <c r="AP233" s="23"/>
      <c r="AQ233" s="23"/>
      <c r="AR233" s="23"/>
      <c r="AS233" s="23"/>
      <c r="AT233" s="23"/>
      <c r="AU233" s="23"/>
    </row>
    <row r="234" spans="41:47" ht="16.5">
      <c r="AO234" s="23"/>
      <c r="AP234" s="23"/>
      <c r="AQ234" s="23"/>
      <c r="AT234" s="23"/>
      <c r="AU234" s="23"/>
    </row>
    <row r="235" spans="41:47" ht="16.5">
      <c r="AO235" s="23"/>
      <c r="AP235" s="23"/>
      <c r="AQ235" s="23"/>
      <c r="AT235" s="23"/>
      <c r="AU235" s="23"/>
    </row>
    <row r="236" spans="41:47" ht="16.5">
      <c r="AO236" s="23"/>
      <c r="AP236" s="23"/>
      <c r="AQ236" s="23"/>
      <c r="AT236" s="23"/>
      <c r="AU236" s="23"/>
    </row>
    <row r="237" spans="41:47" ht="16.5">
      <c r="AO237" s="23"/>
      <c r="AP237" s="23"/>
      <c r="AQ237" s="23"/>
      <c r="AT237" s="23"/>
      <c r="AU237" s="23"/>
    </row>
    <row r="238" spans="41:47" ht="16.5">
      <c r="AO238" s="23"/>
      <c r="AP238" s="23"/>
      <c r="AQ238" s="23"/>
      <c r="AT238" s="23"/>
      <c r="AU238" s="23"/>
    </row>
  </sheetData>
  <mergeCells count="29">
    <mergeCell ref="AD4:AD5"/>
    <mergeCell ref="AE4:AE5"/>
    <mergeCell ref="J17:R17"/>
    <mergeCell ref="AP2:AT37"/>
    <mergeCell ref="Z30:Z31"/>
    <mergeCell ref="AA27:AC28"/>
    <mergeCell ref="AD27:AE28"/>
    <mergeCell ref="AD26:AE26"/>
    <mergeCell ref="AD24:AE25"/>
    <mergeCell ref="AA24:AC25"/>
    <mergeCell ref="Y53:Z53"/>
    <mergeCell ref="C31:K32"/>
    <mergeCell ref="G4:I5"/>
    <mergeCell ref="Z4:AB5"/>
    <mergeCell ref="AC4:AC5"/>
    <mergeCell ref="AC50:AC51"/>
    <mergeCell ref="Z24:Z25"/>
    <mergeCell ref="Z27:Z28"/>
    <mergeCell ref="V50:Z50"/>
    <mergeCell ref="G27:I27"/>
    <mergeCell ref="AD50:AD51"/>
    <mergeCell ref="AE50:AE51"/>
    <mergeCell ref="AA23:AC23"/>
    <mergeCell ref="AD23:AE23"/>
    <mergeCell ref="AA26:AC26"/>
    <mergeCell ref="AA29:AC29"/>
    <mergeCell ref="AA30:AC31"/>
    <mergeCell ref="AD30:AE31"/>
    <mergeCell ref="AD29:AE29"/>
  </mergeCells>
  <phoneticPr fontId="7"/>
  <printOptions horizontalCentered="1" verticalCentered="1"/>
  <pageMargins left="0.19685039370078741" right="0.19685039370078741" top="0.19685039370078741" bottom="0.19685039370078741" header="0" footer="0"/>
  <pageSetup paperSize="9"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8" customWidth="1"/>
    <col min="2" max="27" width="17" style="18" customWidth="1"/>
    <col min="28" max="28" width="7.5" style="18" customWidth="1"/>
    <col min="29" max="35" width="17" style="18" customWidth="1"/>
    <col min="36" max="39" width="13.83203125" style="18" customWidth="1"/>
    <col min="40" max="42" width="17.1640625" style="18" customWidth="1"/>
    <col min="43" max="43" width="17.1640625" style="23" customWidth="1"/>
    <col min="44" max="44" width="17.1640625" style="257" customWidth="1"/>
    <col min="45" max="46" width="17.1640625" style="23" customWidth="1"/>
    <col min="47" max="47" width="2.6640625" style="18" customWidth="1"/>
    <col min="48" max="48" width="9.33203125" style="18"/>
    <col min="49" max="49" width="3.5" style="18" customWidth="1"/>
    <col min="50" max="50" width="62.83203125" style="18" customWidth="1"/>
    <col min="51" max="51" width="32.5" style="18" bestFit="1" customWidth="1"/>
    <col min="52" max="52" width="37.33203125" style="18" bestFit="1" customWidth="1"/>
    <col min="53" max="53" width="5" style="18" customWidth="1"/>
    <col min="54" max="54" width="21.83203125" style="23" bestFit="1" customWidth="1"/>
    <col min="55" max="55" width="57.1640625" style="23" bestFit="1" customWidth="1"/>
    <col min="56" max="56" width="41.33203125" style="23" bestFit="1" customWidth="1"/>
    <col min="57" max="57" width="34.1640625" style="23" bestFit="1" customWidth="1"/>
    <col min="58" max="58" width="42.33203125" style="23" bestFit="1" customWidth="1"/>
    <col min="59" max="59" width="63.33203125" style="23" bestFit="1" customWidth="1"/>
    <col min="60" max="60" width="56.33203125" style="23" bestFit="1" customWidth="1"/>
    <col min="61" max="61" width="70" style="23" bestFit="1" customWidth="1"/>
    <col min="62" max="62" width="49.5" style="23" bestFit="1" customWidth="1"/>
    <col min="63" max="64" width="34.1640625" style="23" bestFit="1" customWidth="1"/>
    <col min="65" max="68" width="35.83203125" style="23" bestFit="1" customWidth="1"/>
    <col min="69" max="69" width="71.33203125" style="23" customWidth="1"/>
    <col min="70" max="70" width="41.33203125" style="23" bestFit="1" customWidth="1"/>
    <col min="71" max="71" width="17" style="23" customWidth="1"/>
    <col min="72" max="72" width="36.1640625" style="23" bestFit="1" customWidth="1"/>
    <col min="73" max="73" width="41.33203125" style="23" bestFit="1" customWidth="1"/>
    <col min="74" max="74" width="29.33203125" style="23" customWidth="1"/>
    <col min="75" max="75" width="22.33203125" style="23" bestFit="1" customWidth="1"/>
    <col min="76" max="76" width="43.33203125" style="23" bestFit="1" customWidth="1"/>
    <col min="77" max="77" width="36.33203125" style="23" bestFit="1" customWidth="1"/>
    <col min="78" max="78" width="50" style="23" bestFit="1" customWidth="1"/>
    <col min="79" max="80" width="29.5" style="23" bestFit="1" customWidth="1"/>
    <col min="81" max="81" width="22.33203125" style="23" bestFit="1" customWidth="1"/>
    <col min="82" max="83" width="20.33203125" style="23" bestFit="1" customWidth="1"/>
    <col min="84" max="85" width="20.33203125" style="18" bestFit="1" customWidth="1"/>
    <col min="86" max="86" width="69.1640625" style="18" customWidth="1"/>
    <col min="87" max="87" width="24.83203125" style="18" bestFit="1" customWidth="1"/>
    <col min="88" max="88" width="17" style="18" customWidth="1"/>
    <col min="89" max="89" width="36.1640625" style="23" bestFit="1" customWidth="1"/>
    <col min="90" max="93" width="29" style="23" customWidth="1"/>
    <col min="94" max="94" width="46.33203125" style="23" customWidth="1"/>
    <col min="95" max="95" width="29" style="23" customWidth="1"/>
    <col min="96" max="96" width="32.83203125" style="23" customWidth="1"/>
    <col min="97" max="97" width="29" style="23" customWidth="1"/>
    <col min="98" max="98" width="45.5" style="23" customWidth="1"/>
    <col min="99" max="99" width="29" style="23" customWidth="1"/>
    <col min="100" max="100" width="17" style="23" customWidth="1"/>
    <col min="101" max="104" width="32.33203125" style="23" customWidth="1"/>
    <col min="105" max="105" width="45.83203125" style="23" customWidth="1"/>
    <col min="106" max="106" width="50.83203125" style="23" customWidth="1"/>
    <col min="107" max="108" width="32.33203125" style="23" customWidth="1"/>
    <col min="109" max="109" width="17" style="23" customWidth="1"/>
    <col min="110" max="110" width="31.1640625" style="23" customWidth="1"/>
    <col min="111" max="111" width="40" style="23" customWidth="1"/>
    <col min="112" max="112" width="31.1640625" style="23" customWidth="1"/>
    <col min="113" max="113" width="42.33203125" style="23" customWidth="1"/>
    <col min="114" max="114" width="50.83203125" style="23" customWidth="1"/>
    <col min="115" max="116" width="31.1640625" style="23" customWidth="1"/>
    <col min="117" max="117" width="17" style="23" customWidth="1"/>
    <col min="118" max="118" width="38.83203125" style="23" customWidth="1"/>
    <col min="119" max="119" width="43.1640625" style="23" bestFit="1" customWidth="1"/>
    <col min="120" max="120" width="36.1640625" style="23" bestFit="1" customWidth="1"/>
    <col min="121" max="121" width="49.83203125" style="23" bestFit="1" customWidth="1"/>
    <col min="122" max="122" width="57.33203125" style="23" customWidth="1"/>
    <col min="123" max="123" width="29.33203125" style="23" bestFit="1" customWidth="1"/>
    <col min="124" max="16384" width="9.33203125" style="18"/>
  </cols>
  <sheetData>
    <row r="1" spans="1:123" s="22" customFormat="1" ht="79.5" customHeight="1">
      <c r="A1" s="278"/>
      <c r="B1" s="284" t="s">
        <v>1431</v>
      </c>
      <c r="C1" s="279"/>
      <c r="D1" s="279"/>
      <c r="E1" s="279"/>
      <c r="F1" s="279"/>
      <c r="G1" s="279"/>
      <c r="H1" s="279"/>
      <c r="I1" s="279"/>
      <c r="J1" s="279"/>
      <c r="K1" s="279"/>
      <c r="L1" s="279"/>
      <c r="M1" s="279"/>
      <c r="N1" s="279"/>
      <c r="O1" s="279"/>
      <c r="P1" s="279"/>
      <c r="Q1" s="279"/>
      <c r="R1" s="279"/>
      <c r="S1" s="279"/>
      <c r="T1" s="279"/>
      <c r="U1" s="279"/>
      <c r="V1" s="279"/>
      <c r="W1" s="279"/>
      <c r="X1" s="279"/>
      <c r="Y1" s="279"/>
      <c r="Z1" s="279"/>
      <c r="AA1" s="280"/>
      <c r="AB1" s="279"/>
      <c r="AC1" s="281"/>
      <c r="AD1" s="279"/>
      <c r="AE1" s="279"/>
      <c r="AF1" s="279"/>
      <c r="AG1" s="279"/>
      <c r="AH1" s="279"/>
      <c r="AI1" s="279"/>
      <c r="AJ1" s="279"/>
      <c r="AK1" s="279"/>
      <c r="AL1" s="279"/>
      <c r="AM1" s="279"/>
      <c r="AN1" s="279"/>
      <c r="AO1" s="279"/>
      <c r="AP1" s="279"/>
      <c r="AQ1" s="279"/>
      <c r="AR1" s="279"/>
      <c r="AS1" s="282"/>
      <c r="AT1" s="281" t="str">
        <f>AY12</f>
        <v>横芝光町</v>
      </c>
      <c r="AU1" s="283"/>
      <c r="AW1" s="18"/>
      <c r="AX1" s="18"/>
      <c r="AY1" s="18"/>
      <c r="AZ1" s="18"/>
      <c r="BA1" s="18"/>
      <c r="BB1" s="23"/>
      <c r="BC1" s="23"/>
      <c r="BD1" s="23"/>
      <c r="BE1" s="23"/>
      <c r="BF1" s="23"/>
      <c r="BG1" s="23"/>
      <c r="BH1" s="23"/>
      <c r="BI1" s="23"/>
      <c r="BJ1" s="23"/>
      <c r="BK1" s="23"/>
      <c r="BL1" s="23"/>
      <c r="BM1" s="23"/>
      <c r="BN1" s="23"/>
      <c r="BO1" s="23"/>
      <c r="BP1" s="23"/>
      <c r="BQ1" s="23"/>
      <c r="BR1" s="23"/>
      <c r="BS1" s="23"/>
      <c r="BT1" s="23"/>
      <c r="BU1" s="23"/>
      <c r="BV1" s="23"/>
      <c r="BW1" s="23"/>
      <c r="BX1" s="23"/>
      <c r="BY1" s="23"/>
      <c r="BZ1" s="23"/>
      <c r="CA1" s="23"/>
      <c r="CB1" s="23"/>
      <c r="CC1" s="23"/>
      <c r="CD1" s="23"/>
      <c r="CE1" s="23"/>
      <c r="CF1" s="18"/>
      <c r="CG1" s="18"/>
      <c r="CH1" s="18"/>
      <c r="CI1" s="18"/>
      <c r="CJ1" s="18"/>
      <c r="CK1" s="23"/>
      <c r="CL1" s="23"/>
      <c r="CM1" s="23"/>
      <c r="CN1" s="23"/>
      <c r="CO1" s="23"/>
      <c r="CP1" s="23"/>
      <c r="CQ1" s="23"/>
      <c r="CR1" s="23"/>
      <c r="CS1" s="23"/>
      <c r="CT1" s="23"/>
      <c r="CU1" s="23"/>
      <c r="CV1" s="23"/>
      <c r="CW1" s="23"/>
      <c r="CX1" s="23"/>
      <c r="CY1" s="23"/>
      <c r="CZ1" s="23"/>
      <c r="DA1" s="23"/>
      <c r="DB1" s="23"/>
      <c r="DC1" s="23"/>
      <c r="DD1" s="23"/>
      <c r="DE1" s="23"/>
      <c r="DF1" s="23"/>
      <c r="DG1" s="23"/>
      <c r="DH1" s="23"/>
      <c r="DI1" s="23"/>
      <c r="DJ1" s="23"/>
      <c r="DK1" s="23"/>
      <c r="DL1" s="23"/>
      <c r="DM1" s="23"/>
      <c r="DN1" s="23"/>
      <c r="DO1" s="23"/>
      <c r="DP1" s="23"/>
      <c r="DQ1" s="23"/>
      <c r="DR1" s="23"/>
      <c r="DS1" s="23"/>
    </row>
    <row r="2" spans="1:123" s="26" customFormat="1" ht="48.75" customHeight="1">
      <c r="A2" s="586"/>
      <c r="B2" s="609" t="str">
        <f>"1　部門・分野別排出量の比較（標準的手法）（" &amp; $BC$14 &amp; "（" &amp; $BC$15 &amp; "年度））"</f>
        <v>1　部門・分野別排出量の比較（標準的手法）（令和2年度（2020年度））</v>
      </c>
      <c r="C2" s="32"/>
      <c r="D2" s="32"/>
      <c r="E2" s="32"/>
      <c r="F2" s="32"/>
      <c r="G2" s="32"/>
      <c r="H2" s="32"/>
      <c r="I2" s="32"/>
      <c r="J2" s="32"/>
      <c r="K2" s="32"/>
      <c r="L2" s="32"/>
      <c r="M2" s="32"/>
      <c r="N2" s="32"/>
      <c r="O2" s="32"/>
      <c r="P2" s="32"/>
      <c r="Q2" s="32"/>
      <c r="R2" s="32"/>
      <c r="S2" s="32"/>
      <c r="T2" s="32"/>
      <c r="U2" s="32"/>
      <c r="V2" s="32"/>
      <c r="W2" s="32"/>
      <c r="X2" s="32"/>
      <c r="Y2" s="32"/>
      <c r="Z2" s="32"/>
      <c r="AA2" s="32"/>
      <c r="AC2" s="610" t="str">
        <f>"2　区域の排出量に占める特定事業所排出量比率の比較（"&amp;BC14&amp;"（"&amp;BC15&amp;"年度））"</f>
        <v>2　区域の排出量に占める特定事業所排出量比率の比較（令和2年度（2020年度））</v>
      </c>
      <c r="AD2" s="32"/>
      <c r="AE2" s="32"/>
      <c r="AF2" s="32"/>
      <c r="AG2" s="32"/>
      <c r="AH2" s="32"/>
      <c r="AI2" s="32"/>
      <c r="AJ2" s="32"/>
      <c r="AK2" s="32"/>
      <c r="AL2" s="32"/>
      <c r="AM2" s="32"/>
      <c r="AN2" s="32"/>
      <c r="AO2" s="587"/>
      <c r="AQ2" s="588"/>
      <c r="AV2" s="45"/>
      <c r="AW2" s="18"/>
      <c r="AX2" s="18"/>
      <c r="AY2" s="18"/>
      <c r="AZ2" s="18"/>
      <c r="BA2" s="18"/>
      <c r="BB2" s="23"/>
      <c r="BC2" s="23"/>
      <c r="BD2" s="23"/>
      <c r="BE2" s="23"/>
      <c r="BF2" s="23"/>
      <c r="BG2" s="23"/>
      <c r="BH2" s="23"/>
      <c r="BI2" s="23"/>
      <c r="BJ2" s="23"/>
      <c r="BK2" s="23"/>
      <c r="BL2" s="23"/>
      <c r="BM2" s="23"/>
      <c r="BN2" s="23"/>
      <c r="BO2" s="23"/>
      <c r="BP2" s="23"/>
      <c r="BQ2" s="23"/>
      <c r="BR2" s="23"/>
      <c r="BS2" s="23"/>
      <c r="BT2" s="23"/>
      <c r="BU2" s="23"/>
      <c r="BV2" s="23"/>
      <c r="BW2" s="23"/>
      <c r="BX2" s="23"/>
      <c r="BY2" s="23"/>
      <c r="BZ2" s="23"/>
      <c r="CA2" s="23"/>
      <c r="CB2" s="23"/>
      <c r="CC2" s="23"/>
      <c r="CD2" s="23"/>
      <c r="CE2" s="23"/>
      <c r="CF2" s="18"/>
      <c r="CG2" s="18"/>
      <c r="CH2" s="18"/>
      <c r="CI2" s="18"/>
      <c r="CJ2" s="18"/>
      <c r="CK2" s="18"/>
      <c r="CL2" s="18"/>
      <c r="CM2" s="18"/>
      <c r="CN2" s="23"/>
      <c r="CO2" s="23"/>
      <c r="CP2" s="23"/>
      <c r="CQ2" s="23"/>
      <c r="CR2" s="23"/>
      <c r="CS2" s="23"/>
      <c r="CT2" s="23"/>
      <c r="CU2" s="23"/>
      <c r="CV2" s="23"/>
      <c r="CW2" s="23"/>
      <c r="CX2" s="23"/>
      <c r="CY2" s="23"/>
      <c r="CZ2" s="23"/>
      <c r="DA2" s="23"/>
      <c r="DB2" s="23"/>
      <c r="DC2" s="23"/>
      <c r="DD2" s="23"/>
      <c r="DE2" s="23"/>
      <c r="DF2" s="23"/>
      <c r="DG2" s="23"/>
      <c r="DH2" s="23"/>
      <c r="DI2" s="23"/>
      <c r="DJ2" s="23"/>
      <c r="DK2" s="23"/>
      <c r="DL2" s="23"/>
      <c r="DM2" s="23"/>
      <c r="DN2" s="23"/>
      <c r="DO2" s="23"/>
      <c r="DP2" s="23"/>
      <c r="DQ2" s="23"/>
      <c r="DR2" s="23"/>
      <c r="DS2" s="23"/>
    </row>
    <row r="3" spans="1:123" ht="44.25" customHeight="1">
      <c r="B3" s="652" t="s">
        <v>1435</v>
      </c>
      <c r="C3" s="653"/>
      <c r="D3" s="653"/>
      <c r="E3" s="653"/>
      <c r="F3" s="653"/>
      <c r="G3" s="653"/>
      <c r="H3" s="653"/>
      <c r="I3" s="653"/>
      <c r="J3" s="653"/>
      <c r="K3" s="653"/>
      <c r="L3" s="653"/>
      <c r="M3" s="654"/>
      <c r="N3" s="653"/>
      <c r="O3" s="655" t="s">
        <v>1436</v>
      </c>
      <c r="P3" s="653"/>
      <c r="Q3" s="653"/>
      <c r="R3" s="653"/>
      <c r="S3" s="653"/>
      <c r="T3" s="653"/>
      <c r="U3" s="653"/>
      <c r="V3" s="653"/>
      <c r="W3" s="653"/>
      <c r="X3" s="653"/>
      <c r="Y3" s="653"/>
      <c r="Z3" s="653"/>
      <c r="AA3" s="656"/>
      <c r="AB3" s="32"/>
      <c r="AC3" s="652" t="s">
        <v>1437</v>
      </c>
      <c r="AD3" s="653"/>
      <c r="AE3" s="653"/>
      <c r="AF3" s="653"/>
      <c r="AG3" s="653"/>
      <c r="AH3" s="653"/>
      <c r="AI3" s="653"/>
      <c r="AJ3" s="653"/>
      <c r="AK3" s="653"/>
      <c r="AL3" s="660" t="s">
        <v>1438</v>
      </c>
      <c r="AM3" s="653"/>
      <c r="AN3" s="653"/>
      <c r="AO3" s="661"/>
      <c r="AP3" s="653"/>
      <c r="AQ3" s="653"/>
      <c r="AR3" s="653"/>
      <c r="AS3" s="653"/>
      <c r="AT3" s="656"/>
      <c r="CK3" s="18"/>
      <c r="CL3" s="18"/>
      <c r="CM3" s="18"/>
    </row>
    <row r="4" spans="1:123" ht="44.25" customHeight="1">
      <c r="B4" s="312"/>
      <c r="Q4" s="23"/>
      <c r="R4" s="23"/>
      <c r="S4" s="23"/>
      <c r="T4" s="23"/>
      <c r="U4" s="23"/>
      <c r="V4" s="23"/>
      <c r="W4" s="23"/>
      <c r="X4" s="23"/>
      <c r="Y4" s="23"/>
      <c r="Z4" s="23"/>
      <c r="AA4" s="657"/>
      <c r="AC4" s="662"/>
      <c r="AD4" s="23"/>
      <c r="AE4" s="23"/>
      <c r="AF4" s="23"/>
      <c r="AG4" s="23"/>
      <c r="AH4" s="23"/>
      <c r="AI4" s="23"/>
      <c r="AO4" s="446"/>
      <c r="AQ4" s="18"/>
      <c r="AR4" s="18"/>
      <c r="AS4" s="18"/>
      <c r="AT4" s="313"/>
      <c r="CK4" s="18"/>
      <c r="CL4" s="18"/>
      <c r="CM4" s="18"/>
    </row>
    <row r="5" spans="1:123" ht="30" customHeight="1">
      <c r="B5" s="658"/>
      <c r="C5" s="23"/>
      <c r="D5" s="23"/>
      <c r="E5" s="23"/>
      <c r="F5" s="23"/>
      <c r="G5" s="23"/>
      <c r="H5" s="23"/>
      <c r="I5" s="23"/>
      <c r="J5" s="23"/>
      <c r="K5" s="23"/>
      <c r="L5" s="23"/>
      <c r="M5" s="23"/>
      <c r="N5" s="23"/>
      <c r="O5" s="23"/>
      <c r="P5" s="23"/>
      <c r="Q5" s="23"/>
      <c r="R5" s="23"/>
      <c r="S5" s="23"/>
      <c r="T5" s="34"/>
      <c r="U5" s="23"/>
      <c r="V5" s="23"/>
      <c r="W5" s="23"/>
      <c r="X5" s="23"/>
      <c r="Y5" s="23"/>
      <c r="Z5" s="23"/>
      <c r="AA5" s="657"/>
      <c r="AB5" s="23"/>
      <c r="AC5" s="658"/>
      <c r="AD5" s="23"/>
      <c r="AE5" s="23"/>
      <c r="AF5" s="23"/>
      <c r="AG5" s="23"/>
      <c r="AH5" s="23"/>
      <c r="AI5" s="23"/>
      <c r="AN5" s="447"/>
      <c r="AQ5" s="18"/>
      <c r="AR5" s="18"/>
      <c r="AS5" s="18"/>
      <c r="AT5" s="313"/>
      <c r="BC5" s="89"/>
      <c r="BD5" s="89"/>
      <c r="BE5" s="89"/>
      <c r="BF5" s="89"/>
      <c r="BG5" s="89"/>
      <c r="BH5" s="89"/>
      <c r="BI5" s="89"/>
      <c r="BJ5" s="89"/>
      <c r="BK5" s="89"/>
      <c r="BL5" s="89"/>
      <c r="BM5" s="89"/>
      <c r="BN5" s="89"/>
      <c r="BO5" s="89"/>
      <c r="CK5" s="89"/>
      <c r="CL5" s="89"/>
      <c r="CM5" s="89"/>
      <c r="CN5" s="89"/>
      <c r="CO5" s="89"/>
      <c r="CP5" s="89"/>
      <c r="CQ5" s="89"/>
      <c r="CR5" s="89"/>
      <c r="CS5" s="89"/>
      <c r="CW5" s="89"/>
      <c r="CX5" s="89"/>
      <c r="CY5" s="89"/>
      <c r="CZ5" s="89"/>
      <c r="DA5" s="89"/>
      <c r="DB5" s="89"/>
      <c r="DC5" s="89"/>
      <c r="DD5" s="89"/>
    </row>
    <row r="6" spans="1:123" ht="30" customHeight="1">
      <c r="B6" s="658"/>
      <c r="C6" s="23"/>
      <c r="D6" s="23"/>
      <c r="E6" s="23"/>
      <c r="F6" s="23"/>
      <c r="G6" s="23"/>
      <c r="H6" s="23"/>
      <c r="I6" s="23"/>
      <c r="J6" s="23"/>
      <c r="K6" s="23"/>
      <c r="L6" s="23"/>
      <c r="M6" s="23"/>
      <c r="N6" s="23"/>
      <c r="O6" s="23"/>
      <c r="P6" s="23"/>
      <c r="Q6" s="23"/>
      <c r="R6" s="23"/>
      <c r="S6" s="23"/>
      <c r="T6" s="23"/>
      <c r="U6" s="23"/>
      <c r="V6" s="23"/>
      <c r="W6" s="23"/>
      <c r="X6" s="23"/>
      <c r="Y6" s="23"/>
      <c r="Z6" s="23"/>
      <c r="AA6" s="657"/>
      <c r="AB6" s="23"/>
      <c r="AC6" s="658"/>
      <c r="AD6" s="26"/>
      <c r="AE6" s="26"/>
      <c r="AF6" s="26"/>
      <c r="AG6" s="26"/>
      <c r="AH6" s="26"/>
      <c r="AI6" s="26"/>
      <c r="AQ6" s="18"/>
      <c r="AR6" s="18"/>
      <c r="AS6" s="18"/>
      <c r="AT6" s="313"/>
      <c r="BC6" s="89"/>
      <c r="BD6" s="89"/>
      <c r="BE6" s="89"/>
      <c r="BF6" s="89"/>
      <c r="BG6" s="89"/>
      <c r="BH6" s="89"/>
      <c r="BI6" s="89"/>
      <c r="BJ6" s="89"/>
      <c r="BK6" s="89"/>
      <c r="BL6" s="89"/>
      <c r="BM6" s="89"/>
      <c r="BN6" s="89"/>
      <c r="BO6" s="89"/>
      <c r="CK6" s="89"/>
      <c r="CL6" s="89"/>
      <c r="CM6" s="89"/>
      <c r="CN6" s="89"/>
      <c r="CO6" s="89"/>
      <c r="CP6" s="89"/>
      <c r="CQ6" s="89"/>
      <c r="CR6" s="89"/>
      <c r="CS6" s="89"/>
      <c r="CW6" s="89"/>
      <c r="CX6" s="89"/>
      <c r="CY6" s="89"/>
      <c r="CZ6" s="89"/>
      <c r="DA6" s="89"/>
      <c r="DB6" s="89"/>
      <c r="DC6" s="89"/>
      <c r="DD6" s="89"/>
      <c r="DE6" s="89"/>
    </row>
    <row r="7" spans="1:123" ht="30" customHeight="1">
      <c r="B7" s="658"/>
      <c r="C7" s="23"/>
      <c r="D7" s="23"/>
      <c r="E7" s="23"/>
      <c r="F7" s="23"/>
      <c r="G7" s="23"/>
      <c r="H7" s="23"/>
      <c r="I7" s="23"/>
      <c r="J7" s="23"/>
      <c r="K7" s="23"/>
      <c r="L7" s="23"/>
      <c r="M7" s="23"/>
      <c r="N7" s="23"/>
      <c r="O7" s="23"/>
      <c r="P7" s="23"/>
      <c r="Q7" s="23"/>
      <c r="R7" s="23"/>
      <c r="S7" s="23"/>
      <c r="T7" s="23"/>
      <c r="U7" s="23"/>
      <c r="V7" s="23"/>
      <c r="W7" s="23"/>
      <c r="X7" s="23"/>
      <c r="Y7" s="23"/>
      <c r="Z7" s="23"/>
      <c r="AA7" s="657"/>
      <c r="AB7" s="23"/>
      <c r="AC7" s="658"/>
      <c r="AD7" s="23"/>
      <c r="AE7" s="23"/>
      <c r="AF7" s="23"/>
      <c r="AG7" s="23"/>
      <c r="AH7" s="23"/>
      <c r="AI7" s="23"/>
      <c r="AQ7" s="18"/>
      <c r="AR7" s="18"/>
      <c r="AS7" s="18"/>
      <c r="AT7" s="313"/>
      <c r="BC7" s="21"/>
      <c r="BD7" s="21"/>
      <c r="BE7" s="21"/>
      <c r="BF7" s="21"/>
      <c r="BG7" s="21"/>
      <c r="BH7" s="21"/>
      <c r="BI7" s="21"/>
      <c r="BJ7" s="21"/>
      <c r="BK7" s="21"/>
      <c r="BL7" s="21"/>
      <c r="BM7" s="21"/>
      <c r="BN7" s="21"/>
      <c r="BO7" s="21"/>
      <c r="CK7" s="21"/>
      <c r="CL7" s="21"/>
      <c r="CM7" s="21"/>
      <c r="CN7" s="21"/>
      <c r="CO7" s="21"/>
      <c r="CP7" s="21"/>
      <c r="CQ7" s="21"/>
      <c r="CR7" s="21"/>
      <c r="CS7" s="21"/>
      <c r="CW7" s="21"/>
      <c r="CX7" s="21"/>
      <c r="CY7" s="21"/>
      <c r="CZ7" s="21"/>
      <c r="DA7" s="21"/>
      <c r="DB7" s="21"/>
      <c r="DC7" s="21"/>
      <c r="DD7" s="21"/>
      <c r="DE7" s="89"/>
    </row>
    <row r="8" spans="1:123" ht="30" customHeight="1">
      <c r="B8" s="658"/>
      <c r="C8" s="23"/>
      <c r="D8" s="23"/>
      <c r="E8" s="23"/>
      <c r="F8" s="23"/>
      <c r="G8" s="23"/>
      <c r="H8" s="23"/>
      <c r="I8" s="23"/>
      <c r="J8" s="23"/>
      <c r="K8" s="23"/>
      <c r="L8" s="23"/>
      <c r="M8" s="23"/>
      <c r="N8" s="23"/>
      <c r="O8" s="23"/>
      <c r="P8" s="23"/>
      <c r="Q8" s="23"/>
      <c r="R8" s="23"/>
      <c r="S8" s="23"/>
      <c r="T8" s="23"/>
      <c r="U8" s="23"/>
      <c r="V8" s="23"/>
      <c r="W8" s="23"/>
      <c r="X8" s="23"/>
      <c r="Y8" s="23"/>
      <c r="Z8" s="23"/>
      <c r="AA8" s="657"/>
      <c r="AB8" s="23"/>
      <c r="AC8" s="658"/>
      <c r="AD8" s="23"/>
      <c r="AE8" s="23"/>
      <c r="AF8" s="23"/>
      <c r="AG8" s="23"/>
      <c r="AH8" s="23"/>
      <c r="AI8" s="23"/>
      <c r="AQ8" s="18"/>
      <c r="AR8" s="18"/>
      <c r="AS8" s="18"/>
      <c r="AT8" s="313"/>
      <c r="BC8" s="21"/>
      <c r="BD8" s="21"/>
      <c r="BE8" s="21"/>
      <c r="BF8" s="21"/>
      <c r="BG8" s="21"/>
      <c r="BH8" s="21"/>
      <c r="BI8" s="21"/>
      <c r="BJ8" s="21"/>
      <c r="BK8" s="21"/>
      <c r="BL8" s="21"/>
      <c r="BM8" s="21"/>
      <c r="BN8" s="21"/>
      <c r="BO8" s="21"/>
      <c r="CK8" s="21"/>
      <c r="CL8" s="21"/>
      <c r="CM8" s="90"/>
      <c r="CN8" s="21"/>
      <c r="CO8" s="21"/>
      <c r="CP8" s="21"/>
      <c r="CQ8" s="21"/>
      <c r="CR8" s="21"/>
      <c r="CS8" s="21"/>
      <c r="CW8" s="21"/>
      <c r="CX8" s="21"/>
      <c r="CY8" s="21"/>
      <c r="CZ8" s="21"/>
      <c r="DA8" s="21"/>
      <c r="DB8" s="21"/>
      <c r="DC8" s="21"/>
      <c r="DD8" s="21"/>
      <c r="DE8" s="21"/>
    </row>
    <row r="9" spans="1:123" ht="30" customHeight="1">
      <c r="B9" s="658"/>
      <c r="C9" s="23"/>
      <c r="D9" s="23"/>
      <c r="E9" s="23"/>
      <c r="F9" s="23"/>
      <c r="G9" s="23"/>
      <c r="H9" s="23"/>
      <c r="I9" s="23"/>
      <c r="J9" s="23"/>
      <c r="K9" s="23"/>
      <c r="L9" s="23"/>
      <c r="M9" s="23"/>
      <c r="N9" s="23"/>
      <c r="O9" s="23"/>
      <c r="P9" s="23"/>
      <c r="Q9" s="23"/>
      <c r="R9" s="23"/>
      <c r="S9" s="23"/>
      <c r="T9" s="23"/>
      <c r="U9" s="23"/>
      <c r="V9" s="23"/>
      <c r="W9" s="23"/>
      <c r="X9" s="23"/>
      <c r="Y9" s="23"/>
      <c r="Z9" s="23"/>
      <c r="AA9" s="657"/>
      <c r="AB9" s="23"/>
      <c r="AC9" s="658"/>
      <c r="AD9" s="23"/>
      <c r="AE9" s="23"/>
      <c r="AF9" s="23"/>
      <c r="AG9" s="23"/>
      <c r="AH9" s="23"/>
      <c r="AI9" s="23"/>
      <c r="AQ9" s="18"/>
      <c r="AR9" s="18"/>
      <c r="AS9" s="18"/>
      <c r="AT9" s="313"/>
      <c r="DE9" s="21"/>
    </row>
    <row r="10" spans="1:123" ht="30" customHeight="1">
      <c r="B10" s="658"/>
      <c r="C10" s="23"/>
      <c r="D10" s="23"/>
      <c r="E10" s="23"/>
      <c r="F10" s="23"/>
      <c r="G10" s="23"/>
      <c r="H10" s="23"/>
      <c r="I10" s="23"/>
      <c r="J10" s="23"/>
      <c r="K10" s="23"/>
      <c r="L10" s="23"/>
      <c r="M10" s="23"/>
      <c r="N10" s="23"/>
      <c r="O10" s="23"/>
      <c r="P10" s="23"/>
      <c r="Q10" s="23"/>
      <c r="R10" s="23"/>
      <c r="S10" s="23"/>
      <c r="T10" s="23"/>
      <c r="U10" s="23"/>
      <c r="V10" s="23"/>
      <c r="W10" s="23"/>
      <c r="X10" s="23"/>
      <c r="Y10" s="23"/>
      <c r="Z10" s="23"/>
      <c r="AA10" s="657"/>
      <c r="AB10" s="23"/>
      <c r="AC10" s="658"/>
      <c r="AD10" s="23"/>
      <c r="AE10" s="23"/>
      <c r="AF10" s="23"/>
      <c r="AG10" s="23"/>
      <c r="AH10" s="23"/>
      <c r="AI10" s="23"/>
      <c r="AQ10" s="18"/>
      <c r="AR10" s="18"/>
      <c r="AS10" s="18"/>
      <c r="AT10" s="313"/>
      <c r="BB10" s="18"/>
      <c r="BC10" s="18"/>
      <c r="BD10" s="18"/>
      <c r="BE10" s="18"/>
      <c r="BF10" s="18"/>
      <c r="BG10" s="18"/>
      <c r="BH10" s="18"/>
      <c r="BI10" s="18"/>
      <c r="BJ10" s="18"/>
      <c r="BK10" s="18"/>
      <c r="BL10" s="18"/>
      <c r="BM10" s="18"/>
      <c r="BN10" s="18"/>
      <c r="BO10" s="18"/>
      <c r="BP10" s="18"/>
      <c r="BQ10" s="18"/>
      <c r="BR10" s="18"/>
      <c r="BS10" s="18"/>
      <c r="BT10" s="18"/>
      <c r="BU10" s="18"/>
      <c r="BV10" s="18"/>
      <c r="BW10" s="18"/>
      <c r="BX10" s="18"/>
      <c r="BY10" s="18"/>
      <c r="BZ10" s="18"/>
      <c r="CA10" s="18"/>
      <c r="CB10" s="18"/>
      <c r="CC10" s="18"/>
      <c r="CD10" s="18"/>
      <c r="CE10" s="18"/>
      <c r="CK10" s="18"/>
      <c r="CL10" s="18"/>
      <c r="CM10" s="18"/>
      <c r="CN10" s="18"/>
      <c r="CO10" s="18"/>
      <c r="CP10" s="18"/>
      <c r="CQ10" s="18"/>
      <c r="CR10" s="18"/>
      <c r="CS10" s="18"/>
      <c r="CT10" s="18"/>
      <c r="CU10" s="18"/>
      <c r="CV10" s="18"/>
      <c r="CW10" s="43"/>
      <c r="CX10" s="43"/>
      <c r="CY10" s="43"/>
      <c r="CZ10" s="43"/>
      <c r="DA10" s="43"/>
      <c r="DB10" s="43"/>
      <c r="DC10" s="43"/>
      <c r="DD10" s="43"/>
      <c r="DE10" s="43"/>
      <c r="DF10" s="43"/>
      <c r="DG10" s="43"/>
      <c r="DH10" s="43"/>
      <c r="DI10" s="43"/>
      <c r="DJ10" s="43"/>
      <c r="DK10" s="43"/>
      <c r="DL10" s="43"/>
      <c r="DM10" s="43"/>
      <c r="DN10" s="43"/>
      <c r="DO10" s="43"/>
      <c r="DP10" s="43"/>
      <c r="DQ10" s="43"/>
      <c r="DR10" s="43"/>
      <c r="DS10" s="43"/>
    </row>
    <row r="11" spans="1:123" ht="30" customHeight="1">
      <c r="B11" s="658"/>
      <c r="C11" s="23"/>
      <c r="D11" s="23"/>
      <c r="E11" s="23"/>
      <c r="F11" s="23"/>
      <c r="G11" s="23"/>
      <c r="H11" s="23"/>
      <c r="I11" s="23"/>
      <c r="J11" s="23"/>
      <c r="K11" s="23"/>
      <c r="L11" s="23"/>
      <c r="M11" s="23"/>
      <c r="N11" s="23"/>
      <c r="O11" s="23"/>
      <c r="P11" s="23"/>
      <c r="Q11" s="23"/>
      <c r="R11" s="23"/>
      <c r="S11" s="23"/>
      <c r="T11" s="23"/>
      <c r="U11" s="23"/>
      <c r="V11" s="23"/>
      <c r="W11" s="23"/>
      <c r="X11" s="23"/>
      <c r="Y11" s="23"/>
      <c r="Z11" s="23"/>
      <c r="AA11" s="657"/>
      <c r="AB11" s="23"/>
      <c r="AC11" s="658"/>
      <c r="AD11" s="23"/>
      <c r="AE11" s="23"/>
      <c r="AF11" s="23"/>
      <c r="AG11" s="23"/>
      <c r="AH11" s="23"/>
      <c r="AI11" s="23"/>
      <c r="AQ11" s="18"/>
      <c r="AR11" s="18"/>
      <c r="AS11" s="18"/>
      <c r="AT11" s="313"/>
      <c r="BB11" s="18"/>
      <c r="BC11" s="20" t="s">
        <v>80</v>
      </c>
      <c r="BD11" s="18"/>
      <c r="BE11" s="18"/>
      <c r="BF11" s="18"/>
      <c r="BG11" s="18"/>
      <c r="BH11" s="18"/>
      <c r="BI11" s="18"/>
      <c r="BJ11" s="18"/>
      <c r="BK11" s="18"/>
      <c r="BL11" s="18"/>
      <c r="BM11" s="18"/>
      <c r="BN11" s="18"/>
      <c r="BO11" s="18"/>
      <c r="BP11" s="18"/>
      <c r="BQ11" s="18"/>
      <c r="BR11" s="18"/>
      <c r="BS11" s="18"/>
      <c r="BT11" s="18"/>
      <c r="BU11" s="18"/>
      <c r="BV11" s="18"/>
      <c r="BW11" s="18"/>
      <c r="BX11" s="18"/>
      <c r="BY11" s="18"/>
      <c r="BZ11" s="18"/>
      <c r="CA11" s="18"/>
      <c r="CB11" s="18"/>
      <c r="CC11" s="18"/>
      <c r="CD11" s="18"/>
      <c r="CE11" s="18"/>
      <c r="CK11" s="18"/>
      <c r="CL11" s="18"/>
      <c r="CM11" s="18"/>
      <c r="CN11" s="18"/>
      <c r="CO11" s="18"/>
      <c r="CP11" s="18"/>
      <c r="CQ11" s="18"/>
      <c r="CR11" s="18"/>
      <c r="CS11" s="18"/>
      <c r="CT11" s="18"/>
      <c r="CU11" s="18"/>
      <c r="CV11" s="18"/>
      <c r="CW11" s="20" t="s">
        <v>182</v>
      </c>
      <c r="CX11" s="18"/>
      <c r="CY11" s="18"/>
      <c r="CZ11" s="18"/>
      <c r="DA11" s="43"/>
      <c r="DB11" s="43"/>
      <c r="DC11" s="43"/>
      <c r="DD11" s="43"/>
      <c r="DE11" s="43"/>
      <c r="DF11" s="20" t="s">
        <v>181</v>
      </c>
      <c r="DG11" s="18"/>
      <c r="DH11" s="18"/>
      <c r="DI11" s="43"/>
      <c r="DJ11" s="43"/>
      <c r="DK11" s="43"/>
      <c r="DL11" s="43"/>
      <c r="DM11" s="43"/>
      <c r="DN11" s="43"/>
      <c r="DO11" s="43"/>
      <c r="DP11" s="43"/>
      <c r="DQ11" s="43"/>
      <c r="DR11" s="43"/>
      <c r="DS11" s="43"/>
    </row>
    <row r="12" spans="1:123" ht="30" customHeight="1">
      <c r="B12" s="658"/>
      <c r="C12" s="23"/>
      <c r="D12" s="23"/>
      <c r="E12" s="23"/>
      <c r="F12" s="23"/>
      <c r="G12" s="23"/>
      <c r="H12" s="23"/>
      <c r="I12" s="23"/>
      <c r="J12" s="23"/>
      <c r="K12" s="23"/>
      <c r="L12" s="23"/>
      <c r="M12" s="23"/>
      <c r="N12" s="23"/>
      <c r="O12" s="23"/>
      <c r="P12" s="23"/>
      <c r="Q12" s="23"/>
      <c r="R12" s="23"/>
      <c r="S12" s="23"/>
      <c r="T12" s="23"/>
      <c r="U12" s="23"/>
      <c r="V12" s="23"/>
      <c r="W12" s="23"/>
      <c r="X12" s="23"/>
      <c r="Y12" s="23"/>
      <c r="Z12" s="23"/>
      <c r="AA12" s="657"/>
      <c r="AB12" s="23"/>
      <c r="AC12" s="658"/>
      <c r="AD12" s="23"/>
      <c r="AE12" s="23"/>
      <c r="AF12" s="23"/>
      <c r="AG12" s="23"/>
      <c r="AH12" s="23"/>
      <c r="AI12" s="23"/>
      <c r="AQ12" s="18"/>
      <c r="AR12" s="18"/>
      <c r="AS12" s="18"/>
      <c r="AT12" s="313"/>
      <c r="AW12" s="22"/>
      <c r="AX12" s="25" t="str">
        <f>年度マスタ!$I4</f>
        <v>千葉県</v>
      </c>
      <c r="AY12" s="25" t="str">
        <f>年度マスタ!$J4</f>
        <v>横芝光町</v>
      </c>
      <c r="AZ12" s="25" t="str">
        <f>年度マスタ!$K4</f>
        <v>12410</v>
      </c>
      <c r="BB12" s="45"/>
      <c r="BC12" s="20" t="s">
        <v>257</v>
      </c>
      <c r="BD12" s="45"/>
      <c r="BE12" s="45"/>
      <c r="BF12" s="45"/>
      <c r="BG12" s="45"/>
      <c r="BH12" s="45"/>
      <c r="BI12" s="45"/>
      <c r="BJ12" s="45"/>
      <c r="BK12" s="45"/>
      <c r="BL12" s="45"/>
      <c r="BM12" s="45"/>
      <c r="BN12" s="45"/>
      <c r="BO12" s="45"/>
      <c r="BP12" s="45"/>
      <c r="BQ12" s="45"/>
      <c r="BR12" s="45"/>
      <c r="BS12" s="45"/>
      <c r="BT12" s="46"/>
      <c r="BU12" s="46"/>
      <c r="BV12" s="46"/>
      <c r="BW12" s="46"/>
      <c r="BX12" s="46"/>
      <c r="BY12" s="46"/>
      <c r="BZ12" s="46"/>
      <c r="CA12" s="46"/>
      <c r="CB12" s="46"/>
      <c r="CC12" s="46"/>
      <c r="CD12" s="46"/>
      <c r="CE12" s="46"/>
      <c r="CF12" s="22"/>
      <c r="CG12" s="22"/>
      <c r="CH12" s="22"/>
      <c r="CI12" s="22"/>
      <c r="CJ12" s="22"/>
      <c r="CK12" s="46"/>
      <c r="CL12" s="46"/>
      <c r="CM12" s="46"/>
      <c r="CN12" s="46"/>
      <c r="CO12" s="46"/>
      <c r="CP12" s="46"/>
      <c r="CQ12" s="46"/>
      <c r="CR12" s="46"/>
      <c r="CS12" s="46"/>
      <c r="CT12" s="46"/>
      <c r="CU12" s="46"/>
      <c r="CV12" s="45"/>
      <c r="CW12" s="20" t="s">
        <v>185</v>
      </c>
      <c r="CX12" s="45"/>
      <c r="CY12" s="45"/>
      <c r="CZ12" s="45"/>
      <c r="DA12" s="44"/>
      <c r="DB12" s="44"/>
      <c r="DC12" s="44"/>
      <c r="DD12" s="44"/>
      <c r="DE12" s="44"/>
      <c r="DF12" s="20" t="s">
        <v>184</v>
      </c>
      <c r="DG12" s="45"/>
      <c r="DH12" s="45"/>
      <c r="DI12" s="44"/>
      <c r="DJ12" s="44"/>
      <c r="DK12" s="44"/>
      <c r="DL12" s="44"/>
      <c r="DM12" s="44"/>
      <c r="DN12" s="44"/>
      <c r="DO12" s="44"/>
      <c r="DP12" s="44"/>
      <c r="DQ12" s="44"/>
      <c r="DR12" s="44"/>
      <c r="DS12" s="44"/>
    </row>
    <row r="13" spans="1:123" ht="30" customHeight="1">
      <c r="B13" s="658"/>
      <c r="C13" s="23"/>
      <c r="D13" s="23"/>
      <c r="E13" s="23"/>
      <c r="F13" s="23"/>
      <c r="G13" s="23"/>
      <c r="H13" s="23"/>
      <c r="I13" s="23"/>
      <c r="J13" s="23"/>
      <c r="K13" s="23"/>
      <c r="L13" s="23"/>
      <c r="M13" s="23"/>
      <c r="N13" s="23"/>
      <c r="O13" s="23"/>
      <c r="P13" s="23"/>
      <c r="Q13" s="23"/>
      <c r="R13" s="23"/>
      <c r="S13" s="23"/>
      <c r="T13" s="23"/>
      <c r="U13" s="23"/>
      <c r="V13" s="23"/>
      <c r="W13" s="23"/>
      <c r="X13" s="23"/>
      <c r="Y13" s="23"/>
      <c r="Z13" s="23"/>
      <c r="AA13" s="657"/>
      <c r="AB13" s="23"/>
      <c r="AC13" s="658"/>
      <c r="AD13" s="23"/>
      <c r="AE13" s="23"/>
      <c r="AF13" s="23"/>
      <c r="AG13" s="23"/>
      <c r="AH13" s="23"/>
      <c r="AI13" s="23"/>
      <c r="AQ13" s="18"/>
      <c r="AR13" s="18"/>
      <c r="AS13" s="18"/>
      <c r="AT13" s="313"/>
      <c r="AW13" s="26"/>
      <c r="AX13" s="25" t="str">
        <f>年度マスタ!$I5</f>
        <v>A.現況推計データ</v>
      </c>
      <c r="AY13" s="25">
        <f>年度マスタ!$J5</f>
        <v>2021</v>
      </c>
      <c r="AZ13" s="25" t="str">
        <f>年度マスタ!$K5</f>
        <v>令和3年度</v>
      </c>
      <c r="BB13" s="32"/>
      <c r="BC13" s="20" t="s">
        <v>258</v>
      </c>
      <c r="BD13" s="45"/>
      <c r="BE13" s="45"/>
      <c r="BF13" s="32"/>
      <c r="BG13" s="32"/>
      <c r="BH13" s="32"/>
      <c r="BI13" s="32"/>
      <c r="BJ13" s="32"/>
      <c r="BK13" s="32"/>
      <c r="BL13" s="32"/>
      <c r="BM13" s="32"/>
      <c r="BN13" s="32"/>
      <c r="BO13" s="32"/>
      <c r="BP13" s="32"/>
      <c r="BQ13" s="32"/>
      <c r="BR13" s="32"/>
      <c r="BS13" s="32"/>
      <c r="BT13" s="32"/>
      <c r="BU13" s="32"/>
      <c r="BV13" s="32"/>
      <c r="BW13" s="32"/>
      <c r="BX13" s="32"/>
      <c r="BY13" s="32"/>
      <c r="BZ13" s="32"/>
      <c r="CA13" s="32"/>
      <c r="CB13" s="32"/>
      <c r="CC13" s="32"/>
      <c r="CD13" s="32"/>
      <c r="CE13" s="32"/>
      <c r="CF13" s="26"/>
      <c r="CG13" s="26"/>
      <c r="CH13" s="26"/>
      <c r="CI13" s="26"/>
      <c r="CJ13" s="26"/>
      <c r="CK13" s="32"/>
      <c r="CL13" s="32"/>
      <c r="CM13" s="32"/>
      <c r="CN13" s="32"/>
      <c r="CO13" s="32"/>
      <c r="CP13" s="32"/>
      <c r="CQ13" s="32"/>
      <c r="CR13" s="32"/>
      <c r="CS13" s="32"/>
      <c r="CT13" s="32"/>
      <c r="CU13" s="32"/>
      <c r="CV13" s="32"/>
      <c r="CW13" s="20" t="s">
        <v>188</v>
      </c>
      <c r="CX13" s="45"/>
      <c r="CY13" s="45"/>
      <c r="CZ13" s="32"/>
      <c r="DA13" s="18"/>
      <c r="DB13" s="18"/>
      <c r="DC13" s="18"/>
      <c r="DD13" s="18"/>
      <c r="DE13" s="18"/>
      <c r="DF13" s="20" t="s">
        <v>188</v>
      </c>
      <c r="DG13" s="45"/>
      <c r="DH13" s="32"/>
      <c r="DI13" s="18"/>
      <c r="DJ13" s="18"/>
      <c r="DK13" s="18"/>
      <c r="DL13" s="18"/>
      <c r="DM13" s="18"/>
      <c r="DN13" s="18"/>
      <c r="DO13" s="18"/>
      <c r="DP13" s="18"/>
      <c r="DQ13" s="18"/>
      <c r="DR13" s="18"/>
      <c r="DS13" s="18"/>
    </row>
    <row r="14" spans="1:123" ht="30" customHeight="1">
      <c r="B14" s="658"/>
      <c r="C14" s="23"/>
      <c r="D14" s="23"/>
      <c r="E14" s="23"/>
      <c r="F14" s="23"/>
      <c r="G14" s="23"/>
      <c r="H14" s="23"/>
      <c r="I14" s="23"/>
      <c r="J14" s="23"/>
      <c r="K14" s="23"/>
      <c r="L14" s="23"/>
      <c r="M14" s="23"/>
      <c r="N14" s="23"/>
      <c r="O14" s="23"/>
      <c r="P14" s="23"/>
      <c r="Q14" s="23"/>
      <c r="R14" s="23"/>
      <c r="S14" s="23"/>
      <c r="T14" s="23"/>
      <c r="U14" s="23"/>
      <c r="V14" s="23"/>
      <c r="W14" s="23"/>
      <c r="X14" s="23"/>
      <c r="Y14" s="23"/>
      <c r="Z14" s="23"/>
      <c r="AA14" s="657"/>
      <c r="AB14" s="23"/>
      <c r="AC14" s="658"/>
      <c r="AD14" s="23"/>
      <c r="AE14" s="23"/>
      <c r="AF14" s="23"/>
      <c r="AG14" s="23"/>
      <c r="AH14" s="23"/>
      <c r="AI14" s="23"/>
      <c r="AQ14" s="18"/>
      <c r="AR14" s="18"/>
      <c r="AS14" s="18"/>
      <c r="AT14" s="313"/>
      <c r="AX14" s="25" t="str">
        <f>年度マスタ!$I6</f>
        <v>B.SHKデータ</v>
      </c>
      <c r="AY14" s="25">
        <f>年度マスタ!$J6</f>
        <v>2020</v>
      </c>
      <c r="AZ14" s="25" t="str">
        <f>年度マスタ!$K6</f>
        <v>令和2年度</v>
      </c>
      <c r="BC14" s="29" t="str">
        <f>AZ14</f>
        <v>令和2年度</v>
      </c>
      <c r="BD14" s="47" t="s">
        <v>259</v>
      </c>
      <c r="BT14" s="26"/>
      <c r="BU14" s="26"/>
      <c r="BV14" s="26"/>
      <c r="BW14" s="26"/>
      <c r="BX14" s="26"/>
      <c r="BY14" s="26"/>
      <c r="BZ14" s="26"/>
      <c r="CA14" s="26"/>
      <c r="CB14" s="26"/>
      <c r="CC14" s="26"/>
      <c r="CD14" s="26"/>
      <c r="CE14" s="26"/>
      <c r="CK14" s="26"/>
      <c r="CL14" s="26"/>
      <c r="CM14" s="26"/>
      <c r="CN14" s="26"/>
      <c r="CO14" s="26"/>
      <c r="CP14" s="26"/>
      <c r="CQ14" s="26"/>
      <c r="CR14" s="26"/>
      <c r="CS14" s="26"/>
      <c r="CT14" s="26"/>
      <c r="CU14" s="26"/>
      <c r="CV14" s="18"/>
      <c r="CW14" s="29" t="str">
        <f>VLOOKUP(CW13,$AX$12:$AZ$16,3,0)</f>
        <v>令和2年度</v>
      </c>
      <c r="DF14" s="29" t="str">
        <f>VLOOKUP(DF13,$AX$12:$AZ$16,3,0)</f>
        <v>令和2年度</v>
      </c>
      <c r="DL14" s="36"/>
      <c r="DM14" s="36"/>
      <c r="DN14" s="36"/>
      <c r="DO14" s="36"/>
      <c r="DP14" s="36"/>
      <c r="DQ14" s="36"/>
      <c r="DR14" s="36"/>
      <c r="DS14" s="36"/>
    </row>
    <row r="15" spans="1:123" ht="30" customHeight="1">
      <c r="B15" s="658"/>
      <c r="C15" s="23"/>
      <c r="D15" s="23"/>
      <c r="E15" s="23"/>
      <c r="F15" s="23"/>
      <c r="G15" s="23"/>
      <c r="H15" s="23"/>
      <c r="I15" s="23"/>
      <c r="J15" s="23"/>
      <c r="K15" s="23"/>
      <c r="L15" s="23"/>
      <c r="M15" s="23"/>
      <c r="N15" s="23"/>
      <c r="O15" s="23"/>
      <c r="P15" s="23"/>
      <c r="Q15" s="23"/>
      <c r="R15" s="23"/>
      <c r="S15" s="23"/>
      <c r="T15" s="23"/>
      <c r="U15" s="23"/>
      <c r="V15" s="23"/>
      <c r="W15" s="23"/>
      <c r="X15" s="23"/>
      <c r="Y15" s="23"/>
      <c r="Z15" s="23"/>
      <c r="AA15" s="657"/>
      <c r="AB15" s="23"/>
      <c r="AC15" s="658"/>
      <c r="AD15" s="23"/>
      <c r="AE15" s="23"/>
      <c r="AF15" s="23"/>
      <c r="AG15" s="23"/>
      <c r="AH15" s="23"/>
      <c r="AI15" s="23"/>
      <c r="AQ15" s="18"/>
      <c r="AR15" s="18"/>
      <c r="AS15" s="18"/>
      <c r="AT15" s="313"/>
      <c r="AX15" s="25" t="str">
        <f>年度マスタ!$I7</f>
        <v>C.FITデータ</v>
      </c>
      <c r="AY15" s="25">
        <f>年度マスタ!$J7</f>
        <v>2022</v>
      </c>
      <c r="AZ15" s="25" t="str">
        <f>年度マスタ!$K7</f>
        <v>令和4年度</v>
      </c>
      <c r="BC15" s="29">
        <f>AY14</f>
        <v>2020</v>
      </c>
      <c r="BD15" s="18"/>
      <c r="BF15" s="18"/>
      <c r="BG15" s="18"/>
      <c r="BH15" s="18"/>
      <c r="BI15" s="18"/>
      <c r="BJ15" s="18"/>
      <c r="BK15" s="18"/>
      <c r="BL15" s="18"/>
      <c r="BM15" s="18"/>
      <c r="BN15" s="18"/>
      <c r="BO15" s="18"/>
      <c r="BP15" s="18"/>
      <c r="BQ15" s="18"/>
      <c r="BS15" s="18"/>
      <c r="CV15" s="18"/>
      <c r="CW15" s="29">
        <f>VLOOKUP(CW13,$AX$12:$AZ$16,2,0)</f>
        <v>2020</v>
      </c>
      <c r="DD15" s="18"/>
      <c r="DE15" s="18"/>
      <c r="DF15" s="29">
        <f>VLOOKUP(DF13,$AX$12:$AZ$16,2,0)</f>
        <v>2020</v>
      </c>
      <c r="DL15" s="18"/>
      <c r="DM15" s="18"/>
      <c r="DN15" s="18"/>
      <c r="DO15" s="18"/>
      <c r="DP15" s="18"/>
      <c r="DQ15" s="18"/>
      <c r="DR15" s="18"/>
      <c r="DS15" s="18"/>
    </row>
    <row r="16" spans="1:123" ht="30" customHeight="1">
      <c r="B16" s="658"/>
      <c r="C16" s="23"/>
      <c r="D16" s="23"/>
      <c r="E16" s="23"/>
      <c r="F16" s="23"/>
      <c r="G16" s="23"/>
      <c r="H16" s="23"/>
      <c r="I16" s="23"/>
      <c r="J16" s="23"/>
      <c r="K16" s="23"/>
      <c r="L16" s="23"/>
      <c r="M16" s="23"/>
      <c r="N16" s="23"/>
      <c r="O16" s="23"/>
      <c r="P16" s="23"/>
      <c r="Q16" s="23"/>
      <c r="R16" s="23"/>
      <c r="S16" s="23"/>
      <c r="T16" s="23"/>
      <c r="U16" s="23"/>
      <c r="V16" s="23"/>
      <c r="W16" s="23"/>
      <c r="X16" s="23"/>
      <c r="Y16" s="23"/>
      <c r="Z16" s="23"/>
      <c r="AA16" s="657"/>
      <c r="AB16" s="23"/>
      <c r="AC16" s="658"/>
      <c r="AD16" s="23"/>
      <c r="AE16" s="23"/>
      <c r="AF16" s="23"/>
      <c r="AG16" s="23"/>
      <c r="AH16" s="23"/>
      <c r="AI16" s="23"/>
      <c r="AQ16" s="18"/>
      <c r="AR16" s="18"/>
      <c r="AS16" s="18"/>
      <c r="AT16" s="313"/>
      <c r="AX16" s="25" t="str">
        <f>年度マスタ!$I8</f>
        <v>D.区域電力使用量データ</v>
      </c>
      <c r="AY16" s="25">
        <f>年度マスタ!$J8</f>
        <v>2021</v>
      </c>
      <c r="AZ16" s="25" t="str">
        <f>年度マスタ!$K8</f>
        <v>令和3年度</v>
      </c>
      <c r="BC16" s="21"/>
      <c r="BF16" s="18"/>
      <c r="BG16" s="18"/>
      <c r="BH16" s="18"/>
      <c r="BI16" s="18"/>
      <c r="BJ16" s="18"/>
      <c r="BK16" s="18"/>
      <c r="BL16" s="18"/>
      <c r="BM16" s="18"/>
      <c r="BN16" s="18"/>
      <c r="BO16" s="18"/>
      <c r="BP16" s="18"/>
      <c r="BQ16" s="18"/>
      <c r="CK16" s="24" t="s">
        <v>260</v>
      </c>
      <c r="CV16" s="18"/>
      <c r="CW16" s="18"/>
      <c r="CX16" s="18"/>
      <c r="CY16" s="18"/>
      <c r="CZ16" s="18"/>
      <c r="DA16" s="18"/>
      <c r="DB16" s="18"/>
      <c r="DC16" s="18"/>
      <c r="DD16" s="18"/>
      <c r="DE16" s="18"/>
      <c r="DF16" s="18"/>
      <c r="DG16" s="18"/>
      <c r="DH16" s="18"/>
      <c r="DI16" s="18"/>
      <c r="DJ16" s="18"/>
      <c r="DK16" s="18"/>
      <c r="DL16" s="18"/>
      <c r="DM16" s="18"/>
      <c r="DN16" s="18"/>
      <c r="DO16" s="18"/>
      <c r="DP16" s="18"/>
      <c r="DQ16" s="18"/>
      <c r="DR16" s="18"/>
      <c r="DS16" s="18"/>
    </row>
    <row r="17" spans="1:123" ht="30" customHeight="1" thickBot="1">
      <c r="B17" s="658"/>
      <c r="C17" s="23"/>
      <c r="D17" s="23"/>
      <c r="E17" s="23"/>
      <c r="F17" s="23"/>
      <c r="G17" s="23"/>
      <c r="H17" s="23"/>
      <c r="I17" s="23"/>
      <c r="J17" s="23"/>
      <c r="K17" s="23"/>
      <c r="L17" s="23"/>
      <c r="M17" s="23"/>
      <c r="N17" s="23"/>
      <c r="O17" s="23"/>
      <c r="P17" s="23"/>
      <c r="Q17" s="23"/>
      <c r="R17" s="23"/>
      <c r="S17" s="23"/>
      <c r="T17" s="23"/>
      <c r="U17" s="23"/>
      <c r="V17" s="23"/>
      <c r="W17" s="23"/>
      <c r="X17" s="23"/>
      <c r="Y17" s="23"/>
      <c r="Z17" s="23"/>
      <c r="AA17" s="657"/>
      <c r="AB17" s="23"/>
      <c r="AC17" s="658"/>
      <c r="AD17" s="23"/>
      <c r="AE17" s="23"/>
      <c r="AF17" s="23"/>
      <c r="AG17" s="23"/>
      <c r="AH17" s="23"/>
      <c r="AI17" s="23"/>
      <c r="AQ17" s="18"/>
      <c r="AR17" s="18"/>
      <c r="AS17" s="18"/>
      <c r="AT17" s="313"/>
      <c r="BB17" s="24" t="s">
        <v>261</v>
      </c>
      <c r="BF17" s="18"/>
      <c r="BG17" s="18"/>
      <c r="BH17" s="18"/>
      <c r="BI17" s="18"/>
      <c r="BJ17" s="18"/>
      <c r="BK17" s="18"/>
      <c r="BL17" s="18"/>
      <c r="BM17" s="18"/>
      <c r="BN17" s="18"/>
      <c r="BO17" s="18"/>
      <c r="BP17" s="18"/>
      <c r="BQ17" s="18"/>
      <c r="BR17" s="24" t="s">
        <v>1509</v>
      </c>
      <c r="BT17" s="91" t="s">
        <v>262</v>
      </c>
      <c r="BU17" s="24"/>
      <c r="BV17" s="24"/>
      <c r="BW17" s="24"/>
      <c r="BX17" s="24"/>
      <c r="BY17" s="24"/>
      <c r="BZ17" s="24"/>
      <c r="CA17" s="24"/>
      <c r="CB17" s="24"/>
      <c r="CC17" s="24"/>
      <c r="CD17" s="24"/>
      <c r="CE17" s="24"/>
      <c r="CF17" s="24"/>
      <c r="CG17" s="24"/>
      <c r="CH17" s="24"/>
      <c r="CI17" s="24"/>
      <c r="CK17" s="24" t="s">
        <v>263</v>
      </c>
      <c r="CV17" s="18"/>
      <c r="CW17" s="24" t="s">
        <v>264</v>
      </c>
      <c r="CX17" s="18"/>
      <c r="CY17" s="18"/>
      <c r="CZ17" s="18"/>
      <c r="DA17" s="18"/>
      <c r="DB17" s="18"/>
      <c r="DC17" s="18"/>
      <c r="DD17" s="18"/>
      <c r="DE17" s="18"/>
      <c r="DF17" s="24" t="s">
        <v>265</v>
      </c>
      <c r="DG17" s="18"/>
      <c r="DH17" s="18"/>
      <c r="DI17" s="18"/>
      <c r="DJ17" s="18"/>
      <c r="DK17" s="18"/>
      <c r="DL17" s="18"/>
      <c r="DM17" s="18"/>
      <c r="DN17" s="24" t="s">
        <v>266</v>
      </c>
      <c r="DO17" s="18"/>
      <c r="DP17" s="18"/>
      <c r="DQ17" s="18"/>
      <c r="DR17" s="18"/>
      <c r="DS17" s="18"/>
    </row>
    <row r="18" spans="1:123" ht="30" customHeight="1">
      <c r="B18" s="658"/>
      <c r="C18" s="23"/>
      <c r="D18" s="23"/>
      <c r="E18" s="23"/>
      <c r="F18" s="23"/>
      <c r="G18" s="23"/>
      <c r="H18" s="23"/>
      <c r="I18" s="23"/>
      <c r="J18" s="23"/>
      <c r="K18" s="23"/>
      <c r="L18" s="23"/>
      <c r="M18" s="23"/>
      <c r="N18" s="23"/>
      <c r="O18" s="23"/>
      <c r="P18" s="23"/>
      <c r="Q18" s="23"/>
      <c r="R18" s="23"/>
      <c r="S18" s="23"/>
      <c r="T18" s="23"/>
      <c r="U18" s="23"/>
      <c r="V18" s="23"/>
      <c r="W18" s="23"/>
      <c r="X18" s="23"/>
      <c r="Y18" s="23"/>
      <c r="Z18" s="23"/>
      <c r="AA18" s="657"/>
      <c r="AB18" s="23"/>
      <c r="AC18" s="658"/>
      <c r="AD18" s="23"/>
      <c r="AE18" s="23"/>
      <c r="AF18" s="23"/>
      <c r="AG18" s="23"/>
      <c r="AH18" s="23"/>
      <c r="AI18" s="23"/>
      <c r="AQ18" s="18"/>
      <c r="AR18" s="18"/>
      <c r="AS18" s="18"/>
      <c r="AT18" s="313"/>
      <c r="BB18" s="92"/>
      <c r="BC18" s="93"/>
      <c r="BD18" s="48"/>
      <c r="BE18" s="49" t="s">
        <v>267</v>
      </c>
      <c r="BF18" s="27"/>
      <c r="BG18" s="27"/>
      <c r="BH18" s="27"/>
      <c r="BI18" s="50" t="s">
        <v>102</v>
      </c>
      <c r="BJ18" s="51" t="s">
        <v>78</v>
      </c>
      <c r="BK18" s="49" t="s">
        <v>268</v>
      </c>
      <c r="BL18" s="27"/>
      <c r="BM18" s="27"/>
      <c r="BN18" s="27"/>
      <c r="BO18" s="27"/>
      <c r="BP18" s="52"/>
      <c r="BQ18" s="94" t="s">
        <v>106</v>
      </c>
      <c r="BR18" s="53"/>
      <c r="BT18" s="95"/>
      <c r="BU18" s="96"/>
      <c r="BV18" s="49" t="s">
        <v>267</v>
      </c>
      <c r="BW18" s="56"/>
      <c r="BX18" s="56"/>
      <c r="BY18" s="56"/>
      <c r="BZ18" s="49" t="s">
        <v>102</v>
      </c>
      <c r="CA18" s="49" t="s">
        <v>78</v>
      </c>
      <c r="CB18" s="49" t="s">
        <v>268</v>
      </c>
      <c r="CC18" s="27"/>
      <c r="CD18" s="27"/>
      <c r="CE18" s="27"/>
      <c r="CF18" s="56"/>
      <c r="CG18" s="56"/>
      <c r="CH18" s="49" t="s">
        <v>106</v>
      </c>
      <c r="CI18" s="53"/>
      <c r="CK18" s="95"/>
      <c r="CL18" s="1165" t="s">
        <v>269</v>
      </c>
      <c r="CM18" s="1165"/>
      <c r="CN18" s="1165"/>
      <c r="CO18" s="1165"/>
      <c r="CP18" s="1165"/>
      <c r="CQ18" s="1165"/>
      <c r="CR18" s="1165"/>
      <c r="CS18" s="1165"/>
      <c r="CT18" s="1165"/>
      <c r="CU18" s="1166"/>
      <c r="CV18" s="18"/>
      <c r="CW18" s="1167" t="s">
        <v>270</v>
      </c>
      <c r="CX18" s="1165"/>
      <c r="CY18" s="1165"/>
      <c r="CZ18" s="1165"/>
      <c r="DA18" s="1165"/>
      <c r="DB18" s="1165"/>
      <c r="DC18" s="1165"/>
      <c r="DD18" s="1166"/>
      <c r="DE18" s="18"/>
      <c r="DF18" s="1168" t="s">
        <v>271</v>
      </c>
      <c r="DG18" s="1169"/>
      <c r="DH18" s="1169"/>
      <c r="DI18" s="1169"/>
      <c r="DJ18" s="1169"/>
      <c r="DK18" s="1169"/>
      <c r="DL18" s="1170"/>
      <c r="DM18" s="18"/>
      <c r="DN18" s="1167" t="s">
        <v>272</v>
      </c>
      <c r="DO18" s="1165"/>
      <c r="DP18" s="1165"/>
      <c r="DQ18" s="1165"/>
      <c r="DR18" s="1165"/>
      <c r="DS18" s="1166"/>
    </row>
    <row r="19" spans="1:123" ht="30" customHeight="1">
      <c r="B19" s="658"/>
      <c r="C19" s="23"/>
      <c r="D19" s="23"/>
      <c r="E19" s="23"/>
      <c r="F19" s="23"/>
      <c r="G19" s="23"/>
      <c r="H19" s="23"/>
      <c r="I19" s="23"/>
      <c r="J19" s="23"/>
      <c r="K19" s="23"/>
      <c r="L19" s="23"/>
      <c r="M19" s="23"/>
      <c r="N19" s="23"/>
      <c r="O19" s="23"/>
      <c r="P19" s="23"/>
      <c r="Q19" s="23"/>
      <c r="R19" s="23"/>
      <c r="S19" s="23"/>
      <c r="T19" s="23"/>
      <c r="U19" s="23"/>
      <c r="V19" s="23"/>
      <c r="W19" s="23"/>
      <c r="X19" s="23"/>
      <c r="Y19" s="23"/>
      <c r="Z19" s="23"/>
      <c r="AA19" s="657"/>
      <c r="AB19" s="23"/>
      <c r="AC19" s="658"/>
      <c r="AD19" s="23"/>
      <c r="AE19" s="23"/>
      <c r="AF19" s="23"/>
      <c r="AG19" s="23"/>
      <c r="AH19" s="23"/>
      <c r="AI19" s="23"/>
      <c r="AQ19" s="18"/>
      <c r="AR19" s="18"/>
      <c r="AS19" s="18"/>
      <c r="AT19" s="313"/>
      <c r="AX19" s="39"/>
      <c r="BB19" s="97"/>
      <c r="BC19" s="54"/>
      <c r="BD19" s="57"/>
      <c r="BE19" s="55"/>
      <c r="BF19" s="58" t="s">
        <v>97</v>
      </c>
      <c r="BG19" s="58" t="s">
        <v>100</v>
      </c>
      <c r="BH19" s="58" t="s">
        <v>101</v>
      </c>
      <c r="BI19" s="59"/>
      <c r="BJ19" s="55"/>
      <c r="BK19" s="59"/>
      <c r="BL19" s="35" t="s">
        <v>133</v>
      </c>
      <c r="BM19" s="30"/>
      <c r="BN19" s="28"/>
      <c r="BO19" s="37" t="s">
        <v>104</v>
      </c>
      <c r="BP19" s="37" t="s">
        <v>105</v>
      </c>
      <c r="BQ19" s="98"/>
      <c r="BR19" s="60"/>
      <c r="BT19" s="99"/>
      <c r="BU19" s="42"/>
      <c r="BV19" s="55"/>
      <c r="BW19" s="37" t="s">
        <v>97</v>
      </c>
      <c r="BX19" s="59" t="s">
        <v>100</v>
      </c>
      <c r="BY19" s="55" t="s">
        <v>101</v>
      </c>
      <c r="BZ19" s="55"/>
      <c r="CA19" s="55"/>
      <c r="CB19" s="55"/>
      <c r="CC19" s="35" t="s">
        <v>133</v>
      </c>
      <c r="CD19" s="30"/>
      <c r="CE19" s="28"/>
      <c r="CF19" s="100" t="s">
        <v>104</v>
      </c>
      <c r="CG19" s="55" t="s">
        <v>105</v>
      </c>
      <c r="CH19" s="55"/>
      <c r="CI19" s="60"/>
      <c r="CK19" s="99"/>
      <c r="CL19" s="64"/>
      <c r="CM19" s="61"/>
      <c r="CN19" s="62"/>
      <c r="CO19" s="61"/>
      <c r="CP19" s="62"/>
      <c r="CQ19" s="61"/>
      <c r="CR19" s="62"/>
      <c r="CS19" s="61"/>
      <c r="CT19" s="62"/>
      <c r="CU19" s="63"/>
      <c r="CV19" s="18"/>
      <c r="CW19" s="101" t="s">
        <v>267</v>
      </c>
      <c r="CX19" s="102" t="s">
        <v>97</v>
      </c>
      <c r="CY19" s="102" t="s">
        <v>100</v>
      </c>
      <c r="CZ19" s="102" t="s">
        <v>101</v>
      </c>
      <c r="DA19" s="102" t="s">
        <v>102</v>
      </c>
      <c r="DB19" s="102" t="s">
        <v>273</v>
      </c>
      <c r="DC19" s="102" t="s">
        <v>274</v>
      </c>
      <c r="DD19" s="103" t="s">
        <v>275</v>
      </c>
      <c r="DE19" s="18"/>
      <c r="DF19" s="101" t="s">
        <v>97</v>
      </c>
      <c r="DG19" s="102" t="s">
        <v>100</v>
      </c>
      <c r="DH19" s="102" t="s">
        <v>101</v>
      </c>
      <c r="DI19" s="102" t="s">
        <v>102</v>
      </c>
      <c r="DJ19" s="102" t="s">
        <v>273</v>
      </c>
      <c r="DK19" s="102" t="s">
        <v>274</v>
      </c>
      <c r="DL19" s="103" t="s">
        <v>275</v>
      </c>
      <c r="DM19" s="18"/>
      <c r="DN19" s="101" t="s">
        <v>97</v>
      </c>
      <c r="DO19" s="102" t="s">
        <v>100</v>
      </c>
      <c r="DP19" s="102" t="s">
        <v>101</v>
      </c>
      <c r="DQ19" s="102" t="s">
        <v>102</v>
      </c>
      <c r="DR19" s="104" t="s">
        <v>273</v>
      </c>
      <c r="DS19" s="103" t="s">
        <v>274</v>
      </c>
    </row>
    <row r="20" spans="1:123" ht="30" customHeight="1" thickBot="1">
      <c r="B20" s="658"/>
      <c r="C20" s="23"/>
      <c r="D20" s="23"/>
      <c r="E20" s="23"/>
      <c r="F20" s="23"/>
      <c r="G20" s="23"/>
      <c r="H20" s="23"/>
      <c r="I20" s="23"/>
      <c r="J20" s="23"/>
      <c r="K20" s="23"/>
      <c r="L20" s="23"/>
      <c r="M20" s="23"/>
      <c r="N20" s="23"/>
      <c r="O20" s="23"/>
      <c r="P20" s="23"/>
      <c r="Q20" s="23"/>
      <c r="R20" s="23"/>
      <c r="S20" s="23"/>
      <c r="T20" s="23"/>
      <c r="U20" s="23"/>
      <c r="V20" s="23"/>
      <c r="W20" s="23"/>
      <c r="X20" s="23"/>
      <c r="Y20" s="23"/>
      <c r="Z20" s="23"/>
      <c r="AA20" s="657"/>
      <c r="AB20" s="23"/>
      <c r="AC20" s="658"/>
      <c r="AD20" s="23"/>
      <c r="AE20" s="23"/>
      <c r="AF20" s="23"/>
      <c r="AG20" s="23"/>
      <c r="AH20" s="23"/>
      <c r="AI20" s="23"/>
      <c r="AQ20" s="18"/>
      <c r="AR20" s="18"/>
      <c r="AS20" s="18"/>
      <c r="AT20" s="313"/>
      <c r="AX20" s="20" t="s">
        <v>276</v>
      </c>
      <c r="AY20" s="20" t="s">
        <v>277</v>
      </c>
      <c r="BB20" s="105"/>
      <c r="BC20" s="106" t="s">
        <v>278</v>
      </c>
      <c r="BD20" s="65" t="s">
        <v>279</v>
      </c>
      <c r="BE20" s="66" t="s">
        <v>267</v>
      </c>
      <c r="BF20" s="31" t="s">
        <v>97</v>
      </c>
      <c r="BG20" s="31" t="s">
        <v>100</v>
      </c>
      <c r="BH20" s="31" t="s">
        <v>101</v>
      </c>
      <c r="BI20" s="31" t="s">
        <v>102</v>
      </c>
      <c r="BJ20" s="31" t="s">
        <v>78</v>
      </c>
      <c r="BK20" s="31" t="s">
        <v>268</v>
      </c>
      <c r="BL20" s="31" t="s">
        <v>133</v>
      </c>
      <c r="BM20" s="67" t="s">
        <v>46</v>
      </c>
      <c r="BN20" s="67" t="s">
        <v>103</v>
      </c>
      <c r="BO20" s="31" t="s">
        <v>104</v>
      </c>
      <c r="BP20" s="31" t="s">
        <v>105</v>
      </c>
      <c r="BQ20" s="31" t="s">
        <v>106</v>
      </c>
      <c r="BR20" s="68" t="s">
        <v>279</v>
      </c>
      <c r="BT20" s="107"/>
      <c r="BU20" s="65" t="s">
        <v>279</v>
      </c>
      <c r="BV20" s="31" t="s">
        <v>267</v>
      </c>
      <c r="BW20" s="31" t="s">
        <v>97</v>
      </c>
      <c r="BX20" s="31" t="s">
        <v>100</v>
      </c>
      <c r="BY20" s="31" t="s">
        <v>101</v>
      </c>
      <c r="BZ20" s="31" t="s">
        <v>102</v>
      </c>
      <c r="CA20" s="31" t="s">
        <v>78</v>
      </c>
      <c r="CB20" s="31" t="s">
        <v>268</v>
      </c>
      <c r="CC20" s="31" t="s">
        <v>133</v>
      </c>
      <c r="CD20" s="67" t="s">
        <v>46</v>
      </c>
      <c r="CE20" s="67" t="s">
        <v>103</v>
      </c>
      <c r="CF20" s="31" t="s">
        <v>104</v>
      </c>
      <c r="CG20" s="31" t="s">
        <v>105</v>
      </c>
      <c r="CH20" s="31" t="s">
        <v>106</v>
      </c>
      <c r="CI20" s="68" t="s">
        <v>279</v>
      </c>
      <c r="CK20" s="108" t="s">
        <v>278</v>
      </c>
      <c r="CL20" s="109" t="s">
        <v>267</v>
      </c>
      <c r="CM20" s="110" t="s">
        <v>280</v>
      </c>
      <c r="CN20" s="111" t="s">
        <v>97</v>
      </c>
      <c r="CO20" s="112" t="s">
        <v>280</v>
      </c>
      <c r="CP20" s="111" t="s">
        <v>100</v>
      </c>
      <c r="CQ20" s="112" t="s">
        <v>280</v>
      </c>
      <c r="CR20" s="111" t="s">
        <v>101</v>
      </c>
      <c r="CS20" s="112" t="s">
        <v>280</v>
      </c>
      <c r="CT20" s="113" t="s">
        <v>102</v>
      </c>
      <c r="CU20" s="114" t="s">
        <v>280</v>
      </c>
      <c r="CV20" s="18"/>
      <c r="CW20" s="115" t="s">
        <v>267</v>
      </c>
      <c r="CX20" s="116" t="s">
        <v>97</v>
      </c>
      <c r="CY20" s="116" t="s">
        <v>100</v>
      </c>
      <c r="CZ20" s="116" t="s">
        <v>101</v>
      </c>
      <c r="DA20" s="67" t="s">
        <v>102</v>
      </c>
      <c r="DB20" s="116" t="s">
        <v>273</v>
      </c>
      <c r="DC20" s="116" t="s">
        <v>274</v>
      </c>
      <c r="DD20" s="117" t="s">
        <v>275</v>
      </c>
      <c r="DE20" s="18"/>
      <c r="DF20" s="118" t="s">
        <v>97</v>
      </c>
      <c r="DG20" s="67" t="s">
        <v>100</v>
      </c>
      <c r="DH20" s="67" t="s">
        <v>101</v>
      </c>
      <c r="DI20" s="67" t="s">
        <v>102</v>
      </c>
      <c r="DJ20" s="67" t="s">
        <v>273</v>
      </c>
      <c r="DK20" s="67" t="s">
        <v>274</v>
      </c>
      <c r="DL20" s="119" t="s">
        <v>275</v>
      </c>
      <c r="DM20" s="18"/>
      <c r="DN20" s="120" t="s">
        <v>97</v>
      </c>
      <c r="DO20" s="116" t="s">
        <v>100</v>
      </c>
      <c r="DP20" s="116" t="s">
        <v>101</v>
      </c>
      <c r="DQ20" s="67" t="s">
        <v>102</v>
      </c>
      <c r="DR20" s="116" t="s">
        <v>273</v>
      </c>
      <c r="DS20" s="121" t="s">
        <v>274</v>
      </c>
    </row>
    <row r="21" spans="1:123" ht="30" customHeight="1" thickTop="1">
      <c r="B21" s="658"/>
      <c r="C21" s="23"/>
      <c r="D21" s="23"/>
      <c r="E21" s="23"/>
      <c r="F21" s="23"/>
      <c r="G21" s="23"/>
      <c r="H21" s="23"/>
      <c r="I21" s="23"/>
      <c r="J21" s="23"/>
      <c r="K21" s="23"/>
      <c r="L21" s="23"/>
      <c r="M21" s="23"/>
      <c r="N21" s="23"/>
      <c r="O21" s="23"/>
      <c r="P21" s="23"/>
      <c r="Q21" s="23"/>
      <c r="R21" s="23"/>
      <c r="S21" s="23"/>
      <c r="T21" s="23"/>
      <c r="U21" s="23"/>
      <c r="V21" s="23"/>
      <c r="W21" s="23"/>
      <c r="X21" s="23"/>
      <c r="Y21" s="23"/>
      <c r="Z21" s="23"/>
      <c r="AA21" s="657"/>
      <c r="AB21" s="23"/>
      <c r="AC21" s="658"/>
      <c r="AD21" s="23"/>
      <c r="AE21" s="23"/>
      <c r="AF21" s="23"/>
      <c r="AG21" s="23"/>
      <c r="AH21" s="23"/>
      <c r="AI21" s="23"/>
      <c r="AQ21" s="18"/>
      <c r="AR21" s="18"/>
      <c r="AS21" s="18"/>
      <c r="AT21" s="313"/>
      <c r="AX21" s="20" t="str">
        <f>比較地域マスタ!$Y6</f>
        <v>16342</v>
      </c>
      <c r="AY21" s="20" t="str">
        <f>IF(IFERROR(比較地域マスタ!$Z6,"")=0,"",IFERROR(比較地域マスタ!$Z6,""))</f>
        <v>入善町</v>
      </c>
      <c r="BB21" s="122" t="str">
        <f t="shared" ref="BB21:BC68" si="0">AX21</f>
        <v>16342</v>
      </c>
      <c r="BC21" s="123" t="str">
        <f t="shared" si="0"/>
        <v>入善町</v>
      </c>
      <c r="BD21" s="40">
        <f>SUM(BE21,BI21:BK21,BQ21)</f>
        <v>216.83531324640541</v>
      </c>
      <c r="BE21" s="40">
        <f>SUM(BF21:BH21)</f>
        <v>110.03612974068398</v>
      </c>
      <c r="BF21" s="40">
        <f>VLOOKUP($AX21&amp;"_"&amp;$BC$14,データシート1!$A:$BS,MATCH($BC$12&amp;"_"&amp;BF$20,データシート1!$A$1:$BS$1,0),0)</f>
        <v>87.804708269555121</v>
      </c>
      <c r="BG21" s="40">
        <f>VLOOKUP($AX21&amp;"_"&amp;$BC$14,データシート1!$A:$BS,MATCH($BC$12&amp;"_"&amp;BG$20,データシート1!$A$1:$BS$1,0),0)</f>
        <v>1.7335395624996772</v>
      </c>
      <c r="BH21" s="40">
        <f>VLOOKUP($AX21&amp;"_"&amp;$BC$14,データシート1!$A:$BS,MATCH($BC$12&amp;"_"&amp;BH$20,データシート1!$A$1:$BS$1,0),0)</f>
        <v>20.497881908629175</v>
      </c>
      <c r="BI21" s="40">
        <f>VLOOKUP($AX21&amp;"_"&amp;$BC$14,データシート1!$A:$BS,MATCH($BC$12&amp;"_"&amp;BI$20,データシート1!$A$1:$BS$1,0),0)</f>
        <v>19.464183508058209</v>
      </c>
      <c r="BJ21" s="40">
        <f>VLOOKUP($AX21&amp;"_"&amp;$BC$14,データシート1!$A:$BS,MATCH($BC$12&amp;"_"&amp;BJ$20,データシート1!$A$1:$BS$1,0),0)</f>
        <v>39.712226656240162</v>
      </c>
      <c r="BK21" s="40">
        <f t="shared" ref="BK21:BK68" si="1">SUM(BL21,BO21:BP21)</f>
        <v>45.842836692892746</v>
      </c>
      <c r="BL21" s="40">
        <f t="shared" ref="BL21:BL67" si="2">SUM(BM21:BN21)</f>
        <v>44.423298349811077</v>
      </c>
      <c r="BM21" s="40">
        <f>VLOOKUP($AX21&amp;"_"&amp;$BC$14,データシート1!$A:$BS,MATCH($BC$12&amp;"_"&amp;BM$20,データシート1!$A$1:$BS$1,0),0)</f>
        <v>24.068863312644346</v>
      </c>
      <c r="BN21" s="40">
        <f>VLOOKUP($AX21&amp;"_"&amp;$BC$14,データシート1!$A:$BS,MATCH($BC$12&amp;"_"&amp;BN$20,データシート1!$A$1:$BS$1,0),0)</f>
        <v>20.354435037166734</v>
      </c>
      <c r="BO21" s="40">
        <f>VLOOKUP($AX21&amp;"_"&amp;$BC$14,データシート1!$A:$BS,MATCH($BC$12&amp;"_"&amp;BO$20,データシート1!$A$1:$BS$1,0),0)</f>
        <v>1.4195383430816679</v>
      </c>
      <c r="BP21" s="40">
        <f>VLOOKUP($AX21&amp;"_"&amp;$BC$14,データシート1!$A:$BS,MATCH($BC$12&amp;"_"&amp;BP$20,データシート1!$A$1:$BS$1,0),0)</f>
        <v>0</v>
      </c>
      <c r="BQ21" s="40">
        <f>VLOOKUP($AX21&amp;"_"&amp;$BC$14,データシート1!$A:$BS,MATCH($BC$12&amp;"_"&amp;BQ$20,データシート1!$A$1:$BS$1,0),0)</f>
        <v>1.7799366485303021</v>
      </c>
      <c r="BR21" s="41">
        <f t="shared" ref="BR21:BR68" si="3">BD21</f>
        <v>216.83531324640541</v>
      </c>
      <c r="BT21" s="124" t="str">
        <f t="shared" ref="BT21:BT68" si="4">AY21</f>
        <v>入善町</v>
      </c>
      <c r="BU21" s="40">
        <f>BD21</f>
        <v>216.83531324640541</v>
      </c>
      <c r="BV21" s="70">
        <f>BE21/$BR21</f>
        <v>0.50746406613041894</v>
      </c>
      <c r="BW21" s="70">
        <f t="shared" ref="BW21:CH42" si="5">BF21/$BR21</f>
        <v>0.40493730912628784</v>
      </c>
      <c r="BX21" s="70">
        <f t="shared" si="5"/>
        <v>7.9947289790834614E-3</v>
      </c>
      <c r="BY21" s="70">
        <f t="shared" si="5"/>
        <v>9.4532028025047621E-2</v>
      </c>
      <c r="BZ21" s="70">
        <f t="shared" si="5"/>
        <v>8.9764822973920633E-2</v>
      </c>
      <c r="CA21" s="70">
        <f t="shared" si="5"/>
        <v>0.1831446458682324</v>
      </c>
      <c r="CB21" s="70">
        <f t="shared" si="5"/>
        <v>0.21141776220185254</v>
      </c>
      <c r="CC21" s="70">
        <f t="shared" si="5"/>
        <v>0.20487114245699325</v>
      </c>
      <c r="CD21" s="70">
        <f t="shared" si="5"/>
        <v>0.11100066198762183</v>
      </c>
      <c r="CE21" s="70">
        <f t="shared" si="5"/>
        <v>9.3870480469371423E-2</v>
      </c>
      <c r="CF21" s="70">
        <f t="shared" si="5"/>
        <v>6.546619744859295E-3</v>
      </c>
      <c r="CG21" s="70">
        <f t="shared" si="5"/>
        <v>0</v>
      </c>
      <c r="CH21" s="70">
        <f>BQ21/$BR21</f>
        <v>8.2087028255754327E-3</v>
      </c>
      <c r="CI21" s="125">
        <f t="shared" ref="CI21:CI68" si="6">BR21/$BR21</f>
        <v>1</v>
      </c>
      <c r="CK21" s="126" t="str">
        <f t="shared" ref="CK21:CK68" si="7">AY21</f>
        <v>入善町</v>
      </c>
      <c r="CL21" s="127">
        <f>CN21+CP21+CR21</f>
        <v>110.03612974068398</v>
      </c>
      <c r="CM21" s="71">
        <f>IF(IF(CL21=0,0,CW21/CL21)&gt;1,1,IF(CL21=0,0,CW21/CL21))</f>
        <v>1</v>
      </c>
      <c r="CN21" s="72">
        <f>BF21</f>
        <v>87.804708269555121</v>
      </c>
      <c r="CO21" s="71">
        <f>IF(IF(CN21=0,0,CX21/CN21)&gt;1,1,IF(CN21=0,0,CX21/CN21))</f>
        <v>1</v>
      </c>
      <c r="CP21" s="72">
        <f t="shared" ref="CP21:CP68" si="8">BG21</f>
        <v>1.7335395624996772</v>
      </c>
      <c r="CQ21" s="71">
        <f>IF(IF(CP21=0,0,CY21/CP21)&gt;1,1,IF(CP21=0,0,CY21/CP21))</f>
        <v>0</v>
      </c>
      <c r="CR21" s="72">
        <f t="shared" ref="CR21:CR68" si="9">BH21</f>
        <v>20.497881908629175</v>
      </c>
      <c r="CS21" s="71">
        <f>IF(IF(CR21=0,0,CZ21/CR21)&gt;1,1,IF(CR21=0,0,CZ21/CR21))</f>
        <v>0</v>
      </c>
      <c r="CT21" s="72">
        <f t="shared" ref="CT21:CT68" si="10">BI21</f>
        <v>19.464183508058209</v>
      </c>
      <c r="CU21" s="73">
        <f>IF(IF(CT21=0,0,DA21/CT21)&gt;1,1,IF(CT21=0,0,DA21/CT21))</f>
        <v>0</v>
      </c>
      <c r="CV21" s="18"/>
      <c r="CW21" s="1075">
        <f>SUM(CX21:CZ21)</f>
        <v>188.19</v>
      </c>
      <c r="CX21" s="1076">
        <f>VLOOKUP($AX21&amp;"_"&amp;$CW$14,データシート1!$A:$BS,MATCH($CW$12&amp;"_"&amp;CX$20,データシート1!$A$1:$BS$1,0),0)</f>
        <v>188.19</v>
      </c>
      <c r="CY21" s="1076">
        <f>VLOOKUP($AX21&amp;"_"&amp;$CW$14,データシート1!$A:$BS,MATCH($CW$12&amp;"_"&amp;CY$20,データシート1!$A$1:$BS$1,0),0)</f>
        <v>0</v>
      </c>
      <c r="CZ21" s="1076">
        <f>VLOOKUP($AX21&amp;"_"&amp;$CW$14,データシート1!$A:$BS,MATCH($CW$12&amp;"_"&amp;CZ$20,データシート1!$A$1:$BS$1,0),0)</f>
        <v>0</v>
      </c>
      <c r="DA21" s="1076">
        <f>VLOOKUP($AX21&amp;"_"&amp;$CW$14,データシート1!$A:$BS,MATCH($CW$12&amp;"_"&amp;DA$20,データシート1!$A$1:$BS$1,0),0)</f>
        <v>0</v>
      </c>
      <c r="DB21" s="1076">
        <f>VLOOKUP($AX21&amp;"_"&amp;$CW$14,データシート1!$A:$BS,MATCH($CW$12&amp;"_"&amp;DB$20,データシート1!$A$1:$BS$1,0),0)</f>
        <v>0</v>
      </c>
      <c r="DC21" s="1076">
        <f>VLOOKUP($AX21&amp;"_"&amp;$CW$14,データシート1!$A:$BS,MATCH($CW$12&amp;"_"&amp;DC$20,データシート1!$A$1:$BS$1,0),0)</f>
        <v>0</v>
      </c>
      <c r="DD21" s="1077">
        <f t="shared" ref="DD21:DD68" si="11">SUM(CX21:DC21)</f>
        <v>188.19</v>
      </c>
      <c r="DE21" s="18"/>
      <c r="DF21" s="128">
        <f>VLOOKUP($AX21&amp;"_"&amp;$DF$14,データシート1!$A:$BS,MATCH($DF$12&amp;"_"&amp;DF$20,データシート1!$A$1:$BS$1,0),0)</f>
        <v>9</v>
      </c>
      <c r="DG21" s="129">
        <f>VLOOKUP($AX21&amp;"_"&amp;$DF$14,データシート1!$A:$BS,MATCH($DF$12&amp;"_"&amp;DG$20,データシート1!$A$1:$BS$1,0),0)</f>
        <v>0</v>
      </c>
      <c r="DH21" s="129">
        <f>VLOOKUP($AX21&amp;"_"&amp;$DF$14,データシート1!$A:$BS,MATCH($DF$12&amp;"_"&amp;DH$20,データシート1!$A$1:$BS$1,0),0)</f>
        <v>0</v>
      </c>
      <c r="DI21" s="129">
        <f>VLOOKUP($AX21&amp;"_"&amp;$DF$14,データシート1!$A:$BS,MATCH($DF$12&amp;"_"&amp;DI$20,データシート1!$A$1:$BS$1,0),0)</f>
        <v>0</v>
      </c>
      <c r="DJ21" s="129">
        <f>VLOOKUP($AX21&amp;"_"&amp;$DF$14,データシート1!$A:$BS,MATCH($DF$12&amp;"_"&amp;DJ$20,データシート1!$A$1:$BS$1,0),0)</f>
        <v>0</v>
      </c>
      <c r="DK21" s="129">
        <f>VLOOKUP($AX21&amp;"_"&amp;$DF$14,データシート1!$A:$BS,MATCH($DF$12&amp;"_"&amp;DK$20,データシート1!$A$1:$BS$1,0),0)</f>
        <v>0</v>
      </c>
      <c r="DL21" s="130">
        <f t="shared" ref="DL21:DL68" si="12">SUM(DF21:DK21)</f>
        <v>9</v>
      </c>
      <c r="DM21" s="18"/>
      <c r="DN21" s="131">
        <f>IF($DD21=0,0,ROUND(CX21/$DD21,2))</f>
        <v>1</v>
      </c>
      <c r="DO21" s="132">
        <f>IF($DD21=0,0,ROUND(CY21/$DD21,2))</f>
        <v>0</v>
      </c>
      <c r="DP21" s="132">
        <f t="shared" ref="DP21:DR36" si="13">IF($DD21=0,0,ROUND(CZ21/$DD21,2))</f>
        <v>0</v>
      </c>
      <c r="DQ21" s="132">
        <f t="shared" si="13"/>
        <v>0</v>
      </c>
      <c r="DR21" s="132">
        <f t="shared" si="13"/>
        <v>0</v>
      </c>
      <c r="DS21" s="133">
        <f>IF($DD21=0,0,ROUND(DC21/$DD21,2))</f>
        <v>0</v>
      </c>
    </row>
    <row r="22" spans="1:123" ht="30" customHeight="1">
      <c r="B22" s="658"/>
      <c r="C22" s="23"/>
      <c r="D22" s="23"/>
      <c r="E22" s="23"/>
      <c r="F22" s="23"/>
      <c r="G22" s="23"/>
      <c r="H22" s="23"/>
      <c r="I22" s="23"/>
      <c r="J22" s="23"/>
      <c r="K22" s="23"/>
      <c r="L22" s="23"/>
      <c r="M22" s="23"/>
      <c r="N22" s="23"/>
      <c r="O22" s="23"/>
      <c r="P22" s="23"/>
      <c r="Q22" s="23"/>
      <c r="R22" s="23"/>
      <c r="S22" s="23"/>
      <c r="T22" s="23"/>
      <c r="U22" s="23"/>
      <c r="V22" s="23"/>
      <c r="W22" s="23"/>
      <c r="X22" s="23"/>
      <c r="Y22" s="23"/>
      <c r="Z22" s="23"/>
      <c r="AA22" s="657"/>
      <c r="AB22" s="23"/>
      <c r="AC22" s="658"/>
      <c r="AD22" s="23"/>
      <c r="AE22" s="23"/>
      <c r="AF22" s="23"/>
      <c r="AG22" s="23"/>
      <c r="AH22" s="23"/>
      <c r="AI22" s="23"/>
      <c r="AQ22" s="18"/>
      <c r="AR22" s="18"/>
      <c r="AS22" s="18"/>
      <c r="AT22" s="313"/>
      <c r="AX22" s="20" t="str">
        <f>比較地域マスタ!$Y7</f>
        <v>05214</v>
      </c>
      <c r="AY22" s="20" t="str">
        <f>IF(IFERROR(比較地域マスタ!$Z7,"")=0,"",IFERROR(比較地域マスタ!$Z7,""))</f>
        <v>にかほ市</v>
      </c>
      <c r="BB22" s="122" t="str">
        <f t="shared" si="0"/>
        <v>05214</v>
      </c>
      <c r="BC22" s="123" t="str">
        <f t="shared" si="0"/>
        <v>にかほ市</v>
      </c>
      <c r="BD22" s="40">
        <f t="shared" ref="BD22:BD68" si="14">SUM(BE22,BI22:BK22,BQ22)</f>
        <v>294.3821303588702</v>
      </c>
      <c r="BE22" s="40">
        <f t="shared" ref="BE22:BE67" si="15">SUM(BF22:BH22)</f>
        <v>190.58185209576396</v>
      </c>
      <c r="BF22" s="40">
        <f>VLOOKUP($AX22&amp;"_"&amp;$BC$14,データシート1!$A:$BS,MATCH($BC$12&amp;"_"&amp;BF$20,データシート1!$A$1:$BS$1,0),0)</f>
        <v>174.8003154137032</v>
      </c>
      <c r="BG22" s="40">
        <f>VLOOKUP($AX22&amp;"_"&amp;$BC$14,データシート1!$A:$BS,MATCH($BC$12&amp;"_"&amp;BG$20,データシート1!$A$1:$BS$1,0),0)</f>
        <v>2.5613158029478975</v>
      </c>
      <c r="BH22" s="40">
        <f>VLOOKUP($AX22&amp;"_"&amp;$BC$14,データシート1!$A:$BS,MATCH($BC$12&amp;"_"&amp;BH$20,データシート1!$A$1:$BS$1,0),0)</f>
        <v>13.220220879112865</v>
      </c>
      <c r="BI22" s="40">
        <f>VLOOKUP($AX22&amp;"_"&amp;$BC$14,データシート1!$A:$BS,MATCH($BC$12&amp;"_"&amp;BI$20,データシート1!$A$1:$BS$1,0),0)</f>
        <v>21.318665503220515</v>
      </c>
      <c r="BJ22" s="40">
        <f>VLOOKUP($AX22&amp;"_"&amp;$BC$14,データシート1!$A:$BS,MATCH($BC$12&amp;"_"&amp;BJ$20,データシート1!$A$1:$BS$1,0),0)</f>
        <v>38.043467998368591</v>
      </c>
      <c r="BK22" s="40">
        <f t="shared" si="1"/>
        <v>41.93726200471707</v>
      </c>
      <c r="BL22" s="40">
        <f t="shared" si="2"/>
        <v>40.531521043661613</v>
      </c>
      <c r="BM22" s="40">
        <f>VLOOKUP($AX22&amp;"_"&amp;$BC$14,データシート1!$A:$BS,MATCH($BC$12&amp;"_"&amp;BM$20,データシート1!$A$1:$BS$1,0),0)</f>
        <v>21.950120417397905</v>
      </c>
      <c r="BN22" s="40">
        <f>VLOOKUP($AX22&amp;"_"&amp;$BC$14,データシート1!$A:$BS,MATCH($BC$12&amp;"_"&amp;BN$20,データシート1!$A$1:$BS$1,0),0)</f>
        <v>18.581400626263708</v>
      </c>
      <c r="BO22" s="40">
        <f>VLOOKUP($AX22&amp;"_"&amp;$BC$14,データシート1!$A:$BS,MATCH($BC$12&amp;"_"&amp;BO$20,データシート1!$A$1:$BS$1,0),0)</f>
        <v>1.4057409610554537</v>
      </c>
      <c r="BP22" s="40">
        <f>VLOOKUP($AX22&amp;"_"&amp;$BC$14,データシート1!$A:$BS,MATCH($BC$12&amp;"_"&amp;BP$20,データシート1!$A$1:$BS$1,0),0)</f>
        <v>0</v>
      </c>
      <c r="BQ22" s="40">
        <f>VLOOKUP($AX22&amp;"_"&amp;$BC$14,データシート1!$A:$BS,MATCH($BC$12&amp;"_"&amp;BQ$20,データシート1!$A$1:$BS$1,0),0)</f>
        <v>2.5008827567999998</v>
      </c>
      <c r="BR22" s="41">
        <f t="shared" si="3"/>
        <v>294.3821303588702</v>
      </c>
      <c r="BT22" s="134" t="str">
        <f t="shared" si="4"/>
        <v>にかほ市</v>
      </c>
      <c r="BU22" s="38">
        <f>BD22</f>
        <v>294.3821303588702</v>
      </c>
      <c r="BV22" s="69">
        <f t="shared" ref="BV22:BZ68" si="16">BE22/$BR22</f>
        <v>0.64739613054444844</v>
      </c>
      <c r="BW22" s="69">
        <f t="shared" si="5"/>
        <v>0.59378711337067469</v>
      </c>
      <c r="BX22" s="69">
        <f t="shared" si="5"/>
        <v>8.7006497297424049E-3</v>
      </c>
      <c r="BY22" s="69">
        <f t="shared" si="5"/>
        <v>4.4908367444031302E-2</v>
      </c>
      <c r="BZ22" s="69">
        <f t="shared" si="5"/>
        <v>7.2418341008782472E-2</v>
      </c>
      <c r="CA22" s="69">
        <f t="shared" si="5"/>
        <v>0.12923158057179363</v>
      </c>
      <c r="CB22" s="69">
        <f t="shared" si="5"/>
        <v>0.1424585858985154</v>
      </c>
      <c r="CC22" s="69">
        <f t="shared" si="5"/>
        <v>0.13768336071979353</v>
      </c>
      <c r="CD22" s="69">
        <f t="shared" si="5"/>
        <v>7.4563358824257908E-2</v>
      </c>
      <c r="CE22" s="69">
        <f t="shared" si="5"/>
        <v>6.3120001895535641E-2</v>
      </c>
      <c r="CF22" s="69">
        <f t="shared" si="5"/>
        <v>4.7752251787218456E-3</v>
      </c>
      <c r="CG22" s="69">
        <f t="shared" si="5"/>
        <v>0</v>
      </c>
      <c r="CH22" s="69">
        <f t="shared" si="5"/>
        <v>8.4953619764598746E-3</v>
      </c>
      <c r="CI22" s="135">
        <f t="shared" si="6"/>
        <v>1</v>
      </c>
      <c r="CK22" s="136" t="str">
        <f t="shared" si="7"/>
        <v>にかほ市</v>
      </c>
      <c r="CL22" s="137">
        <f t="shared" ref="CL22:CL68" si="17">CN22+CP22+CR22</f>
        <v>190.58185209576396</v>
      </c>
      <c r="CM22" s="75">
        <f t="shared" ref="CM22:CM68" si="18">IF(IF(CL22=0,0,CW22/CL22)&gt;1,1,IF(CL22=0,0,CW22/CL22))</f>
        <v>0.17012637690029386</v>
      </c>
      <c r="CN22" s="76">
        <f t="shared" ref="CN22:CN68" si="19">BF22</f>
        <v>174.8003154137032</v>
      </c>
      <c r="CO22" s="75">
        <f t="shared" ref="CO22:CO68" si="20">IF(IF(CN22=0,0,CX22/CN22)&gt;1,1,IF(CN22=0,0,CX22/CN22))</f>
        <v>0.1854859353271982</v>
      </c>
      <c r="CP22" s="76">
        <f t="shared" si="8"/>
        <v>2.5613158029478975</v>
      </c>
      <c r="CQ22" s="75">
        <f t="shared" ref="CQ22:CQ68" si="21">IF(IF(CP22=0,0,CY22/CP22)&gt;1,1,IF(CP22=0,0,CY22/CP22))</f>
        <v>0</v>
      </c>
      <c r="CR22" s="76">
        <f t="shared" si="9"/>
        <v>13.220220879112865</v>
      </c>
      <c r="CS22" s="75">
        <f t="shared" ref="CS22:CS68" si="22">IF(IF(CR22=0,0,CZ22/CR22)&gt;1,1,IF(CR22=0,0,CZ22/CR22))</f>
        <v>0</v>
      </c>
      <c r="CT22" s="76">
        <f t="shared" si="10"/>
        <v>21.318665503220515</v>
      </c>
      <c r="CU22" s="77">
        <f t="shared" ref="CU22:CU68" si="23">IF(IF(CT22=0,0,DA22/CT22)&gt;1,1,IF(CT22=0,0,DA22/CT22))</f>
        <v>0</v>
      </c>
      <c r="CV22" s="18"/>
      <c r="CW22" s="1078">
        <f t="shared" ref="CW22:CW68" si="24">SUM(CX22:CZ22)</f>
        <v>32.423000000000002</v>
      </c>
      <c r="CX22" s="1079">
        <f>VLOOKUP($AX22&amp;"_"&amp;$CW$14,データシート1!$A:$BS,MATCH($CW$12&amp;"_"&amp;CX$20,データシート1!$A$1:$BS$1,0),0)</f>
        <v>32.423000000000002</v>
      </c>
      <c r="CY22" s="1079">
        <f>VLOOKUP($AX22&amp;"_"&amp;$CW$14,データシート1!$A:$BS,MATCH($CW$12&amp;"_"&amp;CY$20,データシート1!$A$1:$BS$1,0),0)</f>
        <v>0</v>
      </c>
      <c r="CZ22" s="1079">
        <f>VLOOKUP($AX22&amp;"_"&amp;$CW$14,データシート1!$A:$BS,MATCH($CW$12&amp;"_"&amp;CZ$20,データシート1!$A$1:$BS$1,0),0)</f>
        <v>0</v>
      </c>
      <c r="DA22" s="1079">
        <f>VLOOKUP($AX22&amp;"_"&amp;$CW$14,データシート1!$A:$BS,MATCH($CW$12&amp;"_"&amp;DA$20,データシート1!$A$1:$BS$1,0),0)</f>
        <v>0</v>
      </c>
      <c r="DB22" s="1079">
        <f>VLOOKUP($AX22&amp;"_"&amp;$CW$14,データシート1!$A:$BS,MATCH($CW$12&amp;"_"&amp;DB$20,データシート1!$A$1:$BS$1,0),0)</f>
        <v>0</v>
      </c>
      <c r="DC22" s="1079">
        <f>VLOOKUP($AX22&amp;"_"&amp;$CW$14,データシート1!$A:$BS,MATCH($CW$12&amp;"_"&amp;DC$20,データシート1!$A$1:$BS$1,0),0)</f>
        <v>0</v>
      </c>
      <c r="DD22" s="1080">
        <f t="shared" si="11"/>
        <v>32.423000000000002</v>
      </c>
      <c r="DE22" s="18"/>
      <c r="DF22" s="138">
        <f>VLOOKUP($AX22&amp;"_"&amp;$DF$14,データシート1!$A:$BS,MATCH($DF$12&amp;"_"&amp;DF$20,データシート1!$A$1:$BS$1,0),0)</f>
        <v>3</v>
      </c>
      <c r="DG22" s="74">
        <f>VLOOKUP($AX22&amp;"_"&amp;$DF$14,データシート1!$A:$BS,MATCH($DF$12&amp;"_"&amp;DG$20,データシート1!$A$1:$BS$1,0),0)</f>
        <v>0</v>
      </c>
      <c r="DH22" s="74">
        <f>VLOOKUP($AX22&amp;"_"&amp;$DF$14,データシート1!$A:$BS,MATCH($DF$12&amp;"_"&amp;DH$20,データシート1!$A$1:$BS$1,0),0)</f>
        <v>0</v>
      </c>
      <c r="DI22" s="74">
        <f>VLOOKUP($AX22&amp;"_"&amp;$DF$14,データシート1!$A:$BS,MATCH($DF$12&amp;"_"&amp;DI$20,データシート1!$A$1:$BS$1,0),0)</f>
        <v>0</v>
      </c>
      <c r="DJ22" s="74">
        <f>VLOOKUP($AX22&amp;"_"&amp;$DF$14,データシート1!$A:$BS,MATCH($DF$12&amp;"_"&amp;DJ$20,データシート1!$A$1:$BS$1,0),0)</f>
        <v>0</v>
      </c>
      <c r="DK22" s="74">
        <f>VLOOKUP($AX22&amp;"_"&amp;$DF$14,データシート1!$A:$BS,MATCH($DF$12&amp;"_"&amp;DK$20,データシート1!$A$1:$BS$1,0),0)</f>
        <v>0</v>
      </c>
      <c r="DL22" s="78">
        <f t="shared" si="12"/>
        <v>3</v>
      </c>
      <c r="DM22" s="18"/>
      <c r="DN22" s="139">
        <f>IF($DD22=0,0,ROUND(CX22/$DD22,2))</f>
        <v>1</v>
      </c>
      <c r="DO22" s="140">
        <f>IF($DD22=0,0,ROUND(CY22/$DD22,2))</f>
        <v>0</v>
      </c>
      <c r="DP22" s="140">
        <f t="shared" si="13"/>
        <v>0</v>
      </c>
      <c r="DQ22" s="140">
        <f t="shared" si="13"/>
        <v>0</v>
      </c>
      <c r="DR22" s="140">
        <f t="shared" si="13"/>
        <v>0</v>
      </c>
      <c r="DS22" s="141">
        <f>IF($DD22=0,0,ROUND(DC22/$DD22,2))</f>
        <v>0</v>
      </c>
    </row>
    <row r="23" spans="1:123" ht="30" customHeight="1">
      <c r="B23" s="658"/>
      <c r="C23" s="23"/>
      <c r="D23" s="23"/>
      <c r="E23" s="23"/>
      <c r="F23" s="23"/>
      <c r="G23" s="23"/>
      <c r="H23" s="23"/>
      <c r="I23" s="23"/>
      <c r="J23" s="23"/>
      <c r="K23" s="23"/>
      <c r="L23" s="23"/>
      <c r="M23" s="23"/>
      <c r="N23" s="23"/>
      <c r="O23" s="23"/>
      <c r="P23" s="23"/>
      <c r="Q23" s="23"/>
      <c r="R23" s="23"/>
      <c r="S23" s="23"/>
      <c r="T23" s="23"/>
      <c r="U23" s="23"/>
      <c r="V23" s="23"/>
      <c r="W23" s="23"/>
      <c r="X23" s="23"/>
      <c r="Y23" s="23"/>
      <c r="Z23" s="23"/>
      <c r="AA23" s="657"/>
      <c r="AB23" s="23"/>
      <c r="AC23" s="658"/>
      <c r="AD23" s="23"/>
      <c r="AE23" s="23"/>
      <c r="AF23" s="23"/>
      <c r="AG23" s="23"/>
      <c r="AH23" s="23"/>
      <c r="AI23" s="23"/>
      <c r="AQ23" s="18"/>
      <c r="AR23" s="18"/>
      <c r="AS23" s="18"/>
      <c r="AT23" s="313"/>
      <c r="AX23" s="20" t="str">
        <f>比較地域マスタ!$Y8</f>
        <v>21404</v>
      </c>
      <c r="AY23" s="20" t="str">
        <f>IF(IFERROR(比較地域マスタ!$Z8,"")=0,"",IFERROR(比較地域マスタ!$Z8,""))</f>
        <v>池田町</v>
      </c>
      <c r="BB23" s="122" t="str">
        <f t="shared" si="0"/>
        <v>21404</v>
      </c>
      <c r="BC23" s="123" t="str">
        <f t="shared" si="0"/>
        <v>池田町</v>
      </c>
      <c r="BD23" s="40">
        <f t="shared" si="14"/>
        <v>159.76743986049974</v>
      </c>
      <c r="BE23" s="40">
        <f t="shared" si="15"/>
        <v>73.834936123335893</v>
      </c>
      <c r="BF23" s="40">
        <f>VLOOKUP($AX23&amp;"_"&amp;$BC$14,データシート1!$A:$BS,MATCH($BC$12&amp;"_"&amp;BF$20,データシート1!$A$1:$BS$1,0),0)</f>
        <v>68.348525263615386</v>
      </c>
      <c r="BG23" s="40">
        <f>VLOOKUP($AX23&amp;"_"&amp;$BC$14,データシート1!$A:$BS,MATCH($BC$12&amp;"_"&amp;BG$20,データシート1!$A$1:$BS$1,0),0)</f>
        <v>1.9692438078823291</v>
      </c>
      <c r="BH23" s="40">
        <f>VLOOKUP($AX23&amp;"_"&amp;$BC$14,データシート1!$A:$BS,MATCH($BC$12&amp;"_"&amp;BH$20,データシート1!$A$1:$BS$1,0),0)</f>
        <v>3.5171670518381659</v>
      </c>
      <c r="BI23" s="40">
        <f>VLOOKUP($AX23&amp;"_"&amp;$BC$14,データシート1!$A:$BS,MATCH($BC$12&amp;"_"&amp;BI$20,データシート1!$A$1:$BS$1,0),0)</f>
        <v>16.530488293231713</v>
      </c>
      <c r="BJ23" s="40">
        <f>VLOOKUP($AX23&amp;"_"&amp;$BC$14,データシート1!$A:$BS,MATCH($BC$12&amp;"_"&amp;BJ$20,データシート1!$A$1:$BS$1,0),0)</f>
        <v>25.391242295724329</v>
      </c>
      <c r="BK23" s="40">
        <f t="shared" si="1"/>
        <v>40.928510742985239</v>
      </c>
      <c r="BL23" s="40">
        <f t="shared" si="2"/>
        <v>39.539161543482294</v>
      </c>
      <c r="BM23" s="40">
        <f>VLOOKUP($AX23&amp;"_"&amp;$BC$14,データシート1!$A:$BS,MATCH($BC$12&amp;"_"&amp;BM$20,データシート1!$A$1:$BS$1,0),0)</f>
        <v>22.628845849494684</v>
      </c>
      <c r="BN23" s="40">
        <f>VLOOKUP($AX23&amp;"_"&amp;$BC$14,データシート1!$A:$BS,MATCH($BC$12&amp;"_"&amp;BN$20,データシート1!$A$1:$BS$1,0),0)</f>
        <v>16.910315693987609</v>
      </c>
      <c r="BO23" s="40">
        <f>VLOOKUP($AX23&amp;"_"&amp;$BC$14,データシート1!$A:$BS,MATCH($BC$12&amp;"_"&amp;BO$20,データシート1!$A$1:$BS$1,0),0)</f>
        <v>1.3893491995029428</v>
      </c>
      <c r="BP23" s="40">
        <f>VLOOKUP($AX23&amp;"_"&amp;$BC$14,データシート1!$A:$BS,MATCH($BC$12&amp;"_"&amp;BP$20,データシート1!$A$1:$BS$1,0),0)</f>
        <v>0</v>
      </c>
      <c r="BQ23" s="40">
        <f>VLOOKUP($AX23&amp;"_"&amp;$BC$14,データシート1!$A:$BS,MATCH($BC$12&amp;"_"&amp;BQ$20,データシート1!$A$1:$BS$1,0),0)</f>
        <v>3.082262405222564</v>
      </c>
      <c r="BR23" s="41">
        <f t="shared" si="3"/>
        <v>159.76743986049974</v>
      </c>
      <c r="BT23" s="134" t="str">
        <f t="shared" si="4"/>
        <v>池田町</v>
      </c>
      <c r="BU23" s="38">
        <f t="shared" ref="BU23:BU68" si="25">BD23</f>
        <v>159.76743986049974</v>
      </c>
      <c r="BV23" s="69">
        <f t="shared" si="16"/>
        <v>0.46214007176809341</v>
      </c>
      <c r="BW23" s="69">
        <f t="shared" si="5"/>
        <v>0.42780009070242103</v>
      </c>
      <c r="BX23" s="69">
        <f t="shared" si="5"/>
        <v>1.2325689199262165E-2</v>
      </c>
      <c r="BY23" s="69">
        <f t="shared" si="5"/>
        <v>2.2014291866410112E-2</v>
      </c>
      <c r="BZ23" s="69">
        <f t="shared" si="5"/>
        <v>0.10346593966621258</v>
      </c>
      <c r="CA23" s="69">
        <f t="shared" si="5"/>
        <v>0.15892626381129085</v>
      </c>
      <c r="CB23" s="69">
        <f t="shared" si="5"/>
        <v>0.25617554351951682</v>
      </c>
      <c r="CC23" s="69">
        <f t="shared" si="5"/>
        <v>0.24747947127403272</v>
      </c>
      <c r="CD23" s="69">
        <f t="shared" si="5"/>
        <v>0.14163615483388209</v>
      </c>
      <c r="CE23" s="69">
        <f t="shared" si="5"/>
        <v>0.10584331644015063</v>
      </c>
      <c r="CF23" s="69">
        <f t="shared" si="5"/>
        <v>8.6960722454841061E-3</v>
      </c>
      <c r="CG23" s="69">
        <f t="shared" si="5"/>
        <v>0</v>
      </c>
      <c r="CH23" s="69">
        <f t="shared" si="5"/>
        <v>1.9292181234886335E-2</v>
      </c>
      <c r="CI23" s="135">
        <f t="shared" si="6"/>
        <v>1</v>
      </c>
      <c r="CK23" s="136" t="str">
        <f t="shared" si="7"/>
        <v>池田町</v>
      </c>
      <c r="CL23" s="137">
        <f t="shared" si="17"/>
        <v>73.834936123335893</v>
      </c>
      <c r="CM23" s="75">
        <f t="shared" si="18"/>
        <v>0.80833008239221449</v>
      </c>
      <c r="CN23" s="76">
        <f t="shared" si="19"/>
        <v>68.348525263615386</v>
      </c>
      <c r="CO23" s="75">
        <f t="shared" si="20"/>
        <v>0.87321562198755465</v>
      </c>
      <c r="CP23" s="76">
        <f t="shared" si="8"/>
        <v>1.9692438078823291</v>
      </c>
      <c r="CQ23" s="75">
        <f t="shared" si="21"/>
        <v>0</v>
      </c>
      <c r="CR23" s="76">
        <f t="shared" si="9"/>
        <v>3.5171670518381659</v>
      </c>
      <c r="CS23" s="75">
        <f t="shared" si="22"/>
        <v>0</v>
      </c>
      <c r="CT23" s="76">
        <f t="shared" si="10"/>
        <v>16.530488293231713</v>
      </c>
      <c r="CU23" s="77">
        <f t="shared" si="23"/>
        <v>0</v>
      </c>
      <c r="CV23" s="18"/>
      <c r="CW23" s="1078">
        <f t="shared" si="24"/>
        <v>59.683</v>
      </c>
      <c r="CX23" s="1081">
        <f>VLOOKUP($AX23&amp;"_"&amp;$CW$14,データシート1!$A:$BS,MATCH($CW$12&amp;"_"&amp;CX$20,データシート1!$A$1:$BS$1,0),0)</f>
        <v>59.683</v>
      </c>
      <c r="CY23" s="1081">
        <f>VLOOKUP($AX23&amp;"_"&amp;$CW$14,データシート1!$A:$BS,MATCH($CW$12&amp;"_"&amp;CY$20,データシート1!$A$1:$BS$1,0),0)</f>
        <v>0</v>
      </c>
      <c r="CZ23" s="1081">
        <f>VLOOKUP($AX23&amp;"_"&amp;$CW$14,データシート1!$A:$BS,MATCH($CW$12&amp;"_"&amp;CZ$20,データシート1!$A$1:$BS$1,0),0)</f>
        <v>0</v>
      </c>
      <c r="DA23" s="1081">
        <f>VLOOKUP($AX23&amp;"_"&amp;$CW$14,データシート1!$A:$BS,MATCH($CW$12&amp;"_"&amp;DA$20,データシート1!$A$1:$BS$1,0),0)</f>
        <v>0</v>
      </c>
      <c r="DB23" s="1081">
        <f>VLOOKUP($AX23&amp;"_"&amp;$CW$14,データシート1!$A:$BS,MATCH($CW$12&amp;"_"&amp;DB$20,データシート1!$A$1:$BS$1,0),0)</f>
        <v>0</v>
      </c>
      <c r="DC23" s="1081">
        <f>VLOOKUP($AX23&amp;"_"&amp;$CW$14,データシート1!$A:$BS,MATCH($CW$12&amp;"_"&amp;DC$20,データシート1!$A$1:$BS$1,0),0)</f>
        <v>0</v>
      </c>
      <c r="DD23" s="1080">
        <f t="shared" si="11"/>
        <v>59.683</v>
      </c>
      <c r="DE23" s="18"/>
      <c r="DF23" s="138">
        <f>VLOOKUP($AX23&amp;"_"&amp;$DF$14,データシート1!$A:$BS,MATCH($DF$12&amp;"_"&amp;DF$20,データシート1!$A$1:$BS$1,0),0)</f>
        <v>9</v>
      </c>
      <c r="DG23" s="74">
        <f>VLOOKUP($AX23&amp;"_"&amp;$DF$14,データシート1!$A:$BS,MATCH($DF$12&amp;"_"&amp;DG$20,データシート1!$A$1:$BS$1,0),0)</f>
        <v>0</v>
      </c>
      <c r="DH23" s="74">
        <f>VLOOKUP($AX23&amp;"_"&amp;$DF$14,データシート1!$A:$BS,MATCH($DF$12&amp;"_"&amp;DH$20,データシート1!$A$1:$BS$1,0),0)</f>
        <v>0</v>
      </c>
      <c r="DI23" s="74">
        <f>VLOOKUP($AX23&amp;"_"&amp;$DF$14,データシート1!$A:$BS,MATCH($DF$12&amp;"_"&amp;DI$20,データシート1!$A$1:$BS$1,0),0)</f>
        <v>0</v>
      </c>
      <c r="DJ23" s="74">
        <f>VLOOKUP($AX23&amp;"_"&amp;$DF$14,データシート1!$A:$BS,MATCH($DF$12&amp;"_"&amp;DJ$20,データシート1!$A$1:$BS$1,0),0)</f>
        <v>0</v>
      </c>
      <c r="DK23" s="74">
        <f>VLOOKUP($AX23&amp;"_"&amp;$DF$14,データシート1!$A:$BS,MATCH($DF$12&amp;"_"&amp;DK$20,データシート1!$A$1:$BS$1,0),0)</f>
        <v>0</v>
      </c>
      <c r="DL23" s="78">
        <f t="shared" si="12"/>
        <v>9</v>
      </c>
      <c r="DM23" s="18"/>
      <c r="DN23" s="139">
        <f t="shared" ref="DN23:DN67" si="26">IF($DD23=0,0,ROUND(CX23/$DD23,2))</f>
        <v>1</v>
      </c>
      <c r="DO23" s="140">
        <f t="shared" ref="DO23:DO67" si="27">IF($DD23=0,0,ROUND(CY23/$DD23,2))</f>
        <v>0</v>
      </c>
      <c r="DP23" s="140">
        <f t="shared" si="13"/>
        <v>0</v>
      </c>
      <c r="DQ23" s="140">
        <f t="shared" si="13"/>
        <v>0</v>
      </c>
      <c r="DR23" s="140">
        <f t="shared" si="13"/>
        <v>0</v>
      </c>
      <c r="DS23" s="141">
        <f t="shared" ref="DS23:DS67" si="28">IF($DD23=0,0,ROUND(DC23/$DD23,2))</f>
        <v>0</v>
      </c>
    </row>
    <row r="24" spans="1:123" ht="30" customHeight="1">
      <c r="B24" s="658"/>
      <c r="C24" s="23"/>
      <c r="D24" s="23"/>
      <c r="E24" s="23"/>
      <c r="F24" s="23"/>
      <c r="G24" s="23"/>
      <c r="H24" s="23"/>
      <c r="I24" s="23"/>
      <c r="J24" s="23"/>
      <c r="K24" s="23"/>
      <c r="L24" s="23"/>
      <c r="M24" s="23"/>
      <c r="N24" s="23"/>
      <c r="O24" s="23"/>
      <c r="P24" s="23"/>
      <c r="Q24" s="23"/>
      <c r="R24" s="23"/>
      <c r="S24" s="23"/>
      <c r="T24" s="23"/>
      <c r="U24" s="23"/>
      <c r="V24" s="23"/>
      <c r="W24" s="23"/>
      <c r="X24" s="23"/>
      <c r="Y24" s="23"/>
      <c r="Z24" s="23"/>
      <c r="AA24" s="657"/>
      <c r="AB24" s="23"/>
      <c r="AC24" s="658"/>
      <c r="AD24" s="23"/>
      <c r="AE24" s="23"/>
      <c r="AF24" s="23"/>
      <c r="AG24" s="23"/>
      <c r="AH24" s="23"/>
      <c r="AI24" s="23"/>
      <c r="AQ24" s="18"/>
      <c r="AR24" s="18"/>
      <c r="AS24" s="18"/>
      <c r="AT24" s="313"/>
      <c r="AX24" s="20" t="str">
        <f>比較地域マスタ!$Y9</f>
        <v>24442</v>
      </c>
      <c r="AY24" s="20" t="str">
        <f>IF(IFERROR(比較地域マスタ!$Z9,"")=0,"",IFERROR(比較地域マスタ!$Z9,""))</f>
        <v>明和町</v>
      </c>
      <c r="BB24" s="122" t="str">
        <f t="shared" si="0"/>
        <v>24442</v>
      </c>
      <c r="BC24" s="123" t="str">
        <f t="shared" si="0"/>
        <v>明和町</v>
      </c>
      <c r="BD24" s="40">
        <f t="shared" si="14"/>
        <v>131.65308251975171</v>
      </c>
      <c r="BE24" s="40">
        <f t="shared" si="15"/>
        <v>38.35707178189341</v>
      </c>
      <c r="BF24" s="40">
        <f>VLOOKUP($AX24&amp;"_"&amp;$BC$14,データシート1!$A:$BS,MATCH($BC$12&amp;"_"&amp;BF$20,データシート1!$A$1:$BS$1,0),0)</f>
        <v>31.038818566227661</v>
      </c>
      <c r="BG24" s="40">
        <f>VLOOKUP($AX24&amp;"_"&amp;$BC$14,データシート1!$A:$BS,MATCH($BC$12&amp;"_"&amp;BG$20,データシート1!$A$1:$BS$1,0),0)</f>
        <v>1.3302839324223055</v>
      </c>
      <c r="BH24" s="40">
        <f>VLOOKUP($AX24&amp;"_"&amp;$BC$14,データシート1!$A:$BS,MATCH($BC$12&amp;"_"&amp;BH$20,データシート1!$A$1:$BS$1,0),0)</f>
        <v>5.9879692832434444</v>
      </c>
      <c r="BI24" s="40">
        <f>VLOOKUP($AX24&amp;"_"&amp;$BC$14,データシート1!$A:$BS,MATCH($BC$12&amp;"_"&amp;BI$20,データシート1!$A$1:$BS$1,0),0)</f>
        <v>22.473351553734339</v>
      </c>
      <c r="BJ24" s="40">
        <f>VLOOKUP($AX24&amp;"_"&amp;$BC$14,データシート1!$A:$BS,MATCH($BC$12&amp;"_"&amp;BJ$20,データシート1!$A$1:$BS$1,0),0)</f>
        <v>26.332754578846512</v>
      </c>
      <c r="BK24" s="40">
        <f t="shared" si="1"/>
        <v>42.7063145647192</v>
      </c>
      <c r="BL24" s="40">
        <f t="shared" si="2"/>
        <v>41.345267687321311</v>
      </c>
      <c r="BM24" s="40">
        <f>VLOOKUP($AX24&amp;"_"&amp;$BC$14,データシート1!$A:$BS,MATCH($BC$12&amp;"_"&amp;BM$20,データシート1!$A$1:$BS$1,0),0)</f>
        <v>21.877349855606088</v>
      </c>
      <c r="BN24" s="40">
        <f>VLOOKUP($AX24&amp;"_"&amp;$BC$14,データシート1!$A:$BS,MATCH($BC$12&amp;"_"&amp;BN$20,データシート1!$A$1:$BS$1,0),0)</f>
        <v>19.467917831715219</v>
      </c>
      <c r="BO24" s="40">
        <f>VLOOKUP($AX24&amp;"_"&amp;$BC$14,データシート1!$A:$BS,MATCH($BC$12&amp;"_"&amp;BO$20,データシート1!$A$1:$BS$1,0),0)</f>
        <v>1.3610468773978874</v>
      </c>
      <c r="BP24" s="40">
        <f>VLOOKUP($AX24&amp;"_"&amp;$BC$14,データシート1!$A:$BS,MATCH($BC$12&amp;"_"&amp;BP$20,データシート1!$A$1:$BS$1,0),0)</f>
        <v>0</v>
      </c>
      <c r="BQ24" s="40">
        <f>VLOOKUP($AX24&amp;"_"&amp;$BC$14,データシート1!$A:$BS,MATCH($BC$12&amp;"_"&amp;BQ$20,データシート1!$A$1:$BS$1,0),0)</f>
        <v>1.783590040558229</v>
      </c>
      <c r="BR24" s="41">
        <f t="shared" si="3"/>
        <v>131.65308251975171</v>
      </c>
      <c r="BT24" s="134" t="str">
        <f t="shared" si="4"/>
        <v>明和町</v>
      </c>
      <c r="BU24" s="38">
        <f t="shared" si="25"/>
        <v>131.65308251975171</v>
      </c>
      <c r="BV24" s="69">
        <f t="shared" si="16"/>
        <v>0.29134959127249266</v>
      </c>
      <c r="BW24" s="69">
        <f t="shared" si="5"/>
        <v>0.23576218628660636</v>
      </c>
      <c r="BX24" s="69">
        <f t="shared" si="5"/>
        <v>1.0104464756628278E-2</v>
      </c>
      <c r="BY24" s="69">
        <f t="shared" si="5"/>
        <v>4.548294022925805E-2</v>
      </c>
      <c r="BZ24" s="69">
        <f t="shared" si="5"/>
        <v>0.17070129406474549</v>
      </c>
      <c r="CA24" s="69">
        <f t="shared" si="5"/>
        <v>0.20001624021903058</v>
      </c>
      <c r="CB24" s="69">
        <f t="shared" si="5"/>
        <v>0.32438522324999142</v>
      </c>
      <c r="CC24" s="69">
        <f t="shared" si="5"/>
        <v>0.31404709176572715</v>
      </c>
      <c r="CD24" s="69">
        <f t="shared" si="5"/>
        <v>0.1661742318287448</v>
      </c>
      <c r="CE24" s="69">
        <f t="shared" si="5"/>
        <v>0.14787285993698232</v>
      </c>
      <c r="CF24" s="69">
        <f t="shared" si="5"/>
        <v>1.0338131484264273E-2</v>
      </c>
      <c r="CG24" s="69">
        <f t="shared" si="5"/>
        <v>0</v>
      </c>
      <c r="CH24" s="69">
        <f t="shared" si="5"/>
        <v>1.3547651193739726E-2</v>
      </c>
      <c r="CI24" s="135">
        <f t="shared" si="6"/>
        <v>1</v>
      </c>
      <c r="CK24" s="136" t="str">
        <f t="shared" si="7"/>
        <v>明和町</v>
      </c>
      <c r="CL24" s="137">
        <f t="shared" si="17"/>
        <v>38.35707178189341</v>
      </c>
      <c r="CM24" s="75">
        <f t="shared" si="18"/>
        <v>0</v>
      </c>
      <c r="CN24" s="76">
        <f t="shared" si="19"/>
        <v>31.038818566227661</v>
      </c>
      <c r="CO24" s="75">
        <f t="shared" si="20"/>
        <v>0</v>
      </c>
      <c r="CP24" s="76">
        <f t="shared" si="8"/>
        <v>1.3302839324223055</v>
      </c>
      <c r="CQ24" s="75">
        <f t="shared" si="21"/>
        <v>0</v>
      </c>
      <c r="CR24" s="76">
        <f t="shared" si="9"/>
        <v>5.9879692832434444</v>
      </c>
      <c r="CS24" s="75">
        <f t="shared" si="22"/>
        <v>0</v>
      </c>
      <c r="CT24" s="76">
        <f t="shared" si="10"/>
        <v>22.473351553734339</v>
      </c>
      <c r="CU24" s="77">
        <f t="shared" si="23"/>
        <v>0.13598327746945213</v>
      </c>
      <c r="CV24" s="18"/>
      <c r="CW24" s="1078">
        <f t="shared" si="24"/>
        <v>0</v>
      </c>
      <c r="CX24" s="1081">
        <f>VLOOKUP($AX24&amp;"_"&amp;$CW$14,データシート1!$A:$BS,MATCH($CW$12&amp;"_"&amp;CX$20,データシート1!$A$1:$BS$1,0),0)</f>
        <v>0</v>
      </c>
      <c r="CY24" s="1081">
        <f>VLOOKUP($AX24&amp;"_"&amp;$CW$14,データシート1!$A:$BS,MATCH($CW$12&amp;"_"&amp;CY$20,データシート1!$A$1:$BS$1,0),0)</f>
        <v>0</v>
      </c>
      <c r="CZ24" s="1081">
        <f>VLOOKUP($AX24&amp;"_"&amp;$CW$14,データシート1!$A:$BS,MATCH($CW$12&amp;"_"&amp;CZ$20,データシート1!$A$1:$BS$1,0),0)</f>
        <v>0</v>
      </c>
      <c r="DA24" s="1081">
        <f>VLOOKUP($AX24&amp;"_"&amp;$CW$14,データシート1!$A:$BS,MATCH($CW$12&amp;"_"&amp;DA$20,データシート1!$A$1:$BS$1,0),0)</f>
        <v>3.056</v>
      </c>
      <c r="DB24" s="1081">
        <f>VLOOKUP($AX24&amp;"_"&amp;$CW$14,データシート1!$A:$BS,MATCH($CW$12&amp;"_"&amp;DB$20,データシート1!$A$1:$BS$1,0),0)</f>
        <v>0</v>
      </c>
      <c r="DC24" s="1081">
        <f>VLOOKUP($AX24&amp;"_"&amp;$CW$14,データシート1!$A:$BS,MATCH($CW$12&amp;"_"&amp;DC$20,データシート1!$A$1:$BS$1,0),0)</f>
        <v>0</v>
      </c>
      <c r="DD24" s="1080">
        <f t="shared" si="11"/>
        <v>3.056</v>
      </c>
      <c r="DE24" s="18"/>
      <c r="DF24" s="138">
        <f>VLOOKUP($AX24&amp;"_"&amp;$DF$14,データシート1!$A:$BS,MATCH($DF$12&amp;"_"&amp;DF$20,データシート1!$A$1:$BS$1,0),0)</f>
        <v>0</v>
      </c>
      <c r="DG24" s="74">
        <f>VLOOKUP($AX24&amp;"_"&amp;$DF$14,データシート1!$A:$BS,MATCH($DF$12&amp;"_"&amp;DG$20,データシート1!$A$1:$BS$1,0),0)</f>
        <v>0</v>
      </c>
      <c r="DH24" s="74">
        <f>VLOOKUP($AX24&amp;"_"&amp;$DF$14,データシート1!$A:$BS,MATCH($DF$12&amp;"_"&amp;DH$20,データシート1!$A$1:$BS$1,0),0)</f>
        <v>0</v>
      </c>
      <c r="DI24" s="74">
        <f>VLOOKUP($AX24&amp;"_"&amp;$DF$14,データシート1!$A:$BS,MATCH($DF$12&amp;"_"&amp;DI$20,データシート1!$A$1:$BS$1,0),0)</f>
        <v>1</v>
      </c>
      <c r="DJ24" s="74">
        <f>VLOOKUP($AX24&amp;"_"&amp;$DF$14,データシート1!$A:$BS,MATCH($DF$12&amp;"_"&amp;DJ$20,データシート1!$A$1:$BS$1,0),0)</f>
        <v>0</v>
      </c>
      <c r="DK24" s="74">
        <f>VLOOKUP($AX24&amp;"_"&amp;$DF$14,データシート1!$A:$BS,MATCH($DF$12&amp;"_"&amp;DK$20,データシート1!$A$1:$BS$1,0),0)</f>
        <v>0</v>
      </c>
      <c r="DL24" s="78">
        <f t="shared" si="12"/>
        <v>1</v>
      </c>
      <c r="DM24" s="18"/>
      <c r="DN24" s="139">
        <f t="shared" si="26"/>
        <v>0</v>
      </c>
      <c r="DO24" s="140">
        <f t="shared" si="27"/>
        <v>0</v>
      </c>
      <c r="DP24" s="140">
        <f t="shared" si="13"/>
        <v>0</v>
      </c>
      <c r="DQ24" s="140">
        <f t="shared" si="13"/>
        <v>1</v>
      </c>
      <c r="DR24" s="140">
        <f t="shared" si="13"/>
        <v>0</v>
      </c>
      <c r="DS24" s="141">
        <f t="shared" si="28"/>
        <v>0</v>
      </c>
    </row>
    <row r="25" spans="1:123" ht="30" customHeight="1">
      <c r="B25" s="658"/>
      <c r="C25" s="23"/>
      <c r="D25" s="23"/>
      <c r="E25" s="23"/>
      <c r="F25" s="23"/>
      <c r="G25" s="23"/>
      <c r="H25" s="23"/>
      <c r="I25" s="23"/>
      <c r="J25" s="23"/>
      <c r="K25" s="23"/>
      <c r="L25" s="23"/>
      <c r="M25" s="23"/>
      <c r="N25" s="23"/>
      <c r="O25" s="23"/>
      <c r="P25" s="23"/>
      <c r="Q25" s="23"/>
      <c r="R25" s="23"/>
      <c r="S25" s="23"/>
      <c r="T25" s="23"/>
      <c r="U25" s="23"/>
      <c r="V25" s="23"/>
      <c r="W25" s="23"/>
      <c r="X25" s="23"/>
      <c r="Y25" s="23"/>
      <c r="Z25" s="23"/>
      <c r="AA25" s="657"/>
      <c r="AB25" s="23"/>
      <c r="AC25" s="658"/>
      <c r="AD25" s="23"/>
      <c r="AE25" s="23"/>
      <c r="AF25" s="23"/>
      <c r="AG25" s="23"/>
      <c r="AH25" s="23"/>
      <c r="AI25" s="23"/>
      <c r="AQ25" s="18"/>
      <c r="AR25" s="18"/>
      <c r="AS25" s="18"/>
      <c r="AT25" s="313"/>
      <c r="AX25" s="20" t="str">
        <f>比較地域マスタ!$Y10</f>
        <v>01692</v>
      </c>
      <c r="AY25" s="20" t="str">
        <f>IF(IFERROR(比較地域マスタ!$Z10,"")=0,"",IFERROR(比較地域マスタ!$Z10,""))</f>
        <v>中標津町</v>
      </c>
      <c r="BB25" s="122" t="str">
        <f t="shared" si="0"/>
        <v>01692</v>
      </c>
      <c r="BC25" s="123" t="str">
        <f t="shared" si="0"/>
        <v>中標津町</v>
      </c>
      <c r="BD25" s="40">
        <f t="shared" si="14"/>
        <v>222.01771317181269</v>
      </c>
      <c r="BE25" s="40">
        <f t="shared" si="15"/>
        <v>68.915236376195196</v>
      </c>
      <c r="BF25" s="40">
        <f>VLOOKUP($AX25&amp;"_"&amp;$BC$14,データシート1!$A:$BS,MATCH($BC$12&amp;"_"&amp;BF$20,データシート1!$A$1:$BS$1,0),0)</f>
        <v>37.816931234882581</v>
      </c>
      <c r="BG25" s="40">
        <f>VLOOKUP($AX25&amp;"_"&amp;$BC$14,データシート1!$A:$BS,MATCH($BC$12&amp;"_"&amp;BG$20,データシート1!$A$1:$BS$1,0),0)</f>
        <v>4.1320698547109886</v>
      </c>
      <c r="BH25" s="40">
        <f>VLOOKUP($AX25&amp;"_"&amp;$BC$14,データシート1!$A:$BS,MATCH($BC$12&amp;"_"&amp;BH$20,データシート1!$A$1:$BS$1,0),0)</f>
        <v>26.966235286601631</v>
      </c>
      <c r="BI25" s="40">
        <f>VLOOKUP($AX25&amp;"_"&amp;$BC$14,データシート1!$A:$BS,MATCH($BC$12&amp;"_"&amp;BI$20,データシート1!$A$1:$BS$1,0),0)</f>
        <v>40.860612616042957</v>
      </c>
      <c r="BJ25" s="40">
        <f>VLOOKUP($AX25&amp;"_"&amp;$BC$14,データシート1!$A:$BS,MATCH($BC$12&amp;"_"&amp;BJ$20,データシート1!$A$1:$BS$1,0),0)</f>
        <v>50.433370886331645</v>
      </c>
      <c r="BK25" s="40">
        <f t="shared" si="1"/>
        <v>58.828024523759872</v>
      </c>
      <c r="BL25" s="40">
        <f t="shared" si="2"/>
        <v>57.45990206583572</v>
      </c>
      <c r="BM25" s="40">
        <f>VLOOKUP($AX25&amp;"_"&amp;$BC$14,データシート1!$A:$BS,MATCH($BC$12&amp;"_"&amp;BM$20,データシート1!$A$1:$BS$1,0),0)</f>
        <v>24.485894609066698</v>
      </c>
      <c r="BN25" s="40">
        <f>VLOOKUP($AX25&amp;"_"&amp;$BC$14,データシート1!$A:$BS,MATCH($BC$12&amp;"_"&amp;BN$20,データシート1!$A$1:$BS$1,0),0)</f>
        <v>32.974007456769023</v>
      </c>
      <c r="BO25" s="40">
        <f>VLOOKUP($AX25&amp;"_"&amp;$BC$14,データシート1!$A:$BS,MATCH($BC$12&amp;"_"&amp;BO$20,データシート1!$A$1:$BS$1,0),0)</f>
        <v>1.3681224579241513</v>
      </c>
      <c r="BP25" s="40">
        <f>VLOOKUP($AX25&amp;"_"&amp;$BC$14,データシート1!$A:$BS,MATCH($BC$12&amp;"_"&amp;BP$20,データシート1!$A$1:$BS$1,0),0)</f>
        <v>0</v>
      </c>
      <c r="BQ25" s="40">
        <f>VLOOKUP($AX25&amp;"_"&amp;$BC$14,データシート1!$A:$BS,MATCH($BC$12&amp;"_"&amp;BQ$20,データシート1!$A$1:$BS$1,0),0)</f>
        <v>2.980468769483037</v>
      </c>
      <c r="BR25" s="41">
        <f t="shared" si="3"/>
        <v>222.01771317181269</v>
      </c>
      <c r="BT25" s="134" t="str">
        <f t="shared" si="4"/>
        <v>中標津町</v>
      </c>
      <c r="BU25" s="38">
        <f t="shared" si="25"/>
        <v>222.01771317181269</v>
      </c>
      <c r="BV25" s="69">
        <f t="shared" si="16"/>
        <v>0.3104042258234766</v>
      </c>
      <c r="BW25" s="69">
        <f t="shared" si="5"/>
        <v>0.17033294638800833</v>
      </c>
      <c r="BX25" s="69">
        <f t="shared" si="5"/>
        <v>1.8611442283946535E-2</v>
      </c>
      <c r="BY25" s="69">
        <f t="shared" si="5"/>
        <v>0.12145983715152173</v>
      </c>
      <c r="BZ25" s="69">
        <f t="shared" si="5"/>
        <v>0.18404212903689438</v>
      </c>
      <c r="CA25" s="69">
        <f t="shared" si="5"/>
        <v>0.22715922151356818</v>
      </c>
      <c r="CB25" s="69">
        <f t="shared" si="5"/>
        <v>0.26496995975377274</v>
      </c>
      <c r="CC25" s="69">
        <f t="shared" si="5"/>
        <v>0.25880773765726189</v>
      </c>
      <c r="CD25" s="69">
        <f t="shared" si="5"/>
        <v>0.11028802278545143</v>
      </c>
      <c r="CE25" s="69">
        <f t="shared" si="5"/>
        <v>0.14851971487181048</v>
      </c>
      <c r="CF25" s="69">
        <f t="shared" si="5"/>
        <v>6.1622220965108464E-3</v>
      </c>
      <c r="CG25" s="69">
        <f t="shared" si="5"/>
        <v>0</v>
      </c>
      <c r="CH25" s="69">
        <f t="shared" si="5"/>
        <v>1.3424463872288172E-2</v>
      </c>
      <c r="CI25" s="135">
        <f t="shared" si="6"/>
        <v>1</v>
      </c>
      <c r="CK25" s="136" t="str">
        <f t="shared" si="7"/>
        <v>中標津町</v>
      </c>
      <c r="CL25" s="137">
        <f t="shared" si="17"/>
        <v>68.915236376195196</v>
      </c>
      <c r="CM25" s="75">
        <f t="shared" si="18"/>
        <v>0.33683407647743729</v>
      </c>
      <c r="CN25" s="76">
        <f t="shared" si="19"/>
        <v>37.816931234882581</v>
      </c>
      <c r="CO25" s="75">
        <f t="shared" si="20"/>
        <v>0.61382558663533704</v>
      </c>
      <c r="CP25" s="76">
        <f t="shared" si="8"/>
        <v>4.1320698547109886</v>
      </c>
      <c r="CQ25" s="75">
        <f t="shared" si="21"/>
        <v>0</v>
      </c>
      <c r="CR25" s="76">
        <f t="shared" si="9"/>
        <v>26.966235286601631</v>
      </c>
      <c r="CS25" s="75">
        <f t="shared" si="22"/>
        <v>0</v>
      </c>
      <c r="CT25" s="76">
        <f t="shared" si="10"/>
        <v>40.860612616042957</v>
      </c>
      <c r="CU25" s="77">
        <f t="shared" si="23"/>
        <v>0</v>
      </c>
      <c r="CV25" s="18"/>
      <c r="CW25" s="1078">
        <f t="shared" si="24"/>
        <v>23.213000000000001</v>
      </c>
      <c r="CX25" s="1081">
        <f>VLOOKUP($AX25&amp;"_"&amp;$CW$14,データシート1!$A:$BS,MATCH($CW$12&amp;"_"&amp;CX$20,データシート1!$A$1:$BS$1,0),0)</f>
        <v>23.213000000000001</v>
      </c>
      <c r="CY25" s="1081">
        <f>VLOOKUP($AX25&amp;"_"&amp;$CW$14,データシート1!$A:$BS,MATCH($CW$12&amp;"_"&amp;CY$20,データシート1!$A$1:$BS$1,0),0)</f>
        <v>0</v>
      </c>
      <c r="CZ25" s="1081">
        <f>VLOOKUP($AX25&amp;"_"&amp;$CW$14,データシート1!$A:$BS,MATCH($CW$12&amp;"_"&amp;CZ$20,データシート1!$A$1:$BS$1,0),0)</f>
        <v>0</v>
      </c>
      <c r="DA25" s="1081">
        <f>VLOOKUP($AX25&amp;"_"&amp;$CW$14,データシート1!$A:$BS,MATCH($CW$12&amp;"_"&amp;DA$20,データシート1!$A$1:$BS$1,0),0)</f>
        <v>0</v>
      </c>
      <c r="DB25" s="1081">
        <f>VLOOKUP($AX25&amp;"_"&amp;$CW$14,データシート1!$A:$BS,MATCH($CW$12&amp;"_"&amp;DB$20,データシート1!$A$1:$BS$1,0),0)</f>
        <v>0</v>
      </c>
      <c r="DC25" s="1081">
        <f>VLOOKUP($AX25&amp;"_"&amp;$CW$14,データシート1!$A:$BS,MATCH($CW$12&amp;"_"&amp;DC$20,データシート1!$A$1:$BS$1,0),0)</f>
        <v>0</v>
      </c>
      <c r="DD25" s="1080">
        <f t="shared" si="11"/>
        <v>23.213000000000001</v>
      </c>
      <c r="DE25" s="18"/>
      <c r="DF25" s="138">
        <f>VLOOKUP($AX25&amp;"_"&amp;$DF$14,データシート1!$A:$BS,MATCH($DF$12&amp;"_"&amp;DF$20,データシート1!$A$1:$BS$1,0),0)</f>
        <v>1</v>
      </c>
      <c r="DG25" s="74">
        <f>VLOOKUP($AX25&amp;"_"&amp;$DF$14,データシート1!$A:$BS,MATCH($DF$12&amp;"_"&amp;DG$20,データシート1!$A$1:$BS$1,0),0)</f>
        <v>0</v>
      </c>
      <c r="DH25" s="74">
        <f>VLOOKUP($AX25&amp;"_"&amp;$DF$14,データシート1!$A:$BS,MATCH($DF$12&amp;"_"&amp;DH$20,データシート1!$A$1:$BS$1,0),0)</f>
        <v>0</v>
      </c>
      <c r="DI25" s="74">
        <f>VLOOKUP($AX25&amp;"_"&amp;$DF$14,データシート1!$A:$BS,MATCH($DF$12&amp;"_"&amp;DI$20,データシート1!$A$1:$BS$1,0),0)</f>
        <v>0</v>
      </c>
      <c r="DJ25" s="74">
        <f>VLOOKUP($AX25&amp;"_"&amp;$DF$14,データシート1!$A:$BS,MATCH($DF$12&amp;"_"&amp;DJ$20,データシート1!$A$1:$BS$1,0),0)</f>
        <v>0</v>
      </c>
      <c r="DK25" s="74">
        <f>VLOOKUP($AX25&amp;"_"&amp;$DF$14,データシート1!$A:$BS,MATCH($DF$12&amp;"_"&amp;DK$20,データシート1!$A$1:$BS$1,0),0)</f>
        <v>0</v>
      </c>
      <c r="DL25" s="78">
        <f t="shared" si="12"/>
        <v>1</v>
      </c>
      <c r="DM25" s="18"/>
      <c r="DN25" s="139">
        <f t="shared" si="26"/>
        <v>1</v>
      </c>
      <c r="DO25" s="140">
        <f t="shared" si="27"/>
        <v>0</v>
      </c>
      <c r="DP25" s="140">
        <f t="shared" si="13"/>
        <v>0</v>
      </c>
      <c r="DQ25" s="140">
        <f t="shared" si="13"/>
        <v>0</v>
      </c>
      <c r="DR25" s="140">
        <f t="shared" si="13"/>
        <v>0</v>
      </c>
      <c r="DS25" s="141">
        <f t="shared" si="28"/>
        <v>0</v>
      </c>
    </row>
    <row r="26" spans="1:123" ht="30" customHeight="1">
      <c r="B26" s="658"/>
      <c r="C26" s="23"/>
      <c r="D26" s="23"/>
      <c r="E26" s="23"/>
      <c r="F26" s="23"/>
      <c r="G26" s="23"/>
      <c r="H26" s="23"/>
      <c r="I26" s="23"/>
      <c r="J26" s="23"/>
      <c r="K26" s="23"/>
      <c r="L26" s="23"/>
      <c r="M26" s="23"/>
      <c r="N26" s="23"/>
      <c r="O26" s="23"/>
      <c r="P26" s="23"/>
      <c r="Q26" s="23"/>
      <c r="R26" s="23"/>
      <c r="S26" s="23"/>
      <c r="T26" s="23"/>
      <c r="U26" s="23"/>
      <c r="V26" s="23"/>
      <c r="W26" s="23"/>
      <c r="X26" s="23"/>
      <c r="Y26" s="23"/>
      <c r="Z26" s="23"/>
      <c r="AA26" s="657"/>
      <c r="AB26" s="23"/>
      <c r="AC26" s="658"/>
      <c r="AD26" s="23"/>
      <c r="AE26" s="23"/>
      <c r="AF26" s="23"/>
      <c r="AG26" s="23"/>
      <c r="AH26" s="23"/>
      <c r="AI26" s="23"/>
      <c r="AQ26" s="18"/>
      <c r="AR26" s="18"/>
      <c r="AS26" s="18"/>
      <c r="AT26" s="313"/>
      <c r="AX26" s="20" t="str">
        <f>比較地域マスタ!$Y11</f>
        <v>43205</v>
      </c>
      <c r="AY26" s="20" t="str">
        <f>IF(IFERROR(比較地域マスタ!$Z11,"")=0,"",IFERROR(比較地域マスタ!$Z11,""))</f>
        <v>水俣市</v>
      </c>
      <c r="BB26" s="122" t="str">
        <f t="shared" si="0"/>
        <v>43205</v>
      </c>
      <c r="BC26" s="123" t="str">
        <f t="shared" si="0"/>
        <v>水俣市</v>
      </c>
      <c r="BD26" s="40">
        <f t="shared" si="14"/>
        <v>133.34781882832036</v>
      </c>
      <c r="BE26" s="40">
        <f t="shared" si="15"/>
        <v>36.614286178657359</v>
      </c>
      <c r="BF26" s="40">
        <f>VLOOKUP($AX26&amp;"_"&amp;$BC$14,データシート1!$A:$BS,MATCH($BC$12&amp;"_"&amp;BF$20,データシート1!$A$1:$BS$1,0),0)</f>
        <v>29.226395365997451</v>
      </c>
      <c r="BG26" s="40">
        <f>VLOOKUP($AX26&amp;"_"&amp;$BC$14,データシート1!$A:$BS,MATCH($BC$12&amp;"_"&amp;BG$20,データシート1!$A$1:$BS$1,0),0)</f>
        <v>1.3669445680912857</v>
      </c>
      <c r="BH26" s="40">
        <f>VLOOKUP($AX26&amp;"_"&amp;$BC$14,データシート1!$A:$BS,MATCH($BC$12&amp;"_"&amp;BH$20,データシート1!$A$1:$BS$1,0),0)</f>
        <v>6.0209462445686217</v>
      </c>
      <c r="BI26" s="40">
        <f>VLOOKUP($AX26&amp;"_"&amp;$BC$14,データシート1!$A:$BS,MATCH($BC$12&amp;"_"&amp;BI$20,データシート1!$A$1:$BS$1,0),0)</f>
        <v>28.66799868754973</v>
      </c>
      <c r="BJ26" s="40">
        <f>VLOOKUP($AX26&amp;"_"&amp;$BC$14,データシート1!$A:$BS,MATCH($BC$12&amp;"_"&amp;BJ$20,データシート1!$A$1:$BS$1,0),0)</f>
        <v>25.86450787534833</v>
      </c>
      <c r="BK26" s="40">
        <f t="shared" si="1"/>
        <v>39.600868303816263</v>
      </c>
      <c r="BL26" s="40">
        <f t="shared" si="2"/>
        <v>37.667463566998833</v>
      </c>
      <c r="BM26" s="40">
        <f>VLOOKUP($AX26&amp;"_"&amp;$BC$14,データシート1!$A:$BS,MATCH($BC$12&amp;"_"&amp;BM$20,データシート1!$A$1:$BS$1,0),0)</f>
        <v>19.57807998976071</v>
      </c>
      <c r="BN26" s="40">
        <f>VLOOKUP($AX26&amp;"_"&amp;$BC$14,データシート1!$A:$BS,MATCH($BC$12&amp;"_"&amp;BN$20,データシート1!$A$1:$BS$1,0),0)</f>
        <v>18.08938357723812</v>
      </c>
      <c r="BO26" s="40">
        <f>VLOOKUP($AX26&amp;"_"&amp;$BC$14,データシート1!$A:$BS,MATCH($BC$12&amp;"_"&amp;BO$20,データシート1!$A$1:$BS$1,0),0)</f>
        <v>1.4007290915160169</v>
      </c>
      <c r="BP26" s="40">
        <f>VLOOKUP($AX26&amp;"_"&amp;$BC$14,データシート1!$A:$BS,MATCH($BC$12&amp;"_"&amp;BP$20,データシート1!$A$1:$BS$1,0),0)</f>
        <v>0.53267564530140987</v>
      </c>
      <c r="BQ26" s="40">
        <f>VLOOKUP($AX26&amp;"_"&amp;$BC$14,データシート1!$A:$BS,MATCH($BC$12&amp;"_"&amp;BQ$20,データシート1!$A$1:$BS$1,0),0)</f>
        <v>2.6001577829486529</v>
      </c>
      <c r="BR26" s="41">
        <f t="shared" si="3"/>
        <v>133.34781882832036</v>
      </c>
      <c r="BT26" s="134" t="str">
        <f t="shared" si="4"/>
        <v>水俣市</v>
      </c>
      <c r="BU26" s="38">
        <f t="shared" si="25"/>
        <v>133.34781882832036</v>
      </c>
      <c r="BV26" s="69">
        <f t="shared" si="16"/>
        <v>0.27457731592742957</v>
      </c>
      <c r="BW26" s="69">
        <f t="shared" si="5"/>
        <v>0.21917415389917394</v>
      </c>
      <c r="BX26" s="69">
        <f t="shared" si="5"/>
        <v>1.0250970582812222E-2</v>
      </c>
      <c r="BY26" s="69">
        <f t="shared" si="5"/>
        <v>4.5152191445443392E-2</v>
      </c>
      <c r="BZ26" s="69">
        <f t="shared" si="5"/>
        <v>0.21498663374808222</v>
      </c>
      <c r="CA26" s="69">
        <f t="shared" si="5"/>
        <v>0.19396273671823447</v>
      </c>
      <c r="CB26" s="69">
        <f t="shared" si="5"/>
        <v>0.29697424863619776</v>
      </c>
      <c r="CC26" s="69">
        <f t="shared" si="5"/>
        <v>0.28247528829469715</v>
      </c>
      <c r="CD26" s="69">
        <f t="shared" si="5"/>
        <v>0.14681964925850535</v>
      </c>
      <c r="CE26" s="69">
        <f t="shared" si="5"/>
        <v>0.13565563903619174</v>
      </c>
      <c r="CF26" s="69">
        <f t="shared" si="5"/>
        <v>1.050432698355116E-2</v>
      </c>
      <c r="CG26" s="69">
        <f t="shared" si="5"/>
        <v>3.9946333579494626E-3</v>
      </c>
      <c r="CH26" s="69">
        <f t="shared" si="5"/>
        <v>1.9499064970055831E-2</v>
      </c>
      <c r="CI26" s="135">
        <f t="shared" si="6"/>
        <v>1</v>
      </c>
      <c r="CK26" s="136" t="str">
        <f t="shared" si="7"/>
        <v>水俣市</v>
      </c>
      <c r="CL26" s="137">
        <f t="shared" si="17"/>
        <v>36.614286178657359</v>
      </c>
      <c r="CM26" s="75">
        <f t="shared" si="18"/>
        <v>0.90046818990611288</v>
      </c>
      <c r="CN26" s="76">
        <f t="shared" si="19"/>
        <v>29.226395365997451</v>
      </c>
      <c r="CO26" s="75">
        <f t="shared" si="20"/>
        <v>1</v>
      </c>
      <c r="CP26" s="76">
        <f t="shared" si="8"/>
        <v>1.3669445680912857</v>
      </c>
      <c r="CQ26" s="75">
        <f t="shared" si="21"/>
        <v>0</v>
      </c>
      <c r="CR26" s="76">
        <f t="shared" si="9"/>
        <v>6.0209462445686217</v>
      </c>
      <c r="CS26" s="75">
        <f t="shared" si="22"/>
        <v>0</v>
      </c>
      <c r="CT26" s="76">
        <f t="shared" si="10"/>
        <v>28.66799868754973</v>
      </c>
      <c r="CU26" s="77">
        <f t="shared" si="23"/>
        <v>0</v>
      </c>
      <c r="CV26" s="18"/>
      <c r="CW26" s="1078">
        <f t="shared" si="24"/>
        <v>32.97</v>
      </c>
      <c r="CX26" s="1081">
        <f>VLOOKUP($AX26&amp;"_"&amp;$CW$14,データシート1!$A:$BS,MATCH($CW$12&amp;"_"&amp;CX$20,データシート1!$A$1:$BS$1,0),0)</f>
        <v>32.97</v>
      </c>
      <c r="CY26" s="1081">
        <f>VLOOKUP($AX26&amp;"_"&amp;$CW$14,データシート1!$A:$BS,MATCH($CW$12&amp;"_"&amp;CY$20,データシート1!$A$1:$BS$1,0),0)</f>
        <v>0</v>
      </c>
      <c r="CZ26" s="1081">
        <f>VLOOKUP($AX26&amp;"_"&amp;$CW$14,データシート1!$A:$BS,MATCH($CW$12&amp;"_"&amp;CZ$20,データシート1!$A$1:$BS$1,0),0)</f>
        <v>0</v>
      </c>
      <c r="DA26" s="1081">
        <f>VLOOKUP($AX26&amp;"_"&amp;$CW$14,データシート1!$A:$BS,MATCH($CW$12&amp;"_"&amp;DA$20,データシート1!$A$1:$BS$1,0),0)</f>
        <v>0</v>
      </c>
      <c r="DB26" s="1081">
        <f>VLOOKUP($AX26&amp;"_"&amp;$CW$14,データシート1!$A:$BS,MATCH($CW$12&amp;"_"&amp;DB$20,データシート1!$A$1:$BS$1,0),0)</f>
        <v>0</v>
      </c>
      <c r="DC26" s="1081">
        <f>VLOOKUP($AX26&amp;"_"&amp;$CW$14,データシート1!$A:$BS,MATCH($CW$12&amp;"_"&amp;DC$20,データシート1!$A$1:$BS$1,0),0)</f>
        <v>0</v>
      </c>
      <c r="DD26" s="1080">
        <f t="shared" si="11"/>
        <v>32.97</v>
      </c>
      <c r="DE26" s="18"/>
      <c r="DF26" s="138">
        <f>VLOOKUP($AX26&amp;"_"&amp;$DF$14,データシート1!$A:$BS,MATCH($DF$12&amp;"_"&amp;DF$20,データシート1!$A$1:$BS$1,0),0)</f>
        <v>4</v>
      </c>
      <c r="DG26" s="74">
        <f>VLOOKUP($AX26&amp;"_"&amp;$DF$14,データシート1!$A:$BS,MATCH($DF$12&amp;"_"&amp;DG$20,データシート1!$A$1:$BS$1,0),0)</f>
        <v>0</v>
      </c>
      <c r="DH26" s="74">
        <f>VLOOKUP($AX26&amp;"_"&amp;$DF$14,データシート1!$A:$BS,MATCH($DF$12&amp;"_"&amp;DH$20,データシート1!$A$1:$BS$1,0),0)</f>
        <v>0</v>
      </c>
      <c r="DI26" s="74">
        <f>VLOOKUP($AX26&amp;"_"&amp;$DF$14,データシート1!$A:$BS,MATCH($DF$12&amp;"_"&amp;DI$20,データシート1!$A$1:$BS$1,0),0)</f>
        <v>0</v>
      </c>
      <c r="DJ26" s="74">
        <f>VLOOKUP($AX26&amp;"_"&amp;$DF$14,データシート1!$A:$BS,MATCH($DF$12&amp;"_"&amp;DJ$20,データシート1!$A$1:$BS$1,0),0)</f>
        <v>0</v>
      </c>
      <c r="DK26" s="74">
        <f>VLOOKUP($AX26&amp;"_"&amp;$DF$14,データシート1!$A:$BS,MATCH($DF$12&amp;"_"&amp;DK$20,データシート1!$A$1:$BS$1,0),0)</f>
        <v>0</v>
      </c>
      <c r="DL26" s="78">
        <f t="shared" si="12"/>
        <v>4</v>
      </c>
      <c r="DM26" s="18"/>
      <c r="DN26" s="139">
        <f t="shared" si="26"/>
        <v>1</v>
      </c>
      <c r="DO26" s="140">
        <f t="shared" si="27"/>
        <v>0</v>
      </c>
      <c r="DP26" s="140">
        <f t="shared" si="13"/>
        <v>0</v>
      </c>
      <c r="DQ26" s="140">
        <f t="shared" si="13"/>
        <v>0</v>
      </c>
      <c r="DR26" s="140">
        <f t="shared" si="13"/>
        <v>0</v>
      </c>
      <c r="DS26" s="141">
        <f t="shared" si="28"/>
        <v>0</v>
      </c>
    </row>
    <row r="27" spans="1:123" ht="30" customHeight="1">
      <c r="B27" s="658"/>
      <c r="C27" s="23"/>
      <c r="D27" s="23"/>
      <c r="E27" s="23"/>
      <c r="F27" s="23"/>
      <c r="G27" s="23"/>
      <c r="H27" s="23"/>
      <c r="I27" s="23"/>
      <c r="J27" s="23"/>
      <c r="K27" s="23"/>
      <c r="L27" s="23"/>
      <c r="M27" s="23"/>
      <c r="N27" s="23"/>
      <c r="O27" s="23"/>
      <c r="P27" s="23"/>
      <c r="Q27" s="23"/>
      <c r="R27" s="23"/>
      <c r="S27" s="23"/>
      <c r="T27" s="23"/>
      <c r="U27" s="23"/>
      <c r="V27" s="23"/>
      <c r="W27" s="23"/>
      <c r="X27" s="23"/>
      <c r="Y27" s="23"/>
      <c r="Z27" s="23"/>
      <c r="AA27" s="657"/>
      <c r="AB27" s="23"/>
      <c r="AC27" s="658"/>
      <c r="AD27" s="23"/>
      <c r="AE27" s="23"/>
      <c r="AF27" s="23"/>
      <c r="AG27" s="23"/>
      <c r="AH27" s="23"/>
      <c r="AI27" s="23"/>
      <c r="AQ27" s="18"/>
      <c r="AR27" s="18"/>
      <c r="AS27" s="18"/>
      <c r="AT27" s="313"/>
      <c r="AX27" s="20" t="str">
        <f>比較地域マスタ!$Y12</f>
        <v>12410</v>
      </c>
      <c r="AY27" s="20" t="str">
        <f>IF(IFERROR(比較地域マスタ!$Z12,"")=0,"",IFERROR(比較地域マスタ!$Z12,""))</f>
        <v>横芝光町</v>
      </c>
      <c r="BB27" s="122" t="str">
        <f t="shared" si="0"/>
        <v>12410</v>
      </c>
      <c r="BC27" s="123" t="str">
        <f t="shared" si="0"/>
        <v>横芝光町</v>
      </c>
      <c r="BD27" s="40">
        <f t="shared" si="14"/>
        <v>261.97442386196508</v>
      </c>
      <c r="BE27" s="40">
        <f t="shared" si="15"/>
        <v>166.40037418838742</v>
      </c>
      <c r="BF27" s="40">
        <f>VLOOKUP($AX27&amp;"_"&amp;$BC$14,データシート1!$A:$BS,MATCH($BC$12&amp;"_"&amp;BF$20,データシート1!$A$1:$BS$1,0),0)</f>
        <v>147.0911979346229</v>
      </c>
      <c r="BG27" s="40">
        <f>VLOOKUP($AX27&amp;"_"&amp;$BC$14,データシート1!$A:$BS,MATCH($BC$12&amp;"_"&amp;BG$20,データシート1!$A$1:$BS$1,0),0)</f>
        <v>1.7009346158985905</v>
      </c>
      <c r="BH27" s="40">
        <f>VLOOKUP($AX27&amp;"_"&amp;$BC$14,データシート1!$A:$BS,MATCH($BC$12&amp;"_"&amp;BH$20,データシート1!$A$1:$BS$1,0),0)</f>
        <v>17.608241637865909</v>
      </c>
      <c r="BI27" s="40">
        <f>VLOOKUP($AX27&amp;"_"&amp;$BC$14,データシート1!$A:$BS,MATCH($BC$12&amp;"_"&amp;BI$20,データシート1!$A$1:$BS$1,0),0)</f>
        <v>20.91009907601979</v>
      </c>
      <c r="BJ27" s="40">
        <f>VLOOKUP($AX27&amp;"_"&amp;$BC$14,データシート1!$A:$BS,MATCH($BC$12&amp;"_"&amp;BJ$20,データシート1!$A$1:$BS$1,0),0)</f>
        <v>23.108590620193389</v>
      </c>
      <c r="BK27" s="40">
        <f t="shared" si="1"/>
        <v>48.975433300484127</v>
      </c>
      <c r="BL27" s="40">
        <f t="shared" si="2"/>
        <v>47.597581919336363</v>
      </c>
      <c r="BM27" s="40">
        <f>VLOOKUP($AX27&amp;"_"&amp;$BC$14,データシート1!$A:$BS,MATCH($BC$12&amp;"_"&amp;BM$20,データシート1!$A$1:$BS$1,0),0)</f>
        <v>21.729009864261222</v>
      </c>
      <c r="BN27" s="40">
        <f>VLOOKUP($AX27&amp;"_"&amp;$BC$14,データシート1!$A:$BS,MATCH($BC$12&amp;"_"&amp;BN$20,データシート1!$A$1:$BS$1,0),0)</f>
        <v>25.868572055075145</v>
      </c>
      <c r="BO27" s="40">
        <f>VLOOKUP($AX27&amp;"_"&amp;$BC$14,データシート1!$A:$BS,MATCH($BC$12&amp;"_"&amp;BO$20,データシート1!$A$1:$BS$1,0),0)</f>
        <v>1.377851381147764</v>
      </c>
      <c r="BP27" s="40">
        <f>VLOOKUP($AX27&amp;"_"&amp;$BC$14,データシート1!$A:$BS,MATCH($BC$12&amp;"_"&amp;BP$20,データシート1!$A$1:$BS$1,0),0)</f>
        <v>0</v>
      </c>
      <c r="BQ27" s="40">
        <f>VLOOKUP($AX27&amp;"_"&amp;$BC$14,データシート1!$A:$BS,MATCH($BC$12&amp;"_"&amp;BQ$20,データシート1!$A$1:$BS$1,0),0)</f>
        <v>2.5799266768803588</v>
      </c>
      <c r="BR27" s="41">
        <f t="shared" si="3"/>
        <v>261.97442386196508</v>
      </c>
      <c r="BT27" s="134" t="str">
        <f t="shared" si="4"/>
        <v>横芝光町</v>
      </c>
      <c r="BU27" s="38">
        <f t="shared" si="25"/>
        <v>261.97442386196508</v>
      </c>
      <c r="BV27" s="69">
        <f t="shared" si="16"/>
        <v>0.63517793735492345</v>
      </c>
      <c r="BW27" s="69">
        <f t="shared" si="5"/>
        <v>0.56147159622011644</v>
      </c>
      <c r="BX27" s="69">
        <f t="shared" si="5"/>
        <v>6.4927506694119758E-3</v>
      </c>
      <c r="BY27" s="69">
        <f t="shared" si="5"/>
        <v>6.7213590465394935E-2</v>
      </c>
      <c r="BZ27" s="69">
        <f t="shared" si="5"/>
        <v>7.9817330133865924E-2</v>
      </c>
      <c r="CA27" s="69">
        <f t="shared" si="5"/>
        <v>8.8209338451945063E-2</v>
      </c>
      <c r="CB27" s="69">
        <f t="shared" si="5"/>
        <v>0.18694738432286578</v>
      </c>
      <c r="CC27" s="69">
        <f t="shared" si="5"/>
        <v>0.18168789616048794</v>
      </c>
      <c r="CD27" s="69">
        <f t="shared" si="5"/>
        <v>8.2943248978038744E-2</v>
      </c>
      <c r="CE27" s="69">
        <f t="shared" si="5"/>
        <v>9.8744647182449213E-2</v>
      </c>
      <c r="CF27" s="69">
        <f t="shared" si="5"/>
        <v>5.2594881623778547E-3</v>
      </c>
      <c r="CG27" s="69">
        <f t="shared" si="5"/>
        <v>0</v>
      </c>
      <c r="CH27" s="69">
        <f t="shared" si="5"/>
        <v>9.8480097363997949E-3</v>
      </c>
      <c r="CI27" s="135">
        <f t="shared" si="6"/>
        <v>1</v>
      </c>
      <c r="CK27" s="136" t="str">
        <f t="shared" si="7"/>
        <v>横芝光町</v>
      </c>
      <c r="CL27" s="137">
        <f t="shared" si="17"/>
        <v>166.40037418838742</v>
      </c>
      <c r="CM27" s="75">
        <f t="shared" si="18"/>
        <v>1.6346117088177924E-2</v>
      </c>
      <c r="CN27" s="76">
        <f t="shared" si="19"/>
        <v>147.0911979346229</v>
      </c>
      <c r="CO27" s="75">
        <f t="shared" si="20"/>
        <v>0</v>
      </c>
      <c r="CP27" s="76">
        <f t="shared" si="8"/>
        <v>1.7009346158985905</v>
      </c>
      <c r="CQ27" s="75">
        <f t="shared" si="21"/>
        <v>0</v>
      </c>
      <c r="CR27" s="76">
        <f t="shared" si="9"/>
        <v>17.608241637865909</v>
      </c>
      <c r="CS27" s="75">
        <f t="shared" si="22"/>
        <v>0.15447311866454258</v>
      </c>
      <c r="CT27" s="76">
        <f t="shared" si="10"/>
        <v>20.91009907601979</v>
      </c>
      <c r="CU27" s="77">
        <f t="shared" si="23"/>
        <v>0.23074974357885408</v>
      </c>
      <c r="CV27" s="18"/>
      <c r="CW27" s="1078">
        <f t="shared" si="24"/>
        <v>2.72</v>
      </c>
      <c r="CX27" s="1081">
        <f>VLOOKUP($AX27&amp;"_"&amp;$CW$14,データシート1!$A:$BS,MATCH($CW$12&amp;"_"&amp;CX$20,データシート1!$A$1:$BS$1,0),0)</f>
        <v>0</v>
      </c>
      <c r="CY27" s="1081">
        <f>VLOOKUP($AX27&amp;"_"&amp;$CW$14,データシート1!$A:$BS,MATCH($CW$12&amp;"_"&amp;CY$20,データシート1!$A$1:$BS$1,0),0)</f>
        <v>0</v>
      </c>
      <c r="CZ27" s="1081">
        <f>VLOOKUP($AX27&amp;"_"&amp;$CW$14,データシート1!$A:$BS,MATCH($CW$12&amp;"_"&amp;CZ$20,データシート1!$A$1:$BS$1,0),0)</f>
        <v>2.72</v>
      </c>
      <c r="DA27" s="1081">
        <f>VLOOKUP($AX27&amp;"_"&amp;$CW$14,データシート1!$A:$BS,MATCH($CW$12&amp;"_"&amp;DA$20,データシート1!$A$1:$BS$1,0),0)</f>
        <v>4.8250000000000002</v>
      </c>
      <c r="DB27" s="1081">
        <f>VLOOKUP($AX27&amp;"_"&amp;$CW$14,データシート1!$A:$BS,MATCH($CW$12&amp;"_"&amp;DB$20,データシート1!$A$1:$BS$1,0),0)</f>
        <v>0</v>
      </c>
      <c r="DC27" s="1081">
        <f>VLOOKUP($AX27&amp;"_"&amp;$CW$14,データシート1!$A:$BS,MATCH($CW$12&amp;"_"&amp;DC$20,データシート1!$A$1:$BS$1,0),0)</f>
        <v>0</v>
      </c>
      <c r="DD27" s="1080">
        <f t="shared" si="11"/>
        <v>7.5449999999999999</v>
      </c>
      <c r="DE27" s="18"/>
      <c r="DF27" s="138">
        <f>VLOOKUP($AX27&amp;"_"&amp;$DF$14,データシート1!$A:$BS,MATCH($DF$12&amp;"_"&amp;DF$20,データシート1!$A$1:$BS$1,0),0)</f>
        <v>0</v>
      </c>
      <c r="DG27" s="74">
        <f>VLOOKUP($AX27&amp;"_"&amp;$DF$14,データシート1!$A:$BS,MATCH($DF$12&amp;"_"&amp;DG$20,データシート1!$A$1:$BS$1,0),0)</f>
        <v>0</v>
      </c>
      <c r="DH27" s="74">
        <f>VLOOKUP($AX27&amp;"_"&amp;$DF$14,データシート1!$A:$BS,MATCH($DF$12&amp;"_"&amp;DH$20,データシート1!$A$1:$BS$1,0),0)</f>
        <v>1</v>
      </c>
      <c r="DI27" s="74">
        <f>VLOOKUP($AX27&amp;"_"&amp;$DF$14,データシート1!$A:$BS,MATCH($DF$12&amp;"_"&amp;DI$20,データシート1!$A$1:$BS$1,0),0)</f>
        <v>1</v>
      </c>
      <c r="DJ27" s="74">
        <f>VLOOKUP($AX27&amp;"_"&amp;$DF$14,データシート1!$A:$BS,MATCH($DF$12&amp;"_"&amp;DJ$20,データシート1!$A$1:$BS$1,0),0)</f>
        <v>0</v>
      </c>
      <c r="DK27" s="74">
        <f>VLOOKUP($AX27&amp;"_"&amp;$DF$14,データシート1!$A:$BS,MATCH($DF$12&amp;"_"&amp;DK$20,データシート1!$A$1:$BS$1,0),0)</f>
        <v>0</v>
      </c>
      <c r="DL27" s="78">
        <f t="shared" si="12"/>
        <v>2</v>
      </c>
      <c r="DM27" s="18"/>
      <c r="DN27" s="139">
        <f t="shared" si="26"/>
        <v>0</v>
      </c>
      <c r="DO27" s="140">
        <f t="shared" si="27"/>
        <v>0</v>
      </c>
      <c r="DP27" s="140">
        <f t="shared" si="13"/>
        <v>0.36</v>
      </c>
      <c r="DQ27" s="140">
        <f t="shared" si="13"/>
        <v>0.64</v>
      </c>
      <c r="DR27" s="140">
        <f t="shared" si="13"/>
        <v>0</v>
      </c>
      <c r="DS27" s="141">
        <f t="shared" si="28"/>
        <v>0</v>
      </c>
    </row>
    <row r="28" spans="1:123" ht="30" customHeight="1">
      <c r="B28" s="658"/>
      <c r="C28" s="23"/>
      <c r="D28" s="23"/>
      <c r="E28" s="23"/>
      <c r="F28" s="23"/>
      <c r="G28" s="23"/>
      <c r="H28" s="23"/>
      <c r="I28" s="23"/>
      <c r="J28" s="23"/>
      <c r="K28" s="23"/>
      <c r="L28" s="23"/>
      <c r="M28" s="23"/>
      <c r="N28" s="23"/>
      <c r="O28" s="23"/>
      <c r="P28" s="23"/>
      <c r="Q28" s="23"/>
      <c r="R28" s="23"/>
      <c r="S28" s="23"/>
      <c r="T28" s="23"/>
      <c r="U28" s="23"/>
      <c r="V28" s="23"/>
      <c r="W28" s="23"/>
      <c r="X28" s="23"/>
      <c r="Y28" s="23"/>
      <c r="Z28" s="23"/>
      <c r="AA28" s="657"/>
      <c r="AB28" s="23"/>
      <c r="AC28" s="658"/>
      <c r="AD28" s="23"/>
      <c r="AE28" s="23"/>
      <c r="AF28" s="23"/>
      <c r="AG28" s="23"/>
      <c r="AH28" s="23"/>
      <c r="AI28" s="23"/>
      <c r="AQ28" s="18"/>
      <c r="AR28" s="18"/>
      <c r="AS28" s="18"/>
      <c r="AT28" s="313"/>
      <c r="AX28" s="20" t="str">
        <f>比較地域マスタ!$Y13</f>
        <v>29343</v>
      </c>
      <c r="AY28" s="20" t="str">
        <f>IF(IFERROR(比較地域マスタ!$Z13,"")=0,"",IFERROR(比較地域マスタ!$Z13,""))</f>
        <v>三郷町</v>
      </c>
      <c r="BB28" s="122" t="str">
        <f t="shared" si="0"/>
        <v>29343</v>
      </c>
      <c r="BC28" s="123" t="str">
        <f t="shared" si="0"/>
        <v>三郷町</v>
      </c>
      <c r="BD28" s="40">
        <f t="shared" si="14"/>
        <v>65.523999819449998</v>
      </c>
      <c r="BE28" s="40">
        <f t="shared" si="15"/>
        <v>5.1063748063282084</v>
      </c>
      <c r="BF28" s="40">
        <f>VLOOKUP($AX28&amp;"_"&amp;$BC$14,データシート1!$A:$BS,MATCH($BC$12&amp;"_"&amp;BF$20,データシート1!$A$1:$BS$1,0),0)</f>
        <v>2.9653990900112399</v>
      </c>
      <c r="BG28" s="40">
        <f>VLOOKUP($AX28&amp;"_"&amp;$BC$14,データシート1!$A:$BS,MATCH($BC$12&amp;"_"&amp;BG$20,データシート1!$A$1:$BS$1,0),0)</f>
        <v>0.3863363228075124</v>
      </c>
      <c r="BH28" s="40">
        <f>VLOOKUP($AX28&amp;"_"&amp;$BC$14,データシート1!$A:$BS,MATCH($BC$12&amp;"_"&amp;BH$20,データシート1!$A$1:$BS$1,0),0)</f>
        <v>1.7546393935094557</v>
      </c>
      <c r="BI28" s="40">
        <f>VLOOKUP($AX28&amp;"_"&amp;$BC$14,データシート1!$A:$BS,MATCH($BC$12&amp;"_"&amp;BI$20,データシート1!$A$1:$BS$1,0),0)</f>
        <v>12.549030617315985</v>
      </c>
      <c r="BJ28" s="40">
        <f>VLOOKUP($AX28&amp;"_"&amp;$BC$14,データシート1!$A:$BS,MATCH($BC$12&amp;"_"&amp;BJ$20,データシート1!$A$1:$BS$1,0),0)</f>
        <v>25.11566141225142</v>
      </c>
      <c r="BK28" s="40">
        <f t="shared" si="1"/>
        <v>20.97673558155439</v>
      </c>
      <c r="BL28" s="40">
        <f t="shared" si="2"/>
        <v>19.62665585397221</v>
      </c>
      <c r="BM28" s="40">
        <f>VLOOKUP($AX28&amp;"_"&amp;$BC$14,データシート1!$A:$BS,MATCH($BC$12&amp;"_"&amp;BM$20,データシート1!$A$1:$BS$1,0),0)</f>
        <v>14.418367271944573</v>
      </c>
      <c r="BN28" s="40">
        <f>VLOOKUP($AX28&amp;"_"&amp;$BC$14,データシート1!$A:$BS,MATCH($BC$12&amp;"_"&amp;BN$20,データシート1!$A$1:$BS$1,0),0)</f>
        <v>5.2082885820276381</v>
      </c>
      <c r="BO28" s="40">
        <f>VLOOKUP($AX28&amp;"_"&amp;$BC$14,データシート1!$A:$BS,MATCH($BC$12&amp;"_"&amp;BO$20,データシート1!$A$1:$BS$1,0),0)</f>
        <v>1.3500797275821788</v>
      </c>
      <c r="BP28" s="40">
        <f>VLOOKUP($AX28&amp;"_"&amp;$BC$14,データシート1!$A:$BS,MATCH($BC$12&amp;"_"&amp;BP$20,データシート1!$A$1:$BS$1,0),0)</f>
        <v>0</v>
      </c>
      <c r="BQ28" s="40">
        <f>VLOOKUP($AX28&amp;"_"&amp;$BC$14,データシート1!$A:$BS,MATCH($BC$12&amp;"_"&amp;BQ$20,データシート1!$A$1:$BS$1,0),0)</f>
        <v>1.776197402</v>
      </c>
      <c r="BR28" s="41">
        <f t="shared" si="3"/>
        <v>65.523999819449998</v>
      </c>
      <c r="BT28" s="134" t="str">
        <f t="shared" si="4"/>
        <v>三郷町</v>
      </c>
      <c r="BU28" s="38">
        <f t="shared" si="25"/>
        <v>65.523999819449998</v>
      </c>
      <c r="BV28" s="69">
        <f t="shared" si="16"/>
        <v>7.7931365917812051E-2</v>
      </c>
      <c r="BW28" s="69">
        <f t="shared" si="5"/>
        <v>4.5256686072009257E-2</v>
      </c>
      <c r="BX28" s="69">
        <f t="shared" si="5"/>
        <v>5.8961040820470975E-3</v>
      </c>
      <c r="BY28" s="69">
        <f t="shared" si="5"/>
        <v>2.6778575763755686E-2</v>
      </c>
      <c r="BZ28" s="69">
        <f t="shared" si="5"/>
        <v>0.19151807966385714</v>
      </c>
      <c r="CA28" s="69">
        <f t="shared" si="5"/>
        <v>0.38330476590954604</v>
      </c>
      <c r="CB28" s="69">
        <f t="shared" si="5"/>
        <v>0.32013820339654697</v>
      </c>
      <c r="CC28" s="69">
        <f t="shared" si="5"/>
        <v>0.29953384878903982</v>
      </c>
      <c r="CD28" s="69">
        <f t="shared" si="5"/>
        <v>0.2200471172650339</v>
      </c>
      <c r="CE28" s="69">
        <f t="shared" si="5"/>
        <v>7.9486731524005982E-2</v>
      </c>
      <c r="CF28" s="69">
        <f t="shared" si="5"/>
        <v>2.0604354607507099E-2</v>
      </c>
      <c r="CG28" s="69">
        <f t="shared" si="5"/>
        <v>0</v>
      </c>
      <c r="CH28" s="69">
        <f t="shared" si="5"/>
        <v>2.7107585112237875E-2</v>
      </c>
      <c r="CI28" s="135">
        <f t="shared" si="6"/>
        <v>1</v>
      </c>
      <c r="CK28" s="136" t="str">
        <f t="shared" si="7"/>
        <v>三郷町</v>
      </c>
      <c r="CL28" s="137">
        <f t="shared" si="17"/>
        <v>5.1063748063282084</v>
      </c>
      <c r="CM28" s="75">
        <f t="shared" si="18"/>
        <v>0</v>
      </c>
      <c r="CN28" s="76">
        <f t="shared" si="19"/>
        <v>2.9653990900112399</v>
      </c>
      <c r="CO28" s="75">
        <f t="shared" si="20"/>
        <v>0</v>
      </c>
      <c r="CP28" s="76">
        <f t="shared" si="8"/>
        <v>0.3863363228075124</v>
      </c>
      <c r="CQ28" s="75">
        <f t="shared" si="21"/>
        <v>0</v>
      </c>
      <c r="CR28" s="76">
        <f t="shared" si="9"/>
        <v>1.7546393935094557</v>
      </c>
      <c r="CS28" s="75">
        <f t="shared" si="22"/>
        <v>0</v>
      </c>
      <c r="CT28" s="76">
        <f t="shared" si="10"/>
        <v>12.549030617315985</v>
      </c>
      <c r="CU28" s="77">
        <f t="shared" si="23"/>
        <v>0.50577611877382689</v>
      </c>
      <c r="CV28" s="18"/>
      <c r="CW28" s="1078">
        <f t="shared" si="24"/>
        <v>0</v>
      </c>
      <c r="CX28" s="1081">
        <f>VLOOKUP($AX28&amp;"_"&amp;$CW$14,データシート1!$A:$BS,MATCH($CW$12&amp;"_"&amp;CX$20,データシート1!$A$1:$BS$1,0),0)</f>
        <v>0</v>
      </c>
      <c r="CY28" s="1081">
        <f>VLOOKUP($AX28&amp;"_"&amp;$CW$14,データシート1!$A:$BS,MATCH($CW$12&amp;"_"&amp;CY$20,データシート1!$A$1:$BS$1,0),0)</f>
        <v>0</v>
      </c>
      <c r="CZ28" s="1081">
        <f>VLOOKUP($AX28&amp;"_"&amp;$CW$14,データシート1!$A:$BS,MATCH($CW$12&amp;"_"&amp;CZ$20,データシート1!$A$1:$BS$1,0),0)</f>
        <v>0</v>
      </c>
      <c r="DA28" s="1081">
        <f>VLOOKUP($AX28&amp;"_"&amp;$CW$14,データシート1!$A:$BS,MATCH($CW$12&amp;"_"&amp;DA$20,データシート1!$A$1:$BS$1,0),0)</f>
        <v>6.3470000000000004</v>
      </c>
      <c r="DB28" s="1081">
        <f>VLOOKUP($AX28&amp;"_"&amp;$CW$14,データシート1!$A:$BS,MATCH($CW$12&amp;"_"&amp;DB$20,データシート1!$A$1:$BS$1,0),0)</f>
        <v>0</v>
      </c>
      <c r="DC28" s="1081">
        <f>VLOOKUP($AX28&amp;"_"&amp;$CW$14,データシート1!$A:$BS,MATCH($CW$12&amp;"_"&amp;DC$20,データシート1!$A$1:$BS$1,0),0)</f>
        <v>0</v>
      </c>
      <c r="DD28" s="1080">
        <f t="shared" si="11"/>
        <v>6.3470000000000004</v>
      </c>
      <c r="DE28" s="18"/>
      <c r="DF28" s="138">
        <f>VLOOKUP($AX28&amp;"_"&amp;$DF$14,データシート1!$A:$BS,MATCH($DF$12&amp;"_"&amp;DF$20,データシート1!$A$1:$BS$1,0),0)</f>
        <v>0</v>
      </c>
      <c r="DG28" s="74">
        <f>VLOOKUP($AX28&amp;"_"&amp;$DF$14,データシート1!$A:$BS,MATCH($DF$12&amp;"_"&amp;DG$20,データシート1!$A$1:$BS$1,0),0)</f>
        <v>0</v>
      </c>
      <c r="DH28" s="74">
        <f>VLOOKUP($AX28&amp;"_"&amp;$DF$14,データシート1!$A:$BS,MATCH($DF$12&amp;"_"&amp;DH$20,データシート1!$A$1:$BS$1,0),0)</f>
        <v>0</v>
      </c>
      <c r="DI28" s="74">
        <f>VLOOKUP($AX28&amp;"_"&amp;$DF$14,データシート1!$A:$BS,MATCH($DF$12&amp;"_"&amp;DI$20,データシート1!$A$1:$BS$1,0),0)</f>
        <v>2</v>
      </c>
      <c r="DJ28" s="74">
        <f>VLOOKUP($AX28&amp;"_"&amp;$DF$14,データシート1!$A:$BS,MATCH($DF$12&amp;"_"&amp;DJ$20,データシート1!$A$1:$BS$1,0),0)</f>
        <v>0</v>
      </c>
      <c r="DK28" s="74">
        <f>VLOOKUP($AX28&amp;"_"&amp;$DF$14,データシート1!$A:$BS,MATCH($DF$12&amp;"_"&amp;DK$20,データシート1!$A$1:$BS$1,0),0)</f>
        <v>0</v>
      </c>
      <c r="DL28" s="78">
        <f t="shared" si="12"/>
        <v>2</v>
      </c>
      <c r="DM28" s="18"/>
      <c r="DN28" s="139">
        <f t="shared" si="26"/>
        <v>0</v>
      </c>
      <c r="DO28" s="140">
        <f t="shared" si="27"/>
        <v>0</v>
      </c>
      <c r="DP28" s="140">
        <f t="shared" si="13"/>
        <v>0</v>
      </c>
      <c r="DQ28" s="140">
        <f t="shared" si="13"/>
        <v>1</v>
      </c>
      <c r="DR28" s="140">
        <f t="shared" si="13"/>
        <v>0</v>
      </c>
      <c r="DS28" s="141">
        <f t="shared" si="28"/>
        <v>0</v>
      </c>
    </row>
    <row r="29" spans="1:123" ht="30" customHeight="1">
      <c r="B29" s="658"/>
      <c r="C29" s="23"/>
      <c r="D29" s="23"/>
      <c r="E29" s="23"/>
      <c r="F29" s="23"/>
      <c r="G29" s="23"/>
      <c r="H29" s="23"/>
      <c r="I29" s="23"/>
      <c r="J29" s="23"/>
      <c r="K29" s="23"/>
      <c r="L29" s="23"/>
      <c r="M29" s="23"/>
      <c r="N29" s="23"/>
      <c r="O29" s="23"/>
      <c r="P29" s="23"/>
      <c r="Q29" s="23"/>
      <c r="R29" s="23"/>
      <c r="S29" s="23"/>
      <c r="T29" s="23"/>
      <c r="U29" s="23"/>
      <c r="V29" s="23"/>
      <c r="W29" s="23"/>
      <c r="X29" s="23"/>
      <c r="Y29" s="23"/>
      <c r="Z29" s="23"/>
      <c r="AA29" s="657"/>
      <c r="AB29" s="23"/>
      <c r="AC29" s="658"/>
      <c r="AD29" s="23"/>
      <c r="AE29" s="23"/>
      <c r="AF29" s="23"/>
      <c r="AG29" s="23"/>
      <c r="AH29" s="23"/>
      <c r="AI29" s="23"/>
      <c r="AQ29" s="18"/>
      <c r="AR29" s="18"/>
      <c r="AS29" s="18"/>
      <c r="AT29" s="313"/>
      <c r="AX29" s="20" t="str">
        <f>比較地域マスタ!$Y14</f>
        <v>21217</v>
      </c>
      <c r="AY29" s="20" t="str">
        <f>IF(IFERROR(比較地域マスタ!$Z14,"")=0,"",IFERROR(比較地域マスタ!$Z14,""))</f>
        <v>飛騨市</v>
      </c>
      <c r="BB29" s="122" t="str">
        <f t="shared" si="0"/>
        <v>21217</v>
      </c>
      <c r="BC29" s="123" t="str">
        <f t="shared" si="0"/>
        <v>飛騨市</v>
      </c>
      <c r="BD29" s="40">
        <f t="shared" si="14"/>
        <v>179.23252411088671</v>
      </c>
      <c r="BE29" s="40">
        <f t="shared" si="15"/>
        <v>77.916803369494119</v>
      </c>
      <c r="BF29" s="40">
        <f>VLOOKUP($AX29&amp;"_"&amp;$BC$14,データシート1!$A:$BS,MATCH($BC$12&amp;"_"&amp;BF$20,データシート1!$A$1:$BS$1,0),0)</f>
        <v>69.318996315576229</v>
      </c>
      <c r="BG29" s="40">
        <f>VLOOKUP($AX29&amp;"_"&amp;$BC$14,データシート1!$A:$BS,MATCH($BC$12&amp;"_"&amp;BG$20,データシート1!$A$1:$BS$1,0),0)</f>
        <v>2.4027969057938501</v>
      </c>
      <c r="BH29" s="40">
        <f>VLOOKUP($AX29&amp;"_"&amp;$BC$14,データシート1!$A:$BS,MATCH($BC$12&amp;"_"&amp;BH$20,データシート1!$A$1:$BS$1,0),0)</f>
        <v>6.1950101481240418</v>
      </c>
      <c r="BI29" s="40">
        <f>VLOOKUP($AX29&amp;"_"&amp;$BC$14,データシート1!$A:$BS,MATCH($BC$12&amp;"_"&amp;BI$20,データシート1!$A$1:$BS$1,0),0)</f>
        <v>23.680551993167512</v>
      </c>
      <c r="BJ29" s="40">
        <f>VLOOKUP($AX29&amp;"_"&amp;$BC$14,データシート1!$A:$BS,MATCH($BC$12&amp;"_"&amp;BJ$20,データシート1!$A$1:$BS$1,0),0)</f>
        <v>26.634149296517627</v>
      </c>
      <c r="BK29" s="40">
        <f t="shared" si="1"/>
        <v>48.780687108747458</v>
      </c>
      <c r="BL29" s="40">
        <f t="shared" si="2"/>
        <v>47.396998373665525</v>
      </c>
      <c r="BM29" s="40">
        <f>VLOOKUP($AX29&amp;"_"&amp;$BC$14,データシート1!$A:$BS,MATCH($BC$12&amp;"_"&amp;BM$20,データシート1!$A$1:$BS$1,0),0)</f>
        <v>20.531094462457425</v>
      </c>
      <c r="BN29" s="40">
        <f>VLOOKUP($AX29&amp;"_"&amp;$BC$14,データシート1!$A:$BS,MATCH($BC$12&amp;"_"&amp;BN$20,データシート1!$A$1:$BS$1,0),0)</f>
        <v>26.865903911208097</v>
      </c>
      <c r="BO29" s="40">
        <f>VLOOKUP($AX29&amp;"_"&amp;$BC$14,データシート1!$A:$BS,MATCH($BC$12&amp;"_"&amp;BO$20,データシート1!$A$1:$BS$1,0),0)</f>
        <v>1.3836887350819316</v>
      </c>
      <c r="BP29" s="40">
        <f>VLOOKUP($AX29&amp;"_"&amp;$BC$14,データシート1!$A:$BS,MATCH($BC$12&amp;"_"&amp;BP$20,データシート1!$A$1:$BS$1,0),0)</f>
        <v>0</v>
      </c>
      <c r="BQ29" s="40">
        <f>VLOOKUP($AX29&amp;"_"&amp;$BC$14,データシート1!$A:$BS,MATCH($BC$12&amp;"_"&amp;BQ$20,データシート1!$A$1:$BS$1,0),0)</f>
        <v>2.2203323429599999</v>
      </c>
      <c r="BR29" s="41">
        <f t="shared" si="3"/>
        <v>179.23252411088671</v>
      </c>
      <c r="BT29" s="134" t="str">
        <f t="shared" si="4"/>
        <v>飛騨市</v>
      </c>
      <c r="BU29" s="38">
        <f t="shared" si="25"/>
        <v>179.23252411088671</v>
      </c>
      <c r="BV29" s="69">
        <f t="shared" si="16"/>
        <v>0.43472468937216396</v>
      </c>
      <c r="BW29" s="69">
        <f t="shared" si="5"/>
        <v>0.38675456175961842</v>
      </c>
      <c r="BX29" s="69">
        <f t="shared" si="5"/>
        <v>1.3406031732875107E-2</v>
      </c>
      <c r="BY29" s="69">
        <f t="shared" si="5"/>
        <v>3.4564095879670492E-2</v>
      </c>
      <c r="BZ29" s="69">
        <f t="shared" si="5"/>
        <v>0.13212195783460007</v>
      </c>
      <c r="CA29" s="69">
        <f t="shared" si="5"/>
        <v>0.148601094743495</v>
      </c>
      <c r="CB29" s="69">
        <f t="shared" si="5"/>
        <v>0.27216425897438157</v>
      </c>
      <c r="CC29" s="69">
        <f t="shared" si="5"/>
        <v>0.26444418282221022</v>
      </c>
      <c r="CD29" s="69">
        <f t="shared" si="5"/>
        <v>0.11455004924081383</v>
      </c>
      <c r="CE29" s="69">
        <f t="shared" si="5"/>
        <v>0.14989413358139636</v>
      </c>
      <c r="CF29" s="69">
        <f t="shared" si="5"/>
        <v>7.7200761521713417E-3</v>
      </c>
      <c r="CG29" s="69">
        <f t="shared" si="5"/>
        <v>0</v>
      </c>
      <c r="CH29" s="69">
        <f t="shared" si="5"/>
        <v>1.2387999075359422E-2</v>
      </c>
      <c r="CI29" s="135">
        <f t="shared" si="6"/>
        <v>1</v>
      </c>
      <c r="CK29" s="136" t="str">
        <f t="shared" si="7"/>
        <v>飛騨市</v>
      </c>
      <c r="CL29" s="137">
        <f t="shared" si="17"/>
        <v>77.916803369494119</v>
      </c>
      <c r="CM29" s="75">
        <f t="shared" si="18"/>
        <v>1</v>
      </c>
      <c r="CN29" s="76">
        <f t="shared" si="19"/>
        <v>69.318996315576229</v>
      </c>
      <c r="CO29" s="75">
        <f t="shared" si="20"/>
        <v>0.23068712546270329</v>
      </c>
      <c r="CP29" s="76">
        <f t="shared" si="8"/>
        <v>2.4027969057938501</v>
      </c>
      <c r="CQ29" s="75">
        <f t="shared" si="21"/>
        <v>1</v>
      </c>
      <c r="CR29" s="76">
        <f t="shared" si="9"/>
        <v>6.1950101481240418</v>
      </c>
      <c r="CS29" s="75">
        <f t="shared" si="22"/>
        <v>0</v>
      </c>
      <c r="CT29" s="76">
        <f t="shared" si="10"/>
        <v>23.680551993167512</v>
      </c>
      <c r="CU29" s="77">
        <f t="shared" si="23"/>
        <v>0.10962582294319057</v>
      </c>
      <c r="CV29" s="18"/>
      <c r="CW29" s="1078">
        <f t="shared" si="24"/>
        <v>233.89299999999997</v>
      </c>
      <c r="CX29" s="1081">
        <f>VLOOKUP($AX29&amp;"_"&amp;$CW$14,データシート1!$A:$BS,MATCH($CW$12&amp;"_"&amp;CX$20,データシート1!$A$1:$BS$1,0),0)</f>
        <v>15.991</v>
      </c>
      <c r="CY29" s="1081">
        <f>VLOOKUP($AX29&amp;"_"&amp;$CW$14,データシート1!$A:$BS,MATCH($CW$12&amp;"_"&amp;CY$20,データシート1!$A$1:$BS$1,0),0)</f>
        <v>217.90199999999999</v>
      </c>
      <c r="CZ29" s="1081">
        <f>VLOOKUP($AX29&amp;"_"&amp;$CW$14,データシート1!$A:$BS,MATCH($CW$12&amp;"_"&amp;CZ$20,データシート1!$A$1:$BS$1,0),0)</f>
        <v>0</v>
      </c>
      <c r="DA29" s="1081">
        <f>VLOOKUP($AX29&amp;"_"&amp;$CW$14,データシート1!$A:$BS,MATCH($CW$12&amp;"_"&amp;DA$20,データシート1!$A$1:$BS$1,0),0)</f>
        <v>2.5960000000000001</v>
      </c>
      <c r="DB29" s="1081">
        <f>VLOOKUP($AX29&amp;"_"&amp;$CW$14,データシート1!$A:$BS,MATCH($CW$12&amp;"_"&amp;DB$20,データシート1!$A$1:$BS$1,0),0)</f>
        <v>0</v>
      </c>
      <c r="DC29" s="1081">
        <f>VLOOKUP($AX29&amp;"_"&amp;$CW$14,データシート1!$A:$BS,MATCH($CW$12&amp;"_"&amp;DC$20,データシート1!$A$1:$BS$1,0),0)</f>
        <v>0</v>
      </c>
      <c r="DD29" s="1080">
        <f t="shared" si="11"/>
        <v>236.48899999999998</v>
      </c>
      <c r="DE29" s="18"/>
      <c r="DF29" s="138">
        <f>VLOOKUP($AX29&amp;"_"&amp;$DF$14,データシート1!$A:$BS,MATCH($DF$12&amp;"_"&amp;DF$20,データシート1!$A$1:$BS$1,0),0)</f>
        <v>3</v>
      </c>
      <c r="DG29" s="74">
        <f>VLOOKUP($AX29&amp;"_"&amp;$DF$14,データシート1!$A:$BS,MATCH($DF$12&amp;"_"&amp;DG$20,データシート1!$A$1:$BS$1,0),0)</f>
        <v>1</v>
      </c>
      <c r="DH29" s="74">
        <f>VLOOKUP($AX29&amp;"_"&amp;$DF$14,データシート1!$A:$BS,MATCH($DF$12&amp;"_"&amp;DH$20,データシート1!$A$1:$BS$1,0),0)</f>
        <v>0</v>
      </c>
      <c r="DI29" s="74">
        <f>VLOOKUP($AX29&amp;"_"&amp;$DF$14,データシート1!$A:$BS,MATCH($DF$12&amp;"_"&amp;DI$20,データシート1!$A$1:$BS$1,0),0)</f>
        <v>1</v>
      </c>
      <c r="DJ29" s="74">
        <f>VLOOKUP($AX29&amp;"_"&amp;$DF$14,データシート1!$A:$BS,MATCH($DF$12&amp;"_"&amp;DJ$20,データシート1!$A$1:$BS$1,0),0)</f>
        <v>0</v>
      </c>
      <c r="DK29" s="74">
        <f>VLOOKUP($AX29&amp;"_"&amp;$DF$14,データシート1!$A:$BS,MATCH($DF$12&amp;"_"&amp;DK$20,データシート1!$A$1:$BS$1,0),0)</f>
        <v>0</v>
      </c>
      <c r="DL29" s="78">
        <f t="shared" si="12"/>
        <v>5</v>
      </c>
      <c r="DM29" s="18"/>
      <c r="DN29" s="139">
        <f t="shared" si="26"/>
        <v>7.0000000000000007E-2</v>
      </c>
      <c r="DO29" s="140">
        <f t="shared" si="27"/>
        <v>0.92</v>
      </c>
      <c r="DP29" s="140">
        <f t="shared" si="13"/>
        <v>0</v>
      </c>
      <c r="DQ29" s="140">
        <f t="shared" si="13"/>
        <v>0.01</v>
      </c>
      <c r="DR29" s="140">
        <f t="shared" si="13"/>
        <v>0</v>
      </c>
      <c r="DS29" s="141">
        <f t="shared" si="28"/>
        <v>0</v>
      </c>
    </row>
    <row r="30" spans="1:123" ht="30" customHeight="1">
      <c r="B30" s="658"/>
      <c r="C30" s="23"/>
      <c r="D30" s="23"/>
      <c r="E30" s="23"/>
      <c r="F30" s="23"/>
      <c r="G30" s="23"/>
      <c r="H30" s="23"/>
      <c r="I30" s="23"/>
      <c r="J30" s="23"/>
      <c r="K30" s="23"/>
      <c r="L30" s="23"/>
      <c r="M30" s="23"/>
      <c r="N30" s="23"/>
      <c r="O30" s="23"/>
      <c r="P30" s="23"/>
      <c r="Q30" s="23"/>
      <c r="R30" s="23"/>
      <c r="S30" s="23"/>
      <c r="T30" s="23"/>
      <c r="U30" s="23"/>
      <c r="V30" s="23"/>
      <c r="W30" s="23"/>
      <c r="X30" s="23"/>
      <c r="Y30" s="23"/>
      <c r="Z30" s="23"/>
      <c r="AA30" s="657"/>
      <c r="AB30" s="23"/>
      <c r="AC30" s="658"/>
      <c r="AD30" s="23"/>
      <c r="AE30" s="23"/>
      <c r="AF30" s="23"/>
      <c r="AG30" s="23"/>
      <c r="AH30" s="23"/>
      <c r="AI30" s="23"/>
      <c r="AQ30" s="18"/>
      <c r="AR30" s="18"/>
      <c r="AS30" s="18"/>
      <c r="AT30" s="313"/>
      <c r="AX30" s="20" t="str">
        <f>比較地域マスタ!$Y15</f>
        <v>47328</v>
      </c>
      <c r="AY30" s="20" t="str">
        <f>IF(IFERROR(比較地域マスタ!$Z15,"")=0,"",IFERROR(比較地域マスタ!$Z15,""))</f>
        <v>中城村</v>
      </c>
      <c r="BB30" s="122" t="str">
        <f t="shared" si="0"/>
        <v>47328</v>
      </c>
      <c r="BC30" s="123" t="str">
        <f t="shared" si="0"/>
        <v>中城村</v>
      </c>
      <c r="BD30" s="40">
        <f t="shared" si="14"/>
        <v>126.17372589808477</v>
      </c>
      <c r="BE30" s="40">
        <f t="shared" si="15"/>
        <v>22.624876420118579</v>
      </c>
      <c r="BF30" s="40">
        <f>VLOOKUP($AX30&amp;"_"&amp;$BC$14,データシート1!$A:$BS,MATCH($BC$12&amp;"_"&amp;BF$20,データシート1!$A$1:$BS$1,0),0)</f>
        <v>17.75781913037337</v>
      </c>
      <c r="BG30" s="40">
        <f>VLOOKUP($AX30&amp;"_"&amp;$BC$14,データシート1!$A:$BS,MATCH($BC$12&amp;"_"&amp;BG$20,データシート1!$A$1:$BS$1,0),0)</f>
        <v>2.3665056343070674</v>
      </c>
      <c r="BH30" s="40">
        <f>VLOOKUP($AX30&amp;"_"&amp;$BC$14,データシート1!$A:$BS,MATCH($BC$12&amp;"_"&amp;BH$20,データシート1!$A$1:$BS$1,0),0)</f>
        <v>2.5005516554381422</v>
      </c>
      <c r="BI30" s="40">
        <f>VLOOKUP($AX30&amp;"_"&amp;$BC$14,データシート1!$A:$BS,MATCH($BC$12&amp;"_"&amp;BI$20,データシート1!$A$1:$BS$1,0),0)</f>
        <v>29.685908967707263</v>
      </c>
      <c r="BJ30" s="40">
        <f>VLOOKUP($AX30&amp;"_"&amp;$BC$14,データシート1!$A:$BS,MATCH($BC$12&amp;"_"&amp;BJ$20,データシート1!$A$1:$BS$1,0),0)</f>
        <v>28.817749239176781</v>
      </c>
      <c r="BK30" s="40">
        <f t="shared" si="1"/>
        <v>41.639051637201923</v>
      </c>
      <c r="BL30" s="40">
        <f t="shared" si="2"/>
        <v>38.02520396023678</v>
      </c>
      <c r="BM30" s="40">
        <f>VLOOKUP($AX30&amp;"_"&amp;$BC$14,データシート1!$A:$BS,MATCH($BC$12&amp;"_"&amp;BM$20,データシート1!$A$1:$BS$1,0),0)</f>
        <v>19.151252656174073</v>
      </c>
      <c r="BN30" s="40">
        <f>VLOOKUP($AX30&amp;"_"&amp;$BC$14,データシート1!$A:$BS,MATCH($BC$12&amp;"_"&amp;BN$20,データシート1!$A$1:$BS$1,0),0)</f>
        <v>18.873951304062711</v>
      </c>
      <c r="BO30" s="40">
        <f>VLOOKUP($AX30&amp;"_"&amp;$BC$14,データシート1!$A:$BS,MATCH($BC$12&amp;"_"&amp;BO$20,データシート1!$A$1:$BS$1,0),0)</f>
        <v>1.2999020690167582</v>
      </c>
      <c r="BP30" s="40">
        <f>VLOOKUP($AX30&amp;"_"&amp;$BC$14,データシート1!$A:$BS,MATCH($BC$12&amp;"_"&amp;BP$20,データシート1!$A$1:$BS$1,0),0)</f>
        <v>2.3139456079483831</v>
      </c>
      <c r="BQ30" s="40">
        <f>VLOOKUP($AX30&amp;"_"&amp;$BC$14,データシート1!$A:$BS,MATCH($BC$12&amp;"_"&amp;BQ$20,データシート1!$A$1:$BS$1,0),0)</f>
        <v>3.406139633880231</v>
      </c>
      <c r="BR30" s="41">
        <f t="shared" si="3"/>
        <v>126.17372589808477</v>
      </c>
      <c r="BT30" s="134" t="str">
        <f t="shared" si="4"/>
        <v>中城村</v>
      </c>
      <c r="BU30" s="38">
        <f t="shared" si="25"/>
        <v>126.17372589808477</v>
      </c>
      <c r="BV30" s="69">
        <f t="shared" si="16"/>
        <v>0.17931527549874796</v>
      </c>
      <c r="BW30" s="69">
        <f t="shared" si="5"/>
        <v>0.14074102198358654</v>
      </c>
      <c r="BX30" s="69">
        <f t="shared" si="5"/>
        <v>1.8755930503459826E-2</v>
      </c>
      <c r="BY30" s="69">
        <f t="shared" si="5"/>
        <v>1.981832301170159E-2</v>
      </c>
      <c r="BZ30" s="69">
        <f t="shared" si="5"/>
        <v>0.2352780561595342</v>
      </c>
      <c r="CA30" s="69">
        <f t="shared" si="5"/>
        <v>0.22839738649276278</v>
      </c>
      <c r="CB30" s="69">
        <f t="shared" si="5"/>
        <v>0.33001364856923809</v>
      </c>
      <c r="CC30" s="69">
        <f t="shared" si="5"/>
        <v>0.30137180850909606</v>
      </c>
      <c r="CD30" s="69">
        <f t="shared" si="5"/>
        <v>0.15178479132528158</v>
      </c>
      <c r="CE30" s="69">
        <f t="shared" si="5"/>
        <v>0.14958701718381454</v>
      </c>
      <c r="CF30" s="69">
        <f t="shared" si="5"/>
        <v>1.0302478267676248E-2</v>
      </c>
      <c r="CG30" s="69">
        <f t="shared" si="5"/>
        <v>1.8339361792465758E-2</v>
      </c>
      <c r="CH30" s="69">
        <f t="shared" si="5"/>
        <v>2.6995633279717025E-2</v>
      </c>
      <c r="CI30" s="135">
        <f t="shared" si="6"/>
        <v>1</v>
      </c>
      <c r="CK30" s="136" t="str">
        <f t="shared" si="7"/>
        <v>中城村</v>
      </c>
      <c r="CL30" s="137">
        <f t="shared" si="17"/>
        <v>22.624876420118579</v>
      </c>
      <c r="CM30" s="75">
        <f t="shared" si="18"/>
        <v>0</v>
      </c>
      <c r="CN30" s="76">
        <f t="shared" si="19"/>
        <v>17.75781913037337</v>
      </c>
      <c r="CO30" s="75">
        <f t="shared" si="20"/>
        <v>0</v>
      </c>
      <c r="CP30" s="76">
        <f t="shared" si="8"/>
        <v>2.3665056343070674</v>
      </c>
      <c r="CQ30" s="75">
        <f t="shared" si="21"/>
        <v>0</v>
      </c>
      <c r="CR30" s="76">
        <f t="shared" si="9"/>
        <v>2.5005516554381422</v>
      </c>
      <c r="CS30" s="75">
        <f t="shared" si="22"/>
        <v>0</v>
      </c>
      <c r="CT30" s="76">
        <f t="shared" si="10"/>
        <v>29.685908967707263</v>
      </c>
      <c r="CU30" s="77">
        <f t="shared" si="23"/>
        <v>0.39830345140727569</v>
      </c>
      <c r="CV30" s="18"/>
      <c r="CW30" s="1078">
        <f t="shared" si="24"/>
        <v>0</v>
      </c>
      <c r="CX30" s="1081">
        <f>VLOOKUP($AX30&amp;"_"&amp;$CW$14,データシート1!$A:$BS,MATCH($CW$12&amp;"_"&amp;CX$20,データシート1!$A$1:$BS$1,0),0)</f>
        <v>0</v>
      </c>
      <c r="CY30" s="1081">
        <f>VLOOKUP($AX30&amp;"_"&amp;$CW$14,データシート1!$A:$BS,MATCH($CW$12&amp;"_"&amp;CY$20,データシート1!$A$1:$BS$1,0),0)</f>
        <v>0</v>
      </c>
      <c r="CZ30" s="1081">
        <f>VLOOKUP($AX30&amp;"_"&amp;$CW$14,データシート1!$A:$BS,MATCH($CW$12&amp;"_"&amp;CZ$20,データシート1!$A$1:$BS$1,0),0)</f>
        <v>0</v>
      </c>
      <c r="DA30" s="1081">
        <f>VLOOKUP($AX30&amp;"_"&amp;$CW$14,データシート1!$A:$BS,MATCH($CW$12&amp;"_"&amp;DA$20,データシート1!$A$1:$BS$1,0),0)</f>
        <v>11.824</v>
      </c>
      <c r="DB30" s="1081">
        <f>VLOOKUP($AX30&amp;"_"&amp;$CW$14,データシート1!$A:$BS,MATCH($CW$12&amp;"_"&amp;DB$20,データシート1!$A$1:$BS$1,0),0)</f>
        <v>29.702999999999999</v>
      </c>
      <c r="DC30" s="1081">
        <f>VLOOKUP($AX30&amp;"_"&amp;$CW$14,データシート1!$A:$BS,MATCH($CW$12&amp;"_"&amp;DC$20,データシート1!$A$1:$BS$1,0),0)</f>
        <v>0</v>
      </c>
      <c r="DD30" s="1080">
        <f t="shared" si="11"/>
        <v>41.527000000000001</v>
      </c>
      <c r="DE30" s="18"/>
      <c r="DF30" s="138">
        <f>VLOOKUP($AX30&amp;"_"&amp;$DF$14,データシート1!$A:$BS,MATCH($DF$12&amp;"_"&amp;DF$20,データシート1!$A$1:$BS$1,0),0)</f>
        <v>0</v>
      </c>
      <c r="DG30" s="74">
        <f>VLOOKUP($AX30&amp;"_"&amp;$DF$14,データシート1!$A:$BS,MATCH($DF$12&amp;"_"&amp;DG$20,データシート1!$A$1:$BS$1,0),0)</f>
        <v>0</v>
      </c>
      <c r="DH30" s="74">
        <f>VLOOKUP($AX30&amp;"_"&amp;$DF$14,データシート1!$A:$BS,MATCH($DF$12&amp;"_"&amp;DH$20,データシート1!$A$1:$BS$1,0),0)</f>
        <v>0</v>
      </c>
      <c r="DI30" s="74">
        <f>VLOOKUP($AX30&amp;"_"&amp;$DF$14,データシート1!$A:$BS,MATCH($DF$12&amp;"_"&amp;DI$20,データシート1!$A$1:$BS$1,0),0)</f>
        <v>2</v>
      </c>
      <c r="DJ30" s="74">
        <f>VLOOKUP($AX30&amp;"_"&amp;$DF$14,データシート1!$A:$BS,MATCH($DF$12&amp;"_"&amp;DJ$20,データシート1!$A$1:$BS$1,0),0)</f>
        <v>1</v>
      </c>
      <c r="DK30" s="74">
        <f>VLOOKUP($AX30&amp;"_"&amp;$DF$14,データシート1!$A:$BS,MATCH($DF$12&amp;"_"&amp;DK$20,データシート1!$A$1:$BS$1,0),0)</f>
        <v>0</v>
      </c>
      <c r="DL30" s="78">
        <f t="shared" si="12"/>
        <v>3</v>
      </c>
      <c r="DM30" s="18"/>
      <c r="DN30" s="139">
        <f t="shared" si="26"/>
        <v>0</v>
      </c>
      <c r="DO30" s="140">
        <f t="shared" si="27"/>
        <v>0</v>
      </c>
      <c r="DP30" s="140">
        <f t="shared" si="13"/>
        <v>0</v>
      </c>
      <c r="DQ30" s="140">
        <f t="shared" si="13"/>
        <v>0.28000000000000003</v>
      </c>
      <c r="DR30" s="140">
        <f t="shared" si="13"/>
        <v>0.72</v>
      </c>
      <c r="DS30" s="141">
        <f t="shared" si="28"/>
        <v>0</v>
      </c>
    </row>
    <row r="31" spans="1:123" ht="30" customHeight="1">
      <c r="B31" s="658"/>
      <c r="C31" s="23"/>
      <c r="D31" s="23"/>
      <c r="E31" s="23"/>
      <c r="F31" s="23"/>
      <c r="G31" s="23"/>
      <c r="H31" s="23"/>
      <c r="I31" s="23"/>
      <c r="J31" s="23"/>
      <c r="K31" s="23"/>
      <c r="L31" s="23"/>
      <c r="M31" s="23"/>
      <c r="N31" s="23"/>
      <c r="O31" s="23"/>
      <c r="P31" s="23"/>
      <c r="Q31" s="23"/>
      <c r="R31" s="23"/>
      <c r="S31" s="23"/>
      <c r="T31" s="23"/>
      <c r="U31" s="23"/>
      <c r="V31" s="23"/>
      <c r="W31" s="23"/>
      <c r="X31" s="23"/>
      <c r="Y31" s="23"/>
      <c r="Z31" s="23"/>
      <c r="AA31" s="657"/>
      <c r="AB31" s="23"/>
      <c r="AC31" s="658"/>
      <c r="AD31" s="23"/>
      <c r="AE31" s="23"/>
      <c r="AF31" s="23"/>
      <c r="AG31" s="23"/>
      <c r="AH31" s="23"/>
      <c r="AI31" s="23"/>
      <c r="AQ31" s="18"/>
      <c r="AR31" s="18"/>
      <c r="AS31" s="18"/>
      <c r="AT31" s="313"/>
      <c r="AX31" s="20" t="str">
        <f>比較地域マスタ!$Y16</f>
        <v>10345</v>
      </c>
      <c r="AY31" s="20" t="str">
        <f>IF(IFERROR(比較地域マスタ!$Z16,"")=0,"",IFERROR(比較地域マスタ!$Z16,""))</f>
        <v>吉岡町</v>
      </c>
      <c r="BB31" s="122" t="str">
        <f t="shared" si="0"/>
        <v>10345</v>
      </c>
      <c r="BC31" s="123" t="str">
        <f t="shared" si="0"/>
        <v>吉岡町</v>
      </c>
      <c r="BD31" s="40">
        <f t="shared" si="14"/>
        <v>96.51666691966571</v>
      </c>
      <c r="BE31" s="40">
        <f t="shared" si="15"/>
        <v>13.667632718924834</v>
      </c>
      <c r="BF31" s="40">
        <f>VLOOKUP($AX31&amp;"_"&amp;$BC$14,データシート1!$A:$BS,MATCH($BC$12&amp;"_"&amp;BF$20,データシート1!$A$1:$BS$1,0),0)</f>
        <v>12.62774866368984</v>
      </c>
      <c r="BG31" s="40">
        <f>VLOOKUP($AX31&amp;"_"&amp;$BC$14,データシート1!$A:$BS,MATCH($BC$12&amp;"_"&amp;BG$20,データシート1!$A$1:$BS$1,0),0)</f>
        <v>0.96842448751637134</v>
      </c>
      <c r="BH31" s="40">
        <f>VLOOKUP($AX31&amp;"_"&amp;$BC$14,データシート1!$A:$BS,MATCH($BC$12&amp;"_"&amp;BH$20,データシート1!$A$1:$BS$1,0),0)</f>
        <v>7.1459567718622385E-2</v>
      </c>
      <c r="BI31" s="40">
        <f>VLOOKUP($AX31&amp;"_"&amp;$BC$14,データシート1!$A:$BS,MATCH($BC$12&amp;"_"&amp;BI$20,データシート1!$A$1:$BS$1,0),0)</f>
        <v>18.324742347877702</v>
      </c>
      <c r="BJ31" s="40">
        <f>VLOOKUP($AX31&amp;"_"&amp;$BC$14,データシート1!$A:$BS,MATCH($BC$12&amp;"_"&amp;BJ$20,データシート1!$A$1:$BS$1,0),0)</f>
        <v>21.813516778316348</v>
      </c>
      <c r="BK31" s="40">
        <f t="shared" si="1"/>
        <v>38.243219474775117</v>
      </c>
      <c r="BL31" s="40">
        <f t="shared" si="2"/>
        <v>36.957350640468782</v>
      </c>
      <c r="BM31" s="40">
        <f>VLOOKUP($AX31&amp;"_"&amp;$BC$14,データシート1!$A:$BS,MATCH($BC$12&amp;"_"&amp;BM$20,データシート1!$A$1:$BS$1,0),0)</f>
        <v>22.400738126954941</v>
      </c>
      <c r="BN31" s="40">
        <f>VLOOKUP($AX31&amp;"_"&amp;$BC$14,データシート1!$A:$BS,MATCH($BC$12&amp;"_"&amp;BN$20,データシート1!$A$1:$BS$1,0),0)</f>
        <v>14.556612513513841</v>
      </c>
      <c r="BO31" s="40">
        <f>VLOOKUP($AX31&amp;"_"&amp;$BC$14,データシート1!$A:$BS,MATCH($BC$12&amp;"_"&amp;BO$20,データシート1!$A$1:$BS$1,0),0)</f>
        <v>1.2858688343063349</v>
      </c>
      <c r="BP31" s="40">
        <f>VLOOKUP($AX31&amp;"_"&amp;$BC$14,データシート1!$A:$BS,MATCH($BC$12&amp;"_"&amp;BP$20,データシート1!$A$1:$BS$1,0),0)</f>
        <v>0</v>
      </c>
      <c r="BQ31" s="40">
        <f>VLOOKUP($AX31&amp;"_"&amp;$BC$14,データシート1!$A:$BS,MATCH($BC$12&amp;"_"&amp;BQ$20,データシート1!$A$1:$BS$1,0),0)</f>
        <v>4.4675555997717122</v>
      </c>
      <c r="BR31" s="41">
        <f t="shared" si="3"/>
        <v>96.51666691966571</v>
      </c>
      <c r="BT31" s="134" t="str">
        <f t="shared" si="4"/>
        <v>吉岡町</v>
      </c>
      <c r="BU31" s="38">
        <f t="shared" si="25"/>
        <v>96.51666691966571</v>
      </c>
      <c r="BV31" s="69">
        <f t="shared" si="16"/>
        <v>0.1416090417865434</v>
      </c>
      <c r="BW31" s="69">
        <f t="shared" si="5"/>
        <v>0.13083490206101261</v>
      </c>
      <c r="BX31" s="69">
        <f t="shared" si="5"/>
        <v>1.0033753945548346E-2</v>
      </c>
      <c r="BY31" s="69">
        <f t="shared" si="5"/>
        <v>7.4038577998244341E-4</v>
      </c>
      <c r="BZ31" s="69">
        <f t="shared" si="5"/>
        <v>0.18986091141263761</v>
      </c>
      <c r="CA31" s="69">
        <f t="shared" si="5"/>
        <v>0.22600777124299704</v>
      </c>
      <c r="CB31" s="69">
        <f t="shared" si="5"/>
        <v>0.39623435718730654</v>
      </c>
      <c r="CC31" s="69">
        <f t="shared" si="5"/>
        <v>0.38291159257737023</v>
      </c>
      <c r="CD31" s="69">
        <f t="shared" si="5"/>
        <v>0.23209191574756596</v>
      </c>
      <c r="CE31" s="69">
        <f t="shared" si="5"/>
        <v>0.15081967682980424</v>
      </c>
      <c r="CF31" s="69">
        <f t="shared" si="5"/>
        <v>1.3322764609936331E-2</v>
      </c>
      <c r="CG31" s="69">
        <f t="shared" si="5"/>
        <v>0</v>
      </c>
      <c r="CH31" s="69">
        <f t="shared" si="5"/>
        <v>4.6287918370515421E-2</v>
      </c>
      <c r="CI31" s="135">
        <f t="shared" si="6"/>
        <v>1</v>
      </c>
      <c r="CK31" s="136" t="str">
        <f t="shared" si="7"/>
        <v>吉岡町</v>
      </c>
      <c r="CL31" s="137">
        <f t="shared" si="17"/>
        <v>13.667632718924834</v>
      </c>
      <c r="CM31" s="75">
        <f t="shared" si="18"/>
        <v>0.25864025414622654</v>
      </c>
      <c r="CN31" s="76">
        <f t="shared" si="19"/>
        <v>12.62774866368984</v>
      </c>
      <c r="CO31" s="75">
        <f t="shared" si="20"/>
        <v>0.27993905280714304</v>
      </c>
      <c r="CP31" s="76">
        <f t="shared" si="8"/>
        <v>0.96842448751637134</v>
      </c>
      <c r="CQ31" s="75">
        <f t="shared" si="21"/>
        <v>0</v>
      </c>
      <c r="CR31" s="76">
        <f t="shared" si="9"/>
        <v>7.1459567718622385E-2</v>
      </c>
      <c r="CS31" s="75">
        <f t="shared" si="22"/>
        <v>0</v>
      </c>
      <c r="CT31" s="76">
        <f t="shared" si="10"/>
        <v>18.324742347877702</v>
      </c>
      <c r="CU31" s="77">
        <f t="shared" si="23"/>
        <v>0</v>
      </c>
      <c r="CV31" s="18"/>
      <c r="CW31" s="1078">
        <f t="shared" si="24"/>
        <v>3.5350000000000001</v>
      </c>
      <c r="CX31" s="1081">
        <f>VLOOKUP($AX31&amp;"_"&amp;$CW$14,データシート1!$A:$BS,MATCH($CW$12&amp;"_"&amp;CX$20,データシート1!$A$1:$BS$1,0),0)</f>
        <v>3.5350000000000001</v>
      </c>
      <c r="CY31" s="1081">
        <f>VLOOKUP($AX31&amp;"_"&amp;$CW$14,データシート1!$A:$BS,MATCH($CW$12&amp;"_"&amp;CY$20,データシート1!$A$1:$BS$1,0),0)</f>
        <v>0</v>
      </c>
      <c r="CZ31" s="1081">
        <f>VLOOKUP($AX31&amp;"_"&amp;$CW$14,データシート1!$A:$BS,MATCH($CW$12&amp;"_"&amp;CZ$20,データシート1!$A$1:$BS$1,0),0)</f>
        <v>0</v>
      </c>
      <c r="DA31" s="1081">
        <f>VLOOKUP($AX31&amp;"_"&amp;$CW$14,データシート1!$A:$BS,MATCH($CW$12&amp;"_"&amp;DA$20,データシート1!$A$1:$BS$1,0),0)</f>
        <v>0</v>
      </c>
      <c r="DB31" s="1081">
        <f>VLOOKUP($AX31&amp;"_"&amp;$CW$14,データシート1!$A:$BS,MATCH($CW$12&amp;"_"&amp;DB$20,データシート1!$A$1:$BS$1,0),0)</f>
        <v>0</v>
      </c>
      <c r="DC31" s="1081">
        <f>VLOOKUP($AX31&amp;"_"&amp;$CW$14,データシート1!$A:$BS,MATCH($CW$12&amp;"_"&amp;DC$20,データシート1!$A$1:$BS$1,0),0)</f>
        <v>0</v>
      </c>
      <c r="DD31" s="1080">
        <f t="shared" si="11"/>
        <v>3.5350000000000001</v>
      </c>
      <c r="DE31" s="18"/>
      <c r="DF31" s="138">
        <f>VLOOKUP($AX31&amp;"_"&amp;$DF$14,データシート1!$A:$BS,MATCH($DF$12&amp;"_"&amp;DF$20,データシート1!$A$1:$BS$1,0),0)</f>
        <v>1</v>
      </c>
      <c r="DG31" s="74">
        <f>VLOOKUP($AX31&amp;"_"&amp;$DF$14,データシート1!$A:$BS,MATCH($DF$12&amp;"_"&amp;DG$20,データシート1!$A$1:$BS$1,0),0)</f>
        <v>0</v>
      </c>
      <c r="DH31" s="74">
        <f>VLOOKUP($AX31&amp;"_"&amp;$DF$14,データシート1!$A:$BS,MATCH($DF$12&amp;"_"&amp;DH$20,データシート1!$A$1:$BS$1,0),0)</f>
        <v>0</v>
      </c>
      <c r="DI31" s="74">
        <f>VLOOKUP($AX31&amp;"_"&amp;$DF$14,データシート1!$A:$BS,MATCH($DF$12&amp;"_"&amp;DI$20,データシート1!$A$1:$BS$1,0),0)</f>
        <v>0</v>
      </c>
      <c r="DJ31" s="74">
        <f>VLOOKUP($AX31&amp;"_"&amp;$DF$14,データシート1!$A:$BS,MATCH($DF$12&amp;"_"&amp;DJ$20,データシート1!$A$1:$BS$1,0),0)</f>
        <v>0</v>
      </c>
      <c r="DK31" s="74">
        <f>VLOOKUP($AX31&amp;"_"&amp;$DF$14,データシート1!$A:$BS,MATCH($DF$12&amp;"_"&amp;DK$20,データシート1!$A$1:$BS$1,0),0)</f>
        <v>0</v>
      </c>
      <c r="DL31" s="78">
        <f t="shared" si="12"/>
        <v>1</v>
      </c>
      <c r="DM31" s="18"/>
      <c r="DN31" s="139">
        <f t="shared" si="26"/>
        <v>1</v>
      </c>
      <c r="DO31" s="140">
        <f t="shared" si="27"/>
        <v>0</v>
      </c>
      <c r="DP31" s="140">
        <f t="shared" si="13"/>
        <v>0</v>
      </c>
      <c r="DQ31" s="140">
        <f t="shared" si="13"/>
        <v>0</v>
      </c>
      <c r="DR31" s="140">
        <f t="shared" si="13"/>
        <v>0</v>
      </c>
      <c r="DS31" s="141">
        <f t="shared" si="28"/>
        <v>0</v>
      </c>
    </row>
    <row r="32" spans="1:123" s="26" customFormat="1" ht="30" customHeight="1">
      <c r="A32" s="18"/>
      <c r="B32" s="658"/>
      <c r="C32" s="23"/>
      <c r="D32" s="23"/>
      <c r="E32" s="23"/>
      <c r="F32" s="23"/>
      <c r="G32" s="23"/>
      <c r="H32" s="23"/>
      <c r="I32" s="23"/>
      <c r="J32" s="23"/>
      <c r="K32" s="23"/>
      <c r="L32" s="23"/>
      <c r="M32" s="23"/>
      <c r="N32" s="23"/>
      <c r="O32" s="23"/>
      <c r="P32" s="23"/>
      <c r="Q32" s="23"/>
      <c r="R32" s="23"/>
      <c r="S32" s="23"/>
      <c r="T32" s="23"/>
      <c r="U32" s="23"/>
      <c r="V32" s="23"/>
      <c r="W32" s="23"/>
      <c r="X32" s="23"/>
      <c r="Y32" s="23"/>
      <c r="Z32" s="23"/>
      <c r="AA32" s="657"/>
      <c r="AB32" s="23"/>
      <c r="AC32" s="658"/>
      <c r="AD32" s="23"/>
      <c r="AE32" s="23"/>
      <c r="AF32" s="23"/>
      <c r="AG32" s="23"/>
      <c r="AH32" s="23"/>
      <c r="AI32" s="23"/>
      <c r="AJ32" s="18"/>
      <c r="AK32" s="18"/>
      <c r="AL32" s="18"/>
      <c r="AM32" s="18"/>
      <c r="AN32" s="18"/>
      <c r="AO32" s="18"/>
      <c r="AP32" s="18"/>
      <c r="AQ32" s="18"/>
      <c r="AR32" s="18"/>
      <c r="AS32" s="18"/>
      <c r="AT32" s="313"/>
      <c r="AW32" s="18"/>
      <c r="AX32" s="20" t="str">
        <f>比較地域マスタ!$Y17</f>
        <v>06208</v>
      </c>
      <c r="AY32" s="20" t="str">
        <f>IF(IFERROR(比較地域マスタ!$Z17,"")=0,"",IFERROR(比較地域マスタ!$Z17,""))</f>
        <v>村山市</v>
      </c>
      <c r="AZ32" s="18"/>
      <c r="BA32" s="18"/>
      <c r="BB32" s="122" t="str">
        <f t="shared" si="0"/>
        <v>06208</v>
      </c>
      <c r="BC32" s="123" t="str">
        <f t="shared" si="0"/>
        <v>村山市</v>
      </c>
      <c r="BD32" s="40">
        <f t="shared" si="14"/>
        <v>133.24535287028701</v>
      </c>
      <c r="BE32" s="40">
        <f t="shared" si="15"/>
        <v>27.726853790492868</v>
      </c>
      <c r="BF32" s="40">
        <f>VLOOKUP($AX32&amp;"_"&amp;$BC$14,データシート1!$A:$BS,MATCH($BC$12&amp;"_"&amp;BF$20,データシート1!$A$1:$BS$1,0),0)</f>
        <v>21.037047396834371</v>
      </c>
      <c r="BG32" s="40">
        <f>VLOOKUP($AX32&amp;"_"&amp;$BC$14,データシート1!$A:$BS,MATCH($BC$12&amp;"_"&amp;BG$20,データシート1!$A$1:$BS$1,0),0)</f>
        <v>2.2093800121669336</v>
      </c>
      <c r="BH32" s="40">
        <f>VLOOKUP($AX32&amp;"_"&amp;$BC$14,データシート1!$A:$BS,MATCH($BC$12&amp;"_"&amp;BH$20,データシート1!$A$1:$BS$1,0),0)</f>
        <v>4.4804263814915615</v>
      </c>
      <c r="BI32" s="40">
        <f>VLOOKUP($AX32&amp;"_"&amp;$BC$14,データシート1!$A:$BS,MATCH($BC$12&amp;"_"&amp;BI$20,データシート1!$A$1:$BS$1,0),0)</f>
        <v>20.064586719033993</v>
      </c>
      <c r="BJ32" s="40">
        <f>VLOOKUP($AX32&amp;"_"&amp;$BC$14,データシート1!$A:$BS,MATCH($BC$12&amp;"_"&amp;BJ$20,データシート1!$A$1:$BS$1,0),0)</f>
        <v>31.755443235541115</v>
      </c>
      <c r="BK32" s="40">
        <f t="shared" si="1"/>
        <v>50.535537979169604</v>
      </c>
      <c r="BL32" s="40">
        <f t="shared" si="2"/>
        <v>49.168123079298077</v>
      </c>
      <c r="BM32" s="40">
        <f>VLOOKUP($AX32&amp;"_"&amp;$BC$14,データシート1!$A:$BS,MATCH($BC$12&amp;"_"&amp;BM$20,データシート1!$A$1:$BS$1,0),0)</f>
        <v>21.703820054410208</v>
      </c>
      <c r="BN32" s="40">
        <f>VLOOKUP($AX32&amp;"_"&amp;$BC$14,データシート1!$A:$BS,MATCH($BC$12&amp;"_"&amp;BN$20,データシート1!$A$1:$BS$1,0),0)</f>
        <v>27.464303024887869</v>
      </c>
      <c r="BO32" s="40">
        <f>VLOOKUP($AX32&amp;"_"&amp;$BC$14,データシート1!$A:$BS,MATCH($BC$12&amp;"_"&amp;BO$20,データシート1!$A$1:$BS$1,0),0)</f>
        <v>1.367414899871525</v>
      </c>
      <c r="BP32" s="40">
        <f>VLOOKUP($AX32&amp;"_"&amp;$BC$14,データシート1!$A:$BS,MATCH($BC$12&amp;"_"&amp;BP$20,データシート1!$A$1:$BS$1,0),0)</f>
        <v>0</v>
      </c>
      <c r="BQ32" s="40">
        <f>VLOOKUP($AX32&amp;"_"&amp;$BC$14,データシート1!$A:$BS,MATCH($BC$12&amp;"_"&amp;BQ$20,データシート1!$A$1:$BS$1,0),0)</f>
        <v>3.162931146049436</v>
      </c>
      <c r="BR32" s="41">
        <f t="shared" si="3"/>
        <v>133.24535287028701</v>
      </c>
      <c r="BS32" s="23"/>
      <c r="BT32" s="134" t="str">
        <f t="shared" si="4"/>
        <v>村山市</v>
      </c>
      <c r="BU32" s="38">
        <f t="shared" si="25"/>
        <v>133.24535287028701</v>
      </c>
      <c r="BV32" s="69">
        <f t="shared" si="16"/>
        <v>0.20808871148763197</v>
      </c>
      <c r="BW32" s="69">
        <f t="shared" si="5"/>
        <v>0.15788203448501295</v>
      </c>
      <c r="BX32" s="69">
        <f t="shared" si="5"/>
        <v>1.6581291313909782E-2</v>
      </c>
      <c r="BY32" s="69">
        <f t="shared" si="5"/>
        <v>3.3625385688709243E-2</v>
      </c>
      <c r="BZ32" s="69">
        <f t="shared" si="5"/>
        <v>0.15058376361212886</v>
      </c>
      <c r="CA32" s="69">
        <f t="shared" si="5"/>
        <v>0.23832308258025867</v>
      </c>
      <c r="CB32" s="69">
        <f t="shared" si="5"/>
        <v>0.37926679535582331</v>
      </c>
      <c r="CC32" s="69">
        <f t="shared" si="5"/>
        <v>0.36900441193744854</v>
      </c>
      <c r="CD32" s="69">
        <f t="shared" si="5"/>
        <v>0.16288613138755131</v>
      </c>
      <c r="CE32" s="69">
        <f t="shared" si="5"/>
        <v>0.2061182805498972</v>
      </c>
      <c r="CF32" s="69">
        <f t="shared" si="5"/>
        <v>1.0262383418374744E-2</v>
      </c>
      <c r="CG32" s="69">
        <f t="shared" si="5"/>
        <v>0</v>
      </c>
      <c r="CH32" s="69">
        <f t="shared" si="5"/>
        <v>2.3737646964157297E-2</v>
      </c>
      <c r="CI32" s="135">
        <f t="shared" si="6"/>
        <v>1</v>
      </c>
      <c r="CJ32" s="18"/>
      <c r="CK32" s="136" t="str">
        <f t="shared" si="7"/>
        <v>村山市</v>
      </c>
      <c r="CL32" s="137">
        <f t="shared" si="17"/>
        <v>27.726853790492868</v>
      </c>
      <c r="CM32" s="75">
        <f t="shared" si="18"/>
        <v>0.15396626073253858</v>
      </c>
      <c r="CN32" s="76">
        <f t="shared" si="19"/>
        <v>21.037047396834371</v>
      </c>
      <c r="CO32" s="75">
        <f t="shared" si="20"/>
        <v>0.20292771696860815</v>
      </c>
      <c r="CP32" s="76">
        <f t="shared" si="8"/>
        <v>2.2093800121669336</v>
      </c>
      <c r="CQ32" s="75">
        <f t="shared" si="21"/>
        <v>0</v>
      </c>
      <c r="CR32" s="76">
        <f t="shared" si="9"/>
        <v>4.4804263814915615</v>
      </c>
      <c r="CS32" s="75">
        <f t="shared" si="22"/>
        <v>0</v>
      </c>
      <c r="CT32" s="76">
        <f t="shared" si="10"/>
        <v>20.064586719033993</v>
      </c>
      <c r="CU32" s="77">
        <f t="shared" si="23"/>
        <v>0</v>
      </c>
      <c r="CV32" s="18"/>
      <c r="CW32" s="1078">
        <f t="shared" si="24"/>
        <v>4.2690000000000001</v>
      </c>
      <c r="CX32" s="1081">
        <f>VLOOKUP($AX32&amp;"_"&amp;$CW$14,データシート1!$A:$BS,MATCH($CW$12&amp;"_"&amp;CX$20,データシート1!$A$1:$BS$1,0),0)</f>
        <v>4.2690000000000001</v>
      </c>
      <c r="CY32" s="1081">
        <f>VLOOKUP($AX32&amp;"_"&amp;$CW$14,データシート1!$A:$BS,MATCH($CW$12&amp;"_"&amp;CY$20,データシート1!$A$1:$BS$1,0),0)</f>
        <v>0</v>
      </c>
      <c r="CZ32" s="1081">
        <f>VLOOKUP($AX32&amp;"_"&amp;$CW$14,データシート1!$A:$BS,MATCH($CW$12&amp;"_"&amp;CZ$20,データシート1!$A$1:$BS$1,0),0)</f>
        <v>0</v>
      </c>
      <c r="DA32" s="1081">
        <f>VLOOKUP($AX32&amp;"_"&amp;$CW$14,データシート1!$A:$BS,MATCH($CW$12&amp;"_"&amp;DA$20,データシート1!$A$1:$BS$1,0),0)</f>
        <v>0</v>
      </c>
      <c r="DB32" s="1081">
        <f>VLOOKUP($AX32&amp;"_"&amp;$CW$14,データシート1!$A:$BS,MATCH($CW$12&amp;"_"&amp;DB$20,データシート1!$A$1:$BS$1,0),0)</f>
        <v>0</v>
      </c>
      <c r="DC32" s="1081">
        <f>VLOOKUP($AX32&amp;"_"&amp;$CW$14,データシート1!$A:$BS,MATCH($CW$12&amp;"_"&amp;DC$20,データシート1!$A$1:$BS$1,0),0)</f>
        <v>0</v>
      </c>
      <c r="DD32" s="1080">
        <f t="shared" si="11"/>
        <v>4.2690000000000001</v>
      </c>
      <c r="DE32" s="18"/>
      <c r="DF32" s="138">
        <f>VLOOKUP($AX32&amp;"_"&amp;$DF$14,データシート1!$A:$BS,MATCH($DF$12&amp;"_"&amp;DF$20,データシート1!$A$1:$BS$1,0),0)</f>
        <v>1</v>
      </c>
      <c r="DG32" s="74">
        <f>VLOOKUP($AX32&amp;"_"&amp;$DF$14,データシート1!$A:$BS,MATCH($DF$12&amp;"_"&amp;DG$20,データシート1!$A$1:$BS$1,0),0)</f>
        <v>0</v>
      </c>
      <c r="DH32" s="74">
        <f>VLOOKUP($AX32&amp;"_"&amp;$DF$14,データシート1!$A:$BS,MATCH($DF$12&amp;"_"&amp;DH$20,データシート1!$A$1:$BS$1,0),0)</f>
        <v>0</v>
      </c>
      <c r="DI32" s="74">
        <f>VLOOKUP($AX32&amp;"_"&amp;$DF$14,データシート1!$A:$BS,MATCH($DF$12&amp;"_"&amp;DI$20,データシート1!$A$1:$BS$1,0),0)</f>
        <v>0</v>
      </c>
      <c r="DJ32" s="74">
        <f>VLOOKUP($AX32&amp;"_"&amp;$DF$14,データシート1!$A:$BS,MATCH($DF$12&amp;"_"&amp;DJ$20,データシート1!$A$1:$BS$1,0),0)</f>
        <v>0</v>
      </c>
      <c r="DK32" s="74">
        <f>VLOOKUP($AX32&amp;"_"&amp;$DF$14,データシート1!$A:$BS,MATCH($DF$12&amp;"_"&amp;DK$20,データシート1!$A$1:$BS$1,0),0)</f>
        <v>0</v>
      </c>
      <c r="DL32" s="78">
        <f t="shared" si="12"/>
        <v>1</v>
      </c>
      <c r="DM32" s="18"/>
      <c r="DN32" s="139">
        <f t="shared" si="26"/>
        <v>1</v>
      </c>
      <c r="DO32" s="140">
        <f t="shared" si="27"/>
        <v>0</v>
      </c>
      <c r="DP32" s="140">
        <f t="shared" si="13"/>
        <v>0</v>
      </c>
      <c r="DQ32" s="140">
        <f t="shared" si="13"/>
        <v>0</v>
      </c>
      <c r="DR32" s="140">
        <f t="shared" si="13"/>
        <v>0</v>
      </c>
      <c r="DS32" s="141">
        <f t="shared" si="28"/>
        <v>0</v>
      </c>
    </row>
    <row r="33" spans="2:123" ht="30" customHeight="1">
      <c r="B33" s="658"/>
      <c r="C33" s="23"/>
      <c r="D33" s="23"/>
      <c r="E33" s="23"/>
      <c r="F33" s="23"/>
      <c r="G33" s="23"/>
      <c r="H33" s="23"/>
      <c r="I33" s="23"/>
      <c r="J33" s="23"/>
      <c r="K33" s="23"/>
      <c r="L33" s="23"/>
      <c r="M33" s="23"/>
      <c r="N33" s="23"/>
      <c r="O33" s="23"/>
      <c r="P33" s="23"/>
      <c r="Q33" s="23"/>
      <c r="R33" s="23"/>
      <c r="S33" s="23"/>
      <c r="T33" s="23"/>
      <c r="U33" s="23"/>
      <c r="V33" s="23"/>
      <c r="W33" s="23"/>
      <c r="X33" s="23"/>
      <c r="Y33" s="23"/>
      <c r="Z33" s="23"/>
      <c r="AA33" s="657"/>
      <c r="AB33" s="23"/>
      <c r="AC33" s="658"/>
      <c r="AD33" s="23"/>
      <c r="AE33" s="23"/>
      <c r="AF33" s="23"/>
      <c r="AG33" s="23"/>
      <c r="AH33" s="23"/>
      <c r="AI33" s="23"/>
      <c r="AQ33" s="18"/>
      <c r="AR33" s="18"/>
      <c r="AS33" s="18"/>
      <c r="AT33" s="313"/>
      <c r="AX33" s="20" t="str">
        <f>比較地域マスタ!$Y18</f>
        <v>19206</v>
      </c>
      <c r="AY33" s="20" t="str">
        <f>IF(IFERROR(比較地域マスタ!$Z18,"")=0,"",IFERROR(比較地域マスタ!$Z18,""))</f>
        <v>大月市</v>
      </c>
      <c r="BB33" s="122" t="str">
        <f t="shared" si="0"/>
        <v>19206</v>
      </c>
      <c r="BC33" s="123" t="str">
        <f t="shared" si="0"/>
        <v>大月市</v>
      </c>
      <c r="BD33" s="40">
        <f t="shared" si="14"/>
        <v>119.07112090737832</v>
      </c>
      <c r="BE33" s="40">
        <f t="shared" si="15"/>
        <v>20.583164476136076</v>
      </c>
      <c r="BF33" s="40">
        <f>VLOOKUP($AX33&amp;"_"&amp;$BC$14,データシート1!$A:$BS,MATCH($BC$12&amp;"_"&amp;BF$20,データシート1!$A$1:$BS$1,0),0)</f>
        <v>16.3609620702242</v>
      </c>
      <c r="BG33" s="40">
        <f>VLOOKUP($AX33&amp;"_"&amp;$BC$14,データシート1!$A:$BS,MATCH($BC$12&amp;"_"&amp;BG$20,データシート1!$A$1:$BS$1,0),0)</f>
        <v>2.4093513281646364</v>
      </c>
      <c r="BH33" s="40">
        <f>VLOOKUP($AX33&amp;"_"&amp;$BC$14,データシート1!$A:$BS,MATCH($BC$12&amp;"_"&amp;BH$20,データシート1!$A$1:$BS$1,0),0)</f>
        <v>1.8128510777472384</v>
      </c>
      <c r="BI33" s="40">
        <f>VLOOKUP($AX33&amp;"_"&amp;$BC$14,データシート1!$A:$BS,MATCH($BC$12&amp;"_"&amp;BI$20,データシート1!$A$1:$BS$1,0),0)</f>
        <v>21.958512469673931</v>
      </c>
      <c r="BJ33" s="40">
        <f>VLOOKUP($AX33&amp;"_"&amp;$BC$14,データシート1!$A:$BS,MATCH($BC$12&amp;"_"&amp;BJ$20,データシート1!$A$1:$BS$1,0),0)</f>
        <v>29.21001955253438</v>
      </c>
      <c r="BK33" s="40">
        <f t="shared" si="1"/>
        <v>43.107217241612695</v>
      </c>
      <c r="BL33" s="40">
        <f t="shared" si="2"/>
        <v>41.740274047109587</v>
      </c>
      <c r="BM33" s="40">
        <f>VLOOKUP($AX33&amp;"_"&amp;$BC$14,データシート1!$A:$BS,MATCH($BC$12&amp;"_"&amp;BM$20,データシート1!$A$1:$BS$1,0),0)</f>
        <v>21.709417789932655</v>
      </c>
      <c r="BN33" s="40">
        <f>VLOOKUP($AX33&amp;"_"&amp;$BC$14,データシート1!$A:$BS,MATCH($BC$12&amp;"_"&amp;BN$20,データシート1!$A$1:$BS$1,0),0)</f>
        <v>20.030856257176932</v>
      </c>
      <c r="BO33" s="40">
        <f>VLOOKUP($AX33&amp;"_"&amp;$BC$14,データシート1!$A:$BS,MATCH($BC$12&amp;"_"&amp;BO$20,データシート1!$A$1:$BS$1,0),0)</f>
        <v>1.3669431945031074</v>
      </c>
      <c r="BP33" s="40">
        <f>VLOOKUP($AX33&amp;"_"&amp;$BC$14,データシート1!$A:$BS,MATCH($BC$12&amp;"_"&amp;BP$20,データシート1!$A$1:$BS$1,0),0)</f>
        <v>0</v>
      </c>
      <c r="BQ33" s="40">
        <f>VLOOKUP($AX33&amp;"_"&amp;$BC$14,データシート1!$A:$BS,MATCH($BC$12&amp;"_"&amp;BQ$20,データシート1!$A$1:$BS$1,0),0)</f>
        <v>4.2122071674212389</v>
      </c>
      <c r="BR33" s="41">
        <f t="shared" si="3"/>
        <v>119.07112090737832</v>
      </c>
      <c r="BT33" s="134" t="str">
        <f t="shared" si="4"/>
        <v>大月市</v>
      </c>
      <c r="BU33" s="38">
        <f t="shared" si="25"/>
        <v>119.07112090737832</v>
      </c>
      <c r="BV33" s="69">
        <f t="shared" si="16"/>
        <v>0.17286445545555143</v>
      </c>
      <c r="BW33" s="69">
        <f t="shared" si="5"/>
        <v>0.13740495550512941</v>
      </c>
      <c r="BX33" s="69">
        <f t="shared" si="5"/>
        <v>2.0234556539018348E-2</v>
      </c>
      <c r="BY33" s="69">
        <f t="shared" si="5"/>
        <v>1.5224943411403662E-2</v>
      </c>
      <c r="BZ33" s="69">
        <f t="shared" si="5"/>
        <v>0.1844150983239233</v>
      </c>
      <c r="CA33" s="69">
        <f t="shared" si="5"/>
        <v>0.24531573508286644</v>
      </c>
      <c r="CB33" s="69">
        <f t="shared" si="5"/>
        <v>0.36202915461881346</v>
      </c>
      <c r="CC33" s="69">
        <f t="shared" si="5"/>
        <v>0.35054909812747992</v>
      </c>
      <c r="CD33" s="69">
        <f t="shared" si="5"/>
        <v>0.1823231160040874</v>
      </c>
      <c r="CE33" s="69">
        <f t="shared" si="5"/>
        <v>0.16822598212339251</v>
      </c>
      <c r="CF33" s="69">
        <f t="shared" si="5"/>
        <v>1.1480056491333525E-2</v>
      </c>
      <c r="CG33" s="69">
        <f t="shared" si="5"/>
        <v>0</v>
      </c>
      <c r="CH33" s="69">
        <f t="shared" si="5"/>
        <v>3.5375556518845427E-2</v>
      </c>
      <c r="CI33" s="135">
        <f t="shared" si="6"/>
        <v>1</v>
      </c>
      <c r="CK33" s="136" t="str">
        <f t="shared" si="7"/>
        <v>大月市</v>
      </c>
      <c r="CL33" s="137">
        <f t="shared" si="17"/>
        <v>20.583164476136076</v>
      </c>
      <c r="CM33" s="75">
        <f t="shared" si="18"/>
        <v>0.59373766430176034</v>
      </c>
      <c r="CN33" s="76">
        <f t="shared" si="19"/>
        <v>16.3609620702242</v>
      </c>
      <c r="CO33" s="75">
        <f t="shared" si="20"/>
        <v>0.40339926048795965</v>
      </c>
      <c r="CP33" s="76">
        <f t="shared" si="8"/>
        <v>2.4093513281646364</v>
      </c>
      <c r="CQ33" s="75">
        <f t="shared" si="21"/>
        <v>1</v>
      </c>
      <c r="CR33" s="76">
        <f t="shared" si="9"/>
        <v>1.8128510777472384</v>
      </c>
      <c r="CS33" s="75">
        <f t="shared" si="22"/>
        <v>0</v>
      </c>
      <c r="CT33" s="76">
        <f t="shared" si="10"/>
        <v>21.958512469673931</v>
      </c>
      <c r="CU33" s="77">
        <f t="shared" si="23"/>
        <v>0</v>
      </c>
      <c r="CV33" s="18"/>
      <c r="CW33" s="1078">
        <f t="shared" si="24"/>
        <v>12.221</v>
      </c>
      <c r="CX33" s="1081">
        <f>VLOOKUP($AX33&amp;"_"&amp;$CW$14,データシート1!$A:$BS,MATCH($CW$12&amp;"_"&amp;CX$20,データシート1!$A$1:$BS$1,0),0)</f>
        <v>6.6</v>
      </c>
      <c r="CY33" s="1081">
        <f>VLOOKUP($AX33&amp;"_"&amp;$CW$14,データシート1!$A:$BS,MATCH($CW$12&amp;"_"&amp;CY$20,データシート1!$A$1:$BS$1,0),0)</f>
        <v>5.6210000000000004</v>
      </c>
      <c r="CZ33" s="1081">
        <f>VLOOKUP($AX33&amp;"_"&amp;$CW$14,データシート1!$A:$BS,MATCH($CW$12&amp;"_"&amp;CZ$20,データシート1!$A$1:$BS$1,0),0)</f>
        <v>0</v>
      </c>
      <c r="DA33" s="1081">
        <f>VLOOKUP($AX33&amp;"_"&amp;$CW$14,データシート1!$A:$BS,MATCH($CW$12&amp;"_"&amp;DA$20,データシート1!$A$1:$BS$1,0),0)</f>
        <v>0</v>
      </c>
      <c r="DB33" s="1081">
        <f>VLOOKUP($AX33&amp;"_"&amp;$CW$14,データシート1!$A:$BS,MATCH($CW$12&amp;"_"&amp;DB$20,データシート1!$A$1:$BS$1,0),0)</f>
        <v>0</v>
      </c>
      <c r="DC33" s="1081">
        <f>VLOOKUP($AX33&amp;"_"&amp;$CW$14,データシート1!$A:$BS,MATCH($CW$12&amp;"_"&amp;DC$20,データシート1!$A$1:$BS$1,0),0)</f>
        <v>0</v>
      </c>
      <c r="DD33" s="1080">
        <f t="shared" si="11"/>
        <v>12.221</v>
      </c>
      <c r="DE33" s="18"/>
      <c r="DF33" s="138">
        <f>VLOOKUP($AX33&amp;"_"&amp;$DF$14,データシート1!$A:$BS,MATCH($DF$12&amp;"_"&amp;DF$20,データシート1!$A$1:$BS$1,0),0)</f>
        <v>1</v>
      </c>
      <c r="DG33" s="74">
        <f>VLOOKUP($AX33&amp;"_"&amp;$DF$14,データシート1!$A:$BS,MATCH($DF$12&amp;"_"&amp;DG$20,データシート1!$A$1:$BS$1,0),0)</f>
        <v>1</v>
      </c>
      <c r="DH33" s="74">
        <f>VLOOKUP($AX33&amp;"_"&amp;$DF$14,データシート1!$A:$BS,MATCH($DF$12&amp;"_"&amp;DH$20,データシート1!$A$1:$BS$1,0),0)</f>
        <v>0</v>
      </c>
      <c r="DI33" s="74">
        <f>VLOOKUP($AX33&amp;"_"&amp;$DF$14,データシート1!$A:$BS,MATCH($DF$12&amp;"_"&amp;DI$20,データシート1!$A$1:$BS$1,0),0)</f>
        <v>0</v>
      </c>
      <c r="DJ33" s="74">
        <f>VLOOKUP($AX33&amp;"_"&amp;$DF$14,データシート1!$A:$BS,MATCH($DF$12&amp;"_"&amp;DJ$20,データシート1!$A$1:$BS$1,0),0)</f>
        <v>0</v>
      </c>
      <c r="DK33" s="74">
        <f>VLOOKUP($AX33&amp;"_"&amp;$DF$14,データシート1!$A:$BS,MATCH($DF$12&amp;"_"&amp;DK$20,データシート1!$A$1:$BS$1,0),0)</f>
        <v>0</v>
      </c>
      <c r="DL33" s="78">
        <f t="shared" si="12"/>
        <v>2</v>
      </c>
      <c r="DM33" s="18"/>
      <c r="DN33" s="139">
        <f t="shared" si="26"/>
        <v>0.54</v>
      </c>
      <c r="DO33" s="140">
        <f t="shared" si="27"/>
        <v>0.46</v>
      </c>
      <c r="DP33" s="140">
        <f t="shared" si="13"/>
        <v>0</v>
      </c>
      <c r="DQ33" s="140">
        <f t="shared" si="13"/>
        <v>0</v>
      </c>
      <c r="DR33" s="140">
        <f t="shared" si="13"/>
        <v>0</v>
      </c>
      <c r="DS33" s="141">
        <f t="shared" si="28"/>
        <v>0</v>
      </c>
    </row>
    <row r="34" spans="2:123" ht="30" customHeight="1">
      <c r="B34" s="658"/>
      <c r="C34" s="23"/>
      <c r="D34" s="23"/>
      <c r="E34" s="23"/>
      <c r="F34" s="23"/>
      <c r="G34" s="23"/>
      <c r="H34" s="23"/>
      <c r="I34" s="23"/>
      <c r="J34" s="23"/>
      <c r="K34" s="23"/>
      <c r="L34" s="23"/>
      <c r="M34" s="23"/>
      <c r="N34" s="23"/>
      <c r="O34" s="23"/>
      <c r="P34" s="23"/>
      <c r="Q34" s="23"/>
      <c r="R34" s="23"/>
      <c r="S34" s="23"/>
      <c r="T34" s="23"/>
      <c r="U34" s="23"/>
      <c r="V34" s="23"/>
      <c r="W34" s="23"/>
      <c r="X34" s="23"/>
      <c r="Y34" s="23"/>
      <c r="Z34" s="23"/>
      <c r="AA34" s="657"/>
      <c r="AB34" s="23"/>
      <c r="AC34" s="658"/>
      <c r="AD34" s="23"/>
      <c r="AE34" s="23"/>
      <c r="AF34" s="23"/>
      <c r="AG34" s="23"/>
      <c r="AH34" s="23"/>
      <c r="AI34" s="23"/>
      <c r="AQ34" s="18"/>
      <c r="AR34" s="18"/>
      <c r="AS34" s="18"/>
      <c r="AT34" s="313"/>
      <c r="AX34" s="20" t="str">
        <f>比較地域マスタ!$Y19</f>
        <v>44209</v>
      </c>
      <c r="AY34" s="20" t="str">
        <f>IF(IFERROR(比較地域マスタ!$Z19,"")=0,"",IFERROR(比較地域マスタ!$Z19,""))</f>
        <v>豊後高田市</v>
      </c>
      <c r="BB34" s="122" t="str">
        <f t="shared" si="0"/>
        <v>44209</v>
      </c>
      <c r="BC34" s="123" t="str">
        <f t="shared" si="0"/>
        <v>豊後高田市</v>
      </c>
      <c r="BD34" s="40">
        <f t="shared" si="14"/>
        <v>404.41284751608043</v>
      </c>
      <c r="BE34" s="40">
        <f t="shared" si="15"/>
        <v>306.76150269834864</v>
      </c>
      <c r="BF34" s="40">
        <f>VLOOKUP($AX34&amp;"_"&amp;$BC$14,データシート1!$A:$BS,MATCH($BC$12&amp;"_"&amp;BF$20,データシート1!$A$1:$BS$1,0),0)</f>
        <v>284.40851767051339</v>
      </c>
      <c r="BG34" s="40">
        <f>VLOOKUP($AX34&amp;"_"&amp;$BC$14,データシート1!$A:$BS,MATCH($BC$12&amp;"_"&amp;BG$20,データシート1!$A$1:$BS$1,0),0)</f>
        <v>2.3764559592194847</v>
      </c>
      <c r="BH34" s="40">
        <f>VLOOKUP($AX34&amp;"_"&amp;$BC$14,データシート1!$A:$BS,MATCH($BC$12&amp;"_"&amp;BH$20,データシート1!$A$1:$BS$1,0),0)</f>
        <v>19.97652906861579</v>
      </c>
      <c r="BI34" s="40">
        <f>VLOOKUP($AX34&amp;"_"&amp;$BC$14,データシート1!$A:$BS,MATCH($BC$12&amp;"_"&amp;BI$20,データシート1!$A$1:$BS$1,0),0)</f>
        <v>21.985686104827888</v>
      </c>
      <c r="BJ34" s="40">
        <f>VLOOKUP($AX34&amp;"_"&amp;$BC$14,データシート1!$A:$BS,MATCH($BC$12&amp;"_"&amp;BJ$20,データシート1!$A$1:$BS$1,0),0)</f>
        <v>25.273543813304759</v>
      </c>
      <c r="BK34" s="40">
        <f t="shared" si="1"/>
        <v>46.616979514799141</v>
      </c>
      <c r="BL34" s="40">
        <f t="shared" si="2"/>
        <v>44.602377229915788</v>
      </c>
      <c r="BM34" s="40">
        <f>VLOOKUP($AX34&amp;"_"&amp;$BC$14,データシート1!$A:$BS,MATCH($BC$12&amp;"_"&amp;BM$20,データシート1!$A$1:$BS$1,0),0)</f>
        <v>19.509507729610721</v>
      </c>
      <c r="BN34" s="40">
        <f>VLOOKUP($AX34&amp;"_"&amp;$BC$14,データシート1!$A:$BS,MATCH($BC$12&amp;"_"&amp;BN$20,データシート1!$A$1:$BS$1,0),0)</f>
        <v>25.092869500305071</v>
      </c>
      <c r="BO34" s="40">
        <f>VLOOKUP($AX34&amp;"_"&amp;$BC$14,データシート1!$A:$BS,MATCH($BC$12&amp;"_"&amp;BO$20,データシート1!$A$1:$BS$1,0),0)</f>
        <v>1.322720816213959</v>
      </c>
      <c r="BP34" s="40">
        <f>VLOOKUP($AX34&amp;"_"&amp;$BC$14,データシート1!$A:$BS,MATCH($BC$12&amp;"_"&amp;BP$20,データシート1!$A$1:$BS$1,0),0)</f>
        <v>0.69188146866939404</v>
      </c>
      <c r="BQ34" s="40">
        <f>VLOOKUP($AX34&amp;"_"&amp;$BC$14,データシート1!$A:$BS,MATCH($BC$12&amp;"_"&amp;BQ$20,データシート1!$A$1:$BS$1,0),0)</f>
        <v>3.7751353848</v>
      </c>
      <c r="BR34" s="41">
        <f t="shared" si="3"/>
        <v>404.41284751608043</v>
      </c>
      <c r="BT34" s="134" t="str">
        <f t="shared" si="4"/>
        <v>豊後高田市</v>
      </c>
      <c r="BU34" s="38">
        <f t="shared" si="25"/>
        <v>404.41284751608043</v>
      </c>
      <c r="BV34" s="69">
        <f t="shared" si="16"/>
        <v>0.75853550297051597</v>
      </c>
      <c r="BW34" s="69">
        <f t="shared" si="5"/>
        <v>0.70326281525763001</v>
      </c>
      <c r="BX34" s="69">
        <f t="shared" si="5"/>
        <v>5.8763117290060651E-3</v>
      </c>
      <c r="BY34" s="69">
        <f t="shared" si="5"/>
        <v>4.9396375983879873E-2</v>
      </c>
      <c r="BZ34" s="69">
        <f t="shared" si="5"/>
        <v>5.4364460080496536E-2</v>
      </c>
      <c r="CA34" s="69">
        <f t="shared" si="5"/>
        <v>6.2494413737189253E-2</v>
      </c>
      <c r="CB34" s="69">
        <f t="shared" si="5"/>
        <v>0.11527076798158728</v>
      </c>
      <c r="CC34" s="69">
        <f t="shared" si="5"/>
        <v>0.11028921930612576</v>
      </c>
      <c r="CD34" s="69">
        <f t="shared" si="5"/>
        <v>4.8241562673982497E-2</v>
      </c>
      <c r="CE34" s="69">
        <f t="shared" si="5"/>
        <v>6.2047656632143261E-2</v>
      </c>
      <c r="CF34" s="69">
        <f t="shared" si="5"/>
        <v>3.2707190791246175E-3</v>
      </c>
      <c r="CG34" s="69">
        <f t="shared" si="5"/>
        <v>1.7108295963369046E-3</v>
      </c>
      <c r="CH34" s="69">
        <f t="shared" si="5"/>
        <v>9.3348552302109818E-3</v>
      </c>
      <c r="CI34" s="135">
        <f t="shared" si="6"/>
        <v>1</v>
      </c>
      <c r="CK34" s="136" t="str">
        <f t="shared" si="7"/>
        <v>豊後高田市</v>
      </c>
      <c r="CL34" s="137">
        <f t="shared" si="17"/>
        <v>306.76150269834864</v>
      </c>
      <c r="CM34" s="75">
        <f t="shared" si="18"/>
        <v>6.3221753151571067E-2</v>
      </c>
      <c r="CN34" s="76">
        <f t="shared" si="19"/>
        <v>284.40851767051339</v>
      </c>
      <c r="CO34" s="75">
        <f t="shared" si="20"/>
        <v>6.8190644073704926E-2</v>
      </c>
      <c r="CP34" s="76">
        <f t="shared" si="8"/>
        <v>2.3764559592194847</v>
      </c>
      <c r="CQ34" s="75">
        <f t="shared" si="21"/>
        <v>0</v>
      </c>
      <c r="CR34" s="76">
        <f t="shared" si="9"/>
        <v>19.97652906861579</v>
      </c>
      <c r="CS34" s="75">
        <f t="shared" si="22"/>
        <v>0</v>
      </c>
      <c r="CT34" s="76">
        <f t="shared" si="10"/>
        <v>21.985686104827888</v>
      </c>
      <c r="CU34" s="77">
        <f t="shared" si="23"/>
        <v>0</v>
      </c>
      <c r="CV34" s="18"/>
      <c r="CW34" s="1078">
        <f t="shared" si="24"/>
        <v>19.393999999999998</v>
      </c>
      <c r="CX34" s="1081">
        <f>VLOOKUP($AX34&amp;"_"&amp;$CW$14,データシート1!$A:$BS,MATCH($CW$12&amp;"_"&amp;CX$20,データシート1!$A$1:$BS$1,0),0)</f>
        <v>19.393999999999998</v>
      </c>
      <c r="CY34" s="1081">
        <f>VLOOKUP($AX34&amp;"_"&amp;$CW$14,データシート1!$A:$BS,MATCH($CW$12&amp;"_"&amp;CY$20,データシート1!$A$1:$BS$1,0),0)</f>
        <v>0</v>
      </c>
      <c r="CZ34" s="1081">
        <f>VLOOKUP($AX34&amp;"_"&amp;$CW$14,データシート1!$A:$BS,MATCH($CW$12&amp;"_"&amp;CZ$20,データシート1!$A$1:$BS$1,0),0)</f>
        <v>0</v>
      </c>
      <c r="DA34" s="1081">
        <f>VLOOKUP($AX34&amp;"_"&amp;$CW$14,データシート1!$A:$BS,MATCH($CW$12&amp;"_"&amp;DA$20,データシート1!$A$1:$BS$1,0),0)</f>
        <v>0</v>
      </c>
      <c r="DB34" s="1081">
        <f>VLOOKUP($AX34&amp;"_"&amp;$CW$14,データシート1!$A:$BS,MATCH($CW$12&amp;"_"&amp;DB$20,データシート1!$A$1:$BS$1,0),0)</f>
        <v>0</v>
      </c>
      <c r="DC34" s="1081">
        <f>VLOOKUP($AX34&amp;"_"&amp;$CW$14,データシート1!$A:$BS,MATCH($CW$12&amp;"_"&amp;DC$20,データシート1!$A$1:$BS$1,0),0)</f>
        <v>0</v>
      </c>
      <c r="DD34" s="1080">
        <f t="shared" si="11"/>
        <v>19.393999999999998</v>
      </c>
      <c r="DE34" s="18"/>
      <c r="DF34" s="138">
        <f>VLOOKUP($AX34&amp;"_"&amp;$DF$14,データシート1!$A:$BS,MATCH($DF$12&amp;"_"&amp;DF$20,データシート1!$A$1:$BS$1,0),0)</f>
        <v>5</v>
      </c>
      <c r="DG34" s="74">
        <f>VLOOKUP($AX34&amp;"_"&amp;$DF$14,データシート1!$A:$BS,MATCH($DF$12&amp;"_"&amp;DG$20,データシート1!$A$1:$BS$1,0),0)</f>
        <v>0</v>
      </c>
      <c r="DH34" s="74">
        <f>VLOOKUP($AX34&amp;"_"&amp;$DF$14,データシート1!$A:$BS,MATCH($DF$12&amp;"_"&amp;DH$20,データシート1!$A$1:$BS$1,0),0)</f>
        <v>0</v>
      </c>
      <c r="DI34" s="74">
        <f>VLOOKUP($AX34&amp;"_"&amp;$DF$14,データシート1!$A:$BS,MATCH($DF$12&amp;"_"&amp;DI$20,データシート1!$A$1:$BS$1,0),0)</f>
        <v>0</v>
      </c>
      <c r="DJ34" s="74">
        <f>VLOOKUP($AX34&amp;"_"&amp;$DF$14,データシート1!$A:$BS,MATCH($DF$12&amp;"_"&amp;DJ$20,データシート1!$A$1:$BS$1,0),0)</f>
        <v>0</v>
      </c>
      <c r="DK34" s="74">
        <f>VLOOKUP($AX34&amp;"_"&amp;$DF$14,データシート1!$A:$BS,MATCH($DF$12&amp;"_"&amp;DK$20,データシート1!$A$1:$BS$1,0),0)</f>
        <v>0</v>
      </c>
      <c r="DL34" s="78">
        <f t="shared" si="12"/>
        <v>5</v>
      </c>
      <c r="DM34" s="18"/>
      <c r="DN34" s="139">
        <f t="shared" si="26"/>
        <v>1</v>
      </c>
      <c r="DO34" s="140">
        <f t="shared" si="27"/>
        <v>0</v>
      </c>
      <c r="DP34" s="140">
        <f t="shared" si="13"/>
        <v>0</v>
      </c>
      <c r="DQ34" s="140">
        <f t="shared" si="13"/>
        <v>0</v>
      </c>
      <c r="DR34" s="140">
        <f t="shared" si="13"/>
        <v>0</v>
      </c>
      <c r="DS34" s="141">
        <f t="shared" si="28"/>
        <v>0</v>
      </c>
    </row>
    <row r="35" spans="2:123" ht="30" customHeight="1">
      <c r="B35" s="658"/>
      <c r="C35" s="23"/>
      <c r="D35" s="23"/>
      <c r="E35" s="23"/>
      <c r="F35" s="23"/>
      <c r="G35" s="23"/>
      <c r="H35" s="23"/>
      <c r="I35" s="23"/>
      <c r="J35" s="23"/>
      <c r="K35" s="23"/>
      <c r="L35" s="23"/>
      <c r="M35" s="23"/>
      <c r="N35" s="23"/>
      <c r="O35" s="23"/>
      <c r="P35" s="23"/>
      <c r="Q35" s="23"/>
      <c r="R35" s="23"/>
      <c r="S35" s="23"/>
      <c r="T35" s="23"/>
      <c r="U35" s="23"/>
      <c r="V35" s="23"/>
      <c r="W35" s="23"/>
      <c r="X35" s="23"/>
      <c r="Y35" s="23"/>
      <c r="Z35" s="23"/>
      <c r="AA35" s="657"/>
      <c r="AB35" s="23"/>
      <c r="AC35" s="658"/>
      <c r="AD35" s="23"/>
      <c r="AE35" s="23"/>
      <c r="AF35" s="23"/>
      <c r="AG35" s="23"/>
      <c r="AH35" s="23"/>
      <c r="AI35" s="23"/>
      <c r="AQ35" s="18"/>
      <c r="AR35" s="18"/>
      <c r="AS35" s="18"/>
      <c r="AT35" s="313"/>
      <c r="AX35" s="20" t="str">
        <f>比較地域マスタ!$Y20</f>
        <v>35213</v>
      </c>
      <c r="AY35" s="20" t="str">
        <f>IF(IFERROR(比較地域マスタ!$Z20,"")=0,"",IFERROR(比較地域マスタ!$Z20,""))</f>
        <v>美祢市</v>
      </c>
      <c r="BB35" s="122" t="str">
        <f t="shared" si="0"/>
        <v>35213</v>
      </c>
      <c r="BC35" s="123" t="str">
        <f t="shared" si="0"/>
        <v>美祢市</v>
      </c>
      <c r="BD35" s="40">
        <f t="shared" si="14"/>
        <v>474.26080158031226</v>
      </c>
      <c r="BE35" s="40">
        <f t="shared" si="15"/>
        <v>359.17950223448452</v>
      </c>
      <c r="BF35" s="40">
        <f>VLOOKUP($AX35&amp;"_"&amp;$BC$14,データシート1!$A:$BS,MATCH($BC$12&amp;"_"&amp;BF$20,データシート1!$A$1:$BS$1,0),0)</f>
        <v>325.59167432498123</v>
      </c>
      <c r="BG35" s="40">
        <f>VLOOKUP($AX35&amp;"_"&amp;$BC$14,データシート1!$A:$BS,MATCH($BC$12&amp;"_"&amp;BG$20,データシート1!$A$1:$BS$1,0),0)</f>
        <v>3.2258182580855026</v>
      </c>
      <c r="BH35" s="40">
        <f>VLOOKUP($AX35&amp;"_"&amp;$BC$14,データシート1!$A:$BS,MATCH($BC$12&amp;"_"&amp;BH$20,データシート1!$A$1:$BS$1,0),0)</f>
        <v>30.362009651417807</v>
      </c>
      <c r="BI35" s="40">
        <f>VLOOKUP($AX35&amp;"_"&amp;$BC$14,データシート1!$A:$BS,MATCH($BC$12&amp;"_"&amp;BI$20,データシート1!$A$1:$BS$1,0),0)</f>
        <v>26.779825034619464</v>
      </c>
      <c r="BJ35" s="40">
        <f>VLOOKUP($AX35&amp;"_"&amp;$BC$14,データシート1!$A:$BS,MATCH($BC$12&amp;"_"&amp;BJ$20,データシート1!$A$1:$BS$1,0),0)</f>
        <v>35.337367498202504</v>
      </c>
      <c r="BK35" s="40">
        <f t="shared" si="1"/>
        <v>52.964106813005742</v>
      </c>
      <c r="BL35" s="40">
        <f t="shared" si="2"/>
        <v>51.585842689660609</v>
      </c>
      <c r="BM35" s="40">
        <f>VLOOKUP($AX35&amp;"_"&amp;$BC$14,データシート1!$A:$BS,MATCH($BC$12&amp;"_"&amp;BM$20,データシート1!$A$1:$BS$1,0),0)</f>
        <v>23.283780905621061</v>
      </c>
      <c r="BN35" s="40">
        <f>VLOOKUP($AX35&amp;"_"&amp;$BC$14,データシート1!$A:$BS,MATCH($BC$12&amp;"_"&amp;BN$20,データシート1!$A$1:$BS$1,0),0)</f>
        <v>28.302061784039548</v>
      </c>
      <c r="BO35" s="40">
        <f>VLOOKUP($AX35&amp;"_"&amp;$BC$14,データシート1!$A:$BS,MATCH($BC$12&amp;"_"&amp;BO$20,データシート1!$A$1:$BS$1,0),0)</f>
        <v>1.3782641233451294</v>
      </c>
      <c r="BP35" s="40">
        <f>VLOOKUP($AX35&amp;"_"&amp;$BC$14,データシート1!$A:$BS,MATCH($BC$12&amp;"_"&amp;BP$20,データシート1!$A$1:$BS$1,0),0)</f>
        <v>0</v>
      </c>
      <c r="BQ35" s="40">
        <f>VLOOKUP($AX35&amp;"_"&amp;$BC$14,データシート1!$A:$BS,MATCH($BC$12&amp;"_"&amp;BQ$20,データシート1!$A$1:$BS$1,0),0)</f>
        <v>0</v>
      </c>
      <c r="BR35" s="41">
        <f t="shared" si="3"/>
        <v>474.26080158031226</v>
      </c>
      <c r="BT35" s="134" t="str">
        <f t="shared" si="4"/>
        <v>美祢市</v>
      </c>
      <c r="BU35" s="38">
        <f t="shared" si="25"/>
        <v>474.26080158031226</v>
      </c>
      <c r="BV35" s="69">
        <f t="shared" si="16"/>
        <v>0.75734596036113766</v>
      </c>
      <c r="BW35" s="69">
        <f t="shared" si="5"/>
        <v>0.68652453089114274</v>
      </c>
      <c r="BX35" s="69">
        <f t="shared" si="5"/>
        <v>6.8017813138605684E-3</v>
      </c>
      <c r="BY35" s="69">
        <f t="shared" si="5"/>
        <v>6.4019648156134285E-2</v>
      </c>
      <c r="BZ35" s="69">
        <f t="shared" si="5"/>
        <v>5.646645252018475E-2</v>
      </c>
      <c r="CA35" s="69">
        <f t="shared" si="5"/>
        <v>7.4510411529801299E-2</v>
      </c>
      <c r="CB35" s="69">
        <f t="shared" si="5"/>
        <v>0.11167717558887627</v>
      </c>
      <c r="CC35" s="69">
        <f t="shared" si="5"/>
        <v>0.10877104436581812</v>
      </c>
      <c r="CD35" s="69">
        <f t="shared" si="5"/>
        <v>4.909488793515257E-2</v>
      </c>
      <c r="CE35" s="69">
        <f t="shared" si="5"/>
        <v>5.9676156430665546E-2</v>
      </c>
      <c r="CF35" s="69">
        <f t="shared" si="5"/>
        <v>2.9061312230581455E-3</v>
      </c>
      <c r="CG35" s="69">
        <f t="shared" si="5"/>
        <v>0</v>
      </c>
      <c r="CH35" s="69">
        <f t="shared" si="5"/>
        <v>0</v>
      </c>
      <c r="CI35" s="135">
        <f t="shared" si="6"/>
        <v>1</v>
      </c>
      <c r="CK35" s="136" t="str">
        <f t="shared" si="7"/>
        <v>美祢市</v>
      </c>
      <c r="CL35" s="137">
        <f t="shared" si="17"/>
        <v>359.17950223448452</v>
      </c>
      <c r="CM35" s="75">
        <f t="shared" si="18"/>
        <v>1</v>
      </c>
      <c r="CN35" s="76">
        <f t="shared" si="19"/>
        <v>325.59167432498123</v>
      </c>
      <c r="CO35" s="75">
        <f t="shared" si="20"/>
        <v>1</v>
      </c>
      <c r="CP35" s="76">
        <f t="shared" si="8"/>
        <v>3.2258182580855026</v>
      </c>
      <c r="CQ35" s="75">
        <f t="shared" si="21"/>
        <v>1</v>
      </c>
      <c r="CR35" s="76">
        <f t="shared" si="9"/>
        <v>30.362009651417807</v>
      </c>
      <c r="CS35" s="75">
        <f t="shared" si="22"/>
        <v>0</v>
      </c>
      <c r="CT35" s="76">
        <f t="shared" si="10"/>
        <v>26.779825034619464</v>
      </c>
      <c r="CU35" s="77">
        <f t="shared" si="23"/>
        <v>0</v>
      </c>
      <c r="CV35" s="18"/>
      <c r="CW35" s="1078">
        <f t="shared" si="24"/>
        <v>1760.8139999999999</v>
      </c>
      <c r="CX35" s="1081">
        <f>VLOOKUP($AX35&amp;"_"&amp;$CW$14,データシート1!$A:$BS,MATCH($CW$12&amp;"_"&amp;CX$20,データシート1!$A$1:$BS$1,0),0)</f>
        <v>1722.7929999999999</v>
      </c>
      <c r="CY35" s="1081">
        <f>VLOOKUP($AX35&amp;"_"&amp;$CW$14,データシート1!$A:$BS,MATCH($CW$12&amp;"_"&amp;CY$20,データシート1!$A$1:$BS$1,0),0)</f>
        <v>38.021000000000001</v>
      </c>
      <c r="CZ35" s="1081">
        <f>VLOOKUP($AX35&amp;"_"&amp;$CW$14,データシート1!$A:$BS,MATCH($CW$12&amp;"_"&amp;CZ$20,データシート1!$A$1:$BS$1,0),0)</f>
        <v>0</v>
      </c>
      <c r="DA35" s="1081">
        <f>VLOOKUP($AX35&amp;"_"&amp;$CW$14,データシート1!$A:$BS,MATCH($CW$12&amp;"_"&amp;DA$20,データシート1!$A$1:$BS$1,0),0)</f>
        <v>0</v>
      </c>
      <c r="DB35" s="1081">
        <f>VLOOKUP($AX35&amp;"_"&amp;$CW$14,データシート1!$A:$BS,MATCH($CW$12&amp;"_"&amp;DB$20,データシート1!$A$1:$BS$1,0),0)</f>
        <v>0</v>
      </c>
      <c r="DC35" s="1081">
        <f>VLOOKUP($AX35&amp;"_"&amp;$CW$14,データシート1!$A:$BS,MATCH($CW$12&amp;"_"&amp;DC$20,データシート1!$A$1:$BS$1,0),0)</f>
        <v>0</v>
      </c>
      <c r="DD35" s="1080">
        <f t="shared" si="11"/>
        <v>1760.8139999999999</v>
      </c>
      <c r="DE35" s="18"/>
      <c r="DF35" s="138">
        <f>VLOOKUP($AX35&amp;"_"&amp;$DF$14,データシート1!$A:$BS,MATCH($DF$12&amp;"_"&amp;DF$20,データシート1!$A$1:$BS$1,0),0)</f>
        <v>6</v>
      </c>
      <c r="DG35" s="74">
        <f>VLOOKUP($AX35&amp;"_"&amp;$DF$14,データシート1!$A:$BS,MATCH($DF$12&amp;"_"&amp;DG$20,データシート1!$A$1:$BS$1,0),0)</f>
        <v>2</v>
      </c>
      <c r="DH35" s="74">
        <f>VLOOKUP($AX35&amp;"_"&amp;$DF$14,データシート1!$A:$BS,MATCH($DF$12&amp;"_"&amp;DH$20,データシート1!$A$1:$BS$1,0),0)</f>
        <v>0</v>
      </c>
      <c r="DI35" s="74">
        <f>VLOOKUP($AX35&amp;"_"&amp;$DF$14,データシート1!$A:$BS,MATCH($DF$12&amp;"_"&amp;DI$20,データシート1!$A$1:$BS$1,0),0)</f>
        <v>0</v>
      </c>
      <c r="DJ35" s="74">
        <f>VLOOKUP($AX35&amp;"_"&amp;$DF$14,データシート1!$A:$BS,MATCH($DF$12&amp;"_"&amp;DJ$20,データシート1!$A$1:$BS$1,0),0)</f>
        <v>0</v>
      </c>
      <c r="DK35" s="74">
        <f>VLOOKUP($AX35&amp;"_"&amp;$DF$14,データシート1!$A:$BS,MATCH($DF$12&amp;"_"&amp;DK$20,データシート1!$A$1:$BS$1,0),0)</f>
        <v>0</v>
      </c>
      <c r="DL35" s="78">
        <f t="shared" si="12"/>
        <v>8</v>
      </c>
      <c r="DM35" s="18"/>
      <c r="DN35" s="139">
        <f t="shared" si="26"/>
        <v>0.98</v>
      </c>
      <c r="DO35" s="140">
        <f t="shared" si="27"/>
        <v>0.02</v>
      </c>
      <c r="DP35" s="140">
        <f t="shared" si="13"/>
        <v>0</v>
      </c>
      <c r="DQ35" s="140">
        <f t="shared" si="13"/>
        <v>0</v>
      </c>
      <c r="DR35" s="140">
        <f t="shared" si="13"/>
        <v>0</v>
      </c>
      <c r="DS35" s="141">
        <f t="shared" si="28"/>
        <v>0</v>
      </c>
    </row>
    <row r="36" spans="2:123" ht="30" customHeight="1">
      <c r="B36" s="658"/>
      <c r="C36" s="23"/>
      <c r="D36" s="23"/>
      <c r="E36" s="23"/>
      <c r="F36" s="23"/>
      <c r="G36" s="23"/>
      <c r="H36" s="23"/>
      <c r="I36" s="23"/>
      <c r="J36" s="23"/>
      <c r="K36" s="23"/>
      <c r="L36" s="23"/>
      <c r="M36" s="23"/>
      <c r="N36" s="23"/>
      <c r="O36" s="23"/>
      <c r="P36" s="23"/>
      <c r="Q36" s="23"/>
      <c r="R36" s="23"/>
      <c r="S36" s="23"/>
      <c r="T36" s="23"/>
      <c r="U36" s="23"/>
      <c r="V36" s="23"/>
      <c r="W36" s="23"/>
      <c r="X36" s="23"/>
      <c r="Y36" s="23"/>
      <c r="Z36" s="23"/>
      <c r="AA36" s="657"/>
      <c r="AB36" s="23"/>
      <c r="AC36" s="658"/>
      <c r="AD36" s="23"/>
      <c r="AE36" s="23"/>
      <c r="AF36" s="23"/>
      <c r="AG36" s="23"/>
      <c r="AH36" s="23"/>
      <c r="AI36" s="23"/>
      <c r="AQ36" s="18"/>
      <c r="AR36" s="18"/>
      <c r="AS36" s="18"/>
      <c r="AT36" s="313"/>
      <c r="AX36" s="20" t="str">
        <f>比較地域マスタ!$Y21</f>
        <v>32207</v>
      </c>
      <c r="AY36" s="20" t="str">
        <f>IF(IFERROR(比較地域マスタ!$Z21,"")=0,"",IFERROR(比較地域マスタ!$Z21,""))</f>
        <v>江津市</v>
      </c>
      <c r="BB36" s="122" t="str">
        <f t="shared" si="0"/>
        <v>32207</v>
      </c>
      <c r="BC36" s="123" t="str">
        <f t="shared" si="0"/>
        <v>江津市</v>
      </c>
      <c r="BD36" s="40">
        <f t="shared" si="14"/>
        <v>169.3261972000995</v>
      </c>
      <c r="BE36" s="40">
        <f t="shared" si="15"/>
        <v>52.240007112332748</v>
      </c>
      <c r="BF36" s="40">
        <f>VLOOKUP($AX36&amp;"_"&amp;$BC$14,データシート1!$A:$BS,MATCH($BC$12&amp;"_"&amp;BF$20,データシート1!$A$1:$BS$1,0),0)</f>
        <v>41.039720809815719</v>
      </c>
      <c r="BG36" s="40">
        <f>VLOOKUP($AX36&amp;"_"&amp;$BC$14,データシート1!$A:$BS,MATCH($BC$12&amp;"_"&amp;BG$20,データシート1!$A$1:$BS$1,0),0)</f>
        <v>2.2893158129200564</v>
      </c>
      <c r="BH36" s="40">
        <f>VLOOKUP($AX36&amp;"_"&amp;$BC$14,データシート1!$A:$BS,MATCH($BC$12&amp;"_"&amp;BH$20,データシート1!$A$1:$BS$1,0),0)</f>
        <v>8.9109704895969664</v>
      </c>
      <c r="BI36" s="40">
        <f>VLOOKUP($AX36&amp;"_"&amp;$BC$14,データシート1!$A:$BS,MATCH($BC$12&amp;"_"&amp;BI$20,データシート1!$A$1:$BS$1,0),0)</f>
        <v>33.738896346785275</v>
      </c>
      <c r="BJ36" s="40">
        <f>VLOOKUP($AX36&amp;"_"&amp;$BC$14,データシート1!$A:$BS,MATCH($BC$12&amp;"_"&amp;BJ$20,データシート1!$A$1:$BS$1,0),0)</f>
        <v>42.281413179027709</v>
      </c>
      <c r="BK36" s="40">
        <f t="shared" si="1"/>
        <v>39.547071000285932</v>
      </c>
      <c r="BL36" s="40">
        <f t="shared" si="2"/>
        <v>37.451722737431083</v>
      </c>
      <c r="BM36" s="40">
        <f>VLOOKUP($AX36&amp;"_"&amp;$BC$14,データシート1!$A:$BS,MATCH($BC$12&amp;"_"&amp;BM$20,データシート1!$A$1:$BS$1,0),0)</f>
        <v>19.340176230056681</v>
      </c>
      <c r="BN36" s="40">
        <f>VLOOKUP($AX36&amp;"_"&amp;$BC$14,データシート1!$A:$BS,MATCH($BC$12&amp;"_"&amp;BN$20,データシート1!$A$1:$BS$1,0),0)</f>
        <v>18.111546507374406</v>
      </c>
      <c r="BO36" s="40">
        <f>VLOOKUP($AX36&amp;"_"&amp;$BC$14,データシート1!$A:$BS,MATCH($BC$12&amp;"_"&amp;BO$20,データシート1!$A$1:$BS$1,0),0)</f>
        <v>1.3564477500558161</v>
      </c>
      <c r="BP36" s="40">
        <f>VLOOKUP($AX36&amp;"_"&amp;$BC$14,データシート1!$A:$BS,MATCH($BC$12&amp;"_"&amp;BP$20,データシート1!$A$1:$BS$1,0),0)</f>
        <v>0.73890051279903257</v>
      </c>
      <c r="BQ36" s="40">
        <f>VLOOKUP($AX36&amp;"_"&amp;$BC$14,データシート1!$A:$BS,MATCH($BC$12&amp;"_"&amp;BQ$20,データシート1!$A$1:$BS$1,0),0)</f>
        <v>1.518809561667829</v>
      </c>
      <c r="BR36" s="41">
        <f t="shared" si="3"/>
        <v>169.3261972000995</v>
      </c>
      <c r="BT36" s="134" t="str">
        <f t="shared" si="4"/>
        <v>江津市</v>
      </c>
      <c r="BU36" s="38">
        <f t="shared" si="25"/>
        <v>169.3261972000995</v>
      </c>
      <c r="BV36" s="69">
        <f t="shared" si="16"/>
        <v>0.30851698069258976</v>
      </c>
      <c r="BW36" s="69">
        <f t="shared" si="5"/>
        <v>0.24237077007828534</v>
      </c>
      <c r="BX36" s="69">
        <f t="shared" si="5"/>
        <v>1.352015134559882E-2</v>
      </c>
      <c r="BY36" s="69">
        <f t="shared" si="5"/>
        <v>5.2626059268705588E-2</v>
      </c>
      <c r="BZ36" s="69">
        <f t="shared" si="5"/>
        <v>0.19925384792593362</v>
      </c>
      <c r="CA36" s="69">
        <f t="shared" si="5"/>
        <v>0.24970390806723239</v>
      </c>
      <c r="CB36" s="69">
        <f t="shared" si="5"/>
        <v>0.23355553750227784</v>
      </c>
      <c r="CC36" s="69">
        <f t="shared" si="5"/>
        <v>0.22118091208989293</v>
      </c>
      <c r="CD36" s="69">
        <f t="shared" si="5"/>
        <v>0.11421845260719832</v>
      </c>
      <c r="CE36" s="69">
        <f t="shared" si="5"/>
        <v>0.10696245948269464</v>
      </c>
      <c r="CF36" s="69">
        <f t="shared" si="5"/>
        <v>8.0108558066348586E-3</v>
      </c>
      <c r="CG36" s="69">
        <f t="shared" si="5"/>
        <v>4.3637696057500447E-3</v>
      </c>
      <c r="CH36" s="69">
        <f t="shared" si="5"/>
        <v>8.9697258119663045E-3</v>
      </c>
      <c r="CI36" s="135">
        <f t="shared" si="6"/>
        <v>1</v>
      </c>
      <c r="CK36" s="136" t="str">
        <f t="shared" si="7"/>
        <v>江津市</v>
      </c>
      <c r="CL36" s="137">
        <f t="shared" si="17"/>
        <v>52.240007112332748</v>
      </c>
      <c r="CM36" s="75">
        <f t="shared" si="18"/>
        <v>1</v>
      </c>
      <c r="CN36" s="76">
        <f t="shared" si="19"/>
        <v>41.039720809815719</v>
      </c>
      <c r="CO36" s="75">
        <f t="shared" si="20"/>
        <v>1</v>
      </c>
      <c r="CP36" s="76">
        <f t="shared" si="8"/>
        <v>2.2893158129200564</v>
      </c>
      <c r="CQ36" s="75">
        <f t="shared" si="21"/>
        <v>0</v>
      </c>
      <c r="CR36" s="76">
        <f t="shared" si="9"/>
        <v>8.9109704895969664</v>
      </c>
      <c r="CS36" s="75">
        <f t="shared" si="22"/>
        <v>0</v>
      </c>
      <c r="CT36" s="76">
        <f t="shared" si="10"/>
        <v>33.738896346785275</v>
      </c>
      <c r="CU36" s="77">
        <f t="shared" si="23"/>
        <v>0</v>
      </c>
      <c r="CV36" s="18"/>
      <c r="CW36" s="1078">
        <f t="shared" si="24"/>
        <v>212.13399999999999</v>
      </c>
      <c r="CX36" s="1081">
        <f>VLOOKUP($AX36&amp;"_"&amp;$CW$14,データシート1!$A:$BS,MATCH($CW$12&amp;"_"&amp;CX$20,データシート1!$A$1:$BS$1,0),0)</f>
        <v>212.13399999999999</v>
      </c>
      <c r="CY36" s="1081">
        <f>VLOOKUP($AX36&amp;"_"&amp;$CW$14,データシート1!$A:$BS,MATCH($CW$12&amp;"_"&amp;CY$20,データシート1!$A$1:$BS$1,0),0)</f>
        <v>0</v>
      </c>
      <c r="CZ36" s="1081">
        <f>VLOOKUP($AX36&amp;"_"&amp;$CW$14,データシート1!$A:$BS,MATCH($CW$12&amp;"_"&amp;CZ$20,データシート1!$A$1:$BS$1,0),0)</f>
        <v>0</v>
      </c>
      <c r="DA36" s="1081">
        <f>VLOOKUP($AX36&amp;"_"&amp;$CW$14,データシート1!$A:$BS,MATCH($CW$12&amp;"_"&amp;DA$20,データシート1!$A$1:$BS$1,0),0)</f>
        <v>0</v>
      </c>
      <c r="DB36" s="1081">
        <f>VLOOKUP($AX36&amp;"_"&amp;$CW$14,データシート1!$A:$BS,MATCH($CW$12&amp;"_"&amp;DB$20,データシート1!$A$1:$BS$1,0),0)</f>
        <v>0</v>
      </c>
      <c r="DC36" s="1081">
        <f>VLOOKUP($AX36&amp;"_"&amp;$CW$14,データシート1!$A:$BS,MATCH($CW$12&amp;"_"&amp;DC$20,データシート1!$A$1:$BS$1,0),0)</f>
        <v>0</v>
      </c>
      <c r="DD36" s="1080">
        <f t="shared" si="11"/>
        <v>212.13399999999999</v>
      </c>
      <c r="DE36" s="18"/>
      <c r="DF36" s="138">
        <f>VLOOKUP($AX36&amp;"_"&amp;$DF$14,データシート1!$A:$BS,MATCH($DF$12&amp;"_"&amp;DF$20,データシート1!$A$1:$BS$1,0),0)</f>
        <v>3</v>
      </c>
      <c r="DG36" s="74">
        <f>VLOOKUP($AX36&amp;"_"&amp;$DF$14,データシート1!$A:$BS,MATCH($DF$12&amp;"_"&amp;DG$20,データシート1!$A$1:$BS$1,0),0)</f>
        <v>0</v>
      </c>
      <c r="DH36" s="74">
        <f>VLOOKUP($AX36&amp;"_"&amp;$DF$14,データシート1!$A:$BS,MATCH($DF$12&amp;"_"&amp;DH$20,データシート1!$A$1:$BS$1,0),0)</f>
        <v>0</v>
      </c>
      <c r="DI36" s="74">
        <f>VLOOKUP($AX36&amp;"_"&amp;$DF$14,データシート1!$A:$BS,MATCH($DF$12&amp;"_"&amp;DI$20,データシート1!$A$1:$BS$1,0),0)</f>
        <v>0</v>
      </c>
      <c r="DJ36" s="74">
        <f>VLOOKUP($AX36&amp;"_"&amp;$DF$14,データシート1!$A:$BS,MATCH($DF$12&amp;"_"&amp;DJ$20,データシート1!$A$1:$BS$1,0),0)</f>
        <v>0</v>
      </c>
      <c r="DK36" s="74">
        <f>VLOOKUP($AX36&amp;"_"&amp;$DF$14,データシート1!$A:$BS,MATCH($DF$12&amp;"_"&amp;DK$20,データシート1!$A$1:$BS$1,0),0)</f>
        <v>0</v>
      </c>
      <c r="DL36" s="78">
        <f t="shared" si="12"/>
        <v>3</v>
      </c>
      <c r="DM36" s="18"/>
      <c r="DN36" s="139">
        <f t="shared" si="26"/>
        <v>1</v>
      </c>
      <c r="DO36" s="140">
        <f t="shared" si="27"/>
        <v>0</v>
      </c>
      <c r="DP36" s="140">
        <f t="shared" si="13"/>
        <v>0</v>
      </c>
      <c r="DQ36" s="140">
        <f t="shared" si="13"/>
        <v>0</v>
      </c>
      <c r="DR36" s="140">
        <f t="shared" si="13"/>
        <v>0</v>
      </c>
      <c r="DS36" s="141">
        <f t="shared" si="28"/>
        <v>0</v>
      </c>
    </row>
    <row r="37" spans="2:123" ht="30" customHeight="1">
      <c r="B37" s="658"/>
      <c r="C37" s="23"/>
      <c r="D37" s="23"/>
      <c r="E37" s="23"/>
      <c r="F37" s="23"/>
      <c r="G37" s="23"/>
      <c r="H37" s="23"/>
      <c r="I37" s="23"/>
      <c r="J37" s="23"/>
      <c r="K37" s="23"/>
      <c r="L37" s="23"/>
      <c r="M37" s="23"/>
      <c r="N37" s="23"/>
      <c r="O37" s="23"/>
      <c r="P37" s="23"/>
      <c r="Q37" s="23"/>
      <c r="R37" s="23"/>
      <c r="S37" s="23"/>
      <c r="T37" s="23"/>
      <c r="U37" s="23"/>
      <c r="V37" s="23"/>
      <c r="W37" s="23"/>
      <c r="X37" s="23"/>
      <c r="Y37" s="23"/>
      <c r="Z37" s="23"/>
      <c r="AA37" s="657"/>
      <c r="AB37" s="23"/>
      <c r="AC37" s="658"/>
      <c r="AD37" s="23"/>
      <c r="AE37" s="23"/>
      <c r="AF37" s="23"/>
      <c r="AG37" s="23"/>
      <c r="AH37" s="23"/>
      <c r="AI37" s="23"/>
      <c r="AQ37" s="18"/>
      <c r="AR37" s="18"/>
      <c r="AS37" s="18"/>
      <c r="AT37" s="313"/>
      <c r="AX37" s="20" t="str">
        <f>比較地域マスタ!$Y22</f>
        <v>37404</v>
      </c>
      <c r="AY37" s="20" t="str">
        <f>IF(IFERROR(比較地域マスタ!$Z22,"")=0,"",IFERROR(比較地域マスタ!$Z22,""))</f>
        <v>多度津町</v>
      </c>
      <c r="BB37" s="122" t="str">
        <f t="shared" si="0"/>
        <v>37404</v>
      </c>
      <c r="BC37" s="123" t="str">
        <f t="shared" si="0"/>
        <v>多度津町</v>
      </c>
      <c r="BD37" s="40">
        <f t="shared" si="14"/>
        <v>270.04635006604099</v>
      </c>
      <c r="BE37" s="40">
        <f t="shared" si="15"/>
        <v>168.93315714477515</v>
      </c>
      <c r="BF37" s="40">
        <f>VLOOKUP($AX37&amp;"_"&amp;$BC$14,データシート1!$A:$BS,MATCH($BC$12&amp;"_"&amp;BF$20,データシート1!$A$1:$BS$1,0),0)</f>
        <v>158.406517522298</v>
      </c>
      <c r="BG37" s="40">
        <f>VLOOKUP($AX37&amp;"_"&amp;$BC$14,データシート1!$A:$BS,MATCH($BC$12&amp;"_"&amp;BG$20,データシート1!$A$1:$BS$1,0),0)</f>
        <v>1.2625861598161132</v>
      </c>
      <c r="BH37" s="40">
        <f>VLOOKUP($AX37&amp;"_"&amp;$BC$14,データシート1!$A:$BS,MATCH($BC$12&amp;"_"&amp;BH$20,データシート1!$A$1:$BS$1,0),0)</f>
        <v>9.26405346266103</v>
      </c>
      <c r="BI37" s="40">
        <f>VLOOKUP($AX37&amp;"_"&amp;$BC$14,データシート1!$A:$BS,MATCH($BC$12&amp;"_"&amp;BI$20,データシート1!$A$1:$BS$1,0),0)</f>
        <v>20.383669332363326</v>
      </c>
      <c r="BJ37" s="40">
        <f>VLOOKUP($AX37&amp;"_"&amp;$BC$14,データシート1!$A:$BS,MATCH($BC$12&amp;"_"&amp;BJ$20,データシート1!$A$1:$BS$1,0),0)</f>
        <v>38.305306585418094</v>
      </c>
      <c r="BK37" s="40">
        <f t="shared" si="1"/>
        <v>39.159233230600449</v>
      </c>
      <c r="BL37" s="40">
        <f t="shared" si="2"/>
        <v>34.70306558102881</v>
      </c>
      <c r="BM37" s="40">
        <f>VLOOKUP($AX37&amp;"_"&amp;$BC$14,データシート1!$A:$BS,MATCH($BC$12&amp;"_"&amp;BM$20,データシート1!$A$1:$BS$1,0),0)</f>
        <v>20.274998062305439</v>
      </c>
      <c r="BN37" s="40">
        <f>VLOOKUP($AX37&amp;"_"&amp;$BC$14,データシート1!$A:$BS,MATCH($BC$12&amp;"_"&amp;BN$20,データシート1!$A$1:$BS$1,0),0)</f>
        <v>14.42806751872337</v>
      </c>
      <c r="BO37" s="40">
        <f>VLOOKUP($AX37&amp;"_"&amp;$BC$14,データシート1!$A:$BS,MATCH($BC$12&amp;"_"&amp;BO$20,データシート1!$A$1:$BS$1,0),0)</f>
        <v>1.3594548717794783</v>
      </c>
      <c r="BP37" s="40">
        <f>VLOOKUP($AX37&amp;"_"&amp;$BC$14,データシート1!$A:$BS,MATCH($BC$12&amp;"_"&amp;BP$20,データシート1!$A$1:$BS$1,0),0)</f>
        <v>3.0967127777921646</v>
      </c>
      <c r="BQ37" s="40">
        <f>VLOOKUP($AX37&amp;"_"&amp;$BC$14,データシート1!$A:$BS,MATCH($BC$12&amp;"_"&amp;BQ$20,データシート1!$A$1:$BS$1,0),0)</f>
        <v>3.264983772883991</v>
      </c>
      <c r="BR37" s="41">
        <f t="shared" si="3"/>
        <v>270.04635006604099</v>
      </c>
      <c r="BT37" s="134" t="str">
        <f t="shared" si="4"/>
        <v>多度津町</v>
      </c>
      <c r="BU37" s="38">
        <f t="shared" si="25"/>
        <v>270.04635006604099</v>
      </c>
      <c r="BV37" s="69">
        <f t="shared" si="16"/>
        <v>0.62557096995927486</v>
      </c>
      <c r="BW37" s="69">
        <f t="shared" si="5"/>
        <v>0.58659010752620433</v>
      </c>
      <c r="BX37" s="69">
        <f t="shared" si="5"/>
        <v>4.6754424175973587E-3</v>
      </c>
      <c r="BY37" s="69">
        <f t="shared" si="5"/>
        <v>3.4305420015473147E-2</v>
      </c>
      <c r="BZ37" s="69">
        <f t="shared" si="5"/>
        <v>7.5482113820010577E-2</v>
      </c>
      <c r="CA37" s="69">
        <f t="shared" si="5"/>
        <v>0.14184715540887841</v>
      </c>
      <c r="CB37" s="69">
        <f t="shared" si="5"/>
        <v>0.14500930385107552</v>
      </c>
      <c r="CC37" s="69">
        <f t="shared" si="5"/>
        <v>0.12850781198317263</v>
      </c>
      <c r="CD37" s="69">
        <f t="shared" si="5"/>
        <v>7.5079696716312219E-2</v>
      </c>
      <c r="CE37" s="69">
        <f t="shared" si="5"/>
        <v>5.3428115266860393E-2</v>
      </c>
      <c r="CF37" s="69">
        <f t="shared" si="5"/>
        <v>5.0341538459861349E-3</v>
      </c>
      <c r="CG37" s="69">
        <f t="shared" si="5"/>
        <v>1.1467338021916794E-2</v>
      </c>
      <c r="CH37" s="69">
        <f t="shared" si="5"/>
        <v>1.2090456960760719E-2</v>
      </c>
      <c r="CI37" s="135">
        <f t="shared" si="6"/>
        <v>1</v>
      </c>
      <c r="CK37" s="136" t="str">
        <f t="shared" si="7"/>
        <v>多度津町</v>
      </c>
      <c r="CL37" s="137">
        <f t="shared" si="17"/>
        <v>168.93315714477515</v>
      </c>
      <c r="CM37" s="75">
        <f t="shared" si="18"/>
        <v>0.11606957646091945</v>
      </c>
      <c r="CN37" s="76">
        <f t="shared" si="19"/>
        <v>158.406517522298</v>
      </c>
      <c r="CO37" s="75">
        <f t="shared" si="20"/>
        <v>0.12378278562458701</v>
      </c>
      <c r="CP37" s="76">
        <f t="shared" si="8"/>
        <v>1.2625861598161132</v>
      </c>
      <c r="CQ37" s="75">
        <f t="shared" si="21"/>
        <v>0</v>
      </c>
      <c r="CR37" s="76">
        <f t="shared" si="9"/>
        <v>9.26405346266103</v>
      </c>
      <c r="CS37" s="75">
        <f t="shared" si="22"/>
        <v>0</v>
      </c>
      <c r="CT37" s="76">
        <f t="shared" si="10"/>
        <v>20.383669332363326</v>
      </c>
      <c r="CU37" s="77">
        <f t="shared" si="23"/>
        <v>0</v>
      </c>
      <c r="CV37" s="18"/>
      <c r="CW37" s="1078">
        <f t="shared" si="24"/>
        <v>19.608000000000001</v>
      </c>
      <c r="CX37" s="1081">
        <f>VLOOKUP($AX37&amp;"_"&amp;$CW$14,データシート1!$A:$BS,MATCH($CW$12&amp;"_"&amp;CX$20,データシート1!$A$1:$BS$1,0),0)</f>
        <v>19.608000000000001</v>
      </c>
      <c r="CY37" s="1081">
        <f>VLOOKUP($AX37&amp;"_"&amp;$CW$14,データシート1!$A:$BS,MATCH($CW$12&amp;"_"&amp;CY$20,データシート1!$A$1:$BS$1,0),0)</f>
        <v>0</v>
      </c>
      <c r="CZ37" s="1081">
        <f>VLOOKUP($AX37&amp;"_"&amp;$CW$14,データシート1!$A:$BS,MATCH($CW$12&amp;"_"&amp;CZ$20,データシート1!$A$1:$BS$1,0),0)</f>
        <v>0</v>
      </c>
      <c r="DA37" s="1081">
        <f>VLOOKUP($AX37&amp;"_"&amp;$CW$14,データシート1!$A:$BS,MATCH($CW$12&amp;"_"&amp;DA$20,データシート1!$A$1:$BS$1,0),0)</f>
        <v>0</v>
      </c>
      <c r="DB37" s="1081">
        <f>VLOOKUP($AX37&amp;"_"&amp;$CW$14,データシート1!$A:$BS,MATCH($CW$12&amp;"_"&amp;DB$20,データシート1!$A$1:$BS$1,0),0)</f>
        <v>0</v>
      </c>
      <c r="DC37" s="1081">
        <f>VLOOKUP($AX37&amp;"_"&amp;$CW$14,データシート1!$A:$BS,MATCH($CW$12&amp;"_"&amp;DC$20,データシート1!$A$1:$BS$1,0),0)</f>
        <v>0</v>
      </c>
      <c r="DD37" s="1080">
        <f t="shared" si="11"/>
        <v>19.608000000000001</v>
      </c>
      <c r="DE37" s="18"/>
      <c r="DF37" s="138">
        <f>VLOOKUP($AX37&amp;"_"&amp;$DF$14,データシート1!$A:$BS,MATCH($DF$12&amp;"_"&amp;DF$20,データシート1!$A$1:$BS$1,0),0)</f>
        <v>5</v>
      </c>
      <c r="DG37" s="74">
        <f>VLOOKUP($AX37&amp;"_"&amp;$DF$14,データシート1!$A:$BS,MATCH($DF$12&amp;"_"&amp;DG$20,データシート1!$A$1:$BS$1,0),0)</f>
        <v>0</v>
      </c>
      <c r="DH37" s="74">
        <f>VLOOKUP($AX37&amp;"_"&amp;$DF$14,データシート1!$A:$BS,MATCH($DF$12&amp;"_"&amp;DH$20,データシート1!$A$1:$BS$1,0),0)</f>
        <v>0</v>
      </c>
      <c r="DI37" s="74">
        <f>VLOOKUP($AX37&amp;"_"&amp;$DF$14,データシート1!$A:$BS,MATCH($DF$12&amp;"_"&amp;DI$20,データシート1!$A$1:$BS$1,0),0)</f>
        <v>0</v>
      </c>
      <c r="DJ37" s="74">
        <f>VLOOKUP($AX37&amp;"_"&amp;$DF$14,データシート1!$A:$BS,MATCH($DF$12&amp;"_"&amp;DJ$20,データシート1!$A$1:$BS$1,0),0)</f>
        <v>0</v>
      </c>
      <c r="DK37" s="74">
        <f>VLOOKUP($AX37&amp;"_"&amp;$DF$14,データシート1!$A:$BS,MATCH($DF$12&amp;"_"&amp;DK$20,データシート1!$A$1:$BS$1,0),0)</f>
        <v>0</v>
      </c>
      <c r="DL37" s="78">
        <f t="shared" si="12"/>
        <v>5</v>
      </c>
      <c r="DM37" s="18"/>
      <c r="DN37" s="139">
        <f t="shared" si="26"/>
        <v>1</v>
      </c>
      <c r="DO37" s="140">
        <f t="shared" si="27"/>
        <v>0</v>
      </c>
      <c r="DP37" s="140">
        <f t="shared" ref="DP37:DP68" si="29">IF($DD37=0,0,ROUND(CZ37/$DD37,2))</f>
        <v>0</v>
      </c>
      <c r="DQ37" s="140">
        <f t="shared" ref="DQ37:DQ68" si="30">IF($DD37=0,0,ROUND(DA37/$DD37,2))</f>
        <v>0</v>
      </c>
      <c r="DR37" s="140">
        <f t="shared" ref="DR37:DR68" si="31">IF($DD37=0,0,ROUND(DB37/$DD37,2))</f>
        <v>0</v>
      </c>
      <c r="DS37" s="141">
        <f t="shared" si="28"/>
        <v>0</v>
      </c>
    </row>
    <row r="38" spans="2:123" ht="30" customHeight="1">
      <c r="B38" s="658"/>
      <c r="C38" s="23"/>
      <c r="D38" s="23"/>
      <c r="E38" s="23"/>
      <c r="F38" s="23"/>
      <c r="G38" s="23"/>
      <c r="H38" s="23"/>
      <c r="I38" s="23"/>
      <c r="J38" s="23"/>
      <c r="K38" s="23"/>
      <c r="L38" s="23"/>
      <c r="M38" s="23"/>
      <c r="N38" s="23"/>
      <c r="O38" s="23"/>
      <c r="P38" s="23"/>
      <c r="Q38" s="23"/>
      <c r="R38" s="23"/>
      <c r="S38" s="23"/>
      <c r="T38" s="23"/>
      <c r="U38" s="23"/>
      <c r="V38" s="23"/>
      <c r="W38" s="23"/>
      <c r="X38" s="23"/>
      <c r="Y38" s="23"/>
      <c r="Z38" s="23"/>
      <c r="AA38" s="657"/>
      <c r="AB38" s="23"/>
      <c r="AC38" s="658"/>
      <c r="AD38" s="23"/>
      <c r="AE38" s="23"/>
      <c r="AF38" s="23"/>
      <c r="AG38" s="23"/>
      <c r="AH38" s="23"/>
      <c r="AI38" s="23"/>
      <c r="AQ38" s="18"/>
      <c r="AR38" s="18"/>
      <c r="AS38" s="18"/>
      <c r="AT38" s="313"/>
      <c r="AX38" s="20" t="str">
        <f>比較地域マスタ!$Y23</f>
        <v>06381</v>
      </c>
      <c r="AY38" s="20" t="str">
        <f>IF(IFERROR(比較地域マスタ!$Z23,"")=0,"",IFERROR(比較地域マスタ!$Z23,""))</f>
        <v>高畠町</v>
      </c>
      <c r="BB38" s="122" t="str">
        <f t="shared" si="0"/>
        <v>06381</v>
      </c>
      <c r="BC38" s="123" t="str">
        <f t="shared" si="0"/>
        <v>高畠町</v>
      </c>
      <c r="BD38" s="40">
        <f t="shared" si="14"/>
        <v>127.69728719779633</v>
      </c>
      <c r="BE38" s="40">
        <f t="shared" si="15"/>
        <v>29.49156674541058</v>
      </c>
      <c r="BF38" s="40">
        <f>VLOOKUP($AX38&amp;"_"&amp;$BC$14,データシート1!$A:$BS,MATCH($BC$12&amp;"_"&amp;BF$20,データシート1!$A$1:$BS$1,0),0)</f>
        <v>24.195788482772819</v>
      </c>
      <c r="BG38" s="40">
        <f>VLOOKUP($AX38&amp;"_"&amp;$BC$14,データシート1!$A:$BS,MATCH($BC$12&amp;"_"&amp;BG$20,データシート1!$A$1:$BS$1,0),0)</f>
        <v>1.738798539926905</v>
      </c>
      <c r="BH38" s="40">
        <f>VLOOKUP($AX38&amp;"_"&amp;$BC$14,データシート1!$A:$BS,MATCH($BC$12&amp;"_"&amp;BH$20,データシート1!$A$1:$BS$1,0),0)</f>
        <v>3.5569797227108579</v>
      </c>
      <c r="BI38" s="40">
        <f>VLOOKUP($AX38&amp;"_"&amp;$BC$14,データシート1!$A:$BS,MATCH($BC$12&amp;"_"&amp;BI$20,データシート1!$A$1:$BS$1,0),0)</f>
        <v>18.878171959522501</v>
      </c>
      <c r="BJ38" s="40">
        <f>VLOOKUP($AX38&amp;"_"&amp;$BC$14,データシート1!$A:$BS,MATCH($BC$12&amp;"_"&amp;BJ$20,データシート1!$A$1:$BS$1,0),0)</f>
        <v>30.347836849375007</v>
      </c>
      <c r="BK38" s="40">
        <f t="shared" si="1"/>
        <v>46.122289032590238</v>
      </c>
      <c r="BL38" s="40">
        <f t="shared" si="2"/>
        <v>44.775923984784349</v>
      </c>
      <c r="BM38" s="40">
        <f>VLOOKUP($AX38&amp;"_"&amp;$BC$14,データシート1!$A:$BS,MATCH($BC$12&amp;"_"&amp;BM$20,データシート1!$A$1:$BS$1,0),0)</f>
        <v>21.589066476200031</v>
      </c>
      <c r="BN38" s="40">
        <f>VLOOKUP($AX38&amp;"_"&amp;$BC$14,データシート1!$A:$BS,MATCH($BC$12&amp;"_"&amp;BN$20,データシート1!$A$1:$BS$1,0),0)</f>
        <v>23.186857508584318</v>
      </c>
      <c r="BO38" s="40">
        <f>VLOOKUP($AX38&amp;"_"&amp;$BC$14,データシート1!$A:$BS,MATCH($BC$12&amp;"_"&amp;BO$20,データシート1!$A$1:$BS$1,0),0)</f>
        <v>1.3463650478058902</v>
      </c>
      <c r="BP38" s="40">
        <f>VLOOKUP($AX38&amp;"_"&amp;$BC$14,データシート1!$A:$BS,MATCH($BC$12&amp;"_"&amp;BP$20,データシート1!$A$1:$BS$1,0),0)</f>
        <v>0</v>
      </c>
      <c r="BQ38" s="40">
        <f>VLOOKUP($AX38&amp;"_"&amp;$BC$14,データシート1!$A:$BS,MATCH($BC$12&amp;"_"&amp;BQ$20,データシート1!$A$1:$BS$1,0),0)</f>
        <v>2.857422610897995</v>
      </c>
      <c r="BR38" s="41">
        <f t="shared" si="3"/>
        <v>127.69728719779633</v>
      </c>
      <c r="BT38" s="134" t="str">
        <f t="shared" si="4"/>
        <v>高畠町</v>
      </c>
      <c r="BU38" s="38">
        <f t="shared" si="25"/>
        <v>127.69728719779633</v>
      </c>
      <c r="BV38" s="69">
        <f t="shared" si="16"/>
        <v>0.23094904670707458</v>
      </c>
      <c r="BW38" s="69">
        <f t="shared" si="5"/>
        <v>0.1894777016311617</v>
      </c>
      <c r="BX38" s="69">
        <f t="shared" si="5"/>
        <v>1.3616566006085927E-2</v>
      </c>
      <c r="BY38" s="69">
        <f t="shared" si="5"/>
        <v>2.7854779069826949E-2</v>
      </c>
      <c r="BZ38" s="69">
        <f t="shared" si="5"/>
        <v>0.14783534070133544</v>
      </c>
      <c r="CA38" s="69">
        <f t="shared" si="5"/>
        <v>0.23765451494962314</v>
      </c>
      <c r="CB38" s="69">
        <f t="shared" si="5"/>
        <v>0.3611845642511517</v>
      </c>
      <c r="CC38" s="69">
        <f t="shared" si="5"/>
        <v>0.35064115273982926</v>
      </c>
      <c r="CD38" s="69">
        <f t="shared" si="5"/>
        <v>0.16906440966721331</v>
      </c>
      <c r="CE38" s="69">
        <f t="shared" si="5"/>
        <v>0.18157674307261598</v>
      </c>
      <c r="CF38" s="69">
        <f t="shared" si="5"/>
        <v>1.0543411511322414E-2</v>
      </c>
      <c r="CG38" s="69">
        <f t="shared" si="5"/>
        <v>0</v>
      </c>
      <c r="CH38" s="69">
        <f t="shared" si="5"/>
        <v>2.23765333908151E-2</v>
      </c>
      <c r="CI38" s="135">
        <f t="shared" si="6"/>
        <v>1</v>
      </c>
      <c r="CK38" s="136" t="str">
        <f t="shared" si="7"/>
        <v>高畠町</v>
      </c>
      <c r="CL38" s="137">
        <f t="shared" si="17"/>
        <v>29.49156674541058</v>
      </c>
      <c r="CM38" s="75">
        <f t="shared" si="18"/>
        <v>0.89886713136816576</v>
      </c>
      <c r="CN38" s="76">
        <f t="shared" si="19"/>
        <v>24.195788482772819</v>
      </c>
      <c r="CO38" s="75">
        <f t="shared" si="20"/>
        <v>1</v>
      </c>
      <c r="CP38" s="76">
        <f t="shared" si="8"/>
        <v>1.738798539926905</v>
      </c>
      <c r="CQ38" s="75">
        <f t="shared" si="21"/>
        <v>0</v>
      </c>
      <c r="CR38" s="76">
        <f t="shared" si="9"/>
        <v>3.5569797227108579</v>
      </c>
      <c r="CS38" s="75">
        <f t="shared" si="22"/>
        <v>0</v>
      </c>
      <c r="CT38" s="76">
        <f t="shared" si="10"/>
        <v>18.878171959522501</v>
      </c>
      <c r="CU38" s="77">
        <f t="shared" si="23"/>
        <v>1</v>
      </c>
      <c r="CV38" s="18"/>
      <c r="CW38" s="1078">
        <f t="shared" si="24"/>
        <v>26.509</v>
      </c>
      <c r="CX38" s="1081">
        <f>VLOOKUP($AX38&amp;"_"&amp;$CW$14,データシート1!$A:$BS,MATCH($CW$12&amp;"_"&amp;CX$20,データシート1!$A$1:$BS$1,0),0)</f>
        <v>26.509</v>
      </c>
      <c r="CY38" s="1081">
        <f>VLOOKUP($AX38&amp;"_"&amp;$CW$14,データシート1!$A:$BS,MATCH($CW$12&amp;"_"&amp;CY$20,データシート1!$A$1:$BS$1,0),0)</f>
        <v>0</v>
      </c>
      <c r="CZ38" s="1081">
        <f>VLOOKUP($AX38&amp;"_"&amp;$CW$14,データシート1!$A:$BS,MATCH($CW$12&amp;"_"&amp;CZ$20,データシート1!$A$1:$BS$1,0),0)</f>
        <v>0</v>
      </c>
      <c r="DA38" s="1081">
        <f>VLOOKUP($AX38&amp;"_"&amp;$CW$14,データシート1!$A:$BS,MATCH($CW$12&amp;"_"&amp;DA$20,データシート1!$A$1:$BS$1,0),0)</f>
        <v>25.088000000000001</v>
      </c>
      <c r="DB38" s="1081">
        <f>VLOOKUP($AX38&amp;"_"&amp;$CW$14,データシート1!$A:$BS,MATCH($CW$12&amp;"_"&amp;DB$20,データシート1!$A$1:$BS$1,0),0)</f>
        <v>0</v>
      </c>
      <c r="DC38" s="1081">
        <f>VLOOKUP($AX38&amp;"_"&amp;$CW$14,データシート1!$A:$BS,MATCH($CW$12&amp;"_"&amp;DC$20,データシート1!$A$1:$BS$1,0),0)</f>
        <v>0</v>
      </c>
      <c r="DD38" s="1080">
        <f t="shared" si="11"/>
        <v>51.597000000000001</v>
      </c>
      <c r="DE38" s="18"/>
      <c r="DF38" s="138">
        <f>VLOOKUP($AX38&amp;"_"&amp;$DF$14,データシート1!$A:$BS,MATCH($DF$12&amp;"_"&amp;DF$20,データシート1!$A$1:$BS$1,0),0)</f>
        <v>3</v>
      </c>
      <c r="DG38" s="74">
        <f>VLOOKUP($AX38&amp;"_"&amp;$DF$14,データシート1!$A:$BS,MATCH($DF$12&amp;"_"&amp;DG$20,データシート1!$A$1:$BS$1,0),0)</f>
        <v>0</v>
      </c>
      <c r="DH38" s="74">
        <f>VLOOKUP($AX38&amp;"_"&amp;$DF$14,データシート1!$A:$BS,MATCH($DF$12&amp;"_"&amp;DH$20,データシート1!$A$1:$BS$1,0),0)</f>
        <v>0</v>
      </c>
      <c r="DI38" s="74">
        <f>VLOOKUP($AX38&amp;"_"&amp;$DF$14,データシート1!$A:$BS,MATCH($DF$12&amp;"_"&amp;DI$20,データシート1!$A$1:$BS$1,0),0)</f>
        <v>1</v>
      </c>
      <c r="DJ38" s="74">
        <f>VLOOKUP($AX38&amp;"_"&amp;$DF$14,データシート1!$A:$BS,MATCH($DF$12&amp;"_"&amp;DJ$20,データシート1!$A$1:$BS$1,0),0)</f>
        <v>0</v>
      </c>
      <c r="DK38" s="74">
        <f>VLOOKUP($AX38&amp;"_"&amp;$DF$14,データシート1!$A:$BS,MATCH($DF$12&amp;"_"&amp;DK$20,データシート1!$A$1:$BS$1,0),0)</f>
        <v>0</v>
      </c>
      <c r="DL38" s="78">
        <f t="shared" si="12"/>
        <v>4</v>
      </c>
      <c r="DM38" s="18"/>
      <c r="DN38" s="139">
        <f t="shared" si="26"/>
        <v>0.51</v>
      </c>
      <c r="DO38" s="140">
        <f t="shared" si="27"/>
        <v>0</v>
      </c>
      <c r="DP38" s="140">
        <f t="shared" si="29"/>
        <v>0</v>
      </c>
      <c r="DQ38" s="140">
        <f t="shared" si="30"/>
        <v>0.49</v>
      </c>
      <c r="DR38" s="140">
        <f t="shared" si="31"/>
        <v>0</v>
      </c>
      <c r="DS38" s="141">
        <f t="shared" si="28"/>
        <v>0</v>
      </c>
    </row>
    <row r="39" spans="2:123" ht="30" customHeight="1">
      <c r="B39" s="658"/>
      <c r="C39" s="23"/>
      <c r="D39" s="23"/>
      <c r="E39" s="990"/>
      <c r="F39" s="23"/>
      <c r="G39" s="23"/>
      <c r="H39" s="23"/>
      <c r="I39" s="23"/>
      <c r="J39" s="23"/>
      <c r="K39" s="23"/>
      <c r="L39" s="23"/>
      <c r="M39" s="23"/>
      <c r="N39" s="23"/>
      <c r="O39" s="23"/>
      <c r="P39" s="23"/>
      <c r="Q39" s="23"/>
      <c r="R39" s="23"/>
      <c r="S39" s="23"/>
      <c r="T39" s="23"/>
      <c r="U39" s="23"/>
      <c r="V39" s="23"/>
      <c r="W39" s="23"/>
      <c r="X39" s="23"/>
      <c r="Y39" s="23"/>
      <c r="Z39" s="23"/>
      <c r="AA39" s="657"/>
      <c r="AB39" s="23"/>
      <c r="AC39" s="658"/>
      <c r="AD39" s="23"/>
      <c r="AE39" s="23"/>
      <c r="AF39" s="23"/>
      <c r="AG39" s="23"/>
      <c r="AH39" s="23"/>
      <c r="AI39" s="23"/>
      <c r="AQ39" s="18"/>
      <c r="AR39" s="18"/>
      <c r="AS39" s="18"/>
      <c r="AT39" s="313"/>
      <c r="AX39" s="20" t="str">
        <f>比較地域マスタ!$Y24</f>
        <v>21403</v>
      </c>
      <c r="AY39" s="20" t="str">
        <f>IF(IFERROR(比較地域マスタ!$Z24,"")=0,"",IFERROR(比較地域マスタ!$Z24,""))</f>
        <v>大野町</v>
      </c>
      <c r="BB39" s="122" t="str">
        <f t="shared" si="0"/>
        <v>21403</v>
      </c>
      <c r="BC39" s="123" t="str">
        <f t="shared" si="0"/>
        <v>大野町</v>
      </c>
      <c r="BD39" s="40">
        <f t="shared" si="14"/>
        <v>121.65377937555657</v>
      </c>
      <c r="BE39" s="40">
        <f t="shared" si="15"/>
        <v>36.146149870666818</v>
      </c>
      <c r="BF39" s="40">
        <f>VLOOKUP($AX39&amp;"_"&amp;$BC$14,データシート1!$A:$BS,MATCH($BC$12&amp;"_"&amp;BF$20,データシート1!$A$1:$BS$1,0),0)</f>
        <v>32.21210843441137</v>
      </c>
      <c r="BG39" s="40">
        <f>VLOOKUP($AX39&amp;"_"&amp;$BC$14,データシート1!$A:$BS,MATCH($BC$12&amp;"_"&amp;BG$20,データシート1!$A$1:$BS$1,0),0)</f>
        <v>1.2162305325623188</v>
      </c>
      <c r="BH39" s="40">
        <f>VLOOKUP($AX39&amp;"_"&amp;$BC$14,データシート1!$A:$BS,MATCH($BC$12&amp;"_"&amp;BH$20,データシート1!$A$1:$BS$1,0),0)</f>
        <v>2.7178109036931284</v>
      </c>
      <c r="BI39" s="40">
        <f>VLOOKUP($AX39&amp;"_"&amp;$BC$14,データシート1!$A:$BS,MATCH($BC$12&amp;"_"&amp;BI$20,データシート1!$A$1:$BS$1,0),0)</f>
        <v>17.853644514533773</v>
      </c>
      <c r="BJ39" s="40">
        <f>VLOOKUP($AX39&amp;"_"&amp;$BC$14,データシート1!$A:$BS,MATCH($BC$12&amp;"_"&amp;BJ$20,データシート1!$A$1:$BS$1,0),0)</f>
        <v>24.633518268734679</v>
      </c>
      <c r="BK39" s="40">
        <f t="shared" si="1"/>
        <v>40.256584561765791</v>
      </c>
      <c r="BL39" s="40">
        <f t="shared" si="2"/>
        <v>38.918415394736158</v>
      </c>
      <c r="BM39" s="40">
        <f>VLOOKUP($AX39&amp;"_"&amp;$BC$14,データシート1!$A:$BS,MATCH($BC$12&amp;"_"&amp;BM$20,データシート1!$A$1:$BS$1,0),0)</f>
        <v>22.420330201283509</v>
      </c>
      <c r="BN39" s="40">
        <f>VLOOKUP($AX39&amp;"_"&amp;$BC$14,データシート1!$A:$BS,MATCH($BC$12&amp;"_"&amp;BN$20,データシート1!$A$1:$BS$1,0),0)</f>
        <v>16.498085193452653</v>
      </c>
      <c r="BO39" s="40">
        <f>VLOOKUP($AX39&amp;"_"&amp;$BC$14,データシート1!$A:$BS,MATCH($BC$12&amp;"_"&amp;BO$20,データシート1!$A$1:$BS$1,0),0)</f>
        <v>1.3381691670296345</v>
      </c>
      <c r="BP39" s="40">
        <f>VLOOKUP($AX39&amp;"_"&amp;$BC$14,データシート1!$A:$BS,MATCH($BC$12&amp;"_"&amp;BP$20,データシート1!$A$1:$BS$1,0),0)</f>
        <v>0</v>
      </c>
      <c r="BQ39" s="40">
        <f>VLOOKUP($AX39&amp;"_"&amp;$BC$14,データシート1!$A:$BS,MATCH($BC$12&amp;"_"&amp;BQ$20,データシート1!$A$1:$BS$1,0),0)</f>
        <v>2.763882159855517</v>
      </c>
      <c r="BR39" s="41">
        <f t="shared" si="3"/>
        <v>121.65377937555657</v>
      </c>
      <c r="BT39" s="134" t="str">
        <f t="shared" si="4"/>
        <v>大野町</v>
      </c>
      <c r="BU39" s="38">
        <f t="shared" si="25"/>
        <v>121.65377937555657</v>
      </c>
      <c r="BV39" s="69">
        <f t="shared" si="16"/>
        <v>0.29712311492666643</v>
      </c>
      <c r="BW39" s="69">
        <f t="shared" si="5"/>
        <v>0.26478510244198483</v>
      </c>
      <c r="BX39" s="69">
        <f t="shared" si="5"/>
        <v>9.9974742980051753E-3</v>
      </c>
      <c r="BY39" s="69">
        <f t="shared" si="5"/>
        <v>2.2340538186676407E-2</v>
      </c>
      <c r="BZ39" s="69">
        <f t="shared" si="5"/>
        <v>0.14675782870187623</v>
      </c>
      <c r="CA39" s="69">
        <f t="shared" si="5"/>
        <v>0.20248872164249587</v>
      </c>
      <c r="CB39" s="69">
        <f t="shared" si="5"/>
        <v>0.33091108856955409</v>
      </c>
      <c r="CC39" s="69">
        <f t="shared" si="5"/>
        <v>0.31991127274880116</v>
      </c>
      <c r="CD39" s="69">
        <f t="shared" si="5"/>
        <v>0.18429620778216727</v>
      </c>
      <c r="CE39" s="69">
        <f t="shared" si="5"/>
        <v>0.13561506496663392</v>
      </c>
      <c r="CF39" s="69">
        <f t="shared" si="5"/>
        <v>1.0999815820752937E-2</v>
      </c>
      <c r="CG39" s="69">
        <f t="shared" si="5"/>
        <v>0</v>
      </c>
      <c r="CH39" s="69">
        <f t="shared" si="5"/>
        <v>2.2719246159407468E-2</v>
      </c>
      <c r="CI39" s="135">
        <f t="shared" si="6"/>
        <v>1</v>
      </c>
      <c r="CK39" s="136" t="str">
        <f t="shared" si="7"/>
        <v>大野町</v>
      </c>
      <c r="CL39" s="137">
        <f t="shared" si="17"/>
        <v>36.146149870666818</v>
      </c>
      <c r="CM39" s="75">
        <f t="shared" si="18"/>
        <v>0.14983615182747781</v>
      </c>
      <c r="CN39" s="76">
        <f t="shared" si="19"/>
        <v>32.21210843441137</v>
      </c>
      <c r="CO39" s="75">
        <f t="shared" si="20"/>
        <v>0.16813553235820561</v>
      </c>
      <c r="CP39" s="76">
        <f t="shared" si="8"/>
        <v>1.2162305325623188</v>
      </c>
      <c r="CQ39" s="75">
        <f t="shared" si="21"/>
        <v>0</v>
      </c>
      <c r="CR39" s="76">
        <f t="shared" si="9"/>
        <v>2.7178109036931284</v>
      </c>
      <c r="CS39" s="75">
        <f t="shared" si="22"/>
        <v>0</v>
      </c>
      <c r="CT39" s="76">
        <f t="shared" si="10"/>
        <v>17.853644514533773</v>
      </c>
      <c r="CU39" s="77">
        <f t="shared" si="23"/>
        <v>1</v>
      </c>
      <c r="CV39" s="18"/>
      <c r="CW39" s="1078">
        <f t="shared" si="24"/>
        <v>5.4160000000000004</v>
      </c>
      <c r="CX39" s="1081">
        <f>VLOOKUP($AX39&amp;"_"&amp;$CW$14,データシート1!$A:$BS,MATCH($CW$12&amp;"_"&amp;CX$20,データシート1!$A$1:$BS$1,0),0)</f>
        <v>5.4160000000000004</v>
      </c>
      <c r="CY39" s="1081">
        <f>VLOOKUP($AX39&amp;"_"&amp;$CW$14,データシート1!$A:$BS,MATCH($CW$12&amp;"_"&amp;CY$20,データシート1!$A$1:$BS$1,0),0)</f>
        <v>0</v>
      </c>
      <c r="CZ39" s="1081">
        <f>VLOOKUP($AX39&amp;"_"&amp;$CW$14,データシート1!$A:$BS,MATCH($CW$12&amp;"_"&amp;CZ$20,データシート1!$A$1:$BS$1,0),0)</f>
        <v>0</v>
      </c>
      <c r="DA39" s="1081">
        <f>VLOOKUP($AX39&amp;"_"&amp;$CW$14,データシート1!$A:$BS,MATCH($CW$12&amp;"_"&amp;DA$20,データシート1!$A$1:$BS$1,0),0)</f>
        <v>46.531999999999996</v>
      </c>
      <c r="DB39" s="1081">
        <f>VLOOKUP($AX39&amp;"_"&amp;$CW$14,データシート1!$A:$BS,MATCH($CW$12&amp;"_"&amp;DB$20,データシート1!$A$1:$BS$1,0),0)</f>
        <v>0</v>
      </c>
      <c r="DC39" s="1081">
        <f>VLOOKUP($AX39&amp;"_"&amp;$CW$14,データシート1!$A:$BS,MATCH($CW$12&amp;"_"&amp;DC$20,データシート1!$A$1:$BS$1,0),0)</f>
        <v>0</v>
      </c>
      <c r="DD39" s="1080">
        <f t="shared" si="11"/>
        <v>51.947999999999993</v>
      </c>
      <c r="DE39" s="18"/>
      <c r="DF39" s="138">
        <f>VLOOKUP($AX39&amp;"_"&amp;$DF$14,データシート1!$A:$BS,MATCH($DF$12&amp;"_"&amp;DF$20,データシート1!$A$1:$BS$1,0),0)</f>
        <v>1</v>
      </c>
      <c r="DG39" s="74">
        <f>VLOOKUP($AX39&amp;"_"&amp;$DF$14,データシート1!$A:$BS,MATCH($DF$12&amp;"_"&amp;DG$20,データシート1!$A$1:$BS$1,0),0)</f>
        <v>0</v>
      </c>
      <c r="DH39" s="74">
        <f>VLOOKUP($AX39&amp;"_"&amp;$DF$14,データシート1!$A:$BS,MATCH($DF$12&amp;"_"&amp;DH$20,データシート1!$A$1:$BS$1,0),0)</f>
        <v>0</v>
      </c>
      <c r="DI39" s="74">
        <f>VLOOKUP($AX39&amp;"_"&amp;$DF$14,データシート1!$A:$BS,MATCH($DF$12&amp;"_"&amp;DI$20,データシート1!$A$1:$BS$1,0),0)</f>
        <v>1</v>
      </c>
      <c r="DJ39" s="74">
        <f>VLOOKUP($AX39&amp;"_"&amp;$DF$14,データシート1!$A:$BS,MATCH($DF$12&amp;"_"&amp;DJ$20,データシート1!$A$1:$BS$1,0),0)</f>
        <v>0</v>
      </c>
      <c r="DK39" s="74">
        <f>VLOOKUP($AX39&amp;"_"&amp;$DF$14,データシート1!$A:$BS,MATCH($DF$12&amp;"_"&amp;DK$20,データシート1!$A$1:$BS$1,0),0)</f>
        <v>0</v>
      </c>
      <c r="DL39" s="78">
        <f t="shared" si="12"/>
        <v>2</v>
      </c>
      <c r="DM39" s="18"/>
      <c r="DN39" s="139">
        <f t="shared" si="26"/>
        <v>0.1</v>
      </c>
      <c r="DO39" s="140">
        <f t="shared" si="27"/>
        <v>0</v>
      </c>
      <c r="DP39" s="140">
        <f t="shared" si="29"/>
        <v>0</v>
      </c>
      <c r="DQ39" s="140">
        <f t="shared" si="30"/>
        <v>0.9</v>
      </c>
      <c r="DR39" s="140">
        <f t="shared" si="31"/>
        <v>0</v>
      </c>
      <c r="DS39" s="141">
        <f t="shared" si="28"/>
        <v>0</v>
      </c>
    </row>
    <row r="40" spans="2:123" ht="30" customHeight="1">
      <c r="B40" s="658"/>
      <c r="C40" s="23"/>
      <c r="D40" s="23"/>
      <c r="E40" s="23"/>
      <c r="F40" s="23"/>
      <c r="G40" s="23"/>
      <c r="H40" s="23"/>
      <c r="I40" s="23"/>
      <c r="J40" s="23"/>
      <c r="K40" s="23"/>
      <c r="L40" s="23"/>
      <c r="M40" s="23"/>
      <c r="N40" s="23"/>
      <c r="O40" s="23"/>
      <c r="P40" s="23"/>
      <c r="Q40" s="23"/>
      <c r="R40" s="23"/>
      <c r="S40" s="23"/>
      <c r="T40" s="23"/>
      <c r="U40" s="23"/>
      <c r="V40" s="23"/>
      <c r="W40" s="23"/>
      <c r="X40" s="23"/>
      <c r="Y40" s="23"/>
      <c r="Z40" s="23"/>
      <c r="AA40" s="657"/>
      <c r="AB40" s="23"/>
      <c r="AC40" s="658"/>
      <c r="AD40" s="23"/>
      <c r="AE40" s="23"/>
      <c r="AF40" s="23"/>
      <c r="AG40" s="23"/>
      <c r="AH40" s="23"/>
      <c r="AI40" s="23"/>
      <c r="AQ40" s="18"/>
      <c r="AR40" s="18"/>
      <c r="AS40" s="18"/>
      <c r="AT40" s="313"/>
      <c r="AX40" s="20" t="str">
        <f>比較地域マスタ!$Y25</f>
        <v>30205</v>
      </c>
      <c r="AY40" s="20" t="str">
        <f>IF(IFERROR(比較地域マスタ!$Z25,"")=0,"",IFERROR(比較地域マスタ!$Z25,""))</f>
        <v>御坊市</v>
      </c>
      <c r="BB40" s="122" t="str">
        <f t="shared" si="0"/>
        <v>30205</v>
      </c>
      <c r="BC40" s="123" t="str">
        <f t="shared" si="0"/>
        <v>御坊市</v>
      </c>
      <c r="BD40" s="40">
        <f t="shared" si="14"/>
        <v>223.57057433707448</v>
      </c>
      <c r="BE40" s="40">
        <f t="shared" si="15"/>
        <v>118.97966082834948</v>
      </c>
      <c r="BF40" s="40">
        <f>VLOOKUP($AX40&amp;"_"&amp;$BC$14,データシート1!$A:$BS,MATCH($BC$12&amp;"_"&amp;BF$20,データシート1!$A$1:$BS$1,0),0)</f>
        <v>112.2851700292787</v>
      </c>
      <c r="BG40" s="40">
        <f>VLOOKUP($AX40&amp;"_"&amp;$BC$14,データシート1!$A:$BS,MATCH($BC$12&amp;"_"&amp;BG$20,データシート1!$A$1:$BS$1,0),0)</f>
        <v>1.3892713838110311</v>
      </c>
      <c r="BH40" s="40">
        <f>VLOOKUP($AX40&amp;"_"&amp;$BC$14,データシート1!$A:$BS,MATCH($BC$12&amp;"_"&amp;BH$20,データシート1!$A$1:$BS$1,0),0)</f>
        <v>5.3052194152597405</v>
      </c>
      <c r="BI40" s="40">
        <f>VLOOKUP($AX40&amp;"_"&amp;$BC$14,データシート1!$A:$BS,MATCH($BC$12&amp;"_"&amp;BI$20,データシート1!$A$1:$BS$1,0),0)</f>
        <v>32.784857867066819</v>
      </c>
      <c r="BJ40" s="40">
        <f>VLOOKUP($AX40&amp;"_"&amp;$BC$14,データシート1!$A:$BS,MATCH($BC$12&amp;"_"&amp;BJ$20,データシート1!$A$1:$BS$1,0),0)</f>
        <v>23.200564506642564</v>
      </c>
      <c r="BK40" s="40">
        <f t="shared" si="1"/>
        <v>46.086183429216504</v>
      </c>
      <c r="BL40" s="40">
        <f t="shared" si="2"/>
        <v>44.116079297023532</v>
      </c>
      <c r="BM40" s="40">
        <f>VLOOKUP($AX40&amp;"_"&amp;$BC$14,データシート1!$A:$BS,MATCH($BC$12&amp;"_"&amp;BM$20,データシート1!$A$1:$BS$1,0),0)</f>
        <v>19.989513550660611</v>
      </c>
      <c r="BN40" s="40">
        <f>VLOOKUP($AX40&amp;"_"&amp;$BC$14,データシート1!$A:$BS,MATCH($BC$12&amp;"_"&amp;BN$20,データシート1!$A$1:$BS$1,0),0)</f>
        <v>24.126565746362921</v>
      </c>
      <c r="BO40" s="40">
        <f>VLOOKUP($AX40&amp;"_"&amp;$BC$14,データシート1!$A:$BS,MATCH($BC$12&amp;"_"&amp;BO$20,データシート1!$A$1:$BS$1,0),0)</f>
        <v>1.341824883634871</v>
      </c>
      <c r="BP40" s="40">
        <f>VLOOKUP($AX40&amp;"_"&amp;$BC$14,データシート1!$A:$BS,MATCH($BC$12&amp;"_"&amp;BP$20,データシート1!$A$1:$BS$1,0),0)</f>
        <v>0.62827924855810424</v>
      </c>
      <c r="BQ40" s="40">
        <f>VLOOKUP($AX40&amp;"_"&amp;$BC$14,データシート1!$A:$BS,MATCH($BC$12&amp;"_"&amp;BQ$20,データシート1!$A$1:$BS$1,0),0)</f>
        <v>2.5193077057990831</v>
      </c>
      <c r="BR40" s="41">
        <f t="shared" si="3"/>
        <v>223.57057433707448</v>
      </c>
      <c r="BT40" s="134" t="str">
        <f t="shared" si="4"/>
        <v>御坊市</v>
      </c>
      <c r="BU40" s="38">
        <f t="shared" si="25"/>
        <v>223.57057433707448</v>
      </c>
      <c r="BV40" s="69">
        <f t="shared" si="16"/>
        <v>0.53217943005757717</v>
      </c>
      <c r="BW40" s="69">
        <f t="shared" si="5"/>
        <v>0.50223590632275161</v>
      </c>
      <c r="BX40" s="69">
        <f t="shared" si="5"/>
        <v>6.2140171528854444E-3</v>
      </c>
      <c r="BY40" s="69">
        <f t="shared" si="5"/>
        <v>2.3729506581940115E-2</v>
      </c>
      <c r="BZ40" s="69">
        <f t="shared" si="5"/>
        <v>0.14664209708401746</v>
      </c>
      <c r="CA40" s="69">
        <f t="shared" si="5"/>
        <v>0.10377288950228027</v>
      </c>
      <c r="CB40" s="69">
        <f t="shared" si="5"/>
        <v>0.20613707132913189</v>
      </c>
      <c r="CC40" s="69">
        <f t="shared" si="5"/>
        <v>0.19732507029529872</v>
      </c>
      <c r="CD40" s="69">
        <f t="shared" si="5"/>
        <v>8.9410306387291735E-2</v>
      </c>
      <c r="CE40" s="69">
        <f t="shared" si="5"/>
        <v>0.107914763908007</v>
      </c>
      <c r="CF40" s="69">
        <f t="shared" si="5"/>
        <v>6.0017955744561396E-3</v>
      </c>
      <c r="CG40" s="69">
        <f t="shared" si="5"/>
        <v>2.8102054593770274E-3</v>
      </c>
      <c r="CH40" s="69">
        <f t="shared" si="5"/>
        <v>1.1268512026993121E-2</v>
      </c>
      <c r="CI40" s="135">
        <f t="shared" si="6"/>
        <v>1</v>
      </c>
      <c r="CK40" s="136" t="str">
        <f t="shared" si="7"/>
        <v>御坊市</v>
      </c>
      <c r="CL40" s="137">
        <f t="shared" si="17"/>
        <v>118.97966082834948</v>
      </c>
      <c r="CM40" s="75">
        <f t="shared" si="18"/>
        <v>2.5491751942171632E-2</v>
      </c>
      <c r="CN40" s="76">
        <f t="shared" si="19"/>
        <v>112.2851700292787</v>
      </c>
      <c r="CO40" s="75">
        <f t="shared" si="20"/>
        <v>2.7011581308637071E-2</v>
      </c>
      <c r="CP40" s="76">
        <f t="shared" si="8"/>
        <v>1.3892713838110311</v>
      </c>
      <c r="CQ40" s="75">
        <f t="shared" si="21"/>
        <v>0</v>
      </c>
      <c r="CR40" s="76">
        <f t="shared" si="9"/>
        <v>5.3052194152597405</v>
      </c>
      <c r="CS40" s="75">
        <f t="shared" si="22"/>
        <v>0</v>
      </c>
      <c r="CT40" s="76">
        <f t="shared" si="10"/>
        <v>32.784857867066819</v>
      </c>
      <c r="CU40" s="77">
        <f t="shared" si="23"/>
        <v>8.1623047165566842E-2</v>
      </c>
      <c r="CV40" s="18"/>
      <c r="CW40" s="1078">
        <f t="shared" si="24"/>
        <v>3.0329999999999999</v>
      </c>
      <c r="CX40" s="1081">
        <f>VLOOKUP($AX40&amp;"_"&amp;$CW$14,データシート1!$A:$BS,MATCH($CW$12&amp;"_"&amp;CX$20,データシート1!$A$1:$BS$1,0),0)</f>
        <v>3.0329999999999999</v>
      </c>
      <c r="CY40" s="1081">
        <f>VLOOKUP($AX40&amp;"_"&amp;$CW$14,データシート1!$A:$BS,MATCH($CW$12&amp;"_"&amp;CY$20,データシート1!$A$1:$BS$1,0),0)</f>
        <v>0</v>
      </c>
      <c r="CZ40" s="1081">
        <f>VLOOKUP($AX40&amp;"_"&amp;$CW$14,データシート1!$A:$BS,MATCH($CW$12&amp;"_"&amp;CZ$20,データシート1!$A$1:$BS$1,0),0)</f>
        <v>0</v>
      </c>
      <c r="DA40" s="1081">
        <f>VLOOKUP($AX40&amp;"_"&amp;$CW$14,データシート1!$A:$BS,MATCH($CW$12&amp;"_"&amp;DA$20,データシート1!$A$1:$BS$1,0),0)</f>
        <v>2.6760000000000002</v>
      </c>
      <c r="DB40" s="1081">
        <f>VLOOKUP($AX40&amp;"_"&amp;$CW$14,データシート1!$A:$BS,MATCH($CW$12&amp;"_"&amp;DB$20,データシート1!$A$1:$BS$1,0),0)</f>
        <v>40.4</v>
      </c>
      <c r="DC40" s="1081">
        <f>VLOOKUP($AX40&amp;"_"&amp;$CW$14,データシート1!$A:$BS,MATCH($CW$12&amp;"_"&amp;DC$20,データシート1!$A$1:$BS$1,0),0)</f>
        <v>0</v>
      </c>
      <c r="DD40" s="1080">
        <f t="shared" si="11"/>
        <v>46.108999999999995</v>
      </c>
      <c r="DE40" s="18"/>
      <c r="DF40" s="138">
        <f>VLOOKUP($AX40&amp;"_"&amp;$DF$14,データシート1!$A:$BS,MATCH($DF$12&amp;"_"&amp;DF$20,データシート1!$A$1:$BS$1,0),0)</f>
        <v>1</v>
      </c>
      <c r="DG40" s="74">
        <f>VLOOKUP($AX40&amp;"_"&amp;$DF$14,データシート1!$A:$BS,MATCH($DF$12&amp;"_"&amp;DG$20,データシート1!$A$1:$BS$1,0),0)</f>
        <v>0</v>
      </c>
      <c r="DH40" s="74">
        <f>VLOOKUP($AX40&amp;"_"&amp;$DF$14,データシート1!$A:$BS,MATCH($DF$12&amp;"_"&amp;DH$20,データシート1!$A$1:$BS$1,0),0)</f>
        <v>0</v>
      </c>
      <c r="DI40" s="74">
        <f>VLOOKUP($AX40&amp;"_"&amp;$DF$14,データシート1!$A:$BS,MATCH($DF$12&amp;"_"&amp;DI$20,データシート1!$A$1:$BS$1,0),0)</f>
        <v>1</v>
      </c>
      <c r="DJ40" s="74">
        <f>VLOOKUP($AX40&amp;"_"&amp;$DF$14,データシート1!$A:$BS,MATCH($DF$12&amp;"_"&amp;DJ$20,データシート1!$A$1:$BS$1,0),0)</f>
        <v>1</v>
      </c>
      <c r="DK40" s="74">
        <f>VLOOKUP($AX40&amp;"_"&amp;$DF$14,データシート1!$A:$BS,MATCH($DF$12&amp;"_"&amp;DK$20,データシート1!$A$1:$BS$1,0),0)</f>
        <v>0</v>
      </c>
      <c r="DL40" s="78">
        <f t="shared" si="12"/>
        <v>3</v>
      </c>
      <c r="DM40" s="18"/>
      <c r="DN40" s="139">
        <f t="shared" si="26"/>
        <v>7.0000000000000007E-2</v>
      </c>
      <c r="DO40" s="140">
        <f t="shared" si="27"/>
        <v>0</v>
      </c>
      <c r="DP40" s="140">
        <f t="shared" si="29"/>
        <v>0</v>
      </c>
      <c r="DQ40" s="140">
        <f t="shared" si="30"/>
        <v>0.06</v>
      </c>
      <c r="DR40" s="140">
        <f t="shared" si="31"/>
        <v>0.88</v>
      </c>
      <c r="DS40" s="141">
        <f t="shared" si="28"/>
        <v>0</v>
      </c>
    </row>
    <row r="41" spans="2:123" ht="30" customHeight="1">
      <c r="B41" s="658"/>
      <c r="C41" s="23"/>
      <c r="D41" s="23"/>
      <c r="E41" s="23"/>
      <c r="F41" s="23"/>
      <c r="G41" s="23"/>
      <c r="H41" s="23"/>
      <c r="I41" s="23"/>
      <c r="J41" s="23"/>
      <c r="K41" s="23"/>
      <c r="L41" s="23"/>
      <c r="M41" s="23"/>
      <c r="N41" s="23"/>
      <c r="O41" s="23"/>
      <c r="P41" s="23"/>
      <c r="Q41" s="23"/>
      <c r="R41" s="23"/>
      <c r="S41" s="23"/>
      <c r="T41" s="23"/>
      <c r="U41" s="23"/>
      <c r="V41" s="23"/>
      <c r="W41" s="23"/>
      <c r="X41" s="23"/>
      <c r="Y41" s="23"/>
      <c r="Z41" s="23"/>
      <c r="AA41" s="657"/>
      <c r="AB41" s="23"/>
      <c r="AC41" s="658"/>
      <c r="AD41" s="23"/>
      <c r="AE41" s="23"/>
      <c r="AF41" s="23"/>
      <c r="AG41" s="23"/>
      <c r="AH41" s="23"/>
      <c r="AI41" s="23"/>
      <c r="AQ41" s="18"/>
      <c r="AR41" s="18"/>
      <c r="AS41" s="18"/>
      <c r="AT41" s="313"/>
      <c r="AX41" s="20" t="str">
        <f>比較地域マスタ!$Y26</f>
        <v>19212</v>
      </c>
      <c r="AY41" s="20" t="str">
        <f>IF(IFERROR(比較地域マスタ!$Z26,"")=0,"",IFERROR(比較地域マスタ!$Z26,""))</f>
        <v>上野原市</v>
      </c>
      <c r="BB41" s="122" t="str">
        <f t="shared" si="0"/>
        <v>19212</v>
      </c>
      <c r="BC41" s="123" t="str">
        <f t="shared" si="0"/>
        <v>上野原市</v>
      </c>
      <c r="BD41" s="40">
        <f t="shared" si="14"/>
        <v>132.35189201814973</v>
      </c>
      <c r="BE41" s="40">
        <f t="shared" si="15"/>
        <v>39.132696480608182</v>
      </c>
      <c r="BF41" s="40">
        <f>VLOOKUP($AX41&amp;"_"&amp;$BC$14,データシート1!$A:$BS,MATCH($BC$12&amp;"_"&amp;BF$20,データシート1!$A$1:$BS$1,0),0)</f>
        <v>35.287605338689517</v>
      </c>
      <c r="BG41" s="40">
        <f>VLOOKUP($AX41&amp;"_"&amp;$BC$14,データシート1!$A:$BS,MATCH($BC$12&amp;"_"&amp;BG$20,データシート1!$A$1:$BS$1,0),0)</f>
        <v>1.4027778843980772</v>
      </c>
      <c r="BH41" s="40">
        <f>VLOOKUP($AX41&amp;"_"&amp;$BC$14,データシート1!$A:$BS,MATCH($BC$12&amp;"_"&amp;BH$20,データシート1!$A$1:$BS$1,0),0)</f>
        <v>2.4423132575205853</v>
      </c>
      <c r="BI41" s="40">
        <f>VLOOKUP($AX41&amp;"_"&amp;$BC$14,データシート1!$A:$BS,MATCH($BC$12&amp;"_"&amp;BI$20,データシート1!$A$1:$BS$1,0),0)</f>
        <v>24.004452137354882</v>
      </c>
      <c r="BJ41" s="40">
        <f>VLOOKUP($AX41&amp;"_"&amp;$BC$14,データシート1!$A:$BS,MATCH($BC$12&amp;"_"&amp;BJ$20,データシート1!$A$1:$BS$1,0),0)</f>
        <v>28.396188311725002</v>
      </c>
      <c r="BK41" s="40">
        <f t="shared" si="1"/>
        <v>37.252387974861691</v>
      </c>
      <c r="BL41" s="40">
        <f t="shared" si="2"/>
        <v>35.919407566884651</v>
      </c>
      <c r="BM41" s="40">
        <f>VLOOKUP($AX41&amp;"_"&amp;$BC$14,データシート1!$A:$BS,MATCH($BC$12&amp;"_"&amp;BM$20,データシート1!$A$1:$BS$1,0),0)</f>
        <v>18.52150740989871</v>
      </c>
      <c r="BN41" s="40">
        <f>VLOOKUP($AX41&amp;"_"&amp;$BC$14,データシート1!$A:$BS,MATCH($BC$12&amp;"_"&amp;BN$20,データシート1!$A$1:$BS$1,0),0)</f>
        <v>17.397900156985941</v>
      </c>
      <c r="BO41" s="40">
        <f>VLOOKUP($AX41&amp;"_"&amp;$BC$14,データシート1!$A:$BS,MATCH($BC$12&amp;"_"&amp;BO$20,データシート1!$A$1:$BS$1,0),0)</f>
        <v>1.3329804079770411</v>
      </c>
      <c r="BP41" s="40">
        <f>VLOOKUP($AX41&amp;"_"&amp;$BC$14,データシート1!$A:$BS,MATCH($BC$12&amp;"_"&amp;BP$20,データシート1!$A$1:$BS$1,0),0)</f>
        <v>0</v>
      </c>
      <c r="BQ41" s="40">
        <f>VLOOKUP($AX41&amp;"_"&amp;$BC$14,データシート1!$A:$BS,MATCH($BC$12&amp;"_"&amp;BQ$20,データシート1!$A$1:$BS$1,0),0)</f>
        <v>3.5661671136000002</v>
      </c>
      <c r="BR41" s="41">
        <f t="shared" si="3"/>
        <v>132.35189201814973</v>
      </c>
      <c r="BT41" s="134" t="str">
        <f t="shared" si="4"/>
        <v>上野原市</v>
      </c>
      <c r="BU41" s="38">
        <f t="shared" si="25"/>
        <v>132.35189201814973</v>
      </c>
      <c r="BV41" s="69">
        <f t="shared" si="16"/>
        <v>0.29567160607905646</v>
      </c>
      <c r="BW41" s="69">
        <f t="shared" si="5"/>
        <v>0.2666195760454293</v>
      </c>
      <c r="BX41" s="69">
        <f t="shared" si="5"/>
        <v>1.0598850254484544E-2</v>
      </c>
      <c r="BY41" s="69">
        <f t="shared" si="5"/>
        <v>1.8453179779142598E-2</v>
      </c>
      <c r="BZ41" s="69">
        <f t="shared" si="5"/>
        <v>0.18136840940712123</v>
      </c>
      <c r="CA41" s="69">
        <f t="shared" si="5"/>
        <v>0.21455067909290609</v>
      </c>
      <c r="CB41" s="69">
        <f t="shared" si="5"/>
        <v>0.28146471808467372</v>
      </c>
      <c r="CC41" s="69">
        <f t="shared" si="5"/>
        <v>0.27139323072131782</v>
      </c>
      <c r="CD41" s="69">
        <f t="shared" si="5"/>
        <v>0.13994138751986115</v>
      </c>
      <c r="CE41" s="69">
        <f t="shared" si="5"/>
        <v>0.13145184320145667</v>
      </c>
      <c r="CF41" s="69">
        <f t="shared" si="5"/>
        <v>1.0071487363355912E-2</v>
      </c>
      <c r="CG41" s="69">
        <f t="shared" si="5"/>
        <v>0</v>
      </c>
      <c r="CH41" s="69">
        <f t="shared" si="5"/>
        <v>2.6944587336242713E-2</v>
      </c>
      <c r="CI41" s="135">
        <f t="shared" si="6"/>
        <v>1</v>
      </c>
      <c r="CK41" s="136" t="str">
        <f t="shared" si="7"/>
        <v>上野原市</v>
      </c>
      <c r="CL41" s="137">
        <f t="shared" si="17"/>
        <v>39.132696480608182</v>
      </c>
      <c r="CM41" s="75">
        <f t="shared" si="18"/>
        <v>0</v>
      </c>
      <c r="CN41" s="76">
        <f t="shared" si="19"/>
        <v>35.287605338689517</v>
      </c>
      <c r="CO41" s="75">
        <f t="shared" si="20"/>
        <v>0</v>
      </c>
      <c r="CP41" s="76">
        <f t="shared" si="8"/>
        <v>1.4027778843980772</v>
      </c>
      <c r="CQ41" s="75">
        <f t="shared" si="21"/>
        <v>0</v>
      </c>
      <c r="CR41" s="76">
        <f t="shared" si="9"/>
        <v>2.4423132575205853</v>
      </c>
      <c r="CS41" s="75">
        <f t="shared" si="22"/>
        <v>0</v>
      </c>
      <c r="CT41" s="76">
        <f t="shared" si="10"/>
        <v>24.004452137354882</v>
      </c>
      <c r="CU41" s="77">
        <f t="shared" si="23"/>
        <v>0</v>
      </c>
      <c r="CV41" s="18"/>
      <c r="CW41" s="1078">
        <f t="shared" si="24"/>
        <v>0</v>
      </c>
      <c r="CX41" s="1081">
        <f>VLOOKUP($AX41&amp;"_"&amp;$CW$14,データシート1!$A:$BS,MATCH($CW$12&amp;"_"&amp;CX$20,データシート1!$A$1:$BS$1,0),0)</f>
        <v>0</v>
      </c>
      <c r="CY41" s="1081">
        <f>VLOOKUP($AX41&amp;"_"&amp;$CW$14,データシート1!$A:$BS,MATCH($CW$12&amp;"_"&amp;CY$20,データシート1!$A$1:$BS$1,0),0)</f>
        <v>0</v>
      </c>
      <c r="CZ41" s="1081">
        <f>VLOOKUP($AX41&amp;"_"&amp;$CW$14,データシート1!$A:$BS,MATCH($CW$12&amp;"_"&amp;CZ$20,データシート1!$A$1:$BS$1,0),0)</f>
        <v>0</v>
      </c>
      <c r="DA41" s="1081">
        <f>VLOOKUP($AX41&amp;"_"&amp;$CW$14,データシート1!$A:$BS,MATCH($CW$12&amp;"_"&amp;DA$20,データシート1!$A$1:$BS$1,0),0)</f>
        <v>0</v>
      </c>
      <c r="DB41" s="1081">
        <f>VLOOKUP($AX41&amp;"_"&amp;$CW$14,データシート1!$A:$BS,MATCH($CW$12&amp;"_"&amp;DB$20,データシート1!$A$1:$BS$1,0),0)</f>
        <v>0</v>
      </c>
      <c r="DC41" s="1081">
        <f>VLOOKUP($AX41&amp;"_"&amp;$CW$14,データシート1!$A:$BS,MATCH($CW$12&amp;"_"&amp;DC$20,データシート1!$A$1:$BS$1,0),0)</f>
        <v>0</v>
      </c>
      <c r="DD41" s="1080">
        <f t="shared" si="11"/>
        <v>0</v>
      </c>
      <c r="DE41" s="18"/>
      <c r="DF41" s="138">
        <f>VLOOKUP($AX41&amp;"_"&amp;$DF$14,データシート1!$A:$BS,MATCH($DF$12&amp;"_"&amp;DF$20,データシート1!$A$1:$BS$1,0),0)</f>
        <v>0</v>
      </c>
      <c r="DG41" s="74">
        <f>VLOOKUP($AX41&amp;"_"&amp;$DF$14,データシート1!$A:$BS,MATCH($DF$12&amp;"_"&amp;DG$20,データシート1!$A$1:$BS$1,0),0)</f>
        <v>0</v>
      </c>
      <c r="DH41" s="74">
        <f>VLOOKUP($AX41&amp;"_"&amp;$DF$14,データシート1!$A:$BS,MATCH($DF$12&amp;"_"&amp;DH$20,データシート1!$A$1:$BS$1,0),0)</f>
        <v>0</v>
      </c>
      <c r="DI41" s="74">
        <f>VLOOKUP($AX41&amp;"_"&amp;$DF$14,データシート1!$A:$BS,MATCH($DF$12&amp;"_"&amp;DI$20,データシート1!$A$1:$BS$1,0),0)</f>
        <v>0</v>
      </c>
      <c r="DJ41" s="74">
        <f>VLOOKUP($AX41&amp;"_"&amp;$DF$14,データシート1!$A:$BS,MATCH($DF$12&amp;"_"&amp;DJ$20,データシート1!$A$1:$BS$1,0),0)</f>
        <v>0</v>
      </c>
      <c r="DK41" s="74">
        <f>VLOOKUP($AX41&amp;"_"&amp;$DF$14,データシート1!$A:$BS,MATCH($DF$12&amp;"_"&amp;DK$20,データシート1!$A$1:$BS$1,0),0)</f>
        <v>0</v>
      </c>
      <c r="DL41" s="78">
        <f t="shared" si="12"/>
        <v>0</v>
      </c>
      <c r="DM41" s="18"/>
      <c r="DN41" s="139">
        <f t="shared" si="26"/>
        <v>0</v>
      </c>
      <c r="DO41" s="140">
        <f t="shared" si="27"/>
        <v>0</v>
      </c>
      <c r="DP41" s="140">
        <f t="shared" si="29"/>
        <v>0</v>
      </c>
      <c r="DQ41" s="140">
        <f t="shared" si="30"/>
        <v>0</v>
      </c>
      <c r="DR41" s="140">
        <f t="shared" si="31"/>
        <v>0</v>
      </c>
      <c r="DS41" s="141">
        <f t="shared" si="28"/>
        <v>0</v>
      </c>
    </row>
    <row r="42" spans="2:123" ht="30" customHeight="1">
      <c r="B42" s="658"/>
      <c r="C42" s="23"/>
      <c r="D42" s="23"/>
      <c r="E42" s="23"/>
      <c r="F42" s="23"/>
      <c r="G42" s="23"/>
      <c r="H42" s="23"/>
      <c r="I42" s="23"/>
      <c r="J42" s="23"/>
      <c r="K42" s="23"/>
      <c r="L42" s="23"/>
      <c r="M42" s="23"/>
      <c r="N42" s="23"/>
      <c r="O42" s="23"/>
      <c r="P42" s="23"/>
      <c r="Q42" s="23"/>
      <c r="R42" s="23"/>
      <c r="S42" s="23"/>
      <c r="T42" s="23"/>
      <c r="U42" s="23"/>
      <c r="V42" s="23"/>
      <c r="W42" s="23"/>
      <c r="X42" s="23"/>
      <c r="Y42" s="23"/>
      <c r="Z42" s="23"/>
      <c r="AA42" s="657"/>
      <c r="AB42" s="23"/>
      <c r="AC42" s="658"/>
      <c r="AD42" s="23"/>
      <c r="AE42" s="23"/>
      <c r="AF42" s="23"/>
      <c r="AG42" s="23"/>
      <c r="AH42" s="23"/>
      <c r="AI42" s="23"/>
      <c r="AQ42" s="18"/>
      <c r="AR42" s="18"/>
      <c r="AS42" s="18"/>
      <c r="AT42" s="313"/>
      <c r="AX42" s="20" t="str">
        <f>比較地域マスタ!$Y27</f>
        <v>28222</v>
      </c>
      <c r="AY42" s="20" t="str">
        <f>IF(IFERROR(比較地域マスタ!$Z27,"")=0,"",IFERROR(比較地域マスタ!$Z27,""))</f>
        <v>養父市</v>
      </c>
      <c r="BB42" s="122" t="str">
        <f t="shared" si="0"/>
        <v>28222</v>
      </c>
      <c r="BC42" s="123" t="str">
        <f t="shared" si="0"/>
        <v>養父市</v>
      </c>
      <c r="BD42" s="40">
        <f t="shared" si="14"/>
        <v>166.2948972155057</v>
      </c>
      <c r="BE42" s="40">
        <f t="shared" si="15"/>
        <v>74.998848874442814</v>
      </c>
      <c r="BF42" s="40">
        <f>VLOOKUP($AX42&amp;"_"&amp;$BC$14,データシート1!$A:$BS,MATCH($BC$12&amp;"_"&amp;BF$20,データシート1!$A$1:$BS$1,0),0)</f>
        <v>63.849559345269697</v>
      </c>
      <c r="BG42" s="40">
        <f>VLOOKUP($AX42&amp;"_"&amp;$BC$14,データシート1!$A:$BS,MATCH($BC$12&amp;"_"&amp;BG$20,データシート1!$A$1:$BS$1,0),0)</f>
        <v>1.3933622234629697</v>
      </c>
      <c r="BH42" s="40">
        <f>VLOOKUP($AX42&amp;"_"&amp;$BC$14,データシート1!$A:$BS,MATCH($BC$12&amp;"_"&amp;BH$20,データシート1!$A$1:$BS$1,0),0)</f>
        <v>9.7559273057101468</v>
      </c>
      <c r="BI42" s="40">
        <f>VLOOKUP($AX42&amp;"_"&amp;$BC$14,データシート1!$A:$BS,MATCH($BC$12&amp;"_"&amp;BI$20,データシート1!$A$1:$BS$1,0),0)</f>
        <v>21.462388653865609</v>
      </c>
      <c r="BJ42" s="40">
        <f>VLOOKUP($AX42&amp;"_"&amp;$BC$14,データシート1!$A:$BS,MATCH($BC$12&amp;"_"&amp;BJ$20,データシート1!$A$1:$BS$1,0),0)</f>
        <v>18.307907688401727</v>
      </c>
      <c r="BK42" s="40">
        <f t="shared" si="1"/>
        <v>48.011206717901402</v>
      </c>
      <c r="BL42" s="40">
        <f t="shared" si="2"/>
        <v>46.665431301806031</v>
      </c>
      <c r="BM42" s="40">
        <f>VLOOKUP($AX42&amp;"_"&amp;$BC$14,データシート1!$A:$BS,MATCH($BC$12&amp;"_"&amp;BM$20,データシート1!$A$1:$BS$1,0),0)</f>
        <v>20.349168057977874</v>
      </c>
      <c r="BN42" s="40">
        <f>VLOOKUP($AX42&amp;"_"&amp;$BC$14,データシート1!$A:$BS,MATCH($BC$12&amp;"_"&amp;BN$20,データシート1!$A$1:$BS$1,0),0)</f>
        <v>26.316263243828157</v>
      </c>
      <c r="BO42" s="40">
        <f>VLOOKUP($AX42&amp;"_"&amp;$BC$14,データシート1!$A:$BS,MATCH($BC$12&amp;"_"&amp;BO$20,データシート1!$A$1:$BS$1,0),0)</f>
        <v>1.3457754160953681</v>
      </c>
      <c r="BP42" s="40">
        <f>VLOOKUP($AX42&amp;"_"&amp;$BC$14,データシート1!$A:$BS,MATCH($BC$12&amp;"_"&amp;BP$20,データシート1!$A$1:$BS$1,0),0)</f>
        <v>0</v>
      </c>
      <c r="BQ42" s="40">
        <f>VLOOKUP($AX42&amp;"_"&amp;$BC$14,データシート1!$A:$BS,MATCH($BC$12&amp;"_"&amp;BQ$20,データシート1!$A$1:$BS$1,0),0)</f>
        <v>3.5145452808941449</v>
      </c>
      <c r="BR42" s="41">
        <f t="shared" si="3"/>
        <v>166.2948972155057</v>
      </c>
      <c r="BT42" s="134" t="str">
        <f t="shared" si="4"/>
        <v>養父市</v>
      </c>
      <c r="BU42" s="38">
        <f t="shared" si="25"/>
        <v>166.2948972155057</v>
      </c>
      <c r="BV42" s="69">
        <f t="shared" si="16"/>
        <v>0.45099909937254379</v>
      </c>
      <c r="BW42" s="69">
        <f t="shared" si="5"/>
        <v>0.38395380985458299</v>
      </c>
      <c r="BX42" s="69">
        <f t="shared" si="5"/>
        <v>8.3788633734039174E-3</v>
      </c>
      <c r="BY42" s="69">
        <f t="shared" si="5"/>
        <v>5.8666426144556902E-2</v>
      </c>
      <c r="BZ42" s="69">
        <f t="shared" si="5"/>
        <v>0.12906222026796146</v>
      </c>
      <c r="CA42" s="69">
        <f t="shared" ref="CA42:CH68" si="32">BJ42/$BR42</f>
        <v>0.11009302146340698</v>
      </c>
      <c r="CB42" s="69">
        <f t="shared" si="32"/>
        <v>0.28871124443272894</v>
      </c>
      <c r="CC42" s="69">
        <f t="shared" si="32"/>
        <v>0.28061854021492394</v>
      </c>
      <c r="CD42" s="69">
        <f t="shared" si="32"/>
        <v>0.12236796437359639</v>
      </c>
      <c r="CE42" s="69">
        <f t="shared" si="32"/>
        <v>0.15825057584132757</v>
      </c>
      <c r="CF42" s="69">
        <f t="shared" si="32"/>
        <v>8.0927042178049764E-3</v>
      </c>
      <c r="CG42" s="69">
        <f t="shared" si="32"/>
        <v>0</v>
      </c>
      <c r="CH42" s="69">
        <f t="shared" si="32"/>
        <v>2.1134414463358776E-2</v>
      </c>
      <c r="CI42" s="135">
        <f t="shared" si="6"/>
        <v>1</v>
      </c>
      <c r="CK42" s="136" t="str">
        <f t="shared" si="7"/>
        <v>養父市</v>
      </c>
      <c r="CL42" s="137">
        <f t="shared" si="17"/>
        <v>74.998848874442814</v>
      </c>
      <c r="CM42" s="75">
        <f t="shared" si="18"/>
        <v>0.40668624195902503</v>
      </c>
      <c r="CN42" s="76">
        <f t="shared" si="19"/>
        <v>63.849559345269697</v>
      </c>
      <c r="CO42" s="75">
        <f t="shared" si="20"/>
        <v>0.47770102586087265</v>
      </c>
      <c r="CP42" s="76">
        <f t="shared" si="8"/>
        <v>1.3933622234629697</v>
      </c>
      <c r="CQ42" s="75">
        <f t="shared" si="21"/>
        <v>0</v>
      </c>
      <c r="CR42" s="76">
        <f t="shared" si="9"/>
        <v>9.7559273057101468</v>
      </c>
      <c r="CS42" s="75">
        <f t="shared" si="22"/>
        <v>0</v>
      </c>
      <c r="CT42" s="76">
        <f t="shared" si="10"/>
        <v>21.462388653865609</v>
      </c>
      <c r="CU42" s="77">
        <f t="shared" si="23"/>
        <v>0.18222575609241828</v>
      </c>
      <c r="CV42" s="18"/>
      <c r="CW42" s="1078">
        <f t="shared" si="24"/>
        <v>30.501000000000001</v>
      </c>
      <c r="CX42" s="1081">
        <f>VLOOKUP($AX42&amp;"_"&amp;$CW$14,データシート1!$A:$BS,MATCH($CW$12&amp;"_"&amp;CX$20,データシート1!$A$1:$BS$1,0),0)</f>
        <v>30.501000000000001</v>
      </c>
      <c r="CY42" s="1081">
        <f>VLOOKUP($AX42&amp;"_"&amp;$CW$14,データシート1!$A:$BS,MATCH($CW$12&amp;"_"&amp;CY$20,データシート1!$A$1:$BS$1,0),0)</f>
        <v>0</v>
      </c>
      <c r="CZ42" s="1081">
        <f>VLOOKUP($AX42&amp;"_"&amp;$CW$14,データシート1!$A:$BS,MATCH($CW$12&amp;"_"&amp;CZ$20,データシート1!$A$1:$BS$1,0),0)</f>
        <v>0</v>
      </c>
      <c r="DA42" s="1081">
        <f>VLOOKUP($AX42&amp;"_"&amp;$CW$14,データシート1!$A:$BS,MATCH($CW$12&amp;"_"&amp;DA$20,データシート1!$A$1:$BS$1,0),0)</f>
        <v>3.911</v>
      </c>
      <c r="DB42" s="1081">
        <f>VLOOKUP($AX42&amp;"_"&amp;$CW$14,データシート1!$A:$BS,MATCH($CW$12&amp;"_"&amp;DB$20,データシート1!$A$1:$BS$1,0),0)</f>
        <v>0</v>
      </c>
      <c r="DC42" s="1081">
        <f>VLOOKUP($AX42&amp;"_"&amp;$CW$14,データシート1!$A:$BS,MATCH($CW$12&amp;"_"&amp;DC$20,データシート1!$A$1:$BS$1,0),0)</f>
        <v>0</v>
      </c>
      <c r="DD42" s="1080">
        <f t="shared" si="11"/>
        <v>34.411999999999999</v>
      </c>
      <c r="DE42" s="18"/>
      <c r="DF42" s="138">
        <f>VLOOKUP($AX42&amp;"_"&amp;$DF$14,データシート1!$A:$BS,MATCH($DF$12&amp;"_"&amp;DF$20,データシート1!$A$1:$BS$1,0),0)</f>
        <v>2</v>
      </c>
      <c r="DG42" s="74">
        <f>VLOOKUP($AX42&amp;"_"&amp;$DF$14,データシート1!$A:$BS,MATCH($DF$12&amp;"_"&amp;DG$20,データシート1!$A$1:$BS$1,0),0)</f>
        <v>0</v>
      </c>
      <c r="DH42" s="74">
        <f>VLOOKUP($AX42&amp;"_"&amp;$DF$14,データシート1!$A:$BS,MATCH($DF$12&amp;"_"&amp;DH$20,データシート1!$A$1:$BS$1,0),0)</f>
        <v>0</v>
      </c>
      <c r="DI42" s="74">
        <f>VLOOKUP($AX42&amp;"_"&amp;$DF$14,データシート1!$A:$BS,MATCH($DF$12&amp;"_"&amp;DI$20,データシート1!$A$1:$BS$1,0),0)</f>
        <v>1</v>
      </c>
      <c r="DJ42" s="74">
        <f>VLOOKUP($AX42&amp;"_"&amp;$DF$14,データシート1!$A:$BS,MATCH($DF$12&amp;"_"&amp;DJ$20,データシート1!$A$1:$BS$1,0),0)</f>
        <v>0</v>
      </c>
      <c r="DK42" s="74">
        <f>VLOOKUP($AX42&amp;"_"&amp;$DF$14,データシート1!$A:$BS,MATCH($DF$12&amp;"_"&amp;DK$20,データシート1!$A$1:$BS$1,0),0)</f>
        <v>0</v>
      </c>
      <c r="DL42" s="78">
        <f t="shared" si="12"/>
        <v>3</v>
      </c>
      <c r="DM42" s="18"/>
      <c r="DN42" s="139">
        <f t="shared" si="26"/>
        <v>0.89</v>
      </c>
      <c r="DO42" s="140">
        <f t="shared" si="27"/>
        <v>0</v>
      </c>
      <c r="DP42" s="140">
        <f t="shared" si="29"/>
        <v>0</v>
      </c>
      <c r="DQ42" s="140">
        <f t="shared" si="30"/>
        <v>0.11</v>
      </c>
      <c r="DR42" s="140">
        <f t="shared" si="31"/>
        <v>0</v>
      </c>
      <c r="DS42" s="141">
        <f t="shared" si="28"/>
        <v>0</v>
      </c>
    </row>
    <row r="43" spans="2:123" ht="30" customHeight="1">
      <c r="B43" s="658"/>
      <c r="C43" s="23"/>
      <c r="D43" s="23"/>
      <c r="E43" s="23"/>
      <c r="F43" s="23"/>
      <c r="G43" s="23"/>
      <c r="H43" s="23"/>
      <c r="I43" s="23"/>
      <c r="J43" s="23"/>
      <c r="K43" s="23"/>
      <c r="L43" s="23"/>
      <c r="M43" s="23"/>
      <c r="N43" s="23"/>
      <c r="O43" s="23"/>
      <c r="P43" s="23"/>
      <c r="Q43" s="23"/>
      <c r="R43" s="23"/>
      <c r="S43" s="23"/>
      <c r="T43" s="23"/>
      <c r="U43" s="23"/>
      <c r="V43" s="23"/>
      <c r="W43" s="23"/>
      <c r="X43" s="23"/>
      <c r="Y43" s="23"/>
      <c r="Z43" s="23"/>
      <c r="AA43" s="657"/>
      <c r="AB43" s="23"/>
      <c r="AC43" s="658"/>
      <c r="AD43" s="23"/>
      <c r="AE43" s="23"/>
      <c r="AF43" s="23"/>
      <c r="AG43" s="23"/>
      <c r="AH43" s="23"/>
      <c r="AI43" s="23"/>
      <c r="AQ43" s="18"/>
      <c r="AR43" s="18"/>
      <c r="AS43" s="18"/>
      <c r="AT43" s="313"/>
      <c r="AW43" s="26"/>
      <c r="AX43" s="20" t="str">
        <f>比較地域マスタ!$Y28</f>
        <v>09342</v>
      </c>
      <c r="AY43" s="20" t="str">
        <f>IF(IFERROR(比較地域マスタ!$Z28,"")=0,"",IFERROR(比較地域マスタ!$Z28,""))</f>
        <v>益子町</v>
      </c>
      <c r="AZ43" s="26"/>
      <c r="BB43" s="122" t="str">
        <f t="shared" si="0"/>
        <v>09342</v>
      </c>
      <c r="BC43" s="123" t="str">
        <f t="shared" si="0"/>
        <v>益子町</v>
      </c>
      <c r="BD43" s="40">
        <f t="shared" si="14"/>
        <v>105.0072445993532</v>
      </c>
      <c r="BE43" s="40">
        <f t="shared" si="15"/>
        <v>14.292163730780302</v>
      </c>
      <c r="BF43" s="40">
        <f>VLOOKUP($AX43&amp;"_"&amp;$BC$14,データシート1!$A:$BS,MATCH($BC$12&amp;"_"&amp;BF$20,データシート1!$A$1:$BS$1,0),0)</f>
        <v>8.091047116249614</v>
      </c>
      <c r="BG43" s="40">
        <f>VLOOKUP($AX43&amp;"_"&amp;$BC$14,データシート1!$A:$BS,MATCH($BC$12&amp;"_"&amp;BG$20,データシート1!$A$1:$BS$1,0),0)</f>
        <v>1.6164087285285222</v>
      </c>
      <c r="BH43" s="40">
        <f>VLOOKUP($AX43&amp;"_"&amp;$BC$14,データシート1!$A:$BS,MATCH($BC$12&amp;"_"&amp;BH$20,データシート1!$A$1:$BS$1,0),0)</f>
        <v>4.5847078860021666</v>
      </c>
      <c r="BI43" s="40">
        <f>VLOOKUP($AX43&amp;"_"&amp;$BC$14,データシート1!$A:$BS,MATCH($BC$12&amp;"_"&amp;BI$20,データシート1!$A$1:$BS$1,0),0)</f>
        <v>16.653929190288608</v>
      </c>
      <c r="BJ43" s="40">
        <f>VLOOKUP($AX43&amp;"_"&amp;$BC$14,データシート1!$A:$BS,MATCH($BC$12&amp;"_"&amp;BJ$20,データシート1!$A$1:$BS$1,0),0)</f>
        <v>26.108398019018477</v>
      </c>
      <c r="BK43" s="40">
        <f t="shared" si="1"/>
        <v>45.597248551959581</v>
      </c>
      <c r="BL43" s="40">
        <f t="shared" si="2"/>
        <v>44.268808308153559</v>
      </c>
      <c r="BM43" s="40">
        <f>VLOOKUP($AX43&amp;"_"&amp;$BC$14,データシート1!$A:$BS,MATCH($BC$12&amp;"_"&amp;BM$20,データシート1!$A$1:$BS$1,0),0)</f>
        <v>23.289378641143507</v>
      </c>
      <c r="BN43" s="40">
        <f>VLOOKUP($AX43&amp;"_"&amp;$BC$14,データシート1!$A:$BS,MATCH($BC$12&amp;"_"&amp;BN$20,データシート1!$A$1:$BS$1,0),0)</f>
        <v>20.979429667010052</v>
      </c>
      <c r="BO43" s="40">
        <f>VLOOKUP($AX43&amp;"_"&amp;$BC$14,データシート1!$A:$BS,MATCH($BC$12&amp;"_"&amp;BO$20,データシート1!$A$1:$BS$1,0),0)</f>
        <v>1.3284402438060219</v>
      </c>
      <c r="BP43" s="40">
        <f>VLOOKUP($AX43&amp;"_"&amp;$BC$14,データシート1!$A:$BS,MATCH($BC$12&amp;"_"&amp;BP$20,データシート1!$A$1:$BS$1,0),0)</f>
        <v>0</v>
      </c>
      <c r="BQ43" s="40">
        <f>VLOOKUP($AX43&amp;"_"&amp;$BC$14,データシート1!$A:$BS,MATCH($BC$12&amp;"_"&amp;BQ$20,データシート1!$A$1:$BS$1,0),0)</f>
        <v>2.3555051073062301</v>
      </c>
      <c r="BR43" s="41">
        <f t="shared" si="3"/>
        <v>105.0072445993532</v>
      </c>
      <c r="BT43" s="134" t="str">
        <f t="shared" si="4"/>
        <v>益子町</v>
      </c>
      <c r="BU43" s="38">
        <f t="shared" si="25"/>
        <v>105.0072445993532</v>
      </c>
      <c r="BV43" s="69">
        <f t="shared" si="16"/>
        <v>0.13610645422904788</v>
      </c>
      <c r="BW43" s="69">
        <f t="shared" si="16"/>
        <v>7.7052275270343126E-2</v>
      </c>
      <c r="BX43" s="69">
        <f t="shared" si="16"/>
        <v>1.5393306763698079E-2</v>
      </c>
      <c r="BY43" s="69">
        <f t="shared" si="16"/>
        <v>4.3660872195006688E-2</v>
      </c>
      <c r="BZ43" s="69">
        <f t="shared" si="16"/>
        <v>0.15859790678091165</v>
      </c>
      <c r="CA43" s="69">
        <f t="shared" si="32"/>
        <v>0.24863425489006016</v>
      </c>
      <c r="CB43" s="69">
        <f t="shared" si="32"/>
        <v>0.43422954983660661</v>
      </c>
      <c r="CC43" s="69">
        <f t="shared" si="32"/>
        <v>0.42157861085735254</v>
      </c>
      <c r="CD43" s="69">
        <f t="shared" si="32"/>
        <v>0.22178830355945708</v>
      </c>
      <c r="CE43" s="69">
        <f t="shared" si="32"/>
        <v>0.19979030729789549</v>
      </c>
      <c r="CF43" s="69">
        <f t="shared" si="32"/>
        <v>1.2650938979254052E-2</v>
      </c>
      <c r="CG43" s="69">
        <f t="shared" si="32"/>
        <v>0</v>
      </c>
      <c r="CH43" s="69">
        <f t="shared" si="32"/>
        <v>2.2431834263373661E-2</v>
      </c>
      <c r="CI43" s="135">
        <f t="shared" si="6"/>
        <v>1</v>
      </c>
      <c r="CJ43" s="26"/>
      <c r="CK43" s="136" t="str">
        <f t="shared" si="7"/>
        <v>益子町</v>
      </c>
      <c r="CL43" s="137">
        <f t="shared" si="17"/>
        <v>14.292163730780302</v>
      </c>
      <c r="CM43" s="75">
        <f t="shared" si="18"/>
        <v>0.34515417629704659</v>
      </c>
      <c r="CN43" s="76">
        <f t="shared" si="19"/>
        <v>8.091047116249614</v>
      </c>
      <c r="CO43" s="75">
        <f t="shared" si="20"/>
        <v>0.60968622838604336</v>
      </c>
      <c r="CP43" s="76">
        <f t="shared" si="8"/>
        <v>1.6164087285285222</v>
      </c>
      <c r="CQ43" s="75">
        <f t="shared" si="21"/>
        <v>0</v>
      </c>
      <c r="CR43" s="76">
        <f t="shared" si="9"/>
        <v>4.5847078860021666</v>
      </c>
      <c r="CS43" s="75">
        <f t="shared" si="22"/>
        <v>0</v>
      </c>
      <c r="CT43" s="76">
        <f t="shared" si="10"/>
        <v>16.653929190288608</v>
      </c>
      <c r="CU43" s="77">
        <f t="shared" si="23"/>
        <v>0</v>
      </c>
      <c r="CV43" s="18"/>
      <c r="CW43" s="1078">
        <f t="shared" si="24"/>
        <v>4.9329999999999998</v>
      </c>
      <c r="CX43" s="1081">
        <f>VLOOKUP($AX43&amp;"_"&amp;$CW$14,データシート1!$A:$BS,MATCH($CW$12&amp;"_"&amp;CX$20,データシート1!$A$1:$BS$1,0),0)</f>
        <v>4.9329999999999998</v>
      </c>
      <c r="CY43" s="1081">
        <f>VLOOKUP($AX43&amp;"_"&amp;$CW$14,データシート1!$A:$BS,MATCH($CW$12&amp;"_"&amp;CY$20,データシート1!$A$1:$BS$1,0),0)</f>
        <v>0</v>
      </c>
      <c r="CZ43" s="1081">
        <f>VLOOKUP($AX43&amp;"_"&amp;$CW$14,データシート1!$A:$BS,MATCH($CW$12&amp;"_"&amp;CZ$20,データシート1!$A$1:$BS$1,0),0)</f>
        <v>0</v>
      </c>
      <c r="DA43" s="1081">
        <f>VLOOKUP($AX43&amp;"_"&amp;$CW$14,データシート1!$A:$BS,MATCH($CW$12&amp;"_"&amp;DA$20,データシート1!$A$1:$BS$1,0),0)</f>
        <v>0</v>
      </c>
      <c r="DB43" s="1081">
        <f>VLOOKUP($AX43&amp;"_"&amp;$CW$14,データシート1!$A:$BS,MATCH($CW$12&amp;"_"&amp;DB$20,データシート1!$A$1:$BS$1,0),0)</f>
        <v>0</v>
      </c>
      <c r="DC43" s="1081">
        <f>VLOOKUP($AX43&amp;"_"&amp;$CW$14,データシート1!$A:$BS,MATCH($CW$12&amp;"_"&amp;DC$20,データシート1!$A$1:$BS$1,0),0)</f>
        <v>0</v>
      </c>
      <c r="DD43" s="1080">
        <f t="shared" si="11"/>
        <v>4.9329999999999998</v>
      </c>
      <c r="DE43" s="18"/>
      <c r="DF43" s="138">
        <f>VLOOKUP($AX43&amp;"_"&amp;$DF$14,データシート1!$A:$BS,MATCH($DF$12&amp;"_"&amp;DF$20,データシート1!$A$1:$BS$1,0),0)</f>
        <v>1</v>
      </c>
      <c r="DG43" s="74">
        <f>VLOOKUP($AX43&amp;"_"&amp;$DF$14,データシート1!$A:$BS,MATCH($DF$12&amp;"_"&amp;DG$20,データシート1!$A$1:$BS$1,0),0)</f>
        <v>0</v>
      </c>
      <c r="DH43" s="74">
        <f>VLOOKUP($AX43&amp;"_"&amp;$DF$14,データシート1!$A:$BS,MATCH($DF$12&amp;"_"&amp;DH$20,データシート1!$A$1:$BS$1,0),0)</f>
        <v>0</v>
      </c>
      <c r="DI43" s="74">
        <f>VLOOKUP($AX43&amp;"_"&amp;$DF$14,データシート1!$A:$BS,MATCH($DF$12&amp;"_"&amp;DI$20,データシート1!$A$1:$BS$1,0),0)</f>
        <v>0</v>
      </c>
      <c r="DJ43" s="74">
        <f>VLOOKUP($AX43&amp;"_"&amp;$DF$14,データシート1!$A:$BS,MATCH($DF$12&amp;"_"&amp;DJ$20,データシート1!$A$1:$BS$1,0),0)</f>
        <v>0</v>
      </c>
      <c r="DK43" s="74">
        <f>VLOOKUP($AX43&amp;"_"&amp;$DF$14,データシート1!$A:$BS,MATCH($DF$12&amp;"_"&amp;DK$20,データシート1!$A$1:$BS$1,0),0)</f>
        <v>0</v>
      </c>
      <c r="DL43" s="78">
        <f t="shared" si="12"/>
        <v>1</v>
      </c>
      <c r="DM43" s="18"/>
      <c r="DN43" s="139">
        <f t="shared" si="26"/>
        <v>1</v>
      </c>
      <c r="DO43" s="140">
        <f t="shared" si="27"/>
        <v>0</v>
      </c>
      <c r="DP43" s="140">
        <f t="shared" si="29"/>
        <v>0</v>
      </c>
      <c r="DQ43" s="140">
        <f t="shared" si="30"/>
        <v>0</v>
      </c>
      <c r="DR43" s="140">
        <f t="shared" si="31"/>
        <v>0</v>
      </c>
      <c r="DS43" s="141">
        <f t="shared" si="28"/>
        <v>0</v>
      </c>
    </row>
    <row r="44" spans="2:123" ht="30" customHeight="1">
      <c r="B44" s="658"/>
      <c r="C44" s="23"/>
      <c r="D44" s="23"/>
      <c r="E44" s="23"/>
      <c r="F44" s="23"/>
      <c r="G44" s="23"/>
      <c r="H44" s="23"/>
      <c r="I44" s="23"/>
      <c r="J44" s="23"/>
      <c r="K44" s="23"/>
      <c r="L44" s="23"/>
      <c r="M44" s="23"/>
      <c r="N44" s="23"/>
      <c r="O44" s="23"/>
      <c r="P44" s="23"/>
      <c r="Q44" s="23"/>
      <c r="R44" s="23"/>
      <c r="S44" s="23"/>
      <c r="T44" s="23"/>
      <c r="U44" s="23"/>
      <c r="V44" s="23"/>
      <c r="W44" s="23"/>
      <c r="X44" s="23"/>
      <c r="Y44" s="23"/>
      <c r="Z44" s="23"/>
      <c r="AA44" s="657"/>
      <c r="AB44" s="23"/>
      <c r="AC44" s="658"/>
      <c r="AD44" s="23"/>
      <c r="AE44" s="23"/>
      <c r="AF44" s="23"/>
      <c r="AG44" s="23"/>
      <c r="AH44" s="23"/>
      <c r="AI44" s="23"/>
      <c r="AQ44" s="18"/>
      <c r="AR44" s="18"/>
      <c r="AS44" s="18"/>
      <c r="AT44" s="313"/>
      <c r="AX44" s="20" t="str">
        <f>比較地域マスタ!$Y29</f>
        <v>21303</v>
      </c>
      <c r="AY44" s="20" t="str">
        <f>IF(IFERROR(比較地域マスタ!$Z29,"")=0,"",IFERROR(比較地域マスタ!$Z29,""))</f>
        <v>笠松町</v>
      </c>
      <c r="BB44" s="122" t="str">
        <f t="shared" si="0"/>
        <v>21303</v>
      </c>
      <c r="BC44" s="123" t="str">
        <f t="shared" si="0"/>
        <v>笠松町</v>
      </c>
      <c r="BD44" s="40">
        <f t="shared" si="14"/>
        <v>116.27924303914176</v>
      </c>
      <c r="BE44" s="40">
        <f t="shared" si="15"/>
        <v>30.039928005364892</v>
      </c>
      <c r="BF44" s="40">
        <f>VLOOKUP($AX44&amp;"_"&amp;$BC$14,データシート1!$A:$BS,MATCH($BC$12&amp;"_"&amp;BF$20,データシート1!$A$1:$BS$1,0),0)</f>
        <v>29.215965407945859</v>
      </c>
      <c r="BG44" s="40">
        <f>VLOOKUP($AX44&amp;"_"&amp;$BC$14,データシート1!$A:$BS,MATCH($BC$12&amp;"_"&amp;BG$20,データシート1!$A$1:$BS$1,0),0)</f>
        <v>0.5841557529755228</v>
      </c>
      <c r="BH44" s="40">
        <f>VLOOKUP($AX44&amp;"_"&amp;$BC$14,データシート1!$A:$BS,MATCH($BC$12&amp;"_"&amp;BH$20,データシート1!$A$1:$BS$1,0),0)</f>
        <v>0.23980684444351136</v>
      </c>
      <c r="BI44" s="40">
        <f>VLOOKUP($AX44&amp;"_"&amp;$BC$14,データシート1!$A:$BS,MATCH($BC$12&amp;"_"&amp;BI$20,データシート1!$A$1:$BS$1,0),0)</f>
        <v>25.70652290112324</v>
      </c>
      <c r="BJ44" s="40">
        <f>VLOOKUP($AX44&amp;"_"&amp;$BC$14,データシート1!$A:$BS,MATCH($BC$12&amp;"_"&amp;BJ$20,データシート1!$A$1:$BS$1,0),0)</f>
        <v>27.38288845362203</v>
      </c>
      <c r="BK44" s="40">
        <f t="shared" si="1"/>
        <v>33.149903679031603</v>
      </c>
      <c r="BL44" s="40">
        <f t="shared" si="2"/>
        <v>31.847053451462234</v>
      </c>
      <c r="BM44" s="40">
        <f>VLOOKUP($AX44&amp;"_"&amp;$BC$14,データシート1!$A:$BS,MATCH($BC$12&amp;"_"&amp;BM$20,データシート1!$A$1:$BS$1,0),0)</f>
        <v>19.400351886922994</v>
      </c>
      <c r="BN44" s="40">
        <f>VLOOKUP($AX44&amp;"_"&amp;$BC$14,データシート1!$A:$BS,MATCH($BC$12&amp;"_"&amp;BN$20,データシート1!$A$1:$BS$1,0),0)</f>
        <v>12.446701564539239</v>
      </c>
      <c r="BO44" s="40">
        <f>VLOOKUP($AX44&amp;"_"&amp;$BC$14,データシート1!$A:$BS,MATCH($BC$12&amp;"_"&amp;BO$20,データシート1!$A$1:$BS$1,0),0)</f>
        <v>1.3028502275693681</v>
      </c>
      <c r="BP44" s="40">
        <f>VLOOKUP($AX44&amp;"_"&amp;$BC$14,データシート1!$A:$BS,MATCH($BC$12&amp;"_"&amp;BP$20,データシート1!$A$1:$BS$1,0),0)</f>
        <v>0</v>
      </c>
      <c r="BQ44" s="40">
        <f>VLOOKUP($AX44&amp;"_"&amp;$BC$14,データシート1!$A:$BS,MATCH($BC$12&amp;"_"&amp;BQ$20,データシート1!$A$1:$BS$1,0),0)</f>
        <v>0</v>
      </c>
      <c r="BR44" s="41">
        <f t="shared" si="3"/>
        <v>116.27924303914176</v>
      </c>
      <c r="BT44" s="134" t="str">
        <f t="shared" si="4"/>
        <v>笠松町</v>
      </c>
      <c r="BU44" s="38">
        <f t="shared" si="25"/>
        <v>116.27924303914176</v>
      </c>
      <c r="BV44" s="69">
        <f t="shared" si="16"/>
        <v>0.2583429958797796</v>
      </c>
      <c r="BW44" s="69">
        <f t="shared" si="16"/>
        <v>0.251256928101185</v>
      </c>
      <c r="BX44" s="69">
        <f t="shared" si="16"/>
        <v>5.023731989542494E-3</v>
      </c>
      <c r="BY44" s="69">
        <f t="shared" si="16"/>
        <v>2.0623357890521173E-3</v>
      </c>
      <c r="BZ44" s="69">
        <f t="shared" si="16"/>
        <v>0.22107576751656308</v>
      </c>
      <c r="CA44" s="69">
        <f t="shared" si="32"/>
        <v>0.2354924897851669</v>
      </c>
      <c r="CB44" s="69">
        <f t="shared" si="32"/>
        <v>0.28508874681849045</v>
      </c>
      <c r="CC44" s="69">
        <f t="shared" si="32"/>
        <v>0.27388425155762258</v>
      </c>
      <c r="CD44" s="69">
        <f t="shared" si="32"/>
        <v>0.16684277760900521</v>
      </c>
      <c r="CE44" s="69">
        <f t="shared" si="32"/>
        <v>0.10704147394861736</v>
      </c>
      <c r="CF44" s="69">
        <f t="shared" si="32"/>
        <v>1.1204495260867878E-2</v>
      </c>
      <c r="CG44" s="69">
        <f t="shared" si="32"/>
        <v>0</v>
      </c>
      <c r="CH44" s="69">
        <f t="shared" si="32"/>
        <v>0</v>
      </c>
      <c r="CI44" s="135">
        <f t="shared" si="6"/>
        <v>1</v>
      </c>
      <c r="CK44" s="136" t="str">
        <f t="shared" si="7"/>
        <v>笠松町</v>
      </c>
      <c r="CL44" s="137">
        <f t="shared" si="17"/>
        <v>30.039928005364892</v>
      </c>
      <c r="CM44" s="75">
        <f t="shared" si="18"/>
        <v>8.7683299358426836E-2</v>
      </c>
      <c r="CN44" s="76">
        <f t="shared" si="19"/>
        <v>29.215965407945859</v>
      </c>
      <c r="CO44" s="75">
        <f t="shared" si="20"/>
        <v>9.0156185606778946E-2</v>
      </c>
      <c r="CP44" s="76">
        <f t="shared" si="8"/>
        <v>0.5841557529755228</v>
      </c>
      <c r="CQ44" s="75">
        <f t="shared" si="21"/>
        <v>0</v>
      </c>
      <c r="CR44" s="76">
        <f t="shared" si="9"/>
        <v>0.23980684444351136</v>
      </c>
      <c r="CS44" s="75">
        <f t="shared" si="22"/>
        <v>0</v>
      </c>
      <c r="CT44" s="76">
        <f t="shared" si="10"/>
        <v>25.70652290112324</v>
      </c>
      <c r="CU44" s="77">
        <f t="shared" si="23"/>
        <v>0.16217673685529194</v>
      </c>
      <c r="CV44" s="18"/>
      <c r="CW44" s="1078">
        <f t="shared" si="24"/>
        <v>2.6339999999999999</v>
      </c>
      <c r="CX44" s="1081">
        <f>VLOOKUP($AX44&amp;"_"&amp;$CW$14,データシート1!$A:$BS,MATCH($CW$12&amp;"_"&amp;CX$20,データシート1!$A$1:$BS$1,0),0)</f>
        <v>2.6339999999999999</v>
      </c>
      <c r="CY44" s="1081">
        <f>VLOOKUP($AX44&amp;"_"&amp;$CW$14,データシート1!$A:$BS,MATCH($CW$12&amp;"_"&amp;CY$20,データシート1!$A$1:$BS$1,0),0)</f>
        <v>0</v>
      </c>
      <c r="CZ44" s="1081">
        <f>VLOOKUP($AX44&amp;"_"&amp;$CW$14,データシート1!$A:$BS,MATCH($CW$12&amp;"_"&amp;CZ$20,データシート1!$A$1:$BS$1,0),0)</f>
        <v>0</v>
      </c>
      <c r="DA44" s="1081">
        <f>VLOOKUP($AX44&amp;"_"&amp;$CW$14,データシート1!$A:$BS,MATCH($CW$12&amp;"_"&amp;DA$20,データシート1!$A$1:$BS$1,0),0)</f>
        <v>4.1689999999999996</v>
      </c>
      <c r="DB44" s="1081">
        <f>VLOOKUP($AX44&amp;"_"&amp;$CW$14,データシート1!$A:$BS,MATCH($CW$12&amp;"_"&amp;DB$20,データシート1!$A$1:$BS$1,0),0)</f>
        <v>0</v>
      </c>
      <c r="DC44" s="1081">
        <f>VLOOKUP($AX44&amp;"_"&amp;$CW$14,データシート1!$A:$BS,MATCH($CW$12&amp;"_"&amp;DC$20,データシート1!$A$1:$BS$1,0),0)</f>
        <v>0</v>
      </c>
      <c r="DD44" s="1080">
        <f t="shared" si="11"/>
        <v>6.802999999999999</v>
      </c>
      <c r="DE44" s="18"/>
      <c r="DF44" s="138">
        <f>VLOOKUP($AX44&amp;"_"&amp;$DF$14,データシート1!$A:$BS,MATCH($DF$12&amp;"_"&amp;DF$20,データシート1!$A$1:$BS$1,0),0)</f>
        <v>1</v>
      </c>
      <c r="DG44" s="74">
        <f>VLOOKUP($AX44&amp;"_"&amp;$DF$14,データシート1!$A:$BS,MATCH($DF$12&amp;"_"&amp;DG$20,データシート1!$A$1:$BS$1,0),0)</f>
        <v>0</v>
      </c>
      <c r="DH44" s="74">
        <f>VLOOKUP($AX44&amp;"_"&amp;$DF$14,データシート1!$A:$BS,MATCH($DF$12&amp;"_"&amp;DH$20,データシート1!$A$1:$BS$1,0),0)</f>
        <v>0</v>
      </c>
      <c r="DI44" s="74">
        <f>VLOOKUP($AX44&amp;"_"&amp;$DF$14,データシート1!$A:$BS,MATCH($DF$12&amp;"_"&amp;DI$20,データシート1!$A$1:$BS$1,0),0)</f>
        <v>1</v>
      </c>
      <c r="DJ44" s="74">
        <f>VLOOKUP($AX44&amp;"_"&amp;$DF$14,データシート1!$A:$BS,MATCH($DF$12&amp;"_"&amp;DJ$20,データシート1!$A$1:$BS$1,0),0)</f>
        <v>0</v>
      </c>
      <c r="DK44" s="74">
        <f>VLOOKUP($AX44&amp;"_"&amp;$DF$14,データシート1!$A:$BS,MATCH($DF$12&amp;"_"&amp;DK$20,データシート1!$A$1:$BS$1,0),0)</f>
        <v>0</v>
      </c>
      <c r="DL44" s="78">
        <f t="shared" si="12"/>
        <v>2</v>
      </c>
      <c r="DM44" s="18"/>
      <c r="DN44" s="139">
        <f t="shared" si="26"/>
        <v>0.39</v>
      </c>
      <c r="DO44" s="140">
        <f t="shared" si="27"/>
        <v>0</v>
      </c>
      <c r="DP44" s="140">
        <f t="shared" si="29"/>
        <v>0</v>
      </c>
      <c r="DQ44" s="140">
        <f t="shared" si="30"/>
        <v>0.61</v>
      </c>
      <c r="DR44" s="140">
        <f t="shared" si="31"/>
        <v>0</v>
      </c>
      <c r="DS44" s="141">
        <f t="shared" si="28"/>
        <v>0</v>
      </c>
    </row>
    <row r="45" spans="2:123" ht="30" customHeight="1">
      <c r="B45" s="658"/>
      <c r="C45" s="23"/>
      <c r="D45" s="23"/>
      <c r="E45" s="23"/>
      <c r="F45" s="23"/>
      <c r="G45" s="23"/>
      <c r="H45" s="23"/>
      <c r="I45" s="23"/>
      <c r="J45" s="23"/>
      <c r="K45" s="23"/>
      <c r="L45" s="23"/>
      <c r="M45" s="23"/>
      <c r="N45" s="23"/>
      <c r="O45" s="23"/>
      <c r="P45" s="23"/>
      <c r="Q45" s="23"/>
      <c r="R45" s="23"/>
      <c r="S45" s="23"/>
      <c r="T45" s="23"/>
      <c r="U45" s="23"/>
      <c r="V45" s="23"/>
      <c r="W45" s="23"/>
      <c r="X45" s="23"/>
      <c r="Y45" s="23"/>
      <c r="Z45" s="23"/>
      <c r="AA45" s="657"/>
      <c r="AB45" s="23"/>
      <c r="AC45" s="658"/>
      <c r="AD45" s="23"/>
      <c r="AE45" s="23"/>
      <c r="AF45" s="23"/>
      <c r="AG45" s="23"/>
      <c r="AH45" s="23"/>
      <c r="AI45" s="23"/>
      <c r="AQ45" s="18"/>
      <c r="AR45" s="18"/>
      <c r="AS45" s="18"/>
      <c r="AT45" s="313"/>
      <c r="AX45" s="20" t="str">
        <f>比較地域マスタ!$Y30</f>
        <v>18206</v>
      </c>
      <c r="AY45" s="20" t="str">
        <f>IF(IFERROR(比較地域マスタ!$Z30,"")=0,"",IFERROR(比較地域マスタ!$Z30,""))</f>
        <v>勝山市</v>
      </c>
      <c r="BB45" s="122" t="str">
        <f t="shared" si="0"/>
        <v>18206</v>
      </c>
      <c r="BC45" s="123" t="str">
        <f t="shared" si="0"/>
        <v>勝山市</v>
      </c>
      <c r="BD45" s="40">
        <f t="shared" si="14"/>
        <v>167.39737105256438</v>
      </c>
      <c r="BE45" s="40">
        <f t="shared" si="15"/>
        <v>65.916035843703796</v>
      </c>
      <c r="BF45" s="40">
        <f>VLOOKUP($AX45&amp;"_"&amp;$BC$14,データシート1!$A:$BS,MATCH($BC$12&amp;"_"&amp;BF$20,データシート1!$A$1:$BS$1,0),0)</f>
        <v>56.420614355752242</v>
      </c>
      <c r="BG45" s="40">
        <f>VLOOKUP($AX45&amp;"_"&amp;$BC$14,データシート1!$A:$BS,MATCH($BC$12&amp;"_"&amp;BG$20,データシート1!$A$1:$BS$1,0),0)</f>
        <v>1.51991904496001</v>
      </c>
      <c r="BH45" s="40">
        <f>VLOOKUP($AX45&amp;"_"&amp;$BC$14,データシート1!$A:$BS,MATCH($BC$12&amp;"_"&amp;BH$20,データシート1!$A$1:$BS$1,0),0)</f>
        <v>7.9755024429915409</v>
      </c>
      <c r="BI45" s="40">
        <f>VLOOKUP($AX45&amp;"_"&amp;$BC$14,データシート1!$A:$BS,MATCH($BC$12&amp;"_"&amp;BI$20,データシート1!$A$1:$BS$1,0),0)</f>
        <v>20.184921304281229</v>
      </c>
      <c r="BJ45" s="40">
        <f>VLOOKUP($AX45&amp;"_"&amp;$BC$14,データシート1!$A:$BS,MATCH($BC$12&amp;"_"&amp;BJ$20,データシート1!$A$1:$BS$1,0),0)</f>
        <v>35.80055362831466</v>
      </c>
      <c r="BK45" s="40">
        <f t="shared" si="1"/>
        <v>41.53032560294865</v>
      </c>
      <c r="BL45" s="40">
        <f t="shared" si="2"/>
        <v>40.198878237418967</v>
      </c>
      <c r="BM45" s="40">
        <f>VLOOKUP($AX45&amp;"_"&amp;$BC$14,データシート1!$A:$BS,MATCH($BC$12&amp;"_"&amp;BM$20,データシート1!$A$1:$BS$1,0),0)</f>
        <v>20.815179540221642</v>
      </c>
      <c r="BN45" s="40">
        <f>VLOOKUP($AX45&amp;"_"&amp;$BC$14,データシート1!$A:$BS,MATCH($BC$12&amp;"_"&amp;BN$20,データシート1!$A$1:$BS$1,0),0)</f>
        <v>19.383698697197328</v>
      </c>
      <c r="BO45" s="40">
        <f>VLOOKUP($AX45&amp;"_"&amp;$BC$14,データシート1!$A:$BS,MATCH($BC$12&amp;"_"&amp;BO$20,データシート1!$A$1:$BS$1,0),0)</f>
        <v>1.3314473655296841</v>
      </c>
      <c r="BP45" s="40">
        <f>VLOOKUP($AX45&amp;"_"&amp;$BC$14,データシート1!$A:$BS,MATCH($BC$12&amp;"_"&amp;BP$20,データシート1!$A$1:$BS$1,0),0)</f>
        <v>0</v>
      </c>
      <c r="BQ45" s="40">
        <f>VLOOKUP($AX45&amp;"_"&amp;$BC$14,データシート1!$A:$BS,MATCH($BC$12&amp;"_"&amp;BQ$20,データシート1!$A$1:$BS$1,0),0)</f>
        <v>3.9655346733160268</v>
      </c>
      <c r="BR45" s="41">
        <f t="shared" si="3"/>
        <v>167.39737105256438</v>
      </c>
      <c r="BT45" s="134" t="str">
        <f t="shared" si="4"/>
        <v>勝山市</v>
      </c>
      <c r="BU45" s="38">
        <f t="shared" si="25"/>
        <v>167.39737105256438</v>
      </c>
      <c r="BV45" s="69">
        <f t="shared" si="16"/>
        <v>0.3937698389719963</v>
      </c>
      <c r="BW45" s="69">
        <f t="shared" si="16"/>
        <v>0.33704600019098047</v>
      </c>
      <c r="BX45" s="69">
        <f t="shared" si="16"/>
        <v>9.0797067803576239E-3</v>
      </c>
      <c r="BY45" s="69">
        <f t="shared" si="16"/>
        <v>4.7644132000658222E-2</v>
      </c>
      <c r="BZ45" s="69">
        <f t="shared" si="16"/>
        <v>0.12058087398483081</v>
      </c>
      <c r="CA45" s="69">
        <f t="shared" si="32"/>
        <v>0.21386568620048962</v>
      </c>
      <c r="CB45" s="69">
        <f t="shared" si="32"/>
        <v>0.24809425226820156</v>
      </c>
      <c r="CC45" s="69">
        <f t="shared" si="32"/>
        <v>0.24014043939074844</v>
      </c>
      <c r="CD45" s="69">
        <f t="shared" si="32"/>
        <v>0.12434591660155449</v>
      </c>
      <c r="CE45" s="69">
        <f t="shared" si="32"/>
        <v>0.11579452278919398</v>
      </c>
      <c r="CF45" s="69">
        <f t="shared" si="32"/>
        <v>7.9538128774531165E-3</v>
      </c>
      <c r="CG45" s="69">
        <f t="shared" si="32"/>
        <v>0</v>
      </c>
      <c r="CH45" s="69">
        <f t="shared" si="32"/>
        <v>2.3689348574481562E-2</v>
      </c>
      <c r="CI45" s="135">
        <f t="shared" si="6"/>
        <v>1</v>
      </c>
      <c r="CK45" s="136" t="str">
        <f t="shared" si="7"/>
        <v>勝山市</v>
      </c>
      <c r="CL45" s="137">
        <f t="shared" si="17"/>
        <v>65.916035843703796</v>
      </c>
      <c r="CM45" s="75">
        <f t="shared" si="18"/>
        <v>0.5079037228419413</v>
      </c>
      <c r="CN45" s="76">
        <f t="shared" si="19"/>
        <v>56.420614355752242</v>
      </c>
      <c r="CO45" s="75">
        <f t="shared" si="20"/>
        <v>0.59338240787140095</v>
      </c>
      <c r="CP45" s="76">
        <f t="shared" si="8"/>
        <v>1.51991904496001</v>
      </c>
      <c r="CQ45" s="75">
        <f t="shared" si="21"/>
        <v>0</v>
      </c>
      <c r="CR45" s="76">
        <f t="shared" si="9"/>
        <v>7.9755024429915409</v>
      </c>
      <c r="CS45" s="75">
        <f t="shared" si="22"/>
        <v>0</v>
      </c>
      <c r="CT45" s="76">
        <f t="shared" si="10"/>
        <v>20.184921304281229</v>
      </c>
      <c r="CU45" s="77">
        <f t="shared" si="23"/>
        <v>0.13143474576922418</v>
      </c>
      <c r="CV45" s="18"/>
      <c r="CW45" s="1078">
        <f t="shared" si="24"/>
        <v>33.478999999999999</v>
      </c>
      <c r="CX45" s="1081">
        <f>VLOOKUP($AX45&amp;"_"&amp;$CW$14,データシート1!$A:$BS,MATCH($CW$12&amp;"_"&amp;CX$20,データシート1!$A$1:$BS$1,0),0)</f>
        <v>33.478999999999999</v>
      </c>
      <c r="CY45" s="1081">
        <f>VLOOKUP($AX45&amp;"_"&amp;$CW$14,データシート1!$A:$BS,MATCH($CW$12&amp;"_"&amp;CY$20,データシート1!$A$1:$BS$1,0),0)</f>
        <v>0</v>
      </c>
      <c r="CZ45" s="1081">
        <f>VLOOKUP($AX45&amp;"_"&amp;$CW$14,データシート1!$A:$BS,MATCH($CW$12&amp;"_"&amp;CZ$20,データシート1!$A$1:$BS$1,0),0)</f>
        <v>0</v>
      </c>
      <c r="DA45" s="1081">
        <f>VLOOKUP($AX45&amp;"_"&amp;$CW$14,データシート1!$A:$BS,MATCH($CW$12&amp;"_"&amp;DA$20,データシート1!$A$1:$BS$1,0),0)</f>
        <v>2.653</v>
      </c>
      <c r="DB45" s="1081">
        <f>VLOOKUP($AX45&amp;"_"&amp;$CW$14,データシート1!$A:$BS,MATCH($CW$12&amp;"_"&amp;DB$20,データシート1!$A$1:$BS$1,0),0)</f>
        <v>0</v>
      </c>
      <c r="DC45" s="1081">
        <f>VLOOKUP($AX45&amp;"_"&amp;$CW$14,データシート1!$A:$BS,MATCH($CW$12&amp;"_"&amp;DC$20,データシート1!$A$1:$BS$1,0),0)</f>
        <v>0</v>
      </c>
      <c r="DD45" s="1080">
        <f t="shared" si="11"/>
        <v>36.131999999999998</v>
      </c>
      <c r="DE45" s="18"/>
      <c r="DF45" s="138">
        <f>VLOOKUP($AX45&amp;"_"&amp;$DF$14,データシート1!$A:$BS,MATCH($DF$12&amp;"_"&amp;DF$20,データシート1!$A$1:$BS$1,0),0)</f>
        <v>6</v>
      </c>
      <c r="DG45" s="74">
        <f>VLOOKUP($AX45&amp;"_"&amp;$DF$14,データシート1!$A:$BS,MATCH($DF$12&amp;"_"&amp;DG$20,データシート1!$A$1:$BS$1,0),0)</f>
        <v>0</v>
      </c>
      <c r="DH45" s="74">
        <f>VLOOKUP($AX45&amp;"_"&amp;$DF$14,データシート1!$A:$BS,MATCH($DF$12&amp;"_"&amp;DH$20,データシート1!$A$1:$BS$1,0),0)</f>
        <v>0</v>
      </c>
      <c r="DI45" s="74">
        <f>VLOOKUP($AX45&amp;"_"&amp;$DF$14,データシート1!$A:$BS,MATCH($DF$12&amp;"_"&amp;DI$20,データシート1!$A$1:$BS$1,0),0)</f>
        <v>1</v>
      </c>
      <c r="DJ45" s="74">
        <f>VLOOKUP($AX45&amp;"_"&amp;$DF$14,データシート1!$A:$BS,MATCH($DF$12&amp;"_"&amp;DJ$20,データシート1!$A$1:$BS$1,0),0)</f>
        <v>0</v>
      </c>
      <c r="DK45" s="74">
        <f>VLOOKUP($AX45&amp;"_"&amp;$DF$14,データシート1!$A:$BS,MATCH($DF$12&amp;"_"&amp;DK$20,データシート1!$A$1:$BS$1,0),0)</f>
        <v>0</v>
      </c>
      <c r="DL45" s="78">
        <f t="shared" si="12"/>
        <v>7</v>
      </c>
      <c r="DM45" s="18"/>
      <c r="DN45" s="139">
        <f t="shared" si="26"/>
        <v>0.93</v>
      </c>
      <c r="DO45" s="140">
        <f t="shared" si="27"/>
        <v>0</v>
      </c>
      <c r="DP45" s="140">
        <f t="shared" si="29"/>
        <v>0</v>
      </c>
      <c r="DQ45" s="140">
        <f t="shared" si="30"/>
        <v>7.0000000000000007E-2</v>
      </c>
      <c r="DR45" s="140">
        <f t="shared" si="31"/>
        <v>0</v>
      </c>
      <c r="DS45" s="141">
        <f t="shared" si="28"/>
        <v>0</v>
      </c>
    </row>
    <row r="46" spans="2:123" ht="30" customHeight="1">
      <c r="B46" s="658"/>
      <c r="C46" s="23"/>
      <c r="D46" s="23"/>
      <c r="E46" s="23"/>
      <c r="F46" s="23"/>
      <c r="G46" s="23"/>
      <c r="H46" s="23"/>
      <c r="I46" s="23"/>
      <c r="J46" s="23"/>
      <c r="K46" s="23"/>
      <c r="L46" s="23"/>
      <c r="M46" s="23"/>
      <c r="N46" s="23"/>
      <c r="O46" s="23"/>
      <c r="P46" s="23"/>
      <c r="Q46" s="23"/>
      <c r="R46" s="23"/>
      <c r="S46" s="23"/>
      <c r="T46" s="23"/>
      <c r="U46" s="23"/>
      <c r="V46" s="23"/>
      <c r="W46" s="23"/>
      <c r="X46" s="23"/>
      <c r="Y46" s="23"/>
      <c r="Z46" s="23"/>
      <c r="AA46" s="657"/>
      <c r="AB46" s="23"/>
      <c r="AC46" s="658"/>
      <c r="AD46" s="23"/>
      <c r="AE46" s="23"/>
      <c r="AF46" s="23"/>
      <c r="AG46" s="23"/>
      <c r="AH46" s="23"/>
      <c r="AI46" s="23"/>
      <c r="AQ46" s="18"/>
      <c r="AR46" s="18"/>
      <c r="AS46" s="18"/>
      <c r="AT46" s="313"/>
      <c r="AX46" s="20" t="str">
        <f>比較地域マスタ!$Y31</f>
        <v>04445</v>
      </c>
      <c r="AY46" s="20" t="str">
        <f>IF(IFERROR(比較地域マスタ!$Z31,"")=0,"",IFERROR(比較地域マスタ!$Z31,""))</f>
        <v>加美町</v>
      </c>
      <c r="BB46" s="122" t="str">
        <f t="shared" si="0"/>
        <v>04445</v>
      </c>
      <c r="BC46" s="123" t="str">
        <f t="shared" si="0"/>
        <v>加美町</v>
      </c>
      <c r="BD46" s="40">
        <f t="shared" si="14"/>
        <v>185.80314074619355</v>
      </c>
      <c r="BE46" s="40">
        <f t="shared" si="15"/>
        <v>87.690230780867907</v>
      </c>
      <c r="BF46" s="40">
        <f>VLOOKUP($AX46&amp;"_"&amp;$BC$14,データシート1!$A:$BS,MATCH($BC$12&amp;"_"&amp;BF$20,データシート1!$A$1:$BS$1,0),0)</f>
        <v>70.714148386991496</v>
      </c>
      <c r="BG46" s="40">
        <f>VLOOKUP($AX46&amp;"_"&amp;$BC$14,データシート1!$A:$BS,MATCH($BC$12&amp;"_"&amp;BG$20,データシート1!$A$1:$BS$1,0),0)</f>
        <v>2.4996134650132427</v>
      </c>
      <c r="BH46" s="40">
        <f>VLOOKUP($AX46&amp;"_"&amp;$BC$14,データシート1!$A:$BS,MATCH($BC$12&amp;"_"&amp;BH$20,データシート1!$A$1:$BS$1,0),0)</f>
        <v>14.476468928863174</v>
      </c>
      <c r="BI46" s="40">
        <f>VLOOKUP($AX46&amp;"_"&amp;$BC$14,データシート1!$A:$BS,MATCH($BC$12&amp;"_"&amp;BI$20,データシート1!$A$1:$BS$1,0),0)</f>
        <v>19.355266286245051</v>
      </c>
      <c r="BJ46" s="40">
        <f>VLOOKUP($AX46&amp;"_"&amp;$BC$14,データシート1!$A:$BS,MATCH($BC$12&amp;"_"&amp;BJ$20,データシート1!$A$1:$BS$1,0),0)</f>
        <v>24.646076639655178</v>
      </c>
      <c r="BK46" s="40">
        <f t="shared" si="1"/>
        <v>50.400368710758485</v>
      </c>
      <c r="BL46" s="40">
        <f t="shared" si="2"/>
        <v>49.069687866452483</v>
      </c>
      <c r="BM46" s="40">
        <f>VLOOKUP($AX46&amp;"_"&amp;$BC$14,データシート1!$A:$BS,MATCH($BC$12&amp;"_"&amp;BM$20,データシート1!$A$1:$BS$1,0),0)</f>
        <v>21.640845529782673</v>
      </c>
      <c r="BN46" s="40">
        <f>VLOOKUP($AX46&amp;"_"&amp;$BC$14,データシート1!$A:$BS,MATCH($BC$12&amp;"_"&amp;BN$20,データシート1!$A$1:$BS$1,0),0)</f>
        <v>27.428842336669806</v>
      </c>
      <c r="BO46" s="40">
        <f>VLOOKUP($AX46&amp;"_"&amp;$BC$14,データシート1!$A:$BS,MATCH($BC$12&amp;"_"&amp;BO$20,データシート1!$A$1:$BS$1,0),0)</f>
        <v>1.3306808443060054</v>
      </c>
      <c r="BP46" s="40">
        <f>VLOOKUP($AX46&amp;"_"&amp;$BC$14,データシート1!$A:$BS,MATCH($BC$12&amp;"_"&amp;BP$20,データシート1!$A$1:$BS$1,0),0)</f>
        <v>0</v>
      </c>
      <c r="BQ46" s="40">
        <f>VLOOKUP($AX46&amp;"_"&amp;$BC$14,データシート1!$A:$BS,MATCH($BC$12&amp;"_"&amp;BQ$20,データシート1!$A$1:$BS$1,0),0)</f>
        <v>3.711198328666903</v>
      </c>
      <c r="BR46" s="41">
        <f t="shared" si="3"/>
        <v>185.80314074619355</v>
      </c>
      <c r="BT46" s="134" t="str">
        <f t="shared" si="4"/>
        <v>加美町</v>
      </c>
      <c r="BU46" s="38">
        <f t="shared" si="25"/>
        <v>185.80314074619355</v>
      </c>
      <c r="BV46" s="69">
        <f t="shared" si="16"/>
        <v>0.4719523600553796</v>
      </c>
      <c r="BW46" s="69">
        <f t="shared" si="16"/>
        <v>0.38058639968625063</v>
      </c>
      <c r="BX46" s="69">
        <f t="shared" si="16"/>
        <v>1.3453020519323223E-2</v>
      </c>
      <c r="BY46" s="69">
        <f t="shared" si="16"/>
        <v>7.7912939849805768E-2</v>
      </c>
      <c r="BZ46" s="69">
        <f t="shared" si="16"/>
        <v>0.10417082406956876</v>
      </c>
      <c r="CA46" s="69">
        <f t="shared" si="32"/>
        <v>0.13264617885723273</v>
      </c>
      <c r="CB46" s="69">
        <f t="shared" si="32"/>
        <v>0.27125681787911871</v>
      </c>
      <c r="CC46" s="69">
        <f t="shared" si="32"/>
        <v>0.26409503988676652</v>
      </c>
      <c r="CD46" s="69">
        <f t="shared" si="32"/>
        <v>0.11647190377338128</v>
      </c>
      <c r="CE46" s="69">
        <f t="shared" si="32"/>
        <v>0.14762313611338523</v>
      </c>
      <c r="CF46" s="69">
        <f t="shared" si="32"/>
        <v>7.1617779923521903E-3</v>
      </c>
      <c r="CG46" s="69">
        <f t="shared" si="32"/>
        <v>0</v>
      </c>
      <c r="CH46" s="69">
        <f t="shared" si="32"/>
        <v>1.9973819138700069E-2</v>
      </c>
      <c r="CI46" s="135">
        <f t="shared" si="6"/>
        <v>1</v>
      </c>
      <c r="CK46" s="136" t="str">
        <f t="shared" si="7"/>
        <v>加美町</v>
      </c>
      <c r="CL46" s="137">
        <f t="shared" si="17"/>
        <v>87.690230780867907</v>
      </c>
      <c r="CM46" s="75">
        <f t="shared" si="18"/>
        <v>0.24497597746871141</v>
      </c>
      <c r="CN46" s="76">
        <f t="shared" si="19"/>
        <v>70.714148386991496</v>
      </c>
      <c r="CO46" s="75">
        <f t="shared" si="20"/>
        <v>0.30378644853979186</v>
      </c>
      <c r="CP46" s="76">
        <f t="shared" si="8"/>
        <v>2.4996134650132427</v>
      </c>
      <c r="CQ46" s="75">
        <f t="shared" si="21"/>
        <v>0</v>
      </c>
      <c r="CR46" s="76">
        <f t="shared" si="9"/>
        <v>14.476468928863174</v>
      </c>
      <c r="CS46" s="75">
        <f t="shared" si="22"/>
        <v>0</v>
      </c>
      <c r="CT46" s="76">
        <f t="shared" si="10"/>
        <v>19.355266286245051</v>
      </c>
      <c r="CU46" s="77">
        <f t="shared" si="23"/>
        <v>0</v>
      </c>
      <c r="CV46" s="18"/>
      <c r="CW46" s="1078">
        <f t="shared" si="24"/>
        <v>21.481999999999999</v>
      </c>
      <c r="CX46" s="1081">
        <f>VLOOKUP($AX46&amp;"_"&amp;$CW$14,データシート1!$A:$BS,MATCH($CW$12&amp;"_"&amp;CX$20,データシート1!$A$1:$BS$1,0),0)</f>
        <v>21.481999999999999</v>
      </c>
      <c r="CY46" s="1081">
        <f>VLOOKUP($AX46&amp;"_"&amp;$CW$14,データシート1!$A:$BS,MATCH($CW$12&amp;"_"&amp;CY$20,データシート1!$A$1:$BS$1,0),0)</f>
        <v>0</v>
      </c>
      <c r="CZ46" s="1081">
        <f>VLOOKUP($AX46&amp;"_"&amp;$CW$14,データシート1!$A:$BS,MATCH($CW$12&amp;"_"&amp;CZ$20,データシート1!$A$1:$BS$1,0),0)</f>
        <v>0</v>
      </c>
      <c r="DA46" s="1081">
        <f>VLOOKUP($AX46&amp;"_"&amp;$CW$14,データシート1!$A:$BS,MATCH($CW$12&amp;"_"&amp;DA$20,データシート1!$A$1:$BS$1,0),0)</f>
        <v>0</v>
      </c>
      <c r="DB46" s="1081">
        <f>VLOOKUP($AX46&amp;"_"&amp;$CW$14,データシート1!$A:$BS,MATCH($CW$12&amp;"_"&amp;DB$20,データシート1!$A$1:$BS$1,0),0)</f>
        <v>0</v>
      </c>
      <c r="DC46" s="1081">
        <f>VLOOKUP($AX46&amp;"_"&amp;$CW$14,データシート1!$A:$BS,MATCH($CW$12&amp;"_"&amp;DC$20,データシート1!$A$1:$BS$1,0),0)</f>
        <v>0</v>
      </c>
      <c r="DD46" s="1080">
        <f t="shared" si="11"/>
        <v>21.481999999999999</v>
      </c>
      <c r="DE46" s="18"/>
      <c r="DF46" s="138">
        <f>VLOOKUP($AX46&amp;"_"&amp;$DF$14,データシート1!$A:$BS,MATCH($DF$12&amp;"_"&amp;DF$20,データシート1!$A$1:$BS$1,0),0)</f>
        <v>5</v>
      </c>
      <c r="DG46" s="74">
        <f>VLOOKUP($AX46&amp;"_"&amp;$DF$14,データシート1!$A:$BS,MATCH($DF$12&amp;"_"&amp;DG$20,データシート1!$A$1:$BS$1,0),0)</f>
        <v>0</v>
      </c>
      <c r="DH46" s="74">
        <f>VLOOKUP($AX46&amp;"_"&amp;$DF$14,データシート1!$A:$BS,MATCH($DF$12&amp;"_"&amp;DH$20,データシート1!$A$1:$BS$1,0),0)</f>
        <v>0</v>
      </c>
      <c r="DI46" s="74">
        <f>VLOOKUP($AX46&amp;"_"&amp;$DF$14,データシート1!$A:$BS,MATCH($DF$12&amp;"_"&amp;DI$20,データシート1!$A$1:$BS$1,0),0)</f>
        <v>0</v>
      </c>
      <c r="DJ46" s="74">
        <f>VLOOKUP($AX46&amp;"_"&amp;$DF$14,データシート1!$A:$BS,MATCH($DF$12&amp;"_"&amp;DJ$20,データシート1!$A$1:$BS$1,0),0)</f>
        <v>0</v>
      </c>
      <c r="DK46" s="74">
        <f>VLOOKUP($AX46&amp;"_"&amp;$DF$14,データシート1!$A:$BS,MATCH($DF$12&amp;"_"&amp;DK$20,データシート1!$A$1:$BS$1,0),0)</f>
        <v>0</v>
      </c>
      <c r="DL46" s="78">
        <f t="shared" si="12"/>
        <v>5</v>
      </c>
      <c r="DM46" s="18"/>
      <c r="DN46" s="139">
        <f t="shared" si="26"/>
        <v>1</v>
      </c>
      <c r="DO46" s="140">
        <f t="shared" si="27"/>
        <v>0</v>
      </c>
      <c r="DP46" s="140">
        <f t="shared" si="29"/>
        <v>0</v>
      </c>
      <c r="DQ46" s="140">
        <f t="shared" si="30"/>
        <v>0</v>
      </c>
      <c r="DR46" s="140">
        <f t="shared" si="31"/>
        <v>0</v>
      </c>
      <c r="DS46" s="141">
        <f t="shared" si="28"/>
        <v>0</v>
      </c>
    </row>
    <row r="47" spans="2:123" ht="30" customHeight="1">
      <c r="B47" s="658"/>
      <c r="C47" s="23"/>
      <c r="D47" s="23"/>
      <c r="E47" s="23"/>
      <c r="F47" s="23"/>
      <c r="G47" s="23"/>
      <c r="H47" s="23"/>
      <c r="I47" s="23"/>
      <c r="J47" s="23"/>
      <c r="K47" s="23"/>
      <c r="L47" s="23"/>
      <c r="M47" s="23"/>
      <c r="N47" s="23"/>
      <c r="O47" s="23"/>
      <c r="P47" s="23"/>
      <c r="Q47" s="23"/>
      <c r="R47" s="23"/>
      <c r="S47" s="23"/>
      <c r="T47" s="23"/>
      <c r="U47" s="23"/>
      <c r="V47" s="23"/>
      <c r="W47" s="23"/>
      <c r="X47" s="23"/>
      <c r="Y47" s="23"/>
      <c r="Z47" s="23"/>
      <c r="AA47" s="657"/>
      <c r="AB47" s="23"/>
      <c r="AC47" s="658"/>
      <c r="AD47" s="23"/>
      <c r="AE47" s="23"/>
      <c r="AF47" s="23"/>
      <c r="AG47" s="23"/>
      <c r="AH47" s="23"/>
      <c r="AI47" s="23"/>
      <c r="AQ47" s="18"/>
      <c r="AR47" s="18"/>
      <c r="AS47" s="18"/>
      <c r="AT47" s="313"/>
      <c r="AX47" s="20" t="str">
        <f>比較地域マスタ!$Y32</f>
        <v>41425</v>
      </c>
      <c r="AY47" s="20" t="str">
        <f>IF(IFERROR(比較地域マスタ!$Z32,"")=0,"",IFERROR(比較地域マスタ!$Z32,""))</f>
        <v>白石町</v>
      </c>
      <c r="BB47" s="122" t="str">
        <f t="shared" si="0"/>
        <v>41425</v>
      </c>
      <c r="BC47" s="123" t="str">
        <f t="shared" si="0"/>
        <v>白石町</v>
      </c>
      <c r="BD47" s="40">
        <f t="shared" si="14"/>
        <v>115.02157216942996</v>
      </c>
      <c r="BE47" s="40">
        <f t="shared" si="15"/>
        <v>17.29440037189752</v>
      </c>
      <c r="BF47" s="40">
        <f>VLOOKUP($AX47&amp;"_"&amp;$BC$14,データシート1!$A:$BS,MATCH($BC$12&amp;"_"&amp;BF$20,データシート1!$A$1:$BS$1,0),0)</f>
        <v>4.2347690649970033</v>
      </c>
      <c r="BG47" s="40">
        <f>VLOOKUP($AX47&amp;"_"&amp;$BC$14,データシート1!$A:$BS,MATCH($BC$12&amp;"_"&amp;BG$20,データシート1!$A$1:$BS$1,0),0)</f>
        <v>1.3314303394689841</v>
      </c>
      <c r="BH47" s="40">
        <f>VLOOKUP($AX47&amp;"_"&amp;$BC$14,データシート1!$A:$BS,MATCH($BC$12&amp;"_"&amp;BH$20,データシート1!$A$1:$BS$1,0),0)</f>
        <v>11.728200967431533</v>
      </c>
      <c r="BI47" s="40">
        <f>VLOOKUP($AX47&amp;"_"&amp;$BC$14,データシート1!$A:$BS,MATCH($BC$12&amp;"_"&amp;BI$20,データシート1!$A$1:$BS$1,0),0)</f>
        <v>21.489347013516792</v>
      </c>
      <c r="BJ47" s="40">
        <f>VLOOKUP($AX47&amp;"_"&amp;$BC$14,データシート1!$A:$BS,MATCH($BC$12&amp;"_"&amp;BJ$20,データシート1!$A$1:$BS$1,0),0)</f>
        <v>21.457037693195691</v>
      </c>
      <c r="BK47" s="40">
        <f t="shared" si="1"/>
        <v>52.452736953100512</v>
      </c>
      <c r="BL47" s="40">
        <f t="shared" si="2"/>
        <v>51.128129315412885</v>
      </c>
      <c r="BM47" s="40">
        <f>VLOOKUP($AX47&amp;"_"&amp;$BC$14,データシート1!$A:$BS,MATCH($BC$12&amp;"_"&amp;BM$20,データシート1!$A$1:$BS$1,0),0)</f>
        <v>21.265797249778679</v>
      </c>
      <c r="BN47" s="40">
        <f>VLOOKUP($AX47&amp;"_"&amp;$BC$14,データシート1!$A:$BS,MATCH($BC$12&amp;"_"&amp;BN$20,データシート1!$A$1:$BS$1,0),0)</f>
        <v>29.862332065634206</v>
      </c>
      <c r="BO47" s="40">
        <f>VLOOKUP($AX47&amp;"_"&amp;$BC$14,データシート1!$A:$BS,MATCH($BC$12&amp;"_"&amp;BO$20,データシート1!$A$1:$BS$1,0),0)</f>
        <v>1.3246076376876292</v>
      </c>
      <c r="BP47" s="40">
        <f>VLOOKUP($AX47&amp;"_"&amp;$BC$14,データシート1!$A:$BS,MATCH($BC$12&amp;"_"&amp;BP$20,データシート1!$A$1:$BS$1,0),0)</f>
        <v>0</v>
      </c>
      <c r="BQ47" s="40">
        <f>VLOOKUP($AX47&amp;"_"&amp;$BC$14,データシート1!$A:$BS,MATCH($BC$12&amp;"_"&amp;BQ$20,データシート1!$A$1:$BS$1,0),0)</f>
        <v>2.3280501377194409</v>
      </c>
      <c r="BR47" s="41">
        <f t="shared" si="3"/>
        <v>115.02157216942996</v>
      </c>
      <c r="BT47" s="134" t="str">
        <f t="shared" si="4"/>
        <v>白石町</v>
      </c>
      <c r="BU47" s="38">
        <f t="shared" si="25"/>
        <v>115.02157216942996</v>
      </c>
      <c r="BV47" s="69">
        <f t="shared" si="16"/>
        <v>0.15035788544450071</v>
      </c>
      <c r="BW47" s="69">
        <f t="shared" si="16"/>
        <v>3.6817172510553685E-2</v>
      </c>
      <c r="BX47" s="69">
        <f t="shared" si="16"/>
        <v>1.1575483749324435E-2</v>
      </c>
      <c r="BY47" s="69">
        <f t="shared" si="16"/>
        <v>0.10196522918462259</v>
      </c>
      <c r="BZ47" s="69">
        <f t="shared" si="16"/>
        <v>0.18682884095743699</v>
      </c>
      <c r="CA47" s="69">
        <f t="shared" si="32"/>
        <v>0.18654794303792754</v>
      </c>
      <c r="CB47" s="69">
        <f t="shared" si="32"/>
        <v>0.45602521304296012</v>
      </c>
      <c r="CC47" s="69">
        <f t="shared" si="32"/>
        <v>0.44450904600834124</v>
      </c>
      <c r="CD47" s="69">
        <f t="shared" si="32"/>
        <v>0.18488529454677921</v>
      </c>
      <c r="CE47" s="69">
        <f t="shared" si="32"/>
        <v>0.25962375146156202</v>
      </c>
      <c r="CF47" s="69">
        <f t="shared" si="32"/>
        <v>1.1516167034618911E-2</v>
      </c>
      <c r="CG47" s="69">
        <f t="shared" si="32"/>
        <v>0</v>
      </c>
      <c r="CH47" s="69">
        <f t="shared" si="32"/>
        <v>2.0240117517174593E-2</v>
      </c>
      <c r="CI47" s="135">
        <f t="shared" si="6"/>
        <v>1</v>
      </c>
      <c r="CK47" s="136" t="str">
        <f t="shared" si="7"/>
        <v>白石町</v>
      </c>
      <c r="CL47" s="137">
        <f t="shared" si="17"/>
        <v>17.29440037189752</v>
      </c>
      <c r="CM47" s="75">
        <f t="shared" si="18"/>
        <v>0.13906235245415022</v>
      </c>
      <c r="CN47" s="76">
        <f t="shared" si="19"/>
        <v>4.2347690649970033</v>
      </c>
      <c r="CO47" s="75">
        <f t="shared" si="20"/>
        <v>0.56791762740471929</v>
      </c>
      <c r="CP47" s="76">
        <f t="shared" si="8"/>
        <v>1.3314303394689841</v>
      </c>
      <c r="CQ47" s="75">
        <f t="shared" si="21"/>
        <v>0</v>
      </c>
      <c r="CR47" s="76">
        <f t="shared" si="9"/>
        <v>11.728200967431533</v>
      </c>
      <c r="CS47" s="75">
        <f t="shared" si="22"/>
        <v>0</v>
      </c>
      <c r="CT47" s="76">
        <f t="shared" si="10"/>
        <v>21.489347013516792</v>
      </c>
      <c r="CU47" s="77">
        <f t="shared" si="23"/>
        <v>0</v>
      </c>
      <c r="CV47" s="18"/>
      <c r="CW47" s="1078">
        <f t="shared" si="24"/>
        <v>2.4049999999999998</v>
      </c>
      <c r="CX47" s="1081">
        <f>VLOOKUP($AX47&amp;"_"&amp;$CW$14,データシート1!$A:$BS,MATCH($CW$12&amp;"_"&amp;CX$20,データシート1!$A$1:$BS$1,0),0)</f>
        <v>2.4049999999999998</v>
      </c>
      <c r="CY47" s="1081">
        <f>VLOOKUP($AX47&amp;"_"&amp;$CW$14,データシート1!$A:$BS,MATCH($CW$12&amp;"_"&amp;CY$20,データシート1!$A$1:$BS$1,0),0)</f>
        <v>0</v>
      </c>
      <c r="CZ47" s="1081">
        <f>VLOOKUP($AX47&amp;"_"&amp;$CW$14,データシート1!$A:$BS,MATCH($CW$12&amp;"_"&amp;CZ$20,データシート1!$A$1:$BS$1,0),0)</f>
        <v>0</v>
      </c>
      <c r="DA47" s="1081">
        <f>VLOOKUP($AX47&amp;"_"&amp;$CW$14,データシート1!$A:$BS,MATCH($CW$12&amp;"_"&amp;DA$20,データシート1!$A$1:$BS$1,0),0)</f>
        <v>0</v>
      </c>
      <c r="DB47" s="1081">
        <f>VLOOKUP($AX47&amp;"_"&amp;$CW$14,データシート1!$A:$BS,MATCH($CW$12&amp;"_"&amp;DB$20,データシート1!$A$1:$BS$1,0),0)</f>
        <v>0</v>
      </c>
      <c r="DC47" s="1081">
        <f>VLOOKUP($AX47&amp;"_"&amp;$CW$14,データシート1!$A:$BS,MATCH($CW$12&amp;"_"&amp;DC$20,データシート1!$A$1:$BS$1,0),0)</f>
        <v>0</v>
      </c>
      <c r="DD47" s="1080">
        <f t="shared" si="11"/>
        <v>2.4049999999999998</v>
      </c>
      <c r="DE47" s="18"/>
      <c r="DF47" s="138">
        <f>VLOOKUP($AX47&amp;"_"&amp;$DF$14,データシート1!$A:$BS,MATCH($DF$12&amp;"_"&amp;DF$20,データシート1!$A$1:$BS$1,0),0)</f>
        <v>1</v>
      </c>
      <c r="DG47" s="74">
        <f>VLOOKUP($AX47&amp;"_"&amp;$DF$14,データシート1!$A:$BS,MATCH($DF$12&amp;"_"&amp;DG$20,データシート1!$A$1:$BS$1,0),0)</f>
        <v>0</v>
      </c>
      <c r="DH47" s="74">
        <f>VLOOKUP($AX47&amp;"_"&amp;$DF$14,データシート1!$A:$BS,MATCH($DF$12&amp;"_"&amp;DH$20,データシート1!$A$1:$BS$1,0),0)</f>
        <v>0</v>
      </c>
      <c r="DI47" s="74">
        <f>VLOOKUP($AX47&amp;"_"&amp;$DF$14,データシート1!$A:$BS,MATCH($DF$12&amp;"_"&amp;DI$20,データシート1!$A$1:$BS$1,0),0)</f>
        <v>0</v>
      </c>
      <c r="DJ47" s="74">
        <f>VLOOKUP($AX47&amp;"_"&amp;$DF$14,データシート1!$A:$BS,MATCH($DF$12&amp;"_"&amp;DJ$20,データシート1!$A$1:$BS$1,0),0)</f>
        <v>0</v>
      </c>
      <c r="DK47" s="74">
        <f>VLOOKUP($AX47&amp;"_"&amp;$DF$14,データシート1!$A:$BS,MATCH($DF$12&amp;"_"&amp;DK$20,データシート1!$A$1:$BS$1,0),0)</f>
        <v>0</v>
      </c>
      <c r="DL47" s="78">
        <f t="shared" si="12"/>
        <v>1</v>
      </c>
      <c r="DM47" s="18"/>
      <c r="DN47" s="139">
        <f t="shared" si="26"/>
        <v>1</v>
      </c>
      <c r="DO47" s="140">
        <f t="shared" si="27"/>
        <v>0</v>
      </c>
      <c r="DP47" s="140">
        <f t="shared" si="29"/>
        <v>0</v>
      </c>
      <c r="DQ47" s="140">
        <f t="shared" si="30"/>
        <v>0</v>
      </c>
      <c r="DR47" s="140">
        <f t="shared" si="31"/>
        <v>0</v>
      </c>
      <c r="DS47" s="141">
        <f t="shared" si="28"/>
        <v>0</v>
      </c>
    </row>
    <row r="48" spans="2:123" ht="30" customHeight="1">
      <c r="B48" s="658"/>
      <c r="C48" s="23"/>
      <c r="D48" s="23"/>
      <c r="E48" s="23"/>
      <c r="F48" s="23"/>
      <c r="G48" s="23"/>
      <c r="H48" s="23"/>
      <c r="I48" s="23"/>
      <c r="J48" s="23"/>
      <c r="K48" s="23"/>
      <c r="L48" s="23"/>
      <c r="M48" s="23"/>
      <c r="N48" s="23"/>
      <c r="O48" s="23"/>
      <c r="P48" s="23"/>
      <c r="Q48" s="23"/>
      <c r="R48" s="23"/>
      <c r="S48" s="23"/>
      <c r="T48" s="23"/>
      <c r="U48" s="23"/>
      <c r="V48" s="23"/>
      <c r="W48" s="23"/>
      <c r="X48" s="23"/>
      <c r="Y48" s="23"/>
      <c r="Z48" s="23"/>
      <c r="AA48" s="657"/>
      <c r="AB48" s="23"/>
      <c r="AC48" s="658"/>
      <c r="AD48" s="23"/>
      <c r="AE48" s="23"/>
      <c r="AF48" s="23"/>
      <c r="AG48" s="23"/>
      <c r="AH48" s="23"/>
      <c r="AI48" s="23"/>
      <c r="AQ48" s="18"/>
      <c r="AR48" s="18"/>
      <c r="AS48" s="18"/>
      <c r="AT48" s="313"/>
      <c r="AX48" s="20" t="str">
        <f>比較地域マスタ!$Y33</f>
        <v>29424</v>
      </c>
      <c r="AY48" s="20" t="str">
        <f>IF(IFERROR(比較地域マスタ!$Z33,"")=0,"",IFERROR(比較地域マスタ!$Z33,""))</f>
        <v>上牧町</v>
      </c>
      <c r="BB48" s="122" t="str">
        <f t="shared" si="0"/>
        <v>29424</v>
      </c>
      <c r="BC48" s="123" t="str">
        <f t="shared" si="0"/>
        <v>上牧町</v>
      </c>
      <c r="BD48" s="40">
        <f t="shared" si="14"/>
        <v>64.887141024201611</v>
      </c>
      <c r="BE48" s="40">
        <f t="shared" si="15"/>
        <v>4.0010226570646585</v>
      </c>
      <c r="BF48" s="40">
        <f>VLOOKUP($AX48&amp;"_"&amp;$BC$14,データシート1!$A:$BS,MATCH($BC$12&amp;"_"&amp;BF$20,データシート1!$A$1:$BS$1,0),0)</f>
        <v>3.6188629431523629</v>
      </c>
      <c r="BG48" s="40">
        <f>VLOOKUP($AX48&amp;"_"&amp;$BC$14,データシート1!$A:$BS,MATCH($BC$12&amp;"_"&amp;BG$20,データシート1!$A$1:$BS$1,0),0)</f>
        <v>0.38215971391229603</v>
      </c>
      <c r="BH48" s="40">
        <f>VLOOKUP($AX48&amp;"_"&amp;$BC$14,データシート1!$A:$BS,MATCH($BC$12&amp;"_"&amp;BH$20,データシート1!$A$1:$BS$1,0),0)</f>
        <v>0</v>
      </c>
      <c r="BI48" s="40">
        <f>VLOOKUP($AX48&amp;"_"&amp;$BC$14,データシート1!$A:$BS,MATCH($BC$12&amp;"_"&amp;BI$20,データシート1!$A$1:$BS$1,0),0)</f>
        <v>14.503699181456707</v>
      </c>
      <c r="BJ48" s="40">
        <f>VLOOKUP($AX48&amp;"_"&amp;$BC$14,データシート1!$A:$BS,MATCH($BC$12&amp;"_"&amp;BJ$20,データシート1!$A$1:$BS$1,0),0)</f>
        <v>23.976731164368616</v>
      </c>
      <c r="BK48" s="40">
        <f t="shared" si="1"/>
        <v>22.405688021311637</v>
      </c>
      <c r="BL48" s="40">
        <f t="shared" si="2"/>
        <v>21.098592445426512</v>
      </c>
      <c r="BM48" s="40">
        <f>VLOOKUP($AX48&amp;"_"&amp;$BC$14,データシート1!$A:$BS,MATCH($BC$12&amp;"_"&amp;BM$20,データシート1!$A$1:$BS$1,0),0)</f>
        <v>15.048112518219936</v>
      </c>
      <c r="BN48" s="40">
        <f>VLOOKUP($AX48&amp;"_"&amp;$BC$14,データシート1!$A:$BS,MATCH($BC$12&amp;"_"&amp;BN$20,データシート1!$A$1:$BS$1,0),0)</f>
        <v>6.0504799272065757</v>
      </c>
      <c r="BO48" s="40">
        <f>VLOOKUP($AX48&amp;"_"&amp;$BC$14,データシート1!$A:$BS,MATCH($BC$12&amp;"_"&amp;BO$20,データシート1!$A$1:$BS$1,0),0)</f>
        <v>1.3070955758851264</v>
      </c>
      <c r="BP48" s="40">
        <f>VLOOKUP($AX48&amp;"_"&amp;$BC$14,データシート1!$A:$BS,MATCH($BC$12&amp;"_"&amp;BP$20,データシート1!$A$1:$BS$1,0),0)</f>
        <v>0</v>
      </c>
      <c r="BQ48" s="40">
        <f>VLOOKUP($AX48&amp;"_"&amp;$BC$14,データシート1!$A:$BS,MATCH($BC$12&amp;"_"&amp;BQ$20,データシート1!$A$1:$BS$1,0),0)</f>
        <v>0</v>
      </c>
      <c r="BR48" s="41">
        <f t="shared" si="3"/>
        <v>64.887141024201611</v>
      </c>
      <c r="BT48" s="134" t="str">
        <f t="shared" si="4"/>
        <v>上牧町</v>
      </c>
      <c r="BU48" s="38">
        <f t="shared" si="25"/>
        <v>64.887141024201611</v>
      </c>
      <c r="BV48" s="69">
        <f t="shared" si="16"/>
        <v>6.1661256666746295E-2</v>
      </c>
      <c r="BW48" s="69">
        <f t="shared" si="16"/>
        <v>5.5771650376807314E-2</v>
      </c>
      <c r="BX48" s="69">
        <f t="shared" si="16"/>
        <v>5.889606289938989E-3</v>
      </c>
      <c r="BY48" s="69">
        <f t="shared" si="16"/>
        <v>0</v>
      </c>
      <c r="BZ48" s="69">
        <f t="shared" si="16"/>
        <v>0.22352193289032593</v>
      </c>
      <c r="CA48" s="69">
        <f t="shared" si="32"/>
        <v>0.36951437196818043</v>
      </c>
      <c r="CB48" s="69">
        <f t="shared" si="32"/>
        <v>0.34530243847474745</v>
      </c>
      <c r="CC48" s="69">
        <f t="shared" si="32"/>
        <v>0.32515829966305893</v>
      </c>
      <c r="CD48" s="69">
        <f t="shared" si="32"/>
        <v>0.23191209044958985</v>
      </c>
      <c r="CE48" s="69">
        <f t="shared" si="32"/>
        <v>9.3246209213469072E-2</v>
      </c>
      <c r="CF48" s="69">
        <f t="shared" si="32"/>
        <v>2.0144138811688524E-2</v>
      </c>
      <c r="CG48" s="69">
        <f t="shared" si="32"/>
        <v>0</v>
      </c>
      <c r="CH48" s="69">
        <f t="shared" si="32"/>
        <v>0</v>
      </c>
      <c r="CI48" s="135">
        <f t="shared" si="6"/>
        <v>1</v>
      </c>
      <c r="CK48" s="136" t="str">
        <f t="shared" si="7"/>
        <v>上牧町</v>
      </c>
      <c r="CL48" s="137">
        <f t="shared" si="17"/>
        <v>4.0010226570646585</v>
      </c>
      <c r="CM48" s="75">
        <f t="shared" si="18"/>
        <v>0.56435571441041943</v>
      </c>
      <c r="CN48" s="76">
        <f t="shared" si="19"/>
        <v>3.6188629431523629</v>
      </c>
      <c r="CO48" s="75">
        <f t="shared" si="20"/>
        <v>0.62395289223997918</v>
      </c>
      <c r="CP48" s="76">
        <f t="shared" si="8"/>
        <v>0.38215971391229603</v>
      </c>
      <c r="CQ48" s="75">
        <f t="shared" si="21"/>
        <v>0</v>
      </c>
      <c r="CR48" s="76">
        <f t="shared" si="9"/>
        <v>0</v>
      </c>
      <c r="CS48" s="75">
        <f t="shared" si="22"/>
        <v>0</v>
      </c>
      <c r="CT48" s="76">
        <f t="shared" si="10"/>
        <v>14.503699181456707</v>
      </c>
      <c r="CU48" s="77">
        <f t="shared" si="23"/>
        <v>0</v>
      </c>
      <c r="CV48" s="18"/>
      <c r="CW48" s="1078">
        <f t="shared" si="24"/>
        <v>2.258</v>
      </c>
      <c r="CX48" s="1081">
        <f>VLOOKUP($AX48&amp;"_"&amp;$CW$14,データシート1!$A:$BS,MATCH($CW$12&amp;"_"&amp;CX$20,データシート1!$A$1:$BS$1,0),0)</f>
        <v>2.258</v>
      </c>
      <c r="CY48" s="1081">
        <f>VLOOKUP($AX48&amp;"_"&amp;$CW$14,データシート1!$A:$BS,MATCH($CW$12&amp;"_"&amp;CY$20,データシート1!$A$1:$BS$1,0),0)</f>
        <v>0</v>
      </c>
      <c r="CZ48" s="1081">
        <f>VLOOKUP($AX48&amp;"_"&amp;$CW$14,データシート1!$A:$BS,MATCH($CW$12&amp;"_"&amp;CZ$20,データシート1!$A$1:$BS$1,0),0)</f>
        <v>0</v>
      </c>
      <c r="DA48" s="1081">
        <f>VLOOKUP($AX48&amp;"_"&amp;$CW$14,データシート1!$A:$BS,MATCH($CW$12&amp;"_"&amp;DA$20,データシート1!$A$1:$BS$1,0),0)</f>
        <v>0</v>
      </c>
      <c r="DB48" s="1081">
        <f>VLOOKUP($AX48&amp;"_"&amp;$CW$14,データシート1!$A:$BS,MATCH($CW$12&amp;"_"&amp;DB$20,データシート1!$A$1:$BS$1,0),0)</f>
        <v>0</v>
      </c>
      <c r="DC48" s="1081">
        <f>VLOOKUP($AX48&amp;"_"&amp;$CW$14,データシート1!$A:$BS,MATCH($CW$12&amp;"_"&amp;DC$20,データシート1!$A$1:$BS$1,0),0)</f>
        <v>0</v>
      </c>
      <c r="DD48" s="1080">
        <f t="shared" si="11"/>
        <v>2.258</v>
      </c>
      <c r="DE48" s="18"/>
      <c r="DF48" s="138">
        <f>VLOOKUP($AX48&amp;"_"&amp;$DF$14,データシート1!$A:$BS,MATCH($DF$12&amp;"_"&amp;DF$20,データシート1!$A$1:$BS$1,0),0)</f>
        <v>1</v>
      </c>
      <c r="DG48" s="74">
        <f>VLOOKUP($AX48&amp;"_"&amp;$DF$14,データシート1!$A:$BS,MATCH($DF$12&amp;"_"&amp;DG$20,データシート1!$A$1:$BS$1,0),0)</f>
        <v>0</v>
      </c>
      <c r="DH48" s="74">
        <f>VLOOKUP($AX48&amp;"_"&amp;$DF$14,データシート1!$A:$BS,MATCH($DF$12&amp;"_"&amp;DH$20,データシート1!$A$1:$BS$1,0),0)</f>
        <v>0</v>
      </c>
      <c r="DI48" s="74">
        <f>VLOOKUP($AX48&amp;"_"&amp;$DF$14,データシート1!$A:$BS,MATCH($DF$12&amp;"_"&amp;DI$20,データシート1!$A$1:$BS$1,0),0)</f>
        <v>0</v>
      </c>
      <c r="DJ48" s="74">
        <f>VLOOKUP($AX48&amp;"_"&amp;$DF$14,データシート1!$A:$BS,MATCH($DF$12&amp;"_"&amp;DJ$20,データシート1!$A$1:$BS$1,0),0)</f>
        <v>0</v>
      </c>
      <c r="DK48" s="74">
        <f>VLOOKUP($AX48&amp;"_"&amp;$DF$14,データシート1!$A:$BS,MATCH($DF$12&amp;"_"&amp;DK$20,データシート1!$A$1:$BS$1,0),0)</f>
        <v>0</v>
      </c>
      <c r="DL48" s="78">
        <f t="shared" si="12"/>
        <v>1</v>
      </c>
      <c r="DM48" s="18"/>
      <c r="DN48" s="139">
        <f t="shared" si="26"/>
        <v>1</v>
      </c>
      <c r="DO48" s="140">
        <f t="shared" si="27"/>
        <v>0</v>
      </c>
      <c r="DP48" s="140">
        <f t="shared" si="29"/>
        <v>0</v>
      </c>
      <c r="DQ48" s="140">
        <f t="shared" si="30"/>
        <v>0</v>
      </c>
      <c r="DR48" s="140">
        <f t="shared" si="31"/>
        <v>0</v>
      </c>
      <c r="DS48" s="141">
        <f t="shared" si="28"/>
        <v>0</v>
      </c>
    </row>
    <row r="49" spans="2:123" ht="30" customHeight="1">
      <c r="B49" s="658"/>
      <c r="C49" s="23"/>
      <c r="D49" s="23"/>
      <c r="E49" s="23"/>
      <c r="F49" s="23"/>
      <c r="G49" s="23"/>
      <c r="H49" s="23"/>
      <c r="I49" s="23"/>
      <c r="J49" s="23"/>
      <c r="K49" s="23"/>
      <c r="L49" s="23"/>
      <c r="M49" s="23"/>
      <c r="N49" s="23"/>
      <c r="O49" s="23"/>
      <c r="P49" s="23"/>
      <c r="Q49" s="23"/>
      <c r="R49" s="23"/>
      <c r="S49" s="23"/>
      <c r="T49" s="23"/>
      <c r="U49" s="23"/>
      <c r="V49" s="23"/>
      <c r="W49" s="23"/>
      <c r="X49" s="23"/>
      <c r="Y49" s="23"/>
      <c r="Z49" s="23"/>
      <c r="AA49" s="657"/>
      <c r="AB49" s="23"/>
      <c r="AC49" s="658"/>
      <c r="AD49" s="23"/>
      <c r="AE49" s="23"/>
      <c r="AF49" s="23"/>
      <c r="AG49" s="23"/>
      <c r="AH49" s="23"/>
      <c r="AI49" s="23"/>
      <c r="AQ49" s="18"/>
      <c r="AR49" s="18"/>
      <c r="AS49" s="18"/>
      <c r="AT49" s="313"/>
      <c r="AX49" s="20" t="str">
        <f>比較地域マスタ!$Y34</f>
        <v>40610</v>
      </c>
      <c r="AY49" s="20" t="str">
        <f>IF(IFERROR(比較地域マスタ!$Z34,"")=0,"",IFERROR(比較地域マスタ!$Z34,""))</f>
        <v>福智町</v>
      </c>
      <c r="BB49" s="122" t="str">
        <f t="shared" si="0"/>
        <v>40610</v>
      </c>
      <c r="BC49" s="123" t="str">
        <f t="shared" si="0"/>
        <v>福智町</v>
      </c>
      <c r="BD49" s="40">
        <f t="shared" si="14"/>
        <v>109.7650701576186</v>
      </c>
      <c r="BE49" s="40">
        <f t="shared" si="15"/>
        <v>24.523346298715346</v>
      </c>
      <c r="BF49" s="40">
        <f>VLOOKUP($AX49&amp;"_"&amp;$BC$14,データシート1!$A:$BS,MATCH($BC$12&amp;"_"&amp;BF$20,データシート1!$A$1:$BS$1,0),0)</f>
        <v>22.944316582902541</v>
      </c>
      <c r="BG49" s="40">
        <f>VLOOKUP($AX49&amp;"_"&amp;$BC$14,データシート1!$A:$BS,MATCH($BC$12&amp;"_"&amp;BG$20,データシート1!$A$1:$BS$1,0),0)</f>
        <v>1.0403664620068966</v>
      </c>
      <c r="BH49" s="40">
        <f>VLOOKUP($AX49&amp;"_"&amp;$BC$14,データシート1!$A:$BS,MATCH($BC$12&amp;"_"&amp;BH$20,データシート1!$A$1:$BS$1,0),0)</f>
        <v>0.53866325380590618</v>
      </c>
      <c r="BI49" s="40">
        <f>VLOOKUP($AX49&amp;"_"&amp;$BC$14,データシート1!$A:$BS,MATCH($BC$12&amp;"_"&amp;BI$20,データシート1!$A$1:$BS$1,0),0)</f>
        <v>15.875657427395868</v>
      </c>
      <c r="BJ49" s="40">
        <f>VLOOKUP($AX49&amp;"_"&amp;$BC$14,データシート1!$A:$BS,MATCH($BC$12&amp;"_"&amp;BJ$20,データシート1!$A$1:$BS$1,0),0)</f>
        <v>21.149461507342718</v>
      </c>
      <c r="BK49" s="40">
        <f t="shared" si="1"/>
        <v>45.708474675023446</v>
      </c>
      <c r="BL49" s="40">
        <f t="shared" si="2"/>
        <v>44.390176096638399</v>
      </c>
      <c r="BM49" s="40">
        <f>VLOOKUP($AX49&amp;"_"&amp;$BC$14,データシート1!$A:$BS,MATCH($BC$12&amp;"_"&amp;BM$20,データシート1!$A$1:$BS$1,0),0)</f>
        <v>22.067672863369307</v>
      </c>
      <c r="BN49" s="40">
        <f>VLOOKUP($AX49&amp;"_"&amp;$BC$14,データシート1!$A:$BS,MATCH($BC$12&amp;"_"&amp;BN$20,データシート1!$A$1:$BS$1,0),0)</f>
        <v>22.322503233269092</v>
      </c>
      <c r="BO49" s="40">
        <f>VLOOKUP($AX49&amp;"_"&amp;$BC$14,データシート1!$A:$BS,MATCH($BC$12&amp;"_"&amp;BO$20,データシート1!$A$1:$BS$1,0),0)</f>
        <v>1.3182985783850438</v>
      </c>
      <c r="BP49" s="40">
        <f>VLOOKUP($AX49&amp;"_"&amp;$BC$14,データシート1!$A:$BS,MATCH($BC$12&amp;"_"&amp;BP$20,データシート1!$A$1:$BS$1,0),0)</f>
        <v>0</v>
      </c>
      <c r="BQ49" s="40">
        <f>VLOOKUP($AX49&amp;"_"&amp;$BC$14,データシート1!$A:$BS,MATCH($BC$12&amp;"_"&amp;BQ$20,データシート1!$A$1:$BS$1,0),0)</f>
        <v>2.5081302491412001</v>
      </c>
      <c r="BR49" s="41">
        <f t="shared" si="3"/>
        <v>109.7650701576186</v>
      </c>
      <c r="BT49" s="134" t="str">
        <f t="shared" si="4"/>
        <v>福智町</v>
      </c>
      <c r="BU49" s="38">
        <f t="shared" si="25"/>
        <v>109.7650701576186</v>
      </c>
      <c r="BV49" s="69">
        <f t="shared" si="16"/>
        <v>0.22341666855859268</v>
      </c>
      <c r="BW49" s="69">
        <f t="shared" si="16"/>
        <v>0.2090311293925777</v>
      </c>
      <c r="BX49" s="69">
        <f t="shared" si="16"/>
        <v>9.4781195922616253E-3</v>
      </c>
      <c r="BY49" s="69">
        <f t="shared" si="16"/>
        <v>4.9074195737533405E-3</v>
      </c>
      <c r="BZ49" s="69">
        <f t="shared" si="16"/>
        <v>0.14463305498369389</v>
      </c>
      <c r="CA49" s="69">
        <f t="shared" si="32"/>
        <v>0.19267934213473256</v>
      </c>
      <c r="CB49" s="69">
        <f t="shared" si="32"/>
        <v>0.41642094893564741</v>
      </c>
      <c r="CC49" s="69">
        <f t="shared" si="32"/>
        <v>0.4044107659467237</v>
      </c>
      <c r="CD49" s="69">
        <f t="shared" si="32"/>
        <v>0.20104458396173702</v>
      </c>
      <c r="CE49" s="69">
        <f t="shared" si="32"/>
        <v>0.20336618198498665</v>
      </c>
      <c r="CF49" s="69">
        <f t="shared" si="32"/>
        <v>1.2010182988923668E-2</v>
      </c>
      <c r="CG49" s="69">
        <f t="shared" si="32"/>
        <v>0</v>
      </c>
      <c r="CH49" s="69">
        <f t="shared" si="32"/>
        <v>2.2849985387333308E-2</v>
      </c>
      <c r="CI49" s="135">
        <f t="shared" si="6"/>
        <v>1</v>
      </c>
      <c r="CK49" s="136" t="str">
        <f t="shared" si="7"/>
        <v>福智町</v>
      </c>
      <c r="CL49" s="137">
        <f t="shared" si="17"/>
        <v>24.523346298715346</v>
      </c>
      <c r="CM49" s="75">
        <f t="shared" si="18"/>
        <v>0.14630955972708981</v>
      </c>
      <c r="CN49" s="76">
        <f t="shared" si="19"/>
        <v>22.944316582902541</v>
      </c>
      <c r="CO49" s="75">
        <f t="shared" si="20"/>
        <v>0.15637859541537519</v>
      </c>
      <c r="CP49" s="76">
        <f t="shared" si="8"/>
        <v>1.0403664620068966</v>
      </c>
      <c r="CQ49" s="75">
        <f t="shared" si="21"/>
        <v>0</v>
      </c>
      <c r="CR49" s="76">
        <f t="shared" si="9"/>
        <v>0.53866325380590618</v>
      </c>
      <c r="CS49" s="75">
        <f t="shared" si="22"/>
        <v>0</v>
      </c>
      <c r="CT49" s="76">
        <f t="shared" si="10"/>
        <v>15.875657427395868</v>
      </c>
      <c r="CU49" s="77">
        <f t="shared" si="23"/>
        <v>0</v>
      </c>
      <c r="CV49" s="18"/>
      <c r="CW49" s="1078">
        <f t="shared" si="24"/>
        <v>3.5880000000000001</v>
      </c>
      <c r="CX49" s="1081">
        <f>VLOOKUP($AX49&amp;"_"&amp;$CW$14,データシート1!$A:$BS,MATCH($CW$12&amp;"_"&amp;CX$20,データシート1!$A$1:$BS$1,0),0)</f>
        <v>3.5880000000000001</v>
      </c>
      <c r="CY49" s="1081">
        <f>VLOOKUP($AX49&amp;"_"&amp;$CW$14,データシート1!$A:$BS,MATCH($CW$12&amp;"_"&amp;CY$20,データシート1!$A$1:$BS$1,0),0)</f>
        <v>0</v>
      </c>
      <c r="CZ49" s="1081">
        <f>VLOOKUP($AX49&amp;"_"&amp;$CW$14,データシート1!$A:$BS,MATCH($CW$12&amp;"_"&amp;CZ$20,データシート1!$A$1:$BS$1,0),0)</f>
        <v>0</v>
      </c>
      <c r="DA49" s="1081">
        <f>VLOOKUP($AX49&amp;"_"&amp;$CW$14,データシート1!$A:$BS,MATCH($CW$12&amp;"_"&amp;DA$20,データシート1!$A$1:$BS$1,0),0)</f>
        <v>0</v>
      </c>
      <c r="DB49" s="1081">
        <f>VLOOKUP($AX49&amp;"_"&amp;$CW$14,データシート1!$A:$BS,MATCH($CW$12&amp;"_"&amp;DB$20,データシート1!$A$1:$BS$1,0),0)</f>
        <v>0</v>
      </c>
      <c r="DC49" s="1081">
        <f>VLOOKUP($AX49&amp;"_"&amp;$CW$14,データシート1!$A:$BS,MATCH($CW$12&amp;"_"&amp;DC$20,データシート1!$A$1:$BS$1,0),0)</f>
        <v>0</v>
      </c>
      <c r="DD49" s="1080">
        <f t="shared" si="11"/>
        <v>3.5880000000000001</v>
      </c>
      <c r="DE49" s="18"/>
      <c r="DF49" s="138">
        <f>VLOOKUP($AX49&amp;"_"&amp;$DF$14,データシート1!$A:$BS,MATCH($DF$12&amp;"_"&amp;DF$20,データシート1!$A$1:$BS$1,0),0)</f>
        <v>1</v>
      </c>
      <c r="DG49" s="74">
        <f>VLOOKUP($AX49&amp;"_"&amp;$DF$14,データシート1!$A:$BS,MATCH($DF$12&amp;"_"&amp;DG$20,データシート1!$A$1:$BS$1,0),0)</f>
        <v>0</v>
      </c>
      <c r="DH49" s="74">
        <f>VLOOKUP($AX49&amp;"_"&amp;$DF$14,データシート1!$A:$BS,MATCH($DF$12&amp;"_"&amp;DH$20,データシート1!$A$1:$BS$1,0),0)</f>
        <v>0</v>
      </c>
      <c r="DI49" s="74">
        <f>VLOOKUP($AX49&amp;"_"&amp;$DF$14,データシート1!$A:$BS,MATCH($DF$12&amp;"_"&amp;DI$20,データシート1!$A$1:$BS$1,0),0)</f>
        <v>0</v>
      </c>
      <c r="DJ49" s="74">
        <f>VLOOKUP($AX49&amp;"_"&amp;$DF$14,データシート1!$A:$BS,MATCH($DF$12&amp;"_"&amp;DJ$20,データシート1!$A$1:$BS$1,0),0)</f>
        <v>0</v>
      </c>
      <c r="DK49" s="74">
        <f>VLOOKUP($AX49&amp;"_"&amp;$DF$14,データシート1!$A:$BS,MATCH($DF$12&amp;"_"&amp;DK$20,データシート1!$A$1:$BS$1,0),0)</f>
        <v>0</v>
      </c>
      <c r="DL49" s="78">
        <f t="shared" si="12"/>
        <v>1</v>
      </c>
      <c r="DM49" s="18"/>
      <c r="DN49" s="139">
        <f t="shared" si="26"/>
        <v>1</v>
      </c>
      <c r="DO49" s="140">
        <f t="shared" si="27"/>
        <v>0</v>
      </c>
      <c r="DP49" s="140">
        <f t="shared" si="29"/>
        <v>0</v>
      </c>
      <c r="DQ49" s="140">
        <f t="shared" si="30"/>
        <v>0</v>
      </c>
      <c r="DR49" s="140">
        <f t="shared" si="31"/>
        <v>0</v>
      </c>
      <c r="DS49" s="141">
        <f t="shared" si="28"/>
        <v>0</v>
      </c>
    </row>
    <row r="50" spans="2:123" ht="30" customHeight="1">
      <c r="B50" s="658"/>
      <c r="C50" s="23"/>
      <c r="D50" s="23"/>
      <c r="E50" s="23"/>
      <c r="F50" s="23"/>
      <c r="G50" s="23"/>
      <c r="H50" s="23"/>
      <c r="I50" s="23"/>
      <c r="J50" s="23"/>
      <c r="K50" s="23"/>
      <c r="L50" s="23"/>
      <c r="M50" s="23"/>
      <c r="N50" s="23"/>
      <c r="O50" s="23"/>
      <c r="P50" s="23"/>
      <c r="Q50" s="23"/>
      <c r="R50" s="23"/>
      <c r="S50" s="23"/>
      <c r="T50" s="23"/>
      <c r="U50" s="23"/>
      <c r="V50" s="23"/>
      <c r="W50" s="23"/>
      <c r="X50" s="23"/>
      <c r="Y50" s="23"/>
      <c r="Z50" s="23"/>
      <c r="AA50" s="657"/>
      <c r="AB50" s="23"/>
      <c r="AC50" s="658"/>
      <c r="AD50" s="23"/>
      <c r="AE50" s="23"/>
      <c r="AF50" s="23"/>
      <c r="AG50" s="23"/>
      <c r="AH50" s="23"/>
      <c r="AI50" s="23"/>
      <c r="AQ50" s="18"/>
      <c r="AR50" s="18"/>
      <c r="AS50" s="18"/>
      <c r="AT50" s="313"/>
      <c r="AX50" s="20">
        <f>比較地域マスタ!$Y35</f>
        <v>0</v>
      </c>
      <c r="AY50" s="20" t="str">
        <f>IF(IFERROR(比較地域マスタ!$Z35,"")=0,"",IFERROR(比較地域マスタ!$Z35,""))</f>
        <v/>
      </c>
      <c r="BB50" s="122">
        <f t="shared" si="0"/>
        <v>0</v>
      </c>
      <c r="BC50" s="123" t="str">
        <f t="shared" si="0"/>
        <v/>
      </c>
      <c r="BD50" s="40" t="e">
        <f t="shared" si="14"/>
        <v>#N/A</v>
      </c>
      <c r="BE50" s="40" t="e">
        <f t="shared" si="15"/>
        <v>#N/A</v>
      </c>
      <c r="BF50" s="40" t="e">
        <f>VLOOKUP($AX50&amp;"_"&amp;$BC$14,データシート1!$A:$BS,MATCH($BC$12&amp;"_"&amp;BF$20,データシート1!$A$1:$BS$1,0),0)</f>
        <v>#N/A</v>
      </c>
      <c r="BG50" s="40" t="e">
        <f>VLOOKUP($AX50&amp;"_"&amp;$BC$14,データシート1!$A:$BS,MATCH($BC$12&amp;"_"&amp;BG$20,データシート1!$A$1:$BS$1,0),0)</f>
        <v>#N/A</v>
      </c>
      <c r="BH50" s="40" t="e">
        <f>VLOOKUP($AX50&amp;"_"&amp;$BC$14,データシート1!$A:$BS,MATCH($BC$12&amp;"_"&amp;BH$20,データシート1!$A$1:$BS$1,0),0)</f>
        <v>#N/A</v>
      </c>
      <c r="BI50" s="40" t="e">
        <f>VLOOKUP($AX50&amp;"_"&amp;$BC$14,データシート1!$A:$BS,MATCH($BC$12&amp;"_"&amp;BI$20,データシート1!$A$1:$BS$1,0),0)</f>
        <v>#N/A</v>
      </c>
      <c r="BJ50" s="40" t="e">
        <f>VLOOKUP($AX50&amp;"_"&amp;$BC$14,データシート1!$A:$BS,MATCH($BC$12&amp;"_"&amp;BJ$20,データシート1!$A$1:$BS$1,0),0)</f>
        <v>#N/A</v>
      </c>
      <c r="BK50" s="40" t="e">
        <f t="shared" si="1"/>
        <v>#N/A</v>
      </c>
      <c r="BL50" s="40" t="e">
        <f t="shared" si="2"/>
        <v>#N/A</v>
      </c>
      <c r="BM50" s="40" t="e">
        <f>VLOOKUP($AX50&amp;"_"&amp;$BC$14,データシート1!$A:$BS,MATCH($BC$12&amp;"_"&amp;BM$20,データシート1!$A$1:$BS$1,0),0)</f>
        <v>#N/A</v>
      </c>
      <c r="BN50" s="40" t="e">
        <f>VLOOKUP($AX50&amp;"_"&amp;$BC$14,データシート1!$A:$BS,MATCH($BC$12&amp;"_"&amp;BN$20,データシート1!$A$1:$BS$1,0),0)</f>
        <v>#N/A</v>
      </c>
      <c r="BO50" s="40" t="e">
        <f>VLOOKUP($AX50&amp;"_"&amp;$BC$14,データシート1!$A:$BS,MATCH($BC$12&amp;"_"&amp;BO$20,データシート1!$A$1:$BS$1,0),0)</f>
        <v>#N/A</v>
      </c>
      <c r="BP50" s="40" t="e">
        <f>VLOOKUP($AX50&amp;"_"&amp;$BC$14,データシート1!$A:$BS,MATCH($BC$12&amp;"_"&amp;BP$20,データシート1!$A$1:$BS$1,0),0)</f>
        <v>#N/A</v>
      </c>
      <c r="BQ50" s="40" t="e">
        <f>VLOOKUP($AX50&amp;"_"&amp;$BC$14,データシート1!$A:$BS,MATCH($BC$12&amp;"_"&amp;BQ$20,データシート1!$A$1:$BS$1,0),0)</f>
        <v>#N/A</v>
      </c>
      <c r="BR50" s="41" t="e">
        <f t="shared" si="3"/>
        <v>#N/A</v>
      </c>
      <c r="BT50" s="134" t="str">
        <f t="shared" si="4"/>
        <v/>
      </c>
      <c r="BU50" s="38" t="e">
        <f t="shared" si="25"/>
        <v>#N/A</v>
      </c>
      <c r="BV50" s="69" t="e">
        <f t="shared" si="16"/>
        <v>#N/A</v>
      </c>
      <c r="BW50" s="69" t="e">
        <f t="shared" si="16"/>
        <v>#N/A</v>
      </c>
      <c r="BX50" s="69" t="e">
        <f t="shared" si="16"/>
        <v>#N/A</v>
      </c>
      <c r="BY50" s="69" t="e">
        <f t="shared" si="16"/>
        <v>#N/A</v>
      </c>
      <c r="BZ50" s="69" t="e">
        <f t="shared" si="16"/>
        <v>#N/A</v>
      </c>
      <c r="CA50" s="69" t="e">
        <f t="shared" si="32"/>
        <v>#N/A</v>
      </c>
      <c r="CB50" s="69" t="e">
        <f t="shared" si="32"/>
        <v>#N/A</v>
      </c>
      <c r="CC50" s="69" t="e">
        <f t="shared" si="32"/>
        <v>#N/A</v>
      </c>
      <c r="CD50" s="69" t="e">
        <f t="shared" si="32"/>
        <v>#N/A</v>
      </c>
      <c r="CE50" s="69" t="e">
        <f t="shared" si="32"/>
        <v>#N/A</v>
      </c>
      <c r="CF50" s="69" t="e">
        <f t="shared" si="32"/>
        <v>#N/A</v>
      </c>
      <c r="CG50" s="69" t="e">
        <f t="shared" si="32"/>
        <v>#N/A</v>
      </c>
      <c r="CH50" s="69" t="e">
        <f t="shared" si="32"/>
        <v>#N/A</v>
      </c>
      <c r="CI50" s="135" t="e">
        <f t="shared" si="6"/>
        <v>#N/A</v>
      </c>
      <c r="CK50" s="136" t="str">
        <f t="shared" si="7"/>
        <v/>
      </c>
      <c r="CL50" s="137" t="e">
        <f t="shared" si="17"/>
        <v>#N/A</v>
      </c>
      <c r="CM50" s="75" t="e">
        <f t="shared" si="18"/>
        <v>#N/A</v>
      </c>
      <c r="CN50" s="76" t="e">
        <f t="shared" si="19"/>
        <v>#N/A</v>
      </c>
      <c r="CO50" s="75" t="e">
        <f t="shared" si="20"/>
        <v>#N/A</v>
      </c>
      <c r="CP50" s="76" t="e">
        <f t="shared" si="8"/>
        <v>#N/A</v>
      </c>
      <c r="CQ50" s="75" t="e">
        <f t="shared" si="21"/>
        <v>#N/A</v>
      </c>
      <c r="CR50" s="76" t="e">
        <f t="shared" si="9"/>
        <v>#N/A</v>
      </c>
      <c r="CS50" s="75" t="e">
        <f t="shared" si="22"/>
        <v>#N/A</v>
      </c>
      <c r="CT50" s="76" t="e">
        <f t="shared" si="10"/>
        <v>#N/A</v>
      </c>
      <c r="CU50" s="77" t="e">
        <f t="shared" si="23"/>
        <v>#N/A</v>
      </c>
      <c r="CV50" s="18"/>
      <c r="CW50" s="1078" t="e">
        <f t="shared" si="24"/>
        <v>#N/A</v>
      </c>
      <c r="CX50" s="1081" t="e">
        <f>VLOOKUP($AX50&amp;"_"&amp;$CW$14,データシート1!$A:$BS,MATCH($CW$12&amp;"_"&amp;CX$20,データシート1!$A$1:$BS$1,0),0)</f>
        <v>#N/A</v>
      </c>
      <c r="CY50" s="1081" t="e">
        <f>VLOOKUP($AX50&amp;"_"&amp;$CW$14,データシート1!$A:$BS,MATCH($CW$12&amp;"_"&amp;CY$20,データシート1!$A$1:$BS$1,0),0)</f>
        <v>#N/A</v>
      </c>
      <c r="CZ50" s="1081" t="e">
        <f>VLOOKUP($AX50&amp;"_"&amp;$CW$14,データシート1!$A:$BS,MATCH($CW$12&amp;"_"&amp;CZ$20,データシート1!$A$1:$BS$1,0),0)</f>
        <v>#N/A</v>
      </c>
      <c r="DA50" s="1081" t="e">
        <f>VLOOKUP($AX50&amp;"_"&amp;$CW$14,データシート1!$A:$BS,MATCH($CW$12&amp;"_"&amp;DA$20,データシート1!$A$1:$BS$1,0),0)</f>
        <v>#N/A</v>
      </c>
      <c r="DB50" s="1081" t="e">
        <f>VLOOKUP($AX50&amp;"_"&amp;$CW$14,データシート1!$A:$BS,MATCH($CW$12&amp;"_"&amp;DB$20,データシート1!$A$1:$BS$1,0),0)</f>
        <v>#N/A</v>
      </c>
      <c r="DC50" s="1081" t="e">
        <f>VLOOKUP($AX50&amp;"_"&amp;$CW$14,データシート1!$A:$BS,MATCH($CW$12&amp;"_"&amp;DC$20,データシート1!$A$1:$BS$1,0),0)</f>
        <v>#N/A</v>
      </c>
      <c r="DD50" s="1080" t="e">
        <f t="shared" si="11"/>
        <v>#N/A</v>
      </c>
      <c r="DE50" s="18"/>
      <c r="DF50" s="138" t="e">
        <f>VLOOKUP($AX50&amp;"_"&amp;$DF$14,データシート1!$A:$BS,MATCH($DF$12&amp;"_"&amp;DF$20,データシート1!$A$1:$BS$1,0),0)</f>
        <v>#N/A</v>
      </c>
      <c r="DG50" s="74" t="e">
        <f>VLOOKUP($AX50&amp;"_"&amp;$DF$14,データシート1!$A:$BS,MATCH($DF$12&amp;"_"&amp;DG$20,データシート1!$A$1:$BS$1,0),0)</f>
        <v>#N/A</v>
      </c>
      <c r="DH50" s="74" t="e">
        <f>VLOOKUP($AX50&amp;"_"&amp;$DF$14,データシート1!$A:$BS,MATCH($DF$12&amp;"_"&amp;DH$20,データシート1!$A$1:$BS$1,0),0)</f>
        <v>#N/A</v>
      </c>
      <c r="DI50" s="74" t="e">
        <f>VLOOKUP($AX50&amp;"_"&amp;$DF$14,データシート1!$A:$BS,MATCH($DF$12&amp;"_"&amp;DI$20,データシート1!$A$1:$BS$1,0),0)</f>
        <v>#N/A</v>
      </c>
      <c r="DJ50" s="74" t="e">
        <f>VLOOKUP($AX50&amp;"_"&amp;$DF$14,データシート1!$A:$BS,MATCH($DF$12&amp;"_"&amp;DJ$20,データシート1!$A$1:$BS$1,0),0)</f>
        <v>#N/A</v>
      </c>
      <c r="DK50" s="74" t="e">
        <f>VLOOKUP($AX50&amp;"_"&amp;$DF$14,データシート1!$A:$BS,MATCH($DF$12&amp;"_"&amp;DK$20,データシート1!$A$1:$BS$1,0),0)</f>
        <v>#N/A</v>
      </c>
      <c r="DL50" s="78" t="e">
        <f t="shared" si="12"/>
        <v>#N/A</v>
      </c>
      <c r="DM50" s="18"/>
      <c r="DN50" s="139" t="e">
        <f t="shared" si="26"/>
        <v>#N/A</v>
      </c>
      <c r="DO50" s="140" t="e">
        <f t="shared" si="27"/>
        <v>#N/A</v>
      </c>
      <c r="DP50" s="140" t="e">
        <f t="shared" si="29"/>
        <v>#N/A</v>
      </c>
      <c r="DQ50" s="140" t="e">
        <f t="shared" si="30"/>
        <v>#N/A</v>
      </c>
      <c r="DR50" s="140" t="e">
        <f t="shared" si="31"/>
        <v>#N/A</v>
      </c>
      <c r="DS50" s="141" t="e">
        <f t="shared" si="28"/>
        <v>#N/A</v>
      </c>
    </row>
    <row r="51" spans="2:123" ht="30" customHeight="1">
      <c r="B51" s="658"/>
      <c r="C51" s="23"/>
      <c r="D51" s="23"/>
      <c r="E51" s="23"/>
      <c r="F51" s="23"/>
      <c r="G51" s="23"/>
      <c r="H51" s="23"/>
      <c r="I51" s="23"/>
      <c r="J51" s="23"/>
      <c r="K51" s="23"/>
      <c r="L51" s="23"/>
      <c r="M51" s="23"/>
      <c r="N51" s="23"/>
      <c r="O51" s="23"/>
      <c r="P51" s="23"/>
      <c r="Q51" s="23"/>
      <c r="R51" s="23"/>
      <c r="S51" s="23"/>
      <c r="T51" s="23"/>
      <c r="U51" s="23"/>
      <c r="V51" s="23"/>
      <c r="W51" s="23"/>
      <c r="X51" s="23"/>
      <c r="Y51" s="23"/>
      <c r="Z51" s="23"/>
      <c r="AA51" s="657"/>
      <c r="AB51" s="23"/>
      <c r="AC51" s="658"/>
      <c r="AD51" s="23"/>
      <c r="AE51" s="23"/>
      <c r="AF51" s="23"/>
      <c r="AG51" s="23"/>
      <c r="AH51" s="23"/>
      <c r="AI51" s="23"/>
      <c r="AQ51" s="18"/>
      <c r="AR51" s="18"/>
      <c r="AS51" s="18"/>
      <c r="AT51" s="313"/>
      <c r="AX51" s="20">
        <f>比較地域マスタ!$Y36</f>
        <v>0</v>
      </c>
      <c r="AY51" s="20" t="str">
        <f>IF(IFERROR(比較地域マスタ!$Z36,"")=0,"",IFERROR(比較地域マスタ!$Z36,""))</f>
        <v/>
      </c>
      <c r="BB51" s="122">
        <f t="shared" si="0"/>
        <v>0</v>
      </c>
      <c r="BC51" s="123" t="str">
        <f t="shared" si="0"/>
        <v/>
      </c>
      <c r="BD51" s="40" t="e">
        <f t="shared" si="14"/>
        <v>#N/A</v>
      </c>
      <c r="BE51" s="40" t="e">
        <f t="shared" si="15"/>
        <v>#N/A</v>
      </c>
      <c r="BF51" s="40" t="e">
        <f>VLOOKUP($AX51&amp;"_"&amp;$BC$14,データシート1!$A:$BS,MATCH($BC$12&amp;"_"&amp;BF$20,データシート1!$A$1:$BS$1,0),0)</f>
        <v>#N/A</v>
      </c>
      <c r="BG51" s="40" t="e">
        <f>VLOOKUP($AX51&amp;"_"&amp;$BC$14,データシート1!$A:$BS,MATCH($BC$12&amp;"_"&amp;BG$20,データシート1!$A$1:$BS$1,0),0)</f>
        <v>#N/A</v>
      </c>
      <c r="BH51" s="40" t="e">
        <f>VLOOKUP($AX51&amp;"_"&amp;$BC$14,データシート1!$A:$BS,MATCH($BC$12&amp;"_"&amp;BH$20,データシート1!$A$1:$BS$1,0),0)</f>
        <v>#N/A</v>
      </c>
      <c r="BI51" s="40" t="e">
        <f>VLOOKUP($AX51&amp;"_"&amp;$BC$14,データシート1!$A:$BS,MATCH($BC$12&amp;"_"&amp;BI$20,データシート1!$A$1:$BS$1,0),0)</f>
        <v>#N/A</v>
      </c>
      <c r="BJ51" s="40" t="e">
        <f>VLOOKUP($AX51&amp;"_"&amp;$BC$14,データシート1!$A:$BS,MATCH($BC$12&amp;"_"&amp;BJ$20,データシート1!$A$1:$BS$1,0),0)</f>
        <v>#N/A</v>
      </c>
      <c r="BK51" s="40" t="e">
        <f t="shared" si="1"/>
        <v>#N/A</v>
      </c>
      <c r="BL51" s="40" t="e">
        <f t="shared" si="2"/>
        <v>#N/A</v>
      </c>
      <c r="BM51" s="40" t="e">
        <f>VLOOKUP($AX51&amp;"_"&amp;$BC$14,データシート1!$A:$BS,MATCH($BC$12&amp;"_"&amp;BM$20,データシート1!$A$1:$BS$1,0),0)</f>
        <v>#N/A</v>
      </c>
      <c r="BN51" s="40" t="e">
        <f>VLOOKUP($AX51&amp;"_"&amp;$BC$14,データシート1!$A:$BS,MATCH($BC$12&amp;"_"&amp;BN$20,データシート1!$A$1:$BS$1,0),0)</f>
        <v>#N/A</v>
      </c>
      <c r="BO51" s="40" t="e">
        <f>VLOOKUP($AX51&amp;"_"&amp;$BC$14,データシート1!$A:$BS,MATCH($BC$12&amp;"_"&amp;BO$20,データシート1!$A$1:$BS$1,0),0)</f>
        <v>#N/A</v>
      </c>
      <c r="BP51" s="40" t="e">
        <f>VLOOKUP($AX51&amp;"_"&amp;$BC$14,データシート1!$A:$BS,MATCH($BC$12&amp;"_"&amp;BP$20,データシート1!$A$1:$BS$1,0),0)</f>
        <v>#N/A</v>
      </c>
      <c r="BQ51" s="40" t="e">
        <f>VLOOKUP($AX51&amp;"_"&amp;$BC$14,データシート1!$A:$BS,MATCH($BC$12&amp;"_"&amp;BQ$20,データシート1!$A$1:$BS$1,0),0)</f>
        <v>#N/A</v>
      </c>
      <c r="BR51" s="41" t="e">
        <f t="shared" si="3"/>
        <v>#N/A</v>
      </c>
      <c r="BS51" s="18"/>
      <c r="BT51" s="134" t="str">
        <f t="shared" si="4"/>
        <v/>
      </c>
      <c r="BU51" s="38" t="e">
        <f t="shared" si="25"/>
        <v>#N/A</v>
      </c>
      <c r="BV51" s="69" t="e">
        <f t="shared" si="16"/>
        <v>#N/A</v>
      </c>
      <c r="BW51" s="69" t="e">
        <f t="shared" si="16"/>
        <v>#N/A</v>
      </c>
      <c r="BX51" s="69" t="e">
        <f t="shared" si="16"/>
        <v>#N/A</v>
      </c>
      <c r="BY51" s="69" t="e">
        <f t="shared" si="16"/>
        <v>#N/A</v>
      </c>
      <c r="BZ51" s="69" t="e">
        <f t="shared" si="16"/>
        <v>#N/A</v>
      </c>
      <c r="CA51" s="69" t="e">
        <f t="shared" si="32"/>
        <v>#N/A</v>
      </c>
      <c r="CB51" s="69" t="e">
        <f t="shared" si="32"/>
        <v>#N/A</v>
      </c>
      <c r="CC51" s="69" t="e">
        <f t="shared" si="32"/>
        <v>#N/A</v>
      </c>
      <c r="CD51" s="69" t="e">
        <f t="shared" si="32"/>
        <v>#N/A</v>
      </c>
      <c r="CE51" s="69" t="e">
        <f t="shared" si="32"/>
        <v>#N/A</v>
      </c>
      <c r="CF51" s="69" t="e">
        <f t="shared" si="32"/>
        <v>#N/A</v>
      </c>
      <c r="CG51" s="69" t="e">
        <f t="shared" si="32"/>
        <v>#N/A</v>
      </c>
      <c r="CH51" s="69" t="e">
        <f t="shared" si="32"/>
        <v>#N/A</v>
      </c>
      <c r="CI51" s="135" t="e">
        <f t="shared" si="6"/>
        <v>#N/A</v>
      </c>
      <c r="CK51" s="136" t="str">
        <f t="shared" si="7"/>
        <v/>
      </c>
      <c r="CL51" s="137" t="e">
        <f t="shared" si="17"/>
        <v>#N/A</v>
      </c>
      <c r="CM51" s="75" t="e">
        <f t="shared" si="18"/>
        <v>#N/A</v>
      </c>
      <c r="CN51" s="76" t="e">
        <f t="shared" si="19"/>
        <v>#N/A</v>
      </c>
      <c r="CO51" s="75" t="e">
        <f t="shared" si="20"/>
        <v>#N/A</v>
      </c>
      <c r="CP51" s="76" t="e">
        <f t="shared" si="8"/>
        <v>#N/A</v>
      </c>
      <c r="CQ51" s="75" t="e">
        <f t="shared" si="21"/>
        <v>#N/A</v>
      </c>
      <c r="CR51" s="76" t="e">
        <f t="shared" si="9"/>
        <v>#N/A</v>
      </c>
      <c r="CS51" s="75" t="e">
        <f t="shared" si="22"/>
        <v>#N/A</v>
      </c>
      <c r="CT51" s="76" t="e">
        <f t="shared" si="10"/>
        <v>#N/A</v>
      </c>
      <c r="CU51" s="77" t="e">
        <f t="shared" si="23"/>
        <v>#N/A</v>
      </c>
      <c r="CV51" s="18"/>
      <c r="CW51" s="1078" t="e">
        <f t="shared" si="24"/>
        <v>#N/A</v>
      </c>
      <c r="CX51" s="1081" t="e">
        <f>VLOOKUP($AX51&amp;"_"&amp;$CW$14,データシート1!$A:$BS,MATCH($CW$12&amp;"_"&amp;CX$20,データシート1!$A$1:$BS$1,0),0)</f>
        <v>#N/A</v>
      </c>
      <c r="CY51" s="1081" t="e">
        <f>VLOOKUP($AX51&amp;"_"&amp;$CW$14,データシート1!$A:$BS,MATCH($CW$12&amp;"_"&amp;CY$20,データシート1!$A$1:$BS$1,0),0)</f>
        <v>#N/A</v>
      </c>
      <c r="CZ51" s="1081" t="e">
        <f>VLOOKUP($AX51&amp;"_"&amp;$CW$14,データシート1!$A:$BS,MATCH($CW$12&amp;"_"&amp;CZ$20,データシート1!$A$1:$BS$1,0),0)</f>
        <v>#N/A</v>
      </c>
      <c r="DA51" s="1081" t="e">
        <f>VLOOKUP($AX51&amp;"_"&amp;$CW$14,データシート1!$A:$BS,MATCH($CW$12&amp;"_"&amp;DA$20,データシート1!$A$1:$BS$1,0),0)</f>
        <v>#N/A</v>
      </c>
      <c r="DB51" s="1081" t="e">
        <f>VLOOKUP($AX51&amp;"_"&amp;$CW$14,データシート1!$A:$BS,MATCH($CW$12&amp;"_"&amp;DB$20,データシート1!$A$1:$BS$1,0),0)</f>
        <v>#N/A</v>
      </c>
      <c r="DC51" s="1081" t="e">
        <f>VLOOKUP($AX51&amp;"_"&amp;$CW$14,データシート1!$A:$BS,MATCH($CW$12&amp;"_"&amp;DC$20,データシート1!$A$1:$BS$1,0),0)</f>
        <v>#N/A</v>
      </c>
      <c r="DD51" s="1080" t="e">
        <f t="shared" si="11"/>
        <v>#N/A</v>
      </c>
      <c r="DE51" s="18"/>
      <c r="DF51" s="138" t="e">
        <f>VLOOKUP($AX51&amp;"_"&amp;$DF$14,データシート1!$A:$BS,MATCH($DF$12&amp;"_"&amp;DF$20,データシート1!$A$1:$BS$1,0),0)</f>
        <v>#N/A</v>
      </c>
      <c r="DG51" s="74" t="e">
        <f>VLOOKUP($AX51&amp;"_"&amp;$DF$14,データシート1!$A:$BS,MATCH($DF$12&amp;"_"&amp;DG$20,データシート1!$A$1:$BS$1,0),0)</f>
        <v>#N/A</v>
      </c>
      <c r="DH51" s="74" t="e">
        <f>VLOOKUP($AX51&amp;"_"&amp;$DF$14,データシート1!$A:$BS,MATCH($DF$12&amp;"_"&amp;DH$20,データシート1!$A$1:$BS$1,0),0)</f>
        <v>#N/A</v>
      </c>
      <c r="DI51" s="74" t="e">
        <f>VLOOKUP($AX51&amp;"_"&amp;$DF$14,データシート1!$A:$BS,MATCH($DF$12&amp;"_"&amp;DI$20,データシート1!$A$1:$BS$1,0),0)</f>
        <v>#N/A</v>
      </c>
      <c r="DJ51" s="74" t="e">
        <f>VLOOKUP($AX51&amp;"_"&amp;$DF$14,データシート1!$A:$BS,MATCH($DF$12&amp;"_"&amp;DJ$20,データシート1!$A$1:$BS$1,0),0)</f>
        <v>#N/A</v>
      </c>
      <c r="DK51" s="74" t="e">
        <f>VLOOKUP($AX51&amp;"_"&amp;$DF$14,データシート1!$A:$BS,MATCH($DF$12&amp;"_"&amp;DK$20,データシート1!$A$1:$BS$1,0),0)</f>
        <v>#N/A</v>
      </c>
      <c r="DL51" s="78" t="e">
        <f t="shared" si="12"/>
        <v>#N/A</v>
      </c>
      <c r="DM51" s="18"/>
      <c r="DN51" s="139" t="e">
        <f t="shared" si="26"/>
        <v>#N/A</v>
      </c>
      <c r="DO51" s="140" t="e">
        <f t="shared" si="27"/>
        <v>#N/A</v>
      </c>
      <c r="DP51" s="140" t="e">
        <f t="shared" si="29"/>
        <v>#N/A</v>
      </c>
      <c r="DQ51" s="140" t="e">
        <f t="shared" si="30"/>
        <v>#N/A</v>
      </c>
      <c r="DR51" s="140" t="e">
        <f t="shared" si="31"/>
        <v>#N/A</v>
      </c>
      <c r="DS51" s="141" t="e">
        <f t="shared" si="28"/>
        <v>#N/A</v>
      </c>
    </row>
    <row r="52" spans="2:123" ht="30" customHeight="1">
      <c r="B52" s="658"/>
      <c r="C52" s="23"/>
      <c r="D52" s="23"/>
      <c r="E52" s="23"/>
      <c r="F52" s="23"/>
      <c r="G52" s="23"/>
      <c r="H52" s="23"/>
      <c r="I52" s="23"/>
      <c r="J52" s="23"/>
      <c r="K52" s="23"/>
      <c r="L52" s="23"/>
      <c r="M52" s="23"/>
      <c r="N52" s="23"/>
      <c r="O52" s="23"/>
      <c r="P52" s="23"/>
      <c r="Q52" s="23"/>
      <c r="R52" s="23"/>
      <c r="S52" s="23"/>
      <c r="T52" s="23"/>
      <c r="U52" s="23"/>
      <c r="V52" s="23"/>
      <c r="W52" s="23"/>
      <c r="X52" s="23"/>
      <c r="Y52" s="23"/>
      <c r="Z52" s="23"/>
      <c r="AA52" s="657"/>
      <c r="AB52" s="23"/>
      <c r="AC52" s="658"/>
      <c r="AD52" s="23"/>
      <c r="AE52" s="23"/>
      <c r="AF52" s="23"/>
      <c r="AG52" s="23"/>
      <c r="AH52" s="23"/>
      <c r="AI52" s="23"/>
      <c r="AQ52" s="18"/>
      <c r="AR52" s="18"/>
      <c r="AS52" s="18"/>
      <c r="AT52" s="313"/>
      <c r="AX52" s="20">
        <f>比較地域マスタ!$Y37</f>
        <v>0</v>
      </c>
      <c r="AY52" s="20" t="str">
        <f>IF(IFERROR(比較地域マスタ!$Z37,"")=0,"",IFERROR(比較地域マスタ!$Z37,""))</f>
        <v/>
      </c>
      <c r="BB52" s="122">
        <f t="shared" si="0"/>
        <v>0</v>
      </c>
      <c r="BC52" s="123" t="str">
        <f t="shared" si="0"/>
        <v/>
      </c>
      <c r="BD52" s="40" t="e">
        <f t="shared" si="14"/>
        <v>#N/A</v>
      </c>
      <c r="BE52" s="40" t="e">
        <f t="shared" si="15"/>
        <v>#N/A</v>
      </c>
      <c r="BF52" s="40" t="e">
        <f>VLOOKUP($AX52&amp;"_"&amp;$BC$14,データシート1!$A:$BS,MATCH($BC$12&amp;"_"&amp;BF$20,データシート1!$A$1:$BS$1,0),0)</f>
        <v>#N/A</v>
      </c>
      <c r="BG52" s="40" t="e">
        <f>VLOOKUP($AX52&amp;"_"&amp;$BC$14,データシート1!$A:$BS,MATCH($BC$12&amp;"_"&amp;BG$20,データシート1!$A$1:$BS$1,0),0)</f>
        <v>#N/A</v>
      </c>
      <c r="BH52" s="40" t="e">
        <f>VLOOKUP($AX52&amp;"_"&amp;$BC$14,データシート1!$A:$BS,MATCH($BC$12&amp;"_"&amp;BH$20,データシート1!$A$1:$BS$1,0),0)</f>
        <v>#N/A</v>
      </c>
      <c r="BI52" s="40" t="e">
        <f>VLOOKUP($AX52&amp;"_"&amp;$BC$14,データシート1!$A:$BS,MATCH($BC$12&amp;"_"&amp;BI$20,データシート1!$A$1:$BS$1,0),0)</f>
        <v>#N/A</v>
      </c>
      <c r="BJ52" s="40" t="e">
        <f>VLOOKUP($AX52&amp;"_"&amp;$BC$14,データシート1!$A:$BS,MATCH($BC$12&amp;"_"&amp;BJ$20,データシート1!$A$1:$BS$1,0),0)</f>
        <v>#N/A</v>
      </c>
      <c r="BK52" s="40" t="e">
        <f t="shared" si="1"/>
        <v>#N/A</v>
      </c>
      <c r="BL52" s="40" t="e">
        <f t="shared" si="2"/>
        <v>#N/A</v>
      </c>
      <c r="BM52" s="40" t="e">
        <f>VLOOKUP($AX52&amp;"_"&amp;$BC$14,データシート1!$A:$BS,MATCH($BC$12&amp;"_"&amp;BM$20,データシート1!$A$1:$BS$1,0),0)</f>
        <v>#N/A</v>
      </c>
      <c r="BN52" s="40" t="e">
        <f>VLOOKUP($AX52&amp;"_"&amp;$BC$14,データシート1!$A:$BS,MATCH($BC$12&amp;"_"&amp;BN$20,データシート1!$A$1:$BS$1,0),0)</f>
        <v>#N/A</v>
      </c>
      <c r="BO52" s="40" t="e">
        <f>VLOOKUP($AX52&amp;"_"&amp;$BC$14,データシート1!$A:$BS,MATCH($BC$12&amp;"_"&amp;BO$20,データシート1!$A$1:$BS$1,0),0)</f>
        <v>#N/A</v>
      </c>
      <c r="BP52" s="40" t="e">
        <f>VLOOKUP($AX52&amp;"_"&amp;$BC$14,データシート1!$A:$BS,MATCH($BC$12&amp;"_"&amp;BP$20,データシート1!$A$1:$BS$1,0),0)</f>
        <v>#N/A</v>
      </c>
      <c r="BQ52" s="40" t="e">
        <f>VLOOKUP($AX52&amp;"_"&amp;$BC$14,データシート1!$A:$BS,MATCH($BC$12&amp;"_"&amp;BQ$20,データシート1!$A$1:$BS$1,0),0)</f>
        <v>#N/A</v>
      </c>
      <c r="BR52" s="41" t="e">
        <f t="shared" si="3"/>
        <v>#N/A</v>
      </c>
      <c r="BT52" s="134" t="str">
        <f t="shared" si="4"/>
        <v/>
      </c>
      <c r="BU52" s="38" t="e">
        <f t="shared" si="25"/>
        <v>#N/A</v>
      </c>
      <c r="BV52" s="69" t="e">
        <f t="shared" si="16"/>
        <v>#N/A</v>
      </c>
      <c r="BW52" s="69" t="e">
        <f t="shared" si="16"/>
        <v>#N/A</v>
      </c>
      <c r="BX52" s="69" t="e">
        <f t="shared" si="16"/>
        <v>#N/A</v>
      </c>
      <c r="BY52" s="69" t="e">
        <f t="shared" si="16"/>
        <v>#N/A</v>
      </c>
      <c r="BZ52" s="69" t="e">
        <f t="shared" si="16"/>
        <v>#N/A</v>
      </c>
      <c r="CA52" s="69" t="e">
        <f t="shared" si="32"/>
        <v>#N/A</v>
      </c>
      <c r="CB52" s="69" t="e">
        <f t="shared" si="32"/>
        <v>#N/A</v>
      </c>
      <c r="CC52" s="69" t="e">
        <f t="shared" si="32"/>
        <v>#N/A</v>
      </c>
      <c r="CD52" s="69" t="e">
        <f t="shared" si="32"/>
        <v>#N/A</v>
      </c>
      <c r="CE52" s="69" t="e">
        <f t="shared" si="32"/>
        <v>#N/A</v>
      </c>
      <c r="CF52" s="69" t="e">
        <f t="shared" si="32"/>
        <v>#N/A</v>
      </c>
      <c r="CG52" s="69" t="e">
        <f t="shared" si="32"/>
        <v>#N/A</v>
      </c>
      <c r="CH52" s="69" t="e">
        <f t="shared" si="32"/>
        <v>#N/A</v>
      </c>
      <c r="CI52" s="135" t="e">
        <f t="shared" si="6"/>
        <v>#N/A</v>
      </c>
      <c r="CK52" s="136" t="str">
        <f t="shared" si="7"/>
        <v/>
      </c>
      <c r="CL52" s="137" t="e">
        <f t="shared" si="17"/>
        <v>#N/A</v>
      </c>
      <c r="CM52" s="75" t="e">
        <f t="shared" si="18"/>
        <v>#N/A</v>
      </c>
      <c r="CN52" s="76" t="e">
        <f t="shared" si="19"/>
        <v>#N/A</v>
      </c>
      <c r="CO52" s="75" t="e">
        <f t="shared" si="20"/>
        <v>#N/A</v>
      </c>
      <c r="CP52" s="76" t="e">
        <f t="shared" si="8"/>
        <v>#N/A</v>
      </c>
      <c r="CQ52" s="75" t="e">
        <f t="shared" si="21"/>
        <v>#N/A</v>
      </c>
      <c r="CR52" s="76" t="e">
        <f t="shared" si="9"/>
        <v>#N/A</v>
      </c>
      <c r="CS52" s="75" t="e">
        <f t="shared" si="22"/>
        <v>#N/A</v>
      </c>
      <c r="CT52" s="76" t="e">
        <f t="shared" si="10"/>
        <v>#N/A</v>
      </c>
      <c r="CU52" s="77" t="e">
        <f t="shared" si="23"/>
        <v>#N/A</v>
      </c>
      <c r="CW52" s="1078" t="e">
        <f t="shared" si="24"/>
        <v>#N/A</v>
      </c>
      <c r="CX52" s="1081" t="e">
        <f>VLOOKUP($AX52&amp;"_"&amp;$CW$14,データシート1!$A:$BS,MATCH($CW$12&amp;"_"&amp;CX$20,データシート1!$A$1:$BS$1,0),0)</f>
        <v>#N/A</v>
      </c>
      <c r="CY52" s="1081" t="e">
        <f>VLOOKUP($AX52&amp;"_"&amp;$CW$14,データシート1!$A:$BS,MATCH($CW$12&amp;"_"&amp;CY$20,データシート1!$A$1:$BS$1,0),0)</f>
        <v>#N/A</v>
      </c>
      <c r="CZ52" s="1081" t="e">
        <f>VLOOKUP($AX52&amp;"_"&amp;$CW$14,データシート1!$A:$BS,MATCH($CW$12&amp;"_"&amp;CZ$20,データシート1!$A$1:$BS$1,0),0)</f>
        <v>#N/A</v>
      </c>
      <c r="DA52" s="1081" t="e">
        <f>VLOOKUP($AX52&amp;"_"&amp;$CW$14,データシート1!$A:$BS,MATCH($CW$12&amp;"_"&amp;DA$20,データシート1!$A$1:$BS$1,0),0)</f>
        <v>#N/A</v>
      </c>
      <c r="DB52" s="1081" t="e">
        <f>VLOOKUP($AX52&amp;"_"&amp;$CW$14,データシート1!$A:$BS,MATCH($CW$12&amp;"_"&amp;DB$20,データシート1!$A$1:$BS$1,0),0)</f>
        <v>#N/A</v>
      </c>
      <c r="DC52" s="1081" t="e">
        <f>VLOOKUP($AX52&amp;"_"&amp;$CW$14,データシート1!$A:$BS,MATCH($CW$12&amp;"_"&amp;DC$20,データシート1!$A$1:$BS$1,0),0)</f>
        <v>#N/A</v>
      </c>
      <c r="DD52" s="1080" t="e">
        <f t="shared" si="11"/>
        <v>#N/A</v>
      </c>
      <c r="DF52" s="138" t="e">
        <f>VLOOKUP($AX52&amp;"_"&amp;$DF$14,データシート1!$A:$BS,MATCH($DF$12&amp;"_"&amp;DF$20,データシート1!$A$1:$BS$1,0),0)</f>
        <v>#N/A</v>
      </c>
      <c r="DG52" s="74" t="e">
        <f>VLOOKUP($AX52&amp;"_"&amp;$DF$14,データシート1!$A:$BS,MATCH($DF$12&amp;"_"&amp;DG$20,データシート1!$A$1:$BS$1,0),0)</f>
        <v>#N/A</v>
      </c>
      <c r="DH52" s="74" t="e">
        <f>VLOOKUP($AX52&amp;"_"&amp;$DF$14,データシート1!$A:$BS,MATCH($DF$12&amp;"_"&amp;DH$20,データシート1!$A$1:$BS$1,0),0)</f>
        <v>#N/A</v>
      </c>
      <c r="DI52" s="74" t="e">
        <f>VLOOKUP($AX52&amp;"_"&amp;$DF$14,データシート1!$A:$BS,MATCH($DF$12&amp;"_"&amp;DI$20,データシート1!$A$1:$BS$1,0),0)</f>
        <v>#N/A</v>
      </c>
      <c r="DJ52" s="74" t="e">
        <f>VLOOKUP($AX52&amp;"_"&amp;$DF$14,データシート1!$A:$BS,MATCH($DF$12&amp;"_"&amp;DJ$20,データシート1!$A$1:$BS$1,0),0)</f>
        <v>#N/A</v>
      </c>
      <c r="DK52" s="74" t="e">
        <f>VLOOKUP($AX52&amp;"_"&amp;$DF$14,データシート1!$A:$BS,MATCH($DF$12&amp;"_"&amp;DK$20,データシート1!$A$1:$BS$1,0),0)</f>
        <v>#N/A</v>
      </c>
      <c r="DL52" s="78" t="e">
        <f t="shared" si="12"/>
        <v>#N/A</v>
      </c>
      <c r="DN52" s="139" t="e">
        <f t="shared" si="26"/>
        <v>#N/A</v>
      </c>
      <c r="DO52" s="140" t="e">
        <f t="shared" si="27"/>
        <v>#N/A</v>
      </c>
      <c r="DP52" s="140" t="e">
        <f t="shared" si="29"/>
        <v>#N/A</v>
      </c>
      <c r="DQ52" s="140" t="e">
        <f t="shared" si="30"/>
        <v>#N/A</v>
      </c>
      <c r="DR52" s="140" t="e">
        <f t="shared" si="31"/>
        <v>#N/A</v>
      </c>
      <c r="DS52" s="141" t="e">
        <f t="shared" si="28"/>
        <v>#N/A</v>
      </c>
    </row>
    <row r="53" spans="2:123" ht="30" customHeight="1">
      <c r="B53" s="658"/>
      <c r="C53" s="23"/>
      <c r="D53" s="23"/>
      <c r="E53" s="23"/>
      <c r="F53" s="23"/>
      <c r="G53" s="23"/>
      <c r="H53" s="23"/>
      <c r="I53" s="23"/>
      <c r="J53" s="23"/>
      <c r="K53" s="23"/>
      <c r="L53" s="23"/>
      <c r="M53" s="23"/>
      <c r="N53" s="23"/>
      <c r="O53" s="23"/>
      <c r="P53" s="23"/>
      <c r="Q53" s="23"/>
      <c r="R53" s="23"/>
      <c r="S53" s="23"/>
      <c r="T53" s="23"/>
      <c r="U53" s="23"/>
      <c r="V53" s="23"/>
      <c r="W53" s="23"/>
      <c r="X53" s="23"/>
      <c r="Y53" s="23"/>
      <c r="Z53" s="23"/>
      <c r="AA53" s="657"/>
      <c r="AB53" s="23"/>
      <c r="AC53" s="658"/>
      <c r="AD53" s="23"/>
      <c r="AE53" s="23"/>
      <c r="AF53" s="23"/>
      <c r="AG53" s="23"/>
      <c r="AH53" s="23"/>
      <c r="AI53" s="23"/>
      <c r="AQ53" s="18"/>
      <c r="AR53" s="18"/>
      <c r="AS53" s="18"/>
      <c r="AT53" s="313"/>
      <c r="AX53" s="20">
        <f>比較地域マスタ!$Y38</f>
        <v>0</v>
      </c>
      <c r="AY53" s="20" t="str">
        <f>IF(IFERROR(比較地域マスタ!$Z38,"")=0,"",IFERROR(比較地域マスタ!$Z38,""))</f>
        <v/>
      </c>
      <c r="BB53" s="122">
        <f t="shared" si="0"/>
        <v>0</v>
      </c>
      <c r="BC53" s="123" t="str">
        <f t="shared" si="0"/>
        <v/>
      </c>
      <c r="BD53" s="40" t="e">
        <f t="shared" si="14"/>
        <v>#N/A</v>
      </c>
      <c r="BE53" s="40" t="e">
        <f t="shared" si="15"/>
        <v>#N/A</v>
      </c>
      <c r="BF53" s="40" t="e">
        <f>VLOOKUP($AX53&amp;"_"&amp;$BC$14,データシート1!$A:$BS,MATCH($BC$12&amp;"_"&amp;BF$20,データシート1!$A$1:$BS$1,0),0)</f>
        <v>#N/A</v>
      </c>
      <c r="BG53" s="40" t="e">
        <f>VLOOKUP($AX53&amp;"_"&amp;$BC$14,データシート1!$A:$BS,MATCH($BC$12&amp;"_"&amp;BG$20,データシート1!$A$1:$BS$1,0),0)</f>
        <v>#N/A</v>
      </c>
      <c r="BH53" s="40" t="e">
        <f>VLOOKUP($AX53&amp;"_"&amp;$BC$14,データシート1!$A:$BS,MATCH($BC$12&amp;"_"&amp;BH$20,データシート1!$A$1:$BS$1,0),0)</f>
        <v>#N/A</v>
      </c>
      <c r="BI53" s="40" t="e">
        <f>VLOOKUP($AX53&amp;"_"&amp;$BC$14,データシート1!$A:$BS,MATCH($BC$12&amp;"_"&amp;BI$20,データシート1!$A$1:$BS$1,0),0)</f>
        <v>#N/A</v>
      </c>
      <c r="BJ53" s="40" t="e">
        <f>VLOOKUP($AX53&amp;"_"&amp;$BC$14,データシート1!$A:$BS,MATCH($BC$12&amp;"_"&amp;BJ$20,データシート1!$A$1:$BS$1,0),0)</f>
        <v>#N/A</v>
      </c>
      <c r="BK53" s="40" t="e">
        <f t="shared" si="1"/>
        <v>#N/A</v>
      </c>
      <c r="BL53" s="40" t="e">
        <f t="shared" si="2"/>
        <v>#N/A</v>
      </c>
      <c r="BM53" s="40" t="e">
        <f>VLOOKUP($AX53&amp;"_"&amp;$BC$14,データシート1!$A:$BS,MATCH($BC$12&amp;"_"&amp;BM$20,データシート1!$A$1:$BS$1,0),0)</f>
        <v>#N/A</v>
      </c>
      <c r="BN53" s="40" t="e">
        <f>VLOOKUP($AX53&amp;"_"&amp;$BC$14,データシート1!$A:$BS,MATCH($BC$12&amp;"_"&amp;BN$20,データシート1!$A$1:$BS$1,0),0)</f>
        <v>#N/A</v>
      </c>
      <c r="BO53" s="40" t="e">
        <f>VLOOKUP($AX53&amp;"_"&amp;$BC$14,データシート1!$A:$BS,MATCH($BC$12&amp;"_"&amp;BO$20,データシート1!$A$1:$BS$1,0),0)</f>
        <v>#N/A</v>
      </c>
      <c r="BP53" s="40" t="e">
        <f>VLOOKUP($AX53&amp;"_"&amp;$BC$14,データシート1!$A:$BS,MATCH($BC$12&amp;"_"&amp;BP$20,データシート1!$A$1:$BS$1,0),0)</f>
        <v>#N/A</v>
      </c>
      <c r="BQ53" s="40" t="e">
        <f>VLOOKUP($AX53&amp;"_"&amp;$BC$14,データシート1!$A:$BS,MATCH($BC$12&amp;"_"&amp;BQ$20,データシート1!$A$1:$BS$1,0),0)</f>
        <v>#N/A</v>
      </c>
      <c r="BR53" s="41" t="e">
        <f t="shared" si="3"/>
        <v>#N/A</v>
      </c>
      <c r="BT53" s="134" t="str">
        <f t="shared" si="4"/>
        <v/>
      </c>
      <c r="BU53" s="38" t="e">
        <f t="shared" si="25"/>
        <v>#N/A</v>
      </c>
      <c r="BV53" s="69" t="e">
        <f t="shared" si="16"/>
        <v>#N/A</v>
      </c>
      <c r="BW53" s="69" t="e">
        <f t="shared" si="16"/>
        <v>#N/A</v>
      </c>
      <c r="BX53" s="69" t="e">
        <f t="shared" si="16"/>
        <v>#N/A</v>
      </c>
      <c r="BY53" s="69" t="e">
        <f t="shared" si="16"/>
        <v>#N/A</v>
      </c>
      <c r="BZ53" s="69" t="e">
        <f t="shared" si="16"/>
        <v>#N/A</v>
      </c>
      <c r="CA53" s="69" t="e">
        <f t="shared" si="32"/>
        <v>#N/A</v>
      </c>
      <c r="CB53" s="69" t="e">
        <f t="shared" si="32"/>
        <v>#N/A</v>
      </c>
      <c r="CC53" s="69" t="e">
        <f t="shared" si="32"/>
        <v>#N/A</v>
      </c>
      <c r="CD53" s="69" t="e">
        <f t="shared" si="32"/>
        <v>#N/A</v>
      </c>
      <c r="CE53" s="69" t="e">
        <f t="shared" si="32"/>
        <v>#N/A</v>
      </c>
      <c r="CF53" s="69" t="e">
        <f t="shared" si="32"/>
        <v>#N/A</v>
      </c>
      <c r="CG53" s="69" t="e">
        <f t="shared" si="32"/>
        <v>#N/A</v>
      </c>
      <c r="CH53" s="69" t="e">
        <f t="shared" si="32"/>
        <v>#N/A</v>
      </c>
      <c r="CI53" s="135" t="e">
        <f t="shared" si="6"/>
        <v>#N/A</v>
      </c>
      <c r="CK53" s="136" t="str">
        <f t="shared" si="7"/>
        <v/>
      </c>
      <c r="CL53" s="137" t="e">
        <f t="shared" si="17"/>
        <v>#N/A</v>
      </c>
      <c r="CM53" s="75" t="e">
        <f t="shared" si="18"/>
        <v>#N/A</v>
      </c>
      <c r="CN53" s="76" t="e">
        <f t="shared" si="19"/>
        <v>#N/A</v>
      </c>
      <c r="CO53" s="75" t="e">
        <f t="shared" si="20"/>
        <v>#N/A</v>
      </c>
      <c r="CP53" s="76" t="e">
        <f t="shared" si="8"/>
        <v>#N/A</v>
      </c>
      <c r="CQ53" s="75" t="e">
        <f t="shared" si="21"/>
        <v>#N/A</v>
      </c>
      <c r="CR53" s="76" t="e">
        <f t="shared" si="9"/>
        <v>#N/A</v>
      </c>
      <c r="CS53" s="75" t="e">
        <f t="shared" si="22"/>
        <v>#N/A</v>
      </c>
      <c r="CT53" s="76" t="e">
        <f t="shared" si="10"/>
        <v>#N/A</v>
      </c>
      <c r="CU53" s="77" t="e">
        <f t="shared" si="23"/>
        <v>#N/A</v>
      </c>
      <c r="CW53" s="1078" t="e">
        <f t="shared" si="24"/>
        <v>#N/A</v>
      </c>
      <c r="CX53" s="1081" t="e">
        <f>VLOOKUP($AX53&amp;"_"&amp;$CW$14,データシート1!$A:$BS,MATCH($CW$12&amp;"_"&amp;CX$20,データシート1!$A$1:$BS$1,0),0)</f>
        <v>#N/A</v>
      </c>
      <c r="CY53" s="1081" t="e">
        <f>VLOOKUP($AX53&amp;"_"&amp;$CW$14,データシート1!$A:$BS,MATCH($CW$12&amp;"_"&amp;CY$20,データシート1!$A$1:$BS$1,0),0)</f>
        <v>#N/A</v>
      </c>
      <c r="CZ53" s="1081" t="e">
        <f>VLOOKUP($AX53&amp;"_"&amp;$CW$14,データシート1!$A:$BS,MATCH($CW$12&amp;"_"&amp;CZ$20,データシート1!$A$1:$BS$1,0),0)</f>
        <v>#N/A</v>
      </c>
      <c r="DA53" s="1081" t="e">
        <f>VLOOKUP($AX53&amp;"_"&amp;$CW$14,データシート1!$A:$BS,MATCH($CW$12&amp;"_"&amp;DA$20,データシート1!$A$1:$BS$1,0),0)</f>
        <v>#N/A</v>
      </c>
      <c r="DB53" s="1081" t="e">
        <f>VLOOKUP($AX53&amp;"_"&amp;$CW$14,データシート1!$A:$BS,MATCH($CW$12&amp;"_"&amp;DB$20,データシート1!$A$1:$BS$1,0),0)</f>
        <v>#N/A</v>
      </c>
      <c r="DC53" s="1081" t="e">
        <f>VLOOKUP($AX53&amp;"_"&amp;$CW$14,データシート1!$A:$BS,MATCH($CW$12&amp;"_"&amp;DC$20,データシート1!$A$1:$BS$1,0),0)</f>
        <v>#N/A</v>
      </c>
      <c r="DD53" s="1080" t="e">
        <f t="shared" si="11"/>
        <v>#N/A</v>
      </c>
      <c r="DF53" s="138" t="e">
        <f>VLOOKUP($AX53&amp;"_"&amp;$DF$14,データシート1!$A:$BS,MATCH($DF$12&amp;"_"&amp;DF$20,データシート1!$A$1:$BS$1,0),0)</f>
        <v>#N/A</v>
      </c>
      <c r="DG53" s="74" t="e">
        <f>VLOOKUP($AX53&amp;"_"&amp;$DF$14,データシート1!$A:$BS,MATCH($DF$12&amp;"_"&amp;DG$20,データシート1!$A$1:$BS$1,0),0)</f>
        <v>#N/A</v>
      </c>
      <c r="DH53" s="74" t="e">
        <f>VLOOKUP($AX53&amp;"_"&amp;$DF$14,データシート1!$A:$BS,MATCH($DF$12&amp;"_"&amp;DH$20,データシート1!$A$1:$BS$1,0),0)</f>
        <v>#N/A</v>
      </c>
      <c r="DI53" s="74" t="e">
        <f>VLOOKUP($AX53&amp;"_"&amp;$DF$14,データシート1!$A:$BS,MATCH($DF$12&amp;"_"&amp;DI$20,データシート1!$A$1:$BS$1,0),0)</f>
        <v>#N/A</v>
      </c>
      <c r="DJ53" s="74" t="e">
        <f>VLOOKUP($AX53&amp;"_"&amp;$DF$14,データシート1!$A:$BS,MATCH($DF$12&amp;"_"&amp;DJ$20,データシート1!$A$1:$BS$1,0),0)</f>
        <v>#N/A</v>
      </c>
      <c r="DK53" s="74" t="e">
        <f>VLOOKUP($AX53&amp;"_"&amp;$DF$14,データシート1!$A:$BS,MATCH($DF$12&amp;"_"&amp;DK$20,データシート1!$A$1:$BS$1,0),0)</f>
        <v>#N/A</v>
      </c>
      <c r="DL53" s="78" t="e">
        <f t="shared" si="12"/>
        <v>#N/A</v>
      </c>
      <c r="DN53" s="139" t="e">
        <f t="shared" si="26"/>
        <v>#N/A</v>
      </c>
      <c r="DO53" s="140" t="e">
        <f t="shared" si="27"/>
        <v>#N/A</v>
      </c>
      <c r="DP53" s="140" t="e">
        <f t="shared" si="29"/>
        <v>#N/A</v>
      </c>
      <c r="DQ53" s="140" t="e">
        <f t="shared" si="30"/>
        <v>#N/A</v>
      </c>
      <c r="DR53" s="140" t="e">
        <f t="shared" si="31"/>
        <v>#N/A</v>
      </c>
      <c r="DS53" s="141" t="e">
        <f t="shared" si="28"/>
        <v>#N/A</v>
      </c>
    </row>
    <row r="54" spans="2:123" ht="30" customHeight="1">
      <c r="B54" s="658"/>
      <c r="C54" s="23"/>
      <c r="D54" s="23"/>
      <c r="E54" s="23"/>
      <c r="F54" s="23"/>
      <c r="G54" s="23"/>
      <c r="H54" s="23"/>
      <c r="I54" s="23"/>
      <c r="J54" s="23"/>
      <c r="K54" s="23"/>
      <c r="L54" s="23"/>
      <c r="M54" s="23"/>
      <c r="N54" s="23"/>
      <c r="O54" s="23"/>
      <c r="P54" s="23"/>
      <c r="Q54" s="23"/>
      <c r="R54" s="23"/>
      <c r="S54" s="23"/>
      <c r="T54" s="23"/>
      <c r="U54" s="23"/>
      <c r="V54" s="23"/>
      <c r="W54" s="23"/>
      <c r="X54" s="23"/>
      <c r="Y54" s="23"/>
      <c r="Z54" s="23"/>
      <c r="AA54" s="657"/>
      <c r="AB54" s="23"/>
      <c r="AC54" s="658"/>
      <c r="AD54" s="23"/>
      <c r="AE54" s="23"/>
      <c r="AF54" s="23"/>
      <c r="AG54" s="23"/>
      <c r="AH54" s="23"/>
      <c r="AI54" s="23"/>
      <c r="AQ54" s="18"/>
      <c r="AR54" s="18"/>
      <c r="AS54" s="18"/>
      <c r="AT54" s="313"/>
      <c r="AX54" s="20">
        <f>比較地域マスタ!$Y39</f>
        <v>0</v>
      </c>
      <c r="AY54" s="20" t="str">
        <f>IF(IFERROR(比較地域マスタ!$Z39,"")=0,"",IFERROR(比較地域マスタ!$Z39,""))</f>
        <v/>
      </c>
      <c r="BB54" s="122">
        <f t="shared" si="0"/>
        <v>0</v>
      </c>
      <c r="BC54" s="123" t="str">
        <f t="shared" si="0"/>
        <v/>
      </c>
      <c r="BD54" s="40" t="e">
        <f t="shared" si="14"/>
        <v>#N/A</v>
      </c>
      <c r="BE54" s="40" t="e">
        <f t="shared" si="15"/>
        <v>#N/A</v>
      </c>
      <c r="BF54" s="40" t="e">
        <f>VLOOKUP($AX54&amp;"_"&amp;$BC$14,データシート1!$A:$BS,MATCH($BC$12&amp;"_"&amp;BF$20,データシート1!$A$1:$BS$1,0),0)</f>
        <v>#N/A</v>
      </c>
      <c r="BG54" s="40" t="e">
        <f>VLOOKUP($AX54&amp;"_"&amp;$BC$14,データシート1!$A:$BS,MATCH($BC$12&amp;"_"&amp;BG$20,データシート1!$A$1:$BS$1,0),0)</f>
        <v>#N/A</v>
      </c>
      <c r="BH54" s="40" t="e">
        <f>VLOOKUP($AX54&amp;"_"&amp;$BC$14,データシート1!$A:$BS,MATCH($BC$12&amp;"_"&amp;BH$20,データシート1!$A$1:$BS$1,0),0)</f>
        <v>#N/A</v>
      </c>
      <c r="BI54" s="40" t="e">
        <f>VLOOKUP($AX54&amp;"_"&amp;$BC$14,データシート1!$A:$BS,MATCH($BC$12&amp;"_"&amp;BI$20,データシート1!$A$1:$BS$1,0),0)</f>
        <v>#N/A</v>
      </c>
      <c r="BJ54" s="40" t="e">
        <f>VLOOKUP($AX54&amp;"_"&amp;$BC$14,データシート1!$A:$BS,MATCH($BC$12&amp;"_"&amp;BJ$20,データシート1!$A$1:$BS$1,0),0)</f>
        <v>#N/A</v>
      </c>
      <c r="BK54" s="40" t="e">
        <f t="shared" si="1"/>
        <v>#N/A</v>
      </c>
      <c r="BL54" s="40" t="e">
        <f t="shared" si="2"/>
        <v>#N/A</v>
      </c>
      <c r="BM54" s="40" t="e">
        <f>VLOOKUP($AX54&amp;"_"&amp;$BC$14,データシート1!$A:$BS,MATCH($BC$12&amp;"_"&amp;BM$20,データシート1!$A$1:$BS$1,0),0)</f>
        <v>#N/A</v>
      </c>
      <c r="BN54" s="40" t="e">
        <f>VLOOKUP($AX54&amp;"_"&amp;$BC$14,データシート1!$A:$BS,MATCH($BC$12&amp;"_"&amp;BN$20,データシート1!$A$1:$BS$1,0),0)</f>
        <v>#N/A</v>
      </c>
      <c r="BO54" s="40" t="e">
        <f>VLOOKUP($AX54&amp;"_"&amp;$BC$14,データシート1!$A:$BS,MATCH($BC$12&amp;"_"&amp;BO$20,データシート1!$A$1:$BS$1,0),0)</f>
        <v>#N/A</v>
      </c>
      <c r="BP54" s="40" t="e">
        <f>VLOOKUP($AX54&amp;"_"&amp;$BC$14,データシート1!$A:$BS,MATCH($BC$12&amp;"_"&amp;BP$20,データシート1!$A$1:$BS$1,0),0)</f>
        <v>#N/A</v>
      </c>
      <c r="BQ54" s="40" t="e">
        <f>VLOOKUP($AX54&amp;"_"&amp;$BC$14,データシート1!$A:$BS,MATCH($BC$12&amp;"_"&amp;BQ$20,データシート1!$A$1:$BS$1,0),0)</f>
        <v>#N/A</v>
      </c>
      <c r="BR54" s="41" t="e">
        <f t="shared" si="3"/>
        <v>#N/A</v>
      </c>
      <c r="BT54" s="134" t="str">
        <f t="shared" si="4"/>
        <v/>
      </c>
      <c r="BU54" s="38" t="e">
        <f t="shared" si="25"/>
        <v>#N/A</v>
      </c>
      <c r="BV54" s="69" t="e">
        <f t="shared" si="16"/>
        <v>#N/A</v>
      </c>
      <c r="BW54" s="69" t="e">
        <f t="shared" si="16"/>
        <v>#N/A</v>
      </c>
      <c r="BX54" s="69" t="e">
        <f t="shared" si="16"/>
        <v>#N/A</v>
      </c>
      <c r="BY54" s="69" t="e">
        <f t="shared" si="16"/>
        <v>#N/A</v>
      </c>
      <c r="BZ54" s="69" t="e">
        <f t="shared" si="16"/>
        <v>#N/A</v>
      </c>
      <c r="CA54" s="69" t="e">
        <f t="shared" si="32"/>
        <v>#N/A</v>
      </c>
      <c r="CB54" s="69" t="e">
        <f t="shared" si="32"/>
        <v>#N/A</v>
      </c>
      <c r="CC54" s="69" t="e">
        <f t="shared" si="32"/>
        <v>#N/A</v>
      </c>
      <c r="CD54" s="69" t="e">
        <f t="shared" si="32"/>
        <v>#N/A</v>
      </c>
      <c r="CE54" s="69" t="e">
        <f t="shared" si="32"/>
        <v>#N/A</v>
      </c>
      <c r="CF54" s="69" t="e">
        <f t="shared" si="32"/>
        <v>#N/A</v>
      </c>
      <c r="CG54" s="69" t="e">
        <f t="shared" si="32"/>
        <v>#N/A</v>
      </c>
      <c r="CH54" s="69" t="e">
        <f t="shared" si="32"/>
        <v>#N/A</v>
      </c>
      <c r="CI54" s="135" t="e">
        <f t="shared" si="6"/>
        <v>#N/A</v>
      </c>
      <c r="CK54" s="136" t="str">
        <f t="shared" si="7"/>
        <v/>
      </c>
      <c r="CL54" s="137" t="e">
        <f t="shared" si="17"/>
        <v>#N/A</v>
      </c>
      <c r="CM54" s="75" t="e">
        <f t="shared" si="18"/>
        <v>#N/A</v>
      </c>
      <c r="CN54" s="76" t="e">
        <f t="shared" si="19"/>
        <v>#N/A</v>
      </c>
      <c r="CO54" s="75" t="e">
        <f t="shared" si="20"/>
        <v>#N/A</v>
      </c>
      <c r="CP54" s="76" t="e">
        <f t="shared" si="8"/>
        <v>#N/A</v>
      </c>
      <c r="CQ54" s="75" t="e">
        <f t="shared" si="21"/>
        <v>#N/A</v>
      </c>
      <c r="CR54" s="76" t="e">
        <f t="shared" si="9"/>
        <v>#N/A</v>
      </c>
      <c r="CS54" s="75" t="e">
        <f t="shared" si="22"/>
        <v>#N/A</v>
      </c>
      <c r="CT54" s="76" t="e">
        <f t="shared" si="10"/>
        <v>#N/A</v>
      </c>
      <c r="CU54" s="77" t="e">
        <f t="shared" si="23"/>
        <v>#N/A</v>
      </c>
      <c r="CW54" s="1078" t="e">
        <f t="shared" si="24"/>
        <v>#N/A</v>
      </c>
      <c r="CX54" s="1081" t="e">
        <f>VLOOKUP($AX54&amp;"_"&amp;$CW$14,データシート1!$A:$BS,MATCH($CW$12&amp;"_"&amp;CX$20,データシート1!$A$1:$BS$1,0),0)</f>
        <v>#N/A</v>
      </c>
      <c r="CY54" s="1081" t="e">
        <f>VLOOKUP($AX54&amp;"_"&amp;$CW$14,データシート1!$A:$BS,MATCH($CW$12&amp;"_"&amp;CY$20,データシート1!$A$1:$BS$1,0),0)</f>
        <v>#N/A</v>
      </c>
      <c r="CZ54" s="1081" t="e">
        <f>VLOOKUP($AX54&amp;"_"&amp;$CW$14,データシート1!$A:$BS,MATCH($CW$12&amp;"_"&amp;CZ$20,データシート1!$A$1:$BS$1,0),0)</f>
        <v>#N/A</v>
      </c>
      <c r="DA54" s="1081" t="e">
        <f>VLOOKUP($AX54&amp;"_"&amp;$CW$14,データシート1!$A:$BS,MATCH($CW$12&amp;"_"&amp;DA$20,データシート1!$A$1:$BS$1,0),0)</f>
        <v>#N/A</v>
      </c>
      <c r="DB54" s="1081" t="e">
        <f>VLOOKUP($AX54&amp;"_"&amp;$CW$14,データシート1!$A:$BS,MATCH($CW$12&amp;"_"&amp;DB$20,データシート1!$A$1:$BS$1,0),0)</f>
        <v>#N/A</v>
      </c>
      <c r="DC54" s="1081" t="e">
        <f>VLOOKUP($AX54&amp;"_"&amp;$CW$14,データシート1!$A:$BS,MATCH($CW$12&amp;"_"&amp;DC$20,データシート1!$A$1:$BS$1,0),0)</f>
        <v>#N/A</v>
      </c>
      <c r="DD54" s="1080" t="e">
        <f t="shared" si="11"/>
        <v>#N/A</v>
      </c>
      <c r="DF54" s="138" t="e">
        <f>VLOOKUP($AX54&amp;"_"&amp;$DF$14,データシート1!$A:$BS,MATCH($DF$12&amp;"_"&amp;DF$20,データシート1!$A$1:$BS$1,0),0)</f>
        <v>#N/A</v>
      </c>
      <c r="DG54" s="74" t="e">
        <f>VLOOKUP($AX54&amp;"_"&amp;$DF$14,データシート1!$A:$BS,MATCH($DF$12&amp;"_"&amp;DG$20,データシート1!$A$1:$BS$1,0),0)</f>
        <v>#N/A</v>
      </c>
      <c r="DH54" s="74" t="e">
        <f>VLOOKUP($AX54&amp;"_"&amp;$DF$14,データシート1!$A:$BS,MATCH($DF$12&amp;"_"&amp;DH$20,データシート1!$A$1:$BS$1,0),0)</f>
        <v>#N/A</v>
      </c>
      <c r="DI54" s="74" t="e">
        <f>VLOOKUP($AX54&amp;"_"&amp;$DF$14,データシート1!$A:$BS,MATCH($DF$12&amp;"_"&amp;DI$20,データシート1!$A$1:$BS$1,0),0)</f>
        <v>#N/A</v>
      </c>
      <c r="DJ54" s="74" t="e">
        <f>VLOOKUP($AX54&amp;"_"&amp;$DF$14,データシート1!$A:$BS,MATCH($DF$12&amp;"_"&amp;DJ$20,データシート1!$A$1:$BS$1,0),0)</f>
        <v>#N/A</v>
      </c>
      <c r="DK54" s="74" t="e">
        <f>VLOOKUP($AX54&amp;"_"&amp;$DF$14,データシート1!$A:$BS,MATCH($DF$12&amp;"_"&amp;DK$20,データシート1!$A$1:$BS$1,0),0)</f>
        <v>#N/A</v>
      </c>
      <c r="DL54" s="78" t="e">
        <f t="shared" si="12"/>
        <v>#N/A</v>
      </c>
      <c r="DN54" s="139" t="e">
        <f t="shared" si="26"/>
        <v>#N/A</v>
      </c>
      <c r="DO54" s="140" t="e">
        <f t="shared" si="27"/>
        <v>#N/A</v>
      </c>
      <c r="DP54" s="140" t="e">
        <f t="shared" si="29"/>
        <v>#N/A</v>
      </c>
      <c r="DQ54" s="140" t="e">
        <f t="shared" si="30"/>
        <v>#N/A</v>
      </c>
      <c r="DR54" s="140" t="e">
        <f t="shared" si="31"/>
        <v>#N/A</v>
      </c>
      <c r="DS54" s="141" t="e">
        <f t="shared" si="28"/>
        <v>#N/A</v>
      </c>
    </row>
    <row r="55" spans="2:123" ht="30" customHeight="1">
      <c r="B55" s="658"/>
      <c r="C55" s="23"/>
      <c r="D55" s="23"/>
      <c r="E55" s="23"/>
      <c r="F55" s="23"/>
      <c r="G55" s="23"/>
      <c r="H55" s="23"/>
      <c r="I55" s="23"/>
      <c r="J55" s="23"/>
      <c r="K55" s="23"/>
      <c r="L55" s="23"/>
      <c r="M55" s="23"/>
      <c r="N55" s="23"/>
      <c r="O55" s="23"/>
      <c r="P55" s="23"/>
      <c r="Q55" s="23"/>
      <c r="R55" s="23"/>
      <c r="S55" s="23"/>
      <c r="T55" s="23"/>
      <c r="U55" s="23"/>
      <c r="V55" s="23"/>
      <c r="W55" s="23"/>
      <c r="X55" s="23"/>
      <c r="Y55" s="23"/>
      <c r="Z55" s="23"/>
      <c r="AA55" s="657"/>
      <c r="AB55" s="23"/>
      <c r="AC55" s="658"/>
      <c r="AD55" s="23"/>
      <c r="AE55" s="23"/>
      <c r="AF55" s="23"/>
      <c r="AG55" s="23"/>
      <c r="AH55" s="23"/>
      <c r="AI55" s="23"/>
      <c r="AQ55" s="18"/>
      <c r="AR55" s="18"/>
      <c r="AS55" s="18"/>
      <c r="AT55" s="313"/>
      <c r="AX55" s="20">
        <f>比較地域マスタ!$Y40</f>
        <v>0</v>
      </c>
      <c r="AY55" s="20" t="str">
        <f>IF(IFERROR(比較地域マスタ!$Z40,"")=0,"",IFERROR(比較地域マスタ!$Z40,""))</f>
        <v/>
      </c>
      <c r="BB55" s="122">
        <f t="shared" si="0"/>
        <v>0</v>
      </c>
      <c r="BC55" s="123" t="str">
        <f t="shared" si="0"/>
        <v/>
      </c>
      <c r="BD55" s="40" t="e">
        <f t="shared" si="14"/>
        <v>#N/A</v>
      </c>
      <c r="BE55" s="40" t="e">
        <f t="shared" si="15"/>
        <v>#N/A</v>
      </c>
      <c r="BF55" s="40" t="e">
        <f>VLOOKUP($AX55&amp;"_"&amp;$BC$14,データシート1!$A:$BS,MATCH($BC$12&amp;"_"&amp;BF$20,データシート1!$A$1:$BS$1,0),0)</f>
        <v>#N/A</v>
      </c>
      <c r="BG55" s="40" t="e">
        <f>VLOOKUP($AX55&amp;"_"&amp;$BC$14,データシート1!$A:$BS,MATCH($BC$12&amp;"_"&amp;BG$20,データシート1!$A$1:$BS$1,0),0)</f>
        <v>#N/A</v>
      </c>
      <c r="BH55" s="40" t="e">
        <f>VLOOKUP($AX55&amp;"_"&amp;$BC$14,データシート1!$A:$BS,MATCH($BC$12&amp;"_"&amp;BH$20,データシート1!$A$1:$BS$1,0),0)</f>
        <v>#N/A</v>
      </c>
      <c r="BI55" s="40" t="e">
        <f>VLOOKUP($AX55&amp;"_"&amp;$BC$14,データシート1!$A:$BS,MATCH($BC$12&amp;"_"&amp;BI$20,データシート1!$A$1:$BS$1,0),0)</f>
        <v>#N/A</v>
      </c>
      <c r="BJ55" s="40" t="e">
        <f>VLOOKUP($AX55&amp;"_"&amp;$BC$14,データシート1!$A:$BS,MATCH($BC$12&amp;"_"&amp;BJ$20,データシート1!$A$1:$BS$1,0),0)</f>
        <v>#N/A</v>
      </c>
      <c r="BK55" s="40" t="e">
        <f t="shared" si="1"/>
        <v>#N/A</v>
      </c>
      <c r="BL55" s="40" t="e">
        <f t="shared" si="2"/>
        <v>#N/A</v>
      </c>
      <c r="BM55" s="40" t="e">
        <f>VLOOKUP($AX55&amp;"_"&amp;$BC$14,データシート1!$A:$BS,MATCH($BC$12&amp;"_"&amp;BM$20,データシート1!$A$1:$BS$1,0),0)</f>
        <v>#N/A</v>
      </c>
      <c r="BN55" s="40" t="e">
        <f>VLOOKUP($AX55&amp;"_"&amp;$BC$14,データシート1!$A:$BS,MATCH($BC$12&amp;"_"&amp;BN$20,データシート1!$A$1:$BS$1,0),0)</f>
        <v>#N/A</v>
      </c>
      <c r="BO55" s="40" t="e">
        <f>VLOOKUP($AX55&amp;"_"&amp;$BC$14,データシート1!$A:$BS,MATCH($BC$12&amp;"_"&amp;BO$20,データシート1!$A$1:$BS$1,0),0)</f>
        <v>#N/A</v>
      </c>
      <c r="BP55" s="40" t="e">
        <f>VLOOKUP($AX55&amp;"_"&amp;$BC$14,データシート1!$A:$BS,MATCH($BC$12&amp;"_"&amp;BP$20,データシート1!$A$1:$BS$1,0),0)</f>
        <v>#N/A</v>
      </c>
      <c r="BQ55" s="40" t="e">
        <f>VLOOKUP($AX55&amp;"_"&amp;$BC$14,データシート1!$A:$BS,MATCH($BC$12&amp;"_"&amp;BQ$20,データシート1!$A$1:$BS$1,0),0)</f>
        <v>#N/A</v>
      </c>
      <c r="BR55" s="41" t="e">
        <f t="shared" si="3"/>
        <v>#N/A</v>
      </c>
      <c r="BT55" s="134" t="str">
        <f t="shared" si="4"/>
        <v/>
      </c>
      <c r="BU55" s="38" t="e">
        <f t="shared" si="25"/>
        <v>#N/A</v>
      </c>
      <c r="BV55" s="69" t="e">
        <f t="shared" si="16"/>
        <v>#N/A</v>
      </c>
      <c r="BW55" s="69" t="e">
        <f t="shared" si="16"/>
        <v>#N/A</v>
      </c>
      <c r="BX55" s="69" t="e">
        <f t="shared" si="16"/>
        <v>#N/A</v>
      </c>
      <c r="BY55" s="69" t="e">
        <f t="shared" si="16"/>
        <v>#N/A</v>
      </c>
      <c r="BZ55" s="69" t="e">
        <f t="shared" si="16"/>
        <v>#N/A</v>
      </c>
      <c r="CA55" s="69" t="e">
        <f t="shared" si="32"/>
        <v>#N/A</v>
      </c>
      <c r="CB55" s="69" t="e">
        <f t="shared" si="32"/>
        <v>#N/A</v>
      </c>
      <c r="CC55" s="69" t="e">
        <f t="shared" si="32"/>
        <v>#N/A</v>
      </c>
      <c r="CD55" s="69" t="e">
        <f t="shared" si="32"/>
        <v>#N/A</v>
      </c>
      <c r="CE55" s="69" t="e">
        <f t="shared" si="32"/>
        <v>#N/A</v>
      </c>
      <c r="CF55" s="69" t="e">
        <f t="shared" si="32"/>
        <v>#N/A</v>
      </c>
      <c r="CG55" s="69" t="e">
        <f t="shared" si="32"/>
        <v>#N/A</v>
      </c>
      <c r="CH55" s="69" t="e">
        <f t="shared" si="32"/>
        <v>#N/A</v>
      </c>
      <c r="CI55" s="135" t="e">
        <f t="shared" si="6"/>
        <v>#N/A</v>
      </c>
      <c r="CK55" s="136" t="str">
        <f t="shared" si="7"/>
        <v/>
      </c>
      <c r="CL55" s="137" t="e">
        <f t="shared" si="17"/>
        <v>#N/A</v>
      </c>
      <c r="CM55" s="75" t="e">
        <f t="shared" si="18"/>
        <v>#N/A</v>
      </c>
      <c r="CN55" s="76" t="e">
        <f t="shared" si="19"/>
        <v>#N/A</v>
      </c>
      <c r="CO55" s="75" t="e">
        <f t="shared" si="20"/>
        <v>#N/A</v>
      </c>
      <c r="CP55" s="76" t="e">
        <f t="shared" si="8"/>
        <v>#N/A</v>
      </c>
      <c r="CQ55" s="75" t="e">
        <f t="shared" si="21"/>
        <v>#N/A</v>
      </c>
      <c r="CR55" s="76" t="e">
        <f t="shared" si="9"/>
        <v>#N/A</v>
      </c>
      <c r="CS55" s="75" t="e">
        <f t="shared" si="22"/>
        <v>#N/A</v>
      </c>
      <c r="CT55" s="76" t="e">
        <f t="shared" si="10"/>
        <v>#N/A</v>
      </c>
      <c r="CU55" s="77" t="e">
        <f t="shared" si="23"/>
        <v>#N/A</v>
      </c>
      <c r="CW55" s="1078" t="e">
        <f t="shared" si="24"/>
        <v>#N/A</v>
      </c>
      <c r="CX55" s="1081" t="e">
        <f>VLOOKUP($AX55&amp;"_"&amp;$CW$14,データシート1!$A:$BS,MATCH($CW$12&amp;"_"&amp;CX$20,データシート1!$A$1:$BS$1,0),0)</f>
        <v>#N/A</v>
      </c>
      <c r="CY55" s="1081" t="e">
        <f>VLOOKUP($AX55&amp;"_"&amp;$CW$14,データシート1!$A:$BS,MATCH($CW$12&amp;"_"&amp;CY$20,データシート1!$A$1:$BS$1,0),0)</f>
        <v>#N/A</v>
      </c>
      <c r="CZ55" s="1081" t="e">
        <f>VLOOKUP($AX55&amp;"_"&amp;$CW$14,データシート1!$A:$BS,MATCH($CW$12&amp;"_"&amp;CZ$20,データシート1!$A$1:$BS$1,0),0)</f>
        <v>#N/A</v>
      </c>
      <c r="DA55" s="1081" t="e">
        <f>VLOOKUP($AX55&amp;"_"&amp;$CW$14,データシート1!$A:$BS,MATCH($CW$12&amp;"_"&amp;DA$20,データシート1!$A$1:$BS$1,0),0)</f>
        <v>#N/A</v>
      </c>
      <c r="DB55" s="1081" t="e">
        <f>VLOOKUP($AX55&amp;"_"&amp;$CW$14,データシート1!$A:$BS,MATCH($CW$12&amp;"_"&amp;DB$20,データシート1!$A$1:$BS$1,0),0)</f>
        <v>#N/A</v>
      </c>
      <c r="DC55" s="1081" t="e">
        <f>VLOOKUP($AX55&amp;"_"&amp;$CW$14,データシート1!$A:$BS,MATCH($CW$12&amp;"_"&amp;DC$20,データシート1!$A$1:$BS$1,0),0)</f>
        <v>#N/A</v>
      </c>
      <c r="DD55" s="1080" t="e">
        <f t="shared" si="11"/>
        <v>#N/A</v>
      </c>
      <c r="DF55" s="138" t="e">
        <f>VLOOKUP($AX55&amp;"_"&amp;$DF$14,データシート1!$A:$BS,MATCH($DF$12&amp;"_"&amp;DF$20,データシート1!$A$1:$BS$1,0),0)</f>
        <v>#N/A</v>
      </c>
      <c r="DG55" s="74" t="e">
        <f>VLOOKUP($AX55&amp;"_"&amp;$DF$14,データシート1!$A:$BS,MATCH($DF$12&amp;"_"&amp;DG$20,データシート1!$A$1:$BS$1,0),0)</f>
        <v>#N/A</v>
      </c>
      <c r="DH55" s="74" t="e">
        <f>VLOOKUP($AX55&amp;"_"&amp;$DF$14,データシート1!$A:$BS,MATCH($DF$12&amp;"_"&amp;DH$20,データシート1!$A$1:$BS$1,0),0)</f>
        <v>#N/A</v>
      </c>
      <c r="DI55" s="74" t="e">
        <f>VLOOKUP($AX55&amp;"_"&amp;$DF$14,データシート1!$A:$BS,MATCH($DF$12&amp;"_"&amp;DI$20,データシート1!$A$1:$BS$1,0),0)</f>
        <v>#N/A</v>
      </c>
      <c r="DJ55" s="74" t="e">
        <f>VLOOKUP($AX55&amp;"_"&amp;$DF$14,データシート1!$A:$BS,MATCH($DF$12&amp;"_"&amp;DJ$20,データシート1!$A$1:$BS$1,0),0)</f>
        <v>#N/A</v>
      </c>
      <c r="DK55" s="74" t="e">
        <f>VLOOKUP($AX55&amp;"_"&amp;$DF$14,データシート1!$A:$BS,MATCH($DF$12&amp;"_"&amp;DK$20,データシート1!$A$1:$BS$1,0),0)</f>
        <v>#N/A</v>
      </c>
      <c r="DL55" s="78" t="e">
        <f t="shared" si="12"/>
        <v>#N/A</v>
      </c>
      <c r="DN55" s="139" t="e">
        <f t="shared" si="26"/>
        <v>#N/A</v>
      </c>
      <c r="DO55" s="140" t="e">
        <f t="shared" si="27"/>
        <v>#N/A</v>
      </c>
      <c r="DP55" s="140" t="e">
        <f t="shared" si="29"/>
        <v>#N/A</v>
      </c>
      <c r="DQ55" s="140" t="e">
        <f t="shared" si="30"/>
        <v>#N/A</v>
      </c>
      <c r="DR55" s="140" t="e">
        <f t="shared" si="31"/>
        <v>#N/A</v>
      </c>
      <c r="DS55" s="141" t="e">
        <f t="shared" si="28"/>
        <v>#N/A</v>
      </c>
    </row>
    <row r="56" spans="2:123" ht="30" customHeight="1">
      <c r="B56" s="658"/>
      <c r="C56" s="23"/>
      <c r="D56" s="23"/>
      <c r="E56" s="23"/>
      <c r="F56" s="23"/>
      <c r="G56" s="23"/>
      <c r="H56" s="23"/>
      <c r="I56" s="23"/>
      <c r="J56" s="23"/>
      <c r="K56" s="23"/>
      <c r="L56" s="23"/>
      <c r="M56" s="23"/>
      <c r="N56" s="23"/>
      <c r="O56" s="23"/>
      <c r="P56" s="23"/>
      <c r="Q56" s="23"/>
      <c r="R56" s="23"/>
      <c r="S56" s="23"/>
      <c r="T56" s="23"/>
      <c r="U56" s="23"/>
      <c r="V56" s="23"/>
      <c r="W56" s="23"/>
      <c r="X56" s="23"/>
      <c r="Y56" s="23"/>
      <c r="Z56" s="23"/>
      <c r="AA56" s="657"/>
      <c r="AB56" s="23"/>
      <c r="AC56" s="658"/>
      <c r="AD56" s="23"/>
      <c r="AE56" s="23"/>
      <c r="AF56" s="23"/>
      <c r="AG56" s="23"/>
      <c r="AH56" s="23"/>
      <c r="AI56" s="23"/>
      <c r="AQ56" s="18"/>
      <c r="AR56" s="18"/>
      <c r="AS56" s="18"/>
      <c r="AT56" s="313"/>
      <c r="AX56" s="20">
        <f>比較地域マスタ!$Y41</f>
        <v>0</v>
      </c>
      <c r="AY56" s="20" t="str">
        <f>IF(IFERROR(比較地域マスタ!$Z41,"")=0,"",IFERROR(比較地域マスタ!$Z41,""))</f>
        <v/>
      </c>
      <c r="BB56" s="122">
        <f t="shared" si="0"/>
        <v>0</v>
      </c>
      <c r="BC56" s="123" t="str">
        <f t="shared" si="0"/>
        <v/>
      </c>
      <c r="BD56" s="40" t="e">
        <f t="shared" si="14"/>
        <v>#N/A</v>
      </c>
      <c r="BE56" s="40" t="e">
        <f t="shared" si="15"/>
        <v>#N/A</v>
      </c>
      <c r="BF56" s="40" t="e">
        <f>VLOOKUP($AX56&amp;"_"&amp;$BC$14,データシート1!$A:$BS,MATCH($BC$12&amp;"_"&amp;BF$20,データシート1!$A$1:$BS$1,0),0)</f>
        <v>#N/A</v>
      </c>
      <c r="BG56" s="40" t="e">
        <f>VLOOKUP($AX56&amp;"_"&amp;$BC$14,データシート1!$A:$BS,MATCH($BC$12&amp;"_"&amp;BG$20,データシート1!$A$1:$BS$1,0),0)</f>
        <v>#N/A</v>
      </c>
      <c r="BH56" s="40" t="e">
        <f>VLOOKUP($AX56&amp;"_"&amp;$BC$14,データシート1!$A:$BS,MATCH($BC$12&amp;"_"&amp;BH$20,データシート1!$A$1:$BS$1,0),0)</f>
        <v>#N/A</v>
      </c>
      <c r="BI56" s="40" t="e">
        <f>VLOOKUP($AX56&amp;"_"&amp;$BC$14,データシート1!$A:$BS,MATCH($BC$12&amp;"_"&amp;BI$20,データシート1!$A$1:$BS$1,0),0)</f>
        <v>#N/A</v>
      </c>
      <c r="BJ56" s="40" t="e">
        <f>VLOOKUP($AX56&amp;"_"&amp;$BC$14,データシート1!$A:$BS,MATCH($BC$12&amp;"_"&amp;BJ$20,データシート1!$A$1:$BS$1,0),0)</f>
        <v>#N/A</v>
      </c>
      <c r="BK56" s="40" t="e">
        <f t="shared" si="1"/>
        <v>#N/A</v>
      </c>
      <c r="BL56" s="40" t="e">
        <f t="shared" si="2"/>
        <v>#N/A</v>
      </c>
      <c r="BM56" s="40" t="e">
        <f>VLOOKUP($AX56&amp;"_"&amp;$BC$14,データシート1!$A:$BS,MATCH($BC$12&amp;"_"&amp;BM$20,データシート1!$A$1:$BS$1,0),0)</f>
        <v>#N/A</v>
      </c>
      <c r="BN56" s="40" t="e">
        <f>VLOOKUP($AX56&amp;"_"&amp;$BC$14,データシート1!$A:$BS,MATCH($BC$12&amp;"_"&amp;BN$20,データシート1!$A$1:$BS$1,0),0)</f>
        <v>#N/A</v>
      </c>
      <c r="BO56" s="40" t="e">
        <f>VLOOKUP($AX56&amp;"_"&amp;$BC$14,データシート1!$A:$BS,MATCH($BC$12&amp;"_"&amp;BO$20,データシート1!$A$1:$BS$1,0),0)</f>
        <v>#N/A</v>
      </c>
      <c r="BP56" s="40" t="e">
        <f>VLOOKUP($AX56&amp;"_"&amp;$BC$14,データシート1!$A:$BS,MATCH($BC$12&amp;"_"&amp;BP$20,データシート1!$A$1:$BS$1,0),0)</f>
        <v>#N/A</v>
      </c>
      <c r="BQ56" s="40" t="e">
        <f>VLOOKUP($AX56&amp;"_"&amp;$BC$14,データシート1!$A:$BS,MATCH($BC$12&amp;"_"&amp;BQ$20,データシート1!$A$1:$BS$1,0),0)</f>
        <v>#N/A</v>
      </c>
      <c r="BR56" s="41" t="e">
        <f t="shared" si="3"/>
        <v>#N/A</v>
      </c>
      <c r="BT56" s="134" t="str">
        <f t="shared" si="4"/>
        <v/>
      </c>
      <c r="BU56" s="38" t="e">
        <f t="shared" si="25"/>
        <v>#N/A</v>
      </c>
      <c r="BV56" s="69" t="e">
        <f t="shared" si="16"/>
        <v>#N/A</v>
      </c>
      <c r="BW56" s="69" t="e">
        <f t="shared" si="16"/>
        <v>#N/A</v>
      </c>
      <c r="BX56" s="69" t="e">
        <f t="shared" si="16"/>
        <v>#N/A</v>
      </c>
      <c r="BY56" s="69" t="e">
        <f t="shared" si="16"/>
        <v>#N/A</v>
      </c>
      <c r="BZ56" s="69" t="e">
        <f t="shared" si="16"/>
        <v>#N/A</v>
      </c>
      <c r="CA56" s="69" t="e">
        <f t="shared" si="32"/>
        <v>#N/A</v>
      </c>
      <c r="CB56" s="69" t="e">
        <f t="shared" si="32"/>
        <v>#N/A</v>
      </c>
      <c r="CC56" s="69" t="e">
        <f t="shared" si="32"/>
        <v>#N/A</v>
      </c>
      <c r="CD56" s="69" t="e">
        <f t="shared" si="32"/>
        <v>#N/A</v>
      </c>
      <c r="CE56" s="69" t="e">
        <f t="shared" si="32"/>
        <v>#N/A</v>
      </c>
      <c r="CF56" s="69" t="e">
        <f t="shared" si="32"/>
        <v>#N/A</v>
      </c>
      <c r="CG56" s="69" t="e">
        <f t="shared" si="32"/>
        <v>#N/A</v>
      </c>
      <c r="CH56" s="69" t="e">
        <f t="shared" si="32"/>
        <v>#N/A</v>
      </c>
      <c r="CI56" s="135" t="e">
        <f t="shared" si="6"/>
        <v>#N/A</v>
      </c>
      <c r="CK56" s="136" t="str">
        <f t="shared" si="7"/>
        <v/>
      </c>
      <c r="CL56" s="137" t="e">
        <f t="shared" si="17"/>
        <v>#N/A</v>
      </c>
      <c r="CM56" s="75" t="e">
        <f t="shared" si="18"/>
        <v>#N/A</v>
      </c>
      <c r="CN56" s="76" t="e">
        <f t="shared" si="19"/>
        <v>#N/A</v>
      </c>
      <c r="CO56" s="75" t="e">
        <f t="shared" si="20"/>
        <v>#N/A</v>
      </c>
      <c r="CP56" s="76" t="e">
        <f t="shared" si="8"/>
        <v>#N/A</v>
      </c>
      <c r="CQ56" s="75" t="e">
        <f t="shared" si="21"/>
        <v>#N/A</v>
      </c>
      <c r="CR56" s="76" t="e">
        <f t="shared" si="9"/>
        <v>#N/A</v>
      </c>
      <c r="CS56" s="75" t="e">
        <f t="shared" si="22"/>
        <v>#N/A</v>
      </c>
      <c r="CT56" s="76" t="e">
        <f t="shared" si="10"/>
        <v>#N/A</v>
      </c>
      <c r="CU56" s="77" t="e">
        <f t="shared" si="23"/>
        <v>#N/A</v>
      </c>
      <c r="CW56" s="1078" t="e">
        <f t="shared" si="24"/>
        <v>#N/A</v>
      </c>
      <c r="CX56" s="1081" t="e">
        <f>VLOOKUP($AX56&amp;"_"&amp;$CW$14,データシート1!$A:$BS,MATCH($CW$12&amp;"_"&amp;CX$20,データシート1!$A$1:$BS$1,0),0)</f>
        <v>#N/A</v>
      </c>
      <c r="CY56" s="1081" t="e">
        <f>VLOOKUP($AX56&amp;"_"&amp;$CW$14,データシート1!$A:$BS,MATCH($CW$12&amp;"_"&amp;CY$20,データシート1!$A$1:$BS$1,0),0)</f>
        <v>#N/A</v>
      </c>
      <c r="CZ56" s="1081" t="e">
        <f>VLOOKUP($AX56&amp;"_"&amp;$CW$14,データシート1!$A:$BS,MATCH($CW$12&amp;"_"&amp;CZ$20,データシート1!$A$1:$BS$1,0),0)</f>
        <v>#N/A</v>
      </c>
      <c r="DA56" s="1081" t="e">
        <f>VLOOKUP($AX56&amp;"_"&amp;$CW$14,データシート1!$A:$BS,MATCH($CW$12&amp;"_"&amp;DA$20,データシート1!$A$1:$BS$1,0),0)</f>
        <v>#N/A</v>
      </c>
      <c r="DB56" s="1081" t="e">
        <f>VLOOKUP($AX56&amp;"_"&amp;$CW$14,データシート1!$A:$BS,MATCH($CW$12&amp;"_"&amp;DB$20,データシート1!$A$1:$BS$1,0),0)</f>
        <v>#N/A</v>
      </c>
      <c r="DC56" s="1081" t="e">
        <f>VLOOKUP($AX56&amp;"_"&amp;$CW$14,データシート1!$A:$BS,MATCH($CW$12&amp;"_"&amp;DC$20,データシート1!$A$1:$BS$1,0),0)</f>
        <v>#N/A</v>
      </c>
      <c r="DD56" s="1080" t="e">
        <f t="shared" si="11"/>
        <v>#N/A</v>
      </c>
      <c r="DF56" s="138" t="e">
        <f>VLOOKUP($AX56&amp;"_"&amp;$DF$14,データシート1!$A:$BS,MATCH($DF$12&amp;"_"&amp;DF$20,データシート1!$A$1:$BS$1,0),0)</f>
        <v>#N/A</v>
      </c>
      <c r="DG56" s="74" t="e">
        <f>VLOOKUP($AX56&amp;"_"&amp;$DF$14,データシート1!$A:$BS,MATCH($DF$12&amp;"_"&amp;DG$20,データシート1!$A$1:$BS$1,0),0)</f>
        <v>#N/A</v>
      </c>
      <c r="DH56" s="74" t="e">
        <f>VLOOKUP($AX56&amp;"_"&amp;$DF$14,データシート1!$A:$BS,MATCH($DF$12&amp;"_"&amp;DH$20,データシート1!$A$1:$BS$1,0),0)</f>
        <v>#N/A</v>
      </c>
      <c r="DI56" s="74" t="e">
        <f>VLOOKUP($AX56&amp;"_"&amp;$DF$14,データシート1!$A:$BS,MATCH($DF$12&amp;"_"&amp;DI$20,データシート1!$A$1:$BS$1,0),0)</f>
        <v>#N/A</v>
      </c>
      <c r="DJ56" s="74" t="e">
        <f>VLOOKUP($AX56&amp;"_"&amp;$DF$14,データシート1!$A:$BS,MATCH($DF$12&amp;"_"&amp;DJ$20,データシート1!$A$1:$BS$1,0),0)</f>
        <v>#N/A</v>
      </c>
      <c r="DK56" s="74" t="e">
        <f>VLOOKUP($AX56&amp;"_"&amp;$DF$14,データシート1!$A:$BS,MATCH($DF$12&amp;"_"&amp;DK$20,データシート1!$A$1:$BS$1,0),0)</f>
        <v>#N/A</v>
      </c>
      <c r="DL56" s="78" t="e">
        <f t="shared" si="12"/>
        <v>#N/A</v>
      </c>
      <c r="DN56" s="139" t="e">
        <f t="shared" si="26"/>
        <v>#N/A</v>
      </c>
      <c r="DO56" s="140" t="e">
        <f t="shared" si="27"/>
        <v>#N/A</v>
      </c>
      <c r="DP56" s="140" t="e">
        <f t="shared" si="29"/>
        <v>#N/A</v>
      </c>
      <c r="DQ56" s="140" t="e">
        <f t="shared" si="30"/>
        <v>#N/A</v>
      </c>
      <c r="DR56" s="140" t="e">
        <f t="shared" si="31"/>
        <v>#N/A</v>
      </c>
      <c r="DS56" s="141" t="e">
        <f t="shared" si="28"/>
        <v>#N/A</v>
      </c>
    </row>
    <row r="57" spans="2:123" ht="30" customHeight="1">
      <c r="B57" s="658"/>
      <c r="C57" s="23"/>
      <c r="D57" s="23"/>
      <c r="E57" s="23"/>
      <c r="F57" s="23"/>
      <c r="G57" s="23"/>
      <c r="H57" s="23"/>
      <c r="I57" s="23"/>
      <c r="J57" s="23"/>
      <c r="K57" s="23"/>
      <c r="L57" s="23"/>
      <c r="M57" s="23"/>
      <c r="N57" s="23"/>
      <c r="O57" s="23"/>
      <c r="P57" s="23"/>
      <c r="Q57" s="23"/>
      <c r="R57" s="23"/>
      <c r="S57" s="23"/>
      <c r="T57" s="23"/>
      <c r="U57" s="23"/>
      <c r="V57" s="23"/>
      <c r="W57" s="23"/>
      <c r="X57" s="23"/>
      <c r="Y57" s="23"/>
      <c r="Z57" s="23"/>
      <c r="AA57" s="657"/>
      <c r="AB57" s="23"/>
      <c r="AC57" s="658"/>
      <c r="AD57" s="23"/>
      <c r="AE57" s="23"/>
      <c r="AF57" s="23"/>
      <c r="AG57" s="23"/>
      <c r="AH57" s="23"/>
      <c r="AI57" s="23"/>
      <c r="AQ57" s="18"/>
      <c r="AR57" s="18"/>
      <c r="AS57" s="18"/>
      <c r="AT57" s="313"/>
      <c r="AX57" s="20">
        <f>比較地域マスタ!$Y42</f>
        <v>0</v>
      </c>
      <c r="AY57" s="20" t="str">
        <f>IF(IFERROR(比較地域マスタ!$Z42,"")=0,"",IFERROR(比較地域マスタ!$Z42,""))</f>
        <v/>
      </c>
      <c r="BB57" s="122">
        <f t="shared" si="0"/>
        <v>0</v>
      </c>
      <c r="BC57" s="123" t="str">
        <f t="shared" si="0"/>
        <v/>
      </c>
      <c r="BD57" s="40" t="e">
        <f t="shared" si="14"/>
        <v>#N/A</v>
      </c>
      <c r="BE57" s="40" t="e">
        <f t="shared" si="15"/>
        <v>#N/A</v>
      </c>
      <c r="BF57" s="40" t="e">
        <f>VLOOKUP($AX57&amp;"_"&amp;$BC$14,データシート1!$A:$BS,MATCH($BC$12&amp;"_"&amp;BF$20,データシート1!$A$1:$BS$1,0),0)</f>
        <v>#N/A</v>
      </c>
      <c r="BG57" s="40" t="e">
        <f>VLOOKUP($AX57&amp;"_"&amp;$BC$14,データシート1!$A:$BS,MATCH($BC$12&amp;"_"&amp;BG$20,データシート1!$A$1:$BS$1,0),0)</f>
        <v>#N/A</v>
      </c>
      <c r="BH57" s="40" t="e">
        <f>VLOOKUP($AX57&amp;"_"&amp;$BC$14,データシート1!$A:$BS,MATCH($BC$12&amp;"_"&amp;BH$20,データシート1!$A$1:$BS$1,0),0)</f>
        <v>#N/A</v>
      </c>
      <c r="BI57" s="40" t="e">
        <f>VLOOKUP($AX57&amp;"_"&amp;$BC$14,データシート1!$A:$BS,MATCH($BC$12&amp;"_"&amp;BI$20,データシート1!$A$1:$BS$1,0),0)</f>
        <v>#N/A</v>
      </c>
      <c r="BJ57" s="40" t="e">
        <f>VLOOKUP($AX57&amp;"_"&amp;$BC$14,データシート1!$A:$BS,MATCH($BC$12&amp;"_"&amp;BJ$20,データシート1!$A$1:$BS$1,0),0)</f>
        <v>#N/A</v>
      </c>
      <c r="BK57" s="40" t="e">
        <f t="shared" si="1"/>
        <v>#N/A</v>
      </c>
      <c r="BL57" s="40" t="e">
        <f t="shared" si="2"/>
        <v>#N/A</v>
      </c>
      <c r="BM57" s="40" t="e">
        <f>VLOOKUP($AX57&amp;"_"&amp;$BC$14,データシート1!$A:$BS,MATCH($BC$12&amp;"_"&amp;BM$20,データシート1!$A$1:$BS$1,0),0)</f>
        <v>#N/A</v>
      </c>
      <c r="BN57" s="40" t="e">
        <f>VLOOKUP($AX57&amp;"_"&amp;$BC$14,データシート1!$A:$BS,MATCH($BC$12&amp;"_"&amp;BN$20,データシート1!$A$1:$BS$1,0),0)</f>
        <v>#N/A</v>
      </c>
      <c r="BO57" s="40" t="e">
        <f>VLOOKUP($AX57&amp;"_"&amp;$BC$14,データシート1!$A:$BS,MATCH($BC$12&amp;"_"&amp;BO$20,データシート1!$A$1:$BS$1,0),0)</f>
        <v>#N/A</v>
      </c>
      <c r="BP57" s="40" t="e">
        <f>VLOOKUP($AX57&amp;"_"&amp;$BC$14,データシート1!$A:$BS,MATCH($BC$12&amp;"_"&amp;BP$20,データシート1!$A$1:$BS$1,0),0)</f>
        <v>#N/A</v>
      </c>
      <c r="BQ57" s="40" t="e">
        <f>VLOOKUP($AX57&amp;"_"&amp;$BC$14,データシート1!$A:$BS,MATCH($BC$12&amp;"_"&amp;BQ$20,データシート1!$A$1:$BS$1,0),0)</f>
        <v>#N/A</v>
      </c>
      <c r="BR57" s="41" t="e">
        <f t="shared" si="3"/>
        <v>#N/A</v>
      </c>
      <c r="BT57" s="134" t="str">
        <f t="shared" si="4"/>
        <v/>
      </c>
      <c r="BU57" s="38" t="e">
        <f t="shared" si="25"/>
        <v>#N/A</v>
      </c>
      <c r="BV57" s="69" t="e">
        <f t="shared" si="16"/>
        <v>#N/A</v>
      </c>
      <c r="BW57" s="69" t="e">
        <f t="shared" si="16"/>
        <v>#N/A</v>
      </c>
      <c r="BX57" s="69" t="e">
        <f t="shared" si="16"/>
        <v>#N/A</v>
      </c>
      <c r="BY57" s="69" t="e">
        <f t="shared" si="16"/>
        <v>#N/A</v>
      </c>
      <c r="BZ57" s="69" t="e">
        <f t="shared" si="16"/>
        <v>#N/A</v>
      </c>
      <c r="CA57" s="69" t="e">
        <f t="shared" si="32"/>
        <v>#N/A</v>
      </c>
      <c r="CB57" s="69" t="e">
        <f t="shared" si="32"/>
        <v>#N/A</v>
      </c>
      <c r="CC57" s="69" t="e">
        <f t="shared" si="32"/>
        <v>#N/A</v>
      </c>
      <c r="CD57" s="69" t="e">
        <f t="shared" si="32"/>
        <v>#N/A</v>
      </c>
      <c r="CE57" s="69" t="e">
        <f t="shared" si="32"/>
        <v>#N/A</v>
      </c>
      <c r="CF57" s="69" t="e">
        <f t="shared" si="32"/>
        <v>#N/A</v>
      </c>
      <c r="CG57" s="69" t="e">
        <f t="shared" si="32"/>
        <v>#N/A</v>
      </c>
      <c r="CH57" s="69" t="e">
        <f t="shared" si="32"/>
        <v>#N/A</v>
      </c>
      <c r="CI57" s="135" t="e">
        <f t="shared" si="6"/>
        <v>#N/A</v>
      </c>
      <c r="CK57" s="136" t="str">
        <f t="shared" si="7"/>
        <v/>
      </c>
      <c r="CL57" s="137" t="e">
        <f t="shared" si="17"/>
        <v>#N/A</v>
      </c>
      <c r="CM57" s="75" t="e">
        <f t="shared" si="18"/>
        <v>#N/A</v>
      </c>
      <c r="CN57" s="76" t="e">
        <f t="shared" si="19"/>
        <v>#N/A</v>
      </c>
      <c r="CO57" s="75" t="e">
        <f t="shared" si="20"/>
        <v>#N/A</v>
      </c>
      <c r="CP57" s="76" t="e">
        <f t="shared" si="8"/>
        <v>#N/A</v>
      </c>
      <c r="CQ57" s="75" t="e">
        <f t="shared" si="21"/>
        <v>#N/A</v>
      </c>
      <c r="CR57" s="76" t="e">
        <f t="shared" si="9"/>
        <v>#N/A</v>
      </c>
      <c r="CS57" s="75" t="e">
        <f t="shared" si="22"/>
        <v>#N/A</v>
      </c>
      <c r="CT57" s="76" t="e">
        <f t="shared" si="10"/>
        <v>#N/A</v>
      </c>
      <c r="CU57" s="77" t="e">
        <f t="shared" si="23"/>
        <v>#N/A</v>
      </c>
      <c r="CW57" s="1078" t="e">
        <f t="shared" si="24"/>
        <v>#N/A</v>
      </c>
      <c r="CX57" s="1081" t="e">
        <f>VLOOKUP($AX57&amp;"_"&amp;$CW$14,データシート1!$A:$BS,MATCH($CW$12&amp;"_"&amp;CX$20,データシート1!$A$1:$BS$1,0),0)</f>
        <v>#N/A</v>
      </c>
      <c r="CY57" s="1081" t="e">
        <f>VLOOKUP($AX57&amp;"_"&amp;$CW$14,データシート1!$A:$BS,MATCH($CW$12&amp;"_"&amp;CY$20,データシート1!$A$1:$BS$1,0),0)</f>
        <v>#N/A</v>
      </c>
      <c r="CZ57" s="1081" t="e">
        <f>VLOOKUP($AX57&amp;"_"&amp;$CW$14,データシート1!$A:$BS,MATCH($CW$12&amp;"_"&amp;CZ$20,データシート1!$A$1:$BS$1,0),0)</f>
        <v>#N/A</v>
      </c>
      <c r="DA57" s="1081" t="e">
        <f>VLOOKUP($AX57&amp;"_"&amp;$CW$14,データシート1!$A:$BS,MATCH($CW$12&amp;"_"&amp;DA$20,データシート1!$A$1:$BS$1,0),0)</f>
        <v>#N/A</v>
      </c>
      <c r="DB57" s="1081" t="e">
        <f>VLOOKUP($AX57&amp;"_"&amp;$CW$14,データシート1!$A:$BS,MATCH($CW$12&amp;"_"&amp;DB$20,データシート1!$A$1:$BS$1,0),0)</f>
        <v>#N/A</v>
      </c>
      <c r="DC57" s="1081" t="e">
        <f>VLOOKUP($AX57&amp;"_"&amp;$CW$14,データシート1!$A:$BS,MATCH($CW$12&amp;"_"&amp;DC$20,データシート1!$A$1:$BS$1,0),0)</f>
        <v>#N/A</v>
      </c>
      <c r="DD57" s="1080" t="e">
        <f t="shared" si="11"/>
        <v>#N/A</v>
      </c>
      <c r="DF57" s="138" t="e">
        <f>VLOOKUP($AX57&amp;"_"&amp;$DF$14,データシート1!$A:$BS,MATCH($DF$12&amp;"_"&amp;DF$20,データシート1!$A$1:$BS$1,0),0)</f>
        <v>#N/A</v>
      </c>
      <c r="DG57" s="74" t="e">
        <f>VLOOKUP($AX57&amp;"_"&amp;$DF$14,データシート1!$A:$BS,MATCH($DF$12&amp;"_"&amp;DG$20,データシート1!$A$1:$BS$1,0),0)</f>
        <v>#N/A</v>
      </c>
      <c r="DH57" s="74" t="e">
        <f>VLOOKUP($AX57&amp;"_"&amp;$DF$14,データシート1!$A:$BS,MATCH($DF$12&amp;"_"&amp;DH$20,データシート1!$A$1:$BS$1,0),0)</f>
        <v>#N/A</v>
      </c>
      <c r="DI57" s="74" t="e">
        <f>VLOOKUP($AX57&amp;"_"&amp;$DF$14,データシート1!$A:$BS,MATCH($DF$12&amp;"_"&amp;DI$20,データシート1!$A$1:$BS$1,0),0)</f>
        <v>#N/A</v>
      </c>
      <c r="DJ57" s="74" t="e">
        <f>VLOOKUP($AX57&amp;"_"&amp;$DF$14,データシート1!$A:$BS,MATCH($DF$12&amp;"_"&amp;DJ$20,データシート1!$A$1:$BS$1,0),0)</f>
        <v>#N/A</v>
      </c>
      <c r="DK57" s="74" t="e">
        <f>VLOOKUP($AX57&amp;"_"&amp;$DF$14,データシート1!$A:$BS,MATCH($DF$12&amp;"_"&amp;DK$20,データシート1!$A$1:$BS$1,0),0)</f>
        <v>#N/A</v>
      </c>
      <c r="DL57" s="78" t="e">
        <f t="shared" si="12"/>
        <v>#N/A</v>
      </c>
      <c r="DN57" s="139" t="e">
        <f t="shared" si="26"/>
        <v>#N/A</v>
      </c>
      <c r="DO57" s="140" t="e">
        <f t="shared" si="27"/>
        <v>#N/A</v>
      </c>
      <c r="DP57" s="140" t="e">
        <f t="shared" si="29"/>
        <v>#N/A</v>
      </c>
      <c r="DQ57" s="140" t="e">
        <f t="shared" si="30"/>
        <v>#N/A</v>
      </c>
      <c r="DR57" s="140" t="e">
        <f t="shared" si="31"/>
        <v>#N/A</v>
      </c>
      <c r="DS57" s="141" t="e">
        <f t="shared" si="28"/>
        <v>#N/A</v>
      </c>
    </row>
    <row r="58" spans="2:123" ht="30" customHeight="1">
      <c r="B58" s="658"/>
      <c r="C58" s="23"/>
      <c r="D58" s="23"/>
      <c r="E58" s="23"/>
      <c r="F58" s="23"/>
      <c r="G58" s="23"/>
      <c r="H58" s="23"/>
      <c r="I58" s="23"/>
      <c r="J58" s="23"/>
      <c r="K58" s="23"/>
      <c r="L58" s="23"/>
      <c r="M58" s="23"/>
      <c r="N58" s="23"/>
      <c r="O58" s="23"/>
      <c r="P58" s="23"/>
      <c r="Q58" s="23"/>
      <c r="R58" s="23"/>
      <c r="S58" s="23"/>
      <c r="T58" s="23"/>
      <c r="U58" s="23"/>
      <c r="V58" s="23"/>
      <c r="W58" s="23"/>
      <c r="X58" s="23"/>
      <c r="Y58" s="23"/>
      <c r="Z58" s="23"/>
      <c r="AA58" s="657"/>
      <c r="AB58" s="23"/>
      <c r="AC58" s="658"/>
      <c r="AD58" s="23"/>
      <c r="AE58" s="23"/>
      <c r="AF58" s="23"/>
      <c r="AG58" s="23"/>
      <c r="AH58" s="23"/>
      <c r="AI58" s="23"/>
      <c r="AQ58" s="18"/>
      <c r="AR58" s="18"/>
      <c r="AS58" s="18"/>
      <c r="AT58" s="313"/>
      <c r="AX58" s="20">
        <f>比較地域マスタ!$Y43</f>
        <v>0</v>
      </c>
      <c r="AY58" s="20" t="str">
        <f>IF(IFERROR(比較地域マスタ!$Z43,"")=0,"",IFERROR(比較地域マスタ!$Z43,""))</f>
        <v/>
      </c>
      <c r="BB58" s="122">
        <f t="shared" si="0"/>
        <v>0</v>
      </c>
      <c r="BC58" s="123" t="str">
        <f t="shared" si="0"/>
        <v/>
      </c>
      <c r="BD58" s="40" t="e">
        <f t="shared" si="14"/>
        <v>#N/A</v>
      </c>
      <c r="BE58" s="40" t="e">
        <f t="shared" si="15"/>
        <v>#N/A</v>
      </c>
      <c r="BF58" s="40" t="e">
        <f>VLOOKUP($AX58&amp;"_"&amp;$BC$14,データシート1!$A:$BS,MATCH($BC$12&amp;"_"&amp;BF$20,データシート1!$A$1:$BS$1,0),0)</f>
        <v>#N/A</v>
      </c>
      <c r="BG58" s="40" t="e">
        <f>VLOOKUP($AX58&amp;"_"&amp;$BC$14,データシート1!$A:$BS,MATCH($BC$12&amp;"_"&amp;BG$20,データシート1!$A$1:$BS$1,0),0)</f>
        <v>#N/A</v>
      </c>
      <c r="BH58" s="40" t="e">
        <f>VLOOKUP($AX58&amp;"_"&amp;$BC$14,データシート1!$A:$BS,MATCH($BC$12&amp;"_"&amp;BH$20,データシート1!$A$1:$BS$1,0),0)</f>
        <v>#N/A</v>
      </c>
      <c r="BI58" s="40" t="e">
        <f>VLOOKUP($AX58&amp;"_"&amp;$BC$14,データシート1!$A:$BS,MATCH($BC$12&amp;"_"&amp;BI$20,データシート1!$A$1:$BS$1,0),0)</f>
        <v>#N/A</v>
      </c>
      <c r="BJ58" s="40" t="e">
        <f>VLOOKUP($AX58&amp;"_"&amp;$BC$14,データシート1!$A:$BS,MATCH($BC$12&amp;"_"&amp;BJ$20,データシート1!$A$1:$BS$1,0),0)</f>
        <v>#N/A</v>
      </c>
      <c r="BK58" s="40" t="e">
        <f t="shared" si="1"/>
        <v>#N/A</v>
      </c>
      <c r="BL58" s="40" t="e">
        <f t="shared" si="2"/>
        <v>#N/A</v>
      </c>
      <c r="BM58" s="40" t="e">
        <f>VLOOKUP($AX58&amp;"_"&amp;$BC$14,データシート1!$A:$BS,MATCH($BC$12&amp;"_"&amp;BM$20,データシート1!$A$1:$BS$1,0),0)</f>
        <v>#N/A</v>
      </c>
      <c r="BN58" s="40" t="e">
        <f>VLOOKUP($AX58&amp;"_"&amp;$BC$14,データシート1!$A:$BS,MATCH($BC$12&amp;"_"&amp;BN$20,データシート1!$A$1:$BS$1,0),0)</f>
        <v>#N/A</v>
      </c>
      <c r="BO58" s="40" t="e">
        <f>VLOOKUP($AX58&amp;"_"&amp;$BC$14,データシート1!$A:$BS,MATCH($BC$12&amp;"_"&amp;BO$20,データシート1!$A$1:$BS$1,0),0)</f>
        <v>#N/A</v>
      </c>
      <c r="BP58" s="40" t="e">
        <f>VLOOKUP($AX58&amp;"_"&amp;$BC$14,データシート1!$A:$BS,MATCH($BC$12&amp;"_"&amp;BP$20,データシート1!$A$1:$BS$1,0),0)</f>
        <v>#N/A</v>
      </c>
      <c r="BQ58" s="40" t="e">
        <f>VLOOKUP($AX58&amp;"_"&amp;$BC$14,データシート1!$A:$BS,MATCH($BC$12&amp;"_"&amp;BQ$20,データシート1!$A$1:$BS$1,0),0)</f>
        <v>#N/A</v>
      </c>
      <c r="BR58" s="41" t="e">
        <f t="shared" si="3"/>
        <v>#N/A</v>
      </c>
      <c r="BT58" s="134" t="str">
        <f t="shared" si="4"/>
        <v/>
      </c>
      <c r="BU58" s="38" t="e">
        <f t="shared" si="25"/>
        <v>#N/A</v>
      </c>
      <c r="BV58" s="69" t="e">
        <f t="shared" si="16"/>
        <v>#N/A</v>
      </c>
      <c r="BW58" s="69" t="e">
        <f t="shared" si="16"/>
        <v>#N/A</v>
      </c>
      <c r="BX58" s="69" t="e">
        <f t="shared" si="16"/>
        <v>#N/A</v>
      </c>
      <c r="BY58" s="69" t="e">
        <f t="shared" si="16"/>
        <v>#N/A</v>
      </c>
      <c r="BZ58" s="69" t="e">
        <f t="shared" si="16"/>
        <v>#N/A</v>
      </c>
      <c r="CA58" s="69" t="e">
        <f t="shared" si="32"/>
        <v>#N/A</v>
      </c>
      <c r="CB58" s="69" t="e">
        <f t="shared" si="32"/>
        <v>#N/A</v>
      </c>
      <c r="CC58" s="69" t="e">
        <f t="shared" si="32"/>
        <v>#N/A</v>
      </c>
      <c r="CD58" s="69" t="e">
        <f t="shared" si="32"/>
        <v>#N/A</v>
      </c>
      <c r="CE58" s="69" t="e">
        <f t="shared" si="32"/>
        <v>#N/A</v>
      </c>
      <c r="CF58" s="69" t="e">
        <f t="shared" si="32"/>
        <v>#N/A</v>
      </c>
      <c r="CG58" s="69" t="e">
        <f t="shared" si="32"/>
        <v>#N/A</v>
      </c>
      <c r="CH58" s="69" t="e">
        <f t="shared" si="32"/>
        <v>#N/A</v>
      </c>
      <c r="CI58" s="135" t="e">
        <f t="shared" si="6"/>
        <v>#N/A</v>
      </c>
      <c r="CK58" s="136" t="str">
        <f t="shared" si="7"/>
        <v/>
      </c>
      <c r="CL58" s="137" t="e">
        <f t="shared" si="17"/>
        <v>#N/A</v>
      </c>
      <c r="CM58" s="75" t="e">
        <f t="shared" si="18"/>
        <v>#N/A</v>
      </c>
      <c r="CN58" s="76" t="e">
        <f t="shared" si="19"/>
        <v>#N/A</v>
      </c>
      <c r="CO58" s="75" t="e">
        <f t="shared" si="20"/>
        <v>#N/A</v>
      </c>
      <c r="CP58" s="76" t="e">
        <f t="shared" si="8"/>
        <v>#N/A</v>
      </c>
      <c r="CQ58" s="75" t="e">
        <f t="shared" si="21"/>
        <v>#N/A</v>
      </c>
      <c r="CR58" s="76" t="e">
        <f t="shared" si="9"/>
        <v>#N/A</v>
      </c>
      <c r="CS58" s="75" t="e">
        <f t="shared" si="22"/>
        <v>#N/A</v>
      </c>
      <c r="CT58" s="76" t="e">
        <f t="shared" si="10"/>
        <v>#N/A</v>
      </c>
      <c r="CU58" s="77" t="e">
        <f t="shared" si="23"/>
        <v>#N/A</v>
      </c>
      <c r="CW58" s="1078" t="e">
        <f t="shared" si="24"/>
        <v>#N/A</v>
      </c>
      <c r="CX58" s="1081" t="e">
        <f>VLOOKUP($AX58&amp;"_"&amp;$CW$14,データシート1!$A:$BS,MATCH($CW$12&amp;"_"&amp;CX$20,データシート1!$A$1:$BS$1,0),0)</f>
        <v>#N/A</v>
      </c>
      <c r="CY58" s="1081" t="e">
        <f>VLOOKUP($AX58&amp;"_"&amp;$CW$14,データシート1!$A:$BS,MATCH($CW$12&amp;"_"&amp;CY$20,データシート1!$A$1:$BS$1,0),0)</f>
        <v>#N/A</v>
      </c>
      <c r="CZ58" s="1081" t="e">
        <f>VLOOKUP($AX58&amp;"_"&amp;$CW$14,データシート1!$A:$BS,MATCH($CW$12&amp;"_"&amp;CZ$20,データシート1!$A$1:$BS$1,0),0)</f>
        <v>#N/A</v>
      </c>
      <c r="DA58" s="1081" t="e">
        <f>VLOOKUP($AX58&amp;"_"&amp;$CW$14,データシート1!$A:$BS,MATCH($CW$12&amp;"_"&amp;DA$20,データシート1!$A$1:$BS$1,0),0)</f>
        <v>#N/A</v>
      </c>
      <c r="DB58" s="1081" t="e">
        <f>VLOOKUP($AX58&amp;"_"&amp;$CW$14,データシート1!$A:$BS,MATCH($CW$12&amp;"_"&amp;DB$20,データシート1!$A$1:$BS$1,0),0)</f>
        <v>#N/A</v>
      </c>
      <c r="DC58" s="1081" t="e">
        <f>VLOOKUP($AX58&amp;"_"&amp;$CW$14,データシート1!$A:$BS,MATCH($CW$12&amp;"_"&amp;DC$20,データシート1!$A$1:$BS$1,0),0)</f>
        <v>#N/A</v>
      </c>
      <c r="DD58" s="1080" t="e">
        <f t="shared" si="11"/>
        <v>#N/A</v>
      </c>
      <c r="DF58" s="138" t="e">
        <f>VLOOKUP($AX58&amp;"_"&amp;$DF$14,データシート1!$A:$BS,MATCH($DF$12&amp;"_"&amp;DF$20,データシート1!$A$1:$BS$1,0),0)</f>
        <v>#N/A</v>
      </c>
      <c r="DG58" s="74" t="e">
        <f>VLOOKUP($AX58&amp;"_"&amp;$DF$14,データシート1!$A:$BS,MATCH($DF$12&amp;"_"&amp;DG$20,データシート1!$A$1:$BS$1,0),0)</f>
        <v>#N/A</v>
      </c>
      <c r="DH58" s="74" t="e">
        <f>VLOOKUP($AX58&amp;"_"&amp;$DF$14,データシート1!$A:$BS,MATCH($DF$12&amp;"_"&amp;DH$20,データシート1!$A$1:$BS$1,0),0)</f>
        <v>#N/A</v>
      </c>
      <c r="DI58" s="74" t="e">
        <f>VLOOKUP($AX58&amp;"_"&amp;$DF$14,データシート1!$A:$BS,MATCH($DF$12&amp;"_"&amp;DI$20,データシート1!$A$1:$BS$1,0),0)</f>
        <v>#N/A</v>
      </c>
      <c r="DJ58" s="74" t="e">
        <f>VLOOKUP($AX58&amp;"_"&amp;$DF$14,データシート1!$A:$BS,MATCH($DF$12&amp;"_"&amp;DJ$20,データシート1!$A$1:$BS$1,0),0)</f>
        <v>#N/A</v>
      </c>
      <c r="DK58" s="74" t="e">
        <f>VLOOKUP($AX58&amp;"_"&amp;$DF$14,データシート1!$A:$BS,MATCH($DF$12&amp;"_"&amp;DK$20,データシート1!$A$1:$BS$1,0),0)</f>
        <v>#N/A</v>
      </c>
      <c r="DL58" s="78" t="e">
        <f t="shared" si="12"/>
        <v>#N/A</v>
      </c>
      <c r="DN58" s="139" t="e">
        <f t="shared" si="26"/>
        <v>#N/A</v>
      </c>
      <c r="DO58" s="140" t="e">
        <f t="shared" si="27"/>
        <v>#N/A</v>
      </c>
      <c r="DP58" s="140" t="e">
        <f t="shared" si="29"/>
        <v>#N/A</v>
      </c>
      <c r="DQ58" s="140" t="e">
        <f t="shared" si="30"/>
        <v>#N/A</v>
      </c>
      <c r="DR58" s="140" t="e">
        <f t="shared" si="31"/>
        <v>#N/A</v>
      </c>
      <c r="DS58" s="141" t="e">
        <f t="shared" si="28"/>
        <v>#N/A</v>
      </c>
    </row>
    <row r="59" spans="2:123" ht="30" customHeight="1">
      <c r="B59" s="658"/>
      <c r="C59" s="23"/>
      <c r="D59" s="23"/>
      <c r="E59" s="23"/>
      <c r="F59" s="23"/>
      <c r="G59" s="23"/>
      <c r="H59" s="23"/>
      <c r="I59" s="23"/>
      <c r="J59" s="23"/>
      <c r="K59" s="23"/>
      <c r="L59" s="23"/>
      <c r="M59" s="23"/>
      <c r="N59" s="23"/>
      <c r="O59" s="23"/>
      <c r="P59" s="23"/>
      <c r="Q59" s="23"/>
      <c r="R59" s="23"/>
      <c r="S59" s="23"/>
      <c r="T59" s="23"/>
      <c r="U59" s="23"/>
      <c r="V59" s="23"/>
      <c r="W59" s="23"/>
      <c r="X59" s="23"/>
      <c r="Y59" s="23"/>
      <c r="Z59" s="23"/>
      <c r="AA59" s="657"/>
      <c r="AB59" s="23"/>
      <c r="AC59" s="658"/>
      <c r="AD59" s="23"/>
      <c r="AE59" s="23"/>
      <c r="AF59" s="23"/>
      <c r="AG59" s="23"/>
      <c r="AH59" s="23"/>
      <c r="AI59" s="23"/>
      <c r="AQ59" s="18"/>
      <c r="AR59" s="18"/>
      <c r="AS59" s="18"/>
      <c r="AT59" s="313"/>
      <c r="AX59" s="20">
        <f>比較地域マスタ!$Y44</f>
        <v>0</v>
      </c>
      <c r="AY59" s="20" t="str">
        <f>IF(IFERROR(比較地域マスタ!$Z44,"")=0,"",IFERROR(比較地域マスタ!$Z44,""))</f>
        <v/>
      </c>
      <c r="BB59" s="122">
        <f t="shared" si="0"/>
        <v>0</v>
      </c>
      <c r="BC59" s="123" t="str">
        <f t="shared" si="0"/>
        <v/>
      </c>
      <c r="BD59" s="40" t="e">
        <f t="shared" si="14"/>
        <v>#N/A</v>
      </c>
      <c r="BE59" s="40" t="e">
        <f t="shared" si="15"/>
        <v>#N/A</v>
      </c>
      <c r="BF59" s="40" t="e">
        <f>VLOOKUP($AX59&amp;"_"&amp;$BC$14,データシート1!$A:$BS,MATCH($BC$12&amp;"_"&amp;BF$20,データシート1!$A$1:$BS$1,0),0)</f>
        <v>#N/A</v>
      </c>
      <c r="BG59" s="40" t="e">
        <f>VLOOKUP($AX59&amp;"_"&amp;$BC$14,データシート1!$A:$BS,MATCH($BC$12&amp;"_"&amp;BG$20,データシート1!$A$1:$BS$1,0),0)</f>
        <v>#N/A</v>
      </c>
      <c r="BH59" s="40" t="e">
        <f>VLOOKUP($AX59&amp;"_"&amp;$BC$14,データシート1!$A:$BS,MATCH($BC$12&amp;"_"&amp;BH$20,データシート1!$A$1:$BS$1,0),0)</f>
        <v>#N/A</v>
      </c>
      <c r="BI59" s="40" t="e">
        <f>VLOOKUP($AX59&amp;"_"&amp;$BC$14,データシート1!$A:$BS,MATCH($BC$12&amp;"_"&amp;BI$20,データシート1!$A$1:$BS$1,0),0)</f>
        <v>#N/A</v>
      </c>
      <c r="BJ59" s="40" t="e">
        <f>VLOOKUP($AX59&amp;"_"&amp;$BC$14,データシート1!$A:$BS,MATCH($BC$12&amp;"_"&amp;BJ$20,データシート1!$A$1:$BS$1,0),0)</f>
        <v>#N/A</v>
      </c>
      <c r="BK59" s="40" t="e">
        <f t="shared" si="1"/>
        <v>#N/A</v>
      </c>
      <c r="BL59" s="40" t="e">
        <f t="shared" si="2"/>
        <v>#N/A</v>
      </c>
      <c r="BM59" s="40" t="e">
        <f>VLOOKUP($AX59&amp;"_"&amp;$BC$14,データシート1!$A:$BS,MATCH($BC$12&amp;"_"&amp;BM$20,データシート1!$A$1:$BS$1,0),0)</f>
        <v>#N/A</v>
      </c>
      <c r="BN59" s="40" t="e">
        <f>VLOOKUP($AX59&amp;"_"&amp;$BC$14,データシート1!$A:$BS,MATCH($BC$12&amp;"_"&amp;BN$20,データシート1!$A$1:$BS$1,0),0)</f>
        <v>#N/A</v>
      </c>
      <c r="BO59" s="40" t="e">
        <f>VLOOKUP($AX59&amp;"_"&amp;$BC$14,データシート1!$A:$BS,MATCH($BC$12&amp;"_"&amp;BO$20,データシート1!$A$1:$BS$1,0),0)</f>
        <v>#N/A</v>
      </c>
      <c r="BP59" s="40" t="e">
        <f>VLOOKUP($AX59&amp;"_"&amp;$BC$14,データシート1!$A:$BS,MATCH($BC$12&amp;"_"&amp;BP$20,データシート1!$A$1:$BS$1,0),0)</f>
        <v>#N/A</v>
      </c>
      <c r="BQ59" s="40" t="e">
        <f>VLOOKUP($AX59&amp;"_"&amp;$BC$14,データシート1!$A:$BS,MATCH($BC$12&amp;"_"&amp;BQ$20,データシート1!$A$1:$BS$1,0),0)</f>
        <v>#N/A</v>
      </c>
      <c r="BR59" s="41" t="e">
        <f t="shared" si="3"/>
        <v>#N/A</v>
      </c>
      <c r="BT59" s="134" t="str">
        <f t="shared" si="4"/>
        <v/>
      </c>
      <c r="BU59" s="38" t="e">
        <f t="shared" si="25"/>
        <v>#N/A</v>
      </c>
      <c r="BV59" s="69" t="e">
        <f t="shared" si="16"/>
        <v>#N/A</v>
      </c>
      <c r="BW59" s="69" t="e">
        <f t="shared" si="16"/>
        <v>#N/A</v>
      </c>
      <c r="BX59" s="69" t="e">
        <f t="shared" si="16"/>
        <v>#N/A</v>
      </c>
      <c r="BY59" s="69" t="e">
        <f t="shared" si="16"/>
        <v>#N/A</v>
      </c>
      <c r="BZ59" s="69" t="e">
        <f t="shared" si="16"/>
        <v>#N/A</v>
      </c>
      <c r="CA59" s="69" t="e">
        <f t="shared" si="32"/>
        <v>#N/A</v>
      </c>
      <c r="CB59" s="69" t="e">
        <f t="shared" si="32"/>
        <v>#N/A</v>
      </c>
      <c r="CC59" s="69" t="e">
        <f t="shared" si="32"/>
        <v>#N/A</v>
      </c>
      <c r="CD59" s="69" t="e">
        <f t="shared" si="32"/>
        <v>#N/A</v>
      </c>
      <c r="CE59" s="69" t="e">
        <f t="shared" si="32"/>
        <v>#N/A</v>
      </c>
      <c r="CF59" s="69" t="e">
        <f t="shared" si="32"/>
        <v>#N/A</v>
      </c>
      <c r="CG59" s="69" t="e">
        <f t="shared" si="32"/>
        <v>#N/A</v>
      </c>
      <c r="CH59" s="69" t="e">
        <f t="shared" si="32"/>
        <v>#N/A</v>
      </c>
      <c r="CI59" s="135" t="e">
        <f t="shared" si="6"/>
        <v>#N/A</v>
      </c>
      <c r="CK59" s="136" t="str">
        <f t="shared" si="7"/>
        <v/>
      </c>
      <c r="CL59" s="137" t="e">
        <f t="shared" si="17"/>
        <v>#N/A</v>
      </c>
      <c r="CM59" s="75" t="e">
        <f t="shared" si="18"/>
        <v>#N/A</v>
      </c>
      <c r="CN59" s="76" t="e">
        <f t="shared" si="19"/>
        <v>#N/A</v>
      </c>
      <c r="CO59" s="75" t="e">
        <f t="shared" si="20"/>
        <v>#N/A</v>
      </c>
      <c r="CP59" s="76" t="e">
        <f t="shared" si="8"/>
        <v>#N/A</v>
      </c>
      <c r="CQ59" s="75" t="e">
        <f t="shared" si="21"/>
        <v>#N/A</v>
      </c>
      <c r="CR59" s="76" t="e">
        <f t="shared" si="9"/>
        <v>#N/A</v>
      </c>
      <c r="CS59" s="75" t="e">
        <f t="shared" si="22"/>
        <v>#N/A</v>
      </c>
      <c r="CT59" s="76" t="e">
        <f t="shared" si="10"/>
        <v>#N/A</v>
      </c>
      <c r="CU59" s="77" t="e">
        <f t="shared" si="23"/>
        <v>#N/A</v>
      </c>
      <c r="CW59" s="1078" t="e">
        <f t="shared" si="24"/>
        <v>#N/A</v>
      </c>
      <c r="CX59" s="1081" t="e">
        <f>VLOOKUP($AX59&amp;"_"&amp;$CW$14,データシート1!$A:$BS,MATCH($CW$12&amp;"_"&amp;CX$20,データシート1!$A$1:$BS$1,0),0)</f>
        <v>#N/A</v>
      </c>
      <c r="CY59" s="1081" t="e">
        <f>VLOOKUP($AX59&amp;"_"&amp;$CW$14,データシート1!$A:$BS,MATCH($CW$12&amp;"_"&amp;CY$20,データシート1!$A$1:$BS$1,0),0)</f>
        <v>#N/A</v>
      </c>
      <c r="CZ59" s="1081" t="e">
        <f>VLOOKUP($AX59&amp;"_"&amp;$CW$14,データシート1!$A:$BS,MATCH($CW$12&amp;"_"&amp;CZ$20,データシート1!$A$1:$BS$1,0),0)</f>
        <v>#N/A</v>
      </c>
      <c r="DA59" s="1081" t="e">
        <f>VLOOKUP($AX59&amp;"_"&amp;$CW$14,データシート1!$A:$BS,MATCH($CW$12&amp;"_"&amp;DA$20,データシート1!$A$1:$BS$1,0),0)</f>
        <v>#N/A</v>
      </c>
      <c r="DB59" s="1081" t="e">
        <f>VLOOKUP($AX59&amp;"_"&amp;$CW$14,データシート1!$A:$BS,MATCH($CW$12&amp;"_"&amp;DB$20,データシート1!$A$1:$BS$1,0),0)</f>
        <v>#N/A</v>
      </c>
      <c r="DC59" s="1081" t="e">
        <f>VLOOKUP($AX59&amp;"_"&amp;$CW$14,データシート1!$A:$BS,MATCH($CW$12&amp;"_"&amp;DC$20,データシート1!$A$1:$BS$1,0),0)</f>
        <v>#N/A</v>
      </c>
      <c r="DD59" s="1080" t="e">
        <f t="shared" si="11"/>
        <v>#N/A</v>
      </c>
      <c r="DF59" s="138" t="e">
        <f>VLOOKUP($AX59&amp;"_"&amp;$DF$14,データシート1!$A:$BS,MATCH($DF$12&amp;"_"&amp;DF$20,データシート1!$A$1:$BS$1,0),0)</f>
        <v>#N/A</v>
      </c>
      <c r="DG59" s="74" t="e">
        <f>VLOOKUP($AX59&amp;"_"&amp;$DF$14,データシート1!$A:$BS,MATCH($DF$12&amp;"_"&amp;DG$20,データシート1!$A$1:$BS$1,0),0)</f>
        <v>#N/A</v>
      </c>
      <c r="DH59" s="74" t="e">
        <f>VLOOKUP($AX59&amp;"_"&amp;$DF$14,データシート1!$A:$BS,MATCH($DF$12&amp;"_"&amp;DH$20,データシート1!$A$1:$BS$1,0),0)</f>
        <v>#N/A</v>
      </c>
      <c r="DI59" s="74" t="e">
        <f>VLOOKUP($AX59&amp;"_"&amp;$DF$14,データシート1!$A:$BS,MATCH($DF$12&amp;"_"&amp;DI$20,データシート1!$A$1:$BS$1,0),0)</f>
        <v>#N/A</v>
      </c>
      <c r="DJ59" s="74" t="e">
        <f>VLOOKUP($AX59&amp;"_"&amp;$DF$14,データシート1!$A:$BS,MATCH($DF$12&amp;"_"&amp;DJ$20,データシート1!$A$1:$BS$1,0),0)</f>
        <v>#N/A</v>
      </c>
      <c r="DK59" s="74" t="e">
        <f>VLOOKUP($AX59&amp;"_"&amp;$DF$14,データシート1!$A:$BS,MATCH($DF$12&amp;"_"&amp;DK$20,データシート1!$A$1:$BS$1,0),0)</f>
        <v>#N/A</v>
      </c>
      <c r="DL59" s="78" t="e">
        <f t="shared" si="12"/>
        <v>#N/A</v>
      </c>
      <c r="DN59" s="139" t="e">
        <f t="shared" si="26"/>
        <v>#N/A</v>
      </c>
      <c r="DO59" s="140" t="e">
        <f t="shared" si="27"/>
        <v>#N/A</v>
      </c>
      <c r="DP59" s="140" t="e">
        <f t="shared" si="29"/>
        <v>#N/A</v>
      </c>
      <c r="DQ59" s="140" t="e">
        <f t="shared" si="30"/>
        <v>#N/A</v>
      </c>
      <c r="DR59" s="140" t="e">
        <f t="shared" si="31"/>
        <v>#N/A</v>
      </c>
      <c r="DS59" s="141" t="e">
        <f t="shared" si="28"/>
        <v>#N/A</v>
      </c>
    </row>
    <row r="60" spans="2:123" ht="30" customHeight="1">
      <c r="B60" s="658"/>
      <c r="C60" s="23"/>
      <c r="D60" s="23"/>
      <c r="E60" s="23"/>
      <c r="F60" s="23"/>
      <c r="G60" s="23"/>
      <c r="H60" s="23"/>
      <c r="I60" s="23"/>
      <c r="J60" s="23"/>
      <c r="K60" s="23"/>
      <c r="L60" s="23"/>
      <c r="M60" s="23"/>
      <c r="N60" s="23"/>
      <c r="O60" s="23"/>
      <c r="P60" s="23"/>
      <c r="Q60" s="23"/>
      <c r="R60" s="23"/>
      <c r="S60" s="23"/>
      <c r="T60" s="23"/>
      <c r="U60" s="23"/>
      <c r="V60" s="23"/>
      <c r="W60" s="23"/>
      <c r="X60" s="23"/>
      <c r="Y60" s="23"/>
      <c r="Z60" s="23"/>
      <c r="AA60" s="657"/>
      <c r="AB60" s="23"/>
      <c r="AC60" s="658"/>
      <c r="AD60" s="23"/>
      <c r="AE60" s="23"/>
      <c r="AF60" s="23"/>
      <c r="AG60" s="23"/>
      <c r="AH60" s="23"/>
      <c r="AI60" s="23"/>
      <c r="AQ60" s="18"/>
      <c r="AR60" s="18"/>
      <c r="AS60" s="18"/>
      <c r="AT60" s="313"/>
      <c r="AX60" s="20">
        <f>比較地域マスタ!$Y45</f>
        <v>0</v>
      </c>
      <c r="AY60" s="20" t="str">
        <f>IF(IFERROR(比較地域マスタ!$Z45,"")=0,"",IFERROR(比較地域マスタ!$Z45,""))</f>
        <v/>
      </c>
      <c r="BB60" s="122">
        <f t="shared" si="0"/>
        <v>0</v>
      </c>
      <c r="BC60" s="123" t="str">
        <f t="shared" si="0"/>
        <v/>
      </c>
      <c r="BD60" s="40" t="e">
        <f t="shared" si="14"/>
        <v>#N/A</v>
      </c>
      <c r="BE60" s="40" t="e">
        <f t="shared" si="15"/>
        <v>#N/A</v>
      </c>
      <c r="BF60" s="40" t="e">
        <f>VLOOKUP($AX60&amp;"_"&amp;$BC$14,データシート1!$A:$BS,MATCH($BC$12&amp;"_"&amp;BF$20,データシート1!$A$1:$BS$1,0),0)</f>
        <v>#N/A</v>
      </c>
      <c r="BG60" s="40" t="e">
        <f>VLOOKUP($AX60&amp;"_"&amp;$BC$14,データシート1!$A:$BS,MATCH($BC$12&amp;"_"&amp;BG$20,データシート1!$A$1:$BS$1,0),0)</f>
        <v>#N/A</v>
      </c>
      <c r="BH60" s="40" t="e">
        <f>VLOOKUP($AX60&amp;"_"&amp;$BC$14,データシート1!$A:$BS,MATCH($BC$12&amp;"_"&amp;BH$20,データシート1!$A$1:$BS$1,0),0)</f>
        <v>#N/A</v>
      </c>
      <c r="BI60" s="40" t="e">
        <f>VLOOKUP($AX60&amp;"_"&amp;$BC$14,データシート1!$A:$BS,MATCH($BC$12&amp;"_"&amp;BI$20,データシート1!$A$1:$BS$1,0),0)</f>
        <v>#N/A</v>
      </c>
      <c r="BJ60" s="40" t="e">
        <f>VLOOKUP($AX60&amp;"_"&amp;$BC$14,データシート1!$A:$BS,MATCH($BC$12&amp;"_"&amp;BJ$20,データシート1!$A$1:$BS$1,0),0)</f>
        <v>#N/A</v>
      </c>
      <c r="BK60" s="40" t="e">
        <f t="shared" si="1"/>
        <v>#N/A</v>
      </c>
      <c r="BL60" s="40" t="e">
        <f t="shared" si="2"/>
        <v>#N/A</v>
      </c>
      <c r="BM60" s="40" t="e">
        <f>VLOOKUP($AX60&amp;"_"&amp;$BC$14,データシート1!$A:$BS,MATCH($BC$12&amp;"_"&amp;BM$20,データシート1!$A$1:$BS$1,0),0)</f>
        <v>#N/A</v>
      </c>
      <c r="BN60" s="40" t="e">
        <f>VLOOKUP($AX60&amp;"_"&amp;$BC$14,データシート1!$A:$BS,MATCH($BC$12&amp;"_"&amp;BN$20,データシート1!$A$1:$BS$1,0),0)</f>
        <v>#N/A</v>
      </c>
      <c r="BO60" s="40" t="e">
        <f>VLOOKUP($AX60&amp;"_"&amp;$BC$14,データシート1!$A:$BS,MATCH($BC$12&amp;"_"&amp;BO$20,データシート1!$A$1:$BS$1,0),0)</f>
        <v>#N/A</v>
      </c>
      <c r="BP60" s="40" t="e">
        <f>VLOOKUP($AX60&amp;"_"&amp;$BC$14,データシート1!$A:$BS,MATCH($BC$12&amp;"_"&amp;BP$20,データシート1!$A$1:$BS$1,0),0)</f>
        <v>#N/A</v>
      </c>
      <c r="BQ60" s="40" t="e">
        <f>VLOOKUP($AX60&amp;"_"&amp;$BC$14,データシート1!$A:$BS,MATCH($BC$12&amp;"_"&amp;BQ$20,データシート1!$A$1:$BS$1,0),0)</f>
        <v>#N/A</v>
      </c>
      <c r="BR60" s="41" t="e">
        <f t="shared" si="3"/>
        <v>#N/A</v>
      </c>
      <c r="BT60" s="134" t="str">
        <f t="shared" si="4"/>
        <v/>
      </c>
      <c r="BU60" s="38" t="e">
        <f t="shared" si="25"/>
        <v>#N/A</v>
      </c>
      <c r="BV60" s="69" t="e">
        <f t="shared" si="16"/>
        <v>#N/A</v>
      </c>
      <c r="BW60" s="69" t="e">
        <f t="shared" si="16"/>
        <v>#N/A</v>
      </c>
      <c r="BX60" s="69" t="e">
        <f t="shared" si="16"/>
        <v>#N/A</v>
      </c>
      <c r="BY60" s="69" t="e">
        <f t="shared" si="16"/>
        <v>#N/A</v>
      </c>
      <c r="BZ60" s="69" t="e">
        <f t="shared" si="16"/>
        <v>#N/A</v>
      </c>
      <c r="CA60" s="69" t="e">
        <f t="shared" si="32"/>
        <v>#N/A</v>
      </c>
      <c r="CB60" s="69" t="e">
        <f t="shared" si="32"/>
        <v>#N/A</v>
      </c>
      <c r="CC60" s="69" t="e">
        <f t="shared" si="32"/>
        <v>#N/A</v>
      </c>
      <c r="CD60" s="69" t="e">
        <f t="shared" si="32"/>
        <v>#N/A</v>
      </c>
      <c r="CE60" s="69" t="e">
        <f t="shared" si="32"/>
        <v>#N/A</v>
      </c>
      <c r="CF60" s="69" t="e">
        <f t="shared" si="32"/>
        <v>#N/A</v>
      </c>
      <c r="CG60" s="69" t="e">
        <f t="shared" si="32"/>
        <v>#N/A</v>
      </c>
      <c r="CH60" s="69" t="e">
        <f t="shared" si="32"/>
        <v>#N/A</v>
      </c>
      <c r="CI60" s="135" t="e">
        <f t="shared" si="6"/>
        <v>#N/A</v>
      </c>
      <c r="CK60" s="136" t="str">
        <f t="shared" si="7"/>
        <v/>
      </c>
      <c r="CL60" s="137" t="e">
        <f t="shared" si="17"/>
        <v>#N/A</v>
      </c>
      <c r="CM60" s="75" t="e">
        <f t="shared" si="18"/>
        <v>#N/A</v>
      </c>
      <c r="CN60" s="76" t="e">
        <f t="shared" si="19"/>
        <v>#N/A</v>
      </c>
      <c r="CO60" s="75" t="e">
        <f t="shared" si="20"/>
        <v>#N/A</v>
      </c>
      <c r="CP60" s="76" t="e">
        <f t="shared" si="8"/>
        <v>#N/A</v>
      </c>
      <c r="CQ60" s="75" t="e">
        <f t="shared" si="21"/>
        <v>#N/A</v>
      </c>
      <c r="CR60" s="76" t="e">
        <f t="shared" si="9"/>
        <v>#N/A</v>
      </c>
      <c r="CS60" s="75" t="e">
        <f t="shared" si="22"/>
        <v>#N/A</v>
      </c>
      <c r="CT60" s="76" t="e">
        <f t="shared" si="10"/>
        <v>#N/A</v>
      </c>
      <c r="CU60" s="77" t="e">
        <f t="shared" si="23"/>
        <v>#N/A</v>
      </c>
      <c r="CW60" s="1078" t="e">
        <f t="shared" si="24"/>
        <v>#N/A</v>
      </c>
      <c r="CX60" s="1081" t="e">
        <f>VLOOKUP($AX60&amp;"_"&amp;$CW$14,データシート1!$A:$BS,MATCH($CW$12&amp;"_"&amp;CX$20,データシート1!$A$1:$BS$1,0),0)</f>
        <v>#N/A</v>
      </c>
      <c r="CY60" s="1081" t="e">
        <f>VLOOKUP($AX60&amp;"_"&amp;$CW$14,データシート1!$A:$BS,MATCH($CW$12&amp;"_"&amp;CY$20,データシート1!$A$1:$BS$1,0),0)</f>
        <v>#N/A</v>
      </c>
      <c r="CZ60" s="1081" t="e">
        <f>VLOOKUP($AX60&amp;"_"&amp;$CW$14,データシート1!$A:$BS,MATCH($CW$12&amp;"_"&amp;CZ$20,データシート1!$A$1:$BS$1,0),0)</f>
        <v>#N/A</v>
      </c>
      <c r="DA60" s="1081" t="e">
        <f>VLOOKUP($AX60&amp;"_"&amp;$CW$14,データシート1!$A:$BS,MATCH($CW$12&amp;"_"&amp;DA$20,データシート1!$A$1:$BS$1,0),0)</f>
        <v>#N/A</v>
      </c>
      <c r="DB60" s="1081" t="e">
        <f>VLOOKUP($AX60&amp;"_"&amp;$CW$14,データシート1!$A:$BS,MATCH($CW$12&amp;"_"&amp;DB$20,データシート1!$A$1:$BS$1,0),0)</f>
        <v>#N/A</v>
      </c>
      <c r="DC60" s="1081" t="e">
        <f>VLOOKUP($AX60&amp;"_"&amp;$CW$14,データシート1!$A:$BS,MATCH($CW$12&amp;"_"&amp;DC$20,データシート1!$A$1:$BS$1,0),0)</f>
        <v>#N/A</v>
      </c>
      <c r="DD60" s="1080" t="e">
        <f t="shared" si="11"/>
        <v>#N/A</v>
      </c>
      <c r="DF60" s="138" t="e">
        <f>VLOOKUP($AX60&amp;"_"&amp;$DF$14,データシート1!$A:$BS,MATCH($DF$12&amp;"_"&amp;DF$20,データシート1!$A$1:$BS$1,0),0)</f>
        <v>#N/A</v>
      </c>
      <c r="DG60" s="74" t="e">
        <f>VLOOKUP($AX60&amp;"_"&amp;$DF$14,データシート1!$A:$BS,MATCH($DF$12&amp;"_"&amp;DG$20,データシート1!$A$1:$BS$1,0),0)</f>
        <v>#N/A</v>
      </c>
      <c r="DH60" s="74" t="e">
        <f>VLOOKUP($AX60&amp;"_"&amp;$DF$14,データシート1!$A:$BS,MATCH($DF$12&amp;"_"&amp;DH$20,データシート1!$A$1:$BS$1,0),0)</f>
        <v>#N/A</v>
      </c>
      <c r="DI60" s="74" t="e">
        <f>VLOOKUP($AX60&amp;"_"&amp;$DF$14,データシート1!$A:$BS,MATCH($DF$12&amp;"_"&amp;DI$20,データシート1!$A$1:$BS$1,0),0)</f>
        <v>#N/A</v>
      </c>
      <c r="DJ60" s="74" t="e">
        <f>VLOOKUP($AX60&amp;"_"&amp;$DF$14,データシート1!$A:$BS,MATCH($DF$12&amp;"_"&amp;DJ$20,データシート1!$A$1:$BS$1,0),0)</f>
        <v>#N/A</v>
      </c>
      <c r="DK60" s="74" t="e">
        <f>VLOOKUP($AX60&amp;"_"&amp;$DF$14,データシート1!$A:$BS,MATCH($DF$12&amp;"_"&amp;DK$20,データシート1!$A$1:$BS$1,0),0)</f>
        <v>#N/A</v>
      </c>
      <c r="DL60" s="78" t="e">
        <f t="shared" si="12"/>
        <v>#N/A</v>
      </c>
      <c r="DN60" s="139" t="e">
        <f t="shared" si="26"/>
        <v>#N/A</v>
      </c>
      <c r="DO60" s="140" t="e">
        <f t="shared" si="27"/>
        <v>#N/A</v>
      </c>
      <c r="DP60" s="140" t="e">
        <f t="shared" si="29"/>
        <v>#N/A</v>
      </c>
      <c r="DQ60" s="140" t="e">
        <f t="shared" si="30"/>
        <v>#N/A</v>
      </c>
      <c r="DR60" s="140" t="e">
        <f t="shared" si="31"/>
        <v>#N/A</v>
      </c>
      <c r="DS60" s="141" t="e">
        <f t="shared" si="28"/>
        <v>#N/A</v>
      </c>
    </row>
    <row r="61" spans="2:123" ht="30" customHeight="1">
      <c r="B61" s="658"/>
      <c r="C61" s="23"/>
      <c r="D61" s="23"/>
      <c r="E61" s="23"/>
      <c r="F61" s="23"/>
      <c r="G61" s="23"/>
      <c r="H61" s="23"/>
      <c r="I61" s="23"/>
      <c r="J61" s="23"/>
      <c r="K61" s="23"/>
      <c r="L61" s="23"/>
      <c r="M61" s="23"/>
      <c r="N61" s="23"/>
      <c r="O61" s="23"/>
      <c r="P61" s="23"/>
      <c r="Q61" s="23"/>
      <c r="R61" s="23"/>
      <c r="S61" s="23"/>
      <c r="T61" s="23"/>
      <c r="U61" s="23"/>
      <c r="V61" s="23"/>
      <c r="W61" s="23"/>
      <c r="X61" s="23"/>
      <c r="Y61" s="23"/>
      <c r="Z61" s="23"/>
      <c r="AA61" s="657"/>
      <c r="AB61" s="23"/>
      <c r="AC61" s="658"/>
      <c r="AD61" s="23"/>
      <c r="AE61" s="23"/>
      <c r="AF61" s="23"/>
      <c r="AG61" s="23"/>
      <c r="AH61" s="23"/>
      <c r="AI61" s="23"/>
      <c r="AQ61" s="18"/>
      <c r="AR61" s="18"/>
      <c r="AS61" s="18"/>
      <c r="AT61" s="313"/>
      <c r="AX61" s="20">
        <f>比較地域マスタ!$Y46</f>
        <v>0</v>
      </c>
      <c r="AY61" s="20" t="str">
        <f>IF(IFERROR(比較地域マスタ!$Z46,"")=0,"",IFERROR(比較地域マスタ!$Z46,""))</f>
        <v/>
      </c>
      <c r="BB61" s="122">
        <f t="shared" si="0"/>
        <v>0</v>
      </c>
      <c r="BC61" s="123" t="str">
        <f t="shared" si="0"/>
        <v/>
      </c>
      <c r="BD61" s="40" t="e">
        <f t="shared" si="14"/>
        <v>#N/A</v>
      </c>
      <c r="BE61" s="40" t="e">
        <f t="shared" si="15"/>
        <v>#N/A</v>
      </c>
      <c r="BF61" s="40" t="e">
        <f>VLOOKUP($AX61&amp;"_"&amp;$BC$14,データシート1!$A:$BS,MATCH($BC$12&amp;"_"&amp;BF$20,データシート1!$A$1:$BS$1,0),0)</f>
        <v>#N/A</v>
      </c>
      <c r="BG61" s="40" t="e">
        <f>VLOOKUP($AX61&amp;"_"&amp;$BC$14,データシート1!$A:$BS,MATCH($BC$12&amp;"_"&amp;BG$20,データシート1!$A$1:$BS$1,0),0)</f>
        <v>#N/A</v>
      </c>
      <c r="BH61" s="40" t="e">
        <f>VLOOKUP($AX61&amp;"_"&amp;$BC$14,データシート1!$A:$BS,MATCH($BC$12&amp;"_"&amp;BH$20,データシート1!$A$1:$BS$1,0),0)</f>
        <v>#N/A</v>
      </c>
      <c r="BI61" s="40" t="e">
        <f>VLOOKUP($AX61&amp;"_"&amp;$BC$14,データシート1!$A:$BS,MATCH($BC$12&amp;"_"&amp;BI$20,データシート1!$A$1:$BS$1,0),0)</f>
        <v>#N/A</v>
      </c>
      <c r="BJ61" s="40" t="e">
        <f>VLOOKUP($AX61&amp;"_"&amp;$BC$14,データシート1!$A:$BS,MATCH($BC$12&amp;"_"&amp;BJ$20,データシート1!$A$1:$BS$1,0),0)</f>
        <v>#N/A</v>
      </c>
      <c r="BK61" s="40" t="e">
        <f t="shared" si="1"/>
        <v>#N/A</v>
      </c>
      <c r="BL61" s="40" t="e">
        <f t="shared" si="2"/>
        <v>#N/A</v>
      </c>
      <c r="BM61" s="40" t="e">
        <f>VLOOKUP($AX61&amp;"_"&amp;$BC$14,データシート1!$A:$BS,MATCH($BC$12&amp;"_"&amp;BM$20,データシート1!$A$1:$BS$1,0),0)</f>
        <v>#N/A</v>
      </c>
      <c r="BN61" s="40" t="e">
        <f>VLOOKUP($AX61&amp;"_"&amp;$BC$14,データシート1!$A:$BS,MATCH($BC$12&amp;"_"&amp;BN$20,データシート1!$A$1:$BS$1,0),0)</f>
        <v>#N/A</v>
      </c>
      <c r="BO61" s="40" t="e">
        <f>VLOOKUP($AX61&amp;"_"&amp;$BC$14,データシート1!$A:$BS,MATCH($BC$12&amp;"_"&amp;BO$20,データシート1!$A$1:$BS$1,0),0)</f>
        <v>#N/A</v>
      </c>
      <c r="BP61" s="40" t="e">
        <f>VLOOKUP($AX61&amp;"_"&amp;$BC$14,データシート1!$A:$BS,MATCH($BC$12&amp;"_"&amp;BP$20,データシート1!$A$1:$BS$1,0),0)</f>
        <v>#N/A</v>
      </c>
      <c r="BQ61" s="40" t="e">
        <f>VLOOKUP($AX61&amp;"_"&amp;$BC$14,データシート1!$A:$BS,MATCH($BC$12&amp;"_"&amp;BQ$20,データシート1!$A$1:$BS$1,0),0)</f>
        <v>#N/A</v>
      </c>
      <c r="BR61" s="41" t="e">
        <f t="shared" si="3"/>
        <v>#N/A</v>
      </c>
      <c r="BT61" s="134" t="str">
        <f t="shared" si="4"/>
        <v/>
      </c>
      <c r="BU61" s="38" t="e">
        <f t="shared" si="25"/>
        <v>#N/A</v>
      </c>
      <c r="BV61" s="69" t="e">
        <f t="shared" si="16"/>
        <v>#N/A</v>
      </c>
      <c r="BW61" s="69" t="e">
        <f t="shared" si="16"/>
        <v>#N/A</v>
      </c>
      <c r="BX61" s="69" t="e">
        <f t="shared" si="16"/>
        <v>#N/A</v>
      </c>
      <c r="BY61" s="69" t="e">
        <f t="shared" si="16"/>
        <v>#N/A</v>
      </c>
      <c r="BZ61" s="69" t="e">
        <f t="shared" si="16"/>
        <v>#N/A</v>
      </c>
      <c r="CA61" s="69" t="e">
        <f t="shared" si="32"/>
        <v>#N/A</v>
      </c>
      <c r="CB61" s="69" t="e">
        <f t="shared" si="32"/>
        <v>#N/A</v>
      </c>
      <c r="CC61" s="69" t="e">
        <f t="shared" si="32"/>
        <v>#N/A</v>
      </c>
      <c r="CD61" s="69" t="e">
        <f t="shared" si="32"/>
        <v>#N/A</v>
      </c>
      <c r="CE61" s="69" t="e">
        <f t="shared" si="32"/>
        <v>#N/A</v>
      </c>
      <c r="CF61" s="69" t="e">
        <f t="shared" si="32"/>
        <v>#N/A</v>
      </c>
      <c r="CG61" s="69" t="e">
        <f t="shared" si="32"/>
        <v>#N/A</v>
      </c>
      <c r="CH61" s="69" t="e">
        <f t="shared" si="32"/>
        <v>#N/A</v>
      </c>
      <c r="CI61" s="135" t="e">
        <f t="shared" si="6"/>
        <v>#N/A</v>
      </c>
      <c r="CK61" s="136" t="str">
        <f t="shared" si="7"/>
        <v/>
      </c>
      <c r="CL61" s="137" t="e">
        <f t="shared" si="17"/>
        <v>#N/A</v>
      </c>
      <c r="CM61" s="75" t="e">
        <f t="shared" si="18"/>
        <v>#N/A</v>
      </c>
      <c r="CN61" s="76" t="e">
        <f t="shared" si="19"/>
        <v>#N/A</v>
      </c>
      <c r="CO61" s="75" t="e">
        <f t="shared" si="20"/>
        <v>#N/A</v>
      </c>
      <c r="CP61" s="76" t="e">
        <f t="shared" si="8"/>
        <v>#N/A</v>
      </c>
      <c r="CQ61" s="75" t="e">
        <f t="shared" si="21"/>
        <v>#N/A</v>
      </c>
      <c r="CR61" s="76" t="e">
        <f t="shared" si="9"/>
        <v>#N/A</v>
      </c>
      <c r="CS61" s="75" t="e">
        <f t="shared" si="22"/>
        <v>#N/A</v>
      </c>
      <c r="CT61" s="76" t="e">
        <f t="shared" si="10"/>
        <v>#N/A</v>
      </c>
      <c r="CU61" s="77" t="e">
        <f t="shared" si="23"/>
        <v>#N/A</v>
      </c>
      <c r="CW61" s="1078" t="e">
        <f t="shared" si="24"/>
        <v>#N/A</v>
      </c>
      <c r="CX61" s="1081" t="e">
        <f>VLOOKUP($AX61&amp;"_"&amp;$CW$14,データシート1!$A:$BS,MATCH($CW$12&amp;"_"&amp;CX$20,データシート1!$A$1:$BS$1,0),0)</f>
        <v>#N/A</v>
      </c>
      <c r="CY61" s="1081" t="e">
        <f>VLOOKUP($AX61&amp;"_"&amp;$CW$14,データシート1!$A:$BS,MATCH($CW$12&amp;"_"&amp;CY$20,データシート1!$A$1:$BS$1,0),0)</f>
        <v>#N/A</v>
      </c>
      <c r="CZ61" s="1081" t="e">
        <f>VLOOKUP($AX61&amp;"_"&amp;$CW$14,データシート1!$A:$BS,MATCH($CW$12&amp;"_"&amp;CZ$20,データシート1!$A$1:$BS$1,0),0)</f>
        <v>#N/A</v>
      </c>
      <c r="DA61" s="1081" t="e">
        <f>VLOOKUP($AX61&amp;"_"&amp;$CW$14,データシート1!$A:$BS,MATCH($CW$12&amp;"_"&amp;DA$20,データシート1!$A$1:$BS$1,0),0)</f>
        <v>#N/A</v>
      </c>
      <c r="DB61" s="1081" t="e">
        <f>VLOOKUP($AX61&amp;"_"&amp;$CW$14,データシート1!$A:$BS,MATCH($CW$12&amp;"_"&amp;DB$20,データシート1!$A$1:$BS$1,0),0)</f>
        <v>#N/A</v>
      </c>
      <c r="DC61" s="1081" t="e">
        <f>VLOOKUP($AX61&amp;"_"&amp;$CW$14,データシート1!$A:$BS,MATCH($CW$12&amp;"_"&amp;DC$20,データシート1!$A$1:$BS$1,0),0)</f>
        <v>#N/A</v>
      </c>
      <c r="DD61" s="1080" t="e">
        <f t="shared" si="11"/>
        <v>#N/A</v>
      </c>
      <c r="DF61" s="138" t="e">
        <f>VLOOKUP($AX61&amp;"_"&amp;$DF$14,データシート1!$A:$BS,MATCH($DF$12&amp;"_"&amp;DF$20,データシート1!$A$1:$BS$1,0),0)</f>
        <v>#N/A</v>
      </c>
      <c r="DG61" s="74" t="e">
        <f>VLOOKUP($AX61&amp;"_"&amp;$DF$14,データシート1!$A:$BS,MATCH($DF$12&amp;"_"&amp;DG$20,データシート1!$A$1:$BS$1,0),0)</f>
        <v>#N/A</v>
      </c>
      <c r="DH61" s="74" t="e">
        <f>VLOOKUP($AX61&amp;"_"&amp;$DF$14,データシート1!$A:$BS,MATCH($DF$12&amp;"_"&amp;DH$20,データシート1!$A$1:$BS$1,0),0)</f>
        <v>#N/A</v>
      </c>
      <c r="DI61" s="74" t="e">
        <f>VLOOKUP($AX61&amp;"_"&amp;$DF$14,データシート1!$A:$BS,MATCH($DF$12&amp;"_"&amp;DI$20,データシート1!$A$1:$BS$1,0),0)</f>
        <v>#N/A</v>
      </c>
      <c r="DJ61" s="74" t="e">
        <f>VLOOKUP($AX61&amp;"_"&amp;$DF$14,データシート1!$A:$BS,MATCH($DF$12&amp;"_"&amp;DJ$20,データシート1!$A$1:$BS$1,0),0)</f>
        <v>#N/A</v>
      </c>
      <c r="DK61" s="74" t="e">
        <f>VLOOKUP($AX61&amp;"_"&amp;$DF$14,データシート1!$A:$BS,MATCH($DF$12&amp;"_"&amp;DK$20,データシート1!$A$1:$BS$1,0),0)</f>
        <v>#N/A</v>
      </c>
      <c r="DL61" s="78" t="e">
        <f t="shared" si="12"/>
        <v>#N/A</v>
      </c>
      <c r="DN61" s="139" t="e">
        <f t="shared" si="26"/>
        <v>#N/A</v>
      </c>
      <c r="DO61" s="140" t="e">
        <f t="shared" si="27"/>
        <v>#N/A</v>
      </c>
      <c r="DP61" s="140" t="e">
        <f t="shared" si="29"/>
        <v>#N/A</v>
      </c>
      <c r="DQ61" s="140" t="e">
        <f t="shared" si="30"/>
        <v>#N/A</v>
      </c>
      <c r="DR61" s="140" t="e">
        <f t="shared" si="31"/>
        <v>#N/A</v>
      </c>
      <c r="DS61" s="141" t="e">
        <f t="shared" si="28"/>
        <v>#N/A</v>
      </c>
    </row>
    <row r="62" spans="2:123" ht="30" customHeight="1">
      <c r="B62" s="658"/>
      <c r="C62" s="23"/>
      <c r="D62" s="23"/>
      <c r="E62" s="23"/>
      <c r="F62" s="23"/>
      <c r="G62" s="23"/>
      <c r="H62" s="23"/>
      <c r="I62" s="23"/>
      <c r="J62" s="23"/>
      <c r="K62" s="23"/>
      <c r="L62" s="23"/>
      <c r="M62" s="23"/>
      <c r="N62" s="23"/>
      <c r="O62" s="23"/>
      <c r="P62" s="23"/>
      <c r="Q62" s="23"/>
      <c r="R62" s="23"/>
      <c r="S62" s="23"/>
      <c r="T62" s="23"/>
      <c r="U62" s="23"/>
      <c r="V62" s="23"/>
      <c r="W62" s="23"/>
      <c r="X62" s="23"/>
      <c r="Y62" s="23"/>
      <c r="Z62" s="23"/>
      <c r="AA62" s="657"/>
      <c r="AB62" s="23"/>
      <c r="AC62" s="658"/>
      <c r="AD62" s="23"/>
      <c r="AE62" s="23"/>
      <c r="AF62" s="23"/>
      <c r="AG62" s="23"/>
      <c r="AH62" s="23"/>
      <c r="AI62" s="23"/>
      <c r="AQ62" s="18"/>
      <c r="AR62" s="18"/>
      <c r="AS62" s="18"/>
      <c r="AT62" s="313"/>
      <c r="AX62" s="20">
        <f>比較地域マスタ!$Y47</f>
        <v>0</v>
      </c>
      <c r="AY62" s="20" t="str">
        <f>IF(IFERROR(比較地域マスタ!$Z47,"")=0,"",IFERROR(比較地域マスタ!$Z47,""))</f>
        <v/>
      </c>
      <c r="BB62" s="122">
        <f t="shared" si="0"/>
        <v>0</v>
      </c>
      <c r="BC62" s="123" t="str">
        <f t="shared" si="0"/>
        <v/>
      </c>
      <c r="BD62" s="40" t="e">
        <f t="shared" si="14"/>
        <v>#N/A</v>
      </c>
      <c r="BE62" s="40" t="e">
        <f t="shared" si="15"/>
        <v>#N/A</v>
      </c>
      <c r="BF62" s="40" t="e">
        <f>VLOOKUP($AX62&amp;"_"&amp;$BC$14,データシート1!$A:$BS,MATCH($BC$12&amp;"_"&amp;BF$20,データシート1!$A$1:$BS$1,0),0)</f>
        <v>#N/A</v>
      </c>
      <c r="BG62" s="40" t="e">
        <f>VLOOKUP($AX62&amp;"_"&amp;$BC$14,データシート1!$A:$BS,MATCH($BC$12&amp;"_"&amp;BG$20,データシート1!$A$1:$BS$1,0),0)</f>
        <v>#N/A</v>
      </c>
      <c r="BH62" s="40" t="e">
        <f>VLOOKUP($AX62&amp;"_"&amp;$BC$14,データシート1!$A:$BS,MATCH($BC$12&amp;"_"&amp;BH$20,データシート1!$A$1:$BS$1,0),0)</f>
        <v>#N/A</v>
      </c>
      <c r="BI62" s="40" t="e">
        <f>VLOOKUP($AX62&amp;"_"&amp;$BC$14,データシート1!$A:$BS,MATCH($BC$12&amp;"_"&amp;BI$20,データシート1!$A$1:$BS$1,0),0)</f>
        <v>#N/A</v>
      </c>
      <c r="BJ62" s="40" t="e">
        <f>VLOOKUP($AX62&amp;"_"&amp;$BC$14,データシート1!$A:$BS,MATCH($BC$12&amp;"_"&amp;BJ$20,データシート1!$A$1:$BS$1,0),0)</f>
        <v>#N/A</v>
      </c>
      <c r="BK62" s="40" t="e">
        <f t="shared" si="1"/>
        <v>#N/A</v>
      </c>
      <c r="BL62" s="40" t="e">
        <f t="shared" si="2"/>
        <v>#N/A</v>
      </c>
      <c r="BM62" s="40" t="e">
        <f>VLOOKUP($AX62&amp;"_"&amp;$BC$14,データシート1!$A:$BS,MATCH($BC$12&amp;"_"&amp;BM$20,データシート1!$A$1:$BS$1,0),0)</f>
        <v>#N/A</v>
      </c>
      <c r="BN62" s="40" t="e">
        <f>VLOOKUP($AX62&amp;"_"&amp;$BC$14,データシート1!$A:$BS,MATCH($BC$12&amp;"_"&amp;BN$20,データシート1!$A$1:$BS$1,0),0)</f>
        <v>#N/A</v>
      </c>
      <c r="BO62" s="40" t="e">
        <f>VLOOKUP($AX62&amp;"_"&amp;$BC$14,データシート1!$A:$BS,MATCH($BC$12&amp;"_"&amp;BO$20,データシート1!$A$1:$BS$1,0),0)</f>
        <v>#N/A</v>
      </c>
      <c r="BP62" s="40" t="e">
        <f>VLOOKUP($AX62&amp;"_"&amp;$BC$14,データシート1!$A:$BS,MATCH($BC$12&amp;"_"&amp;BP$20,データシート1!$A$1:$BS$1,0),0)</f>
        <v>#N/A</v>
      </c>
      <c r="BQ62" s="40" t="e">
        <f>VLOOKUP($AX62&amp;"_"&amp;$BC$14,データシート1!$A:$BS,MATCH($BC$12&amp;"_"&amp;BQ$20,データシート1!$A$1:$BS$1,0),0)</f>
        <v>#N/A</v>
      </c>
      <c r="BR62" s="41" t="e">
        <f t="shared" si="3"/>
        <v>#N/A</v>
      </c>
      <c r="BT62" s="134" t="str">
        <f t="shared" si="4"/>
        <v/>
      </c>
      <c r="BU62" s="38" t="e">
        <f t="shared" si="25"/>
        <v>#N/A</v>
      </c>
      <c r="BV62" s="69" t="e">
        <f t="shared" si="16"/>
        <v>#N/A</v>
      </c>
      <c r="BW62" s="69" t="e">
        <f t="shared" si="16"/>
        <v>#N/A</v>
      </c>
      <c r="BX62" s="69" t="e">
        <f t="shared" si="16"/>
        <v>#N/A</v>
      </c>
      <c r="BY62" s="69" t="e">
        <f t="shared" si="16"/>
        <v>#N/A</v>
      </c>
      <c r="BZ62" s="69" t="e">
        <f t="shared" si="16"/>
        <v>#N/A</v>
      </c>
      <c r="CA62" s="69" t="e">
        <f t="shared" si="32"/>
        <v>#N/A</v>
      </c>
      <c r="CB62" s="69" t="e">
        <f t="shared" si="32"/>
        <v>#N/A</v>
      </c>
      <c r="CC62" s="69" t="e">
        <f t="shared" si="32"/>
        <v>#N/A</v>
      </c>
      <c r="CD62" s="69" t="e">
        <f t="shared" si="32"/>
        <v>#N/A</v>
      </c>
      <c r="CE62" s="69" t="e">
        <f t="shared" si="32"/>
        <v>#N/A</v>
      </c>
      <c r="CF62" s="69" t="e">
        <f t="shared" si="32"/>
        <v>#N/A</v>
      </c>
      <c r="CG62" s="69" t="e">
        <f t="shared" si="32"/>
        <v>#N/A</v>
      </c>
      <c r="CH62" s="69" t="e">
        <f t="shared" si="32"/>
        <v>#N/A</v>
      </c>
      <c r="CI62" s="135" t="e">
        <f t="shared" si="6"/>
        <v>#N/A</v>
      </c>
      <c r="CK62" s="136" t="str">
        <f t="shared" si="7"/>
        <v/>
      </c>
      <c r="CL62" s="137" t="e">
        <f t="shared" si="17"/>
        <v>#N/A</v>
      </c>
      <c r="CM62" s="75" t="e">
        <f t="shared" si="18"/>
        <v>#N/A</v>
      </c>
      <c r="CN62" s="76" t="e">
        <f t="shared" si="19"/>
        <v>#N/A</v>
      </c>
      <c r="CO62" s="75" t="e">
        <f t="shared" si="20"/>
        <v>#N/A</v>
      </c>
      <c r="CP62" s="76" t="e">
        <f t="shared" si="8"/>
        <v>#N/A</v>
      </c>
      <c r="CQ62" s="75" t="e">
        <f t="shared" si="21"/>
        <v>#N/A</v>
      </c>
      <c r="CR62" s="76" t="e">
        <f t="shared" si="9"/>
        <v>#N/A</v>
      </c>
      <c r="CS62" s="75" t="e">
        <f t="shared" si="22"/>
        <v>#N/A</v>
      </c>
      <c r="CT62" s="76" t="e">
        <f t="shared" si="10"/>
        <v>#N/A</v>
      </c>
      <c r="CU62" s="77" t="e">
        <f t="shared" si="23"/>
        <v>#N/A</v>
      </c>
      <c r="CW62" s="1078" t="e">
        <f t="shared" si="24"/>
        <v>#N/A</v>
      </c>
      <c r="CX62" s="1081" t="e">
        <f>VLOOKUP($AX62&amp;"_"&amp;$CW$14,データシート1!$A:$BS,MATCH($CW$12&amp;"_"&amp;CX$20,データシート1!$A$1:$BS$1,0),0)</f>
        <v>#N/A</v>
      </c>
      <c r="CY62" s="1081" t="e">
        <f>VLOOKUP($AX62&amp;"_"&amp;$CW$14,データシート1!$A:$BS,MATCH($CW$12&amp;"_"&amp;CY$20,データシート1!$A$1:$BS$1,0),0)</f>
        <v>#N/A</v>
      </c>
      <c r="CZ62" s="1081" t="e">
        <f>VLOOKUP($AX62&amp;"_"&amp;$CW$14,データシート1!$A:$BS,MATCH($CW$12&amp;"_"&amp;CZ$20,データシート1!$A$1:$BS$1,0),0)</f>
        <v>#N/A</v>
      </c>
      <c r="DA62" s="1081" t="e">
        <f>VLOOKUP($AX62&amp;"_"&amp;$CW$14,データシート1!$A:$BS,MATCH($CW$12&amp;"_"&amp;DA$20,データシート1!$A$1:$BS$1,0),0)</f>
        <v>#N/A</v>
      </c>
      <c r="DB62" s="1081" t="e">
        <f>VLOOKUP($AX62&amp;"_"&amp;$CW$14,データシート1!$A:$BS,MATCH($CW$12&amp;"_"&amp;DB$20,データシート1!$A$1:$BS$1,0),0)</f>
        <v>#N/A</v>
      </c>
      <c r="DC62" s="1081" t="e">
        <f>VLOOKUP($AX62&amp;"_"&amp;$CW$14,データシート1!$A:$BS,MATCH($CW$12&amp;"_"&amp;DC$20,データシート1!$A$1:$BS$1,0),0)</f>
        <v>#N/A</v>
      </c>
      <c r="DD62" s="1080" t="e">
        <f t="shared" si="11"/>
        <v>#N/A</v>
      </c>
      <c r="DF62" s="138" t="e">
        <f>VLOOKUP($AX62&amp;"_"&amp;$DF$14,データシート1!$A:$BS,MATCH($DF$12&amp;"_"&amp;DF$20,データシート1!$A$1:$BS$1,0),0)</f>
        <v>#N/A</v>
      </c>
      <c r="DG62" s="74" t="e">
        <f>VLOOKUP($AX62&amp;"_"&amp;$DF$14,データシート1!$A:$BS,MATCH($DF$12&amp;"_"&amp;DG$20,データシート1!$A$1:$BS$1,0),0)</f>
        <v>#N/A</v>
      </c>
      <c r="DH62" s="74" t="e">
        <f>VLOOKUP($AX62&amp;"_"&amp;$DF$14,データシート1!$A:$BS,MATCH($DF$12&amp;"_"&amp;DH$20,データシート1!$A$1:$BS$1,0),0)</f>
        <v>#N/A</v>
      </c>
      <c r="DI62" s="74" t="e">
        <f>VLOOKUP($AX62&amp;"_"&amp;$DF$14,データシート1!$A:$BS,MATCH($DF$12&amp;"_"&amp;DI$20,データシート1!$A$1:$BS$1,0),0)</f>
        <v>#N/A</v>
      </c>
      <c r="DJ62" s="74" t="e">
        <f>VLOOKUP($AX62&amp;"_"&amp;$DF$14,データシート1!$A:$BS,MATCH($DF$12&amp;"_"&amp;DJ$20,データシート1!$A$1:$BS$1,0),0)</f>
        <v>#N/A</v>
      </c>
      <c r="DK62" s="74" t="e">
        <f>VLOOKUP($AX62&amp;"_"&amp;$DF$14,データシート1!$A:$BS,MATCH($DF$12&amp;"_"&amp;DK$20,データシート1!$A$1:$BS$1,0),0)</f>
        <v>#N/A</v>
      </c>
      <c r="DL62" s="78" t="e">
        <f t="shared" si="12"/>
        <v>#N/A</v>
      </c>
      <c r="DN62" s="139" t="e">
        <f t="shared" si="26"/>
        <v>#N/A</v>
      </c>
      <c r="DO62" s="140" t="e">
        <f t="shared" si="27"/>
        <v>#N/A</v>
      </c>
      <c r="DP62" s="140" t="e">
        <f t="shared" si="29"/>
        <v>#N/A</v>
      </c>
      <c r="DQ62" s="140" t="e">
        <f t="shared" si="30"/>
        <v>#N/A</v>
      </c>
      <c r="DR62" s="140" t="e">
        <f t="shared" si="31"/>
        <v>#N/A</v>
      </c>
      <c r="DS62" s="141" t="e">
        <f t="shared" si="28"/>
        <v>#N/A</v>
      </c>
    </row>
    <row r="63" spans="2:123" ht="30" customHeight="1">
      <c r="B63" s="658"/>
      <c r="C63" s="23"/>
      <c r="D63" s="23"/>
      <c r="E63" s="23"/>
      <c r="F63" s="23"/>
      <c r="G63" s="23"/>
      <c r="H63" s="23"/>
      <c r="I63" s="23"/>
      <c r="J63" s="23"/>
      <c r="K63" s="23"/>
      <c r="L63" s="23"/>
      <c r="M63" s="23"/>
      <c r="N63" s="23"/>
      <c r="O63" s="23"/>
      <c r="P63" s="23"/>
      <c r="Q63" s="23"/>
      <c r="R63" s="23"/>
      <c r="S63" s="23"/>
      <c r="T63" s="23"/>
      <c r="U63" s="23"/>
      <c r="V63" s="23"/>
      <c r="W63" s="23"/>
      <c r="X63" s="23"/>
      <c r="Y63" s="23"/>
      <c r="Z63" s="23"/>
      <c r="AA63" s="657"/>
      <c r="AB63" s="23"/>
      <c r="AC63" s="658"/>
      <c r="AD63" s="23"/>
      <c r="AE63" s="23"/>
      <c r="AF63" s="23"/>
      <c r="AG63" s="23"/>
      <c r="AH63" s="23"/>
      <c r="AI63" s="23"/>
      <c r="AQ63" s="18"/>
      <c r="AR63" s="18"/>
      <c r="AS63" s="18"/>
      <c r="AT63" s="313"/>
      <c r="AX63" s="20">
        <f>比較地域マスタ!$Y48</f>
        <v>0</v>
      </c>
      <c r="AY63" s="20" t="str">
        <f>IF(IFERROR(比較地域マスタ!$Z48,"")=0,"",IFERROR(比較地域マスタ!$Z48,""))</f>
        <v/>
      </c>
      <c r="BB63" s="122">
        <f t="shared" si="0"/>
        <v>0</v>
      </c>
      <c r="BC63" s="123" t="str">
        <f t="shared" si="0"/>
        <v/>
      </c>
      <c r="BD63" s="40" t="e">
        <f t="shared" si="14"/>
        <v>#N/A</v>
      </c>
      <c r="BE63" s="40" t="e">
        <f t="shared" si="15"/>
        <v>#N/A</v>
      </c>
      <c r="BF63" s="40" t="e">
        <f>VLOOKUP($AX63&amp;"_"&amp;$BC$14,データシート1!$A:$BS,MATCH($BC$12&amp;"_"&amp;BF$20,データシート1!$A$1:$BS$1,0),0)</f>
        <v>#N/A</v>
      </c>
      <c r="BG63" s="40" t="e">
        <f>VLOOKUP($AX63&amp;"_"&amp;$BC$14,データシート1!$A:$BS,MATCH($BC$12&amp;"_"&amp;BG$20,データシート1!$A$1:$BS$1,0),0)</f>
        <v>#N/A</v>
      </c>
      <c r="BH63" s="40" t="e">
        <f>VLOOKUP($AX63&amp;"_"&amp;$BC$14,データシート1!$A:$BS,MATCH($BC$12&amp;"_"&amp;BH$20,データシート1!$A$1:$BS$1,0),0)</f>
        <v>#N/A</v>
      </c>
      <c r="BI63" s="40" t="e">
        <f>VLOOKUP($AX63&amp;"_"&amp;$BC$14,データシート1!$A:$BS,MATCH($BC$12&amp;"_"&amp;BI$20,データシート1!$A$1:$BS$1,0),0)</f>
        <v>#N/A</v>
      </c>
      <c r="BJ63" s="40" t="e">
        <f>VLOOKUP($AX63&amp;"_"&amp;$BC$14,データシート1!$A:$BS,MATCH($BC$12&amp;"_"&amp;BJ$20,データシート1!$A$1:$BS$1,0),0)</f>
        <v>#N/A</v>
      </c>
      <c r="BK63" s="40" t="e">
        <f t="shared" si="1"/>
        <v>#N/A</v>
      </c>
      <c r="BL63" s="40" t="e">
        <f t="shared" si="2"/>
        <v>#N/A</v>
      </c>
      <c r="BM63" s="40" t="e">
        <f>VLOOKUP($AX63&amp;"_"&amp;$BC$14,データシート1!$A:$BS,MATCH($BC$12&amp;"_"&amp;BM$20,データシート1!$A$1:$BS$1,0),0)</f>
        <v>#N/A</v>
      </c>
      <c r="BN63" s="40" t="e">
        <f>VLOOKUP($AX63&amp;"_"&amp;$BC$14,データシート1!$A:$BS,MATCH($BC$12&amp;"_"&amp;BN$20,データシート1!$A$1:$BS$1,0),0)</f>
        <v>#N/A</v>
      </c>
      <c r="BO63" s="40" t="e">
        <f>VLOOKUP($AX63&amp;"_"&amp;$BC$14,データシート1!$A:$BS,MATCH($BC$12&amp;"_"&amp;BO$20,データシート1!$A$1:$BS$1,0),0)</f>
        <v>#N/A</v>
      </c>
      <c r="BP63" s="40" t="e">
        <f>VLOOKUP($AX63&amp;"_"&amp;$BC$14,データシート1!$A:$BS,MATCH($BC$12&amp;"_"&amp;BP$20,データシート1!$A$1:$BS$1,0),0)</f>
        <v>#N/A</v>
      </c>
      <c r="BQ63" s="40" t="e">
        <f>VLOOKUP($AX63&amp;"_"&amp;$BC$14,データシート1!$A:$BS,MATCH($BC$12&amp;"_"&amp;BQ$20,データシート1!$A$1:$BS$1,0),0)</f>
        <v>#N/A</v>
      </c>
      <c r="BR63" s="41" t="e">
        <f t="shared" si="3"/>
        <v>#N/A</v>
      </c>
      <c r="BT63" s="134" t="str">
        <f t="shared" si="4"/>
        <v/>
      </c>
      <c r="BU63" s="38" t="e">
        <f t="shared" si="25"/>
        <v>#N/A</v>
      </c>
      <c r="BV63" s="69" t="e">
        <f t="shared" si="16"/>
        <v>#N/A</v>
      </c>
      <c r="BW63" s="69" t="e">
        <f t="shared" si="16"/>
        <v>#N/A</v>
      </c>
      <c r="BX63" s="69" t="e">
        <f t="shared" si="16"/>
        <v>#N/A</v>
      </c>
      <c r="BY63" s="69" t="e">
        <f t="shared" si="16"/>
        <v>#N/A</v>
      </c>
      <c r="BZ63" s="69" t="e">
        <f t="shared" si="16"/>
        <v>#N/A</v>
      </c>
      <c r="CA63" s="69" t="e">
        <f t="shared" si="32"/>
        <v>#N/A</v>
      </c>
      <c r="CB63" s="69" t="e">
        <f t="shared" si="32"/>
        <v>#N/A</v>
      </c>
      <c r="CC63" s="69" t="e">
        <f t="shared" si="32"/>
        <v>#N/A</v>
      </c>
      <c r="CD63" s="69" t="e">
        <f t="shared" si="32"/>
        <v>#N/A</v>
      </c>
      <c r="CE63" s="69" t="e">
        <f t="shared" si="32"/>
        <v>#N/A</v>
      </c>
      <c r="CF63" s="69" t="e">
        <f t="shared" si="32"/>
        <v>#N/A</v>
      </c>
      <c r="CG63" s="69" t="e">
        <f t="shared" si="32"/>
        <v>#N/A</v>
      </c>
      <c r="CH63" s="69" t="e">
        <f t="shared" si="32"/>
        <v>#N/A</v>
      </c>
      <c r="CI63" s="135" t="e">
        <f t="shared" si="6"/>
        <v>#N/A</v>
      </c>
      <c r="CK63" s="136" t="str">
        <f t="shared" si="7"/>
        <v/>
      </c>
      <c r="CL63" s="137" t="e">
        <f t="shared" si="17"/>
        <v>#N/A</v>
      </c>
      <c r="CM63" s="75" t="e">
        <f t="shared" si="18"/>
        <v>#N/A</v>
      </c>
      <c r="CN63" s="76" t="e">
        <f t="shared" si="19"/>
        <v>#N/A</v>
      </c>
      <c r="CO63" s="75" t="e">
        <f t="shared" si="20"/>
        <v>#N/A</v>
      </c>
      <c r="CP63" s="76" t="e">
        <f t="shared" si="8"/>
        <v>#N/A</v>
      </c>
      <c r="CQ63" s="75" t="e">
        <f t="shared" si="21"/>
        <v>#N/A</v>
      </c>
      <c r="CR63" s="76" t="e">
        <f t="shared" si="9"/>
        <v>#N/A</v>
      </c>
      <c r="CS63" s="75" t="e">
        <f t="shared" si="22"/>
        <v>#N/A</v>
      </c>
      <c r="CT63" s="76" t="e">
        <f t="shared" si="10"/>
        <v>#N/A</v>
      </c>
      <c r="CU63" s="77" t="e">
        <f t="shared" si="23"/>
        <v>#N/A</v>
      </c>
      <c r="CW63" s="1078" t="e">
        <f t="shared" si="24"/>
        <v>#N/A</v>
      </c>
      <c r="CX63" s="1081" t="e">
        <f>VLOOKUP($AX63&amp;"_"&amp;$CW$14,データシート1!$A:$BS,MATCH($CW$12&amp;"_"&amp;CX$20,データシート1!$A$1:$BS$1,0),0)</f>
        <v>#N/A</v>
      </c>
      <c r="CY63" s="1081" t="e">
        <f>VLOOKUP($AX63&amp;"_"&amp;$CW$14,データシート1!$A:$BS,MATCH($CW$12&amp;"_"&amp;CY$20,データシート1!$A$1:$BS$1,0),0)</f>
        <v>#N/A</v>
      </c>
      <c r="CZ63" s="1081" t="e">
        <f>VLOOKUP($AX63&amp;"_"&amp;$CW$14,データシート1!$A:$BS,MATCH($CW$12&amp;"_"&amp;CZ$20,データシート1!$A$1:$BS$1,0),0)</f>
        <v>#N/A</v>
      </c>
      <c r="DA63" s="1081" t="e">
        <f>VLOOKUP($AX63&amp;"_"&amp;$CW$14,データシート1!$A:$BS,MATCH($CW$12&amp;"_"&amp;DA$20,データシート1!$A$1:$BS$1,0),0)</f>
        <v>#N/A</v>
      </c>
      <c r="DB63" s="1081" t="e">
        <f>VLOOKUP($AX63&amp;"_"&amp;$CW$14,データシート1!$A:$BS,MATCH($CW$12&amp;"_"&amp;DB$20,データシート1!$A$1:$BS$1,0),0)</f>
        <v>#N/A</v>
      </c>
      <c r="DC63" s="1081" t="e">
        <f>VLOOKUP($AX63&amp;"_"&amp;$CW$14,データシート1!$A:$BS,MATCH($CW$12&amp;"_"&amp;DC$20,データシート1!$A$1:$BS$1,0),0)</f>
        <v>#N/A</v>
      </c>
      <c r="DD63" s="1080" t="e">
        <f t="shared" si="11"/>
        <v>#N/A</v>
      </c>
      <c r="DF63" s="138" t="e">
        <f>VLOOKUP($AX63&amp;"_"&amp;$DF$14,データシート1!$A:$BS,MATCH($DF$12&amp;"_"&amp;DF$20,データシート1!$A$1:$BS$1,0),0)</f>
        <v>#N/A</v>
      </c>
      <c r="DG63" s="74" t="e">
        <f>VLOOKUP($AX63&amp;"_"&amp;$DF$14,データシート1!$A:$BS,MATCH($DF$12&amp;"_"&amp;DG$20,データシート1!$A$1:$BS$1,0),0)</f>
        <v>#N/A</v>
      </c>
      <c r="DH63" s="74" t="e">
        <f>VLOOKUP($AX63&amp;"_"&amp;$DF$14,データシート1!$A:$BS,MATCH($DF$12&amp;"_"&amp;DH$20,データシート1!$A$1:$BS$1,0),0)</f>
        <v>#N/A</v>
      </c>
      <c r="DI63" s="74" t="e">
        <f>VLOOKUP($AX63&amp;"_"&amp;$DF$14,データシート1!$A:$BS,MATCH($DF$12&amp;"_"&amp;DI$20,データシート1!$A$1:$BS$1,0),0)</f>
        <v>#N/A</v>
      </c>
      <c r="DJ63" s="74" t="e">
        <f>VLOOKUP($AX63&amp;"_"&amp;$DF$14,データシート1!$A:$BS,MATCH($DF$12&amp;"_"&amp;DJ$20,データシート1!$A$1:$BS$1,0),0)</f>
        <v>#N/A</v>
      </c>
      <c r="DK63" s="74" t="e">
        <f>VLOOKUP($AX63&amp;"_"&amp;$DF$14,データシート1!$A:$BS,MATCH($DF$12&amp;"_"&amp;DK$20,データシート1!$A$1:$BS$1,0),0)</f>
        <v>#N/A</v>
      </c>
      <c r="DL63" s="78" t="e">
        <f t="shared" si="12"/>
        <v>#N/A</v>
      </c>
      <c r="DN63" s="139" t="e">
        <f t="shared" si="26"/>
        <v>#N/A</v>
      </c>
      <c r="DO63" s="140" t="e">
        <f t="shared" si="27"/>
        <v>#N/A</v>
      </c>
      <c r="DP63" s="140" t="e">
        <f t="shared" si="29"/>
        <v>#N/A</v>
      </c>
      <c r="DQ63" s="140" t="e">
        <f t="shared" si="30"/>
        <v>#N/A</v>
      </c>
      <c r="DR63" s="140" t="e">
        <f t="shared" si="31"/>
        <v>#N/A</v>
      </c>
      <c r="DS63" s="141" t="e">
        <f t="shared" si="28"/>
        <v>#N/A</v>
      </c>
    </row>
    <row r="64" spans="2:123" ht="30" customHeight="1">
      <c r="B64" s="658"/>
      <c r="C64" s="23"/>
      <c r="D64" s="23"/>
      <c r="E64" s="23"/>
      <c r="F64" s="23"/>
      <c r="G64" s="23"/>
      <c r="H64" s="23"/>
      <c r="I64" s="23"/>
      <c r="J64" s="23"/>
      <c r="K64" s="23"/>
      <c r="L64" s="23"/>
      <c r="M64" s="23"/>
      <c r="N64" s="23"/>
      <c r="O64" s="23"/>
      <c r="P64" s="23"/>
      <c r="Q64" s="23"/>
      <c r="R64" s="23"/>
      <c r="S64" s="23"/>
      <c r="T64" s="23"/>
      <c r="U64" s="23"/>
      <c r="V64" s="23"/>
      <c r="W64" s="23"/>
      <c r="X64" s="23"/>
      <c r="Y64" s="23"/>
      <c r="Z64" s="23"/>
      <c r="AA64" s="657"/>
      <c r="AB64" s="23"/>
      <c r="AC64" s="658"/>
      <c r="AD64" s="23"/>
      <c r="AE64" s="23"/>
      <c r="AF64" s="23"/>
      <c r="AG64" s="23"/>
      <c r="AH64" s="23"/>
      <c r="AI64" s="23"/>
      <c r="AQ64" s="18"/>
      <c r="AR64" s="18"/>
      <c r="AS64" s="18"/>
      <c r="AT64" s="313"/>
      <c r="AX64" s="20">
        <f>比較地域マスタ!$Y49</f>
        <v>0</v>
      </c>
      <c r="AY64" s="20" t="str">
        <f>IF(IFERROR(比較地域マスタ!$Z49,"")=0,"",IFERROR(比較地域マスタ!$Z49,""))</f>
        <v/>
      </c>
      <c r="BB64" s="122">
        <f t="shared" si="0"/>
        <v>0</v>
      </c>
      <c r="BC64" s="123" t="str">
        <f t="shared" si="0"/>
        <v/>
      </c>
      <c r="BD64" s="40" t="e">
        <f t="shared" si="14"/>
        <v>#N/A</v>
      </c>
      <c r="BE64" s="40" t="e">
        <f t="shared" si="15"/>
        <v>#N/A</v>
      </c>
      <c r="BF64" s="40" t="e">
        <f>VLOOKUP($AX64&amp;"_"&amp;$BC$14,データシート1!$A:$BS,MATCH($BC$12&amp;"_"&amp;BF$20,データシート1!$A$1:$BS$1,0),0)</f>
        <v>#N/A</v>
      </c>
      <c r="BG64" s="40" t="e">
        <f>VLOOKUP($AX64&amp;"_"&amp;$BC$14,データシート1!$A:$BS,MATCH($BC$12&amp;"_"&amp;BG$20,データシート1!$A$1:$BS$1,0),0)</f>
        <v>#N/A</v>
      </c>
      <c r="BH64" s="40" t="e">
        <f>VLOOKUP($AX64&amp;"_"&amp;$BC$14,データシート1!$A:$BS,MATCH($BC$12&amp;"_"&amp;BH$20,データシート1!$A$1:$BS$1,0),0)</f>
        <v>#N/A</v>
      </c>
      <c r="BI64" s="40" t="e">
        <f>VLOOKUP($AX64&amp;"_"&amp;$BC$14,データシート1!$A:$BS,MATCH($BC$12&amp;"_"&amp;BI$20,データシート1!$A$1:$BS$1,0),0)</f>
        <v>#N/A</v>
      </c>
      <c r="BJ64" s="40" t="e">
        <f>VLOOKUP($AX64&amp;"_"&amp;$BC$14,データシート1!$A:$BS,MATCH($BC$12&amp;"_"&amp;BJ$20,データシート1!$A$1:$BS$1,0),0)</f>
        <v>#N/A</v>
      </c>
      <c r="BK64" s="40" t="e">
        <f t="shared" si="1"/>
        <v>#N/A</v>
      </c>
      <c r="BL64" s="40" t="e">
        <f t="shared" si="2"/>
        <v>#N/A</v>
      </c>
      <c r="BM64" s="40" t="e">
        <f>VLOOKUP($AX64&amp;"_"&amp;$BC$14,データシート1!$A:$BS,MATCH($BC$12&amp;"_"&amp;BM$20,データシート1!$A$1:$BS$1,0),0)</f>
        <v>#N/A</v>
      </c>
      <c r="BN64" s="40" t="e">
        <f>VLOOKUP($AX64&amp;"_"&amp;$BC$14,データシート1!$A:$BS,MATCH($BC$12&amp;"_"&amp;BN$20,データシート1!$A$1:$BS$1,0),0)</f>
        <v>#N/A</v>
      </c>
      <c r="BO64" s="40" t="e">
        <f>VLOOKUP($AX64&amp;"_"&amp;$BC$14,データシート1!$A:$BS,MATCH($BC$12&amp;"_"&amp;BO$20,データシート1!$A$1:$BS$1,0),0)</f>
        <v>#N/A</v>
      </c>
      <c r="BP64" s="40" t="e">
        <f>VLOOKUP($AX64&amp;"_"&amp;$BC$14,データシート1!$A:$BS,MATCH($BC$12&amp;"_"&amp;BP$20,データシート1!$A$1:$BS$1,0),0)</f>
        <v>#N/A</v>
      </c>
      <c r="BQ64" s="40" t="e">
        <f>VLOOKUP($AX64&amp;"_"&amp;$BC$14,データシート1!$A:$BS,MATCH($BC$12&amp;"_"&amp;BQ$20,データシート1!$A$1:$BS$1,0),0)</f>
        <v>#N/A</v>
      </c>
      <c r="BR64" s="41" t="e">
        <f t="shared" si="3"/>
        <v>#N/A</v>
      </c>
      <c r="BT64" s="134" t="str">
        <f t="shared" si="4"/>
        <v/>
      </c>
      <c r="BU64" s="38" t="e">
        <f t="shared" si="25"/>
        <v>#N/A</v>
      </c>
      <c r="BV64" s="69" t="e">
        <f t="shared" si="16"/>
        <v>#N/A</v>
      </c>
      <c r="BW64" s="69" t="e">
        <f t="shared" si="16"/>
        <v>#N/A</v>
      </c>
      <c r="BX64" s="69" t="e">
        <f t="shared" si="16"/>
        <v>#N/A</v>
      </c>
      <c r="BY64" s="69" t="e">
        <f t="shared" si="16"/>
        <v>#N/A</v>
      </c>
      <c r="BZ64" s="69" t="e">
        <f t="shared" si="16"/>
        <v>#N/A</v>
      </c>
      <c r="CA64" s="69" t="e">
        <f t="shared" si="32"/>
        <v>#N/A</v>
      </c>
      <c r="CB64" s="69" t="e">
        <f t="shared" si="32"/>
        <v>#N/A</v>
      </c>
      <c r="CC64" s="69" t="e">
        <f t="shared" si="32"/>
        <v>#N/A</v>
      </c>
      <c r="CD64" s="69" t="e">
        <f t="shared" si="32"/>
        <v>#N/A</v>
      </c>
      <c r="CE64" s="69" t="e">
        <f t="shared" si="32"/>
        <v>#N/A</v>
      </c>
      <c r="CF64" s="69" t="e">
        <f t="shared" si="32"/>
        <v>#N/A</v>
      </c>
      <c r="CG64" s="69" t="e">
        <f t="shared" si="32"/>
        <v>#N/A</v>
      </c>
      <c r="CH64" s="69" t="e">
        <f t="shared" si="32"/>
        <v>#N/A</v>
      </c>
      <c r="CI64" s="135" t="e">
        <f t="shared" si="6"/>
        <v>#N/A</v>
      </c>
      <c r="CK64" s="136" t="str">
        <f t="shared" si="7"/>
        <v/>
      </c>
      <c r="CL64" s="137" t="e">
        <f t="shared" si="17"/>
        <v>#N/A</v>
      </c>
      <c r="CM64" s="75" t="e">
        <f t="shared" si="18"/>
        <v>#N/A</v>
      </c>
      <c r="CN64" s="76" t="e">
        <f t="shared" si="19"/>
        <v>#N/A</v>
      </c>
      <c r="CO64" s="75" t="e">
        <f t="shared" si="20"/>
        <v>#N/A</v>
      </c>
      <c r="CP64" s="76" t="e">
        <f t="shared" si="8"/>
        <v>#N/A</v>
      </c>
      <c r="CQ64" s="75" t="e">
        <f t="shared" si="21"/>
        <v>#N/A</v>
      </c>
      <c r="CR64" s="76" t="e">
        <f t="shared" si="9"/>
        <v>#N/A</v>
      </c>
      <c r="CS64" s="75" t="e">
        <f t="shared" si="22"/>
        <v>#N/A</v>
      </c>
      <c r="CT64" s="76" t="e">
        <f t="shared" si="10"/>
        <v>#N/A</v>
      </c>
      <c r="CU64" s="77" t="e">
        <f t="shared" si="23"/>
        <v>#N/A</v>
      </c>
      <c r="CW64" s="1078" t="e">
        <f t="shared" si="24"/>
        <v>#N/A</v>
      </c>
      <c r="CX64" s="1081" t="e">
        <f>VLOOKUP($AX64&amp;"_"&amp;$CW$14,データシート1!$A:$BS,MATCH($CW$12&amp;"_"&amp;CX$20,データシート1!$A$1:$BS$1,0),0)</f>
        <v>#N/A</v>
      </c>
      <c r="CY64" s="1081" t="e">
        <f>VLOOKUP($AX64&amp;"_"&amp;$CW$14,データシート1!$A:$BS,MATCH($CW$12&amp;"_"&amp;CY$20,データシート1!$A$1:$BS$1,0),0)</f>
        <v>#N/A</v>
      </c>
      <c r="CZ64" s="1081" t="e">
        <f>VLOOKUP($AX64&amp;"_"&amp;$CW$14,データシート1!$A:$BS,MATCH($CW$12&amp;"_"&amp;CZ$20,データシート1!$A$1:$BS$1,0),0)</f>
        <v>#N/A</v>
      </c>
      <c r="DA64" s="1081" t="e">
        <f>VLOOKUP($AX64&amp;"_"&amp;$CW$14,データシート1!$A:$BS,MATCH($CW$12&amp;"_"&amp;DA$20,データシート1!$A$1:$BS$1,0),0)</f>
        <v>#N/A</v>
      </c>
      <c r="DB64" s="1081" t="e">
        <f>VLOOKUP($AX64&amp;"_"&amp;$CW$14,データシート1!$A:$BS,MATCH($CW$12&amp;"_"&amp;DB$20,データシート1!$A$1:$BS$1,0),0)</f>
        <v>#N/A</v>
      </c>
      <c r="DC64" s="1081" t="e">
        <f>VLOOKUP($AX64&amp;"_"&amp;$CW$14,データシート1!$A:$BS,MATCH($CW$12&amp;"_"&amp;DC$20,データシート1!$A$1:$BS$1,0),0)</f>
        <v>#N/A</v>
      </c>
      <c r="DD64" s="1080" t="e">
        <f t="shared" si="11"/>
        <v>#N/A</v>
      </c>
      <c r="DF64" s="138" t="e">
        <f>VLOOKUP($AX64&amp;"_"&amp;$DF$14,データシート1!$A:$BS,MATCH($DF$12&amp;"_"&amp;DF$20,データシート1!$A$1:$BS$1,0),0)</f>
        <v>#N/A</v>
      </c>
      <c r="DG64" s="74" t="e">
        <f>VLOOKUP($AX64&amp;"_"&amp;$DF$14,データシート1!$A:$BS,MATCH($DF$12&amp;"_"&amp;DG$20,データシート1!$A$1:$BS$1,0),0)</f>
        <v>#N/A</v>
      </c>
      <c r="DH64" s="74" t="e">
        <f>VLOOKUP($AX64&amp;"_"&amp;$DF$14,データシート1!$A:$BS,MATCH($DF$12&amp;"_"&amp;DH$20,データシート1!$A$1:$BS$1,0),0)</f>
        <v>#N/A</v>
      </c>
      <c r="DI64" s="74" t="e">
        <f>VLOOKUP($AX64&amp;"_"&amp;$DF$14,データシート1!$A:$BS,MATCH($DF$12&amp;"_"&amp;DI$20,データシート1!$A$1:$BS$1,0),0)</f>
        <v>#N/A</v>
      </c>
      <c r="DJ64" s="74" t="e">
        <f>VLOOKUP($AX64&amp;"_"&amp;$DF$14,データシート1!$A:$BS,MATCH($DF$12&amp;"_"&amp;DJ$20,データシート1!$A$1:$BS$1,0),0)</f>
        <v>#N/A</v>
      </c>
      <c r="DK64" s="74" t="e">
        <f>VLOOKUP($AX64&amp;"_"&amp;$DF$14,データシート1!$A:$BS,MATCH($DF$12&amp;"_"&amp;DK$20,データシート1!$A$1:$BS$1,0),0)</f>
        <v>#N/A</v>
      </c>
      <c r="DL64" s="78" t="e">
        <f t="shared" si="12"/>
        <v>#N/A</v>
      </c>
      <c r="DN64" s="139" t="e">
        <f t="shared" si="26"/>
        <v>#N/A</v>
      </c>
      <c r="DO64" s="140" t="e">
        <f t="shared" si="27"/>
        <v>#N/A</v>
      </c>
      <c r="DP64" s="140" t="e">
        <f t="shared" si="29"/>
        <v>#N/A</v>
      </c>
      <c r="DQ64" s="140" t="e">
        <f t="shared" si="30"/>
        <v>#N/A</v>
      </c>
      <c r="DR64" s="140" t="e">
        <f t="shared" si="31"/>
        <v>#N/A</v>
      </c>
      <c r="DS64" s="141" t="e">
        <f t="shared" si="28"/>
        <v>#N/A</v>
      </c>
    </row>
    <row r="65" spans="1:123" ht="30" customHeight="1">
      <c r="B65" s="658"/>
      <c r="C65" s="23"/>
      <c r="D65" s="23"/>
      <c r="E65" s="23"/>
      <c r="F65" s="23"/>
      <c r="G65" s="23"/>
      <c r="H65" s="23"/>
      <c r="I65" s="23"/>
      <c r="J65" s="23"/>
      <c r="K65" s="23"/>
      <c r="L65" s="23"/>
      <c r="M65" s="23"/>
      <c r="N65" s="23"/>
      <c r="O65" s="23"/>
      <c r="P65" s="23"/>
      <c r="Q65" s="23"/>
      <c r="R65" s="23"/>
      <c r="S65" s="23"/>
      <c r="T65" s="23"/>
      <c r="U65" s="23"/>
      <c r="V65" s="23"/>
      <c r="W65" s="23"/>
      <c r="X65" s="23"/>
      <c r="Y65" s="23"/>
      <c r="Z65" s="23"/>
      <c r="AA65" s="657"/>
      <c r="AB65" s="23"/>
      <c r="AC65" s="658"/>
      <c r="AD65" s="23"/>
      <c r="AE65" s="23"/>
      <c r="AF65" s="23"/>
      <c r="AG65" s="23"/>
      <c r="AH65" s="23"/>
      <c r="AI65" s="23"/>
      <c r="AQ65" s="18"/>
      <c r="AR65" s="18"/>
      <c r="AS65" s="18"/>
      <c r="AT65" s="313"/>
      <c r="AX65" s="20">
        <f>比較地域マスタ!$Y50</f>
        <v>0</v>
      </c>
      <c r="AY65" s="20" t="str">
        <f>IF(IFERROR(比較地域マスタ!$Z50,"")=0,"",IFERROR(比較地域マスタ!$Z50,""))</f>
        <v/>
      </c>
      <c r="BB65" s="122">
        <f t="shared" si="0"/>
        <v>0</v>
      </c>
      <c r="BC65" s="123" t="str">
        <f t="shared" si="0"/>
        <v/>
      </c>
      <c r="BD65" s="40" t="e">
        <f t="shared" si="14"/>
        <v>#N/A</v>
      </c>
      <c r="BE65" s="40" t="e">
        <f t="shared" si="15"/>
        <v>#N/A</v>
      </c>
      <c r="BF65" s="40" t="e">
        <f>VLOOKUP($AX65&amp;"_"&amp;$BC$14,データシート1!$A:$BS,MATCH($BC$12&amp;"_"&amp;BF$20,データシート1!$A$1:$BS$1,0),0)</f>
        <v>#N/A</v>
      </c>
      <c r="BG65" s="40" t="e">
        <f>VLOOKUP($AX65&amp;"_"&amp;$BC$14,データシート1!$A:$BS,MATCH($BC$12&amp;"_"&amp;BG$20,データシート1!$A$1:$BS$1,0),0)</f>
        <v>#N/A</v>
      </c>
      <c r="BH65" s="40" t="e">
        <f>VLOOKUP($AX65&amp;"_"&amp;$BC$14,データシート1!$A:$BS,MATCH($BC$12&amp;"_"&amp;BH$20,データシート1!$A$1:$BS$1,0),0)</f>
        <v>#N/A</v>
      </c>
      <c r="BI65" s="40" t="e">
        <f>VLOOKUP($AX65&amp;"_"&amp;$BC$14,データシート1!$A:$BS,MATCH($BC$12&amp;"_"&amp;BI$20,データシート1!$A$1:$BS$1,0),0)</f>
        <v>#N/A</v>
      </c>
      <c r="BJ65" s="40" t="e">
        <f>VLOOKUP($AX65&amp;"_"&amp;$BC$14,データシート1!$A:$BS,MATCH($BC$12&amp;"_"&amp;BJ$20,データシート1!$A$1:$BS$1,0),0)</f>
        <v>#N/A</v>
      </c>
      <c r="BK65" s="40" t="e">
        <f t="shared" si="1"/>
        <v>#N/A</v>
      </c>
      <c r="BL65" s="40" t="e">
        <f t="shared" si="2"/>
        <v>#N/A</v>
      </c>
      <c r="BM65" s="40" t="e">
        <f>VLOOKUP($AX65&amp;"_"&amp;$BC$14,データシート1!$A:$BS,MATCH($BC$12&amp;"_"&amp;BM$20,データシート1!$A$1:$BS$1,0),0)</f>
        <v>#N/A</v>
      </c>
      <c r="BN65" s="40" t="e">
        <f>VLOOKUP($AX65&amp;"_"&amp;$BC$14,データシート1!$A:$BS,MATCH($BC$12&amp;"_"&amp;BN$20,データシート1!$A$1:$BS$1,0),0)</f>
        <v>#N/A</v>
      </c>
      <c r="BO65" s="40" t="e">
        <f>VLOOKUP($AX65&amp;"_"&amp;$BC$14,データシート1!$A:$BS,MATCH($BC$12&amp;"_"&amp;BO$20,データシート1!$A$1:$BS$1,0),0)</f>
        <v>#N/A</v>
      </c>
      <c r="BP65" s="40" t="e">
        <f>VLOOKUP($AX65&amp;"_"&amp;$BC$14,データシート1!$A:$BS,MATCH($BC$12&amp;"_"&amp;BP$20,データシート1!$A$1:$BS$1,0),0)</f>
        <v>#N/A</v>
      </c>
      <c r="BQ65" s="40" t="e">
        <f>VLOOKUP($AX65&amp;"_"&amp;$BC$14,データシート1!$A:$BS,MATCH($BC$12&amp;"_"&amp;BQ$20,データシート1!$A$1:$BS$1,0),0)</f>
        <v>#N/A</v>
      </c>
      <c r="BR65" s="41" t="e">
        <f t="shared" si="3"/>
        <v>#N/A</v>
      </c>
      <c r="BT65" s="134" t="str">
        <f t="shared" si="4"/>
        <v/>
      </c>
      <c r="BU65" s="38" t="e">
        <f t="shared" si="25"/>
        <v>#N/A</v>
      </c>
      <c r="BV65" s="69" t="e">
        <f t="shared" si="16"/>
        <v>#N/A</v>
      </c>
      <c r="BW65" s="69" t="e">
        <f t="shared" si="16"/>
        <v>#N/A</v>
      </c>
      <c r="BX65" s="69" t="e">
        <f t="shared" si="16"/>
        <v>#N/A</v>
      </c>
      <c r="BY65" s="69" t="e">
        <f t="shared" si="16"/>
        <v>#N/A</v>
      </c>
      <c r="BZ65" s="69" t="e">
        <f t="shared" si="16"/>
        <v>#N/A</v>
      </c>
      <c r="CA65" s="69" t="e">
        <f t="shared" si="32"/>
        <v>#N/A</v>
      </c>
      <c r="CB65" s="69" t="e">
        <f t="shared" si="32"/>
        <v>#N/A</v>
      </c>
      <c r="CC65" s="69" t="e">
        <f t="shared" si="32"/>
        <v>#N/A</v>
      </c>
      <c r="CD65" s="69" t="e">
        <f t="shared" si="32"/>
        <v>#N/A</v>
      </c>
      <c r="CE65" s="69" t="e">
        <f t="shared" si="32"/>
        <v>#N/A</v>
      </c>
      <c r="CF65" s="69" t="e">
        <f t="shared" si="32"/>
        <v>#N/A</v>
      </c>
      <c r="CG65" s="69" t="e">
        <f t="shared" si="32"/>
        <v>#N/A</v>
      </c>
      <c r="CH65" s="69" t="e">
        <f t="shared" si="32"/>
        <v>#N/A</v>
      </c>
      <c r="CI65" s="135" t="e">
        <f t="shared" si="6"/>
        <v>#N/A</v>
      </c>
      <c r="CK65" s="136" t="str">
        <f t="shared" si="7"/>
        <v/>
      </c>
      <c r="CL65" s="137" t="e">
        <f t="shared" si="17"/>
        <v>#N/A</v>
      </c>
      <c r="CM65" s="75" t="e">
        <f t="shared" si="18"/>
        <v>#N/A</v>
      </c>
      <c r="CN65" s="76" t="e">
        <f t="shared" si="19"/>
        <v>#N/A</v>
      </c>
      <c r="CO65" s="75" t="e">
        <f t="shared" si="20"/>
        <v>#N/A</v>
      </c>
      <c r="CP65" s="76" t="e">
        <f t="shared" si="8"/>
        <v>#N/A</v>
      </c>
      <c r="CQ65" s="75" t="e">
        <f t="shared" si="21"/>
        <v>#N/A</v>
      </c>
      <c r="CR65" s="76" t="e">
        <f t="shared" si="9"/>
        <v>#N/A</v>
      </c>
      <c r="CS65" s="75" t="e">
        <f t="shared" si="22"/>
        <v>#N/A</v>
      </c>
      <c r="CT65" s="76" t="e">
        <f t="shared" si="10"/>
        <v>#N/A</v>
      </c>
      <c r="CU65" s="77" t="e">
        <f t="shared" si="23"/>
        <v>#N/A</v>
      </c>
      <c r="CW65" s="1078" t="e">
        <f t="shared" si="24"/>
        <v>#N/A</v>
      </c>
      <c r="CX65" s="1081" t="e">
        <f>VLOOKUP($AX65&amp;"_"&amp;$CW$14,データシート1!$A:$BS,MATCH($CW$12&amp;"_"&amp;CX$20,データシート1!$A$1:$BS$1,0),0)</f>
        <v>#N/A</v>
      </c>
      <c r="CY65" s="1081" t="e">
        <f>VLOOKUP($AX65&amp;"_"&amp;$CW$14,データシート1!$A:$BS,MATCH($CW$12&amp;"_"&amp;CY$20,データシート1!$A$1:$BS$1,0),0)</f>
        <v>#N/A</v>
      </c>
      <c r="CZ65" s="1081" t="e">
        <f>VLOOKUP($AX65&amp;"_"&amp;$CW$14,データシート1!$A:$BS,MATCH($CW$12&amp;"_"&amp;CZ$20,データシート1!$A$1:$BS$1,0),0)</f>
        <v>#N/A</v>
      </c>
      <c r="DA65" s="1081" t="e">
        <f>VLOOKUP($AX65&amp;"_"&amp;$CW$14,データシート1!$A:$BS,MATCH($CW$12&amp;"_"&amp;DA$20,データシート1!$A$1:$BS$1,0),0)</f>
        <v>#N/A</v>
      </c>
      <c r="DB65" s="1081" t="e">
        <f>VLOOKUP($AX65&amp;"_"&amp;$CW$14,データシート1!$A:$BS,MATCH($CW$12&amp;"_"&amp;DB$20,データシート1!$A$1:$BS$1,0),0)</f>
        <v>#N/A</v>
      </c>
      <c r="DC65" s="1081" t="e">
        <f>VLOOKUP($AX65&amp;"_"&amp;$CW$14,データシート1!$A:$BS,MATCH($CW$12&amp;"_"&amp;DC$20,データシート1!$A$1:$BS$1,0),0)</f>
        <v>#N/A</v>
      </c>
      <c r="DD65" s="1080" t="e">
        <f t="shared" si="11"/>
        <v>#N/A</v>
      </c>
      <c r="DF65" s="138" t="e">
        <f>VLOOKUP($AX65&amp;"_"&amp;$DF$14,データシート1!$A:$BS,MATCH($DF$12&amp;"_"&amp;DF$20,データシート1!$A$1:$BS$1,0),0)</f>
        <v>#N/A</v>
      </c>
      <c r="DG65" s="74" t="e">
        <f>VLOOKUP($AX65&amp;"_"&amp;$DF$14,データシート1!$A:$BS,MATCH($DF$12&amp;"_"&amp;DG$20,データシート1!$A$1:$BS$1,0),0)</f>
        <v>#N/A</v>
      </c>
      <c r="DH65" s="74" t="e">
        <f>VLOOKUP($AX65&amp;"_"&amp;$DF$14,データシート1!$A:$BS,MATCH($DF$12&amp;"_"&amp;DH$20,データシート1!$A$1:$BS$1,0),0)</f>
        <v>#N/A</v>
      </c>
      <c r="DI65" s="74" t="e">
        <f>VLOOKUP($AX65&amp;"_"&amp;$DF$14,データシート1!$A:$BS,MATCH($DF$12&amp;"_"&amp;DI$20,データシート1!$A$1:$BS$1,0),0)</f>
        <v>#N/A</v>
      </c>
      <c r="DJ65" s="74" t="e">
        <f>VLOOKUP($AX65&amp;"_"&amp;$DF$14,データシート1!$A:$BS,MATCH($DF$12&amp;"_"&amp;DJ$20,データシート1!$A$1:$BS$1,0),0)</f>
        <v>#N/A</v>
      </c>
      <c r="DK65" s="74" t="e">
        <f>VLOOKUP($AX65&amp;"_"&amp;$DF$14,データシート1!$A:$BS,MATCH($DF$12&amp;"_"&amp;DK$20,データシート1!$A$1:$BS$1,0),0)</f>
        <v>#N/A</v>
      </c>
      <c r="DL65" s="78" t="e">
        <f t="shared" si="12"/>
        <v>#N/A</v>
      </c>
      <c r="DN65" s="139" t="e">
        <f t="shared" si="26"/>
        <v>#N/A</v>
      </c>
      <c r="DO65" s="140" t="e">
        <f t="shared" si="27"/>
        <v>#N/A</v>
      </c>
      <c r="DP65" s="140" t="e">
        <f t="shared" si="29"/>
        <v>#N/A</v>
      </c>
      <c r="DQ65" s="140" t="e">
        <f t="shared" si="30"/>
        <v>#N/A</v>
      </c>
      <c r="DR65" s="140" t="e">
        <f t="shared" si="31"/>
        <v>#N/A</v>
      </c>
      <c r="DS65" s="141" t="e">
        <f t="shared" si="28"/>
        <v>#N/A</v>
      </c>
    </row>
    <row r="66" spans="1:123" ht="30" customHeight="1">
      <c r="B66" s="658"/>
      <c r="C66" s="23"/>
      <c r="D66" s="23"/>
      <c r="E66" s="23"/>
      <c r="F66" s="23"/>
      <c r="G66" s="23"/>
      <c r="H66" s="23"/>
      <c r="I66" s="23"/>
      <c r="J66" s="23"/>
      <c r="K66" s="23"/>
      <c r="L66" s="23"/>
      <c r="M66" s="23"/>
      <c r="N66" s="23"/>
      <c r="O66" s="23"/>
      <c r="P66" s="23"/>
      <c r="Q66" s="23"/>
      <c r="R66" s="23"/>
      <c r="S66" s="23"/>
      <c r="T66" s="23"/>
      <c r="U66" s="23"/>
      <c r="V66" s="23"/>
      <c r="W66" s="23"/>
      <c r="X66" s="23"/>
      <c r="Y66" s="23"/>
      <c r="Z66" s="23"/>
      <c r="AA66" s="657"/>
      <c r="AB66" s="23"/>
      <c r="AC66" s="658"/>
      <c r="AD66" s="23"/>
      <c r="AE66" s="23"/>
      <c r="AF66" s="23"/>
      <c r="AG66" s="23"/>
      <c r="AH66" s="23"/>
      <c r="AI66" s="23"/>
      <c r="AQ66" s="18"/>
      <c r="AR66" s="18"/>
      <c r="AS66" s="18"/>
      <c r="AT66" s="313"/>
      <c r="AX66" s="20">
        <f>比較地域マスタ!$Y51</f>
        <v>0</v>
      </c>
      <c r="AY66" s="20" t="str">
        <f>IF(IFERROR(比較地域マスタ!$Z51,"")=0,"",IFERROR(比較地域マスタ!$Z51,""))</f>
        <v/>
      </c>
      <c r="BB66" s="122">
        <f t="shared" si="0"/>
        <v>0</v>
      </c>
      <c r="BC66" s="123" t="str">
        <f t="shared" si="0"/>
        <v/>
      </c>
      <c r="BD66" s="40" t="e">
        <f t="shared" si="14"/>
        <v>#N/A</v>
      </c>
      <c r="BE66" s="40" t="e">
        <f t="shared" si="15"/>
        <v>#N/A</v>
      </c>
      <c r="BF66" s="40" t="e">
        <f>VLOOKUP($AX66&amp;"_"&amp;$BC$14,データシート1!$A:$BS,MATCH($BC$12&amp;"_"&amp;BF$20,データシート1!$A$1:$BS$1,0),0)</f>
        <v>#N/A</v>
      </c>
      <c r="BG66" s="40" t="e">
        <f>VLOOKUP($AX66&amp;"_"&amp;$BC$14,データシート1!$A:$BS,MATCH($BC$12&amp;"_"&amp;BG$20,データシート1!$A$1:$BS$1,0),0)</f>
        <v>#N/A</v>
      </c>
      <c r="BH66" s="40" t="e">
        <f>VLOOKUP($AX66&amp;"_"&amp;$BC$14,データシート1!$A:$BS,MATCH($BC$12&amp;"_"&amp;BH$20,データシート1!$A$1:$BS$1,0),0)</f>
        <v>#N/A</v>
      </c>
      <c r="BI66" s="40" t="e">
        <f>VLOOKUP($AX66&amp;"_"&amp;$BC$14,データシート1!$A:$BS,MATCH($BC$12&amp;"_"&amp;BI$20,データシート1!$A$1:$BS$1,0),0)</f>
        <v>#N/A</v>
      </c>
      <c r="BJ66" s="40" t="e">
        <f>VLOOKUP($AX66&amp;"_"&amp;$BC$14,データシート1!$A:$BS,MATCH($BC$12&amp;"_"&amp;BJ$20,データシート1!$A$1:$BS$1,0),0)</f>
        <v>#N/A</v>
      </c>
      <c r="BK66" s="40" t="e">
        <f t="shared" si="1"/>
        <v>#N/A</v>
      </c>
      <c r="BL66" s="40" t="e">
        <f t="shared" si="2"/>
        <v>#N/A</v>
      </c>
      <c r="BM66" s="40" t="e">
        <f>VLOOKUP($AX66&amp;"_"&amp;$BC$14,データシート1!$A:$BS,MATCH($BC$12&amp;"_"&amp;BM$20,データシート1!$A$1:$BS$1,0),0)</f>
        <v>#N/A</v>
      </c>
      <c r="BN66" s="40" t="e">
        <f>VLOOKUP($AX66&amp;"_"&amp;$BC$14,データシート1!$A:$BS,MATCH($BC$12&amp;"_"&amp;BN$20,データシート1!$A$1:$BS$1,0),0)</f>
        <v>#N/A</v>
      </c>
      <c r="BO66" s="40" t="e">
        <f>VLOOKUP($AX66&amp;"_"&amp;$BC$14,データシート1!$A:$BS,MATCH($BC$12&amp;"_"&amp;BO$20,データシート1!$A$1:$BS$1,0),0)</f>
        <v>#N/A</v>
      </c>
      <c r="BP66" s="40" t="e">
        <f>VLOOKUP($AX66&amp;"_"&amp;$BC$14,データシート1!$A:$BS,MATCH($BC$12&amp;"_"&amp;BP$20,データシート1!$A$1:$BS$1,0),0)</f>
        <v>#N/A</v>
      </c>
      <c r="BQ66" s="40" t="e">
        <f>VLOOKUP($AX66&amp;"_"&amp;$BC$14,データシート1!$A:$BS,MATCH($BC$12&amp;"_"&amp;BQ$20,データシート1!$A$1:$BS$1,0),0)</f>
        <v>#N/A</v>
      </c>
      <c r="BR66" s="41" t="e">
        <f t="shared" si="3"/>
        <v>#N/A</v>
      </c>
      <c r="BT66" s="134" t="str">
        <f t="shared" si="4"/>
        <v/>
      </c>
      <c r="BU66" s="38" t="e">
        <f t="shared" si="25"/>
        <v>#N/A</v>
      </c>
      <c r="BV66" s="69" t="e">
        <f t="shared" si="16"/>
        <v>#N/A</v>
      </c>
      <c r="BW66" s="69" t="e">
        <f t="shared" si="16"/>
        <v>#N/A</v>
      </c>
      <c r="BX66" s="69" t="e">
        <f t="shared" si="16"/>
        <v>#N/A</v>
      </c>
      <c r="BY66" s="69" t="e">
        <f t="shared" si="16"/>
        <v>#N/A</v>
      </c>
      <c r="BZ66" s="69" t="e">
        <f t="shared" si="16"/>
        <v>#N/A</v>
      </c>
      <c r="CA66" s="69" t="e">
        <f t="shared" si="32"/>
        <v>#N/A</v>
      </c>
      <c r="CB66" s="69" t="e">
        <f t="shared" si="32"/>
        <v>#N/A</v>
      </c>
      <c r="CC66" s="69" t="e">
        <f t="shared" si="32"/>
        <v>#N/A</v>
      </c>
      <c r="CD66" s="69" t="e">
        <f t="shared" si="32"/>
        <v>#N/A</v>
      </c>
      <c r="CE66" s="69" t="e">
        <f t="shared" si="32"/>
        <v>#N/A</v>
      </c>
      <c r="CF66" s="69" t="e">
        <f t="shared" si="32"/>
        <v>#N/A</v>
      </c>
      <c r="CG66" s="69" t="e">
        <f t="shared" si="32"/>
        <v>#N/A</v>
      </c>
      <c r="CH66" s="69" t="e">
        <f t="shared" si="32"/>
        <v>#N/A</v>
      </c>
      <c r="CI66" s="135" t="e">
        <f t="shared" si="6"/>
        <v>#N/A</v>
      </c>
      <c r="CK66" s="136" t="str">
        <f t="shared" si="7"/>
        <v/>
      </c>
      <c r="CL66" s="137" t="e">
        <f t="shared" si="17"/>
        <v>#N/A</v>
      </c>
      <c r="CM66" s="75" t="e">
        <f t="shared" si="18"/>
        <v>#N/A</v>
      </c>
      <c r="CN66" s="76" t="e">
        <f t="shared" si="19"/>
        <v>#N/A</v>
      </c>
      <c r="CO66" s="75" t="e">
        <f t="shared" si="20"/>
        <v>#N/A</v>
      </c>
      <c r="CP66" s="76" t="e">
        <f t="shared" si="8"/>
        <v>#N/A</v>
      </c>
      <c r="CQ66" s="75" t="e">
        <f t="shared" si="21"/>
        <v>#N/A</v>
      </c>
      <c r="CR66" s="76" t="e">
        <f t="shared" si="9"/>
        <v>#N/A</v>
      </c>
      <c r="CS66" s="75" t="e">
        <f t="shared" si="22"/>
        <v>#N/A</v>
      </c>
      <c r="CT66" s="76" t="e">
        <f t="shared" si="10"/>
        <v>#N/A</v>
      </c>
      <c r="CU66" s="77" t="e">
        <f t="shared" si="23"/>
        <v>#N/A</v>
      </c>
      <c r="CW66" s="1078" t="e">
        <f t="shared" si="24"/>
        <v>#N/A</v>
      </c>
      <c r="CX66" s="1081" t="e">
        <f>VLOOKUP($AX66&amp;"_"&amp;$CW$14,データシート1!$A:$BS,MATCH($CW$12&amp;"_"&amp;CX$20,データシート1!$A$1:$BS$1,0),0)</f>
        <v>#N/A</v>
      </c>
      <c r="CY66" s="1081" t="e">
        <f>VLOOKUP($AX66&amp;"_"&amp;$CW$14,データシート1!$A:$BS,MATCH($CW$12&amp;"_"&amp;CY$20,データシート1!$A$1:$BS$1,0),0)</f>
        <v>#N/A</v>
      </c>
      <c r="CZ66" s="1081" t="e">
        <f>VLOOKUP($AX66&amp;"_"&amp;$CW$14,データシート1!$A:$BS,MATCH($CW$12&amp;"_"&amp;CZ$20,データシート1!$A$1:$BS$1,0),0)</f>
        <v>#N/A</v>
      </c>
      <c r="DA66" s="1081" t="e">
        <f>VLOOKUP($AX66&amp;"_"&amp;$CW$14,データシート1!$A:$BS,MATCH($CW$12&amp;"_"&amp;DA$20,データシート1!$A$1:$BS$1,0),0)</f>
        <v>#N/A</v>
      </c>
      <c r="DB66" s="1081" t="e">
        <f>VLOOKUP($AX66&amp;"_"&amp;$CW$14,データシート1!$A:$BS,MATCH($CW$12&amp;"_"&amp;DB$20,データシート1!$A$1:$BS$1,0),0)</f>
        <v>#N/A</v>
      </c>
      <c r="DC66" s="1081" t="e">
        <f>VLOOKUP($AX66&amp;"_"&amp;$CW$14,データシート1!$A:$BS,MATCH($CW$12&amp;"_"&amp;DC$20,データシート1!$A$1:$BS$1,0),0)</f>
        <v>#N/A</v>
      </c>
      <c r="DD66" s="1080" t="e">
        <f t="shared" si="11"/>
        <v>#N/A</v>
      </c>
      <c r="DF66" s="138" t="e">
        <f>VLOOKUP($AX66&amp;"_"&amp;$DF$14,データシート1!$A:$BS,MATCH($DF$12&amp;"_"&amp;DF$20,データシート1!$A$1:$BS$1,0),0)</f>
        <v>#N/A</v>
      </c>
      <c r="DG66" s="74" t="e">
        <f>VLOOKUP($AX66&amp;"_"&amp;$DF$14,データシート1!$A:$BS,MATCH($DF$12&amp;"_"&amp;DG$20,データシート1!$A$1:$BS$1,0),0)</f>
        <v>#N/A</v>
      </c>
      <c r="DH66" s="74" t="e">
        <f>VLOOKUP($AX66&amp;"_"&amp;$DF$14,データシート1!$A:$BS,MATCH($DF$12&amp;"_"&amp;DH$20,データシート1!$A$1:$BS$1,0),0)</f>
        <v>#N/A</v>
      </c>
      <c r="DI66" s="74" t="e">
        <f>VLOOKUP($AX66&amp;"_"&amp;$DF$14,データシート1!$A:$BS,MATCH($DF$12&amp;"_"&amp;DI$20,データシート1!$A$1:$BS$1,0),0)</f>
        <v>#N/A</v>
      </c>
      <c r="DJ66" s="74" t="e">
        <f>VLOOKUP($AX66&amp;"_"&amp;$DF$14,データシート1!$A:$BS,MATCH($DF$12&amp;"_"&amp;DJ$20,データシート1!$A$1:$BS$1,0),0)</f>
        <v>#N/A</v>
      </c>
      <c r="DK66" s="74" t="e">
        <f>VLOOKUP($AX66&amp;"_"&amp;$DF$14,データシート1!$A:$BS,MATCH($DF$12&amp;"_"&amp;DK$20,データシート1!$A$1:$BS$1,0),0)</f>
        <v>#N/A</v>
      </c>
      <c r="DL66" s="78" t="e">
        <f t="shared" si="12"/>
        <v>#N/A</v>
      </c>
      <c r="DN66" s="139" t="e">
        <f t="shared" si="26"/>
        <v>#N/A</v>
      </c>
      <c r="DO66" s="140" t="e">
        <f t="shared" si="27"/>
        <v>#N/A</v>
      </c>
      <c r="DP66" s="140" t="e">
        <f t="shared" si="29"/>
        <v>#N/A</v>
      </c>
      <c r="DQ66" s="140" t="e">
        <f t="shared" si="30"/>
        <v>#N/A</v>
      </c>
      <c r="DR66" s="140" t="e">
        <f t="shared" si="31"/>
        <v>#N/A</v>
      </c>
      <c r="DS66" s="141" t="e">
        <f t="shared" si="28"/>
        <v>#N/A</v>
      </c>
    </row>
    <row r="67" spans="1:123" ht="30" customHeight="1">
      <c r="B67" s="658"/>
      <c r="C67" s="23"/>
      <c r="D67" s="23"/>
      <c r="E67" s="23"/>
      <c r="F67" s="23"/>
      <c r="G67" s="23"/>
      <c r="H67" s="23"/>
      <c r="I67" s="23"/>
      <c r="J67" s="23"/>
      <c r="K67" s="23"/>
      <c r="L67" s="23"/>
      <c r="M67" s="23"/>
      <c r="N67" s="23"/>
      <c r="O67" s="23"/>
      <c r="P67" s="23"/>
      <c r="Q67" s="23"/>
      <c r="R67" s="23"/>
      <c r="S67" s="23"/>
      <c r="T67" s="23"/>
      <c r="U67" s="23"/>
      <c r="V67" s="23"/>
      <c r="W67" s="23"/>
      <c r="X67" s="23"/>
      <c r="Y67" s="23"/>
      <c r="Z67" s="23"/>
      <c r="AA67" s="657"/>
      <c r="AB67" s="23"/>
      <c r="AC67" s="658"/>
      <c r="AD67" s="23"/>
      <c r="AE67" s="23"/>
      <c r="AF67" s="23"/>
      <c r="AG67" s="23"/>
      <c r="AH67" s="23"/>
      <c r="AI67" s="23"/>
      <c r="AQ67" s="18"/>
      <c r="AR67" s="18"/>
      <c r="AS67" s="18"/>
      <c r="AT67" s="313"/>
      <c r="AX67" s="20">
        <f>比較地域マスタ!$Y52</f>
        <v>0</v>
      </c>
      <c r="AY67" s="20" t="str">
        <f>IF(IFERROR(比較地域マスタ!$Z52,"")=0,"",IFERROR(比較地域マスタ!$Z52,""))</f>
        <v/>
      </c>
      <c r="BB67" s="122">
        <f t="shared" si="0"/>
        <v>0</v>
      </c>
      <c r="BC67" s="123" t="str">
        <f t="shared" si="0"/>
        <v/>
      </c>
      <c r="BD67" s="40" t="e">
        <f t="shared" si="14"/>
        <v>#N/A</v>
      </c>
      <c r="BE67" s="40" t="e">
        <f t="shared" si="15"/>
        <v>#N/A</v>
      </c>
      <c r="BF67" s="40" t="e">
        <f>VLOOKUP($AX67&amp;"_"&amp;$BC$14,データシート1!$A:$BS,MATCH($BC$12&amp;"_"&amp;BF$20,データシート1!$A$1:$BS$1,0),0)</f>
        <v>#N/A</v>
      </c>
      <c r="BG67" s="40" t="e">
        <f>VLOOKUP($AX67&amp;"_"&amp;$BC$14,データシート1!$A:$BS,MATCH($BC$12&amp;"_"&amp;BG$20,データシート1!$A$1:$BS$1,0),0)</f>
        <v>#N/A</v>
      </c>
      <c r="BH67" s="40" t="e">
        <f>VLOOKUP($AX67&amp;"_"&amp;$BC$14,データシート1!$A:$BS,MATCH($BC$12&amp;"_"&amp;BH$20,データシート1!$A$1:$BS$1,0),0)</f>
        <v>#N/A</v>
      </c>
      <c r="BI67" s="40" t="e">
        <f>VLOOKUP($AX67&amp;"_"&amp;$BC$14,データシート1!$A:$BS,MATCH($BC$12&amp;"_"&amp;BI$20,データシート1!$A$1:$BS$1,0),0)</f>
        <v>#N/A</v>
      </c>
      <c r="BJ67" s="40" t="e">
        <f>VLOOKUP($AX67&amp;"_"&amp;$BC$14,データシート1!$A:$BS,MATCH($BC$12&amp;"_"&amp;BJ$20,データシート1!$A$1:$BS$1,0),0)</f>
        <v>#N/A</v>
      </c>
      <c r="BK67" s="40" t="e">
        <f t="shared" si="1"/>
        <v>#N/A</v>
      </c>
      <c r="BL67" s="40" t="e">
        <f t="shared" si="2"/>
        <v>#N/A</v>
      </c>
      <c r="BM67" s="40" t="e">
        <f>VLOOKUP($AX67&amp;"_"&amp;$BC$14,データシート1!$A:$BS,MATCH($BC$12&amp;"_"&amp;BM$20,データシート1!$A$1:$BS$1,0),0)</f>
        <v>#N/A</v>
      </c>
      <c r="BN67" s="40" t="e">
        <f>VLOOKUP($AX67&amp;"_"&amp;$BC$14,データシート1!$A:$BS,MATCH($BC$12&amp;"_"&amp;BN$20,データシート1!$A$1:$BS$1,0),0)</f>
        <v>#N/A</v>
      </c>
      <c r="BO67" s="40" t="e">
        <f>VLOOKUP($AX67&amp;"_"&amp;$BC$14,データシート1!$A:$BS,MATCH($BC$12&amp;"_"&amp;BO$20,データシート1!$A$1:$BS$1,0),0)</f>
        <v>#N/A</v>
      </c>
      <c r="BP67" s="40" t="e">
        <f>VLOOKUP($AX67&amp;"_"&amp;$BC$14,データシート1!$A:$BS,MATCH($BC$12&amp;"_"&amp;BP$20,データシート1!$A$1:$BS$1,0),0)</f>
        <v>#N/A</v>
      </c>
      <c r="BQ67" s="40" t="e">
        <f>VLOOKUP($AX67&amp;"_"&amp;$BC$14,データシート1!$A:$BS,MATCH($BC$12&amp;"_"&amp;BQ$20,データシート1!$A$1:$BS$1,0),0)</f>
        <v>#N/A</v>
      </c>
      <c r="BR67" s="41" t="e">
        <f t="shared" si="3"/>
        <v>#N/A</v>
      </c>
      <c r="BT67" s="134" t="str">
        <f t="shared" si="4"/>
        <v/>
      </c>
      <c r="BU67" s="38" t="e">
        <f t="shared" si="25"/>
        <v>#N/A</v>
      </c>
      <c r="BV67" s="69" t="e">
        <f t="shared" si="16"/>
        <v>#N/A</v>
      </c>
      <c r="BW67" s="69" t="e">
        <f t="shared" si="16"/>
        <v>#N/A</v>
      </c>
      <c r="BX67" s="69" t="e">
        <f t="shared" si="16"/>
        <v>#N/A</v>
      </c>
      <c r="BY67" s="69" t="e">
        <f t="shared" si="16"/>
        <v>#N/A</v>
      </c>
      <c r="BZ67" s="69" t="e">
        <f t="shared" si="16"/>
        <v>#N/A</v>
      </c>
      <c r="CA67" s="69" t="e">
        <f t="shared" si="32"/>
        <v>#N/A</v>
      </c>
      <c r="CB67" s="69" t="e">
        <f t="shared" si="32"/>
        <v>#N/A</v>
      </c>
      <c r="CC67" s="69" t="e">
        <f t="shared" si="32"/>
        <v>#N/A</v>
      </c>
      <c r="CD67" s="69" t="e">
        <f t="shared" si="32"/>
        <v>#N/A</v>
      </c>
      <c r="CE67" s="69" t="e">
        <f t="shared" si="32"/>
        <v>#N/A</v>
      </c>
      <c r="CF67" s="69" t="e">
        <f t="shared" si="32"/>
        <v>#N/A</v>
      </c>
      <c r="CG67" s="69" t="e">
        <f t="shared" si="32"/>
        <v>#N/A</v>
      </c>
      <c r="CH67" s="69" t="e">
        <f t="shared" si="32"/>
        <v>#N/A</v>
      </c>
      <c r="CI67" s="135" t="e">
        <f t="shared" si="6"/>
        <v>#N/A</v>
      </c>
      <c r="CK67" s="136" t="str">
        <f t="shared" si="7"/>
        <v/>
      </c>
      <c r="CL67" s="137" t="e">
        <f t="shared" si="17"/>
        <v>#N/A</v>
      </c>
      <c r="CM67" s="75" t="e">
        <f t="shared" si="18"/>
        <v>#N/A</v>
      </c>
      <c r="CN67" s="76" t="e">
        <f t="shared" si="19"/>
        <v>#N/A</v>
      </c>
      <c r="CO67" s="75" t="e">
        <f t="shared" si="20"/>
        <v>#N/A</v>
      </c>
      <c r="CP67" s="76" t="e">
        <f t="shared" si="8"/>
        <v>#N/A</v>
      </c>
      <c r="CQ67" s="75" t="e">
        <f t="shared" si="21"/>
        <v>#N/A</v>
      </c>
      <c r="CR67" s="76" t="e">
        <f t="shared" si="9"/>
        <v>#N/A</v>
      </c>
      <c r="CS67" s="75" t="e">
        <f t="shared" si="22"/>
        <v>#N/A</v>
      </c>
      <c r="CT67" s="76" t="e">
        <f t="shared" si="10"/>
        <v>#N/A</v>
      </c>
      <c r="CU67" s="77" t="e">
        <f t="shared" si="23"/>
        <v>#N/A</v>
      </c>
      <c r="CW67" s="1078" t="e">
        <f t="shared" si="24"/>
        <v>#N/A</v>
      </c>
      <c r="CX67" s="1081" t="e">
        <f>VLOOKUP($AX67&amp;"_"&amp;$CW$14,データシート1!$A:$BS,MATCH($CW$12&amp;"_"&amp;CX$20,データシート1!$A$1:$BS$1,0),0)</f>
        <v>#N/A</v>
      </c>
      <c r="CY67" s="1081" t="e">
        <f>VLOOKUP($AX67&amp;"_"&amp;$CW$14,データシート1!$A:$BS,MATCH($CW$12&amp;"_"&amp;CY$20,データシート1!$A$1:$BS$1,0),0)</f>
        <v>#N/A</v>
      </c>
      <c r="CZ67" s="1081" t="e">
        <f>VLOOKUP($AX67&amp;"_"&amp;$CW$14,データシート1!$A:$BS,MATCH($CW$12&amp;"_"&amp;CZ$20,データシート1!$A$1:$BS$1,0),0)</f>
        <v>#N/A</v>
      </c>
      <c r="DA67" s="1081" t="e">
        <f>VLOOKUP($AX67&amp;"_"&amp;$CW$14,データシート1!$A:$BS,MATCH($CW$12&amp;"_"&amp;DA$20,データシート1!$A$1:$BS$1,0),0)</f>
        <v>#N/A</v>
      </c>
      <c r="DB67" s="1081" t="e">
        <f>VLOOKUP($AX67&amp;"_"&amp;$CW$14,データシート1!$A:$BS,MATCH($CW$12&amp;"_"&amp;DB$20,データシート1!$A$1:$BS$1,0),0)</f>
        <v>#N/A</v>
      </c>
      <c r="DC67" s="1081" t="e">
        <f>VLOOKUP($AX67&amp;"_"&amp;$CW$14,データシート1!$A:$BS,MATCH($CW$12&amp;"_"&amp;DC$20,データシート1!$A$1:$BS$1,0),0)</f>
        <v>#N/A</v>
      </c>
      <c r="DD67" s="1080" t="e">
        <f t="shared" si="11"/>
        <v>#N/A</v>
      </c>
      <c r="DF67" s="138" t="e">
        <f>VLOOKUP($AX67&amp;"_"&amp;$DF$14,データシート1!$A:$BS,MATCH($DF$12&amp;"_"&amp;DF$20,データシート1!$A$1:$BS$1,0),0)</f>
        <v>#N/A</v>
      </c>
      <c r="DG67" s="74" t="e">
        <f>VLOOKUP($AX67&amp;"_"&amp;$DF$14,データシート1!$A:$BS,MATCH($DF$12&amp;"_"&amp;DG$20,データシート1!$A$1:$BS$1,0),0)</f>
        <v>#N/A</v>
      </c>
      <c r="DH67" s="74" t="e">
        <f>VLOOKUP($AX67&amp;"_"&amp;$DF$14,データシート1!$A:$BS,MATCH($DF$12&amp;"_"&amp;DH$20,データシート1!$A$1:$BS$1,0),0)</f>
        <v>#N/A</v>
      </c>
      <c r="DI67" s="74" t="e">
        <f>VLOOKUP($AX67&amp;"_"&amp;$DF$14,データシート1!$A:$BS,MATCH($DF$12&amp;"_"&amp;DI$20,データシート1!$A$1:$BS$1,0),0)</f>
        <v>#N/A</v>
      </c>
      <c r="DJ67" s="74" t="e">
        <f>VLOOKUP($AX67&amp;"_"&amp;$DF$14,データシート1!$A:$BS,MATCH($DF$12&amp;"_"&amp;DJ$20,データシート1!$A$1:$BS$1,0),0)</f>
        <v>#N/A</v>
      </c>
      <c r="DK67" s="74" t="e">
        <f>VLOOKUP($AX67&amp;"_"&amp;$DF$14,データシート1!$A:$BS,MATCH($DF$12&amp;"_"&amp;DK$20,データシート1!$A$1:$BS$1,0),0)</f>
        <v>#N/A</v>
      </c>
      <c r="DL67" s="78" t="e">
        <f t="shared" si="12"/>
        <v>#N/A</v>
      </c>
      <c r="DN67" s="139" t="e">
        <f t="shared" si="26"/>
        <v>#N/A</v>
      </c>
      <c r="DO67" s="140" t="e">
        <f t="shared" si="27"/>
        <v>#N/A</v>
      </c>
      <c r="DP67" s="140" t="e">
        <f t="shared" si="29"/>
        <v>#N/A</v>
      </c>
      <c r="DQ67" s="140" t="e">
        <f t="shared" si="30"/>
        <v>#N/A</v>
      </c>
      <c r="DR67" s="140" t="e">
        <f t="shared" si="31"/>
        <v>#N/A</v>
      </c>
      <c r="DS67" s="141" t="e">
        <f t="shared" si="28"/>
        <v>#N/A</v>
      </c>
    </row>
    <row r="68" spans="1:123" ht="30" customHeight="1" thickBot="1">
      <c r="B68" s="658"/>
      <c r="C68" s="23"/>
      <c r="D68" s="23"/>
      <c r="E68" s="23"/>
      <c r="F68" s="23"/>
      <c r="G68" s="23"/>
      <c r="H68" s="23"/>
      <c r="I68" s="23"/>
      <c r="J68" s="23"/>
      <c r="K68" s="23"/>
      <c r="L68" s="23"/>
      <c r="M68" s="23"/>
      <c r="N68" s="23"/>
      <c r="O68" s="23"/>
      <c r="P68" s="23"/>
      <c r="Q68" s="23"/>
      <c r="R68" s="23"/>
      <c r="S68" s="23"/>
      <c r="T68" s="23"/>
      <c r="U68" s="23"/>
      <c r="V68" s="23"/>
      <c r="W68" s="23"/>
      <c r="X68" s="23"/>
      <c r="Y68" s="23"/>
      <c r="Z68" s="23"/>
      <c r="AA68" s="657"/>
      <c r="AB68" s="23"/>
      <c r="AC68" s="658"/>
      <c r="AD68" s="23"/>
      <c r="AE68" s="23"/>
      <c r="AF68" s="23"/>
      <c r="AG68" s="23"/>
      <c r="AH68" s="23"/>
      <c r="AI68" s="23"/>
      <c r="AQ68" s="18"/>
      <c r="AR68" s="18"/>
      <c r="AS68" s="18"/>
      <c r="AT68" s="313"/>
      <c r="AX68" s="20">
        <f>比較地域マスタ!$Y53</f>
        <v>0</v>
      </c>
      <c r="AY68" s="20" t="str">
        <f>IF(IFERROR(比較地域マスタ!$Z53,"")=0,"",IFERROR(比較地域マスタ!$Z53,""))</f>
        <v/>
      </c>
      <c r="BB68" s="142">
        <f t="shared" si="0"/>
        <v>0</v>
      </c>
      <c r="BC68" s="143" t="str">
        <f t="shared" si="0"/>
        <v/>
      </c>
      <c r="BD68" s="144" t="e">
        <f t="shared" si="14"/>
        <v>#N/A</v>
      </c>
      <c r="BE68" s="144" t="e">
        <f>SUM(BF68:BH68)</f>
        <v>#N/A</v>
      </c>
      <c r="BF68" s="144" t="e">
        <f>VLOOKUP($AX68&amp;"_"&amp;$BC$14,データシート1!$A:$BS,MATCH($BC$12&amp;"_"&amp;BF$20,データシート1!$A$1:$BS$1,0),0)</f>
        <v>#N/A</v>
      </c>
      <c r="BG68" s="144" t="e">
        <f>VLOOKUP($AX68&amp;"_"&amp;$BC$14,データシート1!$A:$BS,MATCH($BC$12&amp;"_"&amp;BG$20,データシート1!$A$1:$BS$1,0),0)</f>
        <v>#N/A</v>
      </c>
      <c r="BH68" s="144" t="e">
        <f>VLOOKUP($AX68&amp;"_"&amp;$BC$14,データシート1!$A:$BS,MATCH($BC$12&amp;"_"&amp;BH$20,データシート1!$A$1:$BS$1,0),0)</f>
        <v>#N/A</v>
      </c>
      <c r="BI68" s="144" t="e">
        <f>VLOOKUP($AX68&amp;"_"&amp;$BC$14,データシート1!$A:$BS,MATCH($BC$12&amp;"_"&amp;BI$20,データシート1!$A$1:$BS$1,0),0)</f>
        <v>#N/A</v>
      </c>
      <c r="BJ68" s="144" t="e">
        <f>VLOOKUP($AX68&amp;"_"&amp;$BC$14,データシート1!$A:$BS,MATCH($BC$12&amp;"_"&amp;BJ$20,データシート1!$A$1:$BS$1,0),0)</f>
        <v>#N/A</v>
      </c>
      <c r="BK68" s="144" t="e">
        <f t="shared" si="1"/>
        <v>#N/A</v>
      </c>
      <c r="BL68" s="144" t="e">
        <f>SUM(BM68:BN68)</f>
        <v>#N/A</v>
      </c>
      <c r="BM68" s="144" t="e">
        <f>VLOOKUP($AX68&amp;"_"&amp;$BC$14,データシート1!$A:$BS,MATCH($BC$12&amp;"_"&amp;BM$20,データシート1!$A$1:$BS$1,0),0)</f>
        <v>#N/A</v>
      </c>
      <c r="BN68" s="144" t="e">
        <f>VLOOKUP($AX68&amp;"_"&amp;$BC$14,データシート1!$A:$BS,MATCH($BC$12&amp;"_"&amp;BN$20,データシート1!$A$1:$BS$1,0),0)</f>
        <v>#N/A</v>
      </c>
      <c r="BO68" s="144" t="e">
        <f>VLOOKUP($AX68&amp;"_"&amp;$BC$14,データシート1!$A:$BS,MATCH($BC$12&amp;"_"&amp;BO$20,データシート1!$A$1:$BS$1,0),0)</f>
        <v>#N/A</v>
      </c>
      <c r="BP68" s="144" t="e">
        <f>VLOOKUP($AX68&amp;"_"&amp;$BC$14,データシート1!$A:$BS,MATCH($BC$12&amp;"_"&amp;BP$20,データシート1!$A$1:$BS$1,0),0)</f>
        <v>#N/A</v>
      </c>
      <c r="BQ68" s="144" t="e">
        <f>VLOOKUP($AX68&amp;"_"&amp;$BC$14,データシート1!$A:$BS,MATCH($BC$12&amp;"_"&amp;BQ$20,データシート1!$A$1:$BS$1,0),0)</f>
        <v>#N/A</v>
      </c>
      <c r="BR68" s="145" t="e">
        <f t="shared" si="3"/>
        <v>#N/A</v>
      </c>
      <c r="BT68" s="146" t="str">
        <f t="shared" si="4"/>
        <v/>
      </c>
      <c r="BU68" s="147" t="e">
        <f t="shared" si="25"/>
        <v>#N/A</v>
      </c>
      <c r="BV68" s="148" t="e">
        <f t="shared" si="16"/>
        <v>#N/A</v>
      </c>
      <c r="BW68" s="148" t="e">
        <f t="shared" si="16"/>
        <v>#N/A</v>
      </c>
      <c r="BX68" s="148" t="e">
        <f t="shared" si="16"/>
        <v>#N/A</v>
      </c>
      <c r="BY68" s="148" t="e">
        <f t="shared" si="16"/>
        <v>#N/A</v>
      </c>
      <c r="BZ68" s="148" t="e">
        <f t="shared" si="16"/>
        <v>#N/A</v>
      </c>
      <c r="CA68" s="148" t="e">
        <f t="shared" si="32"/>
        <v>#N/A</v>
      </c>
      <c r="CB68" s="148" t="e">
        <f t="shared" si="32"/>
        <v>#N/A</v>
      </c>
      <c r="CC68" s="148" t="e">
        <f t="shared" si="32"/>
        <v>#N/A</v>
      </c>
      <c r="CD68" s="148" t="e">
        <f t="shared" si="32"/>
        <v>#N/A</v>
      </c>
      <c r="CE68" s="148" t="e">
        <f t="shared" si="32"/>
        <v>#N/A</v>
      </c>
      <c r="CF68" s="148" t="e">
        <f t="shared" si="32"/>
        <v>#N/A</v>
      </c>
      <c r="CG68" s="148" t="e">
        <f t="shared" si="32"/>
        <v>#N/A</v>
      </c>
      <c r="CH68" s="148" t="e">
        <f t="shared" si="32"/>
        <v>#N/A</v>
      </c>
      <c r="CI68" s="149" t="e">
        <f t="shared" si="6"/>
        <v>#N/A</v>
      </c>
      <c r="CK68" s="150" t="str">
        <f t="shared" si="7"/>
        <v/>
      </c>
      <c r="CL68" s="151" t="e">
        <f t="shared" si="17"/>
        <v>#N/A</v>
      </c>
      <c r="CM68" s="152" t="e">
        <f t="shared" si="18"/>
        <v>#N/A</v>
      </c>
      <c r="CN68" s="153" t="e">
        <f t="shared" si="19"/>
        <v>#N/A</v>
      </c>
      <c r="CO68" s="152" t="e">
        <f t="shared" si="20"/>
        <v>#N/A</v>
      </c>
      <c r="CP68" s="153" t="e">
        <f t="shared" si="8"/>
        <v>#N/A</v>
      </c>
      <c r="CQ68" s="152" t="e">
        <f t="shared" si="21"/>
        <v>#N/A</v>
      </c>
      <c r="CR68" s="153" t="e">
        <f t="shared" si="9"/>
        <v>#N/A</v>
      </c>
      <c r="CS68" s="152" t="e">
        <f t="shared" si="22"/>
        <v>#N/A</v>
      </c>
      <c r="CT68" s="153" t="e">
        <f t="shared" si="10"/>
        <v>#N/A</v>
      </c>
      <c r="CU68" s="154" t="e">
        <f t="shared" si="23"/>
        <v>#N/A</v>
      </c>
      <c r="CW68" s="1082" t="e">
        <f t="shared" si="24"/>
        <v>#N/A</v>
      </c>
      <c r="CX68" s="1083" t="e">
        <f>VLOOKUP($AX68&amp;"_"&amp;$CW$14,データシート1!$A:$BS,MATCH($CW$12&amp;"_"&amp;CX$20,データシート1!$A$1:$BS$1,0),0)</f>
        <v>#N/A</v>
      </c>
      <c r="CY68" s="1083" t="e">
        <f>VLOOKUP($AX68&amp;"_"&amp;$CW$14,データシート1!$A:$BS,MATCH($CW$12&amp;"_"&amp;CY$20,データシート1!$A$1:$BS$1,0),0)</f>
        <v>#N/A</v>
      </c>
      <c r="CZ68" s="1083" t="e">
        <f>VLOOKUP($AX68&amp;"_"&amp;$CW$14,データシート1!$A:$BS,MATCH($CW$12&amp;"_"&amp;CZ$20,データシート1!$A$1:$BS$1,0),0)</f>
        <v>#N/A</v>
      </c>
      <c r="DA68" s="1083" t="e">
        <f>VLOOKUP($AX68&amp;"_"&amp;$CW$14,データシート1!$A:$BS,MATCH($CW$12&amp;"_"&amp;DA$20,データシート1!$A$1:$BS$1,0),0)</f>
        <v>#N/A</v>
      </c>
      <c r="DB68" s="1083" t="e">
        <f>VLOOKUP($AX68&amp;"_"&amp;$CW$14,データシート1!$A:$BS,MATCH($CW$12&amp;"_"&amp;DB$20,データシート1!$A$1:$BS$1,0),0)</f>
        <v>#N/A</v>
      </c>
      <c r="DC68" s="1083" t="e">
        <f>VLOOKUP($AX68&amp;"_"&amp;$CW$14,データシート1!$A:$BS,MATCH($CW$12&amp;"_"&amp;DC$20,データシート1!$A$1:$BS$1,0),0)</f>
        <v>#N/A</v>
      </c>
      <c r="DD68" s="1084" t="e">
        <f t="shared" si="11"/>
        <v>#N/A</v>
      </c>
      <c r="DF68" s="155" t="e">
        <f>VLOOKUP($AX68&amp;"_"&amp;$DF$14,データシート1!$A:$BS,MATCH($DF$12&amp;"_"&amp;DF$20,データシート1!$A$1:$BS$1,0),0)</f>
        <v>#N/A</v>
      </c>
      <c r="DG68" s="156" t="e">
        <f>VLOOKUP($AX68&amp;"_"&amp;$DF$14,データシート1!$A:$BS,MATCH($DF$12&amp;"_"&amp;DG$20,データシート1!$A$1:$BS$1,0),0)</f>
        <v>#N/A</v>
      </c>
      <c r="DH68" s="156" t="e">
        <f>VLOOKUP($AX68&amp;"_"&amp;$DF$14,データシート1!$A:$BS,MATCH($DF$12&amp;"_"&amp;DH$20,データシート1!$A$1:$BS$1,0),0)</f>
        <v>#N/A</v>
      </c>
      <c r="DI68" s="156" t="e">
        <f>VLOOKUP($AX68&amp;"_"&amp;$DF$14,データシート1!$A:$BS,MATCH($DF$12&amp;"_"&amp;DI$20,データシート1!$A$1:$BS$1,0),0)</f>
        <v>#N/A</v>
      </c>
      <c r="DJ68" s="156" t="e">
        <f>VLOOKUP($AX68&amp;"_"&amp;$DF$14,データシート1!$A:$BS,MATCH($DF$12&amp;"_"&amp;DJ$20,データシート1!$A$1:$BS$1,0),0)</f>
        <v>#N/A</v>
      </c>
      <c r="DK68" s="156" t="e">
        <f>VLOOKUP($AX68&amp;"_"&amp;$DF$14,データシート1!$A:$BS,MATCH($DF$12&amp;"_"&amp;DK$20,データシート1!$A$1:$BS$1,0),0)</f>
        <v>#N/A</v>
      </c>
      <c r="DL68" s="157" t="e">
        <f t="shared" si="12"/>
        <v>#N/A</v>
      </c>
      <c r="DN68" s="158" t="e">
        <f>IF($DD68=0,0,ROUND(CX68/$DD68,2))</f>
        <v>#N/A</v>
      </c>
      <c r="DO68" s="159" t="e">
        <f>IF($DD68=0,0,ROUND(CY68/$DD68,2))</f>
        <v>#N/A</v>
      </c>
      <c r="DP68" s="159" t="e">
        <f t="shared" si="29"/>
        <v>#N/A</v>
      </c>
      <c r="DQ68" s="159" t="e">
        <f t="shared" si="30"/>
        <v>#N/A</v>
      </c>
      <c r="DR68" s="159" t="e">
        <f t="shared" si="31"/>
        <v>#N/A</v>
      </c>
      <c r="DS68" s="160" t="e">
        <f>IF($DD68=0,0,ROUND(DC68/$DD68,2))</f>
        <v>#N/A</v>
      </c>
    </row>
    <row r="69" spans="1:123" ht="44.25" customHeight="1">
      <c r="B69" s="659"/>
      <c r="C69" s="15"/>
      <c r="D69" s="202"/>
      <c r="E69" s="202"/>
      <c r="F69" s="15"/>
      <c r="AA69" s="313"/>
      <c r="AC69" s="312"/>
      <c r="AQ69" s="18"/>
      <c r="AR69" s="18"/>
      <c r="AS69" s="18"/>
      <c r="AT69" s="313"/>
      <c r="BT69" s="18"/>
      <c r="BU69" s="18"/>
      <c r="BV69" s="18"/>
      <c r="BW69" s="18"/>
      <c r="BX69" s="18"/>
      <c r="BY69" s="18"/>
      <c r="BZ69" s="18"/>
      <c r="CA69" s="18"/>
      <c r="CB69" s="18"/>
      <c r="CC69" s="18"/>
      <c r="CD69" s="18"/>
      <c r="CE69" s="18"/>
      <c r="CK69" s="18"/>
      <c r="CL69" s="18"/>
      <c r="CM69" s="18"/>
      <c r="CN69" s="18"/>
      <c r="CO69" s="18"/>
      <c r="CP69" s="18"/>
      <c r="CQ69" s="18"/>
      <c r="CR69" s="18"/>
      <c r="CS69" s="18"/>
      <c r="CT69" s="18"/>
      <c r="CU69" s="18"/>
      <c r="DF69" s="18"/>
      <c r="DG69" s="18"/>
      <c r="DH69" s="18"/>
      <c r="DI69" s="18"/>
      <c r="DJ69" s="18"/>
      <c r="DK69" s="18"/>
      <c r="DL69" s="18"/>
    </row>
    <row r="70" spans="1:123" ht="44.25" customHeight="1">
      <c r="B70" s="563"/>
      <c r="C70" s="338"/>
      <c r="D70" s="338"/>
      <c r="E70" s="338"/>
      <c r="F70" s="338"/>
      <c r="G70" s="338"/>
      <c r="H70" s="338"/>
      <c r="I70" s="338"/>
      <c r="J70" s="338"/>
      <c r="K70" s="338"/>
      <c r="L70" s="338"/>
      <c r="M70" s="338"/>
      <c r="N70" s="338"/>
      <c r="O70" s="338"/>
      <c r="P70" s="338"/>
      <c r="Q70" s="338"/>
      <c r="R70" s="338"/>
      <c r="S70" s="338"/>
      <c r="T70" s="338"/>
      <c r="U70" s="338"/>
      <c r="V70" s="338"/>
      <c r="W70" s="338"/>
      <c r="X70" s="338"/>
      <c r="Y70" s="338"/>
      <c r="Z70" s="338"/>
      <c r="AA70" s="339"/>
      <c r="AC70" s="563"/>
      <c r="AD70" s="338"/>
      <c r="AE70" s="338"/>
      <c r="AF70" s="338"/>
      <c r="AG70" s="338"/>
      <c r="AH70" s="338"/>
      <c r="AI70" s="338"/>
      <c r="AJ70" s="338"/>
      <c r="AK70" s="338"/>
      <c r="AL70" s="338"/>
      <c r="AM70" s="338"/>
      <c r="AN70" s="338"/>
      <c r="AO70" s="338"/>
      <c r="AP70" s="338"/>
      <c r="AQ70" s="338"/>
      <c r="AR70" s="338"/>
      <c r="AS70" s="338"/>
      <c r="AT70" s="339"/>
      <c r="DF70" s="18"/>
      <c r="DG70" s="18"/>
      <c r="DH70" s="18"/>
      <c r="DI70" s="18"/>
      <c r="DJ70" s="18"/>
      <c r="DK70" s="18"/>
      <c r="DL70" s="18"/>
    </row>
    <row r="71" spans="1:123" ht="48.75" customHeight="1">
      <c r="B71" s="611" t="str">
        <f>"3　特定事業所排出量の比較（" &amp; $BC$14 &amp; "（" &amp; $BC$15 &amp; "年度））"</f>
        <v>3　特定事業所排出量の比較（令和2年度（2020年度））</v>
      </c>
      <c r="AQ71" s="18"/>
      <c r="AR71" s="18"/>
      <c r="AS71" s="18"/>
      <c r="AT71" s="18"/>
      <c r="DF71" s="18"/>
      <c r="DG71" s="18"/>
      <c r="DH71" s="18"/>
      <c r="DI71" s="18"/>
      <c r="DJ71" s="18"/>
      <c r="DK71" s="18"/>
      <c r="DL71" s="18"/>
    </row>
    <row r="72" spans="1:123" ht="44.25" customHeight="1">
      <c r="A72" s="26"/>
      <c r="B72" s="663" t="s">
        <v>1439</v>
      </c>
      <c r="C72" s="661"/>
      <c r="D72" s="664"/>
      <c r="E72" s="664"/>
      <c r="F72" s="653"/>
      <c r="G72" s="653"/>
      <c r="H72" s="653"/>
      <c r="I72" s="653"/>
      <c r="J72" s="653"/>
      <c r="K72" s="653"/>
      <c r="L72" s="653"/>
      <c r="M72" s="653"/>
      <c r="N72" s="661"/>
      <c r="O72" s="653"/>
      <c r="P72" s="653"/>
      <c r="Q72" s="660" t="s">
        <v>1440</v>
      </c>
      <c r="R72" s="653"/>
      <c r="S72" s="653"/>
      <c r="T72" s="653"/>
      <c r="U72" s="653"/>
      <c r="V72" s="653"/>
      <c r="W72" s="653"/>
      <c r="X72" s="653"/>
      <c r="Y72" s="653"/>
      <c r="Z72" s="653"/>
      <c r="AA72" s="653"/>
      <c r="AB72" s="653"/>
      <c r="AC72" s="661"/>
      <c r="AD72" s="654"/>
      <c r="AE72" s="653"/>
      <c r="AF72" s="655" t="s">
        <v>1441</v>
      </c>
      <c r="AG72" s="654"/>
      <c r="AH72" s="654"/>
      <c r="AI72" s="654"/>
      <c r="AJ72" s="654"/>
      <c r="AK72" s="654"/>
      <c r="AL72" s="654"/>
      <c r="AM72" s="654"/>
      <c r="AN72" s="654"/>
      <c r="AO72" s="653"/>
      <c r="AP72" s="653"/>
      <c r="AQ72" s="653"/>
      <c r="AR72" s="653"/>
      <c r="AS72" s="653"/>
      <c r="AT72" s="656"/>
      <c r="DF72" s="18"/>
      <c r="DG72" s="18"/>
      <c r="DH72" s="18"/>
      <c r="DI72" s="18"/>
      <c r="DJ72" s="18"/>
      <c r="DK72" s="18"/>
      <c r="DL72" s="18"/>
    </row>
    <row r="73" spans="1:123" ht="44.25" customHeight="1">
      <c r="B73" s="659"/>
      <c r="C73" s="15"/>
      <c r="D73" s="202"/>
      <c r="E73" s="202"/>
      <c r="F73" s="15"/>
      <c r="AQ73" s="18"/>
      <c r="AR73" s="18"/>
      <c r="AS73" s="18"/>
      <c r="AT73" s="313"/>
      <c r="DF73" s="18"/>
      <c r="DG73" s="18"/>
      <c r="DH73" s="18"/>
      <c r="DI73" s="18"/>
      <c r="DJ73" s="18"/>
      <c r="DK73" s="18"/>
      <c r="DL73" s="18"/>
    </row>
    <row r="74" spans="1:123" ht="44.25" customHeight="1">
      <c r="B74" s="659"/>
      <c r="C74" s="15"/>
      <c r="D74" s="202"/>
      <c r="E74" s="202"/>
      <c r="F74" s="15"/>
      <c r="L74" s="448" t="s">
        <v>1326</v>
      </c>
      <c r="M74" s="448"/>
      <c r="AA74" s="26"/>
      <c r="AB74" s="449"/>
      <c r="AQ74" s="18"/>
      <c r="AR74" s="18"/>
      <c r="AS74" s="18"/>
      <c r="AT74" s="313"/>
    </row>
    <row r="75" spans="1:123" ht="44.25" customHeight="1">
      <c r="B75" s="659"/>
      <c r="C75" s="15"/>
      <c r="D75" s="202"/>
      <c r="E75" s="202"/>
      <c r="F75" s="15"/>
      <c r="AQ75" s="18"/>
      <c r="AR75" s="18"/>
      <c r="AS75" s="18"/>
      <c r="AT75" s="313"/>
    </row>
    <row r="76" spans="1:123" ht="44.25" customHeight="1">
      <c r="B76" s="659"/>
      <c r="C76" s="15"/>
      <c r="D76" s="202"/>
      <c r="E76" s="202"/>
      <c r="F76" s="15"/>
      <c r="AQ76" s="18"/>
      <c r="AR76" s="18"/>
      <c r="AS76" s="18"/>
      <c r="AT76" s="313"/>
    </row>
    <row r="77" spans="1:123" ht="30" customHeight="1">
      <c r="B77" s="659"/>
      <c r="C77" s="15"/>
      <c r="D77" s="202"/>
      <c r="E77" s="202"/>
      <c r="F77" s="15"/>
      <c r="AQ77" s="18"/>
      <c r="AR77" s="18"/>
      <c r="AS77" s="18"/>
      <c r="AT77" s="313"/>
    </row>
    <row r="78" spans="1:123" ht="30" customHeight="1">
      <c r="B78" s="659"/>
      <c r="C78" s="15"/>
      <c r="D78" s="202"/>
      <c r="E78" s="202"/>
      <c r="F78" s="15"/>
      <c r="AQ78" s="18"/>
      <c r="AR78" s="18"/>
      <c r="AS78" s="18"/>
      <c r="AT78" s="313"/>
    </row>
    <row r="79" spans="1:123" ht="30" customHeight="1">
      <c r="B79" s="659"/>
      <c r="C79" s="15"/>
      <c r="D79" s="202"/>
      <c r="E79" s="202"/>
      <c r="F79" s="15"/>
      <c r="AQ79" s="18"/>
      <c r="AR79" s="18"/>
      <c r="AS79" s="18"/>
      <c r="AT79" s="313"/>
    </row>
    <row r="80" spans="1:123" ht="30" customHeight="1">
      <c r="B80" s="659"/>
      <c r="C80" s="15"/>
      <c r="D80" s="202"/>
      <c r="E80" s="202"/>
      <c r="F80" s="15"/>
      <c r="AQ80" s="18"/>
      <c r="AR80" s="18"/>
      <c r="AS80" s="18"/>
      <c r="AT80" s="313"/>
    </row>
    <row r="81" spans="1:123" ht="30" customHeight="1">
      <c r="B81" s="659"/>
      <c r="C81" s="15"/>
      <c r="D81" s="202"/>
      <c r="E81" s="202"/>
      <c r="F81" s="15"/>
      <c r="AQ81" s="18"/>
      <c r="AR81" s="18"/>
      <c r="AS81" s="18"/>
      <c r="AT81" s="313"/>
    </row>
    <row r="82" spans="1:123" ht="30" customHeight="1">
      <c r="B82" s="659"/>
      <c r="C82" s="15"/>
      <c r="D82" s="202"/>
      <c r="E82" s="202"/>
      <c r="F82" s="15"/>
      <c r="AQ82" s="18"/>
      <c r="AR82" s="18"/>
      <c r="AS82" s="18"/>
      <c r="AT82" s="313"/>
    </row>
    <row r="83" spans="1:123" ht="30" customHeight="1">
      <c r="B83" s="659"/>
      <c r="C83" s="15"/>
      <c r="D83" s="202"/>
      <c r="E83" s="202"/>
      <c r="F83" s="15"/>
      <c r="AQ83" s="18"/>
      <c r="AR83" s="18"/>
      <c r="AS83" s="18"/>
      <c r="AT83" s="313"/>
    </row>
    <row r="84" spans="1:123" ht="30" customHeight="1">
      <c r="B84" s="659"/>
      <c r="C84" s="15"/>
      <c r="D84" s="202"/>
      <c r="E84" s="202"/>
      <c r="F84" s="15"/>
      <c r="AQ84" s="18"/>
      <c r="AR84" s="18"/>
      <c r="AS84" s="18"/>
      <c r="AT84" s="313"/>
    </row>
    <row r="85" spans="1:123" ht="30" customHeight="1">
      <c r="B85" s="659"/>
      <c r="C85" s="15"/>
      <c r="D85" s="202"/>
      <c r="E85" s="202"/>
      <c r="F85" s="15"/>
      <c r="AQ85" s="18"/>
      <c r="AR85" s="18"/>
      <c r="AS85" s="18"/>
      <c r="AT85" s="313"/>
    </row>
    <row r="86" spans="1:123" ht="30" customHeight="1">
      <c r="B86" s="659"/>
      <c r="C86" s="15"/>
      <c r="D86" s="202"/>
      <c r="E86" s="202"/>
      <c r="F86" s="15"/>
      <c r="AQ86" s="18"/>
      <c r="AR86" s="18"/>
      <c r="AS86" s="18"/>
      <c r="AT86" s="313"/>
    </row>
    <row r="87" spans="1:123" ht="30" customHeight="1">
      <c r="B87" s="659"/>
      <c r="C87" s="15"/>
      <c r="D87" s="202"/>
      <c r="E87" s="202"/>
      <c r="F87" s="15"/>
      <c r="AQ87" s="18"/>
      <c r="AR87" s="18"/>
      <c r="AS87" s="18"/>
      <c r="AT87" s="313"/>
    </row>
    <row r="88" spans="1:123" ht="30" customHeight="1">
      <c r="B88" s="659"/>
      <c r="C88" s="15"/>
      <c r="D88" s="202"/>
      <c r="E88" s="202"/>
      <c r="F88" s="15"/>
      <c r="AQ88" s="18"/>
      <c r="AR88" s="18"/>
      <c r="AS88" s="18"/>
      <c r="AT88" s="313"/>
    </row>
    <row r="89" spans="1:123" ht="30" customHeight="1">
      <c r="B89" s="659"/>
      <c r="C89" s="15"/>
      <c r="D89" s="202"/>
      <c r="E89" s="202"/>
      <c r="F89" s="15"/>
      <c r="AQ89" s="18"/>
      <c r="AR89" s="18"/>
      <c r="AS89" s="18"/>
      <c r="AT89" s="313"/>
    </row>
    <row r="90" spans="1:123" ht="30" customHeight="1">
      <c r="B90" s="659"/>
      <c r="C90" s="15"/>
      <c r="D90" s="202"/>
      <c r="E90" s="202"/>
      <c r="F90" s="15"/>
      <c r="AQ90" s="18"/>
      <c r="AR90" s="18"/>
      <c r="AS90" s="18"/>
      <c r="AT90" s="313"/>
    </row>
    <row r="91" spans="1:123" ht="30" customHeight="1">
      <c r="B91" s="659"/>
      <c r="C91" s="15"/>
      <c r="D91" s="202"/>
      <c r="E91" s="202"/>
      <c r="F91" s="15"/>
      <c r="AQ91" s="18"/>
      <c r="AR91" s="18"/>
      <c r="AS91" s="18"/>
      <c r="AT91" s="313"/>
    </row>
    <row r="92" spans="1:123" s="198" customFormat="1" ht="30" customHeight="1">
      <c r="A92" s="18"/>
      <c r="B92" s="659"/>
      <c r="C92" s="15"/>
      <c r="D92" s="202"/>
      <c r="E92" s="202"/>
      <c r="F92" s="15"/>
      <c r="G92" s="18"/>
      <c r="H92" s="18"/>
      <c r="I92" s="18"/>
      <c r="J92" s="18"/>
      <c r="K92" s="18"/>
      <c r="L92" s="18"/>
      <c r="M92" s="18"/>
      <c r="N92" s="18"/>
      <c r="O92" s="18"/>
      <c r="P92" s="18"/>
      <c r="Q92" s="18"/>
      <c r="R92" s="18"/>
      <c r="S92" s="18"/>
      <c r="T92" s="18"/>
      <c r="U92" s="18"/>
      <c r="V92" s="18"/>
      <c r="W92" s="18"/>
      <c r="X92" s="18"/>
      <c r="Y92" s="18"/>
      <c r="Z92" s="18"/>
      <c r="AA92" s="18"/>
      <c r="AB92" s="18"/>
      <c r="AC92" s="18"/>
      <c r="AD92" s="18"/>
      <c r="AE92" s="18"/>
      <c r="AF92" s="18"/>
      <c r="AG92" s="18"/>
      <c r="AH92" s="18"/>
      <c r="AI92" s="18"/>
      <c r="AJ92" s="18"/>
      <c r="AK92" s="18"/>
      <c r="AL92" s="18"/>
      <c r="AM92" s="18"/>
      <c r="AN92" s="18"/>
      <c r="AO92" s="18"/>
      <c r="AP92" s="18"/>
      <c r="AQ92" s="18"/>
      <c r="AR92" s="18"/>
      <c r="AS92" s="18"/>
      <c r="AT92" s="313"/>
      <c r="AW92" s="18"/>
      <c r="AX92" s="18"/>
      <c r="AY92" s="18"/>
      <c r="AZ92" s="18"/>
      <c r="BA92" s="18"/>
      <c r="BB92" s="23"/>
      <c r="BC92" s="23"/>
      <c r="BD92" s="23"/>
      <c r="BE92" s="23"/>
      <c r="BF92" s="23"/>
      <c r="BG92" s="23"/>
      <c r="BH92" s="23"/>
      <c r="BI92" s="23"/>
      <c r="BJ92" s="23"/>
      <c r="BK92" s="23"/>
      <c r="BL92" s="23"/>
      <c r="BM92" s="23"/>
      <c r="BN92" s="23"/>
      <c r="BO92" s="23"/>
      <c r="BP92" s="23"/>
      <c r="BQ92" s="23"/>
      <c r="BR92" s="23"/>
      <c r="BS92" s="23"/>
      <c r="BT92" s="23"/>
      <c r="BU92" s="23"/>
      <c r="BV92" s="23"/>
      <c r="BW92" s="23"/>
      <c r="BX92" s="23"/>
      <c r="BY92" s="23"/>
      <c r="BZ92" s="23"/>
      <c r="CA92" s="23"/>
      <c r="CB92" s="23"/>
      <c r="CC92" s="23"/>
      <c r="CD92" s="23"/>
      <c r="CE92" s="23"/>
      <c r="CF92" s="18"/>
      <c r="CG92" s="18"/>
      <c r="CH92" s="18"/>
      <c r="CI92" s="18"/>
      <c r="CJ92" s="18"/>
      <c r="CK92" s="23"/>
      <c r="CL92" s="23"/>
      <c r="CM92" s="23"/>
      <c r="CN92" s="23"/>
      <c r="CO92" s="23"/>
      <c r="CP92" s="23"/>
      <c r="CQ92" s="23"/>
      <c r="CR92" s="23"/>
      <c r="CS92" s="23"/>
      <c r="CT92" s="23"/>
      <c r="CU92" s="23"/>
      <c r="CV92" s="23"/>
      <c r="CW92" s="23"/>
      <c r="CX92" s="23"/>
      <c r="CY92" s="23"/>
      <c r="CZ92" s="23"/>
      <c r="DA92" s="23"/>
      <c r="DB92" s="23"/>
      <c r="DC92" s="23"/>
      <c r="DD92" s="23"/>
      <c r="DE92" s="23"/>
      <c r="DF92" s="23"/>
      <c r="DG92" s="23"/>
      <c r="DH92" s="23"/>
      <c r="DI92" s="23"/>
      <c r="DJ92" s="23"/>
      <c r="DK92" s="23"/>
      <c r="DL92" s="23"/>
      <c r="DM92" s="23"/>
      <c r="DN92" s="23"/>
      <c r="DO92" s="23"/>
      <c r="DP92" s="23"/>
      <c r="DQ92" s="23"/>
      <c r="DR92" s="23"/>
      <c r="DS92" s="23"/>
    </row>
    <row r="93" spans="1:123" ht="30" customHeight="1">
      <c r="B93" s="659"/>
      <c r="C93" s="15"/>
      <c r="D93" s="202"/>
      <c r="E93" s="202"/>
      <c r="F93" s="15"/>
      <c r="AQ93" s="18"/>
      <c r="AR93" s="18"/>
      <c r="AS93" s="18"/>
      <c r="AT93" s="313"/>
    </row>
    <row r="94" spans="1:123" ht="30" customHeight="1">
      <c r="B94" s="659"/>
      <c r="C94" s="15"/>
      <c r="D94" s="202"/>
      <c r="E94" s="202"/>
      <c r="F94" s="15"/>
      <c r="AQ94" s="18"/>
      <c r="AR94" s="18"/>
      <c r="AS94" s="18"/>
      <c r="AT94" s="313"/>
    </row>
    <row r="95" spans="1:123" ht="30" customHeight="1">
      <c r="B95" s="659"/>
      <c r="C95" s="15"/>
      <c r="D95" s="202"/>
      <c r="E95" s="202"/>
      <c r="F95" s="15"/>
      <c r="AQ95" s="18"/>
      <c r="AR95" s="18"/>
      <c r="AS95" s="18"/>
      <c r="AT95" s="313"/>
    </row>
    <row r="96" spans="1:123" ht="30" customHeight="1">
      <c r="B96" s="659"/>
      <c r="C96" s="15"/>
      <c r="D96" s="202"/>
      <c r="E96" s="202"/>
      <c r="F96" s="15"/>
      <c r="AQ96" s="18"/>
      <c r="AR96" s="18"/>
      <c r="AS96" s="18"/>
      <c r="AT96" s="313"/>
    </row>
    <row r="97" spans="2:46" ht="30" customHeight="1">
      <c r="B97" s="659"/>
      <c r="C97" s="15"/>
      <c r="D97" s="202"/>
      <c r="E97" s="202"/>
      <c r="F97" s="15"/>
      <c r="AQ97" s="18"/>
      <c r="AR97" s="18"/>
      <c r="AS97" s="18"/>
      <c r="AT97" s="313"/>
    </row>
    <row r="98" spans="2:46" ht="30" customHeight="1">
      <c r="B98" s="659"/>
      <c r="C98" s="15"/>
      <c r="D98" s="202"/>
      <c r="E98" s="202"/>
      <c r="F98" s="15"/>
      <c r="AQ98" s="18"/>
      <c r="AR98" s="18"/>
      <c r="AS98" s="18"/>
      <c r="AT98" s="313"/>
    </row>
    <row r="99" spans="2:46" ht="30" customHeight="1">
      <c r="B99" s="659"/>
      <c r="C99" s="15"/>
      <c r="D99" s="202"/>
      <c r="E99" s="202"/>
      <c r="F99" s="15"/>
      <c r="AQ99" s="18"/>
      <c r="AR99" s="18"/>
      <c r="AS99" s="18"/>
      <c r="AT99" s="313"/>
    </row>
    <row r="100" spans="2:46" ht="30" customHeight="1">
      <c r="B100" s="659"/>
      <c r="C100" s="15"/>
      <c r="D100" s="202"/>
      <c r="E100" s="202"/>
      <c r="F100" s="15"/>
      <c r="AQ100" s="18"/>
      <c r="AR100" s="18"/>
      <c r="AS100" s="18"/>
      <c r="AT100" s="313"/>
    </row>
    <row r="101" spans="2:46" ht="30" customHeight="1">
      <c r="B101" s="659"/>
      <c r="C101" s="15"/>
      <c r="D101" s="202"/>
      <c r="E101" s="202"/>
      <c r="F101" s="15"/>
      <c r="AQ101" s="18"/>
      <c r="AR101" s="18"/>
      <c r="AS101" s="18"/>
      <c r="AT101" s="313"/>
    </row>
    <row r="102" spans="2:46" ht="30" customHeight="1">
      <c r="B102" s="659"/>
      <c r="C102" s="15"/>
      <c r="D102" s="202"/>
      <c r="E102" s="202"/>
      <c r="F102" s="15"/>
      <c r="AQ102" s="18"/>
      <c r="AR102" s="18"/>
      <c r="AS102" s="18"/>
      <c r="AT102" s="313"/>
    </row>
    <row r="103" spans="2:46" ht="30" customHeight="1">
      <c r="B103" s="659"/>
      <c r="C103" s="15"/>
      <c r="D103" s="202"/>
      <c r="E103" s="202"/>
      <c r="F103" s="15"/>
      <c r="AQ103" s="18"/>
      <c r="AR103" s="18"/>
      <c r="AS103" s="18"/>
      <c r="AT103" s="313"/>
    </row>
    <row r="104" spans="2:46" ht="30" customHeight="1">
      <c r="B104" s="659"/>
      <c r="C104" s="15"/>
      <c r="D104" s="202"/>
      <c r="E104" s="202"/>
      <c r="F104" s="15"/>
      <c r="AQ104" s="18"/>
      <c r="AR104" s="18"/>
      <c r="AS104" s="18"/>
      <c r="AT104" s="313"/>
    </row>
    <row r="105" spans="2:46" ht="30" customHeight="1">
      <c r="B105" s="659"/>
      <c r="C105" s="15"/>
      <c r="D105" s="202"/>
      <c r="E105" s="202"/>
      <c r="F105" s="15"/>
      <c r="AQ105" s="18"/>
      <c r="AR105" s="18"/>
      <c r="AS105" s="18"/>
      <c r="AT105" s="313"/>
    </row>
    <row r="106" spans="2:46" ht="30" customHeight="1">
      <c r="B106" s="659"/>
      <c r="C106" s="15"/>
      <c r="D106" s="202"/>
      <c r="E106" s="202"/>
      <c r="F106" s="15"/>
      <c r="AQ106" s="18"/>
      <c r="AR106" s="18"/>
      <c r="AS106" s="18"/>
      <c r="AT106" s="313"/>
    </row>
    <row r="107" spans="2:46" ht="30" customHeight="1">
      <c r="B107" s="659"/>
      <c r="C107" s="15"/>
      <c r="D107" s="202"/>
      <c r="E107" s="202"/>
      <c r="F107" s="15"/>
      <c r="AQ107" s="18"/>
      <c r="AR107" s="18"/>
      <c r="AS107" s="18"/>
      <c r="AT107" s="313"/>
    </row>
    <row r="108" spans="2:46" ht="30" customHeight="1">
      <c r="B108" s="659"/>
      <c r="C108" s="15"/>
      <c r="D108" s="202"/>
      <c r="E108" s="202"/>
      <c r="F108" s="15"/>
      <c r="AQ108" s="18"/>
      <c r="AR108" s="18"/>
      <c r="AS108" s="18"/>
      <c r="AT108" s="313"/>
    </row>
    <row r="109" spans="2:46" ht="30" customHeight="1">
      <c r="B109" s="659"/>
      <c r="C109" s="15"/>
      <c r="D109" s="202"/>
      <c r="E109" s="202"/>
      <c r="F109" s="15"/>
      <c r="AQ109" s="18"/>
      <c r="AR109" s="18"/>
      <c r="AS109" s="18"/>
      <c r="AT109" s="313"/>
    </row>
    <row r="110" spans="2:46" ht="30" customHeight="1">
      <c r="B110" s="659"/>
      <c r="C110" s="15"/>
      <c r="D110" s="202"/>
      <c r="E110" s="202"/>
      <c r="F110" s="15"/>
      <c r="AQ110" s="18"/>
      <c r="AR110" s="18"/>
      <c r="AS110" s="18"/>
      <c r="AT110" s="313"/>
    </row>
    <row r="111" spans="2:46" ht="30" customHeight="1">
      <c r="B111" s="659"/>
      <c r="C111" s="15"/>
      <c r="D111" s="202"/>
      <c r="E111" s="202"/>
      <c r="F111" s="15"/>
      <c r="AQ111" s="18"/>
      <c r="AR111" s="18"/>
      <c r="AS111" s="18"/>
      <c r="AT111" s="313"/>
    </row>
    <row r="112" spans="2:46" ht="30" customHeight="1">
      <c r="B112" s="659"/>
      <c r="C112" s="15"/>
      <c r="D112" s="202"/>
      <c r="E112" s="202"/>
      <c r="F112" s="15"/>
      <c r="AQ112" s="18"/>
      <c r="AR112" s="18"/>
      <c r="AS112" s="18"/>
      <c r="AT112" s="313"/>
    </row>
    <row r="113" spans="2:46" ht="30" customHeight="1">
      <c r="B113" s="659"/>
      <c r="C113" s="15"/>
      <c r="D113" s="202"/>
      <c r="E113" s="202"/>
      <c r="F113" s="15"/>
      <c r="W113" s="23"/>
      <c r="X113" s="23"/>
      <c r="Y113" s="23"/>
      <c r="Z113" s="23"/>
      <c r="AA113" s="23"/>
      <c r="AB113" s="23"/>
      <c r="AC113" s="23"/>
      <c r="AD113" s="23"/>
      <c r="AE113" s="23"/>
      <c r="AF113" s="23"/>
      <c r="AG113" s="23"/>
      <c r="AH113" s="23"/>
      <c r="AI113" s="23"/>
      <c r="AJ113" s="23"/>
      <c r="AK113" s="23"/>
      <c r="AL113" s="23"/>
      <c r="AM113" s="23"/>
      <c r="AN113" s="23"/>
      <c r="AO113" s="23"/>
      <c r="AP113" s="23"/>
      <c r="AR113" s="23"/>
      <c r="AT113" s="313"/>
    </row>
    <row r="114" spans="2:46" ht="30" customHeight="1">
      <c r="B114" s="659"/>
      <c r="C114" s="15"/>
      <c r="D114" s="202"/>
      <c r="E114" s="202"/>
      <c r="F114" s="15"/>
      <c r="AQ114" s="18"/>
      <c r="AR114" s="18"/>
      <c r="AS114" s="18"/>
      <c r="AT114" s="313"/>
    </row>
    <row r="115" spans="2:46" ht="30" customHeight="1">
      <c r="B115" s="659"/>
      <c r="C115" s="15"/>
      <c r="D115" s="202"/>
      <c r="E115" s="202"/>
      <c r="F115" s="15"/>
      <c r="AQ115" s="18"/>
      <c r="AR115" s="18"/>
      <c r="AS115" s="18"/>
      <c r="AT115" s="313"/>
    </row>
    <row r="116" spans="2:46" ht="30" customHeight="1">
      <c r="B116" s="659"/>
      <c r="C116" s="15"/>
      <c r="D116" s="202"/>
      <c r="E116" s="202"/>
      <c r="F116" s="15"/>
      <c r="AQ116" s="18"/>
      <c r="AR116" s="18"/>
      <c r="AS116" s="18"/>
      <c r="AT116" s="313"/>
    </row>
    <row r="117" spans="2:46" ht="30" customHeight="1">
      <c r="B117" s="659"/>
      <c r="C117" s="15"/>
      <c r="D117" s="202"/>
      <c r="E117" s="202"/>
      <c r="F117" s="15"/>
      <c r="AQ117" s="18"/>
      <c r="AR117" s="18"/>
      <c r="AS117" s="18"/>
      <c r="AT117" s="313"/>
    </row>
    <row r="118" spans="2:46" ht="30" customHeight="1">
      <c r="B118" s="659"/>
      <c r="C118" s="15"/>
      <c r="D118" s="202"/>
      <c r="E118" s="202"/>
      <c r="F118" s="15"/>
      <c r="AQ118" s="18"/>
      <c r="AR118" s="18"/>
      <c r="AS118" s="18"/>
      <c r="AT118" s="313"/>
    </row>
    <row r="119" spans="2:46" ht="30" customHeight="1">
      <c r="B119" s="659"/>
      <c r="C119" s="15"/>
      <c r="D119" s="202"/>
      <c r="E119" s="202"/>
      <c r="F119" s="15"/>
      <c r="AQ119" s="18"/>
      <c r="AR119" s="18"/>
      <c r="AS119" s="18"/>
      <c r="AT119" s="313"/>
    </row>
    <row r="120" spans="2:46" ht="30" customHeight="1">
      <c r="B120" s="659"/>
      <c r="C120" s="15"/>
      <c r="D120" s="202"/>
      <c r="E120" s="202"/>
      <c r="F120" s="15"/>
      <c r="AQ120" s="18"/>
      <c r="AR120" s="18"/>
      <c r="AS120" s="18"/>
      <c r="AT120" s="313"/>
    </row>
    <row r="121" spans="2:46" ht="30" customHeight="1">
      <c r="B121" s="659"/>
      <c r="C121" s="15"/>
      <c r="D121" s="202"/>
      <c r="E121" s="202"/>
      <c r="F121" s="15"/>
      <c r="AQ121" s="18"/>
      <c r="AR121" s="18"/>
      <c r="AS121" s="18"/>
      <c r="AT121" s="313"/>
    </row>
    <row r="122" spans="2:46" ht="30" customHeight="1">
      <c r="B122" s="659"/>
      <c r="C122" s="15"/>
      <c r="D122" s="202"/>
      <c r="E122" s="202"/>
      <c r="F122" s="15"/>
      <c r="AQ122" s="18"/>
      <c r="AR122" s="18"/>
      <c r="AS122" s="18"/>
      <c r="AT122" s="313"/>
    </row>
    <row r="123" spans="2:46" ht="30" customHeight="1">
      <c r="B123" s="659"/>
      <c r="C123" s="15"/>
      <c r="D123" s="202"/>
      <c r="E123" s="202"/>
      <c r="F123" s="15"/>
      <c r="AQ123" s="18"/>
      <c r="AR123" s="18"/>
      <c r="AS123" s="18"/>
      <c r="AT123" s="313"/>
    </row>
    <row r="124" spans="2:46" ht="30" customHeight="1">
      <c r="B124" s="659"/>
      <c r="C124" s="15"/>
      <c r="D124" s="202"/>
      <c r="E124" s="202"/>
      <c r="F124" s="15"/>
      <c r="AQ124" s="18"/>
      <c r="AR124" s="18"/>
      <c r="AS124" s="18"/>
      <c r="AT124" s="313"/>
    </row>
    <row r="125" spans="2:46" ht="30" customHeight="1">
      <c r="B125" s="659"/>
      <c r="C125" s="15"/>
      <c r="D125" s="202"/>
      <c r="E125" s="202"/>
      <c r="F125" s="15"/>
      <c r="AQ125" s="18"/>
      <c r="AR125" s="18"/>
      <c r="AS125" s="18"/>
      <c r="AT125" s="313"/>
    </row>
    <row r="126" spans="2:46" ht="30" customHeight="1">
      <c r="B126" s="659"/>
      <c r="C126" s="15"/>
      <c r="D126" s="202"/>
      <c r="E126" s="202"/>
      <c r="F126" s="15"/>
      <c r="AR126" s="450"/>
      <c r="AT126" s="657"/>
    </row>
    <row r="127" spans="2:46" ht="30" customHeight="1">
      <c r="B127" s="659"/>
      <c r="C127" s="15"/>
      <c r="D127" s="202"/>
      <c r="E127" s="202"/>
      <c r="F127" s="15"/>
      <c r="AD127" s="23"/>
      <c r="AE127" s="450"/>
      <c r="AF127" s="23"/>
      <c r="AG127" s="23"/>
      <c r="AH127" s="23"/>
      <c r="AI127" s="23"/>
      <c r="AJ127" s="23"/>
      <c r="AK127" s="23"/>
      <c r="AL127" s="23"/>
      <c r="AM127" s="23"/>
      <c r="AN127" s="23"/>
      <c r="AO127" s="23"/>
      <c r="AP127" s="23"/>
      <c r="AR127" s="450"/>
      <c r="AT127" s="657"/>
    </row>
    <row r="128" spans="2:46" ht="30" customHeight="1">
      <c r="B128" s="659"/>
      <c r="C128" s="15"/>
      <c r="D128" s="202"/>
      <c r="E128" s="202"/>
      <c r="F128" s="15"/>
      <c r="AR128" s="450"/>
      <c r="AT128" s="657"/>
    </row>
    <row r="129" spans="2:46" ht="30" customHeight="1">
      <c r="B129" s="659"/>
      <c r="C129" s="15"/>
      <c r="D129" s="202"/>
      <c r="E129" s="202"/>
      <c r="F129" s="15"/>
      <c r="AR129" s="450"/>
      <c r="AT129" s="657"/>
    </row>
    <row r="130" spans="2:46" ht="44.25" customHeight="1">
      <c r="B130" s="665"/>
      <c r="C130" s="666"/>
      <c r="D130" s="667"/>
      <c r="E130" s="667"/>
      <c r="F130" s="666"/>
      <c r="G130" s="338"/>
      <c r="H130" s="338"/>
      <c r="I130" s="338"/>
      <c r="J130" s="338"/>
      <c r="K130" s="338"/>
      <c r="L130" s="338"/>
      <c r="M130" s="338"/>
      <c r="N130" s="338"/>
      <c r="O130" s="338"/>
      <c r="P130" s="338"/>
      <c r="Q130" s="338"/>
      <c r="R130" s="338"/>
      <c r="S130" s="338"/>
      <c r="T130" s="338"/>
      <c r="U130" s="338"/>
      <c r="V130" s="338"/>
      <c r="W130" s="338"/>
      <c r="X130" s="338"/>
      <c r="Y130" s="338"/>
      <c r="Z130" s="338"/>
      <c r="AA130" s="338"/>
      <c r="AB130" s="338"/>
      <c r="AC130" s="338"/>
      <c r="AD130" s="338"/>
      <c r="AE130" s="338"/>
      <c r="AF130" s="338"/>
      <c r="AG130" s="338"/>
      <c r="AH130" s="338"/>
      <c r="AI130" s="338"/>
      <c r="AJ130" s="338"/>
      <c r="AK130" s="338"/>
      <c r="AL130" s="338"/>
      <c r="AM130" s="338"/>
      <c r="AN130" s="338"/>
      <c r="AO130" s="338"/>
      <c r="AP130" s="338"/>
      <c r="AQ130" s="668"/>
      <c r="AR130" s="669"/>
      <c r="AS130" s="668"/>
      <c r="AT130" s="670"/>
    </row>
    <row r="131" spans="2:46" ht="44.25" customHeight="1">
      <c r="B131" s="202"/>
      <c r="C131" s="15"/>
      <c r="D131" s="202"/>
      <c r="E131" s="202"/>
      <c r="F131" s="15"/>
      <c r="AR131" s="451"/>
    </row>
  </sheetData>
  <mergeCells count="4">
    <mergeCell ref="CL18:CU18"/>
    <mergeCell ref="CW18:DD18"/>
    <mergeCell ref="DF18:DL18"/>
    <mergeCell ref="DN18:DS18"/>
  </mergeCells>
  <phoneticPr fontId="7"/>
  <printOptions horizontalCentered="1"/>
  <pageMargins left="0.31496062992125984" right="0.31496062992125984" top="0.39370078740157483" bottom="0.19685039370078741" header="0.31496062992125984" footer="0.31496062992125984"/>
  <pageSetup paperSize="9" scale="16" orientation="portrait" r:id="rId1"/>
  <headerFooter alignWithMargins="0"/>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8" customWidth="1"/>
    <col min="2" max="10" width="17" style="18" customWidth="1"/>
    <col min="11" max="11" width="30.33203125" style="18" customWidth="1"/>
    <col min="12" max="12" width="3.33203125" style="18" customWidth="1"/>
    <col min="13" max="15" width="17" style="18" customWidth="1"/>
    <col min="16" max="16" width="4.33203125" style="18" customWidth="1"/>
    <col min="17" max="17" width="30.33203125" style="18" customWidth="1"/>
    <col min="18" max="22" width="17" style="18" customWidth="1"/>
    <col min="23" max="23" width="24.1640625" style="18" customWidth="1"/>
    <col min="24" max="24" width="3.1640625" style="18" customWidth="1"/>
    <col min="25" max="27" width="17" style="18" customWidth="1"/>
    <col min="28" max="28" width="7.5" style="18" customWidth="1"/>
    <col min="29" max="31" width="17" style="18" customWidth="1"/>
    <col min="32" max="32" width="4.33203125" style="18" customWidth="1"/>
    <col min="33" max="33" width="32" style="18" customWidth="1"/>
    <col min="34" max="34" width="17" style="18" customWidth="1"/>
    <col min="35" max="35" width="15.5" style="18" customWidth="1"/>
    <col min="36" max="36" width="3.33203125" style="18" customWidth="1"/>
    <col min="37" max="42" width="18" style="18" customWidth="1"/>
    <col min="43" max="43" width="18" style="23" customWidth="1"/>
    <col min="44" max="44" width="18" style="257" customWidth="1"/>
    <col min="45" max="46" width="18" style="23" customWidth="1"/>
    <col min="47" max="47" width="4.33203125" style="18" customWidth="1"/>
    <col min="48" max="48" width="9.33203125" style="18"/>
    <col min="49" max="49" width="3.5" style="18" customWidth="1"/>
    <col min="50" max="50" width="62.83203125" style="24" customWidth="1"/>
    <col min="51" max="51" width="32.5" style="24" bestFit="1" customWidth="1"/>
    <col min="52" max="52" width="37.33203125" style="24" bestFit="1" customWidth="1"/>
    <col min="53" max="54" width="12.1640625" style="24" customWidth="1"/>
    <col min="55" max="55" width="21.83203125" style="24" bestFit="1" customWidth="1"/>
    <col min="56" max="63" width="36.1640625" style="24" customWidth="1"/>
    <col min="64" max="64" width="38.1640625" style="24" customWidth="1"/>
    <col min="65" max="65" width="50.1640625" style="24" bestFit="1" customWidth="1"/>
    <col min="66" max="66" width="39.83203125" style="24" customWidth="1"/>
    <col min="67" max="78" width="38.1640625" style="24" customWidth="1"/>
    <col min="79" max="79" width="32.83203125" style="24" customWidth="1"/>
    <col min="80" max="90" width="41.1640625" style="24" customWidth="1"/>
    <col min="91" max="91" width="88.1640625" style="24" customWidth="1"/>
    <col min="92" max="93" width="41.1640625" style="24" customWidth="1"/>
    <col min="94" max="94" width="41.1640625" style="18" customWidth="1"/>
    <col min="95" max="16384" width="9.33203125" style="18"/>
  </cols>
  <sheetData>
    <row r="1" spans="1:93" s="22" customFormat="1" ht="79.5" customHeight="1">
      <c r="A1" s="278"/>
      <c r="B1" s="284" t="s">
        <v>1295</v>
      </c>
      <c r="C1" s="279"/>
      <c r="D1" s="279"/>
      <c r="E1" s="279"/>
      <c r="F1" s="279"/>
      <c r="G1" s="279"/>
      <c r="H1" s="279"/>
      <c r="I1" s="279"/>
      <c r="J1" s="279"/>
      <c r="K1" s="279"/>
      <c r="L1" s="279"/>
      <c r="M1" s="279"/>
      <c r="N1" s="279"/>
      <c r="O1" s="279"/>
      <c r="P1" s="279"/>
      <c r="Q1" s="279"/>
      <c r="R1" s="279"/>
      <c r="S1" s="279"/>
      <c r="T1" s="279"/>
      <c r="U1" s="279"/>
      <c r="V1" s="279"/>
      <c r="W1" s="279"/>
      <c r="X1" s="279"/>
      <c r="Y1" s="279"/>
      <c r="Z1" s="279"/>
      <c r="AA1" s="280"/>
      <c r="AB1" s="279"/>
      <c r="AC1" s="281"/>
      <c r="AD1" s="279"/>
      <c r="AE1" s="279"/>
      <c r="AF1" s="279"/>
      <c r="AG1" s="279"/>
      <c r="AH1" s="279"/>
      <c r="AI1" s="279"/>
      <c r="AJ1" s="279"/>
      <c r="AK1" s="279"/>
      <c r="AL1" s="279"/>
      <c r="AM1" s="279"/>
      <c r="AN1" s="279"/>
      <c r="AO1" s="279"/>
      <c r="AP1" s="279"/>
      <c r="AQ1" s="279"/>
      <c r="AR1" s="279"/>
      <c r="AS1" s="282"/>
      <c r="AT1" s="281" t="str">
        <f>AY4</f>
        <v>横芝光町</v>
      </c>
      <c r="AU1" s="283"/>
      <c r="AW1" s="18"/>
      <c r="AX1" s="24"/>
      <c r="AY1" s="24"/>
      <c r="AZ1" s="24"/>
      <c r="BA1" s="24"/>
      <c r="BB1" s="24"/>
      <c r="BC1" s="24"/>
      <c r="BD1" s="24"/>
      <c r="BE1" s="24"/>
      <c r="BF1" s="24"/>
      <c r="BG1" s="24"/>
      <c r="BH1" s="24"/>
      <c r="BI1" s="24"/>
      <c r="BJ1" s="24"/>
      <c r="BK1" s="24"/>
      <c r="BL1" s="24"/>
      <c r="BM1" s="24"/>
      <c r="BN1" s="24"/>
      <c r="BO1" s="24"/>
      <c r="BP1" s="24"/>
      <c r="BQ1" s="24"/>
      <c r="BR1" s="24"/>
      <c r="BS1" s="24"/>
      <c r="BT1" s="24"/>
      <c r="BU1" s="24"/>
      <c r="BV1" s="24"/>
      <c r="BW1" s="24"/>
      <c r="BX1" s="24"/>
      <c r="BY1" s="24"/>
      <c r="BZ1" s="24"/>
      <c r="CA1" s="24"/>
      <c r="CB1" s="24"/>
      <c r="CC1" s="24"/>
      <c r="CD1" s="24"/>
      <c r="CE1" s="24"/>
      <c r="CF1" s="24"/>
      <c r="CG1" s="24"/>
      <c r="CH1" s="24"/>
      <c r="CI1" s="24"/>
      <c r="CJ1" s="24"/>
      <c r="CK1" s="24"/>
      <c r="CL1" s="24"/>
      <c r="CM1" s="24"/>
      <c r="CN1" s="24"/>
      <c r="CO1" s="24"/>
    </row>
    <row r="2" spans="1:93" s="26" customFormat="1" ht="55.5" customHeight="1">
      <c r="A2" s="262"/>
      <c r="B2" s="612" t="str">
        <f>"1　再エネ導入量の比較（"&amp;AZ7&amp;"（"&amp;AY7&amp;"年度））"</f>
        <v>1　再エネ導入量の比較（令和4年度（2022年度））</v>
      </c>
      <c r="C2" s="263"/>
      <c r="D2" s="263"/>
      <c r="E2" s="263"/>
      <c r="F2" s="263"/>
      <c r="G2" s="263"/>
      <c r="H2" s="263"/>
      <c r="I2" s="263"/>
      <c r="J2" s="263"/>
      <c r="K2" s="263"/>
      <c r="L2" s="263"/>
      <c r="M2" s="263"/>
      <c r="N2" s="263"/>
      <c r="O2" s="263"/>
      <c r="P2" s="264"/>
      <c r="Q2" s="263"/>
      <c r="R2" s="263"/>
      <c r="S2" s="263"/>
      <c r="T2" s="263"/>
      <c r="U2" s="263"/>
      <c r="V2" s="263"/>
      <c r="W2" s="263"/>
      <c r="X2" s="263"/>
      <c r="Y2" s="263"/>
      <c r="Z2" s="263"/>
      <c r="AA2" s="263"/>
      <c r="AB2" s="265"/>
      <c r="AC2" s="266"/>
      <c r="AD2" s="263"/>
      <c r="AE2" s="263"/>
      <c r="AF2" s="263"/>
      <c r="AG2" s="263"/>
      <c r="AH2" s="263"/>
      <c r="AI2" s="263"/>
      <c r="AJ2" s="263"/>
      <c r="AK2" s="263"/>
      <c r="AL2" s="263"/>
      <c r="AM2" s="263"/>
      <c r="AN2" s="263"/>
      <c r="AO2" s="267"/>
      <c r="AP2" s="265"/>
      <c r="AQ2" s="268"/>
      <c r="AR2" s="265"/>
      <c r="AS2" s="265"/>
      <c r="AT2" s="265"/>
      <c r="AU2" s="265"/>
      <c r="AV2" s="45"/>
      <c r="AW2" s="18"/>
      <c r="AX2" s="24"/>
      <c r="AY2" s="24"/>
      <c r="AZ2" s="24"/>
      <c r="BA2" s="24"/>
      <c r="BB2" s="24"/>
      <c r="BC2" s="24"/>
      <c r="BD2" s="24"/>
      <c r="BE2" s="24"/>
      <c r="BF2" s="24"/>
      <c r="BG2" s="24"/>
      <c r="BH2" s="24"/>
      <c r="BI2" s="24"/>
      <c r="BJ2" s="24"/>
      <c r="BK2" s="24"/>
      <c r="BL2" s="24"/>
      <c r="BM2" s="24"/>
      <c r="BN2" s="24"/>
      <c r="BO2" s="24"/>
      <c r="BP2" s="24"/>
      <c r="BQ2" s="24"/>
      <c r="BR2" s="24"/>
      <c r="BS2" s="24"/>
      <c r="BT2" s="24"/>
      <c r="BU2" s="24"/>
      <c r="BV2" s="24"/>
      <c r="BW2" s="24"/>
      <c r="BX2" s="24"/>
      <c r="BY2" s="24"/>
      <c r="BZ2" s="24"/>
      <c r="CA2" s="24"/>
      <c r="CB2" s="24"/>
      <c r="CC2" s="24"/>
      <c r="CD2" s="24"/>
      <c r="CE2" s="24"/>
      <c r="CF2" s="24"/>
      <c r="CG2" s="24"/>
      <c r="CH2" s="24"/>
      <c r="CI2" s="24"/>
      <c r="CJ2" s="24"/>
      <c r="CK2" s="24"/>
      <c r="CL2" s="24"/>
      <c r="CM2" s="24"/>
      <c r="CN2" s="24"/>
      <c r="CO2" s="24"/>
    </row>
    <row r="3" spans="1:93" ht="44.25" customHeight="1">
      <c r="A3" s="209"/>
      <c r="B3" s="599" t="s">
        <v>1297</v>
      </c>
      <c r="C3" s="513"/>
      <c r="D3" s="515"/>
      <c r="E3" s="515"/>
      <c r="F3" s="515"/>
      <c r="G3" s="515"/>
      <c r="H3" s="515"/>
      <c r="I3" s="515"/>
      <c r="J3" s="515"/>
      <c r="K3" s="604"/>
      <c r="L3" s="269"/>
      <c r="M3" s="599" t="s">
        <v>1296</v>
      </c>
      <c r="N3" s="562"/>
      <c r="O3" s="513"/>
      <c r="P3" s="515"/>
      <c r="Q3" s="513"/>
      <c r="R3" s="593"/>
      <c r="S3" s="593"/>
      <c r="T3" s="593"/>
      <c r="U3" s="593"/>
      <c r="V3" s="593"/>
      <c r="W3" s="597"/>
      <c r="X3" s="265"/>
      <c r="Y3" s="599" t="s">
        <v>1623</v>
      </c>
      <c r="Z3" s="593"/>
      <c r="AA3" s="593"/>
      <c r="AB3" s="513"/>
      <c r="AC3" s="562"/>
      <c r="AD3" s="513"/>
      <c r="AE3" s="513"/>
      <c r="AF3" s="513"/>
      <c r="AG3" s="513"/>
      <c r="AH3" s="513"/>
      <c r="AI3" s="516"/>
      <c r="AJ3" s="209"/>
      <c r="AK3" s="1171" t="s">
        <v>1628</v>
      </c>
      <c r="AL3" s="1172"/>
      <c r="AM3" s="1172"/>
      <c r="AN3" s="1172"/>
      <c r="AO3" s="1172"/>
      <c r="AP3" s="1172"/>
      <c r="AQ3" s="1172"/>
      <c r="AR3" s="1172"/>
      <c r="AS3" s="1172"/>
      <c r="AT3" s="1173"/>
      <c r="AU3" s="209"/>
      <c r="AX3" s="24" t="s">
        <v>1287</v>
      </c>
    </row>
    <row r="4" spans="1:93" ht="44.25" customHeight="1">
      <c r="A4" s="209"/>
      <c r="B4" s="517"/>
      <c r="C4" s="209"/>
      <c r="D4" s="209"/>
      <c r="E4" s="209"/>
      <c r="F4" s="209"/>
      <c r="G4" s="209"/>
      <c r="H4" s="209"/>
      <c r="I4" s="209"/>
      <c r="J4" s="209"/>
      <c r="K4" s="523"/>
      <c r="L4" s="209"/>
      <c r="M4" s="517"/>
      <c r="N4" s="209"/>
      <c r="O4" s="209"/>
      <c r="P4" s="209"/>
      <c r="Q4" s="269"/>
      <c r="R4" s="269"/>
      <c r="S4" s="269"/>
      <c r="T4" s="269"/>
      <c r="U4" s="269"/>
      <c r="V4" s="269"/>
      <c r="W4" s="518"/>
      <c r="X4" s="269"/>
      <c r="Y4" s="534"/>
      <c r="Z4" s="269"/>
      <c r="AA4" s="269"/>
      <c r="AB4" s="209"/>
      <c r="AC4" s="276"/>
      <c r="AD4" s="269"/>
      <c r="AE4" s="269"/>
      <c r="AF4" s="269"/>
      <c r="AG4" s="269"/>
      <c r="AH4" s="269"/>
      <c r="AI4" s="518"/>
      <c r="AJ4" s="209"/>
      <c r="AK4" s="517"/>
      <c r="AL4" s="209"/>
      <c r="AM4" s="209"/>
      <c r="AN4" s="209"/>
      <c r="AO4" s="270"/>
      <c r="AP4" s="209"/>
      <c r="AQ4" s="209"/>
      <c r="AR4" s="209"/>
      <c r="AS4" s="209"/>
      <c r="AT4" s="523"/>
      <c r="AU4" s="209"/>
      <c r="AX4" s="261" t="str">
        <f>年度マスタ!$I4</f>
        <v>千葉県</v>
      </c>
      <c r="AY4" s="261" t="str">
        <f>年度マスタ!$J4</f>
        <v>横芝光町</v>
      </c>
      <c r="AZ4" s="261" t="str">
        <f>年度マスタ!$K4</f>
        <v>12410</v>
      </c>
    </row>
    <row r="5" spans="1:93" ht="30" customHeight="1">
      <c r="A5" s="209"/>
      <c r="B5" s="534"/>
      <c r="C5" s="269"/>
      <c r="D5" s="269"/>
      <c r="E5" s="269"/>
      <c r="F5" s="269"/>
      <c r="G5" s="269"/>
      <c r="H5" s="269"/>
      <c r="I5" s="269"/>
      <c r="J5" s="269"/>
      <c r="K5" s="518"/>
      <c r="L5" s="269"/>
      <c r="M5" s="534"/>
      <c r="N5" s="269"/>
      <c r="O5" s="269"/>
      <c r="P5" s="269"/>
      <c r="Q5" s="269"/>
      <c r="R5" s="269"/>
      <c r="S5" s="269"/>
      <c r="T5" s="271"/>
      <c r="U5" s="269"/>
      <c r="V5" s="269"/>
      <c r="W5" s="518"/>
      <c r="X5" s="269"/>
      <c r="Y5" s="534"/>
      <c r="Z5" s="269"/>
      <c r="AA5" s="269"/>
      <c r="AB5" s="269"/>
      <c r="AC5" s="269"/>
      <c r="AD5" s="269"/>
      <c r="AE5" s="269"/>
      <c r="AF5" s="269"/>
      <c r="AG5" s="269"/>
      <c r="AH5" s="269"/>
      <c r="AI5" s="518"/>
      <c r="AJ5" s="209"/>
      <c r="AK5" s="517"/>
      <c r="AL5" s="209"/>
      <c r="AM5" s="209"/>
      <c r="AN5" s="264"/>
      <c r="AO5" s="209"/>
      <c r="AP5" s="209"/>
      <c r="AQ5" s="209"/>
      <c r="AR5" s="209"/>
      <c r="AS5" s="209"/>
      <c r="AT5" s="523"/>
      <c r="AU5" s="209"/>
      <c r="AX5" s="261" t="str">
        <f>年度マスタ!$I5</f>
        <v>A.現況推計データ</v>
      </c>
      <c r="AY5" s="261">
        <f>年度マスタ!$J5</f>
        <v>2021</v>
      </c>
      <c r="AZ5" s="261" t="str">
        <f>年度マスタ!$K5</f>
        <v>令和3年度</v>
      </c>
    </row>
    <row r="6" spans="1:93" ht="30" customHeight="1">
      <c r="A6" s="209"/>
      <c r="B6" s="534"/>
      <c r="C6" s="269"/>
      <c r="D6" s="269"/>
      <c r="E6" s="269"/>
      <c r="F6" s="269"/>
      <c r="G6" s="269"/>
      <c r="H6" s="269"/>
      <c r="I6" s="269"/>
      <c r="J6" s="269"/>
      <c r="K6" s="518"/>
      <c r="L6" s="269"/>
      <c r="M6" s="534"/>
      <c r="N6" s="269"/>
      <c r="O6" s="269"/>
      <c r="P6" s="269"/>
      <c r="Q6" s="269"/>
      <c r="R6" s="269"/>
      <c r="S6" s="269"/>
      <c r="T6" s="269"/>
      <c r="U6" s="269"/>
      <c r="V6" s="269"/>
      <c r="W6" s="518"/>
      <c r="X6" s="269"/>
      <c r="Y6" s="534"/>
      <c r="Z6" s="269"/>
      <c r="AA6" s="269"/>
      <c r="AB6" s="269"/>
      <c r="AC6" s="269"/>
      <c r="AD6" s="265"/>
      <c r="AE6" s="265"/>
      <c r="AF6" s="265"/>
      <c r="AG6" s="265"/>
      <c r="AH6" s="265"/>
      <c r="AI6" s="603"/>
      <c r="AJ6" s="209"/>
      <c r="AK6" s="517"/>
      <c r="AL6" s="209"/>
      <c r="AM6" s="209"/>
      <c r="AN6" s="209"/>
      <c r="AO6" s="209"/>
      <c r="AP6" s="209"/>
      <c r="AQ6" s="209"/>
      <c r="AR6" s="209"/>
      <c r="AS6" s="209"/>
      <c r="AT6" s="523"/>
      <c r="AU6" s="209"/>
      <c r="AX6" s="261" t="str">
        <f>年度マスタ!$I6</f>
        <v>B.SHKデータ</v>
      </c>
      <c r="AY6" s="261">
        <f>年度マスタ!$J6</f>
        <v>2020</v>
      </c>
      <c r="AZ6" s="261" t="str">
        <f>年度マスタ!$K6</f>
        <v>令和2年度</v>
      </c>
    </row>
    <row r="7" spans="1:93" ht="30" customHeight="1">
      <c r="A7" s="209"/>
      <c r="B7" s="534"/>
      <c r="C7" s="269"/>
      <c r="D7" s="269"/>
      <c r="E7" s="269"/>
      <c r="F7" s="269"/>
      <c r="G7" s="269"/>
      <c r="H7" s="269"/>
      <c r="I7" s="269"/>
      <c r="J7" s="269"/>
      <c r="K7" s="518"/>
      <c r="L7" s="269"/>
      <c r="M7" s="534"/>
      <c r="N7" s="269"/>
      <c r="O7" s="269"/>
      <c r="P7" s="269"/>
      <c r="Q7" s="269"/>
      <c r="R7" s="269"/>
      <c r="S7" s="269"/>
      <c r="T7" s="269"/>
      <c r="U7" s="269"/>
      <c r="V7" s="269"/>
      <c r="W7" s="518"/>
      <c r="X7" s="269"/>
      <c r="Y7" s="534"/>
      <c r="Z7" s="269"/>
      <c r="AA7" s="269"/>
      <c r="AB7" s="269"/>
      <c r="AC7" s="269"/>
      <c r="AD7" s="269"/>
      <c r="AE7" s="269"/>
      <c r="AF7" s="269"/>
      <c r="AG7" s="269"/>
      <c r="AH7" s="269"/>
      <c r="AI7" s="518"/>
      <c r="AJ7" s="209"/>
      <c r="AK7" s="517"/>
      <c r="AL7" s="209"/>
      <c r="AM7" s="209"/>
      <c r="AN7" s="209"/>
      <c r="AO7" s="209"/>
      <c r="AP7" s="209"/>
      <c r="AQ7" s="209"/>
      <c r="AR7" s="209"/>
      <c r="AS7" s="209"/>
      <c r="AT7" s="523"/>
      <c r="AU7" s="209"/>
      <c r="AX7" s="261" t="str">
        <f>年度マスタ!$I7</f>
        <v>C.FITデータ</v>
      </c>
      <c r="AY7" s="261">
        <f>年度マスタ!$J7</f>
        <v>2022</v>
      </c>
      <c r="AZ7" s="261" t="str">
        <f>年度マスタ!$K7</f>
        <v>令和4年度</v>
      </c>
    </row>
    <row r="8" spans="1:93" ht="30" customHeight="1">
      <c r="A8" s="209"/>
      <c r="B8" s="534"/>
      <c r="C8" s="269"/>
      <c r="D8" s="269"/>
      <c r="E8" s="269"/>
      <c r="F8" s="269"/>
      <c r="G8" s="269"/>
      <c r="H8" s="269"/>
      <c r="I8" s="269"/>
      <c r="J8" s="269"/>
      <c r="K8" s="518"/>
      <c r="L8" s="269"/>
      <c r="M8" s="534"/>
      <c r="N8" s="269"/>
      <c r="O8" s="269"/>
      <c r="P8" s="269"/>
      <c r="Q8" s="269"/>
      <c r="R8" s="269"/>
      <c r="S8" s="269"/>
      <c r="T8" s="269"/>
      <c r="U8" s="269"/>
      <c r="V8" s="269"/>
      <c r="W8" s="518"/>
      <c r="X8" s="269"/>
      <c r="Y8" s="534"/>
      <c r="Z8" s="269"/>
      <c r="AA8" s="269"/>
      <c r="AB8" s="269"/>
      <c r="AC8" s="269"/>
      <c r="AD8" s="269"/>
      <c r="AE8" s="269"/>
      <c r="AF8" s="269"/>
      <c r="AG8" s="269"/>
      <c r="AH8" s="269"/>
      <c r="AI8" s="518"/>
      <c r="AJ8" s="209"/>
      <c r="AK8" s="517"/>
      <c r="AL8" s="209"/>
      <c r="AM8" s="209"/>
      <c r="AN8" s="209"/>
      <c r="AO8" s="209"/>
      <c r="AP8" s="209"/>
      <c r="AQ8" s="209"/>
      <c r="AR8" s="209"/>
      <c r="AS8" s="209"/>
      <c r="AT8" s="523"/>
      <c r="AU8" s="209"/>
      <c r="AX8" s="261" t="str">
        <f>年度マスタ!$I8</f>
        <v>D.区域電力使用量データ</v>
      </c>
      <c r="AY8" s="261">
        <f>年度マスタ!$J8</f>
        <v>2021</v>
      </c>
      <c r="AZ8" s="261" t="str">
        <f>年度マスタ!$K8</f>
        <v>令和3年度</v>
      </c>
    </row>
    <row r="9" spans="1:93" ht="30" customHeight="1">
      <c r="A9" s="209"/>
      <c r="B9" s="534"/>
      <c r="C9" s="269"/>
      <c r="D9" s="269"/>
      <c r="E9" s="269"/>
      <c r="F9" s="269"/>
      <c r="G9" s="269"/>
      <c r="H9" s="269"/>
      <c r="I9" s="269"/>
      <c r="J9" s="269"/>
      <c r="K9" s="518"/>
      <c r="L9" s="269"/>
      <c r="M9" s="534"/>
      <c r="N9" s="269"/>
      <c r="O9" s="269"/>
      <c r="P9" s="269"/>
      <c r="Q9" s="269"/>
      <c r="R9" s="269"/>
      <c r="S9" s="269"/>
      <c r="T9" s="269"/>
      <c r="U9" s="269"/>
      <c r="V9" s="269"/>
      <c r="W9" s="518"/>
      <c r="X9" s="269"/>
      <c r="Y9" s="534"/>
      <c r="Z9" s="269"/>
      <c r="AA9" s="269"/>
      <c r="AB9" s="269"/>
      <c r="AC9" s="269"/>
      <c r="AD9" s="269"/>
      <c r="AE9" s="269"/>
      <c r="AF9" s="269"/>
      <c r="AG9" s="269"/>
      <c r="AH9" s="269"/>
      <c r="AI9" s="518"/>
      <c r="AJ9" s="209"/>
      <c r="AK9" s="517"/>
      <c r="AL9" s="209"/>
      <c r="AM9" s="209"/>
      <c r="AN9" s="209"/>
      <c r="AO9" s="209"/>
      <c r="AP9" s="209"/>
      <c r="AQ9" s="209"/>
      <c r="AR9" s="209"/>
      <c r="AS9" s="209"/>
      <c r="AT9" s="523"/>
      <c r="AU9" s="209"/>
    </row>
    <row r="10" spans="1:93" ht="30" customHeight="1">
      <c r="A10" s="209"/>
      <c r="B10" s="534"/>
      <c r="C10" s="269"/>
      <c r="D10" s="269"/>
      <c r="E10" s="269"/>
      <c r="F10" s="269"/>
      <c r="G10" s="269"/>
      <c r="H10" s="269"/>
      <c r="I10" s="269"/>
      <c r="J10" s="269"/>
      <c r="K10" s="518"/>
      <c r="L10" s="269"/>
      <c r="M10" s="534"/>
      <c r="N10" s="269"/>
      <c r="O10" s="269"/>
      <c r="P10" s="269"/>
      <c r="Q10" s="269"/>
      <c r="R10" s="269"/>
      <c r="S10" s="269"/>
      <c r="T10" s="269"/>
      <c r="U10" s="269"/>
      <c r="V10" s="269"/>
      <c r="W10" s="518"/>
      <c r="X10" s="269"/>
      <c r="Y10" s="534"/>
      <c r="Z10" s="269"/>
      <c r="AA10" s="269"/>
      <c r="AB10" s="269"/>
      <c r="AC10" s="269"/>
      <c r="AD10" s="269"/>
      <c r="AE10" s="269"/>
      <c r="AF10" s="269"/>
      <c r="AG10" s="269"/>
      <c r="AH10" s="269"/>
      <c r="AI10" s="518"/>
      <c r="AJ10" s="209"/>
      <c r="AK10" s="517"/>
      <c r="AL10" s="209"/>
      <c r="AM10" s="209"/>
      <c r="AN10" s="209"/>
      <c r="AO10" s="209"/>
      <c r="AP10" s="209"/>
      <c r="AQ10" s="209"/>
      <c r="AR10" s="209"/>
      <c r="AS10" s="209"/>
      <c r="AT10" s="523"/>
      <c r="AU10" s="209"/>
      <c r="BC10" s="24" t="s">
        <v>1505</v>
      </c>
      <c r="BD10" s="54"/>
      <c r="BI10" s="259"/>
      <c r="BM10" s="24" t="s">
        <v>1506</v>
      </c>
      <c r="BN10" s="54"/>
      <c r="BS10" s="259"/>
      <c r="CA10" s="24" t="s">
        <v>1623</v>
      </c>
      <c r="CK10" s="24" t="s">
        <v>1635</v>
      </c>
    </row>
    <row r="11" spans="1:93" ht="30" customHeight="1">
      <c r="A11" s="209"/>
      <c r="B11" s="534"/>
      <c r="C11" s="269"/>
      <c r="D11" s="269"/>
      <c r="E11" s="269"/>
      <c r="F11" s="269"/>
      <c r="G11" s="269"/>
      <c r="H11" s="269"/>
      <c r="I11" s="269"/>
      <c r="J11" s="269"/>
      <c r="K11" s="518"/>
      <c r="L11" s="269"/>
      <c r="M11" s="534"/>
      <c r="N11" s="269"/>
      <c r="O11" s="269"/>
      <c r="P11" s="269"/>
      <c r="Q11" s="269"/>
      <c r="R11" s="269"/>
      <c r="S11" s="269"/>
      <c r="T11" s="269"/>
      <c r="U11" s="269"/>
      <c r="V11" s="269"/>
      <c r="W11" s="518"/>
      <c r="X11" s="269"/>
      <c r="Y11" s="534"/>
      <c r="Z11" s="269"/>
      <c r="AA11" s="269"/>
      <c r="AB11" s="269"/>
      <c r="AC11" s="269"/>
      <c r="AD11" s="269"/>
      <c r="AE11" s="269"/>
      <c r="AF11" s="269"/>
      <c r="AG11" s="269"/>
      <c r="AH11" s="269"/>
      <c r="AI11" s="518"/>
      <c r="AJ11" s="209"/>
      <c r="AK11" s="517"/>
      <c r="AL11" s="209"/>
      <c r="AM11" s="209"/>
      <c r="AN11" s="209"/>
      <c r="AO11" s="209"/>
      <c r="AP11" s="209"/>
      <c r="AQ11" s="209"/>
      <c r="AR11" s="209"/>
      <c r="AS11" s="209"/>
      <c r="AT11" s="523"/>
      <c r="AU11" s="209"/>
      <c r="AX11" s="47"/>
      <c r="BC11" s="258"/>
      <c r="BD11" s="54"/>
      <c r="BF11" s="259"/>
      <c r="BG11" s="259"/>
      <c r="BH11" s="259"/>
      <c r="BK11" s="24" t="s">
        <v>1510</v>
      </c>
      <c r="BM11" s="258"/>
      <c r="BN11" s="54"/>
      <c r="BP11" s="259"/>
      <c r="BQ11" s="259"/>
      <c r="BR11" s="259"/>
      <c r="BU11" s="24" t="s">
        <v>1599</v>
      </c>
      <c r="BY11" s="24" t="s">
        <v>1599</v>
      </c>
      <c r="CI11" s="24" t="s">
        <v>1511</v>
      </c>
    </row>
    <row r="12" spans="1:93" ht="30" customHeight="1" thickBot="1">
      <c r="A12" s="209"/>
      <c r="B12" s="534"/>
      <c r="C12" s="269"/>
      <c r="D12" s="269"/>
      <c r="E12" s="269"/>
      <c r="F12" s="269"/>
      <c r="G12" s="269"/>
      <c r="H12" s="269"/>
      <c r="I12" s="269"/>
      <c r="J12" s="269"/>
      <c r="K12" s="518"/>
      <c r="L12" s="269"/>
      <c r="M12" s="534"/>
      <c r="N12" s="269"/>
      <c r="O12" s="269"/>
      <c r="P12" s="269"/>
      <c r="Q12" s="269"/>
      <c r="R12" s="269"/>
      <c r="S12" s="269"/>
      <c r="T12" s="269"/>
      <c r="U12" s="269"/>
      <c r="V12" s="269"/>
      <c r="W12" s="518"/>
      <c r="X12" s="269"/>
      <c r="Y12" s="534"/>
      <c r="Z12" s="269"/>
      <c r="AA12" s="269"/>
      <c r="AB12" s="269"/>
      <c r="AC12" s="269"/>
      <c r="AD12" s="269"/>
      <c r="AE12" s="269"/>
      <c r="AF12" s="269"/>
      <c r="AG12" s="269"/>
      <c r="AH12" s="269"/>
      <c r="AI12" s="518"/>
      <c r="AJ12" s="209"/>
      <c r="AK12" s="517"/>
      <c r="AL12" s="209"/>
      <c r="AM12" s="209"/>
      <c r="AN12" s="209"/>
      <c r="AO12" s="209"/>
      <c r="AP12" s="209"/>
      <c r="AQ12" s="209"/>
      <c r="AR12" s="209"/>
      <c r="AS12" s="209"/>
      <c r="AT12" s="523"/>
      <c r="AU12" s="209"/>
      <c r="AW12" s="22"/>
      <c r="AX12" s="20" t="s">
        <v>276</v>
      </c>
      <c r="AY12" s="20" t="s">
        <v>277</v>
      </c>
      <c r="BC12" s="956"/>
      <c r="BD12" s="957" t="s">
        <v>243</v>
      </c>
      <c r="BE12" s="958" t="s">
        <v>220</v>
      </c>
      <c r="BF12" s="959" t="s">
        <v>221</v>
      </c>
      <c r="BG12" s="959" t="s">
        <v>222</v>
      </c>
      <c r="BH12" s="959" t="s">
        <v>223</v>
      </c>
      <c r="BI12" s="959" t="s">
        <v>224</v>
      </c>
      <c r="BJ12" s="959" t="s">
        <v>225</v>
      </c>
      <c r="BK12" s="959" t="s">
        <v>116</v>
      </c>
      <c r="BM12" s="956"/>
      <c r="BN12" s="957" t="s">
        <v>243</v>
      </c>
      <c r="BO12" s="958" t="s">
        <v>220</v>
      </c>
      <c r="BP12" s="959" t="s">
        <v>221</v>
      </c>
      <c r="BQ12" s="959" t="s">
        <v>222</v>
      </c>
      <c r="BR12" s="959" t="s">
        <v>223</v>
      </c>
      <c r="BS12" s="959" t="s">
        <v>224</v>
      </c>
      <c r="BT12" s="959" t="s">
        <v>225</v>
      </c>
      <c r="BU12" s="959" t="s">
        <v>116</v>
      </c>
      <c r="BW12" s="20"/>
      <c r="BX12" s="20" t="s">
        <v>1285</v>
      </c>
      <c r="BY12" s="20" t="s">
        <v>1624</v>
      </c>
      <c r="CA12" s="20"/>
      <c r="CB12" s="20" t="s">
        <v>1285</v>
      </c>
      <c r="CC12" s="20" t="s">
        <v>220</v>
      </c>
      <c r="CD12" s="20" t="s">
        <v>221</v>
      </c>
      <c r="CE12" s="20" t="s">
        <v>222</v>
      </c>
      <c r="CF12" s="20" t="s">
        <v>223</v>
      </c>
      <c r="CG12" s="20" t="s">
        <v>224</v>
      </c>
      <c r="CH12" s="20" t="s">
        <v>225</v>
      </c>
      <c r="CI12" s="20" t="s">
        <v>1624</v>
      </c>
      <c r="CK12" s="20"/>
      <c r="CL12" s="20" t="s">
        <v>1286</v>
      </c>
      <c r="CM12" s="20" t="s">
        <v>1512</v>
      </c>
      <c r="CN12" s="20" t="s">
        <v>1375</v>
      </c>
      <c r="CO12" s="20" t="s">
        <v>1625</v>
      </c>
    </row>
    <row r="13" spans="1:93" ht="30" customHeight="1" thickTop="1">
      <c r="A13" s="209"/>
      <c r="B13" s="534"/>
      <c r="C13" s="269"/>
      <c r="D13" s="269"/>
      <c r="E13" s="269"/>
      <c r="F13" s="269"/>
      <c r="G13" s="269"/>
      <c r="H13" s="269"/>
      <c r="I13" s="269"/>
      <c r="J13" s="269"/>
      <c r="K13" s="518"/>
      <c r="L13" s="269"/>
      <c r="M13" s="534"/>
      <c r="N13" s="269"/>
      <c r="O13" s="269"/>
      <c r="P13" s="269"/>
      <c r="Q13" s="269"/>
      <c r="R13" s="269"/>
      <c r="S13" s="269"/>
      <c r="T13" s="269"/>
      <c r="U13" s="269"/>
      <c r="V13" s="269"/>
      <c r="W13" s="518"/>
      <c r="X13" s="269"/>
      <c r="Y13" s="534"/>
      <c r="Z13" s="269"/>
      <c r="AA13" s="269"/>
      <c r="AB13" s="269"/>
      <c r="AC13" s="269"/>
      <c r="AD13" s="269"/>
      <c r="AE13" s="269"/>
      <c r="AF13" s="269"/>
      <c r="AG13" s="269"/>
      <c r="AH13" s="269"/>
      <c r="AI13" s="518"/>
      <c r="AJ13" s="209"/>
      <c r="AK13" s="517"/>
      <c r="AL13" s="209"/>
      <c r="AM13" s="209"/>
      <c r="AN13" s="209"/>
      <c r="AO13" s="209"/>
      <c r="AP13" s="209"/>
      <c r="AQ13" s="209"/>
      <c r="AR13" s="209"/>
      <c r="AS13" s="209"/>
      <c r="AT13" s="523"/>
      <c r="AU13" s="209"/>
      <c r="AW13" s="26"/>
      <c r="AX13" s="20" t="str">
        <f>比較地域マスタ!$Y6</f>
        <v>16342</v>
      </c>
      <c r="AY13" s="20" t="str">
        <f>IF(IFERROR(比較地域マスタ!$Z6,"")=0,"",IFERROR(比較地域マスタ!$Z6,""))</f>
        <v>入善町</v>
      </c>
      <c r="BC13" s="960" t="str">
        <f t="shared" ref="BC13:BC59" si="0">AX13</f>
        <v>16342</v>
      </c>
      <c r="BD13" s="123" t="str">
        <f>AY13</f>
        <v>入善町</v>
      </c>
      <c r="BE13" s="40">
        <f>VLOOKUP($BC13&amp;"_"&amp;$AZ$7,データシート1!$A:$BS,MATCH("cb_"&amp;BE$12,データシート1!$A$1:$BS$1,0),0)</f>
        <v>1165.8179999999998</v>
      </c>
      <c r="BF13" s="40">
        <f>VLOOKUP($BC13&amp;"_"&amp;$AZ$7,データシート1!$A:$BS,MATCH("cb_"&amp;BF$12,データシート1!$A$1:$BS$1,0),0)</f>
        <v>3243.1</v>
      </c>
      <c r="BG13" s="40">
        <f>VLOOKUP($BC13&amp;"_"&amp;$AZ$7,データシート1!$A:$BS,MATCH("cb_"&amp;BG$12,データシート1!$A$1:$BS$1,0),0)</f>
        <v>1500</v>
      </c>
      <c r="BH13" s="40">
        <f>VLOOKUP($BC13&amp;"_"&amp;$AZ$7,データシート1!$A:$BS,MATCH("cb_"&amp;BH$12,データシート1!$A$1:$BS$1,0),0)</f>
        <v>644.20000000000005</v>
      </c>
      <c r="BI13" s="40">
        <f>VLOOKUP($BC13&amp;"_"&amp;$AZ$7,データシート1!$A:$BS,MATCH("cb_"&amp;BI$12,データシート1!$A$1:$BS$1,0),0)</f>
        <v>0</v>
      </c>
      <c r="BJ13" s="40">
        <f>VLOOKUP($BC13&amp;"_"&amp;$AZ$7,データシート1!$A:$BS,MATCH("cb_"&amp;BJ$12,データシート1!$A$1:$BS$1,0),0)</f>
        <v>0</v>
      </c>
      <c r="BK13" s="40">
        <f>SUM(BE13:BJ13)</f>
        <v>6553.1179999999995</v>
      </c>
      <c r="BL13" s="42"/>
      <c r="BM13" s="960" t="str">
        <f>AX13</f>
        <v>16342</v>
      </c>
      <c r="BN13" s="123" t="str">
        <f>AY13</f>
        <v>入善町</v>
      </c>
      <c r="BO13" s="40">
        <f>BE13*VLOOKUP(BO$12,別紙!$B$4:$E$10,MATCH("設備利用率",別紙!$B$4:$E$4,0),0)/100*8760/10^3</f>
        <v>1399.1214981599996</v>
      </c>
      <c r="BP13" s="40">
        <f>BF13*VLOOKUP(BP$12,別紙!$B$4:$E$10,MATCH("設備利用率",別紙!$B$4:$E$4,0),0)/100*8760/10^3</f>
        <v>4289.8429560000004</v>
      </c>
      <c r="BQ13" s="40">
        <f>BG13*VLOOKUP(BQ$12,別紙!$B$4:$E$10,MATCH("設備利用率",別紙!$B$4:$E$4,0),0)/100*8760/10^3</f>
        <v>3258.72</v>
      </c>
      <c r="BR13" s="40">
        <f>BH13*VLOOKUP(BR$12,別紙!$B$4:$E$10,MATCH("設備利用率",別紙!$B$4:$E$4,0),0)/100*8760/10^3</f>
        <v>3385.9151999999999</v>
      </c>
      <c r="BS13" s="40">
        <f>BI13*VLOOKUP(BS$12,別紙!$B$4:$E$10,MATCH("設備利用率",別紙!$B$4:$E$4,0),0)/100*8760/10^3</f>
        <v>0</v>
      </c>
      <c r="BT13" s="40">
        <f>BJ13*VLOOKUP(BT$12,別紙!$B$4:$E$10,MATCH("設備利用率",別紙!$B$4:$E$4,0),0)/100*8760/10^3</f>
        <v>0</v>
      </c>
      <c r="BU13" s="40">
        <f>SUM(BO13:BT13)</f>
        <v>12333.59965416</v>
      </c>
      <c r="BV13" s="42"/>
      <c r="BW13" s="38" t="str">
        <f>AX13</f>
        <v>16342</v>
      </c>
      <c r="BX13" s="38" t="str">
        <f>AY13</f>
        <v>入善町</v>
      </c>
      <c r="BY13" s="38">
        <f>(VLOOKUP($BW13&amp;"_"&amp;$AZ$8,データシート1!$A:$BS,MATCH("da_製造業",データシート1!$A$1:$BS$1,0),0)+VLOOKUP($BW13&amp;"_"&amp;$AZ$8,データシート1!$A:$BS,MATCH("da_建設業・鉱業",データシート1!$A$1:$BS$1,0),0)+VLOOKUP($BW13&amp;"_"&amp;$AZ$8,データシート1!$A:$BS,MATCH("da_農林水産業",データシート1!$A$1:$BS$1,0),0)+VLOOKUP($BW13&amp;"_"&amp;$AZ$8,データシート1!$A:$BS,MATCH("da_業務",データシート1!$A$1:$BS$1,0),0)+VLOOKUP($BW13&amp;"_"&amp;$AZ$8,データシート1!$A:$BS,MATCH("da_家庭",データシート1!$A$1:$BS$1,0),0)+VLOOKUP($BW13&amp;"_"&amp;$AZ$8,データシート1!$A:$BS,MATCH("da_鉄道",データシート1!$A$1:$BS$1,0),0))/10^3</f>
        <v>223763.16668931977</v>
      </c>
      <c r="BZ13" s="42"/>
      <c r="CA13" s="38" t="str">
        <f>AX13</f>
        <v>16342</v>
      </c>
      <c r="CB13" s="38" t="str">
        <f>AY13</f>
        <v>入善町</v>
      </c>
      <c r="CC13" s="260">
        <f>BO13/$BY13</f>
        <v>6.2526890321613409E-3</v>
      </c>
      <c r="CD13" s="260">
        <f t="shared" ref="CD13:CH28" si="1">BP13/$BY13</f>
        <v>1.9171354336239625E-2</v>
      </c>
      <c r="CE13" s="260">
        <f t="shared" si="1"/>
        <v>1.4563254749270308E-2</v>
      </c>
      <c r="CF13" s="260">
        <f t="shared" si="1"/>
        <v>1.5131691466903118E-2</v>
      </c>
      <c r="CG13" s="260">
        <f t="shared" si="1"/>
        <v>0</v>
      </c>
      <c r="CH13" s="260">
        <f t="shared" si="1"/>
        <v>0</v>
      </c>
      <c r="CI13" s="260">
        <f>BU13/BY13</f>
        <v>5.5118989584574389E-2</v>
      </c>
      <c r="CK13" s="20" t="str">
        <f>AX13</f>
        <v>16342</v>
      </c>
      <c r="CL13" s="20" t="str">
        <f>AY13</f>
        <v>入善町</v>
      </c>
      <c r="CM13" s="20">
        <f>VLOOKUP($CK13&amp;"_"&amp;$AZ$7,データシート1!$A:$BS,MATCH("ca_太陽光発電（10kW未満）",データシート1!$A$1:$BS$1,0),0)</f>
        <v>229</v>
      </c>
      <c r="CN13" s="20">
        <f>VLOOKUP($CK13&amp;"_"&amp;$AZ$5,データシート1!$A:$BS,MATCH("ab_家庭",データシート1!$A$1:$BS$1,0),0)</f>
        <v>8906</v>
      </c>
      <c r="CO13" s="260">
        <f>CM13/CN13</f>
        <v>2.5713002470244779E-2</v>
      </c>
    </row>
    <row r="14" spans="1:93" ht="30" customHeight="1">
      <c r="A14" s="209"/>
      <c r="B14" s="534"/>
      <c r="C14" s="269"/>
      <c r="D14" s="269"/>
      <c r="E14" s="269"/>
      <c r="F14" s="269"/>
      <c r="G14" s="269"/>
      <c r="H14" s="269"/>
      <c r="I14" s="269"/>
      <c r="J14" s="269"/>
      <c r="K14" s="518"/>
      <c r="L14" s="269"/>
      <c r="M14" s="534"/>
      <c r="N14" s="269"/>
      <c r="O14" s="269"/>
      <c r="P14" s="269"/>
      <c r="Q14" s="269"/>
      <c r="R14" s="269"/>
      <c r="S14" s="269"/>
      <c r="T14" s="269"/>
      <c r="U14" s="269"/>
      <c r="V14" s="269"/>
      <c r="W14" s="518"/>
      <c r="X14" s="269"/>
      <c r="Y14" s="534"/>
      <c r="Z14" s="269"/>
      <c r="AA14" s="269"/>
      <c r="AB14" s="269"/>
      <c r="AC14" s="269"/>
      <c r="AD14" s="269"/>
      <c r="AE14" s="269"/>
      <c r="AF14" s="269"/>
      <c r="AG14" s="269"/>
      <c r="AH14" s="269"/>
      <c r="AI14" s="518"/>
      <c r="AJ14" s="209"/>
      <c r="AK14" s="517"/>
      <c r="AL14" s="209"/>
      <c r="AM14" s="209"/>
      <c r="AN14" s="209"/>
      <c r="AO14" s="209"/>
      <c r="AP14" s="209"/>
      <c r="AQ14" s="209"/>
      <c r="AR14" s="209"/>
      <c r="AS14" s="209"/>
      <c r="AT14" s="523"/>
      <c r="AU14" s="209"/>
      <c r="AX14" s="20" t="str">
        <f>比較地域マスタ!$Y7</f>
        <v>05214</v>
      </c>
      <c r="AY14" s="20" t="str">
        <f>IF(IFERROR(比較地域マスタ!$Z7,"")=0,"",IFERROR(比較地域マスタ!$Z7,""))</f>
        <v>にかほ市</v>
      </c>
      <c r="BC14" s="960" t="str">
        <f t="shared" si="0"/>
        <v>05214</v>
      </c>
      <c r="BD14" s="123" t="str">
        <f t="shared" ref="BD14:BD60" si="2">AY14</f>
        <v>にかほ市</v>
      </c>
      <c r="BE14" s="40">
        <f>VLOOKUP($BC14&amp;"_"&amp;$AZ$7,データシート1!$A:$BS,MATCH("cb_"&amp;BE$12,データシート1!$A$1:$BS$1,0),0)</f>
        <v>1821</v>
      </c>
      <c r="BF14" s="40">
        <f>VLOOKUP($BC14&amp;"_"&amp;$AZ$7,データシート1!$A:$BS,MATCH("cb_"&amp;BF$12,データシート1!$A$1:$BS$1,0),0)</f>
        <v>34083</v>
      </c>
      <c r="BG14" s="40">
        <f>VLOOKUP($BC14&amp;"_"&amp;$AZ$7,データシート1!$A:$BS,MATCH("cb_"&amp;BG$12,データシート1!$A$1:$BS$1,0),0)</f>
        <v>85541.1</v>
      </c>
      <c r="BH14" s="40">
        <f>VLOOKUP($BC14&amp;"_"&amp;$AZ$7,データシート1!$A:$BS,MATCH("cb_"&amp;BH$12,データシート1!$A$1:$BS$1,0),0)</f>
        <v>4592.7</v>
      </c>
      <c r="BI14" s="40">
        <f>VLOOKUP($BC14&amp;"_"&amp;$AZ$7,データシート1!$A:$BS,MATCH("cb_"&amp;BI$12,データシート1!$A$1:$BS$1,0),0)</f>
        <v>0</v>
      </c>
      <c r="BJ14" s="40">
        <f>VLOOKUP($BC14&amp;"_"&amp;$AZ$7,データシート1!$A:$BS,MATCH("cb_"&amp;BJ$12,データシート1!$A$1:$BS$1,0),0)</f>
        <v>0</v>
      </c>
      <c r="BK14" s="40">
        <f t="shared" ref="BK14:BK60" si="3">SUM(BE14:BJ14)</f>
        <v>126037.8</v>
      </c>
      <c r="BL14" s="42"/>
      <c r="BM14" s="960" t="str">
        <f t="shared" ref="BM14:BM60" si="4">AX14</f>
        <v>05214</v>
      </c>
      <c r="BN14" s="123" t="str">
        <f t="shared" ref="BN14:BN60" si="5">AY14</f>
        <v>にかほ市</v>
      </c>
      <c r="BO14" s="40">
        <f>BE14*VLOOKUP(BO$12,別紙!$B$4:$E$10,MATCH("設備利用率",別紙!$B$4:$E$4,0),0)/100*8760/10^3</f>
        <v>2185.4185199999997</v>
      </c>
      <c r="BP14" s="40">
        <f>BF14*VLOOKUP(BP$12,別紙!$B$4:$E$10,MATCH("設備利用率",別紙!$B$4:$E$4,0),0)/100*8760/10^3</f>
        <v>45083.629079999999</v>
      </c>
      <c r="BQ14" s="40">
        <f>BG14*VLOOKUP(BQ$12,別紙!$B$4:$E$10,MATCH("設備利用率",別紙!$B$4:$E$4,0),0)/100*8760/10^3</f>
        <v>185836.32892800003</v>
      </c>
      <c r="BR14" s="40">
        <f>BH14*VLOOKUP(BR$12,別紙!$B$4:$E$10,MATCH("設備利用率",別紙!$B$4:$E$4,0),0)/100*8760/10^3</f>
        <v>24139.231199999998</v>
      </c>
      <c r="BS14" s="40">
        <f>BI14*VLOOKUP(BS$12,別紙!$B$4:$E$10,MATCH("設備利用率",別紙!$B$4:$E$4,0),0)/100*8760/10^3</f>
        <v>0</v>
      </c>
      <c r="BT14" s="40">
        <f>BJ14*VLOOKUP(BT$12,別紙!$B$4:$E$10,MATCH("設備利用率",別紙!$B$4:$E$4,0),0)/100*8760/10^3</f>
        <v>0</v>
      </c>
      <c r="BU14" s="40">
        <f t="shared" ref="BU14:BU60" si="6">SUM(BO14:BT14)</f>
        <v>257244.60772800003</v>
      </c>
      <c r="BV14" s="42"/>
      <c r="BW14" s="38" t="str">
        <f t="shared" ref="BW14:BW60" si="7">AX14</f>
        <v>05214</v>
      </c>
      <c r="BX14" s="38" t="str">
        <f t="shared" ref="BX14:BX60" si="8">AY14</f>
        <v>にかほ市</v>
      </c>
      <c r="BY14" s="38">
        <f>(VLOOKUP($BW14&amp;"_"&amp;$AZ$8,データシート1!$A:$BS,MATCH("da_製造業",データシート1!$A$1:$BS$1,0),0)+VLOOKUP($BW14&amp;"_"&amp;$AZ$8,データシート1!$A:$BS,MATCH("da_建設業・鉱業",データシート1!$A$1:$BS$1,0),0)+VLOOKUP($BW14&amp;"_"&amp;$AZ$8,データシート1!$A:$BS,MATCH("da_農林水産業",データシート1!$A$1:$BS$1,0),0)+VLOOKUP($BW14&amp;"_"&amp;$AZ$8,データシート1!$A:$BS,MATCH("da_業務",データシート1!$A$1:$BS$1,0),0)+VLOOKUP($BW14&amp;"_"&amp;$AZ$8,データシート1!$A:$BS,MATCH("da_家庭",データシート1!$A$1:$BS$1,0),0)+VLOOKUP($BW14&amp;"_"&amp;$AZ$8,データシート1!$A:$BS,MATCH("da_鉄道",データシート1!$A$1:$BS$1,0),0))/10^3</f>
        <v>334162.46945045702</v>
      </c>
      <c r="BZ14" s="42"/>
      <c r="CA14" s="38" t="str">
        <f t="shared" ref="CA14:CA60" si="9">AX14</f>
        <v>05214</v>
      </c>
      <c r="CB14" s="38" t="str">
        <f t="shared" ref="CB14:CB60" si="10">AY14</f>
        <v>にかほ市</v>
      </c>
      <c r="CC14" s="260">
        <f t="shared" ref="CC14:CC60" si="11">BO14/$BY14</f>
        <v>6.5399879393817154E-3</v>
      </c>
      <c r="CD14" s="260">
        <f t="shared" si="1"/>
        <v>0.13491529780152078</v>
      </c>
      <c r="CE14" s="260">
        <f t="shared" si="1"/>
        <v>0.55612567513525679</v>
      </c>
      <c r="CF14" s="260">
        <f t="shared" si="1"/>
        <v>7.2238008175178642E-2</v>
      </c>
      <c r="CG14" s="260">
        <f t="shared" si="1"/>
        <v>0</v>
      </c>
      <c r="CH14" s="260">
        <f t="shared" si="1"/>
        <v>0</v>
      </c>
      <c r="CI14" s="260">
        <f t="shared" ref="CI14:CI60" si="12">BU14/BY14</f>
        <v>0.76981896905133795</v>
      </c>
      <c r="CK14" s="20" t="str">
        <f t="shared" ref="CK14:CK60" si="13">AX14</f>
        <v>05214</v>
      </c>
      <c r="CL14" s="20" t="str">
        <f t="shared" ref="CL14:CL60" si="14">AY14</f>
        <v>にかほ市</v>
      </c>
      <c r="CM14" s="20">
        <f>VLOOKUP($CK14&amp;"_"&amp;$AZ$7,データシート1!$A:$BS,MATCH("ca_太陽光発電（10kW未満）",データシート1!$A$1:$BS$1,0),0)</f>
        <v>394</v>
      </c>
      <c r="CN14" s="20">
        <f>VLOOKUP($CK14&amp;"_"&amp;$AZ$5,データシート1!$A:$BS,MATCH("ab_家庭",データシート1!$A$1:$BS$1,0),0)</f>
        <v>9377</v>
      </c>
      <c r="CO14" s="260">
        <f t="shared" ref="CO14:CO60" si="15">CM14/CN14</f>
        <v>4.2017702890050121E-2</v>
      </c>
    </row>
    <row r="15" spans="1:93" ht="30" customHeight="1">
      <c r="A15" s="209"/>
      <c r="B15" s="534"/>
      <c r="C15" s="269"/>
      <c r="D15" s="269"/>
      <c r="E15" s="269"/>
      <c r="F15" s="269"/>
      <c r="G15" s="269"/>
      <c r="H15" s="269"/>
      <c r="I15" s="269"/>
      <c r="J15" s="269"/>
      <c r="K15" s="518"/>
      <c r="L15" s="269"/>
      <c r="M15" s="534"/>
      <c r="N15" s="269"/>
      <c r="O15" s="269"/>
      <c r="P15" s="269"/>
      <c r="Q15" s="269"/>
      <c r="R15" s="269"/>
      <c r="S15" s="269"/>
      <c r="T15" s="269"/>
      <c r="U15" s="269"/>
      <c r="V15" s="269"/>
      <c r="W15" s="518"/>
      <c r="X15" s="269"/>
      <c r="Y15" s="534"/>
      <c r="Z15" s="269"/>
      <c r="AA15" s="269"/>
      <c r="AB15" s="269"/>
      <c r="AC15" s="269"/>
      <c r="AD15" s="269"/>
      <c r="AE15" s="269"/>
      <c r="AF15" s="269"/>
      <c r="AG15" s="269"/>
      <c r="AH15" s="269"/>
      <c r="AI15" s="518"/>
      <c r="AJ15" s="209"/>
      <c r="AK15" s="517"/>
      <c r="AL15" s="209"/>
      <c r="AM15" s="209"/>
      <c r="AN15" s="209"/>
      <c r="AO15" s="209"/>
      <c r="AP15" s="209"/>
      <c r="AQ15" s="209"/>
      <c r="AR15" s="209"/>
      <c r="AS15" s="209"/>
      <c r="AT15" s="523"/>
      <c r="AU15" s="209"/>
      <c r="AX15" s="20" t="str">
        <f>比較地域マスタ!$Y8</f>
        <v>21404</v>
      </c>
      <c r="AY15" s="20" t="str">
        <f>IF(IFERROR(比較地域マスタ!$Z8,"")=0,"",IFERROR(比較地域マスタ!$Z8,""))</f>
        <v>池田町</v>
      </c>
      <c r="BC15" s="960" t="str">
        <f t="shared" si="0"/>
        <v>21404</v>
      </c>
      <c r="BD15" s="123" t="str">
        <f t="shared" si="2"/>
        <v>池田町</v>
      </c>
      <c r="BE15" s="40">
        <f>VLOOKUP($BC15&amp;"_"&amp;$AZ$7,データシート1!$A:$BS,MATCH("cb_"&amp;BE$12,データシート1!$A$1:$BS$1,0),0)</f>
        <v>4962.5000000000073</v>
      </c>
      <c r="BF15" s="40">
        <f>VLOOKUP($BC15&amp;"_"&amp;$AZ$7,データシート1!$A:$BS,MATCH("cb_"&amp;BF$12,データシート1!$A$1:$BS$1,0),0)</f>
        <v>14125.600000000002</v>
      </c>
      <c r="BG15" s="40">
        <f>VLOOKUP($BC15&amp;"_"&amp;$AZ$7,データシート1!$A:$BS,MATCH("cb_"&amp;BG$12,データシート1!$A$1:$BS$1,0),0)</f>
        <v>0</v>
      </c>
      <c r="BH15" s="40">
        <f>VLOOKUP($BC15&amp;"_"&amp;$AZ$7,データシート1!$A:$BS,MATCH("cb_"&amp;BH$12,データシート1!$A$1:$BS$1,0),0)</f>
        <v>50</v>
      </c>
      <c r="BI15" s="40">
        <f>VLOOKUP($BC15&amp;"_"&amp;$AZ$7,データシート1!$A:$BS,MATCH("cb_"&amp;BI$12,データシート1!$A$1:$BS$1,0),0)</f>
        <v>0</v>
      </c>
      <c r="BJ15" s="40">
        <f>VLOOKUP($BC15&amp;"_"&amp;$AZ$7,データシート1!$A:$BS,MATCH("cb_"&amp;BJ$12,データシート1!$A$1:$BS$1,0),0)</f>
        <v>0</v>
      </c>
      <c r="BK15" s="40">
        <f t="shared" si="3"/>
        <v>19138.100000000009</v>
      </c>
      <c r="BL15" s="42"/>
      <c r="BM15" s="960" t="str">
        <f t="shared" si="4"/>
        <v>21404</v>
      </c>
      <c r="BN15" s="123" t="str">
        <f t="shared" si="5"/>
        <v>池田町</v>
      </c>
      <c r="BO15" s="40">
        <f>BE15*VLOOKUP(BO$12,別紙!$B$4:$E$10,MATCH("設備利用率",別紙!$B$4:$E$4,0),0)/100*8760/10^3</f>
        <v>5955.5955000000085</v>
      </c>
      <c r="BP15" s="40">
        <f>BF15*VLOOKUP(BP$12,別紙!$B$4:$E$10,MATCH("設備利用率",別紙!$B$4:$E$4,0),0)/100*8760/10^3</f>
        <v>18684.778656000002</v>
      </c>
      <c r="BQ15" s="40">
        <f>BG15*VLOOKUP(BQ$12,別紙!$B$4:$E$10,MATCH("設備利用率",別紙!$B$4:$E$4,0),0)/100*8760/10^3</f>
        <v>0</v>
      </c>
      <c r="BR15" s="40">
        <f>BH15*VLOOKUP(BR$12,別紙!$B$4:$E$10,MATCH("設備利用率",別紙!$B$4:$E$4,0),0)/100*8760/10^3</f>
        <v>262.8</v>
      </c>
      <c r="BS15" s="40">
        <f>BI15*VLOOKUP(BS$12,別紙!$B$4:$E$10,MATCH("設備利用率",別紙!$B$4:$E$4,0),0)/100*8760/10^3</f>
        <v>0</v>
      </c>
      <c r="BT15" s="40">
        <f>BJ15*VLOOKUP(BT$12,別紙!$B$4:$E$10,MATCH("設備利用率",別紙!$B$4:$E$4,0),0)/100*8760/10^3</f>
        <v>0</v>
      </c>
      <c r="BU15" s="40">
        <f t="shared" si="6"/>
        <v>24903.174156000012</v>
      </c>
      <c r="BV15" s="42"/>
      <c r="BW15" s="38" t="str">
        <f t="shared" si="7"/>
        <v>21404</v>
      </c>
      <c r="BX15" s="38" t="str">
        <f t="shared" si="8"/>
        <v>池田町</v>
      </c>
      <c r="BY15" s="38">
        <f>(VLOOKUP($BW15&amp;"_"&amp;$AZ$8,データシート1!$A:$BS,MATCH("da_製造業",データシート1!$A$1:$BS$1,0),0)+VLOOKUP($BW15&amp;"_"&amp;$AZ$8,データシート1!$A:$BS,MATCH("da_建設業・鉱業",データシート1!$A$1:$BS$1,0),0)+VLOOKUP($BW15&amp;"_"&amp;$AZ$8,データシート1!$A:$BS,MATCH("da_農林水産業",データシート1!$A$1:$BS$1,0),0)+VLOOKUP($BW15&amp;"_"&amp;$AZ$8,データシート1!$A:$BS,MATCH("da_業務",データシート1!$A$1:$BS$1,0),0)+VLOOKUP($BW15&amp;"_"&amp;$AZ$8,データシート1!$A:$BS,MATCH("da_家庭",データシート1!$A$1:$BS$1,0),0)+VLOOKUP($BW15&amp;"_"&amp;$AZ$8,データシート1!$A:$BS,MATCH("da_鉄道",データシート1!$A$1:$BS$1,0),0))/10^3</f>
        <v>146661.52118685495</v>
      </c>
      <c r="BZ15" s="42"/>
      <c r="CA15" s="38" t="str">
        <f t="shared" si="9"/>
        <v>21404</v>
      </c>
      <c r="CB15" s="38" t="str">
        <f t="shared" si="10"/>
        <v>池田町</v>
      </c>
      <c r="CC15" s="260">
        <f t="shared" si="11"/>
        <v>4.0607757589069648E-2</v>
      </c>
      <c r="CD15" s="260">
        <f t="shared" si="1"/>
        <v>0.12740068768408963</v>
      </c>
      <c r="CE15" s="260">
        <f t="shared" si="1"/>
        <v>0</v>
      </c>
      <c r="CF15" s="260">
        <f t="shared" si="1"/>
        <v>1.7918810460528236E-3</v>
      </c>
      <c r="CG15" s="260">
        <f t="shared" si="1"/>
        <v>0</v>
      </c>
      <c r="CH15" s="260">
        <f t="shared" si="1"/>
        <v>0</v>
      </c>
      <c r="CI15" s="260">
        <f t="shared" si="12"/>
        <v>0.1698003263192121</v>
      </c>
      <c r="CK15" s="20" t="str">
        <f t="shared" si="13"/>
        <v>21404</v>
      </c>
      <c r="CL15" s="20" t="str">
        <f t="shared" si="14"/>
        <v>池田町</v>
      </c>
      <c r="CM15" s="20">
        <f>VLOOKUP($CK15&amp;"_"&amp;$AZ$7,データシート1!$A:$BS,MATCH("ca_太陽光発電（10kW未満）",データシート1!$A$1:$BS$1,0),0)</f>
        <v>1063</v>
      </c>
      <c r="CN15" s="20">
        <f>VLOOKUP($CK15&amp;"_"&amp;$AZ$5,データシート1!$A:$BS,MATCH("ab_家庭",データシート1!$A$1:$BS$1,0),0)</f>
        <v>8472</v>
      </c>
      <c r="CO15" s="260">
        <f t="shared" si="15"/>
        <v>0.12547214353163361</v>
      </c>
    </row>
    <row r="16" spans="1:93" ht="30" customHeight="1">
      <c r="A16" s="209"/>
      <c r="B16" s="534"/>
      <c r="C16" s="269"/>
      <c r="D16" s="269"/>
      <c r="E16" s="269"/>
      <c r="F16" s="269"/>
      <c r="G16" s="269"/>
      <c r="H16" s="269"/>
      <c r="I16" s="269"/>
      <c r="J16" s="269"/>
      <c r="K16" s="518"/>
      <c r="L16" s="269"/>
      <c r="M16" s="534"/>
      <c r="N16" s="269"/>
      <c r="O16" s="269"/>
      <c r="P16" s="269"/>
      <c r="Q16" s="269"/>
      <c r="R16" s="269"/>
      <c r="S16" s="269"/>
      <c r="T16" s="269"/>
      <c r="U16" s="269"/>
      <c r="V16" s="269"/>
      <c r="W16" s="518"/>
      <c r="X16" s="269"/>
      <c r="Y16" s="534"/>
      <c r="Z16" s="269"/>
      <c r="AA16" s="269"/>
      <c r="AB16" s="269"/>
      <c r="AC16" s="269"/>
      <c r="AD16" s="269"/>
      <c r="AE16" s="269"/>
      <c r="AF16" s="269"/>
      <c r="AG16" s="269"/>
      <c r="AH16" s="269"/>
      <c r="AI16" s="518"/>
      <c r="AJ16" s="209"/>
      <c r="AK16" s="517"/>
      <c r="AL16" s="209"/>
      <c r="AM16" s="209"/>
      <c r="AN16" s="209"/>
      <c r="AO16" s="209"/>
      <c r="AP16" s="209"/>
      <c r="AQ16" s="209"/>
      <c r="AR16" s="209"/>
      <c r="AS16" s="209"/>
      <c r="AT16" s="523"/>
      <c r="AU16" s="209"/>
      <c r="AX16" s="20" t="str">
        <f>比較地域マスタ!$Y9</f>
        <v>24442</v>
      </c>
      <c r="AY16" s="20" t="str">
        <f>IF(IFERROR(比較地域マスタ!$Z9,"")=0,"",IFERROR(比較地域マスタ!$Z9,""))</f>
        <v>明和町</v>
      </c>
      <c r="BC16" s="960" t="str">
        <f t="shared" si="0"/>
        <v>24442</v>
      </c>
      <c r="BD16" s="123" t="str">
        <f t="shared" si="2"/>
        <v>明和町</v>
      </c>
      <c r="BE16" s="40">
        <f>VLOOKUP($BC16&amp;"_"&amp;$AZ$7,データシート1!$A:$BS,MATCH("cb_"&amp;BE$12,データシート1!$A$1:$BS$1,0),0)</f>
        <v>5403.700000000008</v>
      </c>
      <c r="BF16" s="40">
        <f>VLOOKUP($BC16&amp;"_"&amp;$AZ$7,データシート1!$A:$BS,MATCH("cb_"&amp;BF$12,データシート1!$A$1:$BS$1,0),0)</f>
        <v>57265.499999999978</v>
      </c>
      <c r="BG16" s="40">
        <f>VLOOKUP($BC16&amp;"_"&amp;$AZ$7,データシート1!$A:$BS,MATCH("cb_"&amp;BG$12,データシート1!$A$1:$BS$1,0),0)</f>
        <v>0</v>
      </c>
      <c r="BH16" s="40">
        <f>VLOOKUP($BC16&amp;"_"&amp;$AZ$7,データシート1!$A:$BS,MATCH("cb_"&amp;BH$12,データシート1!$A$1:$BS$1,0),0)</f>
        <v>0</v>
      </c>
      <c r="BI16" s="40">
        <f>VLOOKUP($BC16&amp;"_"&amp;$AZ$7,データシート1!$A:$BS,MATCH("cb_"&amp;BI$12,データシート1!$A$1:$BS$1,0),0)</f>
        <v>0</v>
      </c>
      <c r="BJ16" s="40">
        <f>VLOOKUP($BC16&amp;"_"&amp;$AZ$7,データシート1!$A:$BS,MATCH("cb_"&amp;BJ$12,データシート1!$A$1:$BS$1,0),0)</f>
        <v>0</v>
      </c>
      <c r="BK16" s="40">
        <f t="shared" si="3"/>
        <v>62669.199999999983</v>
      </c>
      <c r="BL16" s="42"/>
      <c r="BM16" s="960" t="str">
        <f t="shared" si="4"/>
        <v>24442</v>
      </c>
      <c r="BN16" s="123" t="str">
        <f t="shared" si="5"/>
        <v>明和町</v>
      </c>
      <c r="BO16" s="40">
        <f>BE16*VLOOKUP(BO$12,別紙!$B$4:$E$10,MATCH("設備利用率",別紙!$B$4:$E$4,0),0)/100*8760/10^3</f>
        <v>6485.0884440000091</v>
      </c>
      <c r="BP16" s="40">
        <f>BF16*VLOOKUP(BP$12,別紙!$B$4:$E$10,MATCH("設備利用率",別紙!$B$4:$E$4,0),0)/100*8760/10^3</f>
        <v>75748.512779999975</v>
      </c>
      <c r="BQ16" s="40">
        <f>BG16*VLOOKUP(BQ$12,別紙!$B$4:$E$10,MATCH("設備利用率",別紙!$B$4:$E$4,0),0)/100*8760/10^3</f>
        <v>0</v>
      </c>
      <c r="BR16" s="40">
        <f>BH16*VLOOKUP(BR$12,別紙!$B$4:$E$10,MATCH("設備利用率",別紙!$B$4:$E$4,0),0)/100*8760/10^3</f>
        <v>0</v>
      </c>
      <c r="BS16" s="40">
        <f>BI16*VLOOKUP(BS$12,別紙!$B$4:$E$10,MATCH("設備利用率",別紙!$B$4:$E$4,0),0)/100*8760/10^3</f>
        <v>0</v>
      </c>
      <c r="BT16" s="40">
        <f>BJ16*VLOOKUP(BT$12,別紙!$B$4:$E$10,MATCH("設備利用率",別紙!$B$4:$E$4,0),0)/100*8760/10^3</f>
        <v>0</v>
      </c>
      <c r="BU16" s="40">
        <f t="shared" si="6"/>
        <v>82233.601223999984</v>
      </c>
      <c r="BV16" s="42"/>
      <c r="BW16" s="38" t="str">
        <f t="shared" si="7"/>
        <v>24442</v>
      </c>
      <c r="BX16" s="38" t="str">
        <f t="shared" si="8"/>
        <v>明和町</v>
      </c>
      <c r="BY16" s="38">
        <f>(VLOOKUP($BW16&amp;"_"&amp;$AZ$8,データシート1!$A:$BS,MATCH("da_製造業",データシート1!$A$1:$BS$1,0),0)+VLOOKUP($BW16&amp;"_"&amp;$AZ$8,データシート1!$A:$BS,MATCH("da_建設業・鉱業",データシート1!$A$1:$BS$1,0),0)+VLOOKUP($BW16&amp;"_"&amp;$AZ$8,データシート1!$A:$BS,MATCH("da_農林水産業",データシート1!$A$1:$BS$1,0),0)+VLOOKUP($BW16&amp;"_"&amp;$AZ$8,データシート1!$A:$BS,MATCH("da_業務",データシート1!$A$1:$BS$1,0),0)+VLOOKUP($BW16&amp;"_"&amp;$AZ$8,データシート1!$A:$BS,MATCH("da_家庭",データシート1!$A$1:$BS$1,0),0)+VLOOKUP($BW16&amp;"_"&amp;$AZ$8,データシート1!$A:$BS,MATCH("da_鉄道",データシート1!$A$1:$BS$1,0),0))/10^3</f>
        <v>119836.26173435306</v>
      </c>
      <c r="BZ16" s="42"/>
      <c r="CA16" s="38" t="str">
        <f t="shared" si="9"/>
        <v>24442</v>
      </c>
      <c r="CB16" s="38" t="str">
        <f t="shared" si="10"/>
        <v>明和町</v>
      </c>
      <c r="CC16" s="260">
        <f t="shared" si="11"/>
        <v>5.4116244533527119E-2</v>
      </c>
      <c r="CD16" s="260">
        <f t="shared" si="1"/>
        <v>0.63210009794794364</v>
      </c>
      <c r="CE16" s="260">
        <f t="shared" si="1"/>
        <v>0</v>
      </c>
      <c r="CF16" s="260">
        <f t="shared" si="1"/>
        <v>0</v>
      </c>
      <c r="CG16" s="260">
        <f t="shared" si="1"/>
        <v>0</v>
      </c>
      <c r="CH16" s="260">
        <f t="shared" si="1"/>
        <v>0</v>
      </c>
      <c r="CI16" s="260">
        <f t="shared" si="12"/>
        <v>0.68621634248147068</v>
      </c>
      <c r="CK16" s="20" t="str">
        <f t="shared" si="13"/>
        <v>24442</v>
      </c>
      <c r="CL16" s="20" t="str">
        <f t="shared" si="14"/>
        <v>明和町</v>
      </c>
      <c r="CM16" s="20">
        <f>VLOOKUP($CK16&amp;"_"&amp;$AZ$7,データシート1!$A:$BS,MATCH("ca_太陽光発電（10kW未満）",データシート1!$A$1:$BS$1,0),0)</f>
        <v>1120</v>
      </c>
      <c r="CN16" s="20">
        <f>VLOOKUP($CK16&amp;"_"&amp;$AZ$5,データシート1!$A:$BS,MATCH("ab_家庭",データシート1!$A$1:$BS$1,0),0)</f>
        <v>9371</v>
      </c>
      <c r="CO16" s="260">
        <f t="shared" si="15"/>
        <v>0.11951766086863728</v>
      </c>
    </row>
    <row r="17" spans="1:94" ht="30" customHeight="1">
      <c r="A17" s="209"/>
      <c r="B17" s="534"/>
      <c r="C17" s="269"/>
      <c r="D17" s="269"/>
      <c r="E17" s="269"/>
      <c r="F17" s="269"/>
      <c r="G17" s="269"/>
      <c r="H17" s="269"/>
      <c r="I17" s="269"/>
      <c r="J17" s="269"/>
      <c r="K17" s="518"/>
      <c r="L17" s="269"/>
      <c r="M17" s="534"/>
      <c r="N17" s="269"/>
      <c r="O17" s="269"/>
      <c r="P17" s="269"/>
      <c r="Q17" s="269"/>
      <c r="R17" s="269"/>
      <c r="S17" s="269"/>
      <c r="T17" s="269"/>
      <c r="U17" s="269"/>
      <c r="V17" s="269"/>
      <c r="W17" s="518"/>
      <c r="X17" s="269"/>
      <c r="Y17" s="534"/>
      <c r="Z17" s="269"/>
      <c r="AA17" s="269"/>
      <c r="AB17" s="269"/>
      <c r="AC17" s="269"/>
      <c r="AD17" s="269"/>
      <c r="AE17" s="269"/>
      <c r="AF17" s="269"/>
      <c r="AG17" s="269"/>
      <c r="AH17" s="269"/>
      <c r="AI17" s="518"/>
      <c r="AJ17" s="209"/>
      <c r="AK17" s="517"/>
      <c r="AL17" s="209"/>
      <c r="AM17" s="209"/>
      <c r="AN17" s="209"/>
      <c r="AO17" s="209"/>
      <c r="AP17" s="209"/>
      <c r="AQ17" s="209"/>
      <c r="AR17" s="209"/>
      <c r="AS17" s="209"/>
      <c r="AT17" s="523"/>
      <c r="AU17" s="209"/>
      <c r="AX17" s="20" t="str">
        <f>比較地域マスタ!$Y10</f>
        <v>01692</v>
      </c>
      <c r="AY17" s="20" t="str">
        <f>IF(IFERROR(比較地域マスタ!$Z10,"")=0,"",IFERROR(比較地域マスタ!$Z10,""))</f>
        <v>中標津町</v>
      </c>
      <c r="BC17" s="960" t="str">
        <f t="shared" si="0"/>
        <v>01692</v>
      </c>
      <c r="BD17" s="123" t="str">
        <f t="shared" si="2"/>
        <v>中標津町</v>
      </c>
      <c r="BE17" s="40">
        <f>VLOOKUP($BC17&amp;"_"&amp;$AZ$7,データシート1!$A:$BS,MATCH("cb_"&amp;BE$12,データシート1!$A$1:$BS$1,0),0)</f>
        <v>2762.8300000000036</v>
      </c>
      <c r="BF17" s="40">
        <f>VLOOKUP($BC17&amp;"_"&amp;$AZ$7,データシート1!$A:$BS,MATCH("cb_"&amp;BF$12,データシート1!$A$1:$BS$1,0),0)</f>
        <v>41427.699999999975</v>
      </c>
      <c r="BG17" s="40">
        <f>VLOOKUP($BC17&amp;"_"&amp;$AZ$7,データシート1!$A:$BS,MATCH("cb_"&amp;BG$12,データシート1!$A$1:$BS$1,0),0)</f>
        <v>0</v>
      </c>
      <c r="BH17" s="40">
        <f>VLOOKUP($BC17&amp;"_"&amp;$AZ$7,データシート1!$A:$BS,MATCH("cb_"&amp;BH$12,データシート1!$A$1:$BS$1,0),0)</f>
        <v>0</v>
      </c>
      <c r="BI17" s="40">
        <f>VLOOKUP($BC17&amp;"_"&amp;$AZ$7,データシート1!$A:$BS,MATCH("cb_"&amp;BI$12,データシート1!$A$1:$BS$1,0),0)</f>
        <v>0</v>
      </c>
      <c r="BJ17" s="40">
        <f>VLOOKUP($BC17&amp;"_"&amp;$AZ$7,データシート1!$A:$BS,MATCH("cb_"&amp;BJ$12,データシート1!$A$1:$BS$1,0),0)</f>
        <v>0</v>
      </c>
      <c r="BK17" s="40">
        <f t="shared" si="3"/>
        <v>44190.529999999977</v>
      </c>
      <c r="BL17" s="42"/>
      <c r="BM17" s="960" t="str">
        <f t="shared" si="4"/>
        <v>01692</v>
      </c>
      <c r="BN17" s="123" t="str">
        <f t="shared" si="5"/>
        <v>中標津町</v>
      </c>
      <c r="BO17" s="40">
        <f>BE17*VLOOKUP(BO$12,別紙!$B$4:$E$10,MATCH("設備利用率",別紙!$B$4:$E$4,0),0)/100*8760/10^3</f>
        <v>3315.7275396000041</v>
      </c>
      <c r="BP17" s="40">
        <f>BF17*VLOOKUP(BP$12,別紙!$B$4:$E$10,MATCH("設備利用率",別紙!$B$4:$E$4,0),0)/100*8760/10^3</f>
        <v>54798.904451999973</v>
      </c>
      <c r="BQ17" s="40">
        <f>BG17*VLOOKUP(BQ$12,別紙!$B$4:$E$10,MATCH("設備利用率",別紙!$B$4:$E$4,0),0)/100*8760/10^3</f>
        <v>0</v>
      </c>
      <c r="BR17" s="40">
        <f>BH17*VLOOKUP(BR$12,別紙!$B$4:$E$10,MATCH("設備利用率",別紙!$B$4:$E$4,0),0)/100*8760/10^3</f>
        <v>0</v>
      </c>
      <c r="BS17" s="40">
        <f>BI17*VLOOKUP(BS$12,別紙!$B$4:$E$10,MATCH("設備利用率",別紙!$B$4:$E$4,0),0)/100*8760/10^3</f>
        <v>0</v>
      </c>
      <c r="BT17" s="40">
        <f>BJ17*VLOOKUP(BT$12,別紙!$B$4:$E$10,MATCH("設備利用率",別紙!$B$4:$E$4,0),0)/100*8760/10^3</f>
        <v>0</v>
      </c>
      <c r="BU17" s="40">
        <f t="shared" si="6"/>
        <v>58114.631991599977</v>
      </c>
      <c r="BV17" s="42"/>
      <c r="BW17" s="38" t="str">
        <f t="shared" si="7"/>
        <v>01692</v>
      </c>
      <c r="BX17" s="38" t="str">
        <f t="shared" si="8"/>
        <v>中標津町</v>
      </c>
      <c r="BY17" s="38">
        <f>(VLOOKUP($BW17&amp;"_"&amp;$AZ$8,データシート1!$A:$BS,MATCH("da_製造業",データシート1!$A$1:$BS$1,0),0)+VLOOKUP($BW17&amp;"_"&amp;$AZ$8,データシート1!$A:$BS,MATCH("da_建設業・鉱業",データシート1!$A$1:$BS$1,0),0)+VLOOKUP($BW17&amp;"_"&amp;$AZ$8,データシート1!$A:$BS,MATCH("da_農林水産業",データシート1!$A$1:$BS$1,0),0)+VLOOKUP($BW17&amp;"_"&amp;$AZ$8,データシート1!$A:$BS,MATCH("da_業務",データシート1!$A$1:$BS$1,0),0)+VLOOKUP($BW17&amp;"_"&amp;$AZ$8,データシート1!$A:$BS,MATCH("da_家庭",データシート1!$A$1:$BS$1,0),0)+VLOOKUP($BW17&amp;"_"&amp;$AZ$8,データシート1!$A:$BS,MATCH("da_鉄道",データシート1!$A$1:$BS$1,0),0))/10^3</f>
        <v>123295.76193529976</v>
      </c>
      <c r="BZ17" s="42"/>
      <c r="CA17" s="38" t="str">
        <f t="shared" si="9"/>
        <v>01692</v>
      </c>
      <c r="CB17" s="38" t="str">
        <f t="shared" si="10"/>
        <v>中標津町</v>
      </c>
      <c r="CC17" s="260">
        <f t="shared" si="11"/>
        <v>2.6892469680668777E-2</v>
      </c>
      <c r="CD17" s="260">
        <f t="shared" si="1"/>
        <v>0.4444508358750891</v>
      </c>
      <c r="CE17" s="260">
        <f t="shared" si="1"/>
        <v>0</v>
      </c>
      <c r="CF17" s="260">
        <f t="shared" si="1"/>
        <v>0</v>
      </c>
      <c r="CG17" s="260">
        <f t="shared" si="1"/>
        <v>0</v>
      </c>
      <c r="CH17" s="260">
        <f t="shared" si="1"/>
        <v>0</v>
      </c>
      <c r="CI17" s="260">
        <f t="shared" si="12"/>
        <v>0.47134330555575787</v>
      </c>
      <c r="CK17" s="20" t="str">
        <f t="shared" si="13"/>
        <v>01692</v>
      </c>
      <c r="CL17" s="20" t="str">
        <f t="shared" si="14"/>
        <v>中標津町</v>
      </c>
      <c r="CM17" s="20">
        <f>VLOOKUP($CK17&amp;"_"&amp;$AZ$7,データシート1!$A:$BS,MATCH("ca_太陽光発電（10kW未満）",データシート1!$A$1:$BS$1,0),0)</f>
        <v>416</v>
      </c>
      <c r="CN17" s="20">
        <f>VLOOKUP($CK17&amp;"_"&amp;$AZ$5,データシート1!$A:$BS,MATCH("ab_家庭",データシート1!$A$1:$BS$1,0),0)</f>
        <v>11386</v>
      </c>
      <c r="CO17" s="260">
        <f t="shared" si="15"/>
        <v>3.6536096961180396E-2</v>
      </c>
    </row>
    <row r="18" spans="1:94" ht="30" customHeight="1">
      <c r="A18" s="209"/>
      <c r="B18" s="534"/>
      <c r="C18" s="269"/>
      <c r="D18" s="269"/>
      <c r="E18" s="269"/>
      <c r="F18" s="269"/>
      <c r="G18" s="269"/>
      <c r="H18" s="269"/>
      <c r="I18" s="269"/>
      <c r="J18" s="269"/>
      <c r="K18" s="518"/>
      <c r="L18" s="269"/>
      <c r="M18" s="534"/>
      <c r="N18" s="269"/>
      <c r="O18" s="269"/>
      <c r="P18" s="269"/>
      <c r="Q18" s="269"/>
      <c r="R18" s="269"/>
      <c r="S18" s="269"/>
      <c r="T18" s="269"/>
      <c r="U18" s="269"/>
      <c r="V18" s="269"/>
      <c r="W18" s="518"/>
      <c r="X18" s="269"/>
      <c r="Y18" s="534"/>
      <c r="Z18" s="269"/>
      <c r="AA18" s="269"/>
      <c r="AB18" s="269"/>
      <c r="AC18" s="269"/>
      <c r="AD18" s="269"/>
      <c r="AE18" s="269"/>
      <c r="AF18" s="269"/>
      <c r="AG18" s="269"/>
      <c r="AH18" s="269"/>
      <c r="AI18" s="518"/>
      <c r="AJ18" s="209"/>
      <c r="AK18" s="517"/>
      <c r="AL18" s="209"/>
      <c r="AM18" s="209"/>
      <c r="AN18" s="209"/>
      <c r="AO18" s="209"/>
      <c r="AP18" s="209"/>
      <c r="AQ18" s="209"/>
      <c r="AR18" s="209"/>
      <c r="AS18" s="209"/>
      <c r="AT18" s="523"/>
      <c r="AU18" s="209"/>
      <c r="AX18" s="20" t="str">
        <f>比較地域マスタ!$Y11</f>
        <v>43205</v>
      </c>
      <c r="AY18" s="20" t="str">
        <f>IF(IFERROR(比較地域マスタ!$Z11,"")=0,"",IFERROR(比較地域マスタ!$Z11,""))</f>
        <v>水俣市</v>
      </c>
      <c r="BC18" s="960" t="str">
        <f t="shared" si="0"/>
        <v>43205</v>
      </c>
      <c r="BD18" s="123" t="str">
        <f t="shared" si="2"/>
        <v>水俣市</v>
      </c>
      <c r="BE18" s="40">
        <f>VLOOKUP($BC18&amp;"_"&amp;$AZ$7,データシート1!$A:$BS,MATCH("cb_"&amp;BE$12,データシート1!$A$1:$BS$1,0),0)</f>
        <v>3712.3680000000031</v>
      </c>
      <c r="BF18" s="40">
        <f>VLOOKUP($BC18&amp;"_"&amp;$AZ$7,データシート1!$A:$BS,MATCH("cb_"&amp;BF$12,データシート1!$A$1:$BS$1,0),0)</f>
        <v>105847.90999999989</v>
      </c>
      <c r="BG18" s="40">
        <f>VLOOKUP($BC18&amp;"_"&amp;$AZ$7,データシート1!$A:$BS,MATCH("cb_"&amp;BG$12,データシート1!$A$1:$BS$1,0),0)</f>
        <v>19.5</v>
      </c>
      <c r="BH18" s="40">
        <f>VLOOKUP($BC18&amp;"_"&amp;$AZ$7,データシート1!$A:$BS,MATCH("cb_"&amp;BH$12,データシート1!$A$1:$BS$1,0),0)</f>
        <v>3.2</v>
      </c>
      <c r="BI18" s="40">
        <f>VLOOKUP($BC18&amp;"_"&amp;$AZ$7,データシート1!$A:$BS,MATCH("cb_"&amp;BI$12,データシート1!$A$1:$BS$1,0),0)</f>
        <v>0</v>
      </c>
      <c r="BJ18" s="40">
        <f>VLOOKUP($BC18&amp;"_"&amp;$AZ$7,データシート1!$A:$BS,MATCH("cb_"&amp;BJ$12,データシート1!$A$1:$BS$1,0),0)</f>
        <v>0</v>
      </c>
      <c r="BK18" s="40">
        <f t="shared" si="3"/>
        <v>109582.97799999989</v>
      </c>
      <c r="BL18" s="42"/>
      <c r="BM18" s="960" t="str">
        <f t="shared" si="4"/>
        <v>43205</v>
      </c>
      <c r="BN18" s="123" t="str">
        <f t="shared" si="5"/>
        <v>水俣市</v>
      </c>
      <c r="BO18" s="40">
        <f>BE18*VLOOKUP(BO$12,別紙!$B$4:$E$10,MATCH("設備利用率",別紙!$B$4:$E$4,0),0)/100*8760/10^3</f>
        <v>4455.2870841600034</v>
      </c>
      <c r="BP18" s="40">
        <f>BF18*VLOOKUP(BP$12,別紙!$B$4:$E$10,MATCH("設備利用率",別紙!$B$4:$E$4,0),0)/100*8760/10^3</f>
        <v>140011.38143159985</v>
      </c>
      <c r="BQ18" s="40">
        <f>BG18*VLOOKUP(BQ$12,別紙!$B$4:$E$10,MATCH("設備利用率",別紙!$B$4:$E$4,0),0)/100*8760/10^3</f>
        <v>42.36336</v>
      </c>
      <c r="BR18" s="40">
        <f>BH18*VLOOKUP(BR$12,別紙!$B$4:$E$10,MATCH("設備利用率",別紙!$B$4:$E$4,0),0)/100*8760/10^3</f>
        <v>16.819200000000002</v>
      </c>
      <c r="BS18" s="40">
        <f>BI18*VLOOKUP(BS$12,別紙!$B$4:$E$10,MATCH("設備利用率",別紙!$B$4:$E$4,0),0)/100*8760/10^3</f>
        <v>0</v>
      </c>
      <c r="BT18" s="40">
        <f>BJ18*VLOOKUP(BT$12,別紙!$B$4:$E$10,MATCH("設備利用率",別紙!$B$4:$E$4,0),0)/100*8760/10^3</f>
        <v>0</v>
      </c>
      <c r="BU18" s="40">
        <f t="shared" si="6"/>
        <v>144525.85107575983</v>
      </c>
      <c r="BV18" s="42"/>
      <c r="BW18" s="38" t="str">
        <f t="shared" si="7"/>
        <v>43205</v>
      </c>
      <c r="BX18" s="38" t="str">
        <f t="shared" si="8"/>
        <v>水俣市</v>
      </c>
      <c r="BY18" s="38">
        <f>(VLOOKUP($BW18&amp;"_"&amp;$AZ$8,データシート1!$A:$BS,MATCH("da_製造業",データシート1!$A$1:$BS$1,0),0)+VLOOKUP($BW18&amp;"_"&amp;$AZ$8,データシート1!$A:$BS,MATCH("da_建設業・鉱業",データシート1!$A$1:$BS$1,0),0)+VLOOKUP($BW18&amp;"_"&amp;$AZ$8,データシート1!$A:$BS,MATCH("da_農林水産業",データシート1!$A$1:$BS$1,0),0)+VLOOKUP($BW18&amp;"_"&amp;$AZ$8,データシート1!$A:$BS,MATCH("da_業務",データシート1!$A$1:$BS$1,0),0)+VLOOKUP($BW18&amp;"_"&amp;$AZ$8,データシート1!$A:$BS,MATCH("da_家庭",データシート1!$A$1:$BS$1,0),0)+VLOOKUP($BW18&amp;"_"&amp;$AZ$8,データシート1!$A:$BS,MATCH("da_鉄道",データシート1!$A$1:$BS$1,0),0))/10^3</f>
        <v>147772.16934530254</v>
      </c>
      <c r="BZ18" s="42"/>
      <c r="CA18" s="38" t="str">
        <f t="shared" si="9"/>
        <v>43205</v>
      </c>
      <c r="CB18" s="38" t="str">
        <f t="shared" si="10"/>
        <v>水俣市</v>
      </c>
      <c r="CC18" s="260">
        <f t="shared" si="11"/>
        <v>3.0149703451596722E-2</v>
      </c>
      <c r="CD18" s="260">
        <f t="shared" si="1"/>
        <v>0.94748139688219724</v>
      </c>
      <c r="CE18" s="260">
        <f t="shared" si="1"/>
        <v>2.8668023341396978E-4</v>
      </c>
      <c r="CF18" s="260">
        <f t="shared" si="1"/>
        <v>1.1381845495343715E-4</v>
      </c>
      <c r="CG18" s="260">
        <f t="shared" si="1"/>
        <v>0</v>
      </c>
      <c r="CH18" s="260">
        <f t="shared" si="1"/>
        <v>0</v>
      </c>
      <c r="CI18" s="260">
        <f t="shared" si="12"/>
        <v>0.97803159902216119</v>
      </c>
      <c r="CK18" s="20" t="str">
        <f t="shared" si="13"/>
        <v>43205</v>
      </c>
      <c r="CL18" s="20" t="str">
        <f t="shared" si="14"/>
        <v>水俣市</v>
      </c>
      <c r="CM18" s="20">
        <f>VLOOKUP($CK18&amp;"_"&amp;$AZ$7,データシート1!$A:$BS,MATCH("ca_太陽光発電（10kW未満）",データシート1!$A$1:$BS$1,0),0)</f>
        <v>802</v>
      </c>
      <c r="CN18" s="20">
        <f>VLOOKUP($CK18&amp;"_"&amp;$AZ$5,データシート1!$A:$BS,MATCH("ab_家庭",データシート1!$A$1:$BS$1,0),0)</f>
        <v>11400</v>
      </c>
      <c r="CO18" s="260">
        <f t="shared" si="15"/>
        <v>7.0350877192982456E-2</v>
      </c>
    </row>
    <row r="19" spans="1:94" ht="30" customHeight="1">
      <c r="A19" s="209"/>
      <c r="B19" s="534"/>
      <c r="C19" s="269"/>
      <c r="D19" s="269"/>
      <c r="E19" s="269"/>
      <c r="F19" s="269"/>
      <c r="G19" s="269"/>
      <c r="H19" s="269"/>
      <c r="I19" s="269"/>
      <c r="J19" s="269"/>
      <c r="K19" s="518"/>
      <c r="L19" s="269"/>
      <c r="M19" s="534"/>
      <c r="N19" s="269"/>
      <c r="O19" s="269"/>
      <c r="P19" s="269"/>
      <c r="Q19" s="269"/>
      <c r="R19" s="269"/>
      <c r="S19" s="269"/>
      <c r="T19" s="269"/>
      <c r="U19" s="269"/>
      <c r="V19" s="269"/>
      <c r="W19" s="518"/>
      <c r="X19" s="269"/>
      <c r="Y19" s="534"/>
      <c r="Z19" s="269"/>
      <c r="AA19" s="269"/>
      <c r="AB19" s="269"/>
      <c r="AC19" s="269"/>
      <c r="AD19" s="269"/>
      <c r="AE19" s="269"/>
      <c r="AF19" s="269"/>
      <c r="AG19" s="269"/>
      <c r="AH19" s="269"/>
      <c r="AI19" s="518"/>
      <c r="AJ19" s="209"/>
      <c r="AK19" s="517"/>
      <c r="AL19" s="209"/>
      <c r="AM19" s="209"/>
      <c r="AN19" s="209"/>
      <c r="AO19" s="209"/>
      <c r="AP19" s="209"/>
      <c r="AQ19" s="209"/>
      <c r="AR19" s="209"/>
      <c r="AS19" s="209"/>
      <c r="AT19" s="523"/>
      <c r="AU19" s="209"/>
      <c r="AX19" s="20" t="str">
        <f>比較地域マスタ!$Y12</f>
        <v>12410</v>
      </c>
      <c r="AY19" s="20" t="str">
        <f>IF(IFERROR(比較地域マスタ!$Z12,"")=0,"",IFERROR(比較地域マスタ!$Z12,""))</f>
        <v>横芝光町</v>
      </c>
      <c r="BC19" s="960" t="str">
        <f t="shared" si="0"/>
        <v>12410</v>
      </c>
      <c r="BD19" s="123" t="str">
        <f t="shared" si="2"/>
        <v>横芝光町</v>
      </c>
      <c r="BE19" s="40">
        <f>VLOOKUP($BC19&amp;"_"&amp;$AZ$7,データシート1!$A:$BS,MATCH("cb_"&amp;BE$12,データシート1!$A$1:$BS$1,0),0)</f>
        <v>2433.800000000002</v>
      </c>
      <c r="BF19" s="40">
        <f>VLOOKUP($BC19&amp;"_"&amp;$AZ$7,データシート1!$A:$BS,MATCH("cb_"&amp;BF$12,データシート1!$A$1:$BS$1,0),0)</f>
        <v>31846.500000000015</v>
      </c>
      <c r="BG19" s="40">
        <f>VLOOKUP($BC19&amp;"_"&amp;$AZ$7,データシート1!$A:$BS,MATCH("cb_"&amp;BG$12,データシート1!$A$1:$BS$1,0),0)</f>
        <v>0</v>
      </c>
      <c r="BH19" s="40">
        <f>VLOOKUP($BC19&amp;"_"&amp;$AZ$7,データシート1!$A:$BS,MATCH("cb_"&amp;BH$12,データシート1!$A$1:$BS$1,0),0)</f>
        <v>0</v>
      </c>
      <c r="BI19" s="40">
        <f>VLOOKUP($BC19&amp;"_"&amp;$AZ$7,データシート1!$A:$BS,MATCH("cb_"&amp;BI$12,データシート1!$A$1:$BS$1,0),0)</f>
        <v>0</v>
      </c>
      <c r="BJ19" s="40">
        <f>VLOOKUP($BC19&amp;"_"&amp;$AZ$7,データシート1!$A:$BS,MATCH("cb_"&amp;BJ$12,データシート1!$A$1:$BS$1,0),0)</f>
        <v>370</v>
      </c>
      <c r="BK19" s="40">
        <f t="shared" si="3"/>
        <v>34650.300000000017</v>
      </c>
      <c r="BL19" s="42"/>
      <c r="BM19" s="960" t="str">
        <f t="shared" si="4"/>
        <v>12410</v>
      </c>
      <c r="BN19" s="123" t="str">
        <f t="shared" si="5"/>
        <v>横芝光町</v>
      </c>
      <c r="BO19" s="40">
        <f>BE19*VLOOKUP(BO$12,別紙!$B$4:$E$10,MATCH("設備利用率",別紙!$B$4:$E$4,0),0)/100*8760/10^3</f>
        <v>2920.852056000002</v>
      </c>
      <c r="BP19" s="40">
        <f>BF19*VLOOKUP(BP$12,別紙!$B$4:$E$10,MATCH("設備利用率",別紙!$B$4:$E$4,0),0)/100*8760/10^3</f>
        <v>42125.276340000019</v>
      </c>
      <c r="BQ19" s="40">
        <f>BG19*VLOOKUP(BQ$12,別紙!$B$4:$E$10,MATCH("設備利用率",別紙!$B$4:$E$4,0),0)/100*8760/10^3</f>
        <v>0</v>
      </c>
      <c r="BR19" s="40">
        <f>BH19*VLOOKUP(BR$12,別紙!$B$4:$E$10,MATCH("設備利用率",別紙!$B$4:$E$4,0),0)/100*8760/10^3</f>
        <v>0</v>
      </c>
      <c r="BS19" s="40">
        <f>BI19*VLOOKUP(BS$12,別紙!$B$4:$E$10,MATCH("設備利用率",別紙!$B$4:$E$4,0),0)/100*8760/10^3</f>
        <v>0</v>
      </c>
      <c r="BT19" s="40">
        <f>BJ19*VLOOKUP(BT$12,別紙!$B$4:$E$10,MATCH("設備利用率",別紙!$B$4:$E$4,0),0)/100*8760/10^3</f>
        <v>2592.96</v>
      </c>
      <c r="BU19" s="40">
        <f t="shared" si="6"/>
        <v>47639.088396000021</v>
      </c>
      <c r="BV19" s="42"/>
      <c r="BW19" s="38" t="str">
        <f t="shared" si="7"/>
        <v>12410</v>
      </c>
      <c r="BX19" s="38" t="str">
        <f t="shared" si="8"/>
        <v>横芝光町</v>
      </c>
      <c r="BY19" s="38">
        <f>(VLOOKUP($BW19&amp;"_"&amp;$AZ$8,データシート1!$A:$BS,MATCH("da_製造業",データシート1!$A$1:$BS$1,0),0)+VLOOKUP($BW19&amp;"_"&amp;$AZ$8,データシート1!$A:$BS,MATCH("da_建設業・鉱業",データシート1!$A$1:$BS$1,0),0)+VLOOKUP($BW19&amp;"_"&amp;$AZ$8,データシート1!$A:$BS,MATCH("da_農林水産業",データシート1!$A$1:$BS$1,0),0)+VLOOKUP($BW19&amp;"_"&amp;$AZ$8,データシート1!$A:$BS,MATCH("da_業務",データシート1!$A$1:$BS$1,0),0)+VLOOKUP($BW19&amp;"_"&amp;$AZ$8,データシート1!$A:$BS,MATCH("da_家庭",データシート1!$A$1:$BS$1,0),0)+VLOOKUP($BW19&amp;"_"&amp;$AZ$8,データシート1!$A:$BS,MATCH("da_鉄道",データシート1!$A$1:$BS$1,0),0))/10^3</f>
        <v>124460.72640134975</v>
      </c>
      <c r="BZ19" s="42"/>
      <c r="CA19" s="38" t="str">
        <f t="shared" si="9"/>
        <v>12410</v>
      </c>
      <c r="CB19" s="38" t="str">
        <f t="shared" si="10"/>
        <v>横芝光町</v>
      </c>
      <c r="CC19" s="260">
        <f t="shared" si="11"/>
        <v>2.3468062098409272E-2</v>
      </c>
      <c r="CD19" s="260">
        <f t="shared" si="1"/>
        <v>0.33846240141776307</v>
      </c>
      <c r="CE19" s="260">
        <f t="shared" si="1"/>
        <v>0</v>
      </c>
      <c r="CF19" s="260">
        <f t="shared" si="1"/>
        <v>0</v>
      </c>
      <c r="CG19" s="260">
        <f t="shared" si="1"/>
        <v>0</v>
      </c>
      <c r="CH19" s="260">
        <f t="shared" si="1"/>
        <v>2.0833559910605502E-2</v>
      </c>
      <c r="CI19" s="260">
        <f t="shared" si="12"/>
        <v>0.38276402342677784</v>
      </c>
      <c r="CK19" s="20" t="str">
        <f t="shared" si="13"/>
        <v>12410</v>
      </c>
      <c r="CL19" s="20" t="str">
        <f t="shared" si="14"/>
        <v>横芝光町</v>
      </c>
      <c r="CM19" s="20">
        <f>VLOOKUP($CK19&amp;"_"&amp;$AZ$7,データシート1!$A:$BS,MATCH("ca_太陽光発電（10kW未満）",データシート1!$A$1:$BS$1,0),0)</f>
        <v>458</v>
      </c>
      <c r="CN19" s="20">
        <f>VLOOKUP($CK19&amp;"_"&amp;$AZ$5,データシート1!$A:$BS,MATCH("ab_家庭",データシート1!$A$1:$BS$1,0),0)</f>
        <v>9847</v>
      </c>
      <c r="CO19" s="260">
        <f t="shared" si="15"/>
        <v>4.6511627906976744E-2</v>
      </c>
    </row>
    <row r="20" spans="1:94" ht="30" customHeight="1">
      <c r="A20" s="209"/>
      <c r="B20" s="534"/>
      <c r="C20" s="269"/>
      <c r="D20" s="269"/>
      <c r="E20" s="269"/>
      <c r="F20" s="269"/>
      <c r="G20" s="269"/>
      <c r="H20" s="269"/>
      <c r="I20" s="269"/>
      <c r="J20" s="269"/>
      <c r="K20" s="518"/>
      <c r="L20" s="269"/>
      <c r="M20" s="534"/>
      <c r="N20" s="269"/>
      <c r="O20" s="269"/>
      <c r="P20" s="269"/>
      <c r="Q20" s="269"/>
      <c r="R20" s="269"/>
      <c r="S20" s="269"/>
      <c r="T20" s="269"/>
      <c r="U20" s="269"/>
      <c r="V20" s="269"/>
      <c r="W20" s="518"/>
      <c r="X20" s="269"/>
      <c r="Y20" s="534"/>
      <c r="Z20" s="269"/>
      <c r="AA20" s="269"/>
      <c r="AB20" s="269"/>
      <c r="AC20" s="269"/>
      <c r="AD20" s="269"/>
      <c r="AE20" s="269"/>
      <c r="AF20" s="269"/>
      <c r="AG20" s="269"/>
      <c r="AH20" s="269"/>
      <c r="AI20" s="518"/>
      <c r="AJ20" s="209"/>
      <c r="AK20" s="517"/>
      <c r="AL20" s="209"/>
      <c r="AM20" s="209"/>
      <c r="AN20" s="209"/>
      <c r="AO20" s="209"/>
      <c r="AP20" s="209"/>
      <c r="AQ20" s="209"/>
      <c r="AR20" s="209"/>
      <c r="AS20" s="209"/>
      <c r="AT20" s="523"/>
      <c r="AU20" s="209"/>
      <c r="AX20" s="20" t="str">
        <f>比較地域マスタ!$Y13</f>
        <v>29343</v>
      </c>
      <c r="AY20" s="20" t="str">
        <f>IF(IFERROR(比較地域マスタ!$Z13,"")=0,"",IFERROR(比較地域マスタ!$Z13,""))</f>
        <v>三郷町</v>
      </c>
      <c r="BC20" s="960" t="str">
        <f t="shared" si="0"/>
        <v>29343</v>
      </c>
      <c r="BD20" s="123" t="str">
        <f t="shared" si="2"/>
        <v>三郷町</v>
      </c>
      <c r="BE20" s="40">
        <f>VLOOKUP($BC20&amp;"_"&amp;$AZ$7,データシート1!$A:$BS,MATCH("cb_"&amp;BE$12,データシート1!$A$1:$BS$1,0),0)</f>
        <v>3731.7000000000035</v>
      </c>
      <c r="BF20" s="40">
        <f>VLOOKUP($BC20&amp;"_"&amp;$AZ$7,データシート1!$A:$BS,MATCH("cb_"&amp;BF$12,データシート1!$A$1:$BS$1,0),0)</f>
        <v>1520.1000000000004</v>
      </c>
      <c r="BG20" s="40">
        <f>VLOOKUP($BC20&amp;"_"&amp;$AZ$7,データシート1!$A:$BS,MATCH("cb_"&amp;BG$12,データシート1!$A$1:$BS$1,0),0)</f>
        <v>0</v>
      </c>
      <c r="BH20" s="40">
        <f>VLOOKUP($BC20&amp;"_"&amp;$AZ$7,データシート1!$A:$BS,MATCH("cb_"&amp;BH$12,データシート1!$A$1:$BS$1,0),0)</f>
        <v>0</v>
      </c>
      <c r="BI20" s="40">
        <f>VLOOKUP($BC20&amp;"_"&amp;$AZ$7,データシート1!$A:$BS,MATCH("cb_"&amp;BI$12,データシート1!$A$1:$BS$1,0),0)</f>
        <v>0</v>
      </c>
      <c r="BJ20" s="40">
        <f>VLOOKUP($BC20&amp;"_"&amp;$AZ$7,データシート1!$A:$BS,MATCH("cb_"&amp;BJ$12,データシート1!$A$1:$BS$1,0),0)</f>
        <v>0</v>
      </c>
      <c r="BK20" s="40">
        <f t="shared" si="3"/>
        <v>5251.8000000000038</v>
      </c>
      <c r="BL20" s="42"/>
      <c r="BM20" s="960" t="str">
        <f t="shared" si="4"/>
        <v>29343</v>
      </c>
      <c r="BN20" s="123" t="str">
        <f t="shared" si="5"/>
        <v>三郷町</v>
      </c>
      <c r="BO20" s="40">
        <f>BE20*VLOOKUP(BO$12,別紙!$B$4:$E$10,MATCH("設備利用率",別紙!$B$4:$E$4,0),0)/100*8760/10^3</f>
        <v>4478.4878040000031</v>
      </c>
      <c r="BP20" s="40">
        <f>BF20*VLOOKUP(BP$12,別紙!$B$4:$E$10,MATCH("設備利用率",別紙!$B$4:$E$4,0),0)/100*8760/10^3</f>
        <v>2010.7274760000005</v>
      </c>
      <c r="BQ20" s="40">
        <f>BG20*VLOOKUP(BQ$12,別紙!$B$4:$E$10,MATCH("設備利用率",別紙!$B$4:$E$4,0),0)/100*8760/10^3</f>
        <v>0</v>
      </c>
      <c r="BR20" s="40">
        <f>BH20*VLOOKUP(BR$12,別紙!$B$4:$E$10,MATCH("設備利用率",別紙!$B$4:$E$4,0),0)/100*8760/10^3</f>
        <v>0</v>
      </c>
      <c r="BS20" s="40">
        <f>BI20*VLOOKUP(BS$12,別紙!$B$4:$E$10,MATCH("設備利用率",別紙!$B$4:$E$4,0),0)/100*8760/10^3</f>
        <v>0</v>
      </c>
      <c r="BT20" s="40">
        <f>BJ20*VLOOKUP(BT$12,別紙!$B$4:$E$10,MATCH("設備利用率",別紙!$B$4:$E$4,0),0)/100*8760/10^3</f>
        <v>0</v>
      </c>
      <c r="BU20" s="40">
        <f t="shared" si="6"/>
        <v>6489.215280000004</v>
      </c>
      <c r="BV20" s="42"/>
      <c r="BW20" s="38" t="str">
        <f t="shared" si="7"/>
        <v>29343</v>
      </c>
      <c r="BX20" s="38" t="str">
        <f t="shared" si="8"/>
        <v>三郷町</v>
      </c>
      <c r="BY20" s="38">
        <f>(VLOOKUP($BW20&amp;"_"&amp;$AZ$8,データシート1!$A:$BS,MATCH("da_製造業",データシート1!$A$1:$BS$1,0),0)+VLOOKUP($BW20&amp;"_"&amp;$AZ$8,データシート1!$A:$BS,MATCH("da_建設業・鉱業",データシート1!$A$1:$BS$1,0),0)+VLOOKUP($BW20&amp;"_"&amp;$AZ$8,データシート1!$A:$BS,MATCH("da_農林水産業",データシート1!$A$1:$BS$1,0),0)+VLOOKUP($BW20&amp;"_"&amp;$AZ$8,データシート1!$A:$BS,MATCH("da_業務",データシート1!$A$1:$BS$1,0),0)+VLOOKUP($BW20&amp;"_"&amp;$AZ$8,データシート1!$A:$BS,MATCH("da_家庭",データシート1!$A$1:$BS$1,0),0)+VLOOKUP($BW20&amp;"_"&amp;$AZ$8,データシート1!$A:$BS,MATCH("da_鉄道",データシート1!$A$1:$BS$1,0),0))/10^3</f>
        <v>84260.823394792853</v>
      </c>
      <c r="BZ20" s="42"/>
      <c r="CA20" s="38" t="str">
        <f t="shared" si="9"/>
        <v>29343</v>
      </c>
      <c r="CB20" s="38" t="str">
        <f t="shared" si="10"/>
        <v>三郷町</v>
      </c>
      <c r="CC20" s="260">
        <f t="shared" si="11"/>
        <v>5.3150297179231747E-2</v>
      </c>
      <c r="CD20" s="260">
        <f t="shared" si="1"/>
        <v>2.3863135855900729E-2</v>
      </c>
      <c r="CE20" s="260">
        <f t="shared" si="1"/>
        <v>0</v>
      </c>
      <c r="CF20" s="260">
        <f t="shared" si="1"/>
        <v>0</v>
      </c>
      <c r="CG20" s="260">
        <f t="shared" si="1"/>
        <v>0</v>
      </c>
      <c r="CH20" s="260">
        <f t="shared" si="1"/>
        <v>0</v>
      </c>
      <c r="CI20" s="260">
        <f t="shared" si="12"/>
        <v>7.7013433035132486E-2</v>
      </c>
      <c r="CK20" s="20" t="str">
        <f t="shared" si="13"/>
        <v>29343</v>
      </c>
      <c r="CL20" s="20" t="str">
        <f t="shared" si="14"/>
        <v>三郷町</v>
      </c>
      <c r="CM20" s="20">
        <f>VLOOKUP($CK20&amp;"_"&amp;$AZ$7,データシート1!$A:$BS,MATCH("ca_太陽光発電（10kW未満）",データシート1!$A$1:$BS$1,0),0)</f>
        <v>886</v>
      </c>
      <c r="CN20" s="20">
        <f>VLOOKUP($CK20&amp;"_"&amp;$AZ$5,データシート1!$A:$BS,MATCH("ab_家庭",データシート1!$A$1:$BS$1,0),0)</f>
        <v>10651</v>
      </c>
      <c r="CO20" s="260">
        <f t="shared" si="15"/>
        <v>8.3184677495070886E-2</v>
      </c>
    </row>
    <row r="21" spans="1:94" ht="30" customHeight="1">
      <c r="A21" s="209"/>
      <c r="B21" s="534"/>
      <c r="C21" s="269"/>
      <c r="D21" s="269"/>
      <c r="E21" s="269"/>
      <c r="F21" s="269"/>
      <c r="G21" s="269"/>
      <c r="H21" s="269"/>
      <c r="I21" s="269"/>
      <c r="J21" s="269"/>
      <c r="K21" s="518"/>
      <c r="L21" s="269"/>
      <c r="M21" s="534"/>
      <c r="N21" s="269"/>
      <c r="O21" s="269"/>
      <c r="P21" s="269"/>
      <c r="Q21" s="269"/>
      <c r="R21" s="269"/>
      <c r="S21" s="269"/>
      <c r="T21" s="269"/>
      <c r="U21" s="269"/>
      <c r="V21" s="269"/>
      <c r="W21" s="518"/>
      <c r="X21" s="269"/>
      <c r="Y21" s="534"/>
      <c r="Z21" s="269"/>
      <c r="AA21" s="269"/>
      <c r="AB21" s="269"/>
      <c r="AC21" s="269"/>
      <c r="AD21" s="269"/>
      <c r="AE21" s="269"/>
      <c r="AF21" s="269"/>
      <c r="AG21" s="269"/>
      <c r="AH21" s="269"/>
      <c r="AI21" s="518"/>
      <c r="AJ21" s="209"/>
      <c r="AK21" s="517"/>
      <c r="AL21" s="209"/>
      <c r="AM21" s="209"/>
      <c r="AN21" s="209"/>
      <c r="AO21" s="209"/>
      <c r="AP21" s="209"/>
      <c r="AQ21" s="209"/>
      <c r="AR21" s="209"/>
      <c r="AS21" s="209"/>
      <c r="AT21" s="523"/>
      <c r="AU21" s="209"/>
      <c r="AX21" s="20" t="str">
        <f>比較地域マスタ!$Y14</f>
        <v>21217</v>
      </c>
      <c r="AY21" s="20" t="str">
        <f>IF(IFERROR(比較地域マスタ!$Z14,"")=0,"",IFERROR(比較地域マスタ!$Z14,""))</f>
        <v>飛騨市</v>
      </c>
      <c r="BC21" s="960" t="str">
        <f t="shared" si="0"/>
        <v>21217</v>
      </c>
      <c r="BD21" s="123" t="str">
        <f t="shared" si="2"/>
        <v>飛騨市</v>
      </c>
      <c r="BE21" s="40">
        <f>VLOOKUP($BC21&amp;"_"&amp;$AZ$7,データシート1!$A:$BS,MATCH("cb_"&amp;BE$12,データシート1!$A$1:$BS$1,0),0)</f>
        <v>768.01999999999987</v>
      </c>
      <c r="BF21" s="40">
        <f>VLOOKUP($BC21&amp;"_"&amp;$AZ$7,データシート1!$A:$BS,MATCH("cb_"&amp;BF$12,データシート1!$A$1:$BS$1,0),0)</f>
        <v>4932.9000000000005</v>
      </c>
      <c r="BG21" s="40">
        <f>VLOOKUP($BC21&amp;"_"&amp;$AZ$7,データシート1!$A:$BS,MATCH("cb_"&amp;BG$12,データシート1!$A$1:$BS$1,0),0)</f>
        <v>0</v>
      </c>
      <c r="BH21" s="40">
        <f>VLOOKUP($BC21&amp;"_"&amp;$AZ$7,データシート1!$A:$BS,MATCH("cb_"&amp;BH$12,データシート1!$A$1:$BS$1,0),0)</f>
        <v>22120</v>
      </c>
      <c r="BI21" s="40">
        <f>VLOOKUP($BC21&amp;"_"&amp;$AZ$7,データシート1!$A:$BS,MATCH("cb_"&amp;BI$12,データシート1!$A$1:$BS$1,0),0)</f>
        <v>0</v>
      </c>
      <c r="BJ21" s="40">
        <f>VLOOKUP($BC21&amp;"_"&amp;$AZ$7,データシート1!$A:$BS,MATCH("cb_"&amp;BJ$12,データシート1!$A$1:$BS$1,0),0)</f>
        <v>0</v>
      </c>
      <c r="BK21" s="40">
        <f t="shared" si="3"/>
        <v>27820.92</v>
      </c>
      <c r="BL21" s="42"/>
      <c r="BM21" s="960" t="str">
        <f t="shared" si="4"/>
        <v>21217</v>
      </c>
      <c r="BN21" s="123" t="str">
        <f t="shared" si="5"/>
        <v>飛騨市</v>
      </c>
      <c r="BO21" s="40">
        <f>BE21*VLOOKUP(BO$12,別紙!$B$4:$E$10,MATCH("設備利用率",別紙!$B$4:$E$4,0),0)/100*8760/10^3</f>
        <v>921.7161623999998</v>
      </c>
      <c r="BP21" s="40">
        <f>BF21*VLOOKUP(BP$12,別紙!$B$4:$E$10,MATCH("設備利用率",別紙!$B$4:$E$4,0),0)/100*8760/10^3</f>
        <v>6525.0428040000006</v>
      </c>
      <c r="BQ21" s="40">
        <f>BG21*VLOOKUP(BQ$12,別紙!$B$4:$E$10,MATCH("設備利用率",別紙!$B$4:$E$4,0),0)/100*8760/10^3</f>
        <v>0</v>
      </c>
      <c r="BR21" s="40">
        <f>BH21*VLOOKUP(BR$12,別紙!$B$4:$E$10,MATCH("設備利用率",別紙!$B$4:$E$4,0),0)/100*8760/10^3</f>
        <v>116262.72</v>
      </c>
      <c r="BS21" s="40">
        <f>BI21*VLOOKUP(BS$12,別紙!$B$4:$E$10,MATCH("設備利用率",別紙!$B$4:$E$4,0),0)/100*8760/10^3</f>
        <v>0</v>
      </c>
      <c r="BT21" s="40">
        <f>BJ21*VLOOKUP(BT$12,別紙!$B$4:$E$10,MATCH("設備利用率",別紙!$B$4:$E$4,0),0)/100*8760/10^3</f>
        <v>0</v>
      </c>
      <c r="BU21" s="40">
        <f t="shared" si="6"/>
        <v>123709.4789664</v>
      </c>
      <c r="BV21" s="42"/>
      <c r="BW21" s="38" t="str">
        <f t="shared" si="7"/>
        <v>21217</v>
      </c>
      <c r="BX21" s="38" t="str">
        <f t="shared" si="8"/>
        <v>飛騨市</v>
      </c>
      <c r="BY21" s="38">
        <f>(VLOOKUP($BW21&amp;"_"&amp;$AZ$8,データシート1!$A:$BS,MATCH("da_製造業",データシート1!$A$1:$BS$1,0),0)+VLOOKUP($BW21&amp;"_"&amp;$AZ$8,データシート1!$A:$BS,MATCH("da_建設業・鉱業",データシート1!$A$1:$BS$1,0),0)+VLOOKUP($BW21&amp;"_"&amp;$AZ$8,データシート1!$A:$BS,MATCH("da_農林水産業",データシート1!$A$1:$BS$1,0),0)+VLOOKUP($BW21&amp;"_"&amp;$AZ$8,データシート1!$A:$BS,MATCH("da_業務",データシート1!$A$1:$BS$1,0),0)+VLOOKUP($BW21&amp;"_"&amp;$AZ$8,データシート1!$A:$BS,MATCH("da_家庭",データシート1!$A$1:$BS$1,0),0)+VLOOKUP($BW21&amp;"_"&amp;$AZ$8,データシート1!$A:$BS,MATCH("da_鉄道",データシート1!$A$1:$BS$1,0),0))/10^3</f>
        <v>186085.26292654031</v>
      </c>
      <c r="BZ21" s="42"/>
      <c r="CA21" s="38" t="str">
        <f t="shared" si="9"/>
        <v>21217</v>
      </c>
      <c r="CB21" s="38" t="str">
        <f t="shared" si="10"/>
        <v>飛騨市</v>
      </c>
      <c r="CC21" s="260">
        <f t="shared" si="11"/>
        <v>4.953192681162827E-3</v>
      </c>
      <c r="CD21" s="260">
        <f t="shared" si="1"/>
        <v>3.5064801486057763E-2</v>
      </c>
      <c r="CE21" s="260">
        <f t="shared" si="1"/>
        <v>0</v>
      </c>
      <c r="CF21" s="260">
        <f t="shared" si="1"/>
        <v>0.62478198526605677</v>
      </c>
      <c r="CG21" s="260">
        <f t="shared" si="1"/>
        <v>0</v>
      </c>
      <c r="CH21" s="260">
        <f t="shared" si="1"/>
        <v>0</v>
      </c>
      <c r="CI21" s="260">
        <f t="shared" si="12"/>
        <v>0.66479997943327729</v>
      </c>
      <c r="CK21" s="20" t="str">
        <f t="shared" si="13"/>
        <v>21217</v>
      </c>
      <c r="CL21" s="20" t="str">
        <f t="shared" si="14"/>
        <v>飛騨市</v>
      </c>
      <c r="CM21" s="20">
        <f>VLOOKUP($CK21&amp;"_"&amp;$AZ$7,データシート1!$A:$BS,MATCH("ca_太陽光発電（10kW未満）",データシート1!$A$1:$BS$1,0),0)</f>
        <v>144</v>
      </c>
      <c r="CN21" s="20">
        <f>VLOOKUP($CK21&amp;"_"&amp;$AZ$5,データシート1!$A:$BS,MATCH("ab_家庭",データシート1!$A$1:$BS$1,0),0)</f>
        <v>8867</v>
      </c>
      <c r="CO21" s="260">
        <f t="shared" si="15"/>
        <v>1.6239990977782792E-2</v>
      </c>
    </row>
    <row r="22" spans="1:94" ht="30" customHeight="1">
      <c r="A22" s="209"/>
      <c r="B22" s="534"/>
      <c r="C22" s="269"/>
      <c r="D22" s="269"/>
      <c r="E22" s="269"/>
      <c r="F22" s="269"/>
      <c r="G22" s="269"/>
      <c r="H22" s="269"/>
      <c r="I22" s="269"/>
      <c r="J22" s="269"/>
      <c r="K22" s="518"/>
      <c r="L22" s="269"/>
      <c r="M22" s="534"/>
      <c r="N22" s="269"/>
      <c r="O22" s="269"/>
      <c r="P22" s="269"/>
      <c r="Q22" s="269"/>
      <c r="R22" s="269"/>
      <c r="S22" s="269"/>
      <c r="T22" s="269"/>
      <c r="U22" s="269"/>
      <c r="V22" s="269"/>
      <c r="W22" s="518"/>
      <c r="X22" s="269"/>
      <c r="Y22" s="534"/>
      <c r="Z22" s="269"/>
      <c r="AA22" s="269"/>
      <c r="AB22" s="269"/>
      <c r="AC22" s="269"/>
      <c r="AD22" s="269"/>
      <c r="AE22" s="269"/>
      <c r="AF22" s="269"/>
      <c r="AG22" s="269"/>
      <c r="AH22" s="269"/>
      <c r="AI22" s="518"/>
      <c r="AJ22" s="209"/>
      <c r="AK22" s="517"/>
      <c r="AL22" s="209"/>
      <c r="AM22" s="209"/>
      <c r="AN22" s="209"/>
      <c r="AO22" s="209"/>
      <c r="AP22" s="209"/>
      <c r="AQ22" s="209"/>
      <c r="AR22" s="209"/>
      <c r="AS22" s="209"/>
      <c r="AT22" s="523"/>
      <c r="AU22" s="209"/>
      <c r="AX22" s="20" t="str">
        <f>比較地域マスタ!$Y15</f>
        <v>47328</v>
      </c>
      <c r="AY22" s="20" t="str">
        <f>IF(IFERROR(比較地域マスタ!$Z15,"")=0,"",IFERROR(比較地域マスタ!$Z15,""))</f>
        <v>中城村</v>
      </c>
      <c r="BC22" s="960" t="str">
        <f t="shared" si="0"/>
        <v>47328</v>
      </c>
      <c r="BD22" s="123" t="str">
        <f t="shared" si="2"/>
        <v>中城村</v>
      </c>
      <c r="BE22" s="40">
        <f>VLOOKUP($BC22&amp;"_"&amp;$AZ$7,データシート1!$A:$BS,MATCH("cb_"&amp;BE$12,データシート1!$A$1:$BS$1,0),0)</f>
        <v>1892.1000000000013</v>
      </c>
      <c r="BF22" s="40">
        <f>VLOOKUP($BC22&amp;"_"&amp;$AZ$7,データシート1!$A:$BS,MATCH("cb_"&amp;BF$12,データシート1!$A$1:$BS$1,0),0)</f>
        <v>5898.7999999999975</v>
      </c>
      <c r="BG22" s="40">
        <f>VLOOKUP($BC22&amp;"_"&amp;$AZ$7,データシート1!$A:$BS,MATCH("cb_"&amp;BG$12,データシート1!$A$1:$BS$1,0),0)</f>
        <v>0</v>
      </c>
      <c r="BH22" s="40">
        <f>VLOOKUP($BC22&amp;"_"&amp;$AZ$7,データシート1!$A:$BS,MATCH("cb_"&amp;BH$12,データシート1!$A$1:$BS$1,0),0)</f>
        <v>0</v>
      </c>
      <c r="BI22" s="40">
        <f>VLOOKUP($BC22&amp;"_"&amp;$AZ$7,データシート1!$A:$BS,MATCH("cb_"&amp;BI$12,データシート1!$A$1:$BS$1,0),0)</f>
        <v>0</v>
      </c>
      <c r="BJ22" s="40">
        <f>VLOOKUP($BC22&amp;"_"&amp;$AZ$7,データシート1!$A:$BS,MATCH("cb_"&amp;BJ$12,データシート1!$A$1:$BS$1,0),0)</f>
        <v>0</v>
      </c>
      <c r="BK22" s="40">
        <f t="shared" si="3"/>
        <v>7790.8999999999987</v>
      </c>
      <c r="BL22" s="42"/>
      <c r="BM22" s="960" t="str">
        <f t="shared" si="4"/>
        <v>47328</v>
      </c>
      <c r="BN22" s="123" t="str">
        <f t="shared" si="5"/>
        <v>中城村</v>
      </c>
      <c r="BO22" s="40">
        <f>BE22*VLOOKUP(BO$12,別紙!$B$4:$E$10,MATCH("設備利用率",別紙!$B$4:$E$4,0),0)/100*8760/10^3</f>
        <v>2270.7470520000015</v>
      </c>
      <c r="BP22" s="40">
        <f>BF22*VLOOKUP(BP$12,別紙!$B$4:$E$10,MATCH("設備利用率",別紙!$B$4:$E$4,0),0)/100*8760/10^3</f>
        <v>7802.6966879999973</v>
      </c>
      <c r="BQ22" s="40">
        <f>BG22*VLOOKUP(BQ$12,別紙!$B$4:$E$10,MATCH("設備利用率",別紙!$B$4:$E$4,0),0)/100*8760/10^3</f>
        <v>0</v>
      </c>
      <c r="BR22" s="40">
        <f>BH22*VLOOKUP(BR$12,別紙!$B$4:$E$10,MATCH("設備利用率",別紙!$B$4:$E$4,0),0)/100*8760/10^3</f>
        <v>0</v>
      </c>
      <c r="BS22" s="40">
        <f>BI22*VLOOKUP(BS$12,別紙!$B$4:$E$10,MATCH("設備利用率",別紙!$B$4:$E$4,0),0)/100*8760/10^3</f>
        <v>0</v>
      </c>
      <c r="BT22" s="40">
        <f>BJ22*VLOOKUP(BT$12,別紙!$B$4:$E$10,MATCH("設備利用率",別紙!$B$4:$E$4,0),0)/100*8760/10^3</f>
        <v>0</v>
      </c>
      <c r="BU22" s="40">
        <f t="shared" si="6"/>
        <v>10073.443739999999</v>
      </c>
      <c r="BV22" s="42"/>
      <c r="BW22" s="38" t="str">
        <f t="shared" si="7"/>
        <v>47328</v>
      </c>
      <c r="BX22" s="38" t="str">
        <f t="shared" si="8"/>
        <v>中城村</v>
      </c>
      <c r="BY22" s="38">
        <f>(VLOOKUP($BW22&amp;"_"&amp;$AZ$8,データシート1!$A:$BS,MATCH("da_製造業",データシート1!$A$1:$BS$1,0),0)+VLOOKUP($BW22&amp;"_"&amp;$AZ$8,データシート1!$A:$BS,MATCH("da_建設業・鉱業",データシート1!$A$1:$BS$1,0),0)+VLOOKUP($BW22&amp;"_"&amp;$AZ$8,データシート1!$A:$BS,MATCH("da_農林水産業",データシート1!$A$1:$BS$1,0),0)+VLOOKUP($BW22&amp;"_"&amp;$AZ$8,データシート1!$A:$BS,MATCH("da_業務",データシート1!$A$1:$BS$1,0),0)+VLOOKUP($BW22&amp;"_"&amp;$AZ$8,データシート1!$A:$BS,MATCH("da_家庭",データシート1!$A$1:$BS$1,0),0)+VLOOKUP($BW22&amp;"_"&amp;$AZ$8,データシート1!$A:$BS,MATCH("da_鉄道",データシート1!$A$1:$BS$1,0),0))/10^3</f>
        <v>91563.008406001274</v>
      </c>
      <c r="BZ22" s="42"/>
      <c r="CA22" s="38" t="str">
        <f t="shared" si="9"/>
        <v>47328</v>
      </c>
      <c r="CB22" s="38" t="str">
        <f t="shared" si="10"/>
        <v>中城村</v>
      </c>
      <c r="CC22" s="260">
        <f t="shared" si="11"/>
        <v>2.4799830100942499E-2</v>
      </c>
      <c r="CD22" s="260">
        <f t="shared" si="1"/>
        <v>8.5216692022633336E-2</v>
      </c>
      <c r="CE22" s="260">
        <f t="shared" si="1"/>
        <v>0</v>
      </c>
      <c r="CF22" s="260">
        <f t="shared" si="1"/>
        <v>0</v>
      </c>
      <c r="CG22" s="260">
        <f t="shared" si="1"/>
        <v>0</v>
      </c>
      <c r="CH22" s="260">
        <f t="shared" si="1"/>
        <v>0</v>
      </c>
      <c r="CI22" s="260">
        <f t="shared" si="12"/>
        <v>0.11001652212357584</v>
      </c>
      <c r="CK22" s="20" t="str">
        <f t="shared" si="13"/>
        <v>47328</v>
      </c>
      <c r="CL22" s="20" t="str">
        <f t="shared" si="14"/>
        <v>中城村</v>
      </c>
      <c r="CM22" s="20">
        <f>VLOOKUP($CK22&amp;"_"&amp;$AZ$7,データシート1!$A:$BS,MATCH("ca_太陽光発電（10kW未満）",データシート1!$A$1:$BS$1,0),0)</f>
        <v>337</v>
      </c>
      <c r="CN22" s="20">
        <f>VLOOKUP($CK22&amp;"_"&amp;$AZ$5,データシート1!$A:$BS,MATCH("ab_家庭",データシート1!$A$1:$BS$1,0),0)</f>
        <v>9333</v>
      </c>
      <c r="CO22" s="260">
        <f t="shared" si="15"/>
        <v>3.6108432444015855E-2</v>
      </c>
    </row>
    <row r="23" spans="1:94" ht="30" customHeight="1">
      <c r="A23" s="209"/>
      <c r="B23" s="534"/>
      <c r="C23" s="269"/>
      <c r="D23" s="269"/>
      <c r="E23" s="269"/>
      <c r="F23" s="269"/>
      <c r="G23" s="269"/>
      <c r="H23" s="269"/>
      <c r="I23" s="269"/>
      <c r="J23" s="269"/>
      <c r="K23" s="518"/>
      <c r="L23" s="269"/>
      <c r="M23" s="534"/>
      <c r="N23" s="269"/>
      <c r="O23" s="269"/>
      <c r="P23" s="269"/>
      <c r="Q23" s="269"/>
      <c r="R23" s="269"/>
      <c r="S23" s="269"/>
      <c r="T23" s="269"/>
      <c r="U23" s="269"/>
      <c r="V23" s="269"/>
      <c r="W23" s="518"/>
      <c r="X23" s="269"/>
      <c r="Y23" s="534"/>
      <c r="Z23" s="269"/>
      <c r="AA23" s="269"/>
      <c r="AB23" s="269"/>
      <c r="AC23" s="269"/>
      <c r="AD23" s="269"/>
      <c r="AE23" s="269"/>
      <c r="AF23" s="269"/>
      <c r="AG23" s="269"/>
      <c r="AH23" s="269"/>
      <c r="AI23" s="518"/>
      <c r="AJ23" s="209"/>
      <c r="AK23" s="517"/>
      <c r="AL23" s="209"/>
      <c r="AM23" s="209"/>
      <c r="AN23" s="209"/>
      <c r="AO23" s="209"/>
      <c r="AP23" s="209"/>
      <c r="AQ23" s="209"/>
      <c r="AR23" s="209"/>
      <c r="AS23" s="209"/>
      <c r="AT23" s="523"/>
      <c r="AU23" s="209"/>
      <c r="AX23" s="20" t="str">
        <f>比較地域マスタ!$Y16</f>
        <v>10345</v>
      </c>
      <c r="AY23" s="20" t="str">
        <f>IF(IFERROR(比較地域マスタ!$Z16,"")=0,"",IFERROR(比較地域マスタ!$Z16,""))</f>
        <v>吉岡町</v>
      </c>
      <c r="BC23" s="960" t="str">
        <f t="shared" si="0"/>
        <v>10345</v>
      </c>
      <c r="BD23" s="123" t="str">
        <f t="shared" si="2"/>
        <v>吉岡町</v>
      </c>
      <c r="BE23" s="40">
        <f>VLOOKUP($BC23&amp;"_"&amp;$AZ$7,データシート1!$A:$BS,MATCH("cb_"&amp;BE$12,データシート1!$A$1:$BS$1,0),0)</f>
        <v>5124.7999999999929</v>
      </c>
      <c r="BF23" s="40">
        <f>VLOOKUP($BC23&amp;"_"&amp;$AZ$7,データシート1!$A:$BS,MATCH("cb_"&amp;BF$12,データシート1!$A$1:$BS$1,0),0)</f>
        <v>10455.600000000004</v>
      </c>
      <c r="BG23" s="40">
        <f>VLOOKUP($BC23&amp;"_"&amp;$AZ$7,データシート1!$A:$BS,MATCH("cb_"&amp;BG$12,データシート1!$A$1:$BS$1,0),0)</f>
        <v>3.2</v>
      </c>
      <c r="BH23" s="40">
        <f>VLOOKUP($BC23&amp;"_"&amp;$AZ$7,データシート1!$A:$BS,MATCH("cb_"&amp;BH$12,データシート1!$A$1:$BS$1,0),0)</f>
        <v>0</v>
      </c>
      <c r="BI23" s="40">
        <f>VLOOKUP($BC23&amp;"_"&amp;$AZ$7,データシート1!$A:$BS,MATCH("cb_"&amp;BI$12,データシート1!$A$1:$BS$1,0),0)</f>
        <v>0</v>
      </c>
      <c r="BJ23" s="40">
        <f>VLOOKUP($BC23&amp;"_"&amp;$AZ$7,データシート1!$A:$BS,MATCH("cb_"&amp;BJ$12,データシート1!$A$1:$BS$1,0),0)</f>
        <v>0</v>
      </c>
      <c r="BK23" s="40">
        <f t="shared" si="3"/>
        <v>15583.599999999999</v>
      </c>
      <c r="BL23" s="42"/>
      <c r="BM23" s="960" t="str">
        <f t="shared" si="4"/>
        <v>10345</v>
      </c>
      <c r="BN23" s="123" t="str">
        <f t="shared" si="5"/>
        <v>吉岡町</v>
      </c>
      <c r="BO23" s="40">
        <f>BE23*VLOOKUP(BO$12,別紙!$B$4:$E$10,MATCH("設備利用率",別紙!$B$4:$E$4,0),0)/100*8760/10^3</f>
        <v>6150.3749759999901</v>
      </c>
      <c r="BP23" s="40">
        <f>BF23*VLOOKUP(BP$12,別紙!$B$4:$E$10,MATCH("設備利用率",別紙!$B$4:$E$4,0),0)/100*8760/10^3</f>
        <v>13830.249456000005</v>
      </c>
      <c r="BQ23" s="40">
        <f>BG23*VLOOKUP(BQ$12,別紙!$B$4:$E$10,MATCH("設備利用率",別紙!$B$4:$E$4,0),0)/100*8760/10^3</f>
        <v>6.9519360000000008</v>
      </c>
      <c r="BR23" s="40">
        <f>BH23*VLOOKUP(BR$12,別紙!$B$4:$E$10,MATCH("設備利用率",別紙!$B$4:$E$4,0),0)/100*8760/10^3</f>
        <v>0</v>
      </c>
      <c r="BS23" s="40">
        <f>BI23*VLOOKUP(BS$12,別紙!$B$4:$E$10,MATCH("設備利用率",別紙!$B$4:$E$4,0),0)/100*8760/10^3</f>
        <v>0</v>
      </c>
      <c r="BT23" s="40">
        <f>BJ23*VLOOKUP(BT$12,別紙!$B$4:$E$10,MATCH("設備利用率",別紙!$B$4:$E$4,0),0)/100*8760/10^3</f>
        <v>0</v>
      </c>
      <c r="BU23" s="40">
        <f t="shared" si="6"/>
        <v>19987.576367999998</v>
      </c>
      <c r="BV23" s="42"/>
      <c r="BW23" s="38" t="str">
        <f t="shared" si="7"/>
        <v>10345</v>
      </c>
      <c r="BX23" s="38" t="str">
        <f t="shared" si="8"/>
        <v>吉岡町</v>
      </c>
      <c r="BY23" s="38">
        <f>(VLOOKUP($BW23&amp;"_"&amp;$AZ$8,データシート1!$A:$BS,MATCH("da_製造業",データシート1!$A$1:$BS$1,0),0)+VLOOKUP($BW23&amp;"_"&amp;$AZ$8,データシート1!$A:$BS,MATCH("da_建設業・鉱業",データシート1!$A$1:$BS$1,0),0)+VLOOKUP($BW23&amp;"_"&amp;$AZ$8,データシート1!$A:$BS,MATCH("da_農林水産業",データシート1!$A$1:$BS$1,0),0)+VLOOKUP($BW23&amp;"_"&amp;$AZ$8,データシート1!$A:$BS,MATCH("da_業務",データシート1!$A$1:$BS$1,0),0)+VLOOKUP($BW23&amp;"_"&amp;$AZ$8,データシート1!$A:$BS,MATCH("da_家庭",データシート1!$A$1:$BS$1,0),0)+VLOOKUP($BW23&amp;"_"&amp;$AZ$8,データシート1!$A:$BS,MATCH("da_鉄道",データシート1!$A$1:$BS$1,0),0))/10^3</f>
        <v>91643.903429881422</v>
      </c>
      <c r="BZ23" s="42"/>
      <c r="CA23" s="38" t="str">
        <f t="shared" si="9"/>
        <v>10345</v>
      </c>
      <c r="CB23" s="38" t="str">
        <f t="shared" si="10"/>
        <v>吉岡町</v>
      </c>
      <c r="CC23" s="260">
        <f t="shared" si="11"/>
        <v>6.7111665324314396E-2</v>
      </c>
      <c r="CD23" s="260">
        <f t="shared" si="1"/>
        <v>0.15091292424685734</v>
      </c>
      <c r="CE23" s="260">
        <f t="shared" si="1"/>
        <v>7.5858139383151279E-5</v>
      </c>
      <c r="CF23" s="260">
        <f t="shared" si="1"/>
        <v>0</v>
      </c>
      <c r="CG23" s="260">
        <f t="shared" si="1"/>
        <v>0</v>
      </c>
      <c r="CH23" s="260">
        <f t="shared" si="1"/>
        <v>0</v>
      </c>
      <c r="CI23" s="260">
        <f t="shared" si="12"/>
        <v>0.21810044771055492</v>
      </c>
      <c r="CK23" s="20" t="str">
        <f t="shared" si="13"/>
        <v>10345</v>
      </c>
      <c r="CL23" s="20" t="str">
        <f t="shared" si="14"/>
        <v>吉岡町</v>
      </c>
      <c r="CM23" s="20">
        <f>VLOOKUP($CK23&amp;"_"&amp;$AZ$7,データシート1!$A:$BS,MATCH("ca_太陽光発電（10kW未満）",データシート1!$A$1:$BS$1,0),0)</f>
        <v>999</v>
      </c>
      <c r="CN23" s="20">
        <f>VLOOKUP($CK23&amp;"_"&amp;$AZ$5,データシート1!$A:$BS,MATCH("ab_家庭",データシート1!$A$1:$BS$1,0),0)</f>
        <v>8565</v>
      </c>
      <c r="CO23" s="260">
        <f t="shared" si="15"/>
        <v>0.11663747810858144</v>
      </c>
    </row>
    <row r="24" spans="1:94" ht="30" customHeight="1">
      <c r="A24" s="209"/>
      <c r="B24" s="534"/>
      <c r="C24" s="269"/>
      <c r="D24" s="269"/>
      <c r="E24" s="269"/>
      <c r="F24" s="269"/>
      <c r="G24" s="269"/>
      <c r="H24" s="269"/>
      <c r="I24" s="269"/>
      <c r="J24" s="269"/>
      <c r="K24" s="518"/>
      <c r="L24" s="269"/>
      <c r="M24" s="534"/>
      <c r="N24" s="269"/>
      <c r="O24" s="269"/>
      <c r="P24" s="269"/>
      <c r="Q24" s="269"/>
      <c r="R24" s="269"/>
      <c r="S24" s="269"/>
      <c r="T24" s="269"/>
      <c r="U24" s="269"/>
      <c r="V24" s="269"/>
      <c r="W24" s="518"/>
      <c r="X24" s="269"/>
      <c r="Y24" s="534"/>
      <c r="Z24" s="269"/>
      <c r="AA24" s="269"/>
      <c r="AB24" s="269"/>
      <c r="AC24" s="269"/>
      <c r="AD24" s="269"/>
      <c r="AE24" s="269"/>
      <c r="AF24" s="269"/>
      <c r="AG24" s="269"/>
      <c r="AH24" s="269"/>
      <c r="AI24" s="518"/>
      <c r="AJ24" s="209"/>
      <c r="AK24" s="517"/>
      <c r="AL24" s="209"/>
      <c r="AM24" s="209"/>
      <c r="AN24" s="209"/>
      <c r="AO24" s="209"/>
      <c r="AP24" s="209"/>
      <c r="AQ24" s="209"/>
      <c r="AR24" s="209"/>
      <c r="AS24" s="209"/>
      <c r="AT24" s="523"/>
      <c r="AU24" s="209"/>
      <c r="AX24" s="20" t="str">
        <f>比較地域マスタ!$Y17</f>
        <v>06208</v>
      </c>
      <c r="AY24" s="20" t="str">
        <f>IF(IFERROR(比較地域マスタ!$Z17,"")=0,"",IFERROR(比較地域マスタ!$Z17,""))</f>
        <v>村山市</v>
      </c>
      <c r="BC24" s="960" t="str">
        <f t="shared" si="0"/>
        <v>06208</v>
      </c>
      <c r="BD24" s="123" t="str">
        <f t="shared" si="2"/>
        <v>村山市</v>
      </c>
      <c r="BE24" s="40">
        <f>VLOOKUP($BC24&amp;"_"&amp;$AZ$7,データシート1!$A:$BS,MATCH("cb_"&amp;BE$12,データシート1!$A$1:$BS$1,0),0)</f>
        <v>1619.2000000000003</v>
      </c>
      <c r="BF24" s="40">
        <f>VLOOKUP($BC24&amp;"_"&amp;$AZ$7,データシート1!$A:$BS,MATCH("cb_"&amp;BF$12,データシート1!$A$1:$BS$1,0),0)</f>
        <v>5831.4</v>
      </c>
      <c r="BG24" s="40">
        <f>VLOOKUP($BC24&amp;"_"&amp;$AZ$7,データシート1!$A:$BS,MATCH("cb_"&amp;BG$12,データシート1!$A$1:$BS$1,0),0)</f>
        <v>0</v>
      </c>
      <c r="BH24" s="40">
        <f>VLOOKUP($BC24&amp;"_"&amp;$AZ$7,データシート1!$A:$BS,MATCH("cb_"&amp;BH$12,データシート1!$A$1:$BS$1,0),0)</f>
        <v>0</v>
      </c>
      <c r="BI24" s="40">
        <f>VLOOKUP($BC24&amp;"_"&amp;$AZ$7,データシート1!$A:$BS,MATCH("cb_"&amp;BI$12,データシート1!$A$1:$BS$1,0),0)</f>
        <v>0</v>
      </c>
      <c r="BJ24" s="40">
        <f>VLOOKUP($BC24&amp;"_"&amp;$AZ$7,データシート1!$A:$BS,MATCH("cb_"&amp;BJ$12,データシート1!$A$1:$BS$1,0),0)</f>
        <v>1567</v>
      </c>
      <c r="BK24" s="40">
        <f t="shared" si="3"/>
        <v>9017.6</v>
      </c>
      <c r="BL24" s="42"/>
      <c r="BM24" s="960" t="str">
        <f t="shared" si="4"/>
        <v>06208</v>
      </c>
      <c r="BN24" s="123" t="str">
        <f t="shared" si="5"/>
        <v>村山市</v>
      </c>
      <c r="BO24" s="40">
        <f>BE24*VLOOKUP(BO$12,別紙!$B$4:$E$10,MATCH("設備利用率",別紙!$B$4:$E$4,0),0)/100*8760/10^3</f>
        <v>1943.2343040000001</v>
      </c>
      <c r="BP24" s="40">
        <f>BF24*VLOOKUP(BP$12,別紙!$B$4:$E$10,MATCH("設備利用率",別紙!$B$4:$E$4,0),0)/100*8760/10^3</f>
        <v>7713.5426639999996</v>
      </c>
      <c r="BQ24" s="40">
        <f>BG24*VLOOKUP(BQ$12,別紙!$B$4:$E$10,MATCH("設備利用率",別紙!$B$4:$E$4,0),0)/100*8760/10^3</f>
        <v>0</v>
      </c>
      <c r="BR24" s="40">
        <f>BH24*VLOOKUP(BR$12,別紙!$B$4:$E$10,MATCH("設備利用率",別紙!$B$4:$E$4,0),0)/100*8760/10^3</f>
        <v>0</v>
      </c>
      <c r="BS24" s="40">
        <f>BI24*VLOOKUP(BS$12,別紙!$B$4:$E$10,MATCH("設備利用率",別紙!$B$4:$E$4,0),0)/100*8760/10^3</f>
        <v>0</v>
      </c>
      <c r="BT24" s="40">
        <f>BJ24*VLOOKUP(BT$12,別紙!$B$4:$E$10,MATCH("設備利用率",別紙!$B$4:$E$4,0),0)/100*8760/10^3</f>
        <v>10981.536</v>
      </c>
      <c r="BU24" s="40">
        <f t="shared" si="6"/>
        <v>20638.312967999998</v>
      </c>
      <c r="BV24" s="42"/>
      <c r="BW24" s="38" t="str">
        <f t="shared" si="7"/>
        <v>06208</v>
      </c>
      <c r="BX24" s="38" t="str">
        <f t="shared" si="8"/>
        <v>村山市</v>
      </c>
      <c r="BY24" s="38">
        <f>(VLOOKUP($BW24&amp;"_"&amp;$AZ$8,データシート1!$A:$BS,MATCH("da_製造業",データシート1!$A$1:$BS$1,0),0)+VLOOKUP($BW24&amp;"_"&amp;$AZ$8,データシート1!$A:$BS,MATCH("da_建設業・鉱業",データシート1!$A$1:$BS$1,0),0)+VLOOKUP($BW24&amp;"_"&amp;$AZ$8,データシート1!$A:$BS,MATCH("da_農林水産業",データシート1!$A$1:$BS$1,0),0)+VLOOKUP($BW24&amp;"_"&amp;$AZ$8,データシート1!$A:$BS,MATCH("da_業務",データシート1!$A$1:$BS$1,0),0)+VLOOKUP($BW24&amp;"_"&amp;$AZ$8,データシート1!$A:$BS,MATCH("da_家庭",データシート1!$A$1:$BS$1,0),0)+VLOOKUP($BW24&amp;"_"&amp;$AZ$8,データシート1!$A:$BS,MATCH("da_鉄道",データシート1!$A$1:$BS$1,0),0))/10^3</f>
        <v>114829.36222932489</v>
      </c>
      <c r="BZ24" s="42"/>
      <c r="CA24" s="38" t="str">
        <f t="shared" si="9"/>
        <v>06208</v>
      </c>
      <c r="CB24" s="38" t="str">
        <f t="shared" si="10"/>
        <v>村山市</v>
      </c>
      <c r="CC24" s="260">
        <f t="shared" si="11"/>
        <v>1.6922799763697902E-2</v>
      </c>
      <c r="CD24" s="260">
        <f t="shared" si="1"/>
        <v>6.7173957202647697E-2</v>
      </c>
      <c r="CE24" s="260">
        <f t="shared" si="1"/>
        <v>0</v>
      </c>
      <c r="CF24" s="260">
        <f t="shared" si="1"/>
        <v>0</v>
      </c>
      <c r="CG24" s="260">
        <f t="shared" si="1"/>
        <v>0</v>
      </c>
      <c r="CH24" s="260">
        <f t="shared" si="1"/>
        <v>9.5633519047757604E-2</v>
      </c>
      <c r="CI24" s="260">
        <f t="shared" si="12"/>
        <v>0.17973027601410319</v>
      </c>
      <c r="CK24" s="20" t="str">
        <f t="shared" si="13"/>
        <v>06208</v>
      </c>
      <c r="CL24" s="20" t="str">
        <f t="shared" si="14"/>
        <v>村山市</v>
      </c>
      <c r="CM24" s="20">
        <f>VLOOKUP($CK24&amp;"_"&amp;$AZ$7,データシート1!$A:$BS,MATCH("ca_太陽光発電（10kW未満）",データシート1!$A$1:$BS$1,0),0)</f>
        <v>324</v>
      </c>
      <c r="CN24" s="20">
        <f>VLOOKUP($CK24&amp;"_"&amp;$AZ$5,データシート1!$A:$BS,MATCH("ab_家庭",データシート1!$A$1:$BS$1,0),0)</f>
        <v>8046</v>
      </c>
      <c r="CO24" s="260">
        <f t="shared" si="15"/>
        <v>4.0268456375838924E-2</v>
      </c>
      <c r="CP24" s="26"/>
    </row>
    <row r="25" spans="1:94" ht="30" customHeight="1">
      <c r="A25" s="209"/>
      <c r="B25" s="534"/>
      <c r="C25" s="269"/>
      <c r="D25" s="269"/>
      <c r="E25" s="269"/>
      <c r="F25" s="269"/>
      <c r="G25" s="269"/>
      <c r="H25" s="269"/>
      <c r="I25" s="269"/>
      <c r="J25" s="269"/>
      <c r="K25" s="518"/>
      <c r="L25" s="269"/>
      <c r="M25" s="534"/>
      <c r="N25" s="269"/>
      <c r="O25" s="269"/>
      <c r="P25" s="269"/>
      <c r="Q25" s="269"/>
      <c r="R25" s="269"/>
      <c r="S25" s="269"/>
      <c r="T25" s="269"/>
      <c r="U25" s="269"/>
      <c r="V25" s="269"/>
      <c r="W25" s="518"/>
      <c r="X25" s="269"/>
      <c r="Y25" s="534"/>
      <c r="Z25" s="269"/>
      <c r="AA25" s="269"/>
      <c r="AB25" s="269"/>
      <c r="AC25" s="269"/>
      <c r="AD25" s="269"/>
      <c r="AE25" s="269"/>
      <c r="AF25" s="269"/>
      <c r="AG25" s="269"/>
      <c r="AH25" s="269"/>
      <c r="AI25" s="518"/>
      <c r="AJ25" s="209"/>
      <c r="AK25" s="517"/>
      <c r="AL25" s="209"/>
      <c r="AM25" s="209"/>
      <c r="AN25" s="209"/>
      <c r="AO25" s="209"/>
      <c r="AP25" s="209"/>
      <c r="AQ25" s="209"/>
      <c r="AR25" s="209"/>
      <c r="AS25" s="209"/>
      <c r="AT25" s="523"/>
      <c r="AU25" s="209"/>
      <c r="AX25" s="20" t="str">
        <f>比較地域マスタ!$Y18</f>
        <v>19206</v>
      </c>
      <c r="AY25" s="20" t="str">
        <f>IF(IFERROR(比較地域マスタ!$Z18,"")=0,"",IFERROR(比較地域マスタ!$Z18,""))</f>
        <v>大月市</v>
      </c>
      <c r="BC25" s="960" t="str">
        <f t="shared" si="0"/>
        <v>19206</v>
      </c>
      <c r="BD25" s="123" t="str">
        <f t="shared" si="2"/>
        <v>大月市</v>
      </c>
      <c r="BE25" s="40">
        <f>VLOOKUP($BC25&amp;"_"&amp;$AZ$7,データシート1!$A:$BS,MATCH("cb_"&amp;BE$12,データシート1!$A$1:$BS$1,0),0)</f>
        <v>2509.300000000002</v>
      </c>
      <c r="BF25" s="40">
        <f>VLOOKUP($BC25&amp;"_"&amp;$AZ$7,データシート1!$A:$BS,MATCH("cb_"&amp;BF$12,データシート1!$A$1:$BS$1,0),0)</f>
        <v>6908.7999999999993</v>
      </c>
      <c r="BG25" s="40">
        <f>VLOOKUP($BC25&amp;"_"&amp;$AZ$7,データシート1!$A:$BS,MATCH("cb_"&amp;BG$12,データシート1!$A$1:$BS$1,0),0)</f>
        <v>0</v>
      </c>
      <c r="BH25" s="40">
        <f>VLOOKUP($BC25&amp;"_"&amp;$AZ$7,データシート1!$A:$BS,MATCH("cb_"&amp;BH$12,データシート1!$A$1:$BS$1,0),0)</f>
        <v>519.79999999999995</v>
      </c>
      <c r="BI25" s="40">
        <f>VLOOKUP($BC25&amp;"_"&amp;$AZ$7,データシート1!$A:$BS,MATCH("cb_"&amp;BI$12,データシート1!$A$1:$BS$1,0),0)</f>
        <v>0</v>
      </c>
      <c r="BJ25" s="40">
        <f>VLOOKUP($BC25&amp;"_"&amp;$AZ$7,データシート1!$A:$BS,MATCH("cb_"&amp;BJ$12,データシート1!$A$1:$BS$1,0),0)</f>
        <v>14500</v>
      </c>
      <c r="BK25" s="40">
        <f t="shared" si="3"/>
        <v>24437.9</v>
      </c>
      <c r="BL25" s="42"/>
      <c r="BM25" s="960" t="str">
        <f t="shared" si="4"/>
        <v>19206</v>
      </c>
      <c r="BN25" s="123" t="str">
        <f t="shared" si="5"/>
        <v>大月市</v>
      </c>
      <c r="BO25" s="40">
        <f>BE25*VLOOKUP(BO$12,別紙!$B$4:$E$10,MATCH("設備利用率",別紙!$B$4:$E$4,0),0)/100*8760/10^3</f>
        <v>3011.4611160000022</v>
      </c>
      <c r="BP25" s="40">
        <f>BF25*VLOOKUP(BP$12,別紙!$B$4:$E$10,MATCH("設備利用率",別紙!$B$4:$E$4,0),0)/100*8760/10^3</f>
        <v>9138.6842879999986</v>
      </c>
      <c r="BQ25" s="40">
        <f>BG25*VLOOKUP(BQ$12,別紙!$B$4:$E$10,MATCH("設備利用率",別紙!$B$4:$E$4,0),0)/100*8760/10^3</f>
        <v>0</v>
      </c>
      <c r="BR25" s="40">
        <f>BH25*VLOOKUP(BR$12,別紙!$B$4:$E$10,MATCH("設備利用率",別紙!$B$4:$E$4,0),0)/100*8760/10^3</f>
        <v>2732.0687999999996</v>
      </c>
      <c r="BS25" s="40">
        <f>BI25*VLOOKUP(BS$12,別紙!$B$4:$E$10,MATCH("設備利用率",別紙!$B$4:$E$4,0),0)/100*8760/10^3</f>
        <v>0</v>
      </c>
      <c r="BT25" s="40">
        <f>BJ25*VLOOKUP(BT$12,別紙!$B$4:$E$10,MATCH("設備利用率",別紙!$B$4:$E$4,0),0)/100*8760/10^3</f>
        <v>101616</v>
      </c>
      <c r="BU25" s="40">
        <f t="shared" si="6"/>
        <v>116498.214204</v>
      </c>
      <c r="BV25" s="42"/>
      <c r="BW25" s="38" t="str">
        <f t="shared" si="7"/>
        <v>19206</v>
      </c>
      <c r="BX25" s="38" t="str">
        <f t="shared" si="8"/>
        <v>大月市</v>
      </c>
      <c r="BY25" s="38">
        <f>(VLOOKUP($BW25&amp;"_"&amp;$AZ$8,データシート1!$A:$BS,MATCH("da_製造業",データシート1!$A$1:$BS$1,0),0)+VLOOKUP($BW25&amp;"_"&amp;$AZ$8,データシート1!$A:$BS,MATCH("da_建設業・鉱業",データシート1!$A$1:$BS$1,0),0)+VLOOKUP($BW25&amp;"_"&amp;$AZ$8,データシート1!$A:$BS,MATCH("da_農林水産業",データシート1!$A$1:$BS$1,0),0)+VLOOKUP($BW25&amp;"_"&amp;$AZ$8,データシート1!$A:$BS,MATCH("da_業務",データシート1!$A$1:$BS$1,0),0)+VLOOKUP($BW25&amp;"_"&amp;$AZ$8,データシート1!$A:$BS,MATCH("da_家庭",データシート1!$A$1:$BS$1,0),0)+VLOOKUP($BW25&amp;"_"&amp;$AZ$8,データシート1!$A:$BS,MATCH("da_鉄道",データシート1!$A$1:$BS$1,0),0))/10^3</f>
        <v>111155.42132779401</v>
      </c>
      <c r="BZ25" s="42"/>
      <c r="CA25" s="38" t="str">
        <f t="shared" si="9"/>
        <v>19206</v>
      </c>
      <c r="CB25" s="38" t="str">
        <f t="shared" si="10"/>
        <v>大月市</v>
      </c>
      <c r="CC25" s="260">
        <f t="shared" si="11"/>
        <v>2.7092345834570618E-2</v>
      </c>
      <c r="CD25" s="260">
        <f t="shared" si="1"/>
        <v>8.2215371763562403E-2</v>
      </c>
      <c r="CE25" s="260">
        <f t="shared" si="1"/>
        <v>0</v>
      </c>
      <c r="CF25" s="260">
        <f t="shared" si="1"/>
        <v>2.4578817365490526E-2</v>
      </c>
      <c r="CG25" s="260">
        <f t="shared" si="1"/>
        <v>0</v>
      </c>
      <c r="CH25" s="260">
        <f t="shared" si="1"/>
        <v>0.91417943260128942</v>
      </c>
      <c r="CI25" s="260">
        <f t="shared" si="12"/>
        <v>1.0480659675649131</v>
      </c>
      <c r="CK25" s="20" t="str">
        <f t="shared" si="13"/>
        <v>19206</v>
      </c>
      <c r="CL25" s="20" t="str">
        <f t="shared" si="14"/>
        <v>大月市</v>
      </c>
      <c r="CM25" s="20">
        <f>VLOOKUP($CK25&amp;"_"&amp;$AZ$7,データシート1!$A:$BS,MATCH("ca_太陽光発電（10kW未満）",データシート1!$A$1:$BS$1,0),0)</f>
        <v>574</v>
      </c>
      <c r="CN25" s="20">
        <f>VLOOKUP($CK25&amp;"_"&amp;$AZ$5,データシート1!$A:$BS,MATCH("ab_家庭",データシート1!$A$1:$BS$1,0),0)</f>
        <v>10231</v>
      </c>
      <c r="CO25" s="260">
        <f t="shared" si="15"/>
        <v>5.6103997654188255E-2</v>
      </c>
    </row>
    <row r="26" spans="1:94" ht="30" customHeight="1">
      <c r="A26" s="209"/>
      <c r="B26" s="534"/>
      <c r="C26" s="269"/>
      <c r="D26" s="269"/>
      <c r="E26" s="269"/>
      <c r="F26" s="269"/>
      <c r="G26" s="269"/>
      <c r="H26" s="269"/>
      <c r="I26" s="269"/>
      <c r="J26" s="269"/>
      <c r="K26" s="518"/>
      <c r="L26" s="269"/>
      <c r="M26" s="534"/>
      <c r="N26" s="269"/>
      <c r="O26" s="269"/>
      <c r="P26" s="269"/>
      <c r="Q26" s="269"/>
      <c r="R26" s="269"/>
      <c r="S26" s="269"/>
      <c r="T26" s="269"/>
      <c r="U26" s="269"/>
      <c r="V26" s="269"/>
      <c r="W26" s="518"/>
      <c r="X26" s="269"/>
      <c r="Y26" s="534"/>
      <c r="Z26" s="269"/>
      <c r="AA26" s="269"/>
      <c r="AB26" s="269"/>
      <c r="AC26" s="269"/>
      <c r="AD26" s="269"/>
      <c r="AE26" s="269"/>
      <c r="AF26" s="269"/>
      <c r="AG26" s="269"/>
      <c r="AH26" s="269"/>
      <c r="AI26" s="518"/>
      <c r="AJ26" s="209"/>
      <c r="AK26" s="517"/>
      <c r="AL26" s="209"/>
      <c r="AM26" s="209"/>
      <c r="AN26" s="209"/>
      <c r="AO26" s="209"/>
      <c r="AP26" s="209"/>
      <c r="AQ26" s="209"/>
      <c r="AR26" s="209"/>
      <c r="AS26" s="209"/>
      <c r="AT26" s="523"/>
      <c r="AU26" s="209"/>
      <c r="AX26" s="20" t="str">
        <f>比較地域マスタ!$Y19</f>
        <v>44209</v>
      </c>
      <c r="AY26" s="20" t="str">
        <f>IF(IFERROR(比較地域マスタ!$Z19,"")=0,"",IFERROR(比較地域マスタ!$Z19,""))</f>
        <v>豊後高田市</v>
      </c>
      <c r="BC26" s="960" t="str">
        <f t="shared" si="0"/>
        <v>44209</v>
      </c>
      <c r="BD26" s="123" t="str">
        <f t="shared" si="2"/>
        <v>豊後高田市</v>
      </c>
      <c r="BE26" s="40">
        <f>VLOOKUP($BC26&amp;"_"&amp;$AZ$7,データシート1!$A:$BS,MATCH("cb_"&amp;BE$12,データシート1!$A$1:$BS$1,0),0)</f>
        <v>5029.0390000000025</v>
      </c>
      <c r="BF26" s="40">
        <f>VLOOKUP($BC26&amp;"_"&amp;$AZ$7,データシート1!$A:$BS,MATCH("cb_"&amp;BF$12,データシート1!$A$1:$BS$1,0),0)</f>
        <v>59039.789999999928</v>
      </c>
      <c r="BG26" s="40">
        <f>VLOOKUP($BC26&amp;"_"&amp;$AZ$7,データシート1!$A:$BS,MATCH("cb_"&amp;BG$12,データシート1!$A$1:$BS$1,0),0)</f>
        <v>42.2</v>
      </c>
      <c r="BH26" s="40">
        <f>VLOOKUP($BC26&amp;"_"&amp;$AZ$7,データシート1!$A:$BS,MATCH("cb_"&amp;BH$12,データシート1!$A$1:$BS$1,0),0)</f>
        <v>0</v>
      </c>
      <c r="BI26" s="40">
        <f>VLOOKUP($BC26&amp;"_"&amp;$AZ$7,データシート1!$A:$BS,MATCH("cb_"&amp;BI$12,データシート1!$A$1:$BS$1,0),0)</f>
        <v>0</v>
      </c>
      <c r="BJ26" s="40">
        <f>VLOOKUP($BC26&amp;"_"&amp;$AZ$7,データシート1!$A:$BS,MATCH("cb_"&amp;BJ$12,データシート1!$A$1:$BS$1,0),0)</f>
        <v>0</v>
      </c>
      <c r="BK26" s="40">
        <f t="shared" si="3"/>
        <v>64111.02899999993</v>
      </c>
      <c r="BL26" s="42"/>
      <c r="BM26" s="960" t="str">
        <f t="shared" si="4"/>
        <v>44209</v>
      </c>
      <c r="BN26" s="123" t="str">
        <f t="shared" si="5"/>
        <v>豊後高田市</v>
      </c>
      <c r="BO26" s="40">
        <f>BE26*VLOOKUP(BO$12,別紙!$B$4:$E$10,MATCH("設備利用率",別紙!$B$4:$E$4,0),0)/100*8760/10^3</f>
        <v>6035.4502846800033</v>
      </c>
      <c r="BP26" s="40">
        <f>BF26*VLOOKUP(BP$12,別紙!$B$4:$E$10,MATCH("設備利用率",別紙!$B$4:$E$4,0),0)/100*8760/10^3</f>
        <v>78095.472620399902</v>
      </c>
      <c r="BQ26" s="40">
        <f>BG26*VLOOKUP(BQ$12,別紙!$B$4:$E$10,MATCH("設備利用率",別紙!$B$4:$E$4,0),0)/100*8760/10^3</f>
        <v>91.678656000000018</v>
      </c>
      <c r="BR26" s="40">
        <f>BH26*VLOOKUP(BR$12,別紙!$B$4:$E$10,MATCH("設備利用率",別紙!$B$4:$E$4,0),0)/100*8760/10^3</f>
        <v>0</v>
      </c>
      <c r="BS26" s="40">
        <f>BI26*VLOOKUP(BS$12,別紙!$B$4:$E$10,MATCH("設備利用率",別紙!$B$4:$E$4,0),0)/100*8760/10^3</f>
        <v>0</v>
      </c>
      <c r="BT26" s="40">
        <f>BJ26*VLOOKUP(BT$12,別紙!$B$4:$E$10,MATCH("設備利用率",別紙!$B$4:$E$4,0),0)/100*8760/10^3</f>
        <v>0</v>
      </c>
      <c r="BU26" s="40">
        <f t="shared" si="6"/>
        <v>84222.601561079908</v>
      </c>
      <c r="BV26" s="42"/>
      <c r="BW26" s="38" t="str">
        <f t="shared" si="7"/>
        <v>44209</v>
      </c>
      <c r="BX26" s="38" t="str">
        <f t="shared" si="8"/>
        <v>豊後高田市</v>
      </c>
      <c r="BY26" s="38">
        <f>(VLOOKUP($BW26&amp;"_"&amp;$AZ$8,データシート1!$A:$BS,MATCH("da_製造業",データシート1!$A$1:$BS$1,0),0)+VLOOKUP($BW26&amp;"_"&amp;$AZ$8,データシート1!$A:$BS,MATCH("da_建設業・鉱業",データシート1!$A$1:$BS$1,0),0)+VLOOKUP($BW26&amp;"_"&amp;$AZ$8,データシート1!$A:$BS,MATCH("da_農林水産業",データシート1!$A$1:$BS$1,0),0)+VLOOKUP($BW26&amp;"_"&amp;$AZ$8,データシート1!$A:$BS,MATCH("da_業務",データシート1!$A$1:$BS$1,0),0)+VLOOKUP($BW26&amp;"_"&amp;$AZ$8,データシート1!$A:$BS,MATCH("da_家庭",データシート1!$A$1:$BS$1,0),0)+VLOOKUP($BW26&amp;"_"&amp;$AZ$8,データシート1!$A:$BS,MATCH("da_鉄道",データシート1!$A$1:$BS$1,0),0))/10^3</f>
        <v>190787.72811191619</v>
      </c>
      <c r="BZ26" s="42"/>
      <c r="CA26" s="38" t="str">
        <f t="shared" si="9"/>
        <v>44209</v>
      </c>
      <c r="CB26" s="38" t="str">
        <f t="shared" si="10"/>
        <v>豊後高田市</v>
      </c>
      <c r="CC26" s="260">
        <f t="shared" si="11"/>
        <v>3.1634373680154128E-2</v>
      </c>
      <c r="CD26" s="260">
        <f t="shared" si="1"/>
        <v>0.40933173948477991</v>
      </c>
      <c r="CE26" s="260">
        <f t="shared" si="1"/>
        <v>4.8052700719944245E-4</v>
      </c>
      <c r="CF26" s="260">
        <f t="shared" si="1"/>
        <v>0</v>
      </c>
      <c r="CG26" s="260">
        <f t="shared" si="1"/>
        <v>0</v>
      </c>
      <c r="CH26" s="260">
        <f t="shared" si="1"/>
        <v>0</v>
      </c>
      <c r="CI26" s="260">
        <f t="shared" si="12"/>
        <v>0.44144664017213353</v>
      </c>
      <c r="CK26" s="20" t="str">
        <f t="shared" si="13"/>
        <v>44209</v>
      </c>
      <c r="CL26" s="20" t="str">
        <f t="shared" si="14"/>
        <v>豊後高田市</v>
      </c>
      <c r="CM26" s="20">
        <f>VLOOKUP($CK26&amp;"_"&amp;$AZ$7,データシート1!$A:$BS,MATCH("ca_太陽光発電（10kW未満）",データシート1!$A$1:$BS$1,0),0)</f>
        <v>978</v>
      </c>
      <c r="CN26" s="20">
        <f>VLOOKUP($CK26&amp;"_"&amp;$AZ$5,データシート1!$A:$BS,MATCH("ab_家庭",データシート1!$A$1:$BS$1,0),0)</f>
        <v>10811</v>
      </c>
      <c r="CO26" s="260">
        <f t="shared" si="15"/>
        <v>9.0463416890204415E-2</v>
      </c>
    </row>
    <row r="27" spans="1:94" ht="30" customHeight="1">
      <c r="A27" s="209"/>
      <c r="B27" s="534"/>
      <c r="C27" s="269"/>
      <c r="D27" s="269"/>
      <c r="E27" s="269"/>
      <c r="F27" s="269"/>
      <c r="G27" s="269"/>
      <c r="H27" s="269"/>
      <c r="I27" s="269"/>
      <c r="J27" s="269"/>
      <c r="K27" s="518"/>
      <c r="L27" s="269"/>
      <c r="M27" s="534"/>
      <c r="N27" s="269"/>
      <c r="O27" s="269"/>
      <c r="P27" s="269"/>
      <c r="Q27" s="269"/>
      <c r="R27" s="269"/>
      <c r="S27" s="269"/>
      <c r="T27" s="269"/>
      <c r="U27" s="269"/>
      <c r="V27" s="269"/>
      <c r="W27" s="518"/>
      <c r="X27" s="269"/>
      <c r="Y27" s="534"/>
      <c r="Z27" s="269"/>
      <c r="AA27" s="269"/>
      <c r="AB27" s="269"/>
      <c r="AC27" s="269"/>
      <c r="AD27" s="269"/>
      <c r="AE27" s="269"/>
      <c r="AF27" s="269"/>
      <c r="AG27" s="269"/>
      <c r="AH27" s="269"/>
      <c r="AI27" s="518"/>
      <c r="AJ27" s="209"/>
      <c r="AK27" s="517"/>
      <c r="AL27" s="209"/>
      <c r="AM27" s="209"/>
      <c r="AN27" s="209"/>
      <c r="AO27" s="209"/>
      <c r="AP27" s="209"/>
      <c r="AQ27" s="209"/>
      <c r="AR27" s="209"/>
      <c r="AS27" s="209"/>
      <c r="AT27" s="523"/>
      <c r="AU27" s="209"/>
      <c r="AX27" s="20" t="str">
        <f>比較地域マスタ!$Y20</f>
        <v>35213</v>
      </c>
      <c r="AY27" s="20" t="str">
        <f>IF(IFERROR(比較地域マスタ!$Z20,"")=0,"",IFERROR(比較地域マスタ!$Z20,""))</f>
        <v>美祢市</v>
      </c>
      <c r="BC27" s="960" t="str">
        <f t="shared" si="0"/>
        <v>35213</v>
      </c>
      <c r="BD27" s="123" t="str">
        <f t="shared" si="2"/>
        <v>美祢市</v>
      </c>
      <c r="BE27" s="40">
        <f>VLOOKUP($BC27&amp;"_"&amp;$AZ$7,データシート1!$A:$BS,MATCH("cb_"&amp;BE$12,データシート1!$A$1:$BS$1,0),0)</f>
        <v>3817.5550000000021</v>
      </c>
      <c r="BF27" s="40">
        <f>VLOOKUP($BC27&amp;"_"&amp;$AZ$7,データシート1!$A:$BS,MATCH("cb_"&amp;BF$12,データシート1!$A$1:$BS$1,0),0)</f>
        <v>140612.5</v>
      </c>
      <c r="BG27" s="40">
        <f>VLOOKUP($BC27&amp;"_"&amp;$AZ$7,データシート1!$A:$BS,MATCH("cb_"&amp;BG$12,データシート1!$A$1:$BS$1,0),0)</f>
        <v>0</v>
      </c>
      <c r="BH27" s="40">
        <f>VLOOKUP($BC27&amp;"_"&amp;$AZ$7,データシート1!$A:$BS,MATCH("cb_"&amp;BH$12,データシート1!$A$1:$BS$1,0),0)</f>
        <v>0</v>
      </c>
      <c r="BI27" s="40">
        <f>VLOOKUP($BC27&amp;"_"&amp;$AZ$7,データシート1!$A:$BS,MATCH("cb_"&amp;BI$12,データシート1!$A$1:$BS$1,0),0)</f>
        <v>0</v>
      </c>
      <c r="BJ27" s="40">
        <f>VLOOKUP($BC27&amp;"_"&amp;$AZ$7,データシート1!$A:$BS,MATCH("cb_"&amp;BJ$12,データシート1!$A$1:$BS$1,0),0)</f>
        <v>10755.058999999999</v>
      </c>
      <c r="BK27" s="40">
        <f t="shared" si="3"/>
        <v>155185.114</v>
      </c>
      <c r="BL27" s="42"/>
      <c r="BM27" s="960" t="str">
        <f t="shared" si="4"/>
        <v>35213</v>
      </c>
      <c r="BN27" s="123" t="str">
        <f t="shared" si="5"/>
        <v>美祢市</v>
      </c>
      <c r="BO27" s="40">
        <f>BE27*VLOOKUP(BO$12,別紙!$B$4:$E$10,MATCH("設備利用率",別紙!$B$4:$E$4,0),0)/100*8760/10^3</f>
        <v>4581.5241066000026</v>
      </c>
      <c r="BP27" s="40">
        <f>BF27*VLOOKUP(BP$12,別紙!$B$4:$E$10,MATCH("設備利用率",別紙!$B$4:$E$4,0),0)/100*8760/10^3</f>
        <v>185996.59049999999</v>
      </c>
      <c r="BQ27" s="40">
        <f>BG27*VLOOKUP(BQ$12,別紙!$B$4:$E$10,MATCH("設備利用率",別紙!$B$4:$E$4,0),0)/100*8760/10^3</f>
        <v>0</v>
      </c>
      <c r="BR27" s="40">
        <f>BH27*VLOOKUP(BR$12,別紙!$B$4:$E$10,MATCH("設備利用率",別紙!$B$4:$E$4,0),0)/100*8760/10^3</f>
        <v>0</v>
      </c>
      <c r="BS27" s="40">
        <f>BI27*VLOOKUP(BS$12,別紙!$B$4:$E$10,MATCH("設備利用率",別紙!$B$4:$E$4,0),0)/100*8760/10^3</f>
        <v>0</v>
      </c>
      <c r="BT27" s="40">
        <f>BJ27*VLOOKUP(BT$12,別紙!$B$4:$E$10,MATCH("設備利用率",別紙!$B$4:$E$4,0),0)/100*8760/10^3</f>
        <v>75371.453471999994</v>
      </c>
      <c r="BU27" s="40">
        <f t="shared" si="6"/>
        <v>265949.56807859999</v>
      </c>
      <c r="BV27" s="42"/>
      <c r="BW27" s="38" t="str">
        <f t="shared" si="7"/>
        <v>35213</v>
      </c>
      <c r="BX27" s="38" t="str">
        <f t="shared" si="8"/>
        <v>美祢市</v>
      </c>
      <c r="BY27" s="38">
        <f>(VLOOKUP($BW27&amp;"_"&amp;$AZ$8,データシート1!$A:$BS,MATCH("da_製造業",データシート1!$A$1:$BS$1,0),0)+VLOOKUP($BW27&amp;"_"&amp;$AZ$8,データシート1!$A:$BS,MATCH("da_建設業・鉱業",データシート1!$A$1:$BS$1,0),0)+VLOOKUP($BW27&amp;"_"&amp;$AZ$8,データシート1!$A:$BS,MATCH("da_農林水産業",データシート1!$A$1:$BS$1,0),0)+VLOOKUP($BW27&amp;"_"&amp;$AZ$8,データシート1!$A:$BS,MATCH("da_業務",データシート1!$A$1:$BS$1,0),0)+VLOOKUP($BW27&amp;"_"&amp;$AZ$8,データシート1!$A:$BS,MATCH("da_家庭",データシート1!$A$1:$BS$1,0),0)+VLOOKUP($BW27&amp;"_"&amp;$AZ$8,データシート1!$A:$BS,MATCH("da_鉄道",データシート1!$A$1:$BS$1,0),0))/10^3</f>
        <v>180361.73948904741</v>
      </c>
      <c r="BZ27" s="42"/>
      <c r="CA27" s="38" t="str">
        <f t="shared" si="9"/>
        <v>35213</v>
      </c>
      <c r="CB27" s="38" t="str">
        <f t="shared" si="10"/>
        <v>美祢市</v>
      </c>
      <c r="CC27" s="260">
        <f t="shared" si="11"/>
        <v>2.5401862499104023E-2</v>
      </c>
      <c r="CD27" s="260">
        <f t="shared" si="1"/>
        <v>1.0312419420377943</v>
      </c>
      <c r="CE27" s="260">
        <f t="shared" si="1"/>
        <v>0</v>
      </c>
      <c r="CF27" s="260">
        <f t="shared" si="1"/>
        <v>0</v>
      </c>
      <c r="CG27" s="260">
        <f t="shared" si="1"/>
        <v>0</v>
      </c>
      <c r="CH27" s="260">
        <f t="shared" si="1"/>
        <v>0.41789047768957105</v>
      </c>
      <c r="CI27" s="260">
        <f t="shared" si="12"/>
        <v>1.4745342822264693</v>
      </c>
      <c r="CK27" s="20" t="str">
        <f t="shared" si="13"/>
        <v>35213</v>
      </c>
      <c r="CL27" s="20" t="str">
        <f t="shared" si="14"/>
        <v>美祢市</v>
      </c>
      <c r="CM27" s="20">
        <f>VLOOKUP($CK27&amp;"_"&amp;$AZ$7,データシート1!$A:$BS,MATCH("ca_太陽光発電（10kW未満）",データシート1!$A$1:$BS$1,0),0)</f>
        <v>828</v>
      </c>
      <c r="CN27" s="20">
        <f>VLOOKUP($CK27&amp;"_"&amp;$AZ$5,データシート1!$A:$BS,MATCH("ab_家庭",データシート1!$A$1:$BS$1,0),0)</f>
        <v>10795</v>
      </c>
      <c r="CO27" s="260">
        <f t="shared" si="15"/>
        <v>7.6702176933765631E-2</v>
      </c>
    </row>
    <row r="28" spans="1:94" ht="30" customHeight="1">
      <c r="A28" s="209"/>
      <c r="B28" s="534"/>
      <c r="C28" s="269"/>
      <c r="D28" s="269"/>
      <c r="E28" s="269"/>
      <c r="F28" s="269"/>
      <c r="G28" s="269"/>
      <c r="H28" s="269"/>
      <c r="I28" s="269"/>
      <c r="J28" s="269"/>
      <c r="K28" s="518"/>
      <c r="L28" s="269"/>
      <c r="M28" s="534"/>
      <c r="N28" s="269"/>
      <c r="O28" s="269"/>
      <c r="P28" s="269"/>
      <c r="Q28" s="269"/>
      <c r="R28" s="269"/>
      <c r="S28" s="269"/>
      <c r="T28" s="269"/>
      <c r="U28" s="269"/>
      <c r="V28" s="269"/>
      <c r="W28" s="518"/>
      <c r="X28" s="269"/>
      <c r="Y28" s="534"/>
      <c r="Z28" s="269"/>
      <c r="AA28" s="269"/>
      <c r="AB28" s="269"/>
      <c r="AC28" s="269"/>
      <c r="AD28" s="269"/>
      <c r="AE28" s="269"/>
      <c r="AF28" s="269"/>
      <c r="AG28" s="269"/>
      <c r="AH28" s="269"/>
      <c r="AI28" s="518"/>
      <c r="AJ28" s="209"/>
      <c r="AK28" s="517"/>
      <c r="AL28" s="209"/>
      <c r="AM28" s="209"/>
      <c r="AN28" s="209"/>
      <c r="AO28" s="209"/>
      <c r="AP28" s="209"/>
      <c r="AQ28" s="209"/>
      <c r="AR28" s="209"/>
      <c r="AS28" s="209"/>
      <c r="AT28" s="523"/>
      <c r="AU28" s="209"/>
      <c r="AX28" s="20" t="str">
        <f>比較地域マスタ!$Y21</f>
        <v>32207</v>
      </c>
      <c r="AY28" s="20" t="str">
        <f>IF(IFERROR(比較地域マスタ!$Z21,"")=0,"",IFERROR(比較地域マスタ!$Z21,""))</f>
        <v>江津市</v>
      </c>
      <c r="BC28" s="960" t="str">
        <f t="shared" si="0"/>
        <v>32207</v>
      </c>
      <c r="BD28" s="123" t="str">
        <f t="shared" si="2"/>
        <v>江津市</v>
      </c>
      <c r="BE28" s="40">
        <f>VLOOKUP($BC28&amp;"_"&amp;$AZ$7,データシート1!$A:$BS,MATCH("cb_"&amp;BE$12,データシート1!$A$1:$BS$1,0),0)</f>
        <v>2575.4370000000008</v>
      </c>
      <c r="BF28" s="40">
        <f>VLOOKUP($BC28&amp;"_"&amp;$AZ$7,データシート1!$A:$BS,MATCH("cb_"&amp;BF$12,データシート1!$A$1:$BS$1,0),0)</f>
        <v>26944.600000000009</v>
      </c>
      <c r="BG28" s="40">
        <f>VLOOKUP($BC28&amp;"_"&amp;$AZ$7,データシート1!$A:$BS,MATCH("cb_"&amp;BG$12,データシート1!$A$1:$BS$1,0),0)</f>
        <v>42700</v>
      </c>
      <c r="BH28" s="40">
        <f>VLOOKUP($BC28&amp;"_"&amp;$AZ$7,データシート1!$A:$BS,MATCH("cb_"&amp;BH$12,データシート1!$A$1:$BS$1,0),0)</f>
        <v>10009</v>
      </c>
      <c r="BI28" s="40">
        <f>VLOOKUP($BC28&amp;"_"&amp;$AZ$7,データシート1!$A:$BS,MATCH("cb_"&amp;BI$12,データシート1!$A$1:$BS$1,0),0)</f>
        <v>0</v>
      </c>
      <c r="BJ28" s="40">
        <f>VLOOKUP($BC28&amp;"_"&amp;$AZ$7,データシート1!$A:$BS,MATCH("cb_"&amp;BJ$12,データシート1!$A$1:$BS$1,0),0)</f>
        <v>13726</v>
      </c>
      <c r="BK28" s="40">
        <f t="shared" si="3"/>
        <v>95955.037000000011</v>
      </c>
      <c r="BL28" s="42"/>
      <c r="BM28" s="960" t="str">
        <f t="shared" si="4"/>
        <v>32207</v>
      </c>
      <c r="BN28" s="123" t="str">
        <f t="shared" si="5"/>
        <v>江津市</v>
      </c>
      <c r="BO28" s="40">
        <f>BE28*VLOOKUP(BO$12,別紙!$B$4:$E$10,MATCH("設備利用率",別紙!$B$4:$E$4,0),0)/100*8760/10^3</f>
        <v>3090.8334524400007</v>
      </c>
      <c r="BP28" s="40">
        <f>BF28*VLOOKUP(BP$12,別紙!$B$4:$E$10,MATCH("設備利用率",別紙!$B$4:$E$4,0),0)/100*8760/10^3</f>
        <v>35641.239096000005</v>
      </c>
      <c r="BQ28" s="40">
        <f>BG28*VLOOKUP(BQ$12,別紙!$B$4:$E$10,MATCH("設備利用率",別紙!$B$4:$E$4,0),0)/100*8760/10^3</f>
        <v>92764.895999999993</v>
      </c>
      <c r="BR28" s="40">
        <f>BH28*VLOOKUP(BR$12,別紙!$B$4:$E$10,MATCH("設備利用率",別紙!$B$4:$E$4,0),0)/100*8760/10^3</f>
        <v>52607.303999999996</v>
      </c>
      <c r="BS28" s="40">
        <f>BI28*VLOOKUP(BS$12,別紙!$B$4:$E$10,MATCH("設備利用率",別紙!$B$4:$E$4,0),0)/100*8760/10^3</f>
        <v>0</v>
      </c>
      <c r="BT28" s="40">
        <f>BJ28*VLOOKUP(BT$12,別紙!$B$4:$E$10,MATCH("設備利用率",別紙!$B$4:$E$4,0),0)/100*8760/10^3</f>
        <v>96191.808000000005</v>
      </c>
      <c r="BU28" s="40">
        <f t="shared" si="6"/>
        <v>280296.08054843999</v>
      </c>
      <c r="BV28" s="42"/>
      <c r="BW28" s="38" t="str">
        <f t="shared" si="7"/>
        <v>32207</v>
      </c>
      <c r="BX28" s="38" t="str">
        <f t="shared" si="8"/>
        <v>江津市</v>
      </c>
      <c r="BY28" s="38">
        <f>(VLOOKUP($BW28&amp;"_"&amp;$AZ$8,データシート1!$A:$BS,MATCH("da_製造業",データシート1!$A$1:$BS$1,0),0)+VLOOKUP($BW28&amp;"_"&amp;$AZ$8,データシート1!$A:$BS,MATCH("da_建設業・鉱業",データシート1!$A$1:$BS$1,0),0)+VLOOKUP($BW28&amp;"_"&amp;$AZ$8,データシート1!$A:$BS,MATCH("da_農林水産業",データシート1!$A$1:$BS$1,0),0)+VLOOKUP($BW28&amp;"_"&amp;$AZ$8,データシート1!$A:$BS,MATCH("da_業務",データシート1!$A$1:$BS$1,0),0)+VLOOKUP($BW28&amp;"_"&amp;$AZ$8,データシート1!$A:$BS,MATCH("da_家庭",データシート1!$A$1:$BS$1,0),0)+VLOOKUP($BW28&amp;"_"&amp;$AZ$8,データシート1!$A:$BS,MATCH("da_鉄道",データシート1!$A$1:$BS$1,0),0))/10^3</f>
        <v>182266.07337500976</v>
      </c>
      <c r="BZ28" s="42"/>
      <c r="CA28" s="38" t="str">
        <f t="shared" si="9"/>
        <v>32207</v>
      </c>
      <c r="CB28" s="38" t="str">
        <f t="shared" si="10"/>
        <v>江津市</v>
      </c>
      <c r="CC28" s="260">
        <f t="shared" si="11"/>
        <v>1.6957810058708275E-2</v>
      </c>
      <c r="CD28" s="260">
        <f t="shared" si="1"/>
        <v>0.19554510851105394</v>
      </c>
      <c r="CE28" s="260">
        <f t="shared" si="1"/>
        <v>0.50895317094551984</v>
      </c>
      <c r="CF28" s="260">
        <f t="shared" si="1"/>
        <v>0.28862916189433263</v>
      </c>
      <c r="CG28" s="260">
        <f t="shared" si="1"/>
        <v>0</v>
      </c>
      <c r="CH28" s="260">
        <f t="shared" si="1"/>
        <v>0.52775487077118721</v>
      </c>
      <c r="CI28" s="260">
        <f t="shared" si="12"/>
        <v>1.5378401221808018</v>
      </c>
      <c r="CK28" s="20" t="str">
        <f t="shared" si="13"/>
        <v>32207</v>
      </c>
      <c r="CL28" s="20" t="str">
        <f t="shared" si="14"/>
        <v>江津市</v>
      </c>
      <c r="CM28" s="20">
        <f>VLOOKUP($CK28&amp;"_"&amp;$AZ$7,データシート1!$A:$BS,MATCH("ca_太陽光発電（10kW未満）",データシート1!$A$1:$BS$1,0),0)</f>
        <v>559</v>
      </c>
      <c r="CN28" s="20">
        <f>VLOOKUP($CK28&amp;"_"&amp;$AZ$5,データシート1!$A:$BS,MATCH("ab_家庭",データシート1!$A$1:$BS$1,0),0)</f>
        <v>11255</v>
      </c>
      <c r="CO28" s="260">
        <f t="shared" si="15"/>
        <v>4.9666814749000442E-2</v>
      </c>
    </row>
    <row r="29" spans="1:94" ht="30" customHeight="1">
      <c r="A29" s="209"/>
      <c r="B29" s="534"/>
      <c r="C29" s="269"/>
      <c r="D29" s="269"/>
      <c r="E29" s="269"/>
      <c r="F29" s="269"/>
      <c r="G29" s="269"/>
      <c r="H29" s="269"/>
      <c r="I29" s="269"/>
      <c r="J29" s="269"/>
      <c r="K29" s="518"/>
      <c r="L29" s="269"/>
      <c r="M29" s="534"/>
      <c r="N29" s="269"/>
      <c r="O29" s="269"/>
      <c r="P29" s="269"/>
      <c r="Q29" s="269"/>
      <c r="R29" s="269"/>
      <c r="S29" s="269"/>
      <c r="T29" s="269"/>
      <c r="U29" s="269"/>
      <c r="V29" s="269"/>
      <c r="W29" s="518"/>
      <c r="X29" s="269"/>
      <c r="Y29" s="534"/>
      <c r="Z29" s="269"/>
      <c r="AA29" s="269"/>
      <c r="AB29" s="269"/>
      <c r="AC29" s="269"/>
      <c r="AD29" s="269"/>
      <c r="AE29" s="269"/>
      <c r="AF29" s="269"/>
      <c r="AG29" s="269"/>
      <c r="AH29" s="269"/>
      <c r="AI29" s="518"/>
      <c r="AJ29" s="209"/>
      <c r="AK29" s="517"/>
      <c r="AL29" s="209"/>
      <c r="AM29" s="209"/>
      <c r="AN29" s="209"/>
      <c r="AO29" s="209"/>
      <c r="AP29" s="209"/>
      <c r="AQ29" s="209"/>
      <c r="AR29" s="209"/>
      <c r="AS29" s="209"/>
      <c r="AT29" s="523"/>
      <c r="AU29" s="209"/>
      <c r="AX29" s="20" t="str">
        <f>比較地域マスタ!$Y22</f>
        <v>37404</v>
      </c>
      <c r="AY29" s="20" t="str">
        <f>IF(IFERROR(比較地域マスタ!$Z22,"")=0,"",IFERROR(比較地域マスタ!$Z22,""))</f>
        <v>多度津町</v>
      </c>
      <c r="BC29" s="960" t="str">
        <f t="shared" si="0"/>
        <v>37404</v>
      </c>
      <c r="BD29" s="123" t="str">
        <f t="shared" si="2"/>
        <v>多度津町</v>
      </c>
      <c r="BE29" s="40">
        <f>VLOOKUP($BC29&amp;"_"&amp;$AZ$7,データシート1!$A:$BS,MATCH("cb_"&amp;BE$12,データシート1!$A$1:$BS$1,0),0)</f>
        <v>4223.3810000000012</v>
      </c>
      <c r="BF29" s="40">
        <f>VLOOKUP($BC29&amp;"_"&amp;$AZ$7,データシート1!$A:$BS,MATCH("cb_"&amp;BF$12,データシート1!$A$1:$BS$1,0),0)</f>
        <v>9773.1000000000022</v>
      </c>
      <c r="BG29" s="40">
        <f>VLOOKUP($BC29&amp;"_"&amp;$AZ$7,データシート1!$A:$BS,MATCH("cb_"&amp;BG$12,データシート1!$A$1:$BS$1,0),0)</f>
        <v>0</v>
      </c>
      <c r="BH29" s="40">
        <f>VLOOKUP($BC29&amp;"_"&amp;$AZ$7,データシート1!$A:$BS,MATCH("cb_"&amp;BH$12,データシート1!$A$1:$BS$1,0),0)</f>
        <v>0</v>
      </c>
      <c r="BI29" s="40">
        <f>VLOOKUP($BC29&amp;"_"&amp;$AZ$7,データシート1!$A:$BS,MATCH("cb_"&amp;BI$12,データシート1!$A$1:$BS$1,0),0)</f>
        <v>0</v>
      </c>
      <c r="BJ29" s="40">
        <f>VLOOKUP($BC29&amp;"_"&amp;$AZ$7,データシート1!$A:$BS,MATCH("cb_"&amp;BJ$12,データシート1!$A$1:$BS$1,0),0)</f>
        <v>0</v>
      </c>
      <c r="BK29" s="40">
        <f t="shared" si="3"/>
        <v>13996.481000000003</v>
      </c>
      <c r="BL29" s="42"/>
      <c r="BM29" s="960" t="str">
        <f t="shared" si="4"/>
        <v>37404</v>
      </c>
      <c r="BN29" s="123" t="str">
        <f t="shared" si="5"/>
        <v>多度津町</v>
      </c>
      <c r="BO29" s="40">
        <f>BE29*VLOOKUP(BO$12,別紙!$B$4:$E$10,MATCH("設備利用率",別紙!$B$4:$E$4,0),0)/100*8760/10^3</f>
        <v>5068.5640057200017</v>
      </c>
      <c r="BP29" s="40">
        <f>BF29*VLOOKUP(BP$12,別紙!$B$4:$E$10,MATCH("設備利用率",別紙!$B$4:$E$4,0),0)/100*8760/10^3</f>
        <v>12927.465756000003</v>
      </c>
      <c r="BQ29" s="40">
        <f>BG29*VLOOKUP(BQ$12,別紙!$B$4:$E$10,MATCH("設備利用率",別紙!$B$4:$E$4,0),0)/100*8760/10^3</f>
        <v>0</v>
      </c>
      <c r="BR29" s="40">
        <f>BH29*VLOOKUP(BR$12,別紙!$B$4:$E$10,MATCH("設備利用率",別紙!$B$4:$E$4,0),0)/100*8760/10^3</f>
        <v>0</v>
      </c>
      <c r="BS29" s="40">
        <f>BI29*VLOOKUP(BS$12,別紙!$B$4:$E$10,MATCH("設備利用率",別紙!$B$4:$E$4,0),0)/100*8760/10^3</f>
        <v>0</v>
      </c>
      <c r="BT29" s="40">
        <f>BJ29*VLOOKUP(BT$12,別紙!$B$4:$E$10,MATCH("設備利用率",別紙!$B$4:$E$4,0),0)/100*8760/10^3</f>
        <v>0</v>
      </c>
      <c r="BU29" s="40">
        <f t="shared" si="6"/>
        <v>17996.029761720005</v>
      </c>
      <c r="BV29" s="42"/>
      <c r="BW29" s="38" t="str">
        <f t="shared" si="7"/>
        <v>37404</v>
      </c>
      <c r="BX29" s="38" t="str">
        <f t="shared" si="8"/>
        <v>多度津町</v>
      </c>
      <c r="BY29" s="38">
        <f>(VLOOKUP($BW29&amp;"_"&amp;$AZ$8,データシート1!$A:$BS,MATCH("da_製造業",データシート1!$A$1:$BS$1,0),0)+VLOOKUP($BW29&amp;"_"&amp;$AZ$8,データシート1!$A:$BS,MATCH("da_建設業・鉱業",データシート1!$A$1:$BS$1,0),0)+VLOOKUP($BW29&amp;"_"&amp;$AZ$8,データシート1!$A:$BS,MATCH("da_農林水産業",データシート1!$A$1:$BS$1,0),0)+VLOOKUP($BW29&amp;"_"&amp;$AZ$8,データシート1!$A:$BS,MATCH("da_業務",データシート1!$A$1:$BS$1,0),0)+VLOOKUP($BW29&amp;"_"&amp;$AZ$8,データシート1!$A:$BS,MATCH("da_家庭",データシート1!$A$1:$BS$1,0),0)+VLOOKUP($BW29&amp;"_"&amp;$AZ$8,データシート1!$A:$BS,MATCH("da_鉄道",データシート1!$A$1:$BS$1,0),0))/10^3</f>
        <v>191040.68604224865</v>
      </c>
      <c r="BZ29" s="42"/>
      <c r="CA29" s="38" t="str">
        <f t="shared" si="9"/>
        <v>37404</v>
      </c>
      <c r="CB29" s="38" t="str">
        <f t="shared" si="10"/>
        <v>多度津町</v>
      </c>
      <c r="CC29" s="260">
        <f t="shared" si="11"/>
        <v>2.653133272667943E-2</v>
      </c>
      <c r="CD29" s="260">
        <f t="shared" ref="CD29:CD60" si="16">BP29/$BY29</f>
        <v>6.7668652284577191E-2</v>
      </c>
      <c r="CE29" s="260">
        <f t="shared" ref="CE29:CE60" si="17">BQ29/$BY29</f>
        <v>0</v>
      </c>
      <c r="CF29" s="260">
        <f t="shared" ref="CF29:CF60" si="18">BR29/$BY29</f>
        <v>0</v>
      </c>
      <c r="CG29" s="260">
        <f t="shared" ref="CG29:CG60" si="19">BS29/$BY29</f>
        <v>0</v>
      </c>
      <c r="CH29" s="260">
        <f t="shared" ref="CH29:CH60" si="20">BT29/$BY29</f>
        <v>0</v>
      </c>
      <c r="CI29" s="260">
        <f t="shared" si="12"/>
        <v>9.4199985011256621E-2</v>
      </c>
      <c r="CK29" s="20" t="str">
        <f t="shared" si="13"/>
        <v>37404</v>
      </c>
      <c r="CL29" s="20" t="str">
        <f t="shared" si="14"/>
        <v>多度津町</v>
      </c>
      <c r="CM29" s="20">
        <f>VLOOKUP($CK29&amp;"_"&amp;$AZ$7,データシート1!$A:$BS,MATCH("ca_太陽光発電（10kW未満）",データシート1!$A$1:$BS$1,0),0)</f>
        <v>873</v>
      </c>
      <c r="CN29" s="20">
        <f>VLOOKUP($CK29&amp;"_"&amp;$AZ$5,データシート1!$A:$BS,MATCH("ab_家庭",データシート1!$A$1:$BS$1,0),0)</f>
        <v>10349</v>
      </c>
      <c r="CO29" s="260">
        <f t="shared" si="15"/>
        <v>8.4355976422842788E-2</v>
      </c>
    </row>
    <row r="30" spans="1:94" ht="30" customHeight="1">
      <c r="A30" s="209"/>
      <c r="B30" s="534"/>
      <c r="C30" s="269"/>
      <c r="D30" s="269"/>
      <c r="E30" s="269"/>
      <c r="F30" s="269"/>
      <c r="G30" s="269"/>
      <c r="H30" s="269"/>
      <c r="I30" s="269"/>
      <c r="J30" s="269"/>
      <c r="K30" s="518"/>
      <c r="L30" s="269"/>
      <c r="M30" s="534"/>
      <c r="N30" s="269"/>
      <c r="O30" s="269"/>
      <c r="P30" s="269"/>
      <c r="Q30" s="269"/>
      <c r="R30" s="269"/>
      <c r="S30" s="269"/>
      <c r="T30" s="269"/>
      <c r="U30" s="269"/>
      <c r="V30" s="269"/>
      <c r="W30" s="518"/>
      <c r="X30" s="269"/>
      <c r="Y30" s="534"/>
      <c r="Z30" s="269"/>
      <c r="AA30" s="269"/>
      <c r="AB30" s="269"/>
      <c r="AC30" s="269"/>
      <c r="AD30" s="269"/>
      <c r="AE30" s="269"/>
      <c r="AF30" s="269"/>
      <c r="AG30" s="269"/>
      <c r="AH30" s="269"/>
      <c r="AI30" s="518"/>
      <c r="AJ30" s="209"/>
      <c r="AK30" s="517"/>
      <c r="AL30" s="209"/>
      <c r="AM30" s="209"/>
      <c r="AN30" s="209"/>
      <c r="AO30" s="209"/>
      <c r="AP30" s="209"/>
      <c r="AQ30" s="209"/>
      <c r="AR30" s="209"/>
      <c r="AS30" s="209"/>
      <c r="AT30" s="523"/>
      <c r="AU30" s="209"/>
      <c r="AX30" s="20" t="str">
        <f>比較地域マスタ!$Y23</f>
        <v>06381</v>
      </c>
      <c r="AY30" s="20" t="str">
        <f>IF(IFERROR(比較地域マスタ!$Z23,"")=0,"",IFERROR(比較地域マスタ!$Z23,""))</f>
        <v>高畠町</v>
      </c>
      <c r="BC30" s="960" t="str">
        <f t="shared" si="0"/>
        <v>06381</v>
      </c>
      <c r="BD30" s="123" t="str">
        <f t="shared" si="2"/>
        <v>高畠町</v>
      </c>
      <c r="BE30" s="40">
        <f>VLOOKUP($BC30&amp;"_"&amp;$AZ$7,データシート1!$A:$BS,MATCH("cb_"&amp;BE$12,データシート1!$A$1:$BS$1,0),0)</f>
        <v>1625.6</v>
      </c>
      <c r="BF30" s="40">
        <f>VLOOKUP($BC30&amp;"_"&amp;$AZ$7,データシート1!$A:$BS,MATCH("cb_"&amp;BF$12,データシート1!$A$1:$BS$1,0),0)</f>
        <v>6408.2</v>
      </c>
      <c r="BG30" s="40">
        <f>VLOOKUP($BC30&amp;"_"&amp;$AZ$7,データシート1!$A:$BS,MATCH("cb_"&amp;BG$12,データシート1!$A$1:$BS$1,0),0)</f>
        <v>0</v>
      </c>
      <c r="BH30" s="40">
        <f>VLOOKUP($BC30&amp;"_"&amp;$AZ$7,データシート1!$A:$BS,MATCH("cb_"&amp;BH$12,データシート1!$A$1:$BS$1,0),0)</f>
        <v>120</v>
      </c>
      <c r="BI30" s="40">
        <f>VLOOKUP($BC30&amp;"_"&amp;$AZ$7,データシート1!$A:$BS,MATCH("cb_"&amp;BI$12,データシート1!$A$1:$BS$1,0),0)</f>
        <v>0</v>
      </c>
      <c r="BJ30" s="40">
        <f>VLOOKUP($BC30&amp;"_"&amp;$AZ$7,データシート1!$A:$BS,MATCH("cb_"&amp;BJ$12,データシート1!$A$1:$BS$1,0),0)</f>
        <v>1102.5</v>
      </c>
      <c r="BK30" s="40">
        <f t="shared" si="3"/>
        <v>9256.2999999999993</v>
      </c>
      <c r="BL30" s="42"/>
      <c r="BM30" s="960" t="str">
        <f t="shared" si="4"/>
        <v>06381</v>
      </c>
      <c r="BN30" s="123" t="str">
        <f t="shared" si="5"/>
        <v>高畠町</v>
      </c>
      <c r="BO30" s="40">
        <f>BE30*VLOOKUP(BO$12,別紙!$B$4:$E$10,MATCH("設備利用率",別紙!$B$4:$E$4,0),0)/100*8760/10^3</f>
        <v>1950.9150719999998</v>
      </c>
      <c r="BP30" s="40">
        <f>BF30*VLOOKUP(BP$12,別紙!$B$4:$E$10,MATCH("設備利用率",別紙!$B$4:$E$4,0),0)/100*8760/10^3</f>
        <v>8476.5106319999995</v>
      </c>
      <c r="BQ30" s="40">
        <f>BG30*VLOOKUP(BQ$12,別紙!$B$4:$E$10,MATCH("設備利用率",別紙!$B$4:$E$4,0),0)/100*8760/10^3</f>
        <v>0</v>
      </c>
      <c r="BR30" s="40">
        <f>BH30*VLOOKUP(BR$12,別紙!$B$4:$E$10,MATCH("設備利用率",別紙!$B$4:$E$4,0),0)/100*8760/10^3</f>
        <v>630.72</v>
      </c>
      <c r="BS30" s="40">
        <f>BI30*VLOOKUP(BS$12,別紙!$B$4:$E$10,MATCH("設備利用率",別紙!$B$4:$E$4,0),0)/100*8760/10^3</f>
        <v>0</v>
      </c>
      <c r="BT30" s="40">
        <f>BJ30*VLOOKUP(BT$12,別紙!$B$4:$E$10,MATCH("設備利用率",別紙!$B$4:$E$4,0),0)/100*8760/10^3</f>
        <v>7726.32</v>
      </c>
      <c r="BU30" s="40">
        <f t="shared" si="6"/>
        <v>18784.465703999998</v>
      </c>
      <c r="BV30" s="42"/>
      <c r="BW30" s="38" t="str">
        <f t="shared" si="7"/>
        <v>06381</v>
      </c>
      <c r="BX30" s="38" t="str">
        <f t="shared" si="8"/>
        <v>高畠町</v>
      </c>
      <c r="BY30" s="38">
        <f>(VLOOKUP($BW30&amp;"_"&amp;$AZ$8,データシート1!$A:$BS,MATCH("da_製造業",データシート1!$A$1:$BS$1,0),0)+VLOOKUP($BW30&amp;"_"&amp;$AZ$8,データシート1!$A:$BS,MATCH("da_建設業・鉱業",データシート1!$A$1:$BS$1,0),0)+VLOOKUP($BW30&amp;"_"&amp;$AZ$8,データシート1!$A:$BS,MATCH("da_農林水産業",データシート1!$A$1:$BS$1,0),0)+VLOOKUP($BW30&amp;"_"&amp;$AZ$8,データシート1!$A:$BS,MATCH("da_業務",データシート1!$A$1:$BS$1,0),0)+VLOOKUP($BW30&amp;"_"&amp;$AZ$8,データシート1!$A:$BS,MATCH("da_家庭",データシート1!$A$1:$BS$1,0),0)+VLOOKUP($BW30&amp;"_"&amp;$AZ$8,データシート1!$A:$BS,MATCH("da_鉄道",データシート1!$A$1:$BS$1,0),0))/10^3</f>
        <v>114097.04141122132</v>
      </c>
      <c r="BZ30" s="42"/>
      <c r="CA30" s="38" t="str">
        <f t="shared" si="9"/>
        <v>06381</v>
      </c>
      <c r="CB30" s="38" t="str">
        <f t="shared" si="10"/>
        <v>高畠町</v>
      </c>
      <c r="CC30" s="260">
        <f t="shared" si="11"/>
        <v>1.7098734970424304E-2</v>
      </c>
      <c r="CD30" s="260">
        <f t="shared" si="16"/>
        <v>7.4292115966876807E-2</v>
      </c>
      <c r="CE30" s="260">
        <f t="shared" si="17"/>
        <v>0</v>
      </c>
      <c r="CF30" s="260">
        <f t="shared" si="18"/>
        <v>5.5279259847483605E-3</v>
      </c>
      <c r="CG30" s="260">
        <f t="shared" si="19"/>
        <v>0</v>
      </c>
      <c r="CH30" s="260">
        <f t="shared" si="20"/>
        <v>6.7717093313167401E-2</v>
      </c>
      <c r="CI30" s="260">
        <f t="shared" si="12"/>
        <v>0.16463587023521686</v>
      </c>
      <c r="CK30" s="20" t="str">
        <f t="shared" si="13"/>
        <v>06381</v>
      </c>
      <c r="CL30" s="20" t="str">
        <f t="shared" si="14"/>
        <v>高畠町</v>
      </c>
      <c r="CM30" s="20">
        <f>VLOOKUP($CK30&amp;"_"&amp;$AZ$7,データシート1!$A:$BS,MATCH("ca_太陽光発電（10kW未満）",データシート1!$A$1:$BS$1,0),0)</f>
        <v>350</v>
      </c>
      <c r="CN30" s="20">
        <f>VLOOKUP($CK30&amp;"_"&amp;$AZ$5,データシート1!$A:$BS,MATCH("ab_家庭",データシート1!$A$1:$BS$1,0),0)</f>
        <v>7741</v>
      </c>
      <c r="CO30" s="260">
        <f t="shared" si="15"/>
        <v>4.5213796667097274E-2</v>
      </c>
    </row>
    <row r="31" spans="1:94" ht="30" customHeight="1">
      <c r="A31" s="209"/>
      <c r="B31" s="534"/>
      <c r="C31" s="269"/>
      <c r="D31" s="269"/>
      <c r="E31" s="269"/>
      <c r="F31" s="269"/>
      <c r="G31" s="269"/>
      <c r="H31" s="269"/>
      <c r="I31" s="269"/>
      <c r="J31" s="269"/>
      <c r="K31" s="518"/>
      <c r="L31" s="269"/>
      <c r="M31" s="534"/>
      <c r="N31" s="269"/>
      <c r="O31" s="269"/>
      <c r="P31" s="269"/>
      <c r="Q31" s="269"/>
      <c r="R31" s="269"/>
      <c r="S31" s="269"/>
      <c r="T31" s="269"/>
      <c r="U31" s="269"/>
      <c r="V31" s="269"/>
      <c r="W31" s="518"/>
      <c r="X31" s="269"/>
      <c r="Y31" s="534"/>
      <c r="Z31" s="269"/>
      <c r="AA31" s="269"/>
      <c r="AB31" s="269"/>
      <c r="AC31" s="269"/>
      <c r="AD31" s="269"/>
      <c r="AE31" s="269"/>
      <c r="AF31" s="269"/>
      <c r="AG31" s="269"/>
      <c r="AH31" s="269"/>
      <c r="AI31" s="518"/>
      <c r="AJ31" s="209"/>
      <c r="AK31" s="517"/>
      <c r="AL31" s="209"/>
      <c r="AM31" s="209"/>
      <c r="AN31" s="209"/>
      <c r="AO31" s="209"/>
      <c r="AP31" s="209"/>
      <c r="AQ31" s="209"/>
      <c r="AR31" s="209"/>
      <c r="AS31" s="209"/>
      <c r="AT31" s="523"/>
      <c r="AU31" s="209"/>
      <c r="AX31" s="20" t="str">
        <f>比較地域マスタ!$Y24</f>
        <v>21403</v>
      </c>
      <c r="AY31" s="20" t="str">
        <f>IF(IFERROR(比較地域マスタ!$Z24,"")=0,"",IFERROR(比較地域マスタ!$Z24,""))</f>
        <v>大野町</v>
      </c>
      <c r="BC31" s="960" t="str">
        <f t="shared" si="0"/>
        <v>21403</v>
      </c>
      <c r="BD31" s="123" t="str">
        <f t="shared" si="2"/>
        <v>大野町</v>
      </c>
      <c r="BE31" s="40">
        <f>VLOOKUP($BC31&amp;"_"&amp;$AZ$7,データシート1!$A:$BS,MATCH("cb_"&amp;BE$12,データシート1!$A$1:$BS$1,0),0)</f>
        <v>4611.9000000000042</v>
      </c>
      <c r="BF31" s="40">
        <f>VLOOKUP($BC31&amp;"_"&amp;$AZ$7,データシート1!$A:$BS,MATCH("cb_"&amp;BF$12,データシート1!$A$1:$BS$1,0),0)</f>
        <v>12020.1</v>
      </c>
      <c r="BG31" s="40">
        <f>VLOOKUP($BC31&amp;"_"&amp;$AZ$7,データシート1!$A:$BS,MATCH("cb_"&amp;BG$12,データシート1!$A$1:$BS$1,0),0)</f>
        <v>0</v>
      </c>
      <c r="BH31" s="40">
        <f>VLOOKUP($BC31&amp;"_"&amp;$AZ$7,データシート1!$A:$BS,MATCH("cb_"&amp;BH$12,データシート1!$A$1:$BS$1,0),0)</f>
        <v>0</v>
      </c>
      <c r="BI31" s="40">
        <f>VLOOKUP($BC31&amp;"_"&amp;$AZ$7,データシート1!$A:$BS,MATCH("cb_"&amp;BI$12,データシート1!$A$1:$BS$1,0),0)</f>
        <v>0</v>
      </c>
      <c r="BJ31" s="40">
        <f>VLOOKUP($BC31&amp;"_"&amp;$AZ$7,データシート1!$A:$BS,MATCH("cb_"&amp;BJ$12,データシート1!$A$1:$BS$1,0),0)</f>
        <v>0</v>
      </c>
      <c r="BK31" s="40">
        <f t="shared" si="3"/>
        <v>16632.000000000004</v>
      </c>
      <c r="BL31" s="42"/>
      <c r="BM31" s="960" t="str">
        <f t="shared" si="4"/>
        <v>21403</v>
      </c>
      <c r="BN31" s="123" t="str">
        <f t="shared" si="5"/>
        <v>大野町</v>
      </c>
      <c r="BO31" s="40">
        <f>BE31*VLOOKUP(BO$12,別紙!$B$4:$E$10,MATCH("設備利用率",別紙!$B$4:$E$4,0),0)/100*8760/10^3</f>
        <v>5534.8334280000054</v>
      </c>
      <c r="BP31" s="40">
        <f>BF31*VLOOKUP(BP$12,別紙!$B$4:$E$10,MATCH("設備利用率",別紙!$B$4:$E$4,0),0)/100*8760/10^3</f>
        <v>15899.707476</v>
      </c>
      <c r="BQ31" s="40">
        <f>BG31*VLOOKUP(BQ$12,別紙!$B$4:$E$10,MATCH("設備利用率",別紙!$B$4:$E$4,0),0)/100*8760/10^3</f>
        <v>0</v>
      </c>
      <c r="BR31" s="40">
        <f>BH31*VLOOKUP(BR$12,別紙!$B$4:$E$10,MATCH("設備利用率",別紙!$B$4:$E$4,0),0)/100*8760/10^3</f>
        <v>0</v>
      </c>
      <c r="BS31" s="40">
        <f>BI31*VLOOKUP(BS$12,別紙!$B$4:$E$10,MATCH("設備利用率",別紙!$B$4:$E$4,0),0)/100*8760/10^3</f>
        <v>0</v>
      </c>
      <c r="BT31" s="40">
        <f>BJ31*VLOOKUP(BT$12,別紙!$B$4:$E$10,MATCH("設備利用率",別紙!$B$4:$E$4,0),0)/100*8760/10^3</f>
        <v>0</v>
      </c>
      <c r="BU31" s="40">
        <f t="shared" si="6"/>
        <v>21434.540904000005</v>
      </c>
      <c r="BV31" s="42"/>
      <c r="BW31" s="38" t="str">
        <f t="shared" si="7"/>
        <v>21403</v>
      </c>
      <c r="BX31" s="38" t="str">
        <f t="shared" si="8"/>
        <v>大野町</v>
      </c>
      <c r="BY31" s="38">
        <f>(VLOOKUP($BW31&amp;"_"&amp;$AZ$8,データシート1!$A:$BS,MATCH("da_製造業",データシート1!$A$1:$BS$1,0),0)+VLOOKUP($BW31&amp;"_"&amp;$AZ$8,データシート1!$A:$BS,MATCH("da_建設業・鉱業",データシート1!$A$1:$BS$1,0),0)+VLOOKUP($BW31&amp;"_"&amp;$AZ$8,データシート1!$A:$BS,MATCH("da_農林水産業",データシート1!$A$1:$BS$1,0),0)+VLOOKUP($BW31&amp;"_"&amp;$AZ$8,データシート1!$A:$BS,MATCH("da_業務",データシート1!$A$1:$BS$1,0),0)+VLOOKUP($BW31&amp;"_"&amp;$AZ$8,データシート1!$A:$BS,MATCH("da_家庭",データシート1!$A$1:$BS$1,0),0)+VLOOKUP($BW31&amp;"_"&amp;$AZ$8,データシート1!$A:$BS,MATCH("da_鉄道",データシート1!$A$1:$BS$1,0),0))/10^3</f>
        <v>117396.61819560252</v>
      </c>
      <c r="BZ31" s="42"/>
      <c r="CA31" s="38" t="str">
        <f t="shared" si="9"/>
        <v>21403</v>
      </c>
      <c r="CB31" s="38" t="str">
        <f t="shared" si="10"/>
        <v>大野町</v>
      </c>
      <c r="CC31" s="260">
        <f t="shared" si="11"/>
        <v>4.7146446917048675E-2</v>
      </c>
      <c r="CD31" s="260">
        <f t="shared" si="16"/>
        <v>0.13543582192042714</v>
      </c>
      <c r="CE31" s="260">
        <f t="shared" si="17"/>
        <v>0</v>
      </c>
      <c r="CF31" s="260">
        <f t="shared" si="18"/>
        <v>0</v>
      </c>
      <c r="CG31" s="260">
        <f t="shared" si="19"/>
        <v>0</v>
      </c>
      <c r="CH31" s="260">
        <f t="shared" si="20"/>
        <v>0</v>
      </c>
      <c r="CI31" s="260">
        <f t="shared" si="12"/>
        <v>0.1825822688374758</v>
      </c>
      <c r="CK31" s="20" t="str">
        <f t="shared" si="13"/>
        <v>21403</v>
      </c>
      <c r="CL31" s="20" t="str">
        <f t="shared" si="14"/>
        <v>大野町</v>
      </c>
      <c r="CM31" s="20">
        <f>VLOOKUP($CK31&amp;"_"&amp;$AZ$7,データシート1!$A:$BS,MATCH("ca_太陽光発電（10kW未満）",データシート1!$A$1:$BS$1,0),0)</f>
        <v>1009</v>
      </c>
      <c r="CN31" s="20">
        <f>VLOOKUP($CK31&amp;"_"&amp;$AZ$5,データシート1!$A:$BS,MATCH("ab_家庭",データシート1!$A$1:$BS$1,0),0)</f>
        <v>8251</v>
      </c>
      <c r="CO31" s="260">
        <f t="shared" si="15"/>
        <v>0.12228820749000122</v>
      </c>
    </row>
    <row r="32" spans="1:94" s="26" customFormat="1" ht="30" customHeight="1">
      <c r="A32" s="209"/>
      <c r="B32" s="534"/>
      <c r="C32" s="269"/>
      <c r="D32" s="269"/>
      <c r="E32" s="269"/>
      <c r="F32" s="269"/>
      <c r="G32" s="269"/>
      <c r="H32" s="269"/>
      <c r="I32" s="269"/>
      <c r="J32" s="269"/>
      <c r="K32" s="518"/>
      <c r="L32" s="269"/>
      <c r="M32" s="534"/>
      <c r="N32" s="269"/>
      <c r="O32" s="269"/>
      <c r="P32" s="269"/>
      <c r="Q32" s="269"/>
      <c r="R32" s="269"/>
      <c r="S32" s="269"/>
      <c r="T32" s="269"/>
      <c r="U32" s="269"/>
      <c r="V32" s="269"/>
      <c r="W32" s="518"/>
      <c r="X32" s="269"/>
      <c r="Y32" s="534"/>
      <c r="Z32" s="269"/>
      <c r="AA32" s="269"/>
      <c r="AB32" s="269"/>
      <c r="AC32" s="269"/>
      <c r="AD32" s="269"/>
      <c r="AE32" s="269"/>
      <c r="AF32" s="269"/>
      <c r="AG32" s="269"/>
      <c r="AH32" s="269"/>
      <c r="AI32" s="518"/>
      <c r="AJ32" s="209"/>
      <c r="AK32" s="517"/>
      <c r="AL32" s="209"/>
      <c r="AM32" s="209"/>
      <c r="AN32" s="209"/>
      <c r="AO32" s="209"/>
      <c r="AP32" s="209"/>
      <c r="AQ32" s="209"/>
      <c r="AR32" s="209"/>
      <c r="AS32" s="209"/>
      <c r="AT32" s="523"/>
      <c r="AU32" s="265"/>
      <c r="AW32" s="18"/>
      <c r="AX32" s="20" t="str">
        <f>比較地域マスタ!$Y25</f>
        <v>30205</v>
      </c>
      <c r="AY32" s="20" t="str">
        <f>IF(IFERROR(比較地域マスタ!$Z25,"")=0,"",IFERROR(比較地域マスタ!$Z25,""))</f>
        <v>御坊市</v>
      </c>
      <c r="AZ32" s="24"/>
      <c r="BA32" s="24"/>
      <c r="BB32" s="24"/>
      <c r="BC32" s="960" t="str">
        <f t="shared" si="0"/>
        <v>30205</v>
      </c>
      <c r="BD32" s="123" t="str">
        <f t="shared" si="2"/>
        <v>御坊市</v>
      </c>
      <c r="BE32" s="40">
        <f>VLOOKUP($BC32&amp;"_"&amp;$AZ$7,データシート1!$A:$BS,MATCH("cb_"&amp;BE$12,データシート1!$A$1:$BS$1,0),0)</f>
        <v>2979.7000000000007</v>
      </c>
      <c r="BF32" s="40">
        <f>VLOOKUP($BC32&amp;"_"&amp;$AZ$7,データシート1!$A:$BS,MATCH("cb_"&amp;BF$12,データシート1!$A$1:$BS$1,0),0)</f>
        <v>18379.900000000001</v>
      </c>
      <c r="BG32" s="40">
        <f>VLOOKUP($BC32&amp;"_"&amp;$AZ$7,データシート1!$A:$BS,MATCH("cb_"&amp;BG$12,データシート1!$A$1:$BS$1,0),0)</f>
        <v>0</v>
      </c>
      <c r="BH32" s="40">
        <f>VLOOKUP($BC32&amp;"_"&amp;$AZ$7,データシート1!$A:$BS,MATCH("cb_"&amp;BH$12,データシート1!$A$1:$BS$1,0),0)</f>
        <v>0</v>
      </c>
      <c r="BI32" s="40">
        <f>VLOOKUP($BC32&amp;"_"&amp;$AZ$7,データシート1!$A:$BS,MATCH("cb_"&amp;BI$12,データシート1!$A$1:$BS$1,0),0)</f>
        <v>0</v>
      </c>
      <c r="BJ32" s="40">
        <f>VLOOKUP($BC32&amp;"_"&amp;$AZ$7,データシート1!$A:$BS,MATCH("cb_"&amp;BJ$12,データシート1!$A$1:$BS$1,0),0)</f>
        <v>0</v>
      </c>
      <c r="BK32" s="40">
        <f t="shared" si="3"/>
        <v>21359.600000000002</v>
      </c>
      <c r="BL32" s="42"/>
      <c r="BM32" s="960" t="str">
        <f t="shared" si="4"/>
        <v>30205</v>
      </c>
      <c r="BN32" s="123" t="str">
        <f t="shared" si="5"/>
        <v>御坊市</v>
      </c>
      <c r="BO32" s="40">
        <f>BE32*VLOOKUP(BO$12,別紙!$B$4:$E$10,MATCH("設備利用率",別紙!$B$4:$E$4,0),0)/100*8760/10^3</f>
        <v>3575.9975640000007</v>
      </c>
      <c r="BP32" s="40">
        <f>BF32*VLOOKUP(BP$12,別紙!$B$4:$E$10,MATCH("設備利用率",別紙!$B$4:$E$4,0),0)/100*8760/10^3</f>
        <v>24312.196523999999</v>
      </c>
      <c r="BQ32" s="40">
        <f>BG32*VLOOKUP(BQ$12,別紙!$B$4:$E$10,MATCH("設備利用率",別紙!$B$4:$E$4,0),0)/100*8760/10^3</f>
        <v>0</v>
      </c>
      <c r="BR32" s="40">
        <f>BH32*VLOOKUP(BR$12,別紙!$B$4:$E$10,MATCH("設備利用率",別紙!$B$4:$E$4,0),0)/100*8760/10^3</f>
        <v>0</v>
      </c>
      <c r="BS32" s="40">
        <f>BI32*VLOOKUP(BS$12,別紙!$B$4:$E$10,MATCH("設備利用率",別紙!$B$4:$E$4,0),0)/100*8760/10^3</f>
        <v>0</v>
      </c>
      <c r="BT32" s="40">
        <f>BJ32*VLOOKUP(BT$12,別紙!$B$4:$E$10,MATCH("設備利用率",別紙!$B$4:$E$4,0),0)/100*8760/10^3</f>
        <v>0</v>
      </c>
      <c r="BU32" s="40">
        <f t="shared" si="6"/>
        <v>27888.194088</v>
      </c>
      <c r="BV32" s="42"/>
      <c r="BW32" s="38" t="str">
        <f t="shared" si="7"/>
        <v>30205</v>
      </c>
      <c r="BX32" s="38" t="str">
        <f t="shared" si="8"/>
        <v>御坊市</v>
      </c>
      <c r="BY32" s="38">
        <f>(VLOOKUP($BW32&amp;"_"&amp;$AZ$8,データシート1!$A:$BS,MATCH("da_製造業",データシート1!$A$1:$BS$1,0),0)+VLOOKUP($BW32&amp;"_"&amp;$AZ$8,データシート1!$A:$BS,MATCH("da_建設業・鉱業",データシート1!$A$1:$BS$1,0),0)+VLOOKUP($BW32&amp;"_"&amp;$AZ$8,データシート1!$A:$BS,MATCH("da_農林水産業",データシート1!$A$1:$BS$1,0),0)+VLOOKUP($BW32&amp;"_"&amp;$AZ$8,データシート1!$A:$BS,MATCH("da_業務",データシート1!$A$1:$BS$1,0),0)+VLOOKUP($BW32&amp;"_"&amp;$AZ$8,データシート1!$A:$BS,MATCH("da_家庭",データシート1!$A$1:$BS$1,0),0)+VLOOKUP($BW32&amp;"_"&amp;$AZ$8,データシート1!$A:$BS,MATCH("da_鉄道",データシート1!$A$1:$BS$1,0),0))/10^3</f>
        <v>157218.52646282734</v>
      </c>
      <c r="BZ32" s="42"/>
      <c r="CA32" s="38" t="str">
        <f t="shared" si="9"/>
        <v>30205</v>
      </c>
      <c r="CB32" s="38" t="str">
        <f t="shared" si="10"/>
        <v>御坊市</v>
      </c>
      <c r="CC32" s="260">
        <f t="shared" si="11"/>
        <v>2.2745395497937755E-2</v>
      </c>
      <c r="CD32" s="260">
        <f t="shared" si="16"/>
        <v>0.15463951399995063</v>
      </c>
      <c r="CE32" s="260">
        <f t="shared" si="17"/>
        <v>0</v>
      </c>
      <c r="CF32" s="260">
        <f t="shared" si="18"/>
        <v>0</v>
      </c>
      <c r="CG32" s="260">
        <f t="shared" si="19"/>
        <v>0</v>
      </c>
      <c r="CH32" s="260">
        <f t="shared" si="20"/>
        <v>0</v>
      </c>
      <c r="CI32" s="260">
        <f t="shared" si="12"/>
        <v>0.1773849094978884</v>
      </c>
      <c r="CJ32" s="24"/>
      <c r="CK32" s="20" t="str">
        <f t="shared" si="13"/>
        <v>30205</v>
      </c>
      <c r="CL32" s="20" t="str">
        <f t="shared" si="14"/>
        <v>御坊市</v>
      </c>
      <c r="CM32" s="20">
        <f>VLOOKUP($CK32&amp;"_"&amp;$AZ$7,データシート1!$A:$BS,MATCH("ca_太陽光発電（10kW未満）",データシート1!$A$1:$BS$1,0),0)</f>
        <v>611</v>
      </c>
      <c r="CN32" s="20">
        <f>VLOOKUP($CK32&amp;"_"&amp;$AZ$5,データシート1!$A:$BS,MATCH("ab_家庭",データシート1!$A$1:$BS$1,0),0)</f>
        <v>10816</v>
      </c>
      <c r="CO32" s="260">
        <f t="shared" si="15"/>
        <v>5.6490384615384616E-2</v>
      </c>
      <c r="CP32" s="18"/>
    </row>
    <row r="33" spans="1:93" ht="30" customHeight="1">
      <c r="A33" s="209"/>
      <c r="B33" s="534"/>
      <c r="C33" s="269"/>
      <c r="D33" s="269"/>
      <c r="E33" s="269"/>
      <c r="F33" s="269"/>
      <c r="G33" s="269"/>
      <c r="H33" s="269"/>
      <c r="I33" s="269"/>
      <c r="J33" s="269"/>
      <c r="K33" s="518"/>
      <c r="L33" s="269"/>
      <c r="M33" s="534"/>
      <c r="N33" s="269"/>
      <c r="O33" s="269"/>
      <c r="P33" s="269"/>
      <c r="Q33" s="269"/>
      <c r="R33" s="269"/>
      <c r="S33" s="269"/>
      <c r="T33" s="269"/>
      <c r="U33" s="269"/>
      <c r="V33" s="269"/>
      <c r="W33" s="518"/>
      <c r="X33" s="269"/>
      <c r="Y33" s="534"/>
      <c r="Z33" s="269"/>
      <c r="AA33" s="269"/>
      <c r="AB33" s="269"/>
      <c r="AC33" s="269"/>
      <c r="AD33" s="269"/>
      <c r="AE33" s="269"/>
      <c r="AF33" s="269"/>
      <c r="AG33" s="269"/>
      <c r="AH33" s="269"/>
      <c r="AI33" s="518"/>
      <c r="AJ33" s="209"/>
      <c r="AK33" s="517"/>
      <c r="AL33" s="209"/>
      <c r="AM33" s="209"/>
      <c r="AN33" s="209"/>
      <c r="AO33" s="209"/>
      <c r="AP33" s="209"/>
      <c r="AQ33" s="209"/>
      <c r="AR33" s="209"/>
      <c r="AS33" s="209"/>
      <c r="AT33" s="523"/>
      <c r="AU33" s="209"/>
      <c r="AX33" s="20" t="str">
        <f>比較地域マスタ!$Y26</f>
        <v>19212</v>
      </c>
      <c r="AY33" s="20" t="str">
        <f>IF(IFERROR(比較地域マスタ!$Z26,"")=0,"",IFERROR(比較地域マスタ!$Z26,""))</f>
        <v>上野原市</v>
      </c>
      <c r="BC33" s="960" t="str">
        <f t="shared" si="0"/>
        <v>19212</v>
      </c>
      <c r="BD33" s="123" t="str">
        <f t="shared" si="2"/>
        <v>上野原市</v>
      </c>
      <c r="BE33" s="40">
        <f>VLOOKUP($BC33&amp;"_"&amp;$AZ$7,データシート1!$A:$BS,MATCH("cb_"&amp;BE$12,データシート1!$A$1:$BS$1,0),0)</f>
        <v>2903.2000000000025</v>
      </c>
      <c r="BF33" s="40">
        <f>VLOOKUP($BC33&amp;"_"&amp;$AZ$7,データシート1!$A:$BS,MATCH("cb_"&amp;BF$12,データシート1!$A$1:$BS$1,0),0)</f>
        <v>7267.4999999999964</v>
      </c>
      <c r="BG33" s="40">
        <f>VLOOKUP($BC33&amp;"_"&amp;$AZ$7,データシート1!$A:$BS,MATCH("cb_"&amp;BG$12,データシート1!$A$1:$BS$1,0),0)</f>
        <v>0</v>
      </c>
      <c r="BH33" s="40">
        <f>VLOOKUP($BC33&amp;"_"&amp;$AZ$7,データシート1!$A:$BS,MATCH("cb_"&amp;BH$12,データシート1!$A$1:$BS$1,0),0)</f>
        <v>0</v>
      </c>
      <c r="BI33" s="40">
        <f>VLOOKUP($BC33&amp;"_"&amp;$AZ$7,データシート1!$A:$BS,MATCH("cb_"&amp;BI$12,データシート1!$A$1:$BS$1,0),0)</f>
        <v>0</v>
      </c>
      <c r="BJ33" s="40">
        <f>VLOOKUP($BC33&amp;"_"&amp;$AZ$7,データシート1!$A:$BS,MATCH("cb_"&amp;BJ$12,データシート1!$A$1:$BS$1,0),0)</f>
        <v>0</v>
      </c>
      <c r="BK33" s="40">
        <f t="shared" si="3"/>
        <v>10170.699999999999</v>
      </c>
      <c r="BL33" s="42"/>
      <c r="BM33" s="960" t="str">
        <f t="shared" si="4"/>
        <v>19212</v>
      </c>
      <c r="BN33" s="123" t="str">
        <f t="shared" si="5"/>
        <v>上野原市</v>
      </c>
      <c r="BO33" s="40">
        <f>BE33*VLOOKUP(BO$12,別紙!$B$4:$E$10,MATCH("設備利用率",別紙!$B$4:$E$4,0),0)/100*8760/10^3</f>
        <v>3484.1883840000028</v>
      </c>
      <c r="BP33" s="40">
        <f>BF33*VLOOKUP(BP$12,別紙!$B$4:$E$10,MATCH("設備利用率",別紙!$B$4:$E$4,0),0)/100*8760/10^3</f>
        <v>9613.1582999999955</v>
      </c>
      <c r="BQ33" s="40">
        <f>BG33*VLOOKUP(BQ$12,別紙!$B$4:$E$10,MATCH("設備利用率",別紙!$B$4:$E$4,0),0)/100*8760/10^3</f>
        <v>0</v>
      </c>
      <c r="BR33" s="40">
        <f>BH33*VLOOKUP(BR$12,別紙!$B$4:$E$10,MATCH("設備利用率",別紙!$B$4:$E$4,0),0)/100*8760/10^3</f>
        <v>0</v>
      </c>
      <c r="BS33" s="40">
        <f>BI33*VLOOKUP(BS$12,別紙!$B$4:$E$10,MATCH("設備利用率",別紙!$B$4:$E$4,0),0)/100*8760/10^3</f>
        <v>0</v>
      </c>
      <c r="BT33" s="40">
        <f>BJ33*VLOOKUP(BT$12,別紙!$B$4:$E$10,MATCH("設備利用率",別紙!$B$4:$E$4,0),0)/100*8760/10^3</f>
        <v>0</v>
      </c>
      <c r="BU33" s="40">
        <f t="shared" si="6"/>
        <v>13097.346683999998</v>
      </c>
      <c r="BV33" s="42"/>
      <c r="BW33" s="38" t="str">
        <f t="shared" si="7"/>
        <v>19212</v>
      </c>
      <c r="BX33" s="38" t="str">
        <f t="shared" si="8"/>
        <v>上野原市</v>
      </c>
      <c r="BY33" s="38">
        <f>(VLOOKUP($BW33&amp;"_"&amp;$AZ$8,データシート1!$A:$BS,MATCH("da_製造業",データシート1!$A$1:$BS$1,0),0)+VLOOKUP($BW33&amp;"_"&amp;$AZ$8,データシート1!$A:$BS,MATCH("da_建設業・鉱業",データシート1!$A$1:$BS$1,0),0)+VLOOKUP($BW33&amp;"_"&amp;$AZ$8,データシート1!$A:$BS,MATCH("da_農林水産業",データシート1!$A$1:$BS$1,0),0)+VLOOKUP($BW33&amp;"_"&amp;$AZ$8,データシート1!$A:$BS,MATCH("da_業務",データシート1!$A$1:$BS$1,0),0)+VLOOKUP($BW33&amp;"_"&amp;$AZ$8,データシート1!$A:$BS,MATCH("da_家庭",データシート1!$A$1:$BS$1,0),0)+VLOOKUP($BW33&amp;"_"&amp;$AZ$8,データシート1!$A:$BS,MATCH("da_鉄道",データシート1!$A$1:$BS$1,0),0))/10^3</f>
        <v>135363.04858719872</v>
      </c>
      <c r="BZ33" s="42"/>
      <c r="CA33" s="38" t="str">
        <f t="shared" si="9"/>
        <v>19212</v>
      </c>
      <c r="CB33" s="38" t="str">
        <f t="shared" si="10"/>
        <v>上野原市</v>
      </c>
      <c r="CC33" s="260">
        <f t="shared" si="11"/>
        <v>2.5739582702701498E-2</v>
      </c>
      <c r="CD33" s="260">
        <f t="shared" si="16"/>
        <v>7.1017596015557766E-2</v>
      </c>
      <c r="CE33" s="260">
        <f t="shared" si="17"/>
        <v>0</v>
      </c>
      <c r="CF33" s="260">
        <f t="shared" si="18"/>
        <v>0</v>
      </c>
      <c r="CG33" s="260">
        <f t="shared" si="19"/>
        <v>0</v>
      </c>
      <c r="CH33" s="260">
        <f t="shared" si="20"/>
        <v>0</v>
      </c>
      <c r="CI33" s="260">
        <f t="shared" si="12"/>
        <v>9.6757178718259257E-2</v>
      </c>
      <c r="CK33" s="20" t="str">
        <f t="shared" si="13"/>
        <v>19212</v>
      </c>
      <c r="CL33" s="20" t="str">
        <f t="shared" si="14"/>
        <v>上野原市</v>
      </c>
      <c r="CM33" s="20">
        <f>VLOOKUP($CK33&amp;"_"&amp;$AZ$7,データシート1!$A:$BS,MATCH("ca_太陽光発電（10kW未満）",データシート1!$A$1:$BS$1,0),0)</f>
        <v>678</v>
      </c>
      <c r="CN33" s="20">
        <f>VLOOKUP($CK33&amp;"_"&amp;$AZ$5,データシート1!$A:$BS,MATCH("ab_家庭",データシート1!$A$1:$BS$1,0),0)</f>
        <v>10050</v>
      </c>
      <c r="CO33" s="260">
        <f t="shared" si="15"/>
        <v>6.7462686567164185E-2</v>
      </c>
    </row>
    <row r="34" spans="1:93" ht="30" customHeight="1">
      <c r="A34" s="209"/>
      <c r="B34" s="534"/>
      <c r="C34" s="269"/>
      <c r="D34" s="269"/>
      <c r="E34" s="269"/>
      <c r="F34" s="269"/>
      <c r="G34" s="269"/>
      <c r="H34" s="269"/>
      <c r="I34" s="269"/>
      <c r="J34" s="269"/>
      <c r="K34" s="518"/>
      <c r="L34" s="269"/>
      <c r="M34" s="534"/>
      <c r="N34" s="269"/>
      <c r="O34" s="269"/>
      <c r="P34" s="269"/>
      <c r="Q34" s="269"/>
      <c r="R34" s="269"/>
      <c r="S34" s="269"/>
      <c r="T34" s="269"/>
      <c r="U34" s="269"/>
      <c r="V34" s="269"/>
      <c r="W34" s="518"/>
      <c r="X34" s="269"/>
      <c r="Y34" s="534"/>
      <c r="Z34" s="269"/>
      <c r="AA34" s="269"/>
      <c r="AB34" s="269"/>
      <c r="AC34" s="269"/>
      <c r="AD34" s="269"/>
      <c r="AE34" s="269"/>
      <c r="AF34" s="269"/>
      <c r="AG34" s="269"/>
      <c r="AH34" s="269"/>
      <c r="AI34" s="518"/>
      <c r="AJ34" s="209"/>
      <c r="AK34" s="517"/>
      <c r="AL34" s="209"/>
      <c r="AM34" s="209"/>
      <c r="AN34" s="209"/>
      <c r="AO34" s="209"/>
      <c r="AP34" s="209"/>
      <c r="AQ34" s="209"/>
      <c r="AR34" s="209"/>
      <c r="AS34" s="209"/>
      <c r="AT34" s="523"/>
      <c r="AU34" s="209"/>
      <c r="AX34" s="20" t="str">
        <f>比較地域マスタ!$Y27</f>
        <v>28222</v>
      </c>
      <c r="AY34" s="20" t="str">
        <f>IF(IFERROR(比較地域マスタ!$Z27,"")=0,"",IFERROR(比較地域マスタ!$Z27,""))</f>
        <v>養父市</v>
      </c>
      <c r="BC34" s="960" t="str">
        <f t="shared" si="0"/>
        <v>28222</v>
      </c>
      <c r="BD34" s="123" t="str">
        <f t="shared" si="2"/>
        <v>養父市</v>
      </c>
      <c r="BE34" s="40">
        <f>VLOOKUP($BC34&amp;"_"&amp;$AZ$7,データシート1!$A:$BS,MATCH("cb_"&amp;BE$12,データシート1!$A$1:$BS$1,0),0)</f>
        <v>2225.3999999999996</v>
      </c>
      <c r="BF34" s="40">
        <f>VLOOKUP($BC34&amp;"_"&amp;$AZ$7,データシート1!$A:$BS,MATCH("cb_"&amp;BF$12,データシート1!$A$1:$BS$1,0),0)</f>
        <v>6942.3</v>
      </c>
      <c r="BG34" s="40">
        <f>VLOOKUP($BC34&amp;"_"&amp;$AZ$7,データシート1!$A:$BS,MATCH("cb_"&amp;BG$12,データシート1!$A$1:$BS$1,0),0)</f>
        <v>0</v>
      </c>
      <c r="BH34" s="40">
        <f>VLOOKUP($BC34&amp;"_"&amp;$AZ$7,データシート1!$A:$BS,MATCH("cb_"&amp;BH$12,データシート1!$A$1:$BS$1,0),0)</f>
        <v>0</v>
      </c>
      <c r="BI34" s="40">
        <f>VLOOKUP($BC34&amp;"_"&amp;$AZ$7,データシート1!$A:$BS,MATCH("cb_"&amp;BI$12,データシート1!$A$1:$BS$1,0),0)</f>
        <v>0</v>
      </c>
      <c r="BJ34" s="40">
        <f>VLOOKUP($BC34&amp;"_"&amp;$AZ$7,データシート1!$A:$BS,MATCH("cb_"&amp;BJ$12,データシート1!$A$1:$BS$1,0),0)</f>
        <v>1426</v>
      </c>
      <c r="BK34" s="40">
        <f t="shared" si="3"/>
        <v>10593.7</v>
      </c>
      <c r="BL34" s="42"/>
      <c r="BM34" s="960" t="str">
        <f t="shared" si="4"/>
        <v>28222</v>
      </c>
      <c r="BN34" s="123" t="str">
        <f t="shared" si="5"/>
        <v>養父市</v>
      </c>
      <c r="BO34" s="40">
        <f>BE34*VLOOKUP(BO$12,別紙!$B$4:$E$10,MATCH("設備利用率",別紙!$B$4:$E$4,0),0)/100*8760/10^3</f>
        <v>2670.7470479999993</v>
      </c>
      <c r="BP34" s="40">
        <f>BF34*VLOOKUP(BP$12,別紙!$B$4:$E$10,MATCH("設備利用率",別紙!$B$4:$E$4,0),0)/100*8760/10^3</f>
        <v>9182.9967479999996</v>
      </c>
      <c r="BQ34" s="40">
        <f>BG34*VLOOKUP(BQ$12,別紙!$B$4:$E$10,MATCH("設備利用率",別紙!$B$4:$E$4,0),0)/100*8760/10^3</f>
        <v>0</v>
      </c>
      <c r="BR34" s="40">
        <f>BH34*VLOOKUP(BR$12,別紙!$B$4:$E$10,MATCH("設備利用率",別紙!$B$4:$E$4,0),0)/100*8760/10^3</f>
        <v>0</v>
      </c>
      <c r="BS34" s="40">
        <f>BI34*VLOOKUP(BS$12,別紙!$B$4:$E$10,MATCH("設備利用率",別紙!$B$4:$E$4,0),0)/100*8760/10^3</f>
        <v>0</v>
      </c>
      <c r="BT34" s="40">
        <f>BJ34*VLOOKUP(BT$12,別紙!$B$4:$E$10,MATCH("設備利用率",別紙!$B$4:$E$4,0),0)/100*8760/10^3</f>
        <v>9993.4079999999994</v>
      </c>
      <c r="BU34" s="40">
        <f t="shared" si="6"/>
        <v>21847.151795999998</v>
      </c>
      <c r="BV34" s="42"/>
      <c r="BW34" s="38" t="str">
        <f t="shared" si="7"/>
        <v>28222</v>
      </c>
      <c r="BX34" s="38" t="str">
        <f t="shared" si="8"/>
        <v>養父市</v>
      </c>
      <c r="BY34" s="38">
        <f>(VLOOKUP($BW34&amp;"_"&amp;$AZ$8,データシート1!$A:$BS,MATCH("da_製造業",データシート1!$A$1:$BS$1,0),0)+VLOOKUP($BW34&amp;"_"&amp;$AZ$8,データシート1!$A:$BS,MATCH("da_建設業・鉱業",データシート1!$A$1:$BS$1,0),0)+VLOOKUP($BW34&amp;"_"&amp;$AZ$8,データシート1!$A:$BS,MATCH("da_農林水産業",データシート1!$A$1:$BS$1,0),0)+VLOOKUP($BW34&amp;"_"&amp;$AZ$8,データシート1!$A:$BS,MATCH("da_業務",データシート1!$A$1:$BS$1,0),0)+VLOOKUP($BW34&amp;"_"&amp;$AZ$8,データシート1!$A:$BS,MATCH("da_家庭",データシート1!$A$1:$BS$1,0),0)+VLOOKUP($BW34&amp;"_"&amp;$AZ$8,データシート1!$A:$BS,MATCH("da_鉄道",データシート1!$A$1:$BS$1,0),0))/10^3</f>
        <v>120731.50390991788</v>
      </c>
      <c r="BZ34" s="42"/>
      <c r="CA34" s="38" t="str">
        <f t="shared" si="9"/>
        <v>28222</v>
      </c>
      <c r="CB34" s="38" t="str">
        <f t="shared" si="10"/>
        <v>養父市</v>
      </c>
      <c r="CC34" s="260">
        <f t="shared" si="11"/>
        <v>2.212137645525181E-2</v>
      </c>
      <c r="CD34" s="260">
        <f t="shared" si="16"/>
        <v>7.6061313332531369E-2</v>
      </c>
      <c r="CE34" s="260">
        <f t="shared" si="17"/>
        <v>0</v>
      </c>
      <c r="CF34" s="260">
        <f t="shared" si="18"/>
        <v>0</v>
      </c>
      <c r="CG34" s="260">
        <f t="shared" si="19"/>
        <v>0</v>
      </c>
      <c r="CH34" s="260">
        <f t="shared" si="20"/>
        <v>8.2773821880463283E-2</v>
      </c>
      <c r="CI34" s="260">
        <f t="shared" si="12"/>
        <v>0.18095651166824644</v>
      </c>
      <c r="CK34" s="20" t="str">
        <f t="shared" si="13"/>
        <v>28222</v>
      </c>
      <c r="CL34" s="20" t="str">
        <f t="shared" si="14"/>
        <v>養父市</v>
      </c>
      <c r="CM34" s="20">
        <f>VLOOKUP($CK34&amp;"_"&amp;$AZ$7,データシート1!$A:$BS,MATCH("ca_太陽光発電（10kW未満）",データシート1!$A$1:$BS$1,0),0)</f>
        <v>483</v>
      </c>
      <c r="CN34" s="20">
        <f>VLOOKUP($CK34&amp;"_"&amp;$AZ$5,データシート1!$A:$BS,MATCH("ab_家庭",データシート1!$A$1:$BS$1,0),0)</f>
        <v>9281</v>
      </c>
      <c r="CO34" s="260">
        <f t="shared" si="15"/>
        <v>5.204180583988794E-2</v>
      </c>
    </row>
    <row r="35" spans="1:93" ht="30" customHeight="1">
      <c r="A35" s="209"/>
      <c r="B35" s="534"/>
      <c r="C35" s="269"/>
      <c r="D35" s="269"/>
      <c r="E35" s="269"/>
      <c r="F35" s="269"/>
      <c r="G35" s="269"/>
      <c r="H35" s="269"/>
      <c r="I35" s="269"/>
      <c r="J35" s="269"/>
      <c r="K35" s="518"/>
      <c r="L35" s="269"/>
      <c r="M35" s="534"/>
      <c r="N35" s="269"/>
      <c r="O35" s="269"/>
      <c r="P35" s="269"/>
      <c r="Q35" s="269"/>
      <c r="R35" s="269"/>
      <c r="S35" s="269"/>
      <c r="T35" s="269"/>
      <c r="U35" s="269"/>
      <c r="V35" s="269"/>
      <c r="W35" s="518"/>
      <c r="X35" s="269"/>
      <c r="Y35" s="534"/>
      <c r="Z35" s="269"/>
      <c r="AA35" s="269"/>
      <c r="AB35" s="269"/>
      <c r="AC35" s="269"/>
      <c r="AD35" s="269"/>
      <c r="AE35" s="269"/>
      <c r="AF35" s="269"/>
      <c r="AG35" s="269"/>
      <c r="AH35" s="269"/>
      <c r="AI35" s="518"/>
      <c r="AJ35" s="209"/>
      <c r="AK35" s="517"/>
      <c r="AL35" s="209"/>
      <c r="AM35" s="209"/>
      <c r="AN35" s="209"/>
      <c r="AO35" s="209"/>
      <c r="AP35" s="209"/>
      <c r="AQ35" s="209"/>
      <c r="AR35" s="209"/>
      <c r="AS35" s="209"/>
      <c r="AT35" s="523"/>
      <c r="AU35" s="209"/>
      <c r="AX35" s="20" t="str">
        <f>比較地域マスタ!$Y28</f>
        <v>09342</v>
      </c>
      <c r="AY35" s="20" t="str">
        <f>IF(IFERROR(比較地域マスタ!$Z28,"")=0,"",IFERROR(比較地域マスタ!$Z28,""))</f>
        <v>益子町</v>
      </c>
      <c r="BC35" s="960" t="str">
        <f t="shared" si="0"/>
        <v>09342</v>
      </c>
      <c r="BD35" s="123" t="str">
        <f t="shared" si="2"/>
        <v>益子町</v>
      </c>
      <c r="BE35" s="40">
        <f>VLOOKUP($BC35&amp;"_"&amp;$AZ$7,データシート1!$A:$BS,MATCH("cb_"&amp;BE$12,データシート1!$A$1:$BS$1,0),0)</f>
        <v>3037.100000000004</v>
      </c>
      <c r="BF35" s="40">
        <f>VLOOKUP($BC35&amp;"_"&amp;$AZ$7,データシート1!$A:$BS,MATCH("cb_"&amp;BF$12,データシート1!$A$1:$BS$1,0),0)</f>
        <v>46221.599999999962</v>
      </c>
      <c r="BG35" s="40">
        <f>VLOOKUP($BC35&amp;"_"&amp;$AZ$7,データシート1!$A:$BS,MATCH("cb_"&amp;BG$12,データシート1!$A$1:$BS$1,0),0)</f>
        <v>0</v>
      </c>
      <c r="BH35" s="40">
        <f>VLOOKUP($BC35&amp;"_"&amp;$AZ$7,データシート1!$A:$BS,MATCH("cb_"&amp;BH$12,データシート1!$A$1:$BS$1,0),0)</f>
        <v>0</v>
      </c>
      <c r="BI35" s="40">
        <f>VLOOKUP($BC35&amp;"_"&amp;$AZ$7,データシート1!$A:$BS,MATCH("cb_"&amp;BI$12,データシート1!$A$1:$BS$1,0),0)</f>
        <v>0</v>
      </c>
      <c r="BJ35" s="40">
        <f>VLOOKUP($BC35&amp;"_"&amp;$AZ$7,データシート1!$A:$BS,MATCH("cb_"&amp;BJ$12,データシート1!$A$1:$BS$1,0),0)</f>
        <v>0</v>
      </c>
      <c r="BK35" s="40">
        <f t="shared" si="3"/>
        <v>49258.699999999968</v>
      </c>
      <c r="BL35" s="42"/>
      <c r="BM35" s="960" t="str">
        <f t="shared" si="4"/>
        <v>09342</v>
      </c>
      <c r="BN35" s="123" t="str">
        <f t="shared" si="5"/>
        <v>益子町</v>
      </c>
      <c r="BO35" s="40">
        <f>BE35*VLOOKUP(BO$12,別紙!$B$4:$E$10,MATCH("設備利用率",別紙!$B$4:$E$4,0),0)/100*8760/10^3</f>
        <v>3644.8844520000048</v>
      </c>
      <c r="BP35" s="40">
        <f>BF35*VLOOKUP(BP$12,別紙!$B$4:$E$10,MATCH("設備利用率",別紙!$B$4:$E$4,0),0)/100*8760/10^3</f>
        <v>61140.083615999953</v>
      </c>
      <c r="BQ35" s="40">
        <f>BG35*VLOOKUP(BQ$12,別紙!$B$4:$E$10,MATCH("設備利用率",別紙!$B$4:$E$4,0),0)/100*8760/10^3</f>
        <v>0</v>
      </c>
      <c r="BR35" s="40">
        <f>BH35*VLOOKUP(BR$12,別紙!$B$4:$E$10,MATCH("設備利用率",別紙!$B$4:$E$4,0),0)/100*8760/10^3</f>
        <v>0</v>
      </c>
      <c r="BS35" s="40">
        <f>BI35*VLOOKUP(BS$12,別紙!$B$4:$E$10,MATCH("設備利用率",別紙!$B$4:$E$4,0),0)/100*8760/10^3</f>
        <v>0</v>
      </c>
      <c r="BT35" s="40">
        <f>BJ35*VLOOKUP(BT$12,別紙!$B$4:$E$10,MATCH("設備利用率",別紙!$B$4:$E$4,0),0)/100*8760/10^3</f>
        <v>0</v>
      </c>
      <c r="BU35" s="40">
        <f t="shared" si="6"/>
        <v>64784.968067999958</v>
      </c>
      <c r="BV35" s="42"/>
      <c r="BW35" s="38" t="str">
        <f t="shared" si="7"/>
        <v>09342</v>
      </c>
      <c r="BX35" s="38" t="str">
        <f t="shared" si="8"/>
        <v>益子町</v>
      </c>
      <c r="BY35" s="38">
        <f>(VLOOKUP($BW35&amp;"_"&amp;$AZ$8,データシート1!$A:$BS,MATCH("da_製造業",データシート1!$A$1:$BS$1,0),0)+VLOOKUP($BW35&amp;"_"&amp;$AZ$8,データシート1!$A:$BS,MATCH("da_建設業・鉱業",データシート1!$A$1:$BS$1,0),0)+VLOOKUP($BW35&amp;"_"&amp;$AZ$8,データシート1!$A:$BS,MATCH("da_農林水産業",データシート1!$A$1:$BS$1,0),0)+VLOOKUP($BW35&amp;"_"&amp;$AZ$8,データシート1!$A:$BS,MATCH("da_業務",データシート1!$A$1:$BS$1,0),0)+VLOOKUP($BW35&amp;"_"&amp;$AZ$8,データシート1!$A:$BS,MATCH("da_家庭",データシート1!$A$1:$BS$1,0),0)+VLOOKUP($BW35&amp;"_"&amp;$AZ$8,データシート1!$A:$BS,MATCH("da_鉄道",データシート1!$A$1:$BS$1,0),0))/10^3</f>
        <v>84360.953957338279</v>
      </c>
      <c r="BZ35" s="42"/>
      <c r="CA35" s="38" t="str">
        <f t="shared" si="9"/>
        <v>09342</v>
      </c>
      <c r="CB35" s="38" t="str">
        <f t="shared" si="10"/>
        <v>益子町</v>
      </c>
      <c r="CC35" s="260">
        <f t="shared" si="11"/>
        <v>4.3205823085443532E-2</v>
      </c>
      <c r="CD35" s="260">
        <f t="shared" si="16"/>
        <v>0.72474386250917422</v>
      </c>
      <c r="CE35" s="260">
        <f t="shared" si="17"/>
        <v>0</v>
      </c>
      <c r="CF35" s="260">
        <f t="shared" si="18"/>
        <v>0</v>
      </c>
      <c r="CG35" s="260">
        <f t="shared" si="19"/>
        <v>0</v>
      </c>
      <c r="CH35" s="260">
        <f t="shared" si="20"/>
        <v>0</v>
      </c>
      <c r="CI35" s="260">
        <f t="shared" si="12"/>
        <v>0.76794968559461774</v>
      </c>
      <c r="CK35" s="20" t="str">
        <f t="shared" si="13"/>
        <v>09342</v>
      </c>
      <c r="CL35" s="20" t="str">
        <f t="shared" si="14"/>
        <v>益子町</v>
      </c>
      <c r="CM35" s="20">
        <f>VLOOKUP($CK35&amp;"_"&amp;$AZ$7,データシート1!$A:$BS,MATCH("ca_太陽光発電（10kW未満）",データシート1!$A$1:$BS$1,0),0)</f>
        <v>579</v>
      </c>
      <c r="CN35" s="20">
        <f>VLOOKUP($CK35&amp;"_"&amp;$AZ$5,データシート1!$A:$BS,MATCH("ab_家庭",データシート1!$A$1:$BS$1,0),0)</f>
        <v>8785</v>
      </c>
      <c r="CO35" s="260">
        <f t="shared" si="15"/>
        <v>6.5907797381900973E-2</v>
      </c>
    </row>
    <row r="36" spans="1:93" ht="30" customHeight="1">
      <c r="A36" s="209"/>
      <c r="B36" s="534"/>
      <c r="C36" s="269"/>
      <c r="D36" s="269"/>
      <c r="E36" s="269"/>
      <c r="F36" s="269"/>
      <c r="G36" s="269"/>
      <c r="H36" s="269"/>
      <c r="I36" s="269"/>
      <c r="J36" s="269"/>
      <c r="K36" s="518"/>
      <c r="L36" s="269"/>
      <c r="M36" s="534"/>
      <c r="N36" s="269"/>
      <c r="O36" s="269"/>
      <c r="P36" s="269"/>
      <c r="Q36" s="269"/>
      <c r="R36" s="269"/>
      <c r="S36" s="269"/>
      <c r="T36" s="269"/>
      <c r="U36" s="269"/>
      <c r="V36" s="269"/>
      <c r="W36" s="518"/>
      <c r="X36" s="269"/>
      <c r="Y36" s="534"/>
      <c r="Z36" s="269"/>
      <c r="AA36" s="269"/>
      <c r="AB36" s="269"/>
      <c r="AC36" s="269"/>
      <c r="AD36" s="269"/>
      <c r="AE36" s="269"/>
      <c r="AF36" s="269"/>
      <c r="AG36" s="269"/>
      <c r="AH36" s="269"/>
      <c r="AI36" s="518"/>
      <c r="AJ36" s="209"/>
      <c r="AK36" s="517"/>
      <c r="AL36" s="209"/>
      <c r="AM36" s="209"/>
      <c r="AN36" s="209"/>
      <c r="AO36" s="209"/>
      <c r="AP36" s="209"/>
      <c r="AQ36" s="209"/>
      <c r="AR36" s="209"/>
      <c r="AS36" s="209"/>
      <c r="AT36" s="523"/>
      <c r="AU36" s="209"/>
      <c r="AX36" s="20" t="str">
        <f>比較地域マスタ!$Y29</f>
        <v>21303</v>
      </c>
      <c r="AY36" s="20" t="str">
        <f>IF(IFERROR(比較地域マスタ!$Z29,"")=0,"",IFERROR(比較地域マスタ!$Z29,""))</f>
        <v>笠松町</v>
      </c>
      <c r="BC36" s="960" t="str">
        <f t="shared" si="0"/>
        <v>21303</v>
      </c>
      <c r="BD36" s="123" t="str">
        <f t="shared" si="2"/>
        <v>笠松町</v>
      </c>
      <c r="BE36" s="40">
        <f>VLOOKUP($BC36&amp;"_"&amp;$AZ$7,データシート1!$A:$BS,MATCH("cb_"&amp;BE$12,データシート1!$A$1:$BS$1,0),0)</f>
        <v>3214.5000000000045</v>
      </c>
      <c r="BF36" s="40">
        <f>VLOOKUP($BC36&amp;"_"&amp;$AZ$7,データシート1!$A:$BS,MATCH("cb_"&amp;BF$12,データシート1!$A$1:$BS$1,0),0)</f>
        <v>7068</v>
      </c>
      <c r="BG36" s="40">
        <f>VLOOKUP($BC36&amp;"_"&amp;$AZ$7,データシート1!$A:$BS,MATCH("cb_"&amp;BG$12,データシート1!$A$1:$BS$1,0),0)</f>
        <v>0</v>
      </c>
      <c r="BH36" s="40">
        <f>VLOOKUP($BC36&amp;"_"&amp;$AZ$7,データシート1!$A:$BS,MATCH("cb_"&amp;BH$12,データシート1!$A$1:$BS$1,0),0)</f>
        <v>0</v>
      </c>
      <c r="BI36" s="40">
        <f>VLOOKUP($BC36&amp;"_"&amp;$AZ$7,データシート1!$A:$BS,MATCH("cb_"&amp;BI$12,データシート1!$A$1:$BS$1,0),0)</f>
        <v>0</v>
      </c>
      <c r="BJ36" s="40">
        <f>VLOOKUP($BC36&amp;"_"&amp;$AZ$7,データシート1!$A:$BS,MATCH("cb_"&amp;BJ$12,データシート1!$A$1:$BS$1,0),0)</f>
        <v>0</v>
      </c>
      <c r="BK36" s="40">
        <f t="shared" si="3"/>
        <v>10282.500000000004</v>
      </c>
      <c r="BL36" s="42"/>
      <c r="BM36" s="960" t="str">
        <f t="shared" si="4"/>
        <v>21303</v>
      </c>
      <c r="BN36" s="123" t="str">
        <f t="shared" si="5"/>
        <v>笠松町</v>
      </c>
      <c r="BO36" s="40">
        <f>BE36*VLOOKUP(BO$12,別紙!$B$4:$E$10,MATCH("設備利用率",別紙!$B$4:$E$4,0),0)/100*8760/10^3</f>
        <v>3857.7857400000048</v>
      </c>
      <c r="BP36" s="40">
        <f>BF36*VLOOKUP(BP$12,別紙!$B$4:$E$10,MATCH("設備利用率",別紙!$B$4:$E$4,0),0)/100*8760/10^3</f>
        <v>9349.267679999999</v>
      </c>
      <c r="BQ36" s="40">
        <f>BG36*VLOOKUP(BQ$12,別紙!$B$4:$E$10,MATCH("設備利用率",別紙!$B$4:$E$4,0),0)/100*8760/10^3</f>
        <v>0</v>
      </c>
      <c r="BR36" s="40">
        <f>BH36*VLOOKUP(BR$12,別紙!$B$4:$E$10,MATCH("設備利用率",別紙!$B$4:$E$4,0),0)/100*8760/10^3</f>
        <v>0</v>
      </c>
      <c r="BS36" s="40">
        <f>BI36*VLOOKUP(BS$12,別紙!$B$4:$E$10,MATCH("設備利用率",別紙!$B$4:$E$4,0),0)/100*8760/10^3</f>
        <v>0</v>
      </c>
      <c r="BT36" s="40">
        <f>BJ36*VLOOKUP(BT$12,別紙!$B$4:$E$10,MATCH("設備利用率",別紙!$B$4:$E$4,0),0)/100*8760/10^3</f>
        <v>0</v>
      </c>
      <c r="BU36" s="40">
        <f t="shared" si="6"/>
        <v>13207.053420000004</v>
      </c>
      <c r="BV36" s="42"/>
      <c r="BW36" s="38" t="str">
        <f t="shared" si="7"/>
        <v>21303</v>
      </c>
      <c r="BX36" s="38" t="str">
        <f t="shared" si="8"/>
        <v>笠松町</v>
      </c>
      <c r="BY36" s="38">
        <f>(VLOOKUP($BW36&amp;"_"&amp;$AZ$8,データシート1!$A:$BS,MATCH("da_製造業",データシート1!$A$1:$BS$1,0),0)+VLOOKUP($BW36&amp;"_"&amp;$AZ$8,データシート1!$A:$BS,MATCH("da_建設業・鉱業",データシート1!$A$1:$BS$1,0),0)+VLOOKUP($BW36&amp;"_"&amp;$AZ$8,データシート1!$A:$BS,MATCH("da_農林水産業",データシート1!$A$1:$BS$1,0),0)+VLOOKUP($BW36&amp;"_"&amp;$AZ$8,データシート1!$A:$BS,MATCH("da_業務",データシート1!$A$1:$BS$1,0),0)+VLOOKUP($BW36&amp;"_"&amp;$AZ$8,データシート1!$A:$BS,MATCH("da_家庭",データシート1!$A$1:$BS$1,0),0)+VLOOKUP($BW36&amp;"_"&amp;$AZ$8,データシート1!$A:$BS,MATCH("da_鉄道",データシート1!$A$1:$BS$1,0),0))/10^3</f>
        <v>120168.15162751412</v>
      </c>
      <c r="BZ36" s="42"/>
      <c r="CA36" s="38" t="str">
        <f t="shared" si="9"/>
        <v>21303</v>
      </c>
      <c r="CB36" s="38" t="str">
        <f t="shared" si="10"/>
        <v>笠松町</v>
      </c>
      <c r="CC36" s="260">
        <f t="shared" si="11"/>
        <v>3.2103229414379313E-2</v>
      </c>
      <c r="CD36" s="260">
        <f t="shared" si="16"/>
        <v>7.7801543531933276E-2</v>
      </c>
      <c r="CE36" s="260">
        <f t="shared" si="17"/>
        <v>0</v>
      </c>
      <c r="CF36" s="260">
        <f t="shared" si="18"/>
        <v>0</v>
      </c>
      <c r="CG36" s="260">
        <f t="shared" si="19"/>
        <v>0</v>
      </c>
      <c r="CH36" s="260">
        <f t="shared" si="20"/>
        <v>0</v>
      </c>
      <c r="CI36" s="260">
        <f t="shared" si="12"/>
        <v>0.1099047729463126</v>
      </c>
      <c r="CK36" s="20" t="str">
        <f t="shared" si="13"/>
        <v>21303</v>
      </c>
      <c r="CL36" s="20" t="str">
        <f t="shared" si="14"/>
        <v>笠松町</v>
      </c>
      <c r="CM36" s="20">
        <f>VLOOKUP($CK36&amp;"_"&amp;$AZ$7,データシート1!$A:$BS,MATCH("ca_太陽光発電（10kW未満）",データシート1!$A$1:$BS$1,0),0)</f>
        <v>635</v>
      </c>
      <c r="CN36" s="20">
        <f>VLOOKUP($CK36&amp;"_"&amp;$AZ$5,データシート1!$A:$BS,MATCH("ab_家庭",データシート1!$A$1:$BS$1,0),0)</f>
        <v>9189</v>
      </c>
      <c r="CO36" s="260">
        <f t="shared" si="15"/>
        <v>6.9104363913374683E-2</v>
      </c>
    </row>
    <row r="37" spans="1:93" ht="30" customHeight="1">
      <c r="A37" s="209"/>
      <c r="B37" s="534"/>
      <c r="C37" s="269"/>
      <c r="D37" s="269"/>
      <c r="E37" s="269"/>
      <c r="F37" s="269"/>
      <c r="G37" s="269"/>
      <c r="H37" s="269"/>
      <c r="I37" s="269"/>
      <c r="J37" s="269"/>
      <c r="K37" s="518"/>
      <c r="L37" s="269"/>
      <c r="M37" s="534"/>
      <c r="N37" s="269"/>
      <c r="O37" s="269"/>
      <c r="P37" s="269"/>
      <c r="Q37" s="269"/>
      <c r="R37" s="269"/>
      <c r="S37" s="269"/>
      <c r="T37" s="269"/>
      <c r="U37" s="269"/>
      <c r="V37" s="269"/>
      <c r="W37" s="518"/>
      <c r="X37" s="269"/>
      <c r="Y37" s="534"/>
      <c r="Z37" s="269"/>
      <c r="AA37" s="269"/>
      <c r="AB37" s="269"/>
      <c r="AC37" s="269"/>
      <c r="AD37" s="269"/>
      <c r="AE37" s="269"/>
      <c r="AF37" s="269"/>
      <c r="AG37" s="269"/>
      <c r="AH37" s="269"/>
      <c r="AI37" s="518"/>
      <c r="AJ37" s="209"/>
      <c r="AK37" s="517"/>
      <c r="AL37" s="209"/>
      <c r="AM37" s="209"/>
      <c r="AN37" s="209"/>
      <c r="AO37" s="209"/>
      <c r="AP37" s="209"/>
      <c r="AQ37" s="209"/>
      <c r="AR37" s="209"/>
      <c r="AS37" s="209"/>
      <c r="AT37" s="523"/>
      <c r="AU37" s="209"/>
      <c r="AX37" s="20" t="str">
        <f>比較地域マスタ!$Y30</f>
        <v>18206</v>
      </c>
      <c r="AY37" s="20" t="str">
        <f>IF(IFERROR(比較地域マスタ!$Z30,"")=0,"",IFERROR(比較地域マスタ!$Z30,""))</f>
        <v>勝山市</v>
      </c>
      <c r="BC37" s="960" t="str">
        <f t="shared" si="0"/>
        <v>18206</v>
      </c>
      <c r="BD37" s="123" t="str">
        <f t="shared" si="2"/>
        <v>勝山市</v>
      </c>
      <c r="BE37" s="40">
        <f>VLOOKUP($BC37&amp;"_"&amp;$AZ$7,データシート1!$A:$BS,MATCH("cb_"&amp;BE$12,データシート1!$A$1:$BS$1,0),0)</f>
        <v>1328.6839999999997</v>
      </c>
      <c r="BF37" s="40">
        <f>VLOOKUP($BC37&amp;"_"&amp;$AZ$7,データシート1!$A:$BS,MATCH("cb_"&amp;BF$12,データシート1!$A$1:$BS$1,0),0)</f>
        <v>542.70000000000005</v>
      </c>
      <c r="BG37" s="40">
        <f>VLOOKUP($BC37&amp;"_"&amp;$AZ$7,データシート1!$A:$BS,MATCH("cb_"&amp;BG$12,データシート1!$A$1:$BS$1,0),0)</f>
        <v>0</v>
      </c>
      <c r="BH37" s="40">
        <f>VLOOKUP($BC37&amp;"_"&amp;$AZ$7,データシート1!$A:$BS,MATCH("cb_"&amp;BH$12,データシート1!$A$1:$BS$1,0),0)</f>
        <v>6670</v>
      </c>
      <c r="BI37" s="40">
        <f>VLOOKUP($BC37&amp;"_"&amp;$AZ$7,データシート1!$A:$BS,MATCH("cb_"&amp;BI$12,データシート1!$A$1:$BS$1,0),0)</f>
        <v>0</v>
      </c>
      <c r="BJ37" s="40">
        <f>VLOOKUP($BC37&amp;"_"&amp;$AZ$7,データシート1!$A:$BS,MATCH("cb_"&amp;BJ$12,データシート1!$A$1:$BS$1,0),0)</f>
        <v>0</v>
      </c>
      <c r="BK37" s="40">
        <f t="shared" si="3"/>
        <v>8541.384</v>
      </c>
      <c r="BL37" s="42"/>
      <c r="BM37" s="960" t="str">
        <f t="shared" si="4"/>
        <v>18206</v>
      </c>
      <c r="BN37" s="123" t="str">
        <f t="shared" si="5"/>
        <v>勝山市</v>
      </c>
      <c r="BO37" s="40">
        <f>BE37*VLOOKUP(BO$12,別紙!$B$4:$E$10,MATCH("設備利用率",別紙!$B$4:$E$4,0),0)/100*8760/10^3</f>
        <v>1594.5802420799996</v>
      </c>
      <c r="BP37" s="40">
        <f>BF37*VLOOKUP(BP$12,別紙!$B$4:$E$10,MATCH("設備利用率",別紙!$B$4:$E$4,0),0)/100*8760/10^3</f>
        <v>717.861852</v>
      </c>
      <c r="BQ37" s="40">
        <f>BG37*VLOOKUP(BQ$12,別紙!$B$4:$E$10,MATCH("設備利用率",別紙!$B$4:$E$4,0),0)/100*8760/10^3</f>
        <v>0</v>
      </c>
      <c r="BR37" s="40">
        <f>BH37*VLOOKUP(BR$12,別紙!$B$4:$E$10,MATCH("設備利用率",別紙!$B$4:$E$4,0),0)/100*8760/10^3</f>
        <v>35057.519999999997</v>
      </c>
      <c r="BS37" s="40">
        <f>BI37*VLOOKUP(BS$12,別紙!$B$4:$E$10,MATCH("設備利用率",別紙!$B$4:$E$4,0),0)/100*8760/10^3</f>
        <v>0</v>
      </c>
      <c r="BT37" s="40">
        <f>BJ37*VLOOKUP(BT$12,別紙!$B$4:$E$10,MATCH("設備利用率",別紙!$B$4:$E$4,0),0)/100*8760/10^3</f>
        <v>0</v>
      </c>
      <c r="BU37" s="40">
        <f t="shared" si="6"/>
        <v>37369.962094079994</v>
      </c>
      <c r="BV37" s="42"/>
      <c r="BW37" s="38" t="str">
        <f t="shared" si="7"/>
        <v>18206</v>
      </c>
      <c r="BX37" s="38" t="str">
        <f t="shared" si="8"/>
        <v>勝山市</v>
      </c>
      <c r="BY37" s="38">
        <f>(VLOOKUP($BW37&amp;"_"&amp;$AZ$8,データシート1!$A:$BS,MATCH("da_製造業",データシート1!$A$1:$BS$1,0),0)+VLOOKUP($BW37&amp;"_"&amp;$AZ$8,データシート1!$A:$BS,MATCH("da_建設業・鉱業",データシート1!$A$1:$BS$1,0),0)+VLOOKUP($BW37&amp;"_"&amp;$AZ$8,データシート1!$A:$BS,MATCH("da_農林水産業",データシート1!$A$1:$BS$1,0),0)+VLOOKUP($BW37&amp;"_"&amp;$AZ$8,データシート1!$A:$BS,MATCH("da_業務",データシート1!$A$1:$BS$1,0),0)+VLOOKUP($BW37&amp;"_"&amp;$AZ$8,データシート1!$A:$BS,MATCH("da_家庭",データシート1!$A$1:$BS$1,0),0)+VLOOKUP($BW37&amp;"_"&amp;$AZ$8,データシート1!$A:$BS,MATCH("da_鉄道",データシート1!$A$1:$BS$1,0),0))/10^3</f>
        <v>162959.86437008152</v>
      </c>
      <c r="BZ37" s="42"/>
      <c r="CA37" s="38" t="str">
        <f t="shared" si="9"/>
        <v>18206</v>
      </c>
      <c r="CB37" s="38" t="str">
        <f t="shared" si="10"/>
        <v>勝山市</v>
      </c>
      <c r="CC37" s="260">
        <f t="shared" si="11"/>
        <v>9.785110267757165E-3</v>
      </c>
      <c r="CD37" s="260">
        <f t="shared" si="16"/>
        <v>4.4051451243831254E-3</v>
      </c>
      <c r="CE37" s="260">
        <f t="shared" si="17"/>
        <v>0</v>
      </c>
      <c r="CF37" s="260">
        <f t="shared" si="18"/>
        <v>0.21512978140669314</v>
      </c>
      <c r="CG37" s="260">
        <f t="shared" si="19"/>
        <v>0</v>
      </c>
      <c r="CH37" s="260">
        <f t="shared" si="20"/>
        <v>0</v>
      </c>
      <c r="CI37" s="260">
        <f t="shared" si="12"/>
        <v>0.22932003679883339</v>
      </c>
      <c r="CK37" s="20" t="str">
        <f t="shared" si="13"/>
        <v>18206</v>
      </c>
      <c r="CL37" s="20" t="str">
        <f t="shared" si="14"/>
        <v>勝山市</v>
      </c>
      <c r="CM37" s="20">
        <f>VLOOKUP($CK37&amp;"_"&amp;$AZ$7,データシート1!$A:$BS,MATCH("ca_太陽光発電（10kW未満）",データシート1!$A$1:$BS$1,0),0)</f>
        <v>264</v>
      </c>
      <c r="CN37" s="20">
        <f>VLOOKUP($CK37&amp;"_"&amp;$AZ$5,データシート1!$A:$BS,MATCH("ab_家庭",データシート1!$A$1:$BS$1,0),0)</f>
        <v>7869</v>
      </c>
      <c r="CO37" s="260">
        <f t="shared" si="15"/>
        <v>3.35493709492947E-2</v>
      </c>
    </row>
    <row r="38" spans="1:93" ht="30" customHeight="1">
      <c r="A38" s="209"/>
      <c r="B38" s="534"/>
      <c r="C38" s="269"/>
      <c r="D38" s="269"/>
      <c r="E38" s="269"/>
      <c r="F38" s="269"/>
      <c r="G38" s="269"/>
      <c r="H38" s="269"/>
      <c r="I38" s="269"/>
      <c r="J38" s="269"/>
      <c r="K38" s="518"/>
      <c r="L38" s="269"/>
      <c r="M38" s="534"/>
      <c r="N38" s="269"/>
      <c r="O38" s="269"/>
      <c r="P38" s="269"/>
      <c r="Q38" s="269"/>
      <c r="R38" s="269"/>
      <c r="S38" s="269"/>
      <c r="T38" s="269"/>
      <c r="U38" s="269"/>
      <c r="V38" s="269"/>
      <c r="W38" s="518"/>
      <c r="X38" s="269"/>
      <c r="Y38" s="534"/>
      <c r="Z38" s="269"/>
      <c r="AA38" s="269"/>
      <c r="AB38" s="269"/>
      <c r="AC38" s="269"/>
      <c r="AD38" s="269"/>
      <c r="AE38" s="269"/>
      <c r="AF38" s="269"/>
      <c r="AG38" s="269"/>
      <c r="AH38" s="269"/>
      <c r="AI38" s="518"/>
      <c r="AJ38" s="209"/>
      <c r="AK38" s="517"/>
      <c r="AL38" s="209"/>
      <c r="AM38" s="209"/>
      <c r="AN38" s="209"/>
      <c r="AO38" s="209"/>
      <c r="AP38" s="209"/>
      <c r="AQ38" s="209"/>
      <c r="AR38" s="209"/>
      <c r="AS38" s="209"/>
      <c r="AT38" s="523"/>
      <c r="AU38" s="209"/>
      <c r="AX38" s="20" t="str">
        <f>比較地域マスタ!$Y31</f>
        <v>04445</v>
      </c>
      <c r="AY38" s="20" t="str">
        <f>IF(IFERROR(比較地域マスタ!$Z31,"")=0,"",IFERROR(比較地域マスタ!$Z31,""))</f>
        <v>加美町</v>
      </c>
      <c r="BC38" s="960" t="str">
        <f t="shared" si="0"/>
        <v>04445</v>
      </c>
      <c r="BD38" s="123" t="str">
        <f t="shared" si="2"/>
        <v>加美町</v>
      </c>
      <c r="BE38" s="40">
        <f>VLOOKUP($BC38&amp;"_"&amp;$AZ$7,データシート1!$A:$BS,MATCH("cb_"&amp;BE$12,データシート1!$A$1:$BS$1,0),0)</f>
        <v>3581.8000000000034</v>
      </c>
      <c r="BF38" s="40">
        <f>VLOOKUP($BC38&amp;"_"&amp;$AZ$7,データシート1!$A:$BS,MATCH("cb_"&amp;BF$12,データシート1!$A$1:$BS$1,0),0)</f>
        <v>24977.30000000001</v>
      </c>
      <c r="BG38" s="40">
        <f>VLOOKUP($BC38&amp;"_"&amp;$AZ$7,データシート1!$A:$BS,MATCH("cb_"&amp;BG$12,データシート1!$A$1:$BS$1,0),0)</f>
        <v>0</v>
      </c>
      <c r="BH38" s="40">
        <f>VLOOKUP($BC38&amp;"_"&amp;$AZ$7,データシート1!$A:$BS,MATCH("cb_"&amp;BH$12,データシート1!$A$1:$BS$1,0),0)</f>
        <v>0</v>
      </c>
      <c r="BI38" s="40">
        <f>VLOOKUP($BC38&amp;"_"&amp;$AZ$7,データシート1!$A:$BS,MATCH("cb_"&amp;BI$12,データシート1!$A$1:$BS$1,0),0)</f>
        <v>0</v>
      </c>
      <c r="BJ38" s="40">
        <f>VLOOKUP($BC38&amp;"_"&amp;$AZ$7,データシート1!$A:$BS,MATCH("cb_"&amp;BJ$12,データシート1!$A$1:$BS$1,0),0)</f>
        <v>0</v>
      </c>
      <c r="BK38" s="40">
        <f t="shared" si="3"/>
        <v>28559.100000000013</v>
      </c>
      <c r="BL38" s="42"/>
      <c r="BM38" s="960" t="str">
        <f t="shared" si="4"/>
        <v>04445</v>
      </c>
      <c r="BN38" s="123" t="str">
        <f t="shared" si="5"/>
        <v>加美町</v>
      </c>
      <c r="BO38" s="40">
        <f>BE38*VLOOKUP(BO$12,別紙!$B$4:$E$10,MATCH("設備利用率",別紙!$B$4:$E$4,0),0)/100*8760/10^3</f>
        <v>4298.5898160000042</v>
      </c>
      <c r="BP38" s="40">
        <f>BF38*VLOOKUP(BP$12,別紙!$B$4:$E$10,MATCH("設備利用率",別紙!$B$4:$E$4,0),0)/100*8760/10^3</f>
        <v>33038.973348000014</v>
      </c>
      <c r="BQ38" s="40">
        <f>BG38*VLOOKUP(BQ$12,別紙!$B$4:$E$10,MATCH("設備利用率",別紙!$B$4:$E$4,0),0)/100*8760/10^3</f>
        <v>0</v>
      </c>
      <c r="BR38" s="40">
        <f>BH38*VLOOKUP(BR$12,別紙!$B$4:$E$10,MATCH("設備利用率",別紙!$B$4:$E$4,0),0)/100*8760/10^3</f>
        <v>0</v>
      </c>
      <c r="BS38" s="40">
        <f>BI38*VLOOKUP(BS$12,別紙!$B$4:$E$10,MATCH("設備利用率",別紙!$B$4:$E$4,0),0)/100*8760/10^3</f>
        <v>0</v>
      </c>
      <c r="BT38" s="40">
        <f>BJ38*VLOOKUP(BT$12,別紙!$B$4:$E$10,MATCH("設備利用率",別紙!$B$4:$E$4,0),0)/100*8760/10^3</f>
        <v>0</v>
      </c>
      <c r="BU38" s="40">
        <f t="shared" si="6"/>
        <v>37337.563164000021</v>
      </c>
      <c r="BV38" s="42"/>
      <c r="BW38" s="38" t="str">
        <f t="shared" si="7"/>
        <v>04445</v>
      </c>
      <c r="BX38" s="38" t="str">
        <f t="shared" si="8"/>
        <v>加美町</v>
      </c>
      <c r="BY38" s="38">
        <f>(VLOOKUP($BW38&amp;"_"&amp;$AZ$8,データシート1!$A:$BS,MATCH("da_製造業",データシート1!$A$1:$BS$1,0),0)+VLOOKUP($BW38&amp;"_"&amp;$AZ$8,データシート1!$A:$BS,MATCH("da_建設業・鉱業",データシート1!$A$1:$BS$1,0),0)+VLOOKUP($BW38&amp;"_"&amp;$AZ$8,データシート1!$A:$BS,MATCH("da_農林水産業",データシート1!$A$1:$BS$1,0),0)+VLOOKUP($BW38&amp;"_"&amp;$AZ$8,データシート1!$A:$BS,MATCH("da_業務",データシート1!$A$1:$BS$1,0),0)+VLOOKUP($BW38&amp;"_"&amp;$AZ$8,データシート1!$A:$BS,MATCH("da_家庭",データシート1!$A$1:$BS$1,0),0)+VLOOKUP($BW38&amp;"_"&amp;$AZ$8,データシート1!$A:$BS,MATCH("da_鉄道",データシート1!$A$1:$BS$1,0),0))/10^3</f>
        <v>107683.28237707415</v>
      </c>
      <c r="BZ38" s="42"/>
      <c r="CA38" s="38" t="str">
        <f t="shared" si="9"/>
        <v>04445</v>
      </c>
      <c r="CB38" s="38" t="str">
        <f t="shared" si="10"/>
        <v>加美町</v>
      </c>
      <c r="CC38" s="260">
        <f t="shared" si="11"/>
        <v>3.9918822319583908E-2</v>
      </c>
      <c r="CD38" s="260">
        <f t="shared" si="16"/>
        <v>0.3068161799926154</v>
      </c>
      <c r="CE38" s="260">
        <f t="shared" si="17"/>
        <v>0</v>
      </c>
      <c r="CF38" s="260">
        <f t="shared" si="18"/>
        <v>0</v>
      </c>
      <c r="CG38" s="260">
        <f t="shared" si="19"/>
        <v>0</v>
      </c>
      <c r="CH38" s="260">
        <f t="shared" si="20"/>
        <v>0</v>
      </c>
      <c r="CI38" s="260">
        <f t="shared" si="12"/>
        <v>0.34673500231219934</v>
      </c>
      <c r="CK38" s="20" t="str">
        <f t="shared" si="13"/>
        <v>04445</v>
      </c>
      <c r="CL38" s="20" t="str">
        <f t="shared" si="14"/>
        <v>加美町</v>
      </c>
      <c r="CM38" s="20">
        <f>VLOOKUP($CK38&amp;"_"&amp;$AZ$7,データシート1!$A:$BS,MATCH("ca_太陽光発電（10kW未満）",データシート1!$A$1:$BS$1,0),0)</f>
        <v>731</v>
      </c>
      <c r="CN38" s="20">
        <f>VLOOKUP($CK38&amp;"_"&amp;$AZ$5,データシート1!$A:$BS,MATCH("ab_家庭",データシート1!$A$1:$BS$1,0),0)</f>
        <v>8170</v>
      </c>
      <c r="CO38" s="260">
        <f t="shared" si="15"/>
        <v>8.9473684210526316E-2</v>
      </c>
    </row>
    <row r="39" spans="1:93" ht="30" customHeight="1">
      <c r="A39" s="209"/>
      <c r="B39" s="534"/>
      <c r="C39" s="269"/>
      <c r="D39" s="269"/>
      <c r="E39" s="989"/>
      <c r="F39" s="269"/>
      <c r="G39" s="269"/>
      <c r="H39" s="269"/>
      <c r="I39" s="269"/>
      <c r="J39" s="269"/>
      <c r="K39" s="518"/>
      <c r="L39" s="269"/>
      <c r="M39" s="534"/>
      <c r="N39" s="269"/>
      <c r="O39" s="269"/>
      <c r="P39" s="269"/>
      <c r="Q39" s="269"/>
      <c r="R39" s="269"/>
      <c r="S39" s="269"/>
      <c r="T39" s="269"/>
      <c r="U39" s="269"/>
      <c r="V39" s="269"/>
      <c r="W39" s="518"/>
      <c r="X39" s="269"/>
      <c r="Y39" s="534"/>
      <c r="Z39" s="269"/>
      <c r="AA39" s="269"/>
      <c r="AB39" s="269"/>
      <c r="AC39" s="269"/>
      <c r="AD39" s="269"/>
      <c r="AE39" s="269"/>
      <c r="AF39" s="269"/>
      <c r="AG39" s="269"/>
      <c r="AH39" s="269"/>
      <c r="AI39" s="518"/>
      <c r="AJ39" s="209"/>
      <c r="AK39" s="517"/>
      <c r="AL39" s="209"/>
      <c r="AM39" s="209"/>
      <c r="AN39" s="209"/>
      <c r="AO39" s="209"/>
      <c r="AP39" s="209"/>
      <c r="AQ39" s="209"/>
      <c r="AR39" s="209"/>
      <c r="AS39" s="209"/>
      <c r="AT39" s="523"/>
      <c r="AU39" s="209"/>
      <c r="AX39" s="20" t="str">
        <f>比較地域マスタ!$Y32</f>
        <v>41425</v>
      </c>
      <c r="AY39" s="20" t="str">
        <f>IF(IFERROR(比較地域マスタ!$Z32,"")=0,"",IFERROR(比較地域マスタ!$Z32,""))</f>
        <v>白石町</v>
      </c>
      <c r="BC39" s="960" t="str">
        <f t="shared" si="0"/>
        <v>41425</v>
      </c>
      <c r="BD39" s="123" t="str">
        <f t="shared" si="2"/>
        <v>白石町</v>
      </c>
      <c r="BE39" s="40">
        <f>VLOOKUP($BC39&amp;"_"&amp;$AZ$7,データシート1!$A:$BS,MATCH("cb_"&amp;BE$12,データシート1!$A$1:$BS$1,0),0)</f>
        <v>6798.9090000000051</v>
      </c>
      <c r="BF39" s="40">
        <f>VLOOKUP($BC39&amp;"_"&amp;$AZ$7,データシート1!$A:$BS,MATCH("cb_"&amp;BF$12,データシート1!$A$1:$BS$1,0),0)</f>
        <v>13343.200000000003</v>
      </c>
      <c r="BG39" s="40">
        <f>VLOOKUP($BC39&amp;"_"&amp;$AZ$7,データシート1!$A:$BS,MATCH("cb_"&amp;BG$12,データシート1!$A$1:$BS$1,0),0)</f>
        <v>0</v>
      </c>
      <c r="BH39" s="40">
        <f>VLOOKUP($BC39&amp;"_"&amp;$AZ$7,データシート1!$A:$BS,MATCH("cb_"&amp;BH$12,データシート1!$A$1:$BS$1,0),0)</f>
        <v>0</v>
      </c>
      <c r="BI39" s="40">
        <f>VLOOKUP($BC39&amp;"_"&amp;$AZ$7,データシート1!$A:$BS,MATCH("cb_"&amp;BI$12,データシート1!$A$1:$BS$1,0),0)</f>
        <v>0</v>
      </c>
      <c r="BJ39" s="40">
        <f>VLOOKUP($BC39&amp;"_"&amp;$AZ$7,データシート1!$A:$BS,MATCH("cb_"&amp;BJ$12,データシート1!$A$1:$BS$1,0),0)</f>
        <v>0</v>
      </c>
      <c r="BK39" s="40">
        <f t="shared" si="3"/>
        <v>20142.109000000008</v>
      </c>
      <c r="BL39" s="42"/>
      <c r="BM39" s="960" t="str">
        <f t="shared" si="4"/>
        <v>41425</v>
      </c>
      <c r="BN39" s="123" t="str">
        <f t="shared" si="5"/>
        <v>白石町</v>
      </c>
      <c r="BO39" s="40">
        <f>BE39*VLOOKUP(BO$12,別紙!$B$4:$E$10,MATCH("設備利用率",別紙!$B$4:$E$4,0),0)/100*8760/10^3</f>
        <v>8159.5066690800068</v>
      </c>
      <c r="BP39" s="40">
        <f>BF39*VLOOKUP(BP$12,別紙!$B$4:$E$10,MATCH("設備利用率",別紙!$B$4:$E$4,0),0)/100*8760/10^3</f>
        <v>17649.851232000001</v>
      </c>
      <c r="BQ39" s="40">
        <f>BG39*VLOOKUP(BQ$12,別紙!$B$4:$E$10,MATCH("設備利用率",別紙!$B$4:$E$4,0),0)/100*8760/10^3</f>
        <v>0</v>
      </c>
      <c r="BR39" s="40">
        <f>BH39*VLOOKUP(BR$12,別紙!$B$4:$E$10,MATCH("設備利用率",別紙!$B$4:$E$4,0),0)/100*8760/10^3</f>
        <v>0</v>
      </c>
      <c r="BS39" s="40">
        <f>BI39*VLOOKUP(BS$12,別紙!$B$4:$E$10,MATCH("設備利用率",別紙!$B$4:$E$4,0),0)/100*8760/10^3</f>
        <v>0</v>
      </c>
      <c r="BT39" s="40">
        <f>BJ39*VLOOKUP(BT$12,別紙!$B$4:$E$10,MATCH("設備利用率",別紙!$B$4:$E$4,0),0)/100*8760/10^3</f>
        <v>0</v>
      </c>
      <c r="BU39" s="40">
        <f t="shared" si="6"/>
        <v>25809.357901080009</v>
      </c>
      <c r="BV39" s="42"/>
      <c r="BW39" s="38" t="str">
        <f t="shared" si="7"/>
        <v>41425</v>
      </c>
      <c r="BX39" s="38" t="str">
        <f t="shared" si="8"/>
        <v>白石町</v>
      </c>
      <c r="BY39" s="38">
        <f>(VLOOKUP($BW39&amp;"_"&amp;$AZ$8,データシート1!$A:$BS,MATCH("da_製造業",データシート1!$A$1:$BS$1,0),0)+VLOOKUP($BW39&amp;"_"&amp;$AZ$8,データシート1!$A:$BS,MATCH("da_建設業・鉱業",データシート1!$A$1:$BS$1,0),0)+VLOOKUP($BW39&amp;"_"&amp;$AZ$8,データシート1!$A:$BS,MATCH("da_農林水産業",データシート1!$A$1:$BS$1,0),0)+VLOOKUP($BW39&amp;"_"&amp;$AZ$8,データシート1!$A:$BS,MATCH("da_業務",データシート1!$A$1:$BS$1,0),0)+VLOOKUP($BW39&amp;"_"&amp;$AZ$8,データシート1!$A:$BS,MATCH("da_家庭",データシート1!$A$1:$BS$1,0),0)+VLOOKUP($BW39&amp;"_"&amp;$AZ$8,データシート1!$A:$BS,MATCH("da_鉄道",データシート1!$A$1:$BS$1,0),0))/10^3</f>
        <v>90446.671883241463</v>
      </c>
      <c r="BZ39" s="42"/>
      <c r="CA39" s="38" t="str">
        <f t="shared" si="9"/>
        <v>41425</v>
      </c>
      <c r="CB39" s="38" t="str">
        <f t="shared" si="10"/>
        <v>白石町</v>
      </c>
      <c r="CC39" s="260">
        <f t="shared" si="11"/>
        <v>9.0213453952326716E-2</v>
      </c>
      <c r="CD39" s="260">
        <f t="shared" si="16"/>
        <v>0.19514096941880155</v>
      </c>
      <c r="CE39" s="260">
        <f t="shared" si="17"/>
        <v>0</v>
      </c>
      <c r="CF39" s="260">
        <f t="shared" si="18"/>
        <v>0</v>
      </c>
      <c r="CG39" s="260">
        <f t="shared" si="19"/>
        <v>0</v>
      </c>
      <c r="CH39" s="260">
        <f t="shared" si="20"/>
        <v>0</v>
      </c>
      <c r="CI39" s="260">
        <f t="shared" si="12"/>
        <v>0.28535442337112826</v>
      </c>
      <c r="CK39" s="20" t="str">
        <f t="shared" si="13"/>
        <v>41425</v>
      </c>
      <c r="CL39" s="20" t="str">
        <f t="shared" si="14"/>
        <v>白石町</v>
      </c>
      <c r="CM39" s="20">
        <f>VLOOKUP($CK39&amp;"_"&amp;$AZ$7,データシート1!$A:$BS,MATCH("ca_太陽光発電（10kW未満）",データシート1!$A$1:$BS$1,0),0)</f>
        <v>1234</v>
      </c>
      <c r="CN39" s="20">
        <f>VLOOKUP($CK39&amp;"_"&amp;$AZ$5,データシート1!$A:$BS,MATCH("ab_家庭",データシート1!$A$1:$BS$1,0),0)</f>
        <v>7758</v>
      </c>
      <c r="CO39" s="260">
        <f t="shared" si="15"/>
        <v>0.15906161381799433</v>
      </c>
    </row>
    <row r="40" spans="1:93" ht="30" customHeight="1">
      <c r="A40" s="209"/>
      <c r="B40" s="534"/>
      <c r="C40" s="269"/>
      <c r="D40" s="269"/>
      <c r="E40" s="269"/>
      <c r="F40" s="269"/>
      <c r="G40" s="269"/>
      <c r="H40" s="269"/>
      <c r="I40" s="269"/>
      <c r="J40" s="269"/>
      <c r="K40" s="518"/>
      <c r="L40" s="269"/>
      <c r="M40" s="534"/>
      <c r="N40" s="269"/>
      <c r="O40" s="269"/>
      <c r="P40" s="269"/>
      <c r="Q40" s="269"/>
      <c r="R40" s="269"/>
      <c r="S40" s="269"/>
      <c r="T40" s="269"/>
      <c r="U40" s="269"/>
      <c r="V40" s="269"/>
      <c r="W40" s="518"/>
      <c r="X40" s="269"/>
      <c r="Y40" s="534"/>
      <c r="Z40" s="269"/>
      <c r="AA40" s="269"/>
      <c r="AB40" s="269"/>
      <c r="AC40" s="269"/>
      <c r="AD40" s="269"/>
      <c r="AE40" s="269"/>
      <c r="AF40" s="269"/>
      <c r="AG40" s="269"/>
      <c r="AH40" s="269"/>
      <c r="AI40" s="518"/>
      <c r="AJ40" s="209"/>
      <c r="AK40" s="517"/>
      <c r="AL40" s="209"/>
      <c r="AM40" s="209"/>
      <c r="AN40" s="209"/>
      <c r="AO40" s="209"/>
      <c r="AP40" s="209"/>
      <c r="AQ40" s="209"/>
      <c r="AR40" s="209"/>
      <c r="AS40" s="209"/>
      <c r="AT40" s="523"/>
      <c r="AU40" s="209"/>
      <c r="AX40" s="20" t="str">
        <f>比較地域マスタ!$Y33</f>
        <v>29424</v>
      </c>
      <c r="AY40" s="20" t="str">
        <f>IF(IFERROR(比較地域マスタ!$Z33,"")=0,"",IFERROR(比較地域マスタ!$Z33,""))</f>
        <v>上牧町</v>
      </c>
      <c r="BC40" s="960" t="str">
        <f t="shared" si="0"/>
        <v>29424</v>
      </c>
      <c r="BD40" s="123" t="str">
        <f t="shared" si="2"/>
        <v>上牧町</v>
      </c>
      <c r="BE40" s="40">
        <f>VLOOKUP($BC40&amp;"_"&amp;$AZ$7,データシート1!$A:$BS,MATCH("cb_"&amp;BE$12,データシート1!$A$1:$BS$1,0),0)</f>
        <v>3218.2000000000007</v>
      </c>
      <c r="BF40" s="40">
        <f>VLOOKUP($BC40&amp;"_"&amp;$AZ$7,データシート1!$A:$BS,MATCH("cb_"&amp;BF$12,データシート1!$A$1:$BS$1,0),0)</f>
        <v>2195.5</v>
      </c>
      <c r="BG40" s="40">
        <f>VLOOKUP($BC40&amp;"_"&amp;$AZ$7,データシート1!$A:$BS,MATCH("cb_"&amp;BG$12,データシート1!$A$1:$BS$1,0),0)</f>
        <v>0</v>
      </c>
      <c r="BH40" s="40">
        <f>VLOOKUP($BC40&amp;"_"&amp;$AZ$7,データシート1!$A:$BS,MATCH("cb_"&amp;BH$12,データシート1!$A$1:$BS$1,0),0)</f>
        <v>0</v>
      </c>
      <c r="BI40" s="40">
        <f>VLOOKUP($BC40&amp;"_"&amp;$AZ$7,データシート1!$A:$BS,MATCH("cb_"&amp;BI$12,データシート1!$A$1:$BS$1,0),0)</f>
        <v>0</v>
      </c>
      <c r="BJ40" s="40">
        <f>VLOOKUP($BC40&amp;"_"&amp;$AZ$7,データシート1!$A:$BS,MATCH("cb_"&amp;BJ$12,データシート1!$A$1:$BS$1,0),0)</f>
        <v>0</v>
      </c>
      <c r="BK40" s="40">
        <f t="shared" si="3"/>
        <v>5413.7000000000007</v>
      </c>
      <c r="BL40" s="42"/>
      <c r="BM40" s="960" t="str">
        <f t="shared" si="4"/>
        <v>29424</v>
      </c>
      <c r="BN40" s="123" t="str">
        <f t="shared" si="5"/>
        <v>上牧町</v>
      </c>
      <c r="BO40" s="40">
        <f>BE40*VLOOKUP(BO$12,別紙!$B$4:$E$10,MATCH("設備利用率",別紙!$B$4:$E$4,0),0)/100*8760/10^3</f>
        <v>3862.226184000001</v>
      </c>
      <c r="BP40" s="40">
        <f>BF40*VLOOKUP(BP$12,別紙!$B$4:$E$10,MATCH("設備利用率",別紙!$B$4:$E$4,0),0)/100*8760/10^3</f>
        <v>2904.1195799999996</v>
      </c>
      <c r="BQ40" s="40">
        <f>BG40*VLOOKUP(BQ$12,別紙!$B$4:$E$10,MATCH("設備利用率",別紙!$B$4:$E$4,0),0)/100*8760/10^3</f>
        <v>0</v>
      </c>
      <c r="BR40" s="40">
        <f>BH40*VLOOKUP(BR$12,別紙!$B$4:$E$10,MATCH("設備利用率",別紙!$B$4:$E$4,0),0)/100*8760/10^3</f>
        <v>0</v>
      </c>
      <c r="BS40" s="40">
        <f>BI40*VLOOKUP(BS$12,別紙!$B$4:$E$10,MATCH("設備利用率",別紙!$B$4:$E$4,0),0)/100*8760/10^3</f>
        <v>0</v>
      </c>
      <c r="BT40" s="40">
        <f>BJ40*VLOOKUP(BT$12,別紙!$B$4:$E$10,MATCH("設備利用率",別紙!$B$4:$E$4,0),0)/100*8760/10^3</f>
        <v>0</v>
      </c>
      <c r="BU40" s="40">
        <f t="shared" si="6"/>
        <v>6766.3457640000006</v>
      </c>
      <c r="BV40" s="42"/>
      <c r="BW40" s="38" t="str">
        <f t="shared" si="7"/>
        <v>29424</v>
      </c>
      <c r="BX40" s="38" t="str">
        <f t="shared" si="8"/>
        <v>上牧町</v>
      </c>
      <c r="BY40" s="38">
        <f>(VLOOKUP($BW40&amp;"_"&amp;$AZ$8,データシート1!$A:$BS,MATCH("da_製造業",データシート1!$A$1:$BS$1,0),0)+VLOOKUP($BW40&amp;"_"&amp;$AZ$8,データシート1!$A:$BS,MATCH("da_建設業・鉱業",データシート1!$A$1:$BS$1,0),0)+VLOOKUP($BW40&amp;"_"&amp;$AZ$8,データシート1!$A:$BS,MATCH("da_農林水産業",データシート1!$A$1:$BS$1,0),0)+VLOOKUP($BW40&amp;"_"&amp;$AZ$8,データシート1!$A:$BS,MATCH("da_業務",データシート1!$A$1:$BS$1,0),0)+VLOOKUP($BW40&amp;"_"&amp;$AZ$8,データシート1!$A:$BS,MATCH("da_家庭",データシート1!$A$1:$BS$1,0),0)+VLOOKUP($BW40&amp;"_"&amp;$AZ$8,データシート1!$A:$BS,MATCH("da_鉄道",データシート1!$A$1:$BS$1,0),0))/10^3</f>
        <v>87298.92729883024</v>
      </c>
      <c r="BZ40" s="42"/>
      <c r="CA40" s="38" t="str">
        <f t="shared" si="9"/>
        <v>29424</v>
      </c>
      <c r="CB40" s="38" t="str">
        <f t="shared" si="10"/>
        <v>上牧町</v>
      </c>
      <c r="CC40" s="260">
        <f t="shared" si="11"/>
        <v>4.4241393376797576E-2</v>
      </c>
      <c r="CD40" s="260">
        <f t="shared" si="16"/>
        <v>3.3266383332053992E-2</v>
      </c>
      <c r="CE40" s="260">
        <f t="shared" si="17"/>
        <v>0</v>
      </c>
      <c r="CF40" s="260">
        <f t="shared" si="18"/>
        <v>0</v>
      </c>
      <c r="CG40" s="260">
        <f t="shared" si="19"/>
        <v>0</v>
      </c>
      <c r="CH40" s="260">
        <f t="shared" si="20"/>
        <v>0</v>
      </c>
      <c r="CI40" s="260">
        <f t="shared" si="12"/>
        <v>7.7507776708851561E-2</v>
      </c>
      <c r="CK40" s="20" t="str">
        <f t="shared" si="13"/>
        <v>29424</v>
      </c>
      <c r="CL40" s="20" t="str">
        <f t="shared" si="14"/>
        <v>上牧町</v>
      </c>
      <c r="CM40" s="20">
        <f>VLOOKUP($CK40&amp;"_"&amp;$AZ$7,データシート1!$A:$BS,MATCH("ca_太陽光発電（10kW未満）",データシート1!$A$1:$BS$1,0),0)</f>
        <v>747</v>
      </c>
      <c r="CN40" s="20">
        <f>VLOOKUP($CK40&amp;"_"&amp;$AZ$5,データシート1!$A:$BS,MATCH("ab_家庭",データシート1!$A$1:$BS$1,0),0)</f>
        <v>10104</v>
      </c>
      <c r="CO40" s="260">
        <f t="shared" si="15"/>
        <v>7.393111638954869E-2</v>
      </c>
    </row>
    <row r="41" spans="1:93" ht="30" customHeight="1">
      <c r="A41" s="209"/>
      <c r="B41" s="534"/>
      <c r="C41" s="269"/>
      <c r="D41" s="269"/>
      <c r="E41" s="269"/>
      <c r="F41" s="269"/>
      <c r="G41" s="269"/>
      <c r="H41" s="269"/>
      <c r="I41" s="269"/>
      <c r="J41" s="269"/>
      <c r="K41" s="518"/>
      <c r="L41" s="269"/>
      <c r="M41" s="534"/>
      <c r="N41" s="269"/>
      <c r="O41" s="269"/>
      <c r="P41" s="269"/>
      <c r="Q41" s="269"/>
      <c r="R41" s="269"/>
      <c r="S41" s="269"/>
      <c r="T41" s="269"/>
      <c r="U41" s="269"/>
      <c r="V41" s="269"/>
      <c r="W41" s="518"/>
      <c r="X41" s="269"/>
      <c r="Y41" s="534"/>
      <c r="Z41" s="269"/>
      <c r="AA41" s="269"/>
      <c r="AB41" s="269"/>
      <c r="AC41" s="269"/>
      <c r="AD41" s="269"/>
      <c r="AE41" s="269"/>
      <c r="AF41" s="269"/>
      <c r="AG41" s="269"/>
      <c r="AH41" s="269"/>
      <c r="AI41" s="518"/>
      <c r="AJ41" s="209"/>
      <c r="AK41" s="517"/>
      <c r="AL41" s="209"/>
      <c r="AM41" s="209"/>
      <c r="AN41" s="209"/>
      <c r="AO41" s="209"/>
      <c r="AP41" s="209"/>
      <c r="AQ41" s="209"/>
      <c r="AR41" s="209"/>
      <c r="AS41" s="209"/>
      <c r="AT41" s="523"/>
      <c r="AU41" s="209"/>
      <c r="AX41" s="20" t="str">
        <f>比較地域マスタ!$Y34</f>
        <v>40610</v>
      </c>
      <c r="AY41" s="20" t="str">
        <f>IF(IFERROR(比較地域マスタ!$Z34,"")=0,"",IFERROR(比較地域マスタ!$Z34,""))</f>
        <v>福智町</v>
      </c>
      <c r="BC41" s="960" t="str">
        <f t="shared" si="0"/>
        <v>40610</v>
      </c>
      <c r="BD41" s="123" t="str">
        <f t="shared" si="2"/>
        <v>福智町</v>
      </c>
      <c r="BE41" s="40">
        <f>VLOOKUP($BC41&amp;"_"&amp;$AZ$7,データシート1!$A:$BS,MATCH("cb_"&amp;BE$12,データシート1!$A$1:$BS$1,0),0)</f>
        <v>3262.1800000000012</v>
      </c>
      <c r="BF41" s="40">
        <f>VLOOKUP($BC41&amp;"_"&amp;$AZ$7,データシート1!$A:$BS,MATCH("cb_"&amp;BF$12,データシート1!$A$1:$BS$1,0),0)</f>
        <v>20498.86</v>
      </c>
      <c r="BG41" s="40">
        <f>VLOOKUP($BC41&amp;"_"&amp;$AZ$7,データシート1!$A:$BS,MATCH("cb_"&amp;BG$12,データシート1!$A$1:$BS$1,0),0)</f>
        <v>0</v>
      </c>
      <c r="BH41" s="40">
        <f>VLOOKUP($BC41&amp;"_"&amp;$AZ$7,データシート1!$A:$BS,MATCH("cb_"&amp;BH$12,データシート1!$A$1:$BS$1,0),0)</f>
        <v>0</v>
      </c>
      <c r="BI41" s="40">
        <f>VLOOKUP($BC41&amp;"_"&amp;$AZ$7,データシート1!$A:$BS,MATCH("cb_"&amp;BI$12,データシート1!$A$1:$BS$1,0),0)</f>
        <v>0</v>
      </c>
      <c r="BJ41" s="40">
        <f>VLOOKUP($BC41&amp;"_"&amp;$AZ$7,データシート1!$A:$BS,MATCH("cb_"&amp;BJ$12,データシート1!$A$1:$BS$1,0),0)</f>
        <v>0</v>
      </c>
      <c r="BK41" s="40">
        <f t="shared" si="3"/>
        <v>23761.040000000001</v>
      </c>
      <c r="BL41" s="42"/>
      <c r="BM41" s="960" t="str">
        <f t="shared" si="4"/>
        <v>40610</v>
      </c>
      <c r="BN41" s="123" t="str">
        <f t="shared" si="5"/>
        <v>福智町</v>
      </c>
      <c r="BO41" s="40">
        <f>BE41*VLOOKUP(BO$12,別紙!$B$4:$E$10,MATCH("設備利用率",別紙!$B$4:$E$4,0),0)/100*8760/10^3</f>
        <v>3915.0074616000015</v>
      </c>
      <c r="BP41" s="40">
        <f>BF41*VLOOKUP(BP$12,別紙!$B$4:$E$10,MATCH("設備利用率",別紙!$B$4:$E$4,0),0)/100*8760/10^3</f>
        <v>27115.072053600001</v>
      </c>
      <c r="BQ41" s="40">
        <f>BG41*VLOOKUP(BQ$12,別紙!$B$4:$E$10,MATCH("設備利用率",別紙!$B$4:$E$4,0),0)/100*8760/10^3</f>
        <v>0</v>
      </c>
      <c r="BR41" s="40">
        <f>BH41*VLOOKUP(BR$12,別紙!$B$4:$E$10,MATCH("設備利用率",別紙!$B$4:$E$4,0),0)/100*8760/10^3</f>
        <v>0</v>
      </c>
      <c r="BS41" s="40">
        <f>BI41*VLOOKUP(BS$12,別紙!$B$4:$E$10,MATCH("設備利用率",別紙!$B$4:$E$4,0),0)/100*8760/10^3</f>
        <v>0</v>
      </c>
      <c r="BT41" s="40">
        <f>BJ41*VLOOKUP(BT$12,別紙!$B$4:$E$10,MATCH("設備利用率",別紙!$B$4:$E$4,0),0)/100*8760/10^3</f>
        <v>0</v>
      </c>
      <c r="BU41" s="40">
        <f t="shared" si="6"/>
        <v>31030.079515200003</v>
      </c>
      <c r="BV41" s="42"/>
      <c r="BW41" s="38" t="str">
        <f t="shared" si="7"/>
        <v>40610</v>
      </c>
      <c r="BX41" s="38" t="str">
        <f t="shared" si="8"/>
        <v>福智町</v>
      </c>
      <c r="BY41" s="38">
        <f>(VLOOKUP($BW41&amp;"_"&amp;$AZ$8,データシート1!$A:$BS,MATCH("da_製造業",データシート1!$A$1:$BS$1,0),0)+VLOOKUP($BW41&amp;"_"&amp;$AZ$8,データシート1!$A:$BS,MATCH("da_建設業・鉱業",データシート1!$A$1:$BS$1,0),0)+VLOOKUP($BW41&amp;"_"&amp;$AZ$8,データシート1!$A:$BS,MATCH("da_農林水産業",データシート1!$A$1:$BS$1,0),0)+VLOOKUP($BW41&amp;"_"&amp;$AZ$8,データシート1!$A:$BS,MATCH("da_業務",データシート1!$A$1:$BS$1,0),0)+VLOOKUP($BW41&amp;"_"&amp;$AZ$8,データシート1!$A:$BS,MATCH("da_家庭",データシート1!$A$1:$BS$1,0),0)+VLOOKUP($BW41&amp;"_"&amp;$AZ$8,データシート1!$A:$BS,MATCH("da_鉄道",データシート1!$A$1:$BS$1,0),0))/10^3</f>
        <v>92313.350358052223</v>
      </c>
      <c r="BZ41" s="42"/>
      <c r="CA41" s="38" t="str">
        <f t="shared" si="9"/>
        <v>40610</v>
      </c>
      <c r="CB41" s="38" t="str">
        <f t="shared" si="10"/>
        <v>福智町</v>
      </c>
      <c r="CC41" s="260">
        <f t="shared" si="11"/>
        <v>4.240998129105935E-2</v>
      </c>
      <c r="CD41" s="260">
        <f t="shared" si="16"/>
        <v>0.29372860965862274</v>
      </c>
      <c r="CE41" s="260">
        <f t="shared" si="17"/>
        <v>0</v>
      </c>
      <c r="CF41" s="260">
        <f t="shared" si="18"/>
        <v>0</v>
      </c>
      <c r="CG41" s="260">
        <f t="shared" si="19"/>
        <v>0</v>
      </c>
      <c r="CH41" s="260">
        <f t="shared" si="20"/>
        <v>0</v>
      </c>
      <c r="CI41" s="260">
        <f t="shared" si="12"/>
        <v>0.33613859094968207</v>
      </c>
      <c r="CK41" s="20" t="str">
        <f t="shared" si="13"/>
        <v>40610</v>
      </c>
      <c r="CL41" s="20" t="str">
        <f t="shared" si="14"/>
        <v>福智町</v>
      </c>
      <c r="CM41" s="20">
        <f>VLOOKUP($CK41&amp;"_"&amp;$AZ$7,データシート1!$A:$BS,MATCH("ca_太陽光発電（10kW未満）",データシート1!$A$1:$BS$1,0),0)</f>
        <v>634</v>
      </c>
      <c r="CN41" s="20">
        <f>VLOOKUP($CK41&amp;"_"&amp;$AZ$5,データシート1!$A:$BS,MATCH("ab_家庭",データシート1!$A$1:$BS$1,0),0)</f>
        <v>11075</v>
      </c>
      <c r="CO41" s="260">
        <f t="shared" si="15"/>
        <v>5.7246049661399546E-2</v>
      </c>
    </row>
    <row r="42" spans="1:93" ht="30" customHeight="1">
      <c r="A42" s="209"/>
      <c r="B42" s="534"/>
      <c r="C42" s="269"/>
      <c r="D42" s="269"/>
      <c r="E42" s="269"/>
      <c r="F42" s="269"/>
      <c r="G42" s="269"/>
      <c r="H42" s="269"/>
      <c r="I42" s="269"/>
      <c r="J42" s="269"/>
      <c r="K42" s="518"/>
      <c r="L42" s="269"/>
      <c r="M42" s="534"/>
      <c r="N42" s="269"/>
      <c r="O42" s="269"/>
      <c r="P42" s="269"/>
      <c r="Q42" s="269"/>
      <c r="R42" s="269"/>
      <c r="S42" s="269"/>
      <c r="T42" s="269"/>
      <c r="U42" s="269"/>
      <c r="V42" s="269"/>
      <c r="W42" s="518"/>
      <c r="X42" s="269"/>
      <c r="Y42" s="534"/>
      <c r="Z42" s="269"/>
      <c r="AA42" s="269"/>
      <c r="AB42" s="269"/>
      <c r="AC42" s="269"/>
      <c r="AD42" s="269"/>
      <c r="AE42" s="269"/>
      <c r="AF42" s="269"/>
      <c r="AG42" s="269"/>
      <c r="AH42" s="269"/>
      <c r="AI42" s="518"/>
      <c r="AJ42" s="209"/>
      <c r="AK42" s="517"/>
      <c r="AL42" s="209"/>
      <c r="AM42" s="209"/>
      <c r="AN42" s="209"/>
      <c r="AO42" s="209"/>
      <c r="AP42" s="209"/>
      <c r="AQ42" s="209"/>
      <c r="AR42" s="209"/>
      <c r="AS42" s="209"/>
      <c r="AT42" s="523"/>
      <c r="AU42" s="209"/>
      <c r="AX42" s="20">
        <f>比較地域マスタ!$Y35</f>
        <v>0</v>
      </c>
      <c r="AY42" s="20" t="str">
        <f>IF(IFERROR(比較地域マスタ!$Z35,"")=0,"",IFERROR(比較地域マスタ!$Z35,""))</f>
        <v/>
      </c>
      <c r="BC42" s="960">
        <f t="shared" si="0"/>
        <v>0</v>
      </c>
      <c r="BD42" s="123" t="str">
        <f t="shared" si="2"/>
        <v/>
      </c>
      <c r="BE42" s="40" t="e">
        <f>VLOOKUP($BC42&amp;"_"&amp;$AZ$7,データシート1!$A:$BS,MATCH("cb_"&amp;BE$12,データシート1!$A$1:$BS$1,0),0)</f>
        <v>#N/A</v>
      </c>
      <c r="BF42" s="40" t="e">
        <f>VLOOKUP($BC42&amp;"_"&amp;$AZ$7,データシート1!$A:$BS,MATCH("cb_"&amp;BF$12,データシート1!$A$1:$BS$1,0),0)</f>
        <v>#N/A</v>
      </c>
      <c r="BG42" s="40" t="e">
        <f>VLOOKUP($BC42&amp;"_"&amp;$AZ$7,データシート1!$A:$BS,MATCH("cb_"&amp;BG$12,データシート1!$A$1:$BS$1,0),0)</f>
        <v>#N/A</v>
      </c>
      <c r="BH42" s="40" t="e">
        <f>VLOOKUP($BC42&amp;"_"&amp;$AZ$7,データシート1!$A:$BS,MATCH("cb_"&amp;BH$12,データシート1!$A$1:$BS$1,0),0)</f>
        <v>#N/A</v>
      </c>
      <c r="BI42" s="40" t="e">
        <f>VLOOKUP($BC42&amp;"_"&amp;$AZ$7,データシート1!$A:$BS,MATCH("cb_"&amp;BI$12,データシート1!$A$1:$BS$1,0),0)</f>
        <v>#N/A</v>
      </c>
      <c r="BJ42" s="40" t="e">
        <f>VLOOKUP($BC42&amp;"_"&amp;$AZ$7,データシート1!$A:$BS,MATCH("cb_"&amp;BJ$12,データシート1!$A$1:$BS$1,0),0)</f>
        <v>#N/A</v>
      </c>
      <c r="BK42" s="40" t="e">
        <f t="shared" si="3"/>
        <v>#N/A</v>
      </c>
      <c r="BL42" s="42"/>
      <c r="BM42" s="960">
        <f t="shared" si="4"/>
        <v>0</v>
      </c>
      <c r="BN42" s="123" t="str">
        <f t="shared" si="5"/>
        <v/>
      </c>
      <c r="BO42" s="40" t="e">
        <f>BE42*VLOOKUP(BO$12,別紙!$B$4:$E$10,MATCH("設備利用率",別紙!$B$4:$E$4,0),0)/100*8760/10^3</f>
        <v>#N/A</v>
      </c>
      <c r="BP42" s="40" t="e">
        <f>BF42*VLOOKUP(BP$12,別紙!$B$4:$E$10,MATCH("設備利用率",別紙!$B$4:$E$4,0),0)/100*8760/10^3</f>
        <v>#N/A</v>
      </c>
      <c r="BQ42" s="40" t="e">
        <f>BG42*VLOOKUP(BQ$12,別紙!$B$4:$E$10,MATCH("設備利用率",別紙!$B$4:$E$4,0),0)/100*8760/10^3</f>
        <v>#N/A</v>
      </c>
      <c r="BR42" s="40" t="e">
        <f>BH42*VLOOKUP(BR$12,別紙!$B$4:$E$10,MATCH("設備利用率",別紙!$B$4:$E$4,0),0)/100*8760/10^3</f>
        <v>#N/A</v>
      </c>
      <c r="BS42" s="40" t="e">
        <f>BI42*VLOOKUP(BS$12,別紙!$B$4:$E$10,MATCH("設備利用率",別紙!$B$4:$E$4,0),0)/100*8760/10^3</f>
        <v>#N/A</v>
      </c>
      <c r="BT42" s="40" t="e">
        <f>BJ42*VLOOKUP(BT$12,別紙!$B$4:$E$10,MATCH("設備利用率",別紙!$B$4:$E$4,0),0)/100*8760/10^3</f>
        <v>#N/A</v>
      </c>
      <c r="BU42" s="40" t="e">
        <f t="shared" si="6"/>
        <v>#N/A</v>
      </c>
      <c r="BV42" s="42"/>
      <c r="BW42" s="38">
        <f t="shared" si="7"/>
        <v>0</v>
      </c>
      <c r="BX42" s="38" t="str">
        <f t="shared" si="8"/>
        <v/>
      </c>
      <c r="BY42" s="38" t="e">
        <f>(VLOOKUP($BW42&amp;"_"&amp;$AZ$8,データシート1!$A:$BS,MATCH("da_製造業",データシート1!$A$1:$BS$1,0),0)+VLOOKUP($BW42&amp;"_"&amp;$AZ$8,データシート1!$A:$BS,MATCH("da_建設業・鉱業",データシート1!$A$1:$BS$1,0),0)+VLOOKUP($BW42&amp;"_"&amp;$AZ$8,データシート1!$A:$BS,MATCH("da_農林水産業",データシート1!$A$1:$BS$1,0),0)+VLOOKUP($BW42&amp;"_"&amp;$AZ$8,データシート1!$A:$BS,MATCH("da_業務",データシート1!$A$1:$BS$1,0),0)+VLOOKUP($BW42&amp;"_"&amp;$AZ$8,データシート1!$A:$BS,MATCH("da_家庭",データシート1!$A$1:$BS$1,0),0)+VLOOKUP($BW42&amp;"_"&amp;$AZ$8,データシート1!$A:$BS,MATCH("da_鉄道",データシート1!$A$1:$BS$1,0),0))/10^3</f>
        <v>#N/A</v>
      </c>
      <c r="BZ42" s="42"/>
      <c r="CA42" s="38">
        <f t="shared" si="9"/>
        <v>0</v>
      </c>
      <c r="CB42" s="38" t="str">
        <f t="shared" si="10"/>
        <v/>
      </c>
      <c r="CC42" s="260" t="e">
        <f t="shared" si="11"/>
        <v>#N/A</v>
      </c>
      <c r="CD42" s="260" t="e">
        <f t="shared" si="16"/>
        <v>#N/A</v>
      </c>
      <c r="CE42" s="260" t="e">
        <f t="shared" si="17"/>
        <v>#N/A</v>
      </c>
      <c r="CF42" s="260" t="e">
        <f t="shared" si="18"/>
        <v>#N/A</v>
      </c>
      <c r="CG42" s="260" t="e">
        <f t="shared" si="19"/>
        <v>#N/A</v>
      </c>
      <c r="CH42" s="260" t="e">
        <f t="shared" si="20"/>
        <v>#N/A</v>
      </c>
      <c r="CI42" s="260" t="e">
        <f t="shared" si="12"/>
        <v>#N/A</v>
      </c>
      <c r="CK42" s="20">
        <f t="shared" si="13"/>
        <v>0</v>
      </c>
      <c r="CL42" s="20" t="str">
        <f t="shared" si="14"/>
        <v/>
      </c>
      <c r="CM42" s="20" t="e">
        <f>VLOOKUP($CK42&amp;"_"&amp;$AZ$7,データシート1!$A:$BS,MATCH("ca_太陽光発電（10kW未満）",データシート1!$A$1:$BS$1,0),0)</f>
        <v>#N/A</v>
      </c>
      <c r="CN42" s="20" t="e">
        <f>VLOOKUP($CK42&amp;"_"&amp;$AZ$5,データシート1!$A:$BS,MATCH("ab_家庭",データシート1!$A$1:$BS$1,0),0)</f>
        <v>#N/A</v>
      </c>
      <c r="CO42" s="260" t="e">
        <f t="shared" si="15"/>
        <v>#N/A</v>
      </c>
    </row>
    <row r="43" spans="1:93" ht="30" customHeight="1">
      <c r="A43" s="209"/>
      <c r="B43" s="534"/>
      <c r="C43" s="269"/>
      <c r="D43" s="269"/>
      <c r="E43" s="269"/>
      <c r="F43" s="269"/>
      <c r="G43" s="269"/>
      <c r="H43" s="269"/>
      <c r="I43" s="269"/>
      <c r="J43" s="269"/>
      <c r="K43" s="518"/>
      <c r="L43" s="269"/>
      <c r="M43" s="534"/>
      <c r="N43" s="269"/>
      <c r="O43" s="269"/>
      <c r="P43" s="269"/>
      <c r="Q43" s="269"/>
      <c r="R43" s="269"/>
      <c r="S43" s="269"/>
      <c r="T43" s="269"/>
      <c r="U43" s="269"/>
      <c r="V43" s="269"/>
      <c r="W43" s="518"/>
      <c r="X43" s="269"/>
      <c r="Y43" s="534"/>
      <c r="Z43" s="269"/>
      <c r="AA43" s="269"/>
      <c r="AB43" s="269"/>
      <c r="AC43" s="269"/>
      <c r="AD43" s="269"/>
      <c r="AE43" s="269"/>
      <c r="AF43" s="269"/>
      <c r="AG43" s="269"/>
      <c r="AH43" s="269"/>
      <c r="AI43" s="518"/>
      <c r="AJ43" s="209"/>
      <c r="AK43" s="517"/>
      <c r="AL43" s="209"/>
      <c r="AM43" s="209"/>
      <c r="AN43" s="209"/>
      <c r="AO43" s="209"/>
      <c r="AP43" s="209"/>
      <c r="AQ43" s="209"/>
      <c r="AR43" s="209"/>
      <c r="AS43" s="209"/>
      <c r="AT43" s="523"/>
      <c r="AU43" s="209"/>
      <c r="AW43" s="26"/>
      <c r="AX43" s="20">
        <f>比較地域マスタ!$Y36</f>
        <v>0</v>
      </c>
      <c r="AY43" s="20" t="str">
        <f>IF(IFERROR(比較地域マスタ!$Z36,"")=0,"",IFERROR(比較地域マスタ!$Z36,""))</f>
        <v/>
      </c>
      <c r="BC43" s="960">
        <f t="shared" si="0"/>
        <v>0</v>
      </c>
      <c r="BD43" s="123" t="str">
        <f t="shared" si="2"/>
        <v/>
      </c>
      <c r="BE43" s="40" t="e">
        <f>VLOOKUP($BC43&amp;"_"&amp;$AZ$7,データシート1!$A:$BS,MATCH("cb_"&amp;BE$12,データシート1!$A$1:$BS$1,0),0)</f>
        <v>#N/A</v>
      </c>
      <c r="BF43" s="40" t="e">
        <f>VLOOKUP($BC43&amp;"_"&amp;$AZ$7,データシート1!$A:$BS,MATCH("cb_"&amp;BF$12,データシート1!$A$1:$BS$1,0),0)</f>
        <v>#N/A</v>
      </c>
      <c r="BG43" s="40" t="e">
        <f>VLOOKUP($BC43&amp;"_"&amp;$AZ$7,データシート1!$A:$BS,MATCH("cb_"&amp;BG$12,データシート1!$A$1:$BS$1,0),0)</f>
        <v>#N/A</v>
      </c>
      <c r="BH43" s="40" t="e">
        <f>VLOOKUP($BC43&amp;"_"&amp;$AZ$7,データシート1!$A:$BS,MATCH("cb_"&amp;BH$12,データシート1!$A$1:$BS$1,0),0)</f>
        <v>#N/A</v>
      </c>
      <c r="BI43" s="40" t="e">
        <f>VLOOKUP($BC43&amp;"_"&amp;$AZ$7,データシート1!$A:$BS,MATCH("cb_"&amp;BI$12,データシート1!$A$1:$BS$1,0),0)</f>
        <v>#N/A</v>
      </c>
      <c r="BJ43" s="40" t="e">
        <f>VLOOKUP($BC43&amp;"_"&amp;$AZ$7,データシート1!$A:$BS,MATCH("cb_"&amp;BJ$12,データシート1!$A$1:$BS$1,0),0)</f>
        <v>#N/A</v>
      </c>
      <c r="BK43" s="40" t="e">
        <f t="shared" si="3"/>
        <v>#N/A</v>
      </c>
      <c r="BL43" s="42"/>
      <c r="BM43" s="960">
        <f t="shared" si="4"/>
        <v>0</v>
      </c>
      <c r="BN43" s="123" t="str">
        <f t="shared" si="5"/>
        <v/>
      </c>
      <c r="BO43" s="40" t="e">
        <f>BE43*VLOOKUP(BO$12,別紙!$B$4:$E$10,MATCH("設備利用率",別紙!$B$4:$E$4,0),0)/100*8760/10^3</f>
        <v>#N/A</v>
      </c>
      <c r="BP43" s="40" t="e">
        <f>BF43*VLOOKUP(BP$12,別紙!$B$4:$E$10,MATCH("設備利用率",別紙!$B$4:$E$4,0),0)/100*8760/10^3</f>
        <v>#N/A</v>
      </c>
      <c r="BQ43" s="40" t="e">
        <f>BG43*VLOOKUP(BQ$12,別紙!$B$4:$E$10,MATCH("設備利用率",別紙!$B$4:$E$4,0),0)/100*8760/10^3</f>
        <v>#N/A</v>
      </c>
      <c r="BR43" s="40" t="e">
        <f>BH43*VLOOKUP(BR$12,別紙!$B$4:$E$10,MATCH("設備利用率",別紙!$B$4:$E$4,0),0)/100*8760/10^3</f>
        <v>#N/A</v>
      </c>
      <c r="BS43" s="40" t="e">
        <f>BI43*VLOOKUP(BS$12,別紙!$B$4:$E$10,MATCH("設備利用率",別紙!$B$4:$E$4,0),0)/100*8760/10^3</f>
        <v>#N/A</v>
      </c>
      <c r="BT43" s="40" t="e">
        <f>BJ43*VLOOKUP(BT$12,別紙!$B$4:$E$10,MATCH("設備利用率",別紙!$B$4:$E$4,0),0)/100*8760/10^3</f>
        <v>#N/A</v>
      </c>
      <c r="BU43" s="40" t="e">
        <f t="shared" si="6"/>
        <v>#N/A</v>
      </c>
      <c r="BV43" s="42"/>
      <c r="BW43" s="38">
        <f t="shared" si="7"/>
        <v>0</v>
      </c>
      <c r="BX43" s="38" t="str">
        <f t="shared" si="8"/>
        <v/>
      </c>
      <c r="BY43" s="38" t="e">
        <f>(VLOOKUP($BW43&amp;"_"&amp;$AZ$8,データシート1!$A:$BS,MATCH("da_製造業",データシート1!$A$1:$BS$1,0),0)+VLOOKUP($BW43&amp;"_"&amp;$AZ$8,データシート1!$A:$BS,MATCH("da_建設業・鉱業",データシート1!$A$1:$BS$1,0),0)+VLOOKUP($BW43&amp;"_"&amp;$AZ$8,データシート1!$A:$BS,MATCH("da_農林水産業",データシート1!$A$1:$BS$1,0),0)+VLOOKUP($BW43&amp;"_"&amp;$AZ$8,データシート1!$A:$BS,MATCH("da_業務",データシート1!$A$1:$BS$1,0),0)+VLOOKUP($BW43&amp;"_"&amp;$AZ$8,データシート1!$A:$BS,MATCH("da_家庭",データシート1!$A$1:$BS$1,0),0)+VLOOKUP($BW43&amp;"_"&amp;$AZ$8,データシート1!$A:$BS,MATCH("da_鉄道",データシート1!$A$1:$BS$1,0),0))/10^3</f>
        <v>#N/A</v>
      </c>
      <c r="BZ43" s="42"/>
      <c r="CA43" s="38">
        <f t="shared" si="9"/>
        <v>0</v>
      </c>
      <c r="CB43" s="38" t="str">
        <f t="shared" si="10"/>
        <v/>
      </c>
      <c r="CC43" s="260" t="e">
        <f t="shared" si="11"/>
        <v>#N/A</v>
      </c>
      <c r="CD43" s="260" t="e">
        <f t="shared" si="16"/>
        <v>#N/A</v>
      </c>
      <c r="CE43" s="260" t="e">
        <f t="shared" si="17"/>
        <v>#N/A</v>
      </c>
      <c r="CF43" s="260" t="e">
        <f t="shared" si="18"/>
        <v>#N/A</v>
      </c>
      <c r="CG43" s="260" t="e">
        <f t="shared" si="19"/>
        <v>#N/A</v>
      </c>
      <c r="CH43" s="260" t="e">
        <f t="shared" si="20"/>
        <v>#N/A</v>
      </c>
      <c r="CI43" s="260" t="e">
        <f t="shared" si="12"/>
        <v>#N/A</v>
      </c>
      <c r="CK43" s="20">
        <f t="shared" si="13"/>
        <v>0</v>
      </c>
      <c r="CL43" s="20" t="str">
        <f t="shared" si="14"/>
        <v/>
      </c>
      <c r="CM43" s="20" t="e">
        <f>VLOOKUP($CK43&amp;"_"&amp;$AZ$7,データシート1!$A:$BS,MATCH("ca_太陽光発電（10kW未満）",データシート1!$A$1:$BS$1,0),0)</f>
        <v>#N/A</v>
      </c>
      <c r="CN43" s="20" t="e">
        <f>VLOOKUP($CK43&amp;"_"&amp;$AZ$5,データシート1!$A:$BS,MATCH("ab_家庭",データシート1!$A$1:$BS$1,0),0)</f>
        <v>#N/A</v>
      </c>
      <c r="CO43" s="260" t="e">
        <f t="shared" si="15"/>
        <v>#N/A</v>
      </c>
    </row>
    <row r="44" spans="1:93" ht="30" customHeight="1">
      <c r="A44" s="209"/>
      <c r="B44" s="534"/>
      <c r="C44" s="269"/>
      <c r="D44" s="269"/>
      <c r="E44" s="269"/>
      <c r="F44" s="269"/>
      <c r="G44" s="269"/>
      <c r="H44" s="269"/>
      <c r="I44" s="269"/>
      <c r="J44" s="269"/>
      <c r="K44" s="518"/>
      <c r="L44" s="269"/>
      <c r="M44" s="534"/>
      <c r="N44" s="269"/>
      <c r="O44" s="269"/>
      <c r="P44" s="269"/>
      <c r="Q44" s="269"/>
      <c r="R44" s="269"/>
      <c r="S44" s="269"/>
      <c r="T44" s="269"/>
      <c r="U44" s="269"/>
      <c r="V44" s="269"/>
      <c r="W44" s="518"/>
      <c r="X44" s="269"/>
      <c r="Y44" s="534"/>
      <c r="Z44" s="269"/>
      <c r="AA44" s="269"/>
      <c r="AB44" s="269"/>
      <c r="AC44" s="269"/>
      <c r="AD44" s="269"/>
      <c r="AE44" s="269"/>
      <c r="AF44" s="269"/>
      <c r="AG44" s="269"/>
      <c r="AH44" s="269"/>
      <c r="AI44" s="518"/>
      <c r="AJ44" s="209"/>
      <c r="AK44" s="517"/>
      <c r="AL44" s="209"/>
      <c r="AM44" s="209"/>
      <c r="AN44" s="209"/>
      <c r="AO44" s="209"/>
      <c r="AP44" s="209"/>
      <c r="AQ44" s="209"/>
      <c r="AR44" s="209"/>
      <c r="AS44" s="209"/>
      <c r="AT44" s="523"/>
      <c r="AU44" s="209"/>
      <c r="AX44" s="20">
        <f>比較地域マスタ!$Y37</f>
        <v>0</v>
      </c>
      <c r="AY44" s="20" t="str">
        <f>IF(IFERROR(比較地域マスタ!$Z37,"")=0,"",IFERROR(比較地域マスタ!$Z37,""))</f>
        <v/>
      </c>
      <c r="BC44" s="960">
        <f t="shared" si="0"/>
        <v>0</v>
      </c>
      <c r="BD44" s="123" t="str">
        <f t="shared" si="2"/>
        <v/>
      </c>
      <c r="BE44" s="40" t="e">
        <f>VLOOKUP($BC44&amp;"_"&amp;$AZ$7,データシート1!$A:$BS,MATCH("cb_"&amp;BE$12,データシート1!$A$1:$BS$1,0),0)</f>
        <v>#N/A</v>
      </c>
      <c r="BF44" s="40" t="e">
        <f>VLOOKUP($BC44&amp;"_"&amp;$AZ$7,データシート1!$A:$BS,MATCH("cb_"&amp;BF$12,データシート1!$A$1:$BS$1,0),0)</f>
        <v>#N/A</v>
      </c>
      <c r="BG44" s="40" t="e">
        <f>VLOOKUP($BC44&amp;"_"&amp;$AZ$7,データシート1!$A:$BS,MATCH("cb_"&amp;BG$12,データシート1!$A$1:$BS$1,0),0)</f>
        <v>#N/A</v>
      </c>
      <c r="BH44" s="40" t="e">
        <f>VLOOKUP($BC44&amp;"_"&amp;$AZ$7,データシート1!$A:$BS,MATCH("cb_"&amp;BH$12,データシート1!$A$1:$BS$1,0),0)</f>
        <v>#N/A</v>
      </c>
      <c r="BI44" s="40" t="e">
        <f>VLOOKUP($BC44&amp;"_"&amp;$AZ$7,データシート1!$A:$BS,MATCH("cb_"&amp;BI$12,データシート1!$A$1:$BS$1,0),0)</f>
        <v>#N/A</v>
      </c>
      <c r="BJ44" s="40" t="e">
        <f>VLOOKUP($BC44&amp;"_"&amp;$AZ$7,データシート1!$A:$BS,MATCH("cb_"&amp;BJ$12,データシート1!$A$1:$BS$1,0),0)</f>
        <v>#N/A</v>
      </c>
      <c r="BK44" s="40" t="e">
        <f t="shared" si="3"/>
        <v>#N/A</v>
      </c>
      <c r="BL44" s="42"/>
      <c r="BM44" s="960">
        <f t="shared" si="4"/>
        <v>0</v>
      </c>
      <c r="BN44" s="123" t="str">
        <f t="shared" si="5"/>
        <v/>
      </c>
      <c r="BO44" s="40" t="e">
        <f>BE44*VLOOKUP(BO$12,別紙!$B$4:$E$10,MATCH("設備利用率",別紙!$B$4:$E$4,0),0)/100*8760/10^3</f>
        <v>#N/A</v>
      </c>
      <c r="BP44" s="40" t="e">
        <f>BF44*VLOOKUP(BP$12,別紙!$B$4:$E$10,MATCH("設備利用率",別紙!$B$4:$E$4,0),0)/100*8760/10^3</f>
        <v>#N/A</v>
      </c>
      <c r="BQ44" s="40" t="e">
        <f>BG44*VLOOKUP(BQ$12,別紙!$B$4:$E$10,MATCH("設備利用率",別紙!$B$4:$E$4,0),0)/100*8760/10^3</f>
        <v>#N/A</v>
      </c>
      <c r="BR44" s="40" t="e">
        <f>BH44*VLOOKUP(BR$12,別紙!$B$4:$E$10,MATCH("設備利用率",別紙!$B$4:$E$4,0),0)/100*8760/10^3</f>
        <v>#N/A</v>
      </c>
      <c r="BS44" s="40" t="e">
        <f>BI44*VLOOKUP(BS$12,別紙!$B$4:$E$10,MATCH("設備利用率",別紙!$B$4:$E$4,0),0)/100*8760/10^3</f>
        <v>#N/A</v>
      </c>
      <c r="BT44" s="40" t="e">
        <f>BJ44*VLOOKUP(BT$12,別紙!$B$4:$E$10,MATCH("設備利用率",別紙!$B$4:$E$4,0),0)/100*8760/10^3</f>
        <v>#N/A</v>
      </c>
      <c r="BU44" s="40" t="e">
        <f t="shared" si="6"/>
        <v>#N/A</v>
      </c>
      <c r="BV44" s="42"/>
      <c r="BW44" s="38">
        <f t="shared" si="7"/>
        <v>0</v>
      </c>
      <c r="BX44" s="38" t="str">
        <f t="shared" si="8"/>
        <v/>
      </c>
      <c r="BY44" s="38" t="e">
        <f>(VLOOKUP($BW44&amp;"_"&amp;$AZ$8,データシート1!$A:$BS,MATCH("da_製造業",データシート1!$A$1:$BS$1,0),0)+VLOOKUP($BW44&amp;"_"&amp;$AZ$8,データシート1!$A:$BS,MATCH("da_建設業・鉱業",データシート1!$A$1:$BS$1,0),0)+VLOOKUP($BW44&amp;"_"&amp;$AZ$8,データシート1!$A:$BS,MATCH("da_農林水産業",データシート1!$A$1:$BS$1,0),0)+VLOOKUP($BW44&amp;"_"&amp;$AZ$8,データシート1!$A:$BS,MATCH("da_業務",データシート1!$A$1:$BS$1,0),0)+VLOOKUP($BW44&amp;"_"&amp;$AZ$8,データシート1!$A:$BS,MATCH("da_家庭",データシート1!$A$1:$BS$1,0),0)+VLOOKUP($BW44&amp;"_"&amp;$AZ$8,データシート1!$A:$BS,MATCH("da_鉄道",データシート1!$A$1:$BS$1,0),0))/10^3</f>
        <v>#N/A</v>
      </c>
      <c r="BZ44" s="42"/>
      <c r="CA44" s="38">
        <f t="shared" si="9"/>
        <v>0</v>
      </c>
      <c r="CB44" s="38" t="str">
        <f t="shared" si="10"/>
        <v/>
      </c>
      <c r="CC44" s="260" t="e">
        <f t="shared" si="11"/>
        <v>#N/A</v>
      </c>
      <c r="CD44" s="260" t="e">
        <f t="shared" si="16"/>
        <v>#N/A</v>
      </c>
      <c r="CE44" s="260" t="e">
        <f t="shared" si="17"/>
        <v>#N/A</v>
      </c>
      <c r="CF44" s="260" t="e">
        <f t="shared" si="18"/>
        <v>#N/A</v>
      </c>
      <c r="CG44" s="260" t="e">
        <f t="shared" si="19"/>
        <v>#N/A</v>
      </c>
      <c r="CH44" s="260" t="e">
        <f t="shared" si="20"/>
        <v>#N/A</v>
      </c>
      <c r="CI44" s="260" t="e">
        <f t="shared" si="12"/>
        <v>#N/A</v>
      </c>
      <c r="CK44" s="20">
        <f t="shared" si="13"/>
        <v>0</v>
      </c>
      <c r="CL44" s="20" t="str">
        <f t="shared" si="14"/>
        <v/>
      </c>
      <c r="CM44" s="20" t="e">
        <f>VLOOKUP($CK44&amp;"_"&amp;$AZ$7,データシート1!$A:$BS,MATCH("ca_太陽光発電（10kW未満）",データシート1!$A$1:$BS$1,0),0)</f>
        <v>#N/A</v>
      </c>
      <c r="CN44" s="20" t="e">
        <f>VLOOKUP($CK44&amp;"_"&amp;$AZ$5,データシート1!$A:$BS,MATCH("ab_家庭",データシート1!$A$1:$BS$1,0),0)</f>
        <v>#N/A</v>
      </c>
      <c r="CO44" s="260" t="e">
        <f t="shared" si="15"/>
        <v>#N/A</v>
      </c>
    </row>
    <row r="45" spans="1:93" ht="30" customHeight="1">
      <c r="A45" s="209"/>
      <c r="B45" s="534"/>
      <c r="C45" s="269"/>
      <c r="D45" s="269"/>
      <c r="E45" s="269"/>
      <c r="F45" s="269"/>
      <c r="G45" s="269"/>
      <c r="H45" s="269"/>
      <c r="I45" s="269"/>
      <c r="J45" s="269"/>
      <c r="K45" s="518"/>
      <c r="L45" s="269"/>
      <c r="M45" s="534"/>
      <c r="N45" s="269"/>
      <c r="O45" s="269"/>
      <c r="P45" s="269"/>
      <c r="Q45" s="269"/>
      <c r="R45" s="269"/>
      <c r="S45" s="269"/>
      <c r="T45" s="269"/>
      <c r="U45" s="269"/>
      <c r="V45" s="269"/>
      <c r="W45" s="518"/>
      <c r="X45" s="269"/>
      <c r="Y45" s="534"/>
      <c r="Z45" s="269"/>
      <c r="AA45" s="269"/>
      <c r="AB45" s="269"/>
      <c r="AC45" s="269"/>
      <c r="AD45" s="269"/>
      <c r="AE45" s="269"/>
      <c r="AF45" s="269"/>
      <c r="AG45" s="269"/>
      <c r="AH45" s="269"/>
      <c r="AI45" s="518"/>
      <c r="AJ45" s="209"/>
      <c r="AK45" s="517"/>
      <c r="AL45" s="209"/>
      <c r="AM45" s="209"/>
      <c r="AN45" s="209"/>
      <c r="AO45" s="209"/>
      <c r="AP45" s="209"/>
      <c r="AQ45" s="209"/>
      <c r="AR45" s="209"/>
      <c r="AS45" s="209"/>
      <c r="AT45" s="523"/>
      <c r="AU45" s="209"/>
      <c r="AX45" s="20">
        <f>比較地域マスタ!$Y38</f>
        <v>0</v>
      </c>
      <c r="AY45" s="20" t="str">
        <f>IF(IFERROR(比較地域マスタ!$Z38,"")=0,"",IFERROR(比較地域マスタ!$Z38,""))</f>
        <v/>
      </c>
      <c r="BC45" s="960">
        <f t="shared" si="0"/>
        <v>0</v>
      </c>
      <c r="BD45" s="123" t="str">
        <f t="shared" si="2"/>
        <v/>
      </c>
      <c r="BE45" s="40" t="e">
        <f>VLOOKUP($BC45&amp;"_"&amp;$AZ$7,データシート1!$A:$BS,MATCH("cb_"&amp;BE$12,データシート1!$A$1:$BS$1,0),0)</f>
        <v>#N/A</v>
      </c>
      <c r="BF45" s="40" t="e">
        <f>VLOOKUP($BC45&amp;"_"&amp;$AZ$7,データシート1!$A:$BS,MATCH("cb_"&amp;BF$12,データシート1!$A$1:$BS$1,0),0)</f>
        <v>#N/A</v>
      </c>
      <c r="BG45" s="40" t="e">
        <f>VLOOKUP($BC45&amp;"_"&amp;$AZ$7,データシート1!$A:$BS,MATCH("cb_"&amp;BG$12,データシート1!$A$1:$BS$1,0),0)</f>
        <v>#N/A</v>
      </c>
      <c r="BH45" s="40" t="e">
        <f>VLOOKUP($BC45&amp;"_"&amp;$AZ$7,データシート1!$A:$BS,MATCH("cb_"&amp;BH$12,データシート1!$A$1:$BS$1,0),0)</f>
        <v>#N/A</v>
      </c>
      <c r="BI45" s="40" t="e">
        <f>VLOOKUP($BC45&amp;"_"&amp;$AZ$7,データシート1!$A:$BS,MATCH("cb_"&amp;BI$12,データシート1!$A$1:$BS$1,0),0)</f>
        <v>#N/A</v>
      </c>
      <c r="BJ45" s="40" t="e">
        <f>VLOOKUP($BC45&amp;"_"&amp;$AZ$7,データシート1!$A:$BS,MATCH("cb_"&amp;BJ$12,データシート1!$A$1:$BS$1,0),0)</f>
        <v>#N/A</v>
      </c>
      <c r="BK45" s="40" t="e">
        <f t="shared" si="3"/>
        <v>#N/A</v>
      </c>
      <c r="BL45" s="42"/>
      <c r="BM45" s="960">
        <f t="shared" si="4"/>
        <v>0</v>
      </c>
      <c r="BN45" s="123" t="str">
        <f t="shared" si="5"/>
        <v/>
      </c>
      <c r="BO45" s="40" t="e">
        <f>BE45*VLOOKUP(BO$12,別紙!$B$4:$E$10,MATCH("設備利用率",別紙!$B$4:$E$4,0),0)/100*8760/10^3</f>
        <v>#N/A</v>
      </c>
      <c r="BP45" s="40" t="e">
        <f>BF45*VLOOKUP(BP$12,別紙!$B$4:$E$10,MATCH("設備利用率",別紙!$B$4:$E$4,0),0)/100*8760/10^3</f>
        <v>#N/A</v>
      </c>
      <c r="BQ45" s="40" t="e">
        <f>BG45*VLOOKUP(BQ$12,別紙!$B$4:$E$10,MATCH("設備利用率",別紙!$B$4:$E$4,0),0)/100*8760/10^3</f>
        <v>#N/A</v>
      </c>
      <c r="BR45" s="40" t="e">
        <f>BH45*VLOOKUP(BR$12,別紙!$B$4:$E$10,MATCH("設備利用率",別紙!$B$4:$E$4,0),0)/100*8760/10^3</f>
        <v>#N/A</v>
      </c>
      <c r="BS45" s="40" t="e">
        <f>BI45*VLOOKUP(BS$12,別紙!$B$4:$E$10,MATCH("設備利用率",別紙!$B$4:$E$4,0),0)/100*8760/10^3</f>
        <v>#N/A</v>
      </c>
      <c r="BT45" s="40" t="e">
        <f>BJ45*VLOOKUP(BT$12,別紙!$B$4:$E$10,MATCH("設備利用率",別紙!$B$4:$E$4,0),0)/100*8760/10^3</f>
        <v>#N/A</v>
      </c>
      <c r="BU45" s="40" t="e">
        <f t="shared" si="6"/>
        <v>#N/A</v>
      </c>
      <c r="BV45" s="42"/>
      <c r="BW45" s="38">
        <f t="shared" si="7"/>
        <v>0</v>
      </c>
      <c r="BX45" s="38" t="str">
        <f t="shared" si="8"/>
        <v/>
      </c>
      <c r="BY45" s="38" t="e">
        <f>(VLOOKUP($BW45&amp;"_"&amp;$AZ$8,データシート1!$A:$BS,MATCH("da_製造業",データシート1!$A$1:$BS$1,0),0)+VLOOKUP($BW45&amp;"_"&amp;$AZ$8,データシート1!$A:$BS,MATCH("da_建設業・鉱業",データシート1!$A$1:$BS$1,0),0)+VLOOKUP($BW45&amp;"_"&amp;$AZ$8,データシート1!$A:$BS,MATCH("da_農林水産業",データシート1!$A$1:$BS$1,0),0)+VLOOKUP($BW45&amp;"_"&amp;$AZ$8,データシート1!$A:$BS,MATCH("da_業務",データシート1!$A$1:$BS$1,0),0)+VLOOKUP($BW45&amp;"_"&amp;$AZ$8,データシート1!$A:$BS,MATCH("da_家庭",データシート1!$A$1:$BS$1,0),0)+VLOOKUP($BW45&amp;"_"&amp;$AZ$8,データシート1!$A:$BS,MATCH("da_鉄道",データシート1!$A$1:$BS$1,0),0))/10^3</f>
        <v>#N/A</v>
      </c>
      <c r="BZ45" s="42"/>
      <c r="CA45" s="38">
        <f t="shared" si="9"/>
        <v>0</v>
      </c>
      <c r="CB45" s="38" t="str">
        <f t="shared" si="10"/>
        <v/>
      </c>
      <c r="CC45" s="260" t="e">
        <f t="shared" si="11"/>
        <v>#N/A</v>
      </c>
      <c r="CD45" s="260" t="e">
        <f t="shared" si="16"/>
        <v>#N/A</v>
      </c>
      <c r="CE45" s="260" t="e">
        <f t="shared" si="17"/>
        <v>#N/A</v>
      </c>
      <c r="CF45" s="260" t="e">
        <f t="shared" si="18"/>
        <v>#N/A</v>
      </c>
      <c r="CG45" s="260" t="e">
        <f t="shared" si="19"/>
        <v>#N/A</v>
      </c>
      <c r="CH45" s="260" t="e">
        <f t="shared" si="20"/>
        <v>#N/A</v>
      </c>
      <c r="CI45" s="260" t="e">
        <f t="shared" si="12"/>
        <v>#N/A</v>
      </c>
      <c r="CK45" s="20">
        <f t="shared" si="13"/>
        <v>0</v>
      </c>
      <c r="CL45" s="20" t="str">
        <f t="shared" si="14"/>
        <v/>
      </c>
      <c r="CM45" s="20" t="e">
        <f>VLOOKUP($CK45&amp;"_"&amp;$AZ$7,データシート1!$A:$BS,MATCH("ca_太陽光発電（10kW未満）",データシート1!$A$1:$BS$1,0),0)</f>
        <v>#N/A</v>
      </c>
      <c r="CN45" s="20" t="e">
        <f>VLOOKUP($CK45&amp;"_"&amp;$AZ$5,データシート1!$A:$BS,MATCH("ab_家庭",データシート1!$A$1:$BS$1,0),0)</f>
        <v>#N/A</v>
      </c>
      <c r="CO45" s="260" t="e">
        <f t="shared" si="15"/>
        <v>#N/A</v>
      </c>
    </row>
    <row r="46" spans="1:93" ht="30" customHeight="1">
      <c r="A46" s="209"/>
      <c r="B46" s="534"/>
      <c r="C46" s="269"/>
      <c r="D46" s="269"/>
      <c r="E46" s="269"/>
      <c r="F46" s="269"/>
      <c r="G46" s="269"/>
      <c r="H46" s="269"/>
      <c r="I46" s="269"/>
      <c r="J46" s="269"/>
      <c r="K46" s="518"/>
      <c r="L46" s="269"/>
      <c r="M46" s="534"/>
      <c r="N46" s="269"/>
      <c r="O46" s="269"/>
      <c r="P46" s="269"/>
      <c r="Q46" s="269"/>
      <c r="R46" s="269"/>
      <c r="S46" s="269"/>
      <c r="T46" s="269"/>
      <c r="U46" s="269"/>
      <c r="V46" s="269"/>
      <c r="W46" s="518"/>
      <c r="X46" s="269"/>
      <c r="Y46" s="534"/>
      <c r="Z46" s="269"/>
      <c r="AA46" s="269"/>
      <c r="AB46" s="269"/>
      <c r="AC46" s="269"/>
      <c r="AD46" s="269"/>
      <c r="AE46" s="269"/>
      <c r="AF46" s="269"/>
      <c r="AG46" s="269"/>
      <c r="AH46" s="269"/>
      <c r="AI46" s="518"/>
      <c r="AJ46" s="209"/>
      <c r="AK46" s="517"/>
      <c r="AL46" s="209"/>
      <c r="AM46" s="209"/>
      <c r="AN46" s="209"/>
      <c r="AO46" s="209"/>
      <c r="AP46" s="209"/>
      <c r="AQ46" s="209"/>
      <c r="AR46" s="209"/>
      <c r="AS46" s="209"/>
      <c r="AT46" s="523"/>
      <c r="AU46" s="209"/>
      <c r="AX46" s="20">
        <f>比較地域マスタ!$Y39</f>
        <v>0</v>
      </c>
      <c r="AY46" s="20" t="str">
        <f>IF(IFERROR(比較地域マスタ!$Z39,"")=0,"",IFERROR(比較地域マスタ!$Z39,""))</f>
        <v/>
      </c>
      <c r="BC46" s="960">
        <f t="shared" si="0"/>
        <v>0</v>
      </c>
      <c r="BD46" s="123" t="str">
        <f t="shared" si="2"/>
        <v/>
      </c>
      <c r="BE46" s="40" t="e">
        <f>VLOOKUP($BC46&amp;"_"&amp;$AZ$7,データシート1!$A:$BS,MATCH("cb_"&amp;BE$12,データシート1!$A$1:$BS$1,0),0)</f>
        <v>#N/A</v>
      </c>
      <c r="BF46" s="40" t="e">
        <f>VLOOKUP($BC46&amp;"_"&amp;$AZ$7,データシート1!$A:$BS,MATCH("cb_"&amp;BF$12,データシート1!$A$1:$BS$1,0),0)</f>
        <v>#N/A</v>
      </c>
      <c r="BG46" s="40" t="e">
        <f>VLOOKUP($BC46&amp;"_"&amp;$AZ$7,データシート1!$A:$BS,MATCH("cb_"&amp;BG$12,データシート1!$A$1:$BS$1,0),0)</f>
        <v>#N/A</v>
      </c>
      <c r="BH46" s="40" t="e">
        <f>VLOOKUP($BC46&amp;"_"&amp;$AZ$7,データシート1!$A:$BS,MATCH("cb_"&amp;BH$12,データシート1!$A$1:$BS$1,0),0)</f>
        <v>#N/A</v>
      </c>
      <c r="BI46" s="40" t="e">
        <f>VLOOKUP($BC46&amp;"_"&amp;$AZ$7,データシート1!$A:$BS,MATCH("cb_"&amp;BI$12,データシート1!$A$1:$BS$1,0),0)</f>
        <v>#N/A</v>
      </c>
      <c r="BJ46" s="40" t="e">
        <f>VLOOKUP($BC46&amp;"_"&amp;$AZ$7,データシート1!$A:$BS,MATCH("cb_"&amp;BJ$12,データシート1!$A$1:$BS$1,0),0)</f>
        <v>#N/A</v>
      </c>
      <c r="BK46" s="40" t="e">
        <f t="shared" si="3"/>
        <v>#N/A</v>
      </c>
      <c r="BL46" s="42"/>
      <c r="BM46" s="960">
        <f t="shared" si="4"/>
        <v>0</v>
      </c>
      <c r="BN46" s="123" t="str">
        <f t="shared" si="5"/>
        <v/>
      </c>
      <c r="BO46" s="40" t="e">
        <f>BE46*VLOOKUP(BO$12,別紙!$B$4:$E$10,MATCH("設備利用率",別紙!$B$4:$E$4,0),0)/100*8760/10^3</f>
        <v>#N/A</v>
      </c>
      <c r="BP46" s="40" t="e">
        <f>BF46*VLOOKUP(BP$12,別紙!$B$4:$E$10,MATCH("設備利用率",別紙!$B$4:$E$4,0),0)/100*8760/10^3</f>
        <v>#N/A</v>
      </c>
      <c r="BQ46" s="40" t="e">
        <f>BG46*VLOOKUP(BQ$12,別紙!$B$4:$E$10,MATCH("設備利用率",別紙!$B$4:$E$4,0),0)/100*8760/10^3</f>
        <v>#N/A</v>
      </c>
      <c r="BR46" s="40" t="e">
        <f>BH46*VLOOKUP(BR$12,別紙!$B$4:$E$10,MATCH("設備利用率",別紙!$B$4:$E$4,0),0)/100*8760/10^3</f>
        <v>#N/A</v>
      </c>
      <c r="BS46" s="40" t="e">
        <f>BI46*VLOOKUP(BS$12,別紙!$B$4:$E$10,MATCH("設備利用率",別紙!$B$4:$E$4,0),0)/100*8760/10^3</f>
        <v>#N/A</v>
      </c>
      <c r="BT46" s="40" t="e">
        <f>BJ46*VLOOKUP(BT$12,別紙!$B$4:$E$10,MATCH("設備利用率",別紙!$B$4:$E$4,0),0)/100*8760/10^3</f>
        <v>#N/A</v>
      </c>
      <c r="BU46" s="40" t="e">
        <f t="shared" si="6"/>
        <v>#N/A</v>
      </c>
      <c r="BV46" s="42"/>
      <c r="BW46" s="38">
        <f t="shared" si="7"/>
        <v>0</v>
      </c>
      <c r="BX46" s="38" t="str">
        <f t="shared" si="8"/>
        <v/>
      </c>
      <c r="BY46" s="38" t="e">
        <f>(VLOOKUP($BW46&amp;"_"&amp;$AZ$8,データシート1!$A:$BS,MATCH("da_製造業",データシート1!$A$1:$BS$1,0),0)+VLOOKUP($BW46&amp;"_"&amp;$AZ$8,データシート1!$A:$BS,MATCH("da_建設業・鉱業",データシート1!$A$1:$BS$1,0),0)+VLOOKUP($BW46&amp;"_"&amp;$AZ$8,データシート1!$A:$BS,MATCH("da_農林水産業",データシート1!$A$1:$BS$1,0),0)+VLOOKUP($BW46&amp;"_"&amp;$AZ$8,データシート1!$A:$BS,MATCH("da_業務",データシート1!$A$1:$BS$1,0),0)+VLOOKUP($BW46&amp;"_"&amp;$AZ$8,データシート1!$A:$BS,MATCH("da_家庭",データシート1!$A$1:$BS$1,0),0)+VLOOKUP($BW46&amp;"_"&amp;$AZ$8,データシート1!$A:$BS,MATCH("da_鉄道",データシート1!$A$1:$BS$1,0),0))/10^3</f>
        <v>#N/A</v>
      </c>
      <c r="BZ46" s="42"/>
      <c r="CA46" s="38">
        <f t="shared" si="9"/>
        <v>0</v>
      </c>
      <c r="CB46" s="38" t="str">
        <f t="shared" si="10"/>
        <v/>
      </c>
      <c r="CC46" s="260" t="e">
        <f t="shared" si="11"/>
        <v>#N/A</v>
      </c>
      <c r="CD46" s="260" t="e">
        <f t="shared" si="16"/>
        <v>#N/A</v>
      </c>
      <c r="CE46" s="260" t="e">
        <f t="shared" si="17"/>
        <v>#N/A</v>
      </c>
      <c r="CF46" s="260" t="e">
        <f t="shared" si="18"/>
        <v>#N/A</v>
      </c>
      <c r="CG46" s="260" t="e">
        <f t="shared" si="19"/>
        <v>#N/A</v>
      </c>
      <c r="CH46" s="260" t="e">
        <f t="shared" si="20"/>
        <v>#N/A</v>
      </c>
      <c r="CI46" s="260" t="e">
        <f t="shared" si="12"/>
        <v>#N/A</v>
      </c>
      <c r="CK46" s="20">
        <f t="shared" si="13"/>
        <v>0</v>
      </c>
      <c r="CL46" s="20" t="str">
        <f t="shared" si="14"/>
        <v/>
      </c>
      <c r="CM46" s="20" t="e">
        <f>VLOOKUP($CK46&amp;"_"&amp;$AZ$7,データシート1!$A:$BS,MATCH("ca_太陽光発電（10kW未満）",データシート1!$A$1:$BS$1,0),0)</f>
        <v>#N/A</v>
      </c>
      <c r="CN46" s="20" t="e">
        <f>VLOOKUP($CK46&amp;"_"&amp;$AZ$5,データシート1!$A:$BS,MATCH("ab_家庭",データシート1!$A$1:$BS$1,0),0)</f>
        <v>#N/A</v>
      </c>
      <c r="CO46" s="260" t="e">
        <f t="shared" si="15"/>
        <v>#N/A</v>
      </c>
    </row>
    <row r="47" spans="1:93" ht="30" customHeight="1">
      <c r="A47" s="209"/>
      <c r="B47" s="534"/>
      <c r="C47" s="269"/>
      <c r="D47" s="269"/>
      <c r="E47" s="269"/>
      <c r="F47" s="269"/>
      <c r="G47" s="269"/>
      <c r="H47" s="269"/>
      <c r="I47" s="269"/>
      <c r="J47" s="269"/>
      <c r="K47" s="518"/>
      <c r="L47" s="269"/>
      <c r="M47" s="534"/>
      <c r="N47" s="269"/>
      <c r="O47" s="269"/>
      <c r="P47" s="269"/>
      <c r="Q47" s="269"/>
      <c r="R47" s="269"/>
      <c r="S47" s="269"/>
      <c r="T47" s="269"/>
      <c r="U47" s="269"/>
      <c r="V47" s="269"/>
      <c r="W47" s="518"/>
      <c r="X47" s="269"/>
      <c r="Y47" s="534"/>
      <c r="Z47" s="269"/>
      <c r="AA47" s="269"/>
      <c r="AB47" s="269"/>
      <c r="AC47" s="269"/>
      <c r="AD47" s="269"/>
      <c r="AE47" s="269"/>
      <c r="AF47" s="269"/>
      <c r="AG47" s="269"/>
      <c r="AH47" s="269"/>
      <c r="AI47" s="518"/>
      <c r="AJ47" s="209"/>
      <c r="AK47" s="517"/>
      <c r="AL47" s="209"/>
      <c r="AM47" s="209"/>
      <c r="AN47" s="209"/>
      <c r="AO47" s="209"/>
      <c r="AP47" s="209"/>
      <c r="AQ47" s="209"/>
      <c r="AR47" s="209"/>
      <c r="AS47" s="209"/>
      <c r="AT47" s="523"/>
      <c r="AU47" s="209"/>
      <c r="AX47" s="20">
        <f>比較地域マスタ!$Y40</f>
        <v>0</v>
      </c>
      <c r="AY47" s="20" t="str">
        <f>IF(IFERROR(比較地域マスタ!$Z40,"")=0,"",IFERROR(比較地域マスタ!$Z40,""))</f>
        <v/>
      </c>
      <c r="BC47" s="960">
        <f t="shared" si="0"/>
        <v>0</v>
      </c>
      <c r="BD47" s="123" t="str">
        <f t="shared" si="2"/>
        <v/>
      </c>
      <c r="BE47" s="40" t="e">
        <f>VLOOKUP($BC47&amp;"_"&amp;$AZ$7,データシート1!$A:$BS,MATCH("cb_"&amp;BE$12,データシート1!$A$1:$BS$1,0),0)</f>
        <v>#N/A</v>
      </c>
      <c r="BF47" s="40" t="e">
        <f>VLOOKUP($BC47&amp;"_"&amp;$AZ$7,データシート1!$A:$BS,MATCH("cb_"&amp;BF$12,データシート1!$A$1:$BS$1,0),0)</f>
        <v>#N/A</v>
      </c>
      <c r="BG47" s="40" t="e">
        <f>VLOOKUP($BC47&amp;"_"&amp;$AZ$7,データシート1!$A:$BS,MATCH("cb_"&amp;BG$12,データシート1!$A$1:$BS$1,0),0)</f>
        <v>#N/A</v>
      </c>
      <c r="BH47" s="40" t="e">
        <f>VLOOKUP($BC47&amp;"_"&amp;$AZ$7,データシート1!$A:$BS,MATCH("cb_"&amp;BH$12,データシート1!$A$1:$BS$1,0),0)</f>
        <v>#N/A</v>
      </c>
      <c r="BI47" s="40" t="e">
        <f>VLOOKUP($BC47&amp;"_"&amp;$AZ$7,データシート1!$A:$BS,MATCH("cb_"&amp;BI$12,データシート1!$A$1:$BS$1,0),0)</f>
        <v>#N/A</v>
      </c>
      <c r="BJ47" s="40" t="e">
        <f>VLOOKUP($BC47&amp;"_"&amp;$AZ$7,データシート1!$A:$BS,MATCH("cb_"&amp;BJ$12,データシート1!$A$1:$BS$1,0),0)</f>
        <v>#N/A</v>
      </c>
      <c r="BK47" s="40" t="e">
        <f t="shared" si="3"/>
        <v>#N/A</v>
      </c>
      <c r="BL47" s="42"/>
      <c r="BM47" s="960">
        <f t="shared" si="4"/>
        <v>0</v>
      </c>
      <c r="BN47" s="123" t="str">
        <f t="shared" si="5"/>
        <v/>
      </c>
      <c r="BO47" s="40" t="e">
        <f>BE47*VLOOKUP(BO$12,別紙!$B$4:$E$10,MATCH("設備利用率",別紙!$B$4:$E$4,0),0)/100*8760/10^3</f>
        <v>#N/A</v>
      </c>
      <c r="BP47" s="40" t="e">
        <f>BF47*VLOOKUP(BP$12,別紙!$B$4:$E$10,MATCH("設備利用率",別紙!$B$4:$E$4,0),0)/100*8760/10^3</f>
        <v>#N/A</v>
      </c>
      <c r="BQ47" s="40" t="e">
        <f>BG47*VLOOKUP(BQ$12,別紙!$B$4:$E$10,MATCH("設備利用率",別紙!$B$4:$E$4,0),0)/100*8760/10^3</f>
        <v>#N/A</v>
      </c>
      <c r="BR47" s="40" t="e">
        <f>BH47*VLOOKUP(BR$12,別紙!$B$4:$E$10,MATCH("設備利用率",別紙!$B$4:$E$4,0),0)/100*8760/10^3</f>
        <v>#N/A</v>
      </c>
      <c r="BS47" s="40" t="e">
        <f>BI47*VLOOKUP(BS$12,別紙!$B$4:$E$10,MATCH("設備利用率",別紙!$B$4:$E$4,0),0)/100*8760/10^3</f>
        <v>#N/A</v>
      </c>
      <c r="BT47" s="40" t="e">
        <f>BJ47*VLOOKUP(BT$12,別紙!$B$4:$E$10,MATCH("設備利用率",別紙!$B$4:$E$4,0),0)/100*8760/10^3</f>
        <v>#N/A</v>
      </c>
      <c r="BU47" s="40" t="e">
        <f t="shared" si="6"/>
        <v>#N/A</v>
      </c>
      <c r="BV47" s="42"/>
      <c r="BW47" s="38">
        <f t="shared" si="7"/>
        <v>0</v>
      </c>
      <c r="BX47" s="38" t="str">
        <f t="shared" si="8"/>
        <v/>
      </c>
      <c r="BY47" s="38" t="e">
        <f>(VLOOKUP($BW47&amp;"_"&amp;$AZ$8,データシート1!$A:$BS,MATCH("da_製造業",データシート1!$A$1:$BS$1,0),0)+VLOOKUP($BW47&amp;"_"&amp;$AZ$8,データシート1!$A:$BS,MATCH("da_建設業・鉱業",データシート1!$A$1:$BS$1,0),0)+VLOOKUP($BW47&amp;"_"&amp;$AZ$8,データシート1!$A:$BS,MATCH("da_農林水産業",データシート1!$A$1:$BS$1,0),0)+VLOOKUP($BW47&amp;"_"&amp;$AZ$8,データシート1!$A:$BS,MATCH("da_業務",データシート1!$A$1:$BS$1,0),0)+VLOOKUP($BW47&amp;"_"&amp;$AZ$8,データシート1!$A:$BS,MATCH("da_家庭",データシート1!$A$1:$BS$1,0),0)+VLOOKUP($BW47&amp;"_"&amp;$AZ$8,データシート1!$A:$BS,MATCH("da_鉄道",データシート1!$A$1:$BS$1,0),0))/10^3</f>
        <v>#N/A</v>
      </c>
      <c r="BZ47" s="42"/>
      <c r="CA47" s="38">
        <f t="shared" si="9"/>
        <v>0</v>
      </c>
      <c r="CB47" s="38" t="str">
        <f t="shared" si="10"/>
        <v/>
      </c>
      <c r="CC47" s="260" t="e">
        <f t="shared" si="11"/>
        <v>#N/A</v>
      </c>
      <c r="CD47" s="260" t="e">
        <f t="shared" si="16"/>
        <v>#N/A</v>
      </c>
      <c r="CE47" s="260" t="e">
        <f t="shared" si="17"/>
        <v>#N/A</v>
      </c>
      <c r="CF47" s="260" t="e">
        <f t="shared" si="18"/>
        <v>#N/A</v>
      </c>
      <c r="CG47" s="260" t="e">
        <f t="shared" si="19"/>
        <v>#N/A</v>
      </c>
      <c r="CH47" s="260" t="e">
        <f t="shared" si="20"/>
        <v>#N/A</v>
      </c>
      <c r="CI47" s="260" t="e">
        <f t="shared" si="12"/>
        <v>#N/A</v>
      </c>
      <c r="CK47" s="20">
        <f t="shared" si="13"/>
        <v>0</v>
      </c>
      <c r="CL47" s="20" t="str">
        <f t="shared" si="14"/>
        <v/>
      </c>
      <c r="CM47" s="20" t="e">
        <f>VLOOKUP($CK47&amp;"_"&amp;$AZ$7,データシート1!$A:$BS,MATCH("ca_太陽光発電（10kW未満）",データシート1!$A$1:$BS$1,0),0)</f>
        <v>#N/A</v>
      </c>
      <c r="CN47" s="20" t="e">
        <f>VLOOKUP($CK47&amp;"_"&amp;$AZ$5,データシート1!$A:$BS,MATCH("ab_家庭",データシート1!$A$1:$BS$1,0),0)</f>
        <v>#N/A</v>
      </c>
      <c r="CO47" s="260" t="e">
        <f t="shared" si="15"/>
        <v>#N/A</v>
      </c>
    </row>
    <row r="48" spans="1:93" ht="30" customHeight="1">
      <c r="A48" s="209"/>
      <c r="B48" s="534"/>
      <c r="C48" s="269"/>
      <c r="D48" s="269"/>
      <c r="E48" s="269"/>
      <c r="F48" s="269"/>
      <c r="G48" s="269"/>
      <c r="H48" s="269"/>
      <c r="I48" s="269"/>
      <c r="J48" s="269"/>
      <c r="K48" s="518"/>
      <c r="L48" s="269"/>
      <c r="M48" s="534"/>
      <c r="N48" s="269"/>
      <c r="O48" s="269"/>
      <c r="P48" s="269"/>
      <c r="Q48" s="269"/>
      <c r="R48" s="269"/>
      <c r="S48" s="269"/>
      <c r="T48" s="269"/>
      <c r="U48" s="269"/>
      <c r="V48" s="269"/>
      <c r="W48" s="518"/>
      <c r="X48" s="269"/>
      <c r="Y48" s="534"/>
      <c r="Z48" s="269"/>
      <c r="AA48" s="269"/>
      <c r="AB48" s="269"/>
      <c r="AC48" s="269"/>
      <c r="AD48" s="269"/>
      <c r="AE48" s="269"/>
      <c r="AF48" s="269"/>
      <c r="AG48" s="269"/>
      <c r="AH48" s="269"/>
      <c r="AI48" s="518"/>
      <c r="AJ48" s="209"/>
      <c r="AK48" s="517"/>
      <c r="AL48" s="209"/>
      <c r="AM48" s="209"/>
      <c r="AN48" s="209"/>
      <c r="AO48" s="209"/>
      <c r="AP48" s="209"/>
      <c r="AQ48" s="209"/>
      <c r="AR48" s="209"/>
      <c r="AS48" s="209"/>
      <c r="AT48" s="523"/>
      <c r="AU48" s="209"/>
      <c r="AX48" s="20">
        <f>比較地域マスタ!$Y41</f>
        <v>0</v>
      </c>
      <c r="AY48" s="20" t="str">
        <f>IF(IFERROR(比較地域マスタ!$Z41,"")=0,"",IFERROR(比較地域マスタ!$Z41,""))</f>
        <v/>
      </c>
      <c r="BC48" s="960">
        <f t="shared" si="0"/>
        <v>0</v>
      </c>
      <c r="BD48" s="123" t="str">
        <f t="shared" si="2"/>
        <v/>
      </c>
      <c r="BE48" s="40" t="e">
        <f>VLOOKUP($BC48&amp;"_"&amp;$AZ$7,データシート1!$A:$BS,MATCH("cb_"&amp;BE$12,データシート1!$A$1:$BS$1,0),0)</f>
        <v>#N/A</v>
      </c>
      <c r="BF48" s="40" t="e">
        <f>VLOOKUP($BC48&amp;"_"&amp;$AZ$7,データシート1!$A:$BS,MATCH("cb_"&amp;BF$12,データシート1!$A$1:$BS$1,0),0)</f>
        <v>#N/A</v>
      </c>
      <c r="BG48" s="40" t="e">
        <f>VLOOKUP($BC48&amp;"_"&amp;$AZ$7,データシート1!$A:$BS,MATCH("cb_"&amp;BG$12,データシート1!$A$1:$BS$1,0),0)</f>
        <v>#N/A</v>
      </c>
      <c r="BH48" s="40" t="e">
        <f>VLOOKUP($BC48&amp;"_"&amp;$AZ$7,データシート1!$A:$BS,MATCH("cb_"&amp;BH$12,データシート1!$A$1:$BS$1,0),0)</f>
        <v>#N/A</v>
      </c>
      <c r="BI48" s="40" t="e">
        <f>VLOOKUP($BC48&amp;"_"&amp;$AZ$7,データシート1!$A:$BS,MATCH("cb_"&amp;BI$12,データシート1!$A$1:$BS$1,0),0)</f>
        <v>#N/A</v>
      </c>
      <c r="BJ48" s="40" t="e">
        <f>VLOOKUP($BC48&amp;"_"&amp;$AZ$7,データシート1!$A:$BS,MATCH("cb_"&amp;BJ$12,データシート1!$A$1:$BS$1,0),0)</f>
        <v>#N/A</v>
      </c>
      <c r="BK48" s="40" t="e">
        <f t="shared" si="3"/>
        <v>#N/A</v>
      </c>
      <c r="BL48" s="42"/>
      <c r="BM48" s="960">
        <f t="shared" si="4"/>
        <v>0</v>
      </c>
      <c r="BN48" s="123" t="str">
        <f t="shared" si="5"/>
        <v/>
      </c>
      <c r="BO48" s="40" t="e">
        <f>BE48*VLOOKUP(BO$12,別紙!$B$4:$E$10,MATCH("設備利用率",別紙!$B$4:$E$4,0),0)/100*8760/10^3</f>
        <v>#N/A</v>
      </c>
      <c r="BP48" s="40" t="e">
        <f>BF48*VLOOKUP(BP$12,別紙!$B$4:$E$10,MATCH("設備利用率",別紙!$B$4:$E$4,0),0)/100*8760/10^3</f>
        <v>#N/A</v>
      </c>
      <c r="BQ48" s="40" t="e">
        <f>BG48*VLOOKUP(BQ$12,別紙!$B$4:$E$10,MATCH("設備利用率",別紙!$B$4:$E$4,0),0)/100*8760/10^3</f>
        <v>#N/A</v>
      </c>
      <c r="BR48" s="40" t="e">
        <f>BH48*VLOOKUP(BR$12,別紙!$B$4:$E$10,MATCH("設備利用率",別紙!$B$4:$E$4,0),0)/100*8760/10^3</f>
        <v>#N/A</v>
      </c>
      <c r="BS48" s="40" t="e">
        <f>BI48*VLOOKUP(BS$12,別紙!$B$4:$E$10,MATCH("設備利用率",別紙!$B$4:$E$4,0),0)/100*8760/10^3</f>
        <v>#N/A</v>
      </c>
      <c r="BT48" s="40" t="e">
        <f>BJ48*VLOOKUP(BT$12,別紙!$B$4:$E$10,MATCH("設備利用率",別紙!$B$4:$E$4,0),0)/100*8760/10^3</f>
        <v>#N/A</v>
      </c>
      <c r="BU48" s="40" t="e">
        <f t="shared" si="6"/>
        <v>#N/A</v>
      </c>
      <c r="BV48" s="42"/>
      <c r="BW48" s="38">
        <f t="shared" si="7"/>
        <v>0</v>
      </c>
      <c r="BX48" s="38" t="str">
        <f t="shared" si="8"/>
        <v/>
      </c>
      <c r="BY48" s="38" t="e">
        <f>(VLOOKUP($BW48&amp;"_"&amp;$AZ$8,データシート1!$A:$BS,MATCH("da_製造業",データシート1!$A$1:$BS$1,0),0)+VLOOKUP($BW48&amp;"_"&amp;$AZ$8,データシート1!$A:$BS,MATCH("da_建設業・鉱業",データシート1!$A$1:$BS$1,0),0)+VLOOKUP($BW48&amp;"_"&amp;$AZ$8,データシート1!$A:$BS,MATCH("da_農林水産業",データシート1!$A$1:$BS$1,0),0)+VLOOKUP($BW48&amp;"_"&amp;$AZ$8,データシート1!$A:$BS,MATCH("da_業務",データシート1!$A$1:$BS$1,0),0)+VLOOKUP($BW48&amp;"_"&amp;$AZ$8,データシート1!$A:$BS,MATCH("da_家庭",データシート1!$A$1:$BS$1,0),0)+VLOOKUP($BW48&amp;"_"&amp;$AZ$8,データシート1!$A:$BS,MATCH("da_鉄道",データシート1!$A$1:$BS$1,0),0))/10^3</f>
        <v>#N/A</v>
      </c>
      <c r="BZ48" s="42"/>
      <c r="CA48" s="38">
        <f t="shared" si="9"/>
        <v>0</v>
      </c>
      <c r="CB48" s="38" t="str">
        <f t="shared" si="10"/>
        <v/>
      </c>
      <c r="CC48" s="260" t="e">
        <f t="shared" si="11"/>
        <v>#N/A</v>
      </c>
      <c r="CD48" s="260" t="e">
        <f t="shared" si="16"/>
        <v>#N/A</v>
      </c>
      <c r="CE48" s="260" t="e">
        <f t="shared" si="17"/>
        <v>#N/A</v>
      </c>
      <c r="CF48" s="260" t="e">
        <f t="shared" si="18"/>
        <v>#N/A</v>
      </c>
      <c r="CG48" s="260" t="e">
        <f t="shared" si="19"/>
        <v>#N/A</v>
      </c>
      <c r="CH48" s="260" t="e">
        <f t="shared" si="20"/>
        <v>#N/A</v>
      </c>
      <c r="CI48" s="260" t="e">
        <f t="shared" si="12"/>
        <v>#N/A</v>
      </c>
      <c r="CK48" s="20">
        <f t="shared" si="13"/>
        <v>0</v>
      </c>
      <c r="CL48" s="20" t="str">
        <f t="shared" si="14"/>
        <v/>
      </c>
      <c r="CM48" s="20" t="e">
        <f>VLOOKUP($CK48&amp;"_"&amp;$AZ$7,データシート1!$A:$BS,MATCH("ca_太陽光発電（10kW未満）",データシート1!$A$1:$BS$1,0),0)</f>
        <v>#N/A</v>
      </c>
      <c r="CN48" s="20" t="e">
        <f>VLOOKUP($CK48&amp;"_"&amp;$AZ$5,データシート1!$A:$BS,MATCH("ab_家庭",データシート1!$A$1:$BS$1,0),0)</f>
        <v>#N/A</v>
      </c>
      <c r="CO48" s="260" t="e">
        <f t="shared" si="15"/>
        <v>#N/A</v>
      </c>
    </row>
    <row r="49" spans="1:93" ht="30" customHeight="1">
      <c r="A49" s="209"/>
      <c r="B49" s="534"/>
      <c r="C49" s="269"/>
      <c r="D49" s="269"/>
      <c r="E49" s="269"/>
      <c r="F49" s="269"/>
      <c r="G49" s="269"/>
      <c r="H49" s="269"/>
      <c r="I49" s="269"/>
      <c r="J49" s="269"/>
      <c r="K49" s="518"/>
      <c r="L49" s="269"/>
      <c r="M49" s="534"/>
      <c r="N49" s="269"/>
      <c r="O49" s="269"/>
      <c r="P49" s="269"/>
      <c r="Q49" s="269"/>
      <c r="R49" s="269"/>
      <c r="S49" s="269"/>
      <c r="T49" s="269"/>
      <c r="U49" s="269"/>
      <c r="V49" s="269"/>
      <c r="W49" s="518"/>
      <c r="X49" s="269"/>
      <c r="Y49" s="534"/>
      <c r="Z49" s="269"/>
      <c r="AA49" s="269"/>
      <c r="AB49" s="269"/>
      <c r="AC49" s="269"/>
      <c r="AD49" s="269"/>
      <c r="AE49" s="269"/>
      <c r="AF49" s="269"/>
      <c r="AG49" s="269"/>
      <c r="AH49" s="269"/>
      <c r="AI49" s="518"/>
      <c r="AJ49" s="209"/>
      <c r="AK49" s="517"/>
      <c r="AL49" s="209"/>
      <c r="AM49" s="209"/>
      <c r="AN49" s="209"/>
      <c r="AO49" s="209"/>
      <c r="AP49" s="209"/>
      <c r="AQ49" s="209"/>
      <c r="AR49" s="209"/>
      <c r="AS49" s="209"/>
      <c r="AT49" s="523"/>
      <c r="AU49" s="209"/>
      <c r="AX49" s="20">
        <f>比較地域マスタ!$Y42</f>
        <v>0</v>
      </c>
      <c r="AY49" s="20" t="str">
        <f>IF(IFERROR(比較地域マスタ!$Z42,"")=0,"",IFERROR(比較地域マスタ!$Z42,""))</f>
        <v/>
      </c>
      <c r="BC49" s="960">
        <f t="shared" si="0"/>
        <v>0</v>
      </c>
      <c r="BD49" s="123" t="str">
        <f t="shared" si="2"/>
        <v/>
      </c>
      <c r="BE49" s="40" t="e">
        <f>VLOOKUP($BC49&amp;"_"&amp;$AZ$7,データシート1!$A:$BS,MATCH("cb_"&amp;BE$12,データシート1!$A$1:$BS$1,0),0)</f>
        <v>#N/A</v>
      </c>
      <c r="BF49" s="40" t="e">
        <f>VLOOKUP($BC49&amp;"_"&amp;$AZ$7,データシート1!$A:$BS,MATCH("cb_"&amp;BF$12,データシート1!$A$1:$BS$1,0),0)</f>
        <v>#N/A</v>
      </c>
      <c r="BG49" s="40" t="e">
        <f>VLOOKUP($BC49&amp;"_"&amp;$AZ$7,データシート1!$A:$BS,MATCH("cb_"&amp;BG$12,データシート1!$A$1:$BS$1,0),0)</f>
        <v>#N/A</v>
      </c>
      <c r="BH49" s="40" t="e">
        <f>VLOOKUP($BC49&amp;"_"&amp;$AZ$7,データシート1!$A:$BS,MATCH("cb_"&amp;BH$12,データシート1!$A$1:$BS$1,0),0)</f>
        <v>#N/A</v>
      </c>
      <c r="BI49" s="40" t="e">
        <f>VLOOKUP($BC49&amp;"_"&amp;$AZ$7,データシート1!$A:$BS,MATCH("cb_"&amp;BI$12,データシート1!$A$1:$BS$1,0),0)</f>
        <v>#N/A</v>
      </c>
      <c r="BJ49" s="40" t="e">
        <f>VLOOKUP($BC49&amp;"_"&amp;$AZ$7,データシート1!$A:$BS,MATCH("cb_"&amp;BJ$12,データシート1!$A$1:$BS$1,0),0)</f>
        <v>#N/A</v>
      </c>
      <c r="BK49" s="40" t="e">
        <f t="shared" si="3"/>
        <v>#N/A</v>
      </c>
      <c r="BL49" s="42"/>
      <c r="BM49" s="960">
        <f t="shared" si="4"/>
        <v>0</v>
      </c>
      <c r="BN49" s="123" t="str">
        <f t="shared" si="5"/>
        <v/>
      </c>
      <c r="BO49" s="40" t="e">
        <f>BE49*VLOOKUP(BO$12,別紙!$B$4:$E$10,MATCH("設備利用率",別紙!$B$4:$E$4,0),0)/100*8760/10^3</f>
        <v>#N/A</v>
      </c>
      <c r="BP49" s="40" t="e">
        <f>BF49*VLOOKUP(BP$12,別紙!$B$4:$E$10,MATCH("設備利用率",別紙!$B$4:$E$4,0),0)/100*8760/10^3</f>
        <v>#N/A</v>
      </c>
      <c r="BQ49" s="40" t="e">
        <f>BG49*VLOOKUP(BQ$12,別紙!$B$4:$E$10,MATCH("設備利用率",別紙!$B$4:$E$4,0),0)/100*8760/10^3</f>
        <v>#N/A</v>
      </c>
      <c r="BR49" s="40" t="e">
        <f>BH49*VLOOKUP(BR$12,別紙!$B$4:$E$10,MATCH("設備利用率",別紙!$B$4:$E$4,0),0)/100*8760/10^3</f>
        <v>#N/A</v>
      </c>
      <c r="BS49" s="40" t="e">
        <f>BI49*VLOOKUP(BS$12,別紙!$B$4:$E$10,MATCH("設備利用率",別紙!$B$4:$E$4,0),0)/100*8760/10^3</f>
        <v>#N/A</v>
      </c>
      <c r="BT49" s="40" t="e">
        <f>BJ49*VLOOKUP(BT$12,別紙!$B$4:$E$10,MATCH("設備利用率",別紙!$B$4:$E$4,0),0)/100*8760/10^3</f>
        <v>#N/A</v>
      </c>
      <c r="BU49" s="40" t="e">
        <f t="shared" si="6"/>
        <v>#N/A</v>
      </c>
      <c r="BV49" s="42"/>
      <c r="BW49" s="38">
        <f t="shared" si="7"/>
        <v>0</v>
      </c>
      <c r="BX49" s="38" t="str">
        <f t="shared" si="8"/>
        <v/>
      </c>
      <c r="BY49" s="38" t="e">
        <f>(VLOOKUP($BW49&amp;"_"&amp;$AZ$8,データシート1!$A:$BS,MATCH("da_製造業",データシート1!$A$1:$BS$1,0),0)+VLOOKUP($BW49&amp;"_"&amp;$AZ$8,データシート1!$A:$BS,MATCH("da_建設業・鉱業",データシート1!$A$1:$BS$1,0),0)+VLOOKUP($BW49&amp;"_"&amp;$AZ$8,データシート1!$A:$BS,MATCH("da_農林水産業",データシート1!$A$1:$BS$1,0),0)+VLOOKUP($BW49&amp;"_"&amp;$AZ$8,データシート1!$A:$BS,MATCH("da_業務",データシート1!$A$1:$BS$1,0),0)+VLOOKUP($BW49&amp;"_"&amp;$AZ$8,データシート1!$A:$BS,MATCH("da_家庭",データシート1!$A$1:$BS$1,0),0)+VLOOKUP($BW49&amp;"_"&amp;$AZ$8,データシート1!$A:$BS,MATCH("da_鉄道",データシート1!$A$1:$BS$1,0),0))/10^3</f>
        <v>#N/A</v>
      </c>
      <c r="BZ49" s="42"/>
      <c r="CA49" s="38">
        <f t="shared" si="9"/>
        <v>0</v>
      </c>
      <c r="CB49" s="38" t="str">
        <f t="shared" si="10"/>
        <v/>
      </c>
      <c r="CC49" s="260" t="e">
        <f t="shared" si="11"/>
        <v>#N/A</v>
      </c>
      <c r="CD49" s="260" t="e">
        <f t="shared" si="16"/>
        <v>#N/A</v>
      </c>
      <c r="CE49" s="260" t="e">
        <f t="shared" si="17"/>
        <v>#N/A</v>
      </c>
      <c r="CF49" s="260" t="e">
        <f t="shared" si="18"/>
        <v>#N/A</v>
      </c>
      <c r="CG49" s="260" t="e">
        <f t="shared" si="19"/>
        <v>#N/A</v>
      </c>
      <c r="CH49" s="260" t="e">
        <f t="shared" si="20"/>
        <v>#N/A</v>
      </c>
      <c r="CI49" s="260" t="e">
        <f t="shared" si="12"/>
        <v>#N/A</v>
      </c>
      <c r="CK49" s="20">
        <f t="shared" si="13"/>
        <v>0</v>
      </c>
      <c r="CL49" s="20" t="str">
        <f t="shared" si="14"/>
        <v/>
      </c>
      <c r="CM49" s="20" t="e">
        <f>VLOOKUP($CK49&amp;"_"&amp;$AZ$7,データシート1!$A:$BS,MATCH("ca_太陽光発電（10kW未満）",データシート1!$A$1:$BS$1,0),0)</f>
        <v>#N/A</v>
      </c>
      <c r="CN49" s="20" t="e">
        <f>VLOOKUP($CK49&amp;"_"&amp;$AZ$5,データシート1!$A:$BS,MATCH("ab_家庭",データシート1!$A$1:$BS$1,0),0)</f>
        <v>#N/A</v>
      </c>
      <c r="CO49" s="260" t="e">
        <f t="shared" si="15"/>
        <v>#N/A</v>
      </c>
    </row>
    <row r="50" spans="1:93" ht="30" customHeight="1">
      <c r="A50" s="209"/>
      <c r="B50" s="534"/>
      <c r="C50" s="269"/>
      <c r="D50" s="269"/>
      <c r="E50" s="269"/>
      <c r="F50" s="269"/>
      <c r="G50" s="269"/>
      <c r="H50" s="269"/>
      <c r="I50" s="269"/>
      <c r="J50" s="269"/>
      <c r="K50" s="518"/>
      <c r="L50" s="269"/>
      <c r="M50" s="534"/>
      <c r="N50" s="269"/>
      <c r="O50" s="269"/>
      <c r="P50" s="269"/>
      <c r="Q50" s="269"/>
      <c r="R50" s="269"/>
      <c r="S50" s="269"/>
      <c r="T50" s="269"/>
      <c r="U50" s="269"/>
      <c r="V50" s="269"/>
      <c r="W50" s="518"/>
      <c r="X50" s="269"/>
      <c r="Y50" s="534"/>
      <c r="Z50" s="269"/>
      <c r="AA50" s="269"/>
      <c r="AB50" s="269"/>
      <c r="AC50" s="269"/>
      <c r="AD50" s="269"/>
      <c r="AE50" s="269"/>
      <c r="AF50" s="269"/>
      <c r="AG50" s="269"/>
      <c r="AH50" s="269"/>
      <c r="AI50" s="518"/>
      <c r="AJ50" s="209"/>
      <c r="AK50" s="517"/>
      <c r="AL50" s="209"/>
      <c r="AM50" s="209"/>
      <c r="AN50" s="209"/>
      <c r="AO50" s="209"/>
      <c r="AP50" s="209"/>
      <c r="AQ50" s="209"/>
      <c r="AR50" s="209"/>
      <c r="AS50" s="209"/>
      <c r="AT50" s="523"/>
      <c r="AU50" s="209"/>
      <c r="AX50" s="20">
        <f>比較地域マスタ!$Y43</f>
        <v>0</v>
      </c>
      <c r="AY50" s="20" t="str">
        <f>IF(IFERROR(比較地域マスタ!$Z43,"")=0,"",IFERROR(比較地域マスタ!$Z43,""))</f>
        <v/>
      </c>
      <c r="BC50" s="960">
        <f t="shared" si="0"/>
        <v>0</v>
      </c>
      <c r="BD50" s="123" t="str">
        <f t="shared" si="2"/>
        <v/>
      </c>
      <c r="BE50" s="40" t="e">
        <f>VLOOKUP($BC50&amp;"_"&amp;$AZ$7,データシート1!$A:$BS,MATCH("cb_"&amp;BE$12,データシート1!$A$1:$BS$1,0),0)</f>
        <v>#N/A</v>
      </c>
      <c r="BF50" s="40" t="e">
        <f>VLOOKUP($BC50&amp;"_"&amp;$AZ$7,データシート1!$A:$BS,MATCH("cb_"&amp;BF$12,データシート1!$A$1:$BS$1,0),0)</f>
        <v>#N/A</v>
      </c>
      <c r="BG50" s="40" t="e">
        <f>VLOOKUP($BC50&amp;"_"&amp;$AZ$7,データシート1!$A:$BS,MATCH("cb_"&amp;BG$12,データシート1!$A$1:$BS$1,0),0)</f>
        <v>#N/A</v>
      </c>
      <c r="BH50" s="40" t="e">
        <f>VLOOKUP($BC50&amp;"_"&amp;$AZ$7,データシート1!$A:$BS,MATCH("cb_"&amp;BH$12,データシート1!$A$1:$BS$1,0),0)</f>
        <v>#N/A</v>
      </c>
      <c r="BI50" s="40" t="e">
        <f>VLOOKUP($BC50&amp;"_"&amp;$AZ$7,データシート1!$A:$BS,MATCH("cb_"&amp;BI$12,データシート1!$A$1:$BS$1,0),0)</f>
        <v>#N/A</v>
      </c>
      <c r="BJ50" s="40" t="e">
        <f>VLOOKUP($BC50&amp;"_"&amp;$AZ$7,データシート1!$A:$BS,MATCH("cb_"&amp;BJ$12,データシート1!$A$1:$BS$1,0),0)</f>
        <v>#N/A</v>
      </c>
      <c r="BK50" s="40" t="e">
        <f t="shared" si="3"/>
        <v>#N/A</v>
      </c>
      <c r="BL50" s="42"/>
      <c r="BM50" s="960">
        <f t="shared" si="4"/>
        <v>0</v>
      </c>
      <c r="BN50" s="123" t="str">
        <f t="shared" si="5"/>
        <v/>
      </c>
      <c r="BO50" s="40" t="e">
        <f>BE50*VLOOKUP(BO$12,別紙!$B$4:$E$10,MATCH("設備利用率",別紙!$B$4:$E$4,0),0)/100*8760/10^3</f>
        <v>#N/A</v>
      </c>
      <c r="BP50" s="40" t="e">
        <f>BF50*VLOOKUP(BP$12,別紙!$B$4:$E$10,MATCH("設備利用率",別紙!$B$4:$E$4,0),0)/100*8760/10^3</f>
        <v>#N/A</v>
      </c>
      <c r="BQ50" s="40" t="e">
        <f>BG50*VLOOKUP(BQ$12,別紙!$B$4:$E$10,MATCH("設備利用率",別紙!$B$4:$E$4,0),0)/100*8760/10^3</f>
        <v>#N/A</v>
      </c>
      <c r="BR50" s="40" t="e">
        <f>BH50*VLOOKUP(BR$12,別紙!$B$4:$E$10,MATCH("設備利用率",別紙!$B$4:$E$4,0),0)/100*8760/10^3</f>
        <v>#N/A</v>
      </c>
      <c r="BS50" s="40" t="e">
        <f>BI50*VLOOKUP(BS$12,別紙!$B$4:$E$10,MATCH("設備利用率",別紙!$B$4:$E$4,0),0)/100*8760/10^3</f>
        <v>#N/A</v>
      </c>
      <c r="BT50" s="40" t="e">
        <f>BJ50*VLOOKUP(BT$12,別紙!$B$4:$E$10,MATCH("設備利用率",別紙!$B$4:$E$4,0),0)/100*8760/10^3</f>
        <v>#N/A</v>
      </c>
      <c r="BU50" s="40" t="e">
        <f t="shared" si="6"/>
        <v>#N/A</v>
      </c>
      <c r="BV50" s="42"/>
      <c r="BW50" s="38">
        <f t="shared" si="7"/>
        <v>0</v>
      </c>
      <c r="BX50" s="38" t="str">
        <f t="shared" si="8"/>
        <v/>
      </c>
      <c r="BY50" s="38" t="e">
        <f>(VLOOKUP($BW50&amp;"_"&amp;$AZ$8,データシート1!$A:$BS,MATCH("da_製造業",データシート1!$A$1:$BS$1,0),0)+VLOOKUP($BW50&amp;"_"&amp;$AZ$8,データシート1!$A:$BS,MATCH("da_建設業・鉱業",データシート1!$A$1:$BS$1,0),0)+VLOOKUP($BW50&amp;"_"&amp;$AZ$8,データシート1!$A:$BS,MATCH("da_農林水産業",データシート1!$A$1:$BS$1,0),0)+VLOOKUP($BW50&amp;"_"&amp;$AZ$8,データシート1!$A:$BS,MATCH("da_業務",データシート1!$A$1:$BS$1,0),0)+VLOOKUP($BW50&amp;"_"&amp;$AZ$8,データシート1!$A:$BS,MATCH("da_家庭",データシート1!$A$1:$BS$1,0),0)+VLOOKUP($BW50&amp;"_"&amp;$AZ$8,データシート1!$A:$BS,MATCH("da_鉄道",データシート1!$A$1:$BS$1,0),0))/10^3</f>
        <v>#N/A</v>
      </c>
      <c r="BZ50" s="42"/>
      <c r="CA50" s="38">
        <f t="shared" si="9"/>
        <v>0</v>
      </c>
      <c r="CB50" s="38" t="str">
        <f t="shared" si="10"/>
        <v/>
      </c>
      <c r="CC50" s="260" t="e">
        <f t="shared" si="11"/>
        <v>#N/A</v>
      </c>
      <c r="CD50" s="260" t="e">
        <f t="shared" si="16"/>
        <v>#N/A</v>
      </c>
      <c r="CE50" s="260" t="e">
        <f t="shared" si="17"/>
        <v>#N/A</v>
      </c>
      <c r="CF50" s="260" t="e">
        <f t="shared" si="18"/>
        <v>#N/A</v>
      </c>
      <c r="CG50" s="260" t="e">
        <f t="shared" si="19"/>
        <v>#N/A</v>
      </c>
      <c r="CH50" s="260" t="e">
        <f t="shared" si="20"/>
        <v>#N/A</v>
      </c>
      <c r="CI50" s="260" t="e">
        <f t="shared" si="12"/>
        <v>#N/A</v>
      </c>
      <c r="CK50" s="20">
        <f t="shared" si="13"/>
        <v>0</v>
      </c>
      <c r="CL50" s="20" t="str">
        <f t="shared" si="14"/>
        <v/>
      </c>
      <c r="CM50" s="20" t="e">
        <f>VLOOKUP($CK50&amp;"_"&amp;$AZ$7,データシート1!$A:$BS,MATCH("ca_太陽光発電（10kW未満）",データシート1!$A$1:$BS$1,0),0)</f>
        <v>#N/A</v>
      </c>
      <c r="CN50" s="20" t="e">
        <f>VLOOKUP($CK50&amp;"_"&amp;$AZ$5,データシート1!$A:$BS,MATCH("ab_家庭",データシート1!$A$1:$BS$1,0),0)</f>
        <v>#N/A</v>
      </c>
      <c r="CO50" s="260" t="e">
        <f t="shared" si="15"/>
        <v>#N/A</v>
      </c>
    </row>
    <row r="51" spans="1:93" ht="30" customHeight="1">
      <c r="A51" s="209"/>
      <c r="B51" s="534"/>
      <c r="C51" s="269"/>
      <c r="D51" s="269"/>
      <c r="E51" s="269"/>
      <c r="F51" s="269"/>
      <c r="G51" s="269"/>
      <c r="H51" s="269"/>
      <c r="I51" s="269"/>
      <c r="J51" s="269"/>
      <c r="K51" s="518"/>
      <c r="L51" s="269"/>
      <c r="M51" s="534"/>
      <c r="N51" s="269"/>
      <c r="O51" s="269"/>
      <c r="P51" s="269"/>
      <c r="Q51" s="269"/>
      <c r="R51" s="269"/>
      <c r="S51" s="269"/>
      <c r="T51" s="269"/>
      <c r="U51" s="269"/>
      <c r="V51" s="269"/>
      <c r="W51" s="518"/>
      <c r="X51" s="269"/>
      <c r="Y51" s="534"/>
      <c r="Z51" s="269"/>
      <c r="AA51" s="269"/>
      <c r="AB51" s="269"/>
      <c r="AC51" s="269"/>
      <c r="AD51" s="269"/>
      <c r="AE51" s="269"/>
      <c r="AF51" s="269"/>
      <c r="AG51" s="269"/>
      <c r="AH51" s="269"/>
      <c r="AI51" s="518"/>
      <c r="AJ51" s="209"/>
      <c r="AK51" s="517"/>
      <c r="AL51" s="209"/>
      <c r="AM51" s="209"/>
      <c r="AN51" s="209"/>
      <c r="AO51" s="209"/>
      <c r="AP51" s="209"/>
      <c r="AQ51" s="209"/>
      <c r="AR51" s="209"/>
      <c r="AS51" s="209"/>
      <c r="AT51" s="523"/>
      <c r="AU51" s="209"/>
      <c r="AX51" s="20">
        <f>比較地域マスタ!$Y44</f>
        <v>0</v>
      </c>
      <c r="AY51" s="20" t="str">
        <f>IF(IFERROR(比較地域マスタ!$Z44,"")=0,"",IFERROR(比較地域マスタ!$Z44,""))</f>
        <v/>
      </c>
      <c r="BC51" s="960">
        <f t="shared" si="0"/>
        <v>0</v>
      </c>
      <c r="BD51" s="123" t="str">
        <f t="shared" si="2"/>
        <v/>
      </c>
      <c r="BE51" s="40" t="e">
        <f>VLOOKUP($BC51&amp;"_"&amp;$AZ$7,データシート1!$A:$BS,MATCH("cb_"&amp;BE$12,データシート1!$A$1:$BS$1,0),0)</f>
        <v>#N/A</v>
      </c>
      <c r="BF51" s="40" t="e">
        <f>VLOOKUP($BC51&amp;"_"&amp;$AZ$7,データシート1!$A:$BS,MATCH("cb_"&amp;BF$12,データシート1!$A$1:$BS$1,0),0)</f>
        <v>#N/A</v>
      </c>
      <c r="BG51" s="40" t="e">
        <f>VLOOKUP($BC51&amp;"_"&amp;$AZ$7,データシート1!$A:$BS,MATCH("cb_"&amp;BG$12,データシート1!$A$1:$BS$1,0),0)</f>
        <v>#N/A</v>
      </c>
      <c r="BH51" s="40" t="e">
        <f>VLOOKUP($BC51&amp;"_"&amp;$AZ$7,データシート1!$A:$BS,MATCH("cb_"&amp;BH$12,データシート1!$A$1:$BS$1,0),0)</f>
        <v>#N/A</v>
      </c>
      <c r="BI51" s="40" t="e">
        <f>VLOOKUP($BC51&amp;"_"&amp;$AZ$7,データシート1!$A:$BS,MATCH("cb_"&amp;BI$12,データシート1!$A$1:$BS$1,0),0)</f>
        <v>#N/A</v>
      </c>
      <c r="BJ51" s="40" t="e">
        <f>VLOOKUP($BC51&amp;"_"&amp;$AZ$7,データシート1!$A:$BS,MATCH("cb_"&amp;BJ$12,データシート1!$A$1:$BS$1,0),0)</f>
        <v>#N/A</v>
      </c>
      <c r="BK51" s="40" t="e">
        <f t="shared" si="3"/>
        <v>#N/A</v>
      </c>
      <c r="BL51" s="42"/>
      <c r="BM51" s="960">
        <f t="shared" si="4"/>
        <v>0</v>
      </c>
      <c r="BN51" s="123" t="str">
        <f t="shared" si="5"/>
        <v/>
      </c>
      <c r="BO51" s="40" t="e">
        <f>BE51*VLOOKUP(BO$12,別紙!$B$4:$E$10,MATCH("設備利用率",別紙!$B$4:$E$4,0),0)/100*8760/10^3</f>
        <v>#N/A</v>
      </c>
      <c r="BP51" s="40" t="e">
        <f>BF51*VLOOKUP(BP$12,別紙!$B$4:$E$10,MATCH("設備利用率",別紙!$B$4:$E$4,0),0)/100*8760/10^3</f>
        <v>#N/A</v>
      </c>
      <c r="BQ51" s="40" t="e">
        <f>BG51*VLOOKUP(BQ$12,別紙!$B$4:$E$10,MATCH("設備利用率",別紙!$B$4:$E$4,0),0)/100*8760/10^3</f>
        <v>#N/A</v>
      </c>
      <c r="BR51" s="40" t="e">
        <f>BH51*VLOOKUP(BR$12,別紙!$B$4:$E$10,MATCH("設備利用率",別紙!$B$4:$E$4,0),0)/100*8760/10^3</f>
        <v>#N/A</v>
      </c>
      <c r="BS51" s="40" t="e">
        <f>BI51*VLOOKUP(BS$12,別紙!$B$4:$E$10,MATCH("設備利用率",別紙!$B$4:$E$4,0),0)/100*8760/10^3</f>
        <v>#N/A</v>
      </c>
      <c r="BT51" s="40" t="e">
        <f>BJ51*VLOOKUP(BT$12,別紙!$B$4:$E$10,MATCH("設備利用率",別紙!$B$4:$E$4,0),0)/100*8760/10^3</f>
        <v>#N/A</v>
      </c>
      <c r="BU51" s="40" t="e">
        <f t="shared" si="6"/>
        <v>#N/A</v>
      </c>
      <c r="BV51" s="42"/>
      <c r="BW51" s="38">
        <f t="shared" si="7"/>
        <v>0</v>
      </c>
      <c r="BX51" s="38" t="str">
        <f t="shared" si="8"/>
        <v/>
      </c>
      <c r="BY51" s="38" t="e">
        <f>(VLOOKUP($BW51&amp;"_"&amp;$AZ$8,データシート1!$A:$BS,MATCH("da_製造業",データシート1!$A$1:$BS$1,0),0)+VLOOKUP($BW51&amp;"_"&amp;$AZ$8,データシート1!$A:$BS,MATCH("da_建設業・鉱業",データシート1!$A$1:$BS$1,0),0)+VLOOKUP($BW51&amp;"_"&amp;$AZ$8,データシート1!$A:$BS,MATCH("da_農林水産業",データシート1!$A$1:$BS$1,0),0)+VLOOKUP($BW51&amp;"_"&amp;$AZ$8,データシート1!$A:$BS,MATCH("da_業務",データシート1!$A$1:$BS$1,0),0)+VLOOKUP($BW51&amp;"_"&amp;$AZ$8,データシート1!$A:$BS,MATCH("da_家庭",データシート1!$A$1:$BS$1,0),0)+VLOOKUP($BW51&amp;"_"&amp;$AZ$8,データシート1!$A:$BS,MATCH("da_鉄道",データシート1!$A$1:$BS$1,0),0))/10^3</f>
        <v>#N/A</v>
      </c>
      <c r="BZ51" s="42"/>
      <c r="CA51" s="38">
        <f t="shared" si="9"/>
        <v>0</v>
      </c>
      <c r="CB51" s="38" t="str">
        <f t="shared" si="10"/>
        <v/>
      </c>
      <c r="CC51" s="260" t="e">
        <f t="shared" si="11"/>
        <v>#N/A</v>
      </c>
      <c r="CD51" s="260" t="e">
        <f t="shared" si="16"/>
        <v>#N/A</v>
      </c>
      <c r="CE51" s="260" t="e">
        <f t="shared" si="17"/>
        <v>#N/A</v>
      </c>
      <c r="CF51" s="260" t="e">
        <f t="shared" si="18"/>
        <v>#N/A</v>
      </c>
      <c r="CG51" s="260" t="e">
        <f t="shared" si="19"/>
        <v>#N/A</v>
      </c>
      <c r="CH51" s="260" t="e">
        <f t="shared" si="20"/>
        <v>#N/A</v>
      </c>
      <c r="CI51" s="260" t="e">
        <f t="shared" si="12"/>
        <v>#N/A</v>
      </c>
      <c r="CK51" s="20">
        <f t="shared" si="13"/>
        <v>0</v>
      </c>
      <c r="CL51" s="20" t="str">
        <f t="shared" si="14"/>
        <v/>
      </c>
      <c r="CM51" s="20" t="e">
        <f>VLOOKUP($CK51&amp;"_"&amp;$AZ$7,データシート1!$A:$BS,MATCH("ca_太陽光発電（10kW未満）",データシート1!$A$1:$BS$1,0),0)</f>
        <v>#N/A</v>
      </c>
      <c r="CN51" s="20" t="e">
        <f>VLOOKUP($CK51&amp;"_"&amp;$AZ$5,データシート1!$A:$BS,MATCH("ab_家庭",データシート1!$A$1:$BS$1,0),0)</f>
        <v>#N/A</v>
      </c>
      <c r="CO51" s="260" t="e">
        <f t="shared" si="15"/>
        <v>#N/A</v>
      </c>
    </row>
    <row r="52" spans="1:93" ht="30" customHeight="1">
      <c r="A52" s="209"/>
      <c r="B52" s="534"/>
      <c r="C52" s="269"/>
      <c r="D52" s="269"/>
      <c r="E52" s="269"/>
      <c r="F52" s="269"/>
      <c r="G52" s="269"/>
      <c r="H52" s="269"/>
      <c r="I52" s="269"/>
      <c r="J52" s="269"/>
      <c r="K52" s="518"/>
      <c r="L52" s="269"/>
      <c r="M52" s="534"/>
      <c r="N52" s="269"/>
      <c r="O52" s="269"/>
      <c r="P52" s="269"/>
      <c r="Q52" s="269"/>
      <c r="R52" s="269"/>
      <c r="S52" s="269"/>
      <c r="T52" s="269"/>
      <c r="U52" s="269"/>
      <c r="V52" s="269"/>
      <c r="W52" s="518"/>
      <c r="X52" s="269"/>
      <c r="Y52" s="534"/>
      <c r="Z52" s="269"/>
      <c r="AA52" s="269"/>
      <c r="AB52" s="269"/>
      <c r="AC52" s="269"/>
      <c r="AD52" s="269"/>
      <c r="AE52" s="269"/>
      <c r="AF52" s="269"/>
      <c r="AG52" s="269"/>
      <c r="AH52" s="269"/>
      <c r="AI52" s="518"/>
      <c r="AJ52" s="209"/>
      <c r="AK52" s="517"/>
      <c r="AL52" s="209"/>
      <c r="AM52" s="209"/>
      <c r="AN52" s="209"/>
      <c r="AO52" s="209"/>
      <c r="AP52" s="209"/>
      <c r="AQ52" s="209"/>
      <c r="AR52" s="209"/>
      <c r="AS52" s="209"/>
      <c r="AT52" s="523"/>
      <c r="AU52" s="209"/>
      <c r="AX52" s="20">
        <f>比較地域マスタ!$Y45</f>
        <v>0</v>
      </c>
      <c r="AY52" s="20" t="str">
        <f>IF(IFERROR(比較地域マスタ!$Z45,"")=0,"",IFERROR(比較地域マスタ!$Z45,""))</f>
        <v/>
      </c>
      <c r="BC52" s="960">
        <f t="shared" si="0"/>
        <v>0</v>
      </c>
      <c r="BD52" s="123" t="str">
        <f t="shared" si="2"/>
        <v/>
      </c>
      <c r="BE52" s="40" t="e">
        <f>VLOOKUP($BC52&amp;"_"&amp;$AZ$7,データシート1!$A:$BS,MATCH("cb_"&amp;BE$12,データシート1!$A$1:$BS$1,0),0)</f>
        <v>#N/A</v>
      </c>
      <c r="BF52" s="40" t="e">
        <f>VLOOKUP($BC52&amp;"_"&amp;$AZ$7,データシート1!$A:$BS,MATCH("cb_"&amp;BF$12,データシート1!$A$1:$BS$1,0),0)</f>
        <v>#N/A</v>
      </c>
      <c r="BG52" s="40" t="e">
        <f>VLOOKUP($BC52&amp;"_"&amp;$AZ$7,データシート1!$A:$BS,MATCH("cb_"&amp;BG$12,データシート1!$A$1:$BS$1,0),0)</f>
        <v>#N/A</v>
      </c>
      <c r="BH52" s="40" t="e">
        <f>VLOOKUP($BC52&amp;"_"&amp;$AZ$7,データシート1!$A:$BS,MATCH("cb_"&amp;BH$12,データシート1!$A$1:$BS$1,0),0)</f>
        <v>#N/A</v>
      </c>
      <c r="BI52" s="40" t="e">
        <f>VLOOKUP($BC52&amp;"_"&amp;$AZ$7,データシート1!$A:$BS,MATCH("cb_"&amp;BI$12,データシート1!$A$1:$BS$1,0),0)</f>
        <v>#N/A</v>
      </c>
      <c r="BJ52" s="40" t="e">
        <f>VLOOKUP($BC52&amp;"_"&amp;$AZ$7,データシート1!$A:$BS,MATCH("cb_"&amp;BJ$12,データシート1!$A$1:$BS$1,0),0)</f>
        <v>#N/A</v>
      </c>
      <c r="BK52" s="40" t="e">
        <f t="shared" si="3"/>
        <v>#N/A</v>
      </c>
      <c r="BL52" s="42"/>
      <c r="BM52" s="960">
        <f t="shared" si="4"/>
        <v>0</v>
      </c>
      <c r="BN52" s="123" t="str">
        <f t="shared" si="5"/>
        <v/>
      </c>
      <c r="BO52" s="40" t="e">
        <f>BE52*VLOOKUP(BO$12,別紙!$B$4:$E$10,MATCH("設備利用率",別紙!$B$4:$E$4,0),0)/100*8760/10^3</f>
        <v>#N/A</v>
      </c>
      <c r="BP52" s="40" t="e">
        <f>BF52*VLOOKUP(BP$12,別紙!$B$4:$E$10,MATCH("設備利用率",別紙!$B$4:$E$4,0),0)/100*8760/10^3</f>
        <v>#N/A</v>
      </c>
      <c r="BQ52" s="40" t="e">
        <f>BG52*VLOOKUP(BQ$12,別紙!$B$4:$E$10,MATCH("設備利用率",別紙!$B$4:$E$4,0),0)/100*8760/10^3</f>
        <v>#N/A</v>
      </c>
      <c r="BR52" s="40" t="e">
        <f>BH52*VLOOKUP(BR$12,別紙!$B$4:$E$10,MATCH("設備利用率",別紙!$B$4:$E$4,0),0)/100*8760/10^3</f>
        <v>#N/A</v>
      </c>
      <c r="BS52" s="40" t="e">
        <f>BI52*VLOOKUP(BS$12,別紙!$B$4:$E$10,MATCH("設備利用率",別紙!$B$4:$E$4,0),0)/100*8760/10^3</f>
        <v>#N/A</v>
      </c>
      <c r="BT52" s="40" t="e">
        <f>BJ52*VLOOKUP(BT$12,別紙!$B$4:$E$10,MATCH("設備利用率",別紙!$B$4:$E$4,0),0)/100*8760/10^3</f>
        <v>#N/A</v>
      </c>
      <c r="BU52" s="40" t="e">
        <f t="shared" si="6"/>
        <v>#N/A</v>
      </c>
      <c r="BV52" s="42"/>
      <c r="BW52" s="38">
        <f t="shared" si="7"/>
        <v>0</v>
      </c>
      <c r="BX52" s="38" t="str">
        <f t="shared" si="8"/>
        <v/>
      </c>
      <c r="BY52" s="38" t="e">
        <f>(VLOOKUP($BW52&amp;"_"&amp;$AZ$8,データシート1!$A:$BS,MATCH("da_製造業",データシート1!$A$1:$BS$1,0),0)+VLOOKUP($BW52&amp;"_"&amp;$AZ$8,データシート1!$A:$BS,MATCH("da_建設業・鉱業",データシート1!$A$1:$BS$1,0),0)+VLOOKUP($BW52&amp;"_"&amp;$AZ$8,データシート1!$A:$BS,MATCH("da_農林水産業",データシート1!$A$1:$BS$1,0),0)+VLOOKUP($BW52&amp;"_"&amp;$AZ$8,データシート1!$A:$BS,MATCH("da_業務",データシート1!$A$1:$BS$1,0),0)+VLOOKUP($BW52&amp;"_"&amp;$AZ$8,データシート1!$A:$BS,MATCH("da_家庭",データシート1!$A$1:$BS$1,0),0)+VLOOKUP($BW52&amp;"_"&amp;$AZ$8,データシート1!$A:$BS,MATCH("da_鉄道",データシート1!$A$1:$BS$1,0),0))/10^3</f>
        <v>#N/A</v>
      </c>
      <c r="BZ52" s="42"/>
      <c r="CA52" s="38">
        <f t="shared" si="9"/>
        <v>0</v>
      </c>
      <c r="CB52" s="38" t="str">
        <f t="shared" si="10"/>
        <v/>
      </c>
      <c r="CC52" s="260" t="e">
        <f t="shared" si="11"/>
        <v>#N/A</v>
      </c>
      <c r="CD52" s="260" t="e">
        <f t="shared" si="16"/>
        <v>#N/A</v>
      </c>
      <c r="CE52" s="260" t="e">
        <f t="shared" si="17"/>
        <v>#N/A</v>
      </c>
      <c r="CF52" s="260" t="e">
        <f t="shared" si="18"/>
        <v>#N/A</v>
      </c>
      <c r="CG52" s="260" t="e">
        <f t="shared" si="19"/>
        <v>#N/A</v>
      </c>
      <c r="CH52" s="260" t="e">
        <f t="shared" si="20"/>
        <v>#N/A</v>
      </c>
      <c r="CI52" s="260" t="e">
        <f t="shared" si="12"/>
        <v>#N/A</v>
      </c>
      <c r="CK52" s="20">
        <f t="shared" si="13"/>
        <v>0</v>
      </c>
      <c r="CL52" s="20" t="str">
        <f t="shared" si="14"/>
        <v/>
      </c>
      <c r="CM52" s="20" t="e">
        <f>VLOOKUP($CK52&amp;"_"&amp;$AZ$7,データシート1!$A:$BS,MATCH("ca_太陽光発電（10kW未満）",データシート1!$A$1:$BS$1,0),0)</f>
        <v>#N/A</v>
      </c>
      <c r="CN52" s="20" t="e">
        <f>VLOOKUP($CK52&amp;"_"&amp;$AZ$5,データシート1!$A:$BS,MATCH("ab_家庭",データシート1!$A$1:$BS$1,0),0)</f>
        <v>#N/A</v>
      </c>
      <c r="CO52" s="260" t="e">
        <f t="shared" si="15"/>
        <v>#N/A</v>
      </c>
    </row>
    <row r="53" spans="1:93" ht="30" customHeight="1">
      <c r="A53" s="209"/>
      <c r="B53" s="534"/>
      <c r="C53" s="269"/>
      <c r="D53" s="269"/>
      <c r="E53" s="269"/>
      <c r="F53" s="269"/>
      <c r="G53" s="269"/>
      <c r="H53" s="269"/>
      <c r="I53" s="269"/>
      <c r="J53" s="269"/>
      <c r="K53" s="518"/>
      <c r="L53" s="269"/>
      <c r="M53" s="534"/>
      <c r="N53" s="269"/>
      <c r="O53" s="269"/>
      <c r="P53" s="269"/>
      <c r="Q53" s="269"/>
      <c r="R53" s="269"/>
      <c r="S53" s="269"/>
      <c r="T53" s="269"/>
      <c r="U53" s="269"/>
      <c r="V53" s="269"/>
      <c r="W53" s="518"/>
      <c r="X53" s="269"/>
      <c r="Y53" s="534"/>
      <c r="Z53" s="269"/>
      <c r="AA53" s="269"/>
      <c r="AB53" s="269"/>
      <c r="AC53" s="269"/>
      <c r="AD53" s="269"/>
      <c r="AE53" s="269"/>
      <c r="AF53" s="269"/>
      <c r="AG53" s="269"/>
      <c r="AH53" s="269"/>
      <c r="AI53" s="518"/>
      <c r="AJ53" s="209"/>
      <c r="AK53" s="517"/>
      <c r="AL53" s="209"/>
      <c r="AM53" s="209"/>
      <c r="AN53" s="209"/>
      <c r="AO53" s="209"/>
      <c r="AP53" s="209"/>
      <c r="AQ53" s="209"/>
      <c r="AR53" s="209"/>
      <c r="AS53" s="209"/>
      <c r="AT53" s="523"/>
      <c r="AU53" s="209"/>
      <c r="AX53" s="20">
        <f>比較地域マスタ!$Y46</f>
        <v>0</v>
      </c>
      <c r="AY53" s="20" t="str">
        <f>IF(IFERROR(比較地域マスタ!$Z46,"")=0,"",IFERROR(比較地域マスタ!$Z46,""))</f>
        <v/>
      </c>
      <c r="BC53" s="960">
        <f t="shared" si="0"/>
        <v>0</v>
      </c>
      <c r="BD53" s="123" t="str">
        <f t="shared" si="2"/>
        <v/>
      </c>
      <c r="BE53" s="40" t="e">
        <f>VLOOKUP($BC53&amp;"_"&amp;$AZ$7,データシート1!$A:$BS,MATCH("cb_"&amp;BE$12,データシート1!$A$1:$BS$1,0),0)</f>
        <v>#N/A</v>
      </c>
      <c r="BF53" s="40" t="e">
        <f>VLOOKUP($BC53&amp;"_"&amp;$AZ$7,データシート1!$A:$BS,MATCH("cb_"&amp;BF$12,データシート1!$A$1:$BS$1,0),0)</f>
        <v>#N/A</v>
      </c>
      <c r="BG53" s="40" t="e">
        <f>VLOOKUP($BC53&amp;"_"&amp;$AZ$7,データシート1!$A:$BS,MATCH("cb_"&amp;BG$12,データシート1!$A$1:$BS$1,0),0)</f>
        <v>#N/A</v>
      </c>
      <c r="BH53" s="40" t="e">
        <f>VLOOKUP($BC53&amp;"_"&amp;$AZ$7,データシート1!$A:$BS,MATCH("cb_"&amp;BH$12,データシート1!$A$1:$BS$1,0),0)</f>
        <v>#N/A</v>
      </c>
      <c r="BI53" s="40" t="e">
        <f>VLOOKUP($BC53&amp;"_"&amp;$AZ$7,データシート1!$A:$BS,MATCH("cb_"&amp;BI$12,データシート1!$A$1:$BS$1,0),0)</f>
        <v>#N/A</v>
      </c>
      <c r="BJ53" s="40" t="e">
        <f>VLOOKUP($BC53&amp;"_"&amp;$AZ$7,データシート1!$A:$BS,MATCH("cb_"&amp;BJ$12,データシート1!$A$1:$BS$1,0),0)</f>
        <v>#N/A</v>
      </c>
      <c r="BK53" s="40" t="e">
        <f t="shared" si="3"/>
        <v>#N/A</v>
      </c>
      <c r="BL53" s="42"/>
      <c r="BM53" s="960">
        <f t="shared" si="4"/>
        <v>0</v>
      </c>
      <c r="BN53" s="123" t="str">
        <f t="shared" si="5"/>
        <v/>
      </c>
      <c r="BO53" s="40" t="e">
        <f>BE53*VLOOKUP(BO$12,別紙!$B$4:$E$10,MATCH("設備利用率",別紙!$B$4:$E$4,0),0)/100*8760/10^3</f>
        <v>#N/A</v>
      </c>
      <c r="BP53" s="40" t="e">
        <f>BF53*VLOOKUP(BP$12,別紙!$B$4:$E$10,MATCH("設備利用率",別紙!$B$4:$E$4,0),0)/100*8760/10^3</f>
        <v>#N/A</v>
      </c>
      <c r="BQ53" s="40" t="e">
        <f>BG53*VLOOKUP(BQ$12,別紙!$B$4:$E$10,MATCH("設備利用率",別紙!$B$4:$E$4,0),0)/100*8760/10^3</f>
        <v>#N/A</v>
      </c>
      <c r="BR53" s="40" t="e">
        <f>BH53*VLOOKUP(BR$12,別紙!$B$4:$E$10,MATCH("設備利用率",別紙!$B$4:$E$4,0),0)/100*8760/10^3</f>
        <v>#N/A</v>
      </c>
      <c r="BS53" s="40" t="e">
        <f>BI53*VLOOKUP(BS$12,別紙!$B$4:$E$10,MATCH("設備利用率",別紙!$B$4:$E$4,0),0)/100*8760/10^3</f>
        <v>#N/A</v>
      </c>
      <c r="BT53" s="40" t="e">
        <f>BJ53*VLOOKUP(BT$12,別紙!$B$4:$E$10,MATCH("設備利用率",別紙!$B$4:$E$4,0),0)/100*8760/10^3</f>
        <v>#N/A</v>
      </c>
      <c r="BU53" s="40" t="e">
        <f t="shared" si="6"/>
        <v>#N/A</v>
      </c>
      <c r="BV53" s="42"/>
      <c r="BW53" s="38">
        <f t="shared" si="7"/>
        <v>0</v>
      </c>
      <c r="BX53" s="38" t="str">
        <f t="shared" si="8"/>
        <v/>
      </c>
      <c r="BY53" s="38" t="e">
        <f>(VLOOKUP($BW53&amp;"_"&amp;$AZ$8,データシート1!$A:$BS,MATCH("da_製造業",データシート1!$A$1:$BS$1,0),0)+VLOOKUP($BW53&amp;"_"&amp;$AZ$8,データシート1!$A:$BS,MATCH("da_建設業・鉱業",データシート1!$A$1:$BS$1,0),0)+VLOOKUP($BW53&amp;"_"&amp;$AZ$8,データシート1!$A:$BS,MATCH("da_農林水産業",データシート1!$A$1:$BS$1,0),0)+VLOOKUP($BW53&amp;"_"&amp;$AZ$8,データシート1!$A:$BS,MATCH("da_業務",データシート1!$A$1:$BS$1,0),0)+VLOOKUP($BW53&amp;"_"&amp;$AZ$8,データシート1!$A:$BS,MATCH("da_家庭",データシート1!$A$1:$BS$1,0),0)+VLOOKUP($BW53&amp;"_"&amp;$AZ$8,データシート1!$A:$BS,MATCH("da_鉄道",データシート1!$A$1:$BS$1,0),0))/10^3</f>
        <v>#N/A</v>
      </c>
      <c r="BZ53" s="42"/>
      <c r="CA53" s="38">
        <f t="shared" si="9"/>
        <v>0</v>
      </c>
      <c r="CB53" s="38" t="str">
        <f t="shared" si="10"/>
        <v/>
      </c>
      <c r="CC53" s="260" t="e">
        <f t="shared" si="11"/>
        <v>#N/A</v>
      </c>
      <c r="CD53" s="260" t="e">
        <f t="shared" si="16"/>
        <v>#N/A</v>
      </c>
      <c r="CE53" s="260" t="e">
        <f t="shared" si="17"/>
        <v>#N/A</v>
      </c>
      <c r="CF53" s="260" t="e">
        <f t="shared" si="18"/>
        <v>#N/A</v>
      </c>
      <c r="CG53" s="260" t="e">
        <f t="shared" si="19"/>
        <v>#N/A</v>
      </c>
      <c r="CH53" s="260" t="e">
        <f t="shared" si="20"/>
        <v>#N/A</v>
      </c>
      <c r="CI53" s="260" t="e">
        <f t="shared" si="12"/>
        <v>#N/A</v>
      </c>
      <c r="CK53" s="20">
        <f t="shared" si="13"/>
        <v>0</v>
      </c>
      <c r="CL53" s="20" t="str">
        <f t="shared" si="14"/>
        <v/>
      </c>
      <c r="CM53" s="20" t="e">
        <f>VLOOKUP($CK53&amp;"_"&amp;$AZ$7,データシート1!$A:$BS,MATCH("ca_太陽光発電（10kW未満）",データシート1!$A$1:$BS$1,0),0)</f>
        <v>#N/A</v>
      </c>
      <c r="CN53" s="20" t="e">
        <f>VLOOKUP($CK53&amp;"_"&amp;$AZ$5,データシート1!$A:$BS,MATCH("ab_家庭",データシート1!$A$1:$BS$1,0),0)</f>
        <v>#N/A</v>
      </c>
      <c r="CO53" s="260" t="e">
        <f t="shared" si="15"/>
        <v>#N/A</v>
      </c>
    </row>
    <row r="54" spans="1:93" ht="30" customHeight="1">
      <c r="A54" s="209"/>
      <c r="B54" s="534"/>
      <c r="C54" s="269"/>
      <c r="D54" s="269"/>
      <c r="E54" s="269"/>
      <c r="F54" s="269"/>
      <c r="G54" s="269"/>
      <c r="H54" s="269"/>
      <c r="I54" s="269"/>
      <c r="J54" s="269"/>
      <c r="K54" s="518"/>
      <c r="L54" s="269"/>
      <c r="M54" s="534"/>
      <c r="N54" s="269"/>
      <c r="O54" s="269"/>
      <c r="P54" s="269"/>
      <c r="Q54" s="269"/>
      <c r="R54" s="269"/>
      <c r="S54" s="269"/>
      <c r="T54" s="269"/>
      <c r="U54" s="269"/>
      <c r="V54" s="269"/>
      <c r="W54" s="518"/>
      <c r="X54" s="269"/>
      <c r="Y54" s="534"/>
      <c r="Z54" s="269"/>
      <c r="AA54" s="269"/>
      <c r="AB54" s="269"/>
      <c r="AC54" s="269"/>
      <c r="AD54" s="269"/>
      <c r="AE54" s="269"/>
      <c r="AF54" s="269"/>
      <c r="AG54" s="269"/>
      <c r="AH54" s="269"/>
      <c r="AI54" s="518"/>
      <c r="AJ54" s="209"/>
      <c r="AK54" s="517"/>
      <c r="AL54" s="209"/>
      <c r="AM54" s="209"/>
      <c r="AN54" s="209"/>
      <c r="AO54" s="209"/>
      <c r="AP54" s="209"/>
      <c r="AQ54" s="209"/>
      <c r="AR54" s="209"/>
      <c r="AS54" s="209"/>
      <c r="AT54" s="523"/>
      <c r="AU54" s="209"/>
      <c r="AX54" s="20">
        <f>比較地域マスタ!$Y47</f>
        <v>0</v>
      </c>
      <c r="AY54" s="20" t="str">
        <f>IF(IFERROR(比較地域マスタ!$Z47,"")=0,"",IFERROR(比較地域マスタ!$Z47,""))</f>
        <v/>
      </c>
      <c r="BC54" s="960">
        <f t="shared" si="0"/>
        <v>0</v>
      </c>
      <c r="BD54" s="123" t="str">
        <f t="shared" si="2"/>
        <v/>
      </c>
      <c r="BE54" s="40" t="e">
        <f>VLOOKUP($BC54&amp;"_"&amp;$AZ$7,データシート1!$A:$BS,MATCH("cb_"&amp;BE$12,データシート1!$A$1:$BS$1,0),0)</f>
        <v>#N/A</v>
      </c>
      <c r="BF54" s="40" t="e">
        <f>VLOOKUP($BC54&amp;"_"&amp;$AZ$7,データシート1!$A:$BS,MATCH("cb_"&amp;BF$12,データシート1!$A$1:$BS$1,0),0)</f>
        <v>#N/A</v>
      </c>
      <c r="BG54" s="40" t="e">
        <f>VLOOKUP($BC54&amp;"_"&amp;$AZ$7,データシート1!$A:$BS,MATCH("cb_"&amp;BG$12,データシート1!$A$1:$BS$1,0),0)</f>
        <v>#N/A</v>
      </c>
      <c r="BH54" s="40" t="e">
        <f>VLOOKUP($BC54&amp;"_"&amp;$AZ$7,データシート1!$A:$BS,MATCH("cb_"&amp;BH$12,データシート1!$A$1:$BS$1,0),0)</f>
        <v>#N/A</v>
      </c>
      <c r="BI54" s="40" t="e">
        <f>VLOOKUP($BC54&amp;"_"&amp;$AZ$7,データシート1!$A:$BS,MATCH("cb_"&amp;BI$12,データシート1!$A$1:$BS$1,0),0)</f>
        <v>#N/A</v>
      </c>
      <c r="BJ54" s="40" t="e">
        <f>VLOOKUP($BC54&amp;"_"&amp;$AZ$7,データシート1!$A:$BS,MATCH("cb_"&amp;BJ$12,データシート1!$A$1:$BS$1,0),0)</f>
        <v>#N/A</v>
      </c>
      <c r="BK54" s="40" t="e">
        <f t="shared" si="3"/>
        <v>#N/A</v>
      </c>
      <c r="BL54" s="42"/>
      <c r="BM54" s="960">
        <f t="shared" si="4"/>
        <v>0</v>
      </c>
      <c r="BN54" s="123" t="str">
        <f t="shared" si="5"/>
        <v/>
      </c>
      <c r="BO54" s="40" t="e">
        <f>BE54*VLOOKUP(BO$12,別紙!$B$4:$E$10,MATCH("設備利用率",別紙!$B$4:$E$4,0),0)/100*8760/10^3</f>
        <v>#N/A</v>
      </c>
      <c r="BP54" s="40" t="e">
        <f>BF54*VLOOKUP(BP$12,別紙!$B$4:$E$10,MATCH("設備利用率",別紙!$B$4:$E$4,0),0)/100*8760/10^3</f>
        <v>#N/A</v>
      </c>
      <c r="BQ54" s="40" t="e">
        <f>BG54*VLOOKUP(BQ$12,別紙!$B$4:$E$10,MATCH("設備利用率",別紙!$B$4:$E$4,0),0)/100*8760/10^3</f>
        <v>#N/A</v>
      </c>
      <c r="BR54" s="40" t="e">
        <f>BH54*VLOOKUP(BR$12,別紙!$B$4:$E$10,MATCH("設備利用率",別紙!$B$4:$E$4,0),0)/100*8760/10^3</f>
        <v>#N/A</v>
      </c>
      <c r="BS54" s="40" t="e">
        <f>BI54*VLOOKUP(BS$12,別紙!$B$4:$E$10,MATCH("設備利用率",別紙!$B$4:$E$4,0),0)/100*8760/10^3</f>
        <v>#N/A</v>
      </c>
      <c r="BT54" s="40" t="e">
        <f>BJ54*VLOOKUP(BT$12,別紙!$B$4:$E$10,MATCH("設備利用率",別紙!$B$4:$E$4,0),0)/100*8760/10^3</f>
        <v>#N/A</v>
      </c>
      <c r="BU54" s="40" t="e">
        <f t="shared" si="6"/>
        <v>#N/A</v>
      </c>
      <c r="BV54" s="42"/>
      <c r="BW54" s="38">
        <f t="shared" si="7"/>
        <v>0</v>
      </c>
      <c r="BX54" s="38" t="str">
        <f t="shared" si="8"/>
        <v/>
      </c>
      <c r="BY54" s="38" t="e">
        <f>(VLOOKUP($BW54&amp;"_"&amp;$AZ$8,データシート1!$A:$BS,MATCH("da_製造業",データシート1!$A$1:$BS$1,0),0)+VLOOKUP($BW54&amp;"_"&amp;$AZ$8,データシート1!$A:$BS,MATCH("da_建設業・鉱業",データシート1!$A$1:$BS$1,0),0)+VLOOKUP($BW54&amp;"_"&amp;$AZ$8,データシート1!$A:$BS,MATCH("da_農林水産業",データシート1!$A$1:$BS$1,0),0)+VLOOKUP($BW54&amp;"_"&amp;$AZ$8,データシート1!$A:$BS,MATCH("da_業務",データシート1!$A$1:$BS$1,0),0)+VLOOKUP($BW54&amp;"_"&amp;$AZ$8,データシート1!$A:$BS,MATCH("da_家庭",データシート1!$A$1:$BS$1,0),0)+VLOOKUP($BW54&amp;"_"&amp;$AZ$8,データシート1!$A:$BS,MATCH("da_鉄道",データシート1!$A$1:$BS$1,0),0))/10^3</f>
        <v>#N/A</v>
      </c>
      <c r="BZ54" s="42"/>
      <c r="CA54" s="38">
        <f t="shared" si="9"/>
        <v>0</v>
      </c>
      <c r="CB54" s="38" t="str">
        <f t="shared" si="10"/>
        <v/>
      </c>
      <c r="CC54" s="260" t="e">
        <f t="shared" si="11"/>
        <v>#N/A</v>
      </c>
      <c r="CD54" s="260" t="e">
        <f t="shared" si="16"/>
        <v>#N/A</v>
      </c>
      <c r="CE54" s="260" t="e">
        <f t="shared" si="17"/>
        <v>#N/A</v>
      </c>
      <c r="CF54" s="260" t="e">
        <f t="shared" si="18"/>
        <v>#N/A</v>
      </c>
      <c r="CG54" s="260" t="e">
        <f t="shared" si="19"/>
        <v>#N/A</v>
      </c>
      <c r="CH54" s="260" t="e">
        <f t="shared" si="20"/>
        <v>#N/A</v>
      </c>
      <c r="CI54" s="260" t="e">
        <f t="shared" si="12"/>
        <v>#N/A</v>
      </c>
      <c r="CK54" s="20">
        <f t="shared" si="13"/>
        <v>0</v>
      </c>
      <c r="CL54" s="20" t="str">
        <f t="shared" si="14"/>
        <v/>
      </c>
      <c r="CM54" s="20" t="e">
        <f>VLOOKUP($CK54&amp;"_"&amp;$AZ$7,データシート1!$A:$BS,MATCH("ca_太陽光発電（10kW未満）",データシート1!$A$1:$BS$1,0),0)</f>
        <v>#N/A</v>
      </c>
      <c r="CN54" s="20" t="e">
        <f>VLOOKUP($CK54&amp;"_"&amp;$AZ$5,データシート1!$A:$BS,MATCH("ab_家庭",データシート1!$A$1:$BS$1,0),0)</f>
        <v>#N/A</v>
      </c>
      <c r="CO54" s="260" t="e">
        <f t="shared" si="15"/>
        <v>#N/A</v>
      </c>
    </row>
    <row r="55" spans="1:93" ht="30" customHeight="1">
      <c r="A55" s="209"/>
      <c r="B55" s="534"/>
      <c r="C55" s="269"/>
      <c r="D55" s="269"/>
      <c r="E55" s="269"/>
      <c r="F55" s="269"/>
      <c r="G55" s="269"/>
      <c r="H55" s="269"/>
      <c r="I55" s="269"/>
      <c r="J55" s="269"/>
      <c r="K55" s="518"/>
      <c r="L55" s="269"/>
      <c r="M55" s="534"/>
      <c r="N55" s="269"/>
      <c r="O55" s="269"/>
      <c r="P55" s="269"/>
      <c r="Q55" s="269"/>
      <c r="R55" s="269"/>
      <c r="S55" s="269"/>
      <c r="T55" s="269"/>
      <c r="U55" s="269"/>
      <c r="V55" s="269"/>
      <c r="W55" s="518"/>
      <c r="X55" s="269"/>
      <c r="Y55" s="534"/>
      <c r="Z55" s="269"/>
      <c r="AA55" s="269"/>
      <c r="AB55" s="269"/>
      <c r="AC55" s="269"/>
      <c r="AD55" s="269"/>
      <c r="AE55" s="269"/>
      <c r="AF55" s="269"/>
      <c r="AG55" s="269"/>
      <c r="AH55" s="269"/>
      <c r="AI55" s="518"/>
      <c r="AJ55" s="209"/>
      <c r="AK55" s="517"/>
      <c r="AL55" s="209"/>
      <c r="AM55" s="209"/>
      <c r="AN55" s="209"/>
      <c r="AO55" s="209"/>
      <c r="AP55" s="209"/>
      <c r="AQ55" s="209"/>
      <c r="AR55" s="209"/>
      <c r="AS55" s="209"/>
      <c r="AT55" s="523"/>
      <c r="AU55" s="209"/>
      <c r="AX55" s="20">
        <f>比較地域マスタ!$Y48</f>
        <v>0</v>
      </c>
      <c r="AY55" s="20" t="str">
        <f>IF(IFERROR(比較地域マスタ!$Z48,"")=0,"",IFERROR(比較地域マスタ!$Z48,""))</f>
        <v/>
      </c>
      <c r="BC55" s="960">
        <f t="shared" si="0"/>
        <v>0</v>
      </c>
      <c r="BD55" s="123" t="str">
        <f t="shared" si="2"/>
        <v/>
      </c>
      <c r="BE55" s="40" t="e">
        <f>VLOOKUP($BC55&amp;"_"&amp;$AZ$7,データシート1!$A:$BS,MATCH("cb_"&amp;BE$12,データシート1!$A$1:$BS$1,0),0)</f>
        <v>#N/A</v>
      </c>
      <c r="BF55" s="40" t="e">
        <f>VLOOKUP($BC55&amp;"_"&amp;$AZ$7,データシート1!$A:$BS,MATCH("cb_"&amp;BF$12,データシート1!$A$1:$BS$1,0),0)</f>
        <v>#N/A</v>
      </c>
      <c r="BG55" s="40" t="e">
        <f>VLOOKUP($BC55&amp;"_"&amp;$AZ$7,データシート1!$A:$BS,MATCH("cb_"&amp;BG$12,データシート1!$A$1:$BS$1,0),0)</f>
        <v>#N/A</v>
      </c>
      <c r="BH55" s="40" t="e">
        <f>VLOOKUP($BC55&amp;"_"&amp;$AZ$7,データシート1!$A:$BS,MATCH("cb_"&amp;BH$12,データシート1!$A$1:$BS$1,0),0)</f>
        <v>#N/A</v>
      </c>
      <c r="BI55" s="40" t="e">
        <f>VLOOKUP($BC55&amp;"_"&amp;$AZ$7,データシート1!$A:$BS,MATCH("cb_"&amp;BI$12,データシート1!$A$1:$BS$1,0),0)</f>
        <v>#N/A</v>
      </c>
      <c r="BJ55" s="40" t="e">
        <f>VLOOKUP($BC55&amp;"_"&amp;$AZ$7,データシート1!$A:$BS,MATCH("cb_"&amp;BJ$12,データシート1!$A$1:$BS$1,0),0)</f>
        <v>#N/A</v>
      </c>
      <c r="BK55" s="40" t="e">
        <f t="shared" si="3"/>
        <v>#N/A</v>
      </c>
      <c r="BL55" s="42"/>
      <c r="BM55" s="960">
        <f t="shared" si="4"/>
        <v>0</v>
      </c>
      <c r="BN55" s="123" t="str">
        <f t="shared" si="5"/>
        <v/>
      </c>
      <c r="BO55" s="40" t="e">
        <f>BE55*VLOOKUP(BO$12,別紙!$B$4:$E$10,MATCH("設備利用率",別紙!$B$4:$E$4,0),0)/100*8760/10^3</f>
        <v>#N/A</v>
      </c>
      <c r="BP55" s="40" t="e">
        <f>BF55*VLOOKUP(BP$12,別紙!$B$4:$E$10,MATCH("設備利用率",別紙!$B$4:$E$4,0),0)/100*8760/10^3</f>
        <v>#N/A</v>
      </c>
      <c r="BQ55" s="40" t="e">
        <f>BG55*VLOOKUP(BQ$12,別紙!$B$4:$E$10,MATCH("設備利用率",別紙!$B$4:$E$4,0),0)/100*8760/10^3</f>
        <v>#N/A</v>
      </c>
      <c r="BR55" s="40" t="e">
        <f>BH55*VLOOKUP(BR$12,別紙!$B$4:$E$10,MATCH("設備利用率",別紙!$B$4:$E$4,0),0)/100*8760/10^3</f>
        <v>#N/A</v>
      </c>
      <c r="BS55" s="40" t="e">
        <f>BI55*VLOOKUP(BS$12,別紙!$B$4:$E$10,MATCH("設備利用率",別紙!$B$4:$E$4,0),0)/100*8760/10^3</f>
        <v>#N/A</v>
      </c>
      <c r="BT55" s="40" t="e">
        <f>BJ55*VLOOKUP(BT$12,別紙!$B$4:$E$10,MATCH("設備利用率",別紙!$B$4:$E$4,0),0)/100*8760/10^3</f>
        <v>#N/A</v>
      </c>
      <c r="BU55" s="40" t="e">
        <f t="shared" si="6"/>
        <v>#N/A</v>
      </c>
      <c r="BV55" s="42"/>
      <c r="BW55" s="38">
        <f t="shared" si="7"/>
        <v>0</v>
      </c>
      <c r="BX55" s="38" t="str">
        <f t="shared" si="8"/>
        <v/>
      </c>
      <c r="BY55" s="38" t="e">
        <f>(VLOOKUP($BW55&amp;"_"&amp;$AZ$8,データシート1!$A:$BS,MATCH("da_製造業",データシート1!$A$1:$BS$1,0),0)+VLOOKUP($BW55&amp;"_"&amp;$AZ$8,データシート1!$A:$BS,MATCH("da_建設業・鉱業",データシート1!$A$1:$BS$1,0),0)+VLOOKUP($BW55&amp;"_"&amp;$AZ$8,データシート1!$A:$BS,MATCH("da_農林水産業",データシート1!$A$1:$BS$1,0),0)+VLOOKUP($BW55&amp;"_"&amp;$AZ$8,データシート1!$A:$BS,MATCH("da_業務",データシート1!$A$1:$BS$1,0),0)+VLOOKUP($BW55&amp;"_"&amp;$AZ$8,データシート1!$A:$BS,MATCH("da_家庭",データシート1!$A$1:$BS$1,0),0)+VLOOKUP($BW55&amp;"_"&amp;$AZ$8,データシート1!$A:$BS,MATCH("da_鉄道",データシート1!$A$1:$BS$1,0),0))/10^3</f>
        <v>#N/A</v>
      </c>
      <c r="BZ55" s="42"/>
      <c r="CA55" s="38">
        <f t="shared" si="9"/>
        <v>0</v>
      </c>
      <c r="CB55" s="38" t="str">
        <f t="shared" si="10"/>
        <v/>
      </c>
      <c r="CC55" s="260" t="e">
        <f t="shared" si="11"/>
        <v>#N/A</v>
      </c>
      <c r="CD55" s="260" t="e">
        <f t="shared" si="16"/>
        <v>#N/A</v>
      </c>
      <c r="CE55" s="260" t="e">
        <f t="shared" si="17"/>
        <v>#N/A</v>
      </c>
      <c r="CF55" s="260" t="e">
        <f t="shared" si="18"/>
        <v>#N/A</v>
      </c>
      <c r="CG55" s="260" t="e">
        <f t="shared" si="19"/>
        <v>#N/A</v>
      </c>
      <c r="CH55" s="260" t="e">
        <f t="shared" si="20"/>
        <v>#N/A</v>
      </c>
      <c r="CI55" s="260" t="e">
        <f t="shared" si="12"/>
        <v>#N/A</v>
      </c>
      <c r="CK55" s="20">
        <f t="shared" si="13"/>
        <v>0</v>
      </c>
      <c r="CL55" s="20" t="str">
        <f t="shared" si="14"/>
        <v/>
      </c>
      <c r="CM55" s="20" t="e">
        <f>VLOOKUP($CK55&amp;"_"&amp;$AZ$7,データシート1!$A:$BS,MATCH("ca_太陽光発電（10kW未満）",データシート1!$A$1:$BS$1,0),0)</f>
        <v>#N/A</v>
      </c>
      <c r="CN55" s="20" t="e">
        <f>VLOOKUP($CK55&amp;"_"&amp;$AZ$5,データシート1!$A:$BS,MATCH("ab_家庭",データシート1!$A$1:$BS$1,0),0)</f>
        <v>#N/A</v>
      </c>
      <c r="CO55" s="260" t="e">
        <f t="shared" si="15"/>
        <v>#N/A</v>
      </c>
    </row>
    <row r="56" spans="1:93" ht="30" customHeight="1">
      <c r="A56" s="209"/>
      <c r="B56" s="534"/>
      <c r="C56" s="269"/>
      <c r="D56" s="269"/>
      <c r="E56" s="269"/>
      <c r="F56" s="269"/>
      <c r="G56" s="269"/>
      <c r="H56" s="269"/>
      <c r="I56" s="269"/>
      <c r="J56" s="269"/>
      <c r="K56" s="518"/>
      <c r="L56" s="269"/>
      <c r="M56" s="534"/>
      <c r="N56" s="269"/>
      <c r="O56" s="269"/>
      <c r="P56" s="269"/>
      <c r="Q56" s="269"/>
      <c r="R56" s="269"/>
      <c r="S56" s="269"/>
      <c r="T56" s="269"/>
      <c r="U56" s="269"/>
      <c r="V56" s="269"/>
      <c r="W56" s="518"/>
      <c r="X56" s="269"/>
      <c r="Y56" s="534"/>
      <c r="Z56" s="269"/>
      <c r="AA56" s="269"/>
      <c r="AB56" s="269"/>
      <c r="AC56" s="269"/>
      <c r="AD56" s="269"/>
      <c r="AE56" s="269"/>
      <c r="AF56" s="269"/>
      <c r="AG56" s="269"/>
      <c r="AH56" s="269"/>
      <c r="AI56" s="518"/>
      <c r="AJ56" s="209"/>
      <c r="AK56" s="517"/>
      <c r="AL56" s="209"/>
      <c r="AM56" s="209"/>
      <c r="AN56" s="209"/>
      <c r="AO56" s="209"/>
      <c r="AP56" s="209"/>
      <c r="AQ56" s="209"/>
      <c r="AR56" s="209"/>
      <c r="AS56" s="209"/>
      <c r="AT56" s="523"/>
      <c r="AU56" s="209"/>
      <c r="AX56" s="20">
        <f>比較地域マスタ!$Y49</f>
        <v>0</v>
      </c>
      <c r="AY56" s="20" t="str">
        <f>IF(IFERROR(比較地域マスタ!$Z49,"")=0,"",IFERROR(比較地域マスタ!$Z49,""))</f>
        <v/>
      </c>
      <c r="BC56" s="960">
        <f t="shared" si="0"/>
        <v>0</v>
      </c>
      <c r="BD56" s="123" t="str">
        <f t="shared" si="2"/>
        <v/>
      </c>
      <c r="BE56" s="40" t="e">
        <f>VLOOKUP($BC56&amp;"_"&amp;$AZ$7,データシート1!$A:$BS,MATCH("cb_"&amp;BE$12,データシート1!$A$1:$BS$1,0),0)</f>
        <v>#N/A</v>
      </c>
      <c r="BF56" s="40" t="e">
        <f>VLOOKUP($BC56&amp;"_"&amp;$AZ$7,データシート1!$A:$BS,MATCH("cb_"&amp;BF$12,データシート1!$A$1:$BS$1,0),0)</f>
        <v>#N/A</v>
      </c>
      <c r="BG56" s="40" t="e">
        <f>VLOOKUP($BC56&amp;"_"&amp;$AZ$7,データシート1!$A:$BS,MATCH("cb_"&amp;BG$12,データシート1!$A$1:$BS$1,0),0)</f>
        <v>#N/A</v>
      </c>
      <c r="BH56" s="40" t="e">
        <f>VLOOKUP($BC56&amp;"_"&amp;$AZ$7,データシート1!$A:$BS,MATCH("cb_"&amp;BH$12,データシート1!$A$1:$BS$1,0),0)</f>
        <v>#N/A</v>
      </c>
      <c r="BI56" s="40" t="e">
        <f>VLOOKUP($BC56&amp;"_"&amp;$AZ$7,データシート1!$A:$BS,MATCH("cb_"&amp;BI$12,データシート1!$A$1:$BS$1,0),0)</f>
        <v>#N/A</v>
      </c>
      <c r="BJ56" s="40" t="e">
        <f>VLOOKUP($BC56&amp;"_"&amp;$AZ$7,データシート1!$A:$BS,MATCH("cb_"&amp;BJ$12,データシート1!$A$1:$BS$1,0),0)</f>
        <v>#N/A</v>
      </c>
      <c r="BK56" s="40" t="e">
        <f t="shared" si="3"/>
        <v>#N/A</v>
      </c>
      <c r="BL56" s="42"/>
      <c r="BM56" s="960">
        <f t="shared" si="4"/>
        <v>0</v>
      </c>
      <c r="BN56" s="123" t="str">
        <f t="shared" si="5"/>
        <v/>
      </c>
      <c r="BO56" s="40" t="e">
        <f>BE56*VLOOKUP(BO$12,別紙!$B$4:$E$10,MATCH("設備利用率",別紙!$B$4:$E$4,0),0)/100*8760/10^3</f>
        <v>#N/A</v>
      </c>
      <c r="BP56" s="40" t="e">
        <f>BF56*VLOOKUP(BP$12,別紙!$B$4:$E$10,MATCH("設備利用率",別紙!$B$4:$E$4,0),0)/100*8760/10^3</f>
        <v>#N/A</v>
      </c>
      <c r="BQ56" s="40" t="e">
        <f>BG56*VLOOKUP(BQ$12,別紙!$B$4:$E$10,MATCH("設備利用率",別紙!$B$4:$E$4,0),0)/100*8760/10^3</f>
        <v>#N/A</v>
      </c>
      <c r="BR56" s="40" t="e">
        <f>BH56*VLOOKUP(BR$12,別紙!$B$4:$E$10,MATCH("設備利用率",別紙!$B$4:$E$4,0),0)/100*8760/10^3</f>
        <v>#N/A</v>
      </c>
      <c r="BS56" s="40" t="e">
        <f>BI56*VLOOKUP(BS$12,別紙!$B$4:$E$10,MATCH("設備利用率",別紙!$B$4:$E$4,0),0)/100*8760/10^3</f>
        <v>#N/A</v>
      </c>
      <c r="BT56" s="40" t="e">
        <f>BJ56*VLOOKUP(BT$12,別紙!$B$4:$E$10,MATCH("設備利用率",別紙!$B$4:$E$4,0),0)/100*8760/10^3</f>
        <v>#N/A</v>
      </c>
      <c r="BU56" s="40" t="e">
        <f t="shared" si="6"/>
        <v>#N/A</v>
      </c>
      <c r="BV56" s="42"/>
      <c r="BW56" s="38">
        <f t="shared" si="7"/>
        <v>0</v>
      </c>
      <c r="BX56" s="38" t="str">
        <f t="shared" si="8"/>
        <v/>
      </c>
      <c r="BY56" s="38" t="e">
        <f>(VLOOKUP($BW56&amp;"_"&amp;$AZ$8,データシート1!$A:$BS,MATCH("da_製造業",データシート1!$A$1:$BS$1,0),0)+VLOOKUP($BW56&amp;"_"&amp;$AZ$8,データシート1!$A:$BS,MATCH("da_建設業・鉱業",データシート1!$A$1:$BS$1,0),0)+VLOOKUP($BW56&amp;"_"&amp;$AZ$8,データシート1!$A:$BS,MATCH("da_農林水産業",データシート1!$A$1:$BS$1,0),0)+VLOOKUP($BW56&amp;"_"&amp;$AZ$8,データシート1!$A:$BS,MATCH("da_業務",データシート1!$A$1:$BS$1,0),0)+VLOOKUP($BW56&amp;"_"&amp;$AZ$8,データシート1!$A:$BS,MATCH("da_家庭",データシート1!$A$1:$BS$1,0),0)+VLOOKUP($BW56&amp;"_"&amp;$AZ$8,データシート1!$A:$BS,MATCH("da_鉄道",データシート1!$A$1:$BS$1,0),0))/10^3</f>
        <v>#N/A</v>
      </c>
      <c r="BZ56" s="42"/>
      <c r="CA56" s="38">
        <f t="shared" si="9"/>
        <v>0</v>
      </c>
      <c r="CB56" s="38" t="str">
        <f t="shared" si="10"/>
        <v/>
      </c>
      <c r="CC56" s="260" t="e">
        <f t="shared" si="11"/>
        <v>#N/A</v>
      </c>
      <c r="CD56" s="260" t="e">
        <f t="shared" si="16"/>
        <v>#N/A</v>
      </c>
      <c r="CE56" s="260" t="e">
        <f t="shared" si="17"/>
        <v>#N/A</v>
      </c>
      <c r="CF56" s="260" t="e">
        <f t="shared" si="18"/>
        <v>#N/A</v>
      </c>
      <c r="CG56" s="260" t="e">
        <f t="shared" si="19"/>
        <v>#N/A</v>
      </c>
      <c r="CH56" s="260" t="e">
        <f t="shared" si="20"/>
        <v>#N/A</v>
      </c>
      <c r="CI56" s="260" t="e">
        <f t="shared" si="12"/>
        <v>#N/A</v>
      </c>
      <c r="CK56" s="20">
        <f t="shared" si="13"/>
        <v>0</v>
      </c>
      <c r="CL56" s="20" t="str">
        <f t="shared" si="14"/>
        <v/>
      </c>
      <c r="CM56" s="20" t="e">
        <f>VLOOKUP($CK56&amp;"_"&amp;$AZ$7,データシート1!$A:$BS,MATCH("ca_太陽光発電（10kW未満）",データシート1!$A$1:$BS$1,0),0)</f>
        <v>#N/A</v>
      </c>
      <c r="CN56" s="20" t="e">
        <f>VLOOKUP($CK56&amp;"_"&amp;$AZ$5,データシート1!$A:$BS,MATCH("ab_家庭",データシート1!$A$1:$BS$1,0),0)</f>
        <v>#N/A</v>
      </c>
      <c r="CO56" s="260" t="e">
        <f t="shared" si="15"/>
        <v>#N/A</v>
      </c>
    </row>
    <row r="57" spans="1:93" ht="30" customHeight="1">
      <c r="A57" s="209"/>
      <c r="B57" s="534"/>
      <c r="C57" s="269"/>
      <c r="D57" s="269"/>
      <c r="E57" s="269"/>
      <c r="F57" s="269"/>
      <c r="G57" s="269"/>
      <c r="H57" s="269"/>
      <c r="I57" s="269"/>
      <c r="J57" s="269"/>
      <c r="K57" s="518"/>
      <c r="L57" s="269"/>
      <c r="M57" s="534"/>
      <c r="N57" s="269"/>
      <c r="O57" s="269"/>
      <c r="P57" s="269"/>
      <c r="Q57" s="269"/>
      <c r="R57" s="269"/>
      <c r="S57" s="269"/>
      <c r="T57" s="269"/>
      <c r="U57" s="269"/>
      <c r="V57" s="269"/>
      <c r="W57" s="518"/>
      <c r="X57" s="269"/>
      <c r="Y57" s="534"/>
      <c r="Z57" s="269"/>
      <c r="AA57" s="269"/>
      <c r="AB57" s="269"/>
      <c r="AC57" s="269"/>
      <c r="AD57" s="269"/>
      <c r="AE57" s="269"/>
      <c r="AF57" s="269"/>
      <c r="AG57" s="269"/>
      <c r="AH57" s="269"/>
      <c r="AI57" s="518"/>
      <c r="AJ57" s="209"/>
      <c r="AK57" s="517"/>
      <c r="AL57" s="209"/>
      <c r="AM57" s="209"/>
      <c r="AN57" s="209"/>
      <c r="AO57" s="209"/>
      <c r="AP57" s="209"/>
      <c r="AQ57" s="209"/>
      <c r="AR57" s="209"/>
      <c r="AS57" s="209"/>
      <c r="AT57" s="523"/>
      <c r="AU57" s="209"/>
      <c r="AX57" s="20">
        <f>比較地域マスタ!$Y50</f>
        <v>0</v>
      </c>
      <c r="AY57" s="20" t="str">
        <f>IF(IFERROR(比較地域マスタ!$Z50,"")=0,"",IFERROR(比較地域マスタ!$Z50,""))</f>
        <v/>
      </c>
      <c r="BC57" s="960">
        <f t="shared" si="0"/>
        <v>0</v>
      </c>
      <c r="BD57" s="123" t="str">
        <f t="shared" si="2"/>
        <v/>
      </c>
      <c r="BE57" s="40" t="e">
        <f>VLOOKUP($BC57&amp;"_"&amp;$AZ$7,データシート1!$A:$BS,MATCH("cb_"&amp;BE$12,データシート1!$A$1:$BS$1,0),0)</f>
        <v>#N/A</v>
      </c>
      <c r="BF57" s="40" t="e">
        <f>VLOOKUP($BC57&amp;"_"&amp;$AZ$7,データシート1!$A:$BS,MATCH("cb_"&amp;BF$12,データシート1!$A$1:$BS$1,0),0)</f>
        <v>#N/A</v>
      </c>
      <c r="BG57" s="40" t="e">
        <f>VLOOKUP($BC57&amp;"_"&amp;$AZ$7,データシート1!$A:$BS,MATCH("cb_"&amp;BG$12,データシート1!$A$1:$BS$1,0),0)</f>
        <v>#N/A</v>
      </c>
      <c r="BH57" s="40" t="e">
        <f>VLOOKUP($BC57&amp;"_"&amp;$AZ$7,データシート1!$A:$BS,MATCH("cb_"&amp;BH$12,データシート1!$A$1:$BS$1,0),0)</f>
        <v>#N/A</v>
      </c>
      <c r="BI57" s="40" t="e">
        <f>VLOOKUP($BC57&amp;"_"&amp;$AZ$7,データシート1!$A:$BS,MATCH("cb_"&amp;BI$12,データシート1!$A$1:$BS$1,0),0)</f>
        <v>#N/A</v>
      </c>
      <c r="BJ57" s="40" t="e">
        <f>VLOOKUP($BC57&amp;"_"&amp;$AZ$7,データシート1!$A:$BS,MATCH("cb_"&amp;BJ$12,データシート1!$A$1:$BS$1,0),0)</f>
        <v>#N/A</v>
      </c>
      <c r="BK57" s="40" t="e">
        <f t="shared" si="3"/>
        <v>#N/A</v>
      </c>
      <c r="BL57" s="42"/>
      <c r="BM57" s="960">
        <f t="shared" si="4"/>
        <v>0</v>
      </c>
      <c r="BN57" s="123" t="str">
        <f t="shared" si="5"/>
        <v/>
      </c>
      <c r="BO57" s="40" t="e">
        <f>BE57*VLOOKUP(BO$12,別紙!$B$4:$E$10,MATCH("設備利用率",別紙!$B$4:$E$4,0),0)/100*8760/10^3</f>
        <v>#N/A</v>
      </c>
      <c r="BP57" s="40" t="e">
        <f>BF57*VLOOKUP(BP$12,別紙!$B$4:$E$10,MATCH("設備利用率",別紙!$B$4:$E$4,0),0)/100*8760/10^3</f>
        <v>#N/A</v>
      </c>
      <c r="BQ57" s="40" t="e">
        <f>BG57*VLOOKUP(BQ$12,別紙!$B$4:$E$10,MATCH("設備利用率",別紙!$B$4:$E$4,0),0)/100*8760/10^3</f>
        <v>#N/A</v>
      </c>
      <c r="BR57" s="40" t="e">
        <f>BH57*VLOOKUP(BR$12,別紙!$B$4:$E$10,MATCH("設備利用率",別紙!$B$4:$E$4,0),0)/100*8760/10^3</f>
        <v>#N/A</v>
      </c>
      <c r="BS57" s="40" t="e">
        <f>BI57*VLOOKUP(BS$12,別紙!$B$4:$E$10,MATCH("設備利用率",別紙!$B$4:$E$4,0),0)/100*8760/10^3</f>
        <v>#N/A</v>
      </c>
      <c r="BT57" s="40" t="e">
        <f>BJ57*VLOOKUP(BT$12,別紙!$B$4:$E$10,MATCH("設備利用率",別紙!$B$4:$E$4,0),0)/100*8760/10^3</f>
        <v>#N/A</v>
      </c>
      <c r="BU57" s="40" t="e">
        <f t="shared" si="6"/>
        <v>#N/A</v>
      </c>
      <c r="BV57" s="42"/>
      <c r="BW57" s="38">
        <f t="shared" si="7"/>
        <v>0</v>
      </c>
      <c r="BX57" s="38" t="str">
        <f t="shared" si="8"/>
        <v/>
      </c>
      <c r="BY57" s="38" t="e">
        <f>(VLOOKUP($BW57&amp;"_"&amp;$AZ$8,データシート1!$A:$BS,MATCH("da_製造業",データシート1!$A$1:$BS$1,0),0)+VLOOKUP($BW57&amp;"_"&amp;$AZ$8,データシート1!$A:$BS,MATCH("da_建設業・鉱業",データシート1!$A$1:$BS$1,0),0)+VLOOKUP($BW57&amp;"_"&amp;$AZ$8,データシート1!$A:$BS,MATCH("da_農林水産業",データシート1!$A$1:$BS$1,0),0)+VLOOKUP($BW57&amp;"_"&amp;$AZ$8,データシート1!$A:$BS,MATCH("da_業務",データシート1!$A$1:$BS$1,0),0)+VLOOKUP($BW57&amp;"_"&amp;$AZ$8,データシート1!$A:$BS,MATCH("da_家庭",データシート1!$A$1:$BS$1,0),0)+VLOOKUP($BW57&amp;"_"&amp;$AZ$8,データシート1!$A:$BS,MATCH("da_鉄道",データシート1!$A$1:$BS$1,0),0))/10^3</f>
        <v>#N/A</v>
      </c>
      <c r="BZ57" s="42"/>
      <c r="CA57" s="38">
        <f t="shared" si="9"/>
        <v>0</v>
      </c>
      <c r="CB57" s="38" t="str">
        <f t="shared" si="10"/>
        <v/>
      </c>
      <c r="CC57" s="260" t="e">
        <f t="shared" si="11"/>
        <v>#N/A</v>
      </c>
      <c r="CD57" s="260" t="e">
        <f t="shared" si="16"/>
        <v>#N/A</v>
      </c>
      <c r="CE57" s="260" t="e">
        <f t="shared" si="17"/>
        <v>#N/A</v>
      </c>
      <c r="CF57" s="260" t="e">
        <f t="shared" si="18"/>
        <v>#N/A</v>
      </c>
      <c r="CG57" s="260" t="e">
        <f t="shared" si="19"/>
        <v>#N/A</v>
      </c>
      <c r="CH57" s="260" t="e">
        <f t="shared" si="20"/>
        <v>#N/A</v>
      </c>
      <c r="CI57" s="260" t="e">
        <f t="shared" si="12"/>
        <v>#N/A</v>
      </c>
      <c r="CK57" s="20">
        <f t="shared" si="13"/>
        <v>0</v>
      </c>
      <c r="CL57" s="20" t="str">
        <f t="shared" si="14"/>
        <v/>
      </c>
      <c r="CM57" s="20" t="e">
        <f>VLOOKUP($CK57&amp;"_"&amp;$AZ$7,データシート1!$A:$BS,MATCH("ca_太陽光発電（10kW未満）",データシート1!$A$1:$BS$1,0),0)</f>
        <v>#N/A</v>
      </c>
      <c r="CN57" s="20" t="e">
        <f>VLOOKUP($CK57&amp;"_"&amp;$AZ$5,データシート1!$A:$BS,MATCH("ab_家庭",データシート1!$A$1:$BS$1,0),0)</f>
        <v>#N/A</v>
      </c>
      <c r="CO57" s="260" t="e">
        <f t="shared" si="15"/>
        <v>#N/A</v>
      </c>
    </row>
    <row r="58" spans="1:93" ht="30" customHeight="1">
      <c r="A58" s="209"/>
      <c r="B58" s="534"/>
      <c r="C58" s="269"/>
      <c r="D58" s="269"/>
      <c r="E58" s="269"/>
      <c r="F58" s="269"/>
      <c r="G58" s="269"/>
      <c r="H58" s="269"/>
      <c r="I58" s="269"/>
      <c r="J58" s="269"/>
      <c r="K58" s="518"/>
      <c r="L58" s="269"/>
      <c r="M58" s="534"/>
      <c r="N58" s="269"/>
      <c r="O58" s="269"/>
      <c r="P58" s="269"/>
      <c r="Q58" s="269"/>
      <c r="R58" s="269"/>
      <c r="S58" s="269"/>
      <c r="T58" s="269"/>
      <c r="U58" s="269"/>
      <c r="V58" s="269"/>
      <c r="W58" s="518"/>
      <c r="X58" s="269"/>
      <c r="Y58" s="534"/>
      <c r="Z58" s="269"/>
      <c r="AA58" s="269"/>
      <c r="AB58" s="269"/>
      <c r="AC58" s="269"/>
      <c r="AD58" s="269"/>
      <c r="AE58" s="269"/>
      <c r="AF58" s="269"/>
      <c r="AG58" s="269"/>
      <c r="AH58" s="269"/>
      <c r="AI58" s="518"/>
      <c r="AJ58" s="209"/>
      <c r="AK58" s="517"/>
      <c r="AL58" s="209"/>
      <c r="AM58" s="209"/>
      <c r="AN58" s="209"/>
      <c r="AO58" s="209"/>
      <c r="AP58" s="209"/>
      <c r="AQ58" s="209"/>
      <c r="AR58" s="209"/>
      <c r="AS58" s="209"/>
      <c r="AT58" s="523"/>
      <c r="AU58" s="209"/>
      <c r="AX58" s="20">
        <f>比較地域マスタ!$Y51</f>
        <v>0</v>
      </c>
      <c r="AY58" s="20" t="str">
        <f>IF(IFERROR(比較地域マスタ!$Z51,"")=0,"",IFERROR(比較地域マスタ!$Z51,""))</f>
        <v/>
      </c>
      <c r="BC58" s="960">
        <f t="shared" si="0"/>
        <v>0</v>
      </c>
      <c r="BD58" s="123" t="str">
        <f t="shared" si="2"/>
        <v/>
      </c>
      <c r="BE58" s="40" t="e">
        <f>VLOOKUP($BC58&amp;"_"&amp;$AZ$7,データシート1!$A:$BS,MATCH("cb_"&amp;BE$12,データシート1!$A$1:$BS$1,0),0)</f>
        <v>#N/A</v>
      </c>
      <c r="BF58" s="40" t="e">
        <f>VLOOKUP($BC58&amp;"_"&amp;$AZ$7,データシート1!$A:$BS,MATCH("cb_"&amp;BF$12,データシート1!$A$1:$BS$1,0),0)</f>
        <v>#N/A</v>
      </c>
      <c r="BG58" s="40" t="e">
        <f>VLOOKUP($BC58&amp;"_"&amp;$AZ$7,データシート1!$A:$BS,MATCH("cb_"&amp;BG$12,データシート1!$A$1:$BS$1,0),0)</f>
        <v>#N/A</v>
      </c>
      <c r="BH58" s="40" t="e">
        <f>VLOOKUP($BC58&amp;"_"&amp;$AZ$7,データシート1!$A:$BS,MATCH("cb_"&amp;BH$12,データシート1!$A$1:$BS$1,0),0)</f>
        <v>#N/A</v>
      </c>
      <c r="BI58" s="40" t="e">
        <f>VLOOKUP($BC58&amp;"_"&amp;$AZ$7,データシート1!$A:$BS,MATCH("cb_"&amp;BI$12,データシート1!$A$1:$BS$1,0),0)</f>
        <v>#N/A</v>
      </c>
      <c r="BJ58" s="40" t="e">
        <f>VLOOKUP($BC58&amp;"_"&amp;$AZ$7,データシート1!$A:$BS,MATCH("cb_"&amp;BJ$12,データシート1!$A$1:$BS$1,0),0)</f>
        <v>#N/A</v>
      </c>
      <c r="BK58" s="40" t="e">
        <f t="shared" si="3"/>
        <v>#N/A</v>
      </c>
      <c r="BL58" s="42"/>
      <c r="BM58" s="960">
        <f t="shared" si="4"/>
        <v>0</v>
      </c>
      <c r="BN58" s="123" t="str">
        <f t="shared" si="5"/>
        <v/>
      </c>
      <c r="BO58" s="40" t="e">
        <f>BE58*VLOOKUP(BO$12,別紙!$B$4:$E$10,MATCH("設備利用率",別紙!$B$4:$E$4,0),0)/100*8760/10^3</f>
        <v>#N/A</v>
      </c>
      <c r="BP58" s="40" t="e">
        <f>BF58*VLOOKUP(BP$12,別紙!$B$4:$E$10,MATCH("設備利用率",別紙!$B$4:$E$4,0),0)/100*8760/10^3</f>
        <v>#N/A</v>
      </c>
      <c r="BQ58" s="40" t="e">
        <f>BG58*VLOOKUP(BQ$12,別紙!$B$4:$E$10,MATCH("設備利用率",別紙!$B$4:$E$4,0),0)/100*8760/10^3</f>
        <v>#N/A</v>
      </c>
      <c r="BR58" s="40" t="e">
        <f>BH58*VLOOKUP(BR$12,別紙!$B$4:$E$10,MATCH("設備利用率",別紙!$B$4:$E$4,0),0)/100*8760/10^3</f>
        <v>#N/A</v>
      </c>
      <c r="BS58" s="40" t="e">
        <f>BI58*VLOOKUP(BS$12,別紙!$B$4:$E$10,MATCH("設備利用率",別紙!$B$4:$E$4,0),0)/100*8760/10^3</f>
        <v>#N/A</v>
      </c>
      <c r="BT58" s="40" t="e">
        <f>BJ58*VLOOKUP(BT$12,別紙!$B$4:$E$10,MATCH("設備利用率",別紙!$B$4:$E$4,0),0)/100*8760/10^3</f>
        <v>#N/A</v>
      </c>
      <c r="BU58" s="40" t="e">
        <f t="shared" si="6"/>
        <v>#N/A</v>
      </c>
      <c r="BV58" s="42"/>
      <c r="BW58" s="38">
        <f t="shared" si="7"/>
        <v>0</v>
      </c>
      <c r="BX58" s="38" t="str">
        <f t="shared" si="8"/>
        <v/>
      </c>
      <c r="BY58" s="38" t="e">
        <f>(VLOOKUP($BW58&amp;"_"&amp;$AZ$8,データシート1!$A:$BS,MATCH("da_製造業",データシート1!$A$1:$BS$1,0),0)+VLOOKUP($BW58&amp;"_"&amp;$AZ$8,データシート1!$A:$BS,MATCH("da_建設業・鉱業",データシート1!$A$1:$BS$1,0),0)+VLOOKUP($BW58&amp;"_"&amp;$AZ$8,データシート1!$A:$BS,MATCH("da_農林水産業",データシート1!$A$1:$BS$1,0),0)+VLOOKUP($BW58&amp;"_"&amp;$AZ$8,データシート1!$A:$BS,MATCH("da_業務",データシート1!$A$1:$BS$1,0),0)+VLOOKUP($BW58&amp;"_"&amp;$AZ$8,データシート1!$A:$BS,MATCH("da_家庭",データシート1!$A$1:$BS$1,0),0)+VLOOKUP($BW58&amp;"_"&amp;$AZ$8,データシート1!$A:$BS,MATCH("da_鉄道",データシート1!$A$1:$BS$1,0),0))/10^3</f>
        <v>#N/A</v>
      </c>
      <c r="BZ58" s="42"/>
      <c r="CA58" s="38">
        <f t="shared" si="9"/>
        <v>0</v>
      </c>
      <c r="CB58" s="38" t="str">
        <f t="shared" si="10"/>
        <v/>
      </c>
      <c r="CC58" s="260" t="e">
        <f t="shared" si="11"/>
        <v>#N/A</v>
      </c>
      <c r="CD58" s="260" t="e">
        <f t="shared" si="16"/>
        <v>#N/A</v>
      </c>
      <c r="CE58" s="260" t="e">
        <f t="shared" si="17"/>
        <v>#N/A</v>
      </c>
      <c r="CF58" s="260" t="e">
        <f t="shared" si="18"/>
        <v>#N/A</v>
      </c>
      <c r="CG58" s="260" t="e">
        <f t="shared" si="19"/>
        <v>#N/A</v>
      </c>
      <c r="CH58" s="260" t="e">
        <f t="shared" si="20"/>
        <v>#N/A</v>
      </c>
      <c r="CI58" s="260" t="e">
        <f t="shared" si="12"/>
        <v>#N/A</v>
      </c>
      <c r="CK58" s="20">
        <f t="shared" si="13"/>
        <v>0</v>
      </c>
      <c r="CL58" s="20" t="str">
        <f t="shared" si="14"/>
        <v/>
      </c>
      <c r="CM58" s="20" t="e">
        <f>VLOOKUP($CK58&amp;"_"&amp;$AZ$7,データシート1!$A:$BS,MATCH("ca_太陽光発電（10kW未満）",データシート1!$A$1:$BS$1,0),0)</f>
        <v>#N/A</v>
      </c>
      <c r="CN58" s="20" t="e">
        <f>VLOOKUP($CK58&amp;"_"&amp;$AZ$5,データシート1!$A:$BS,MATCH("ab_家庭",データシート1!$A$1:$BS$1,0),0)</f>
        <v>#N/A</v>
      </c>
      <c r="CO58" s="260" t="e">
        <f t="shared" si="15"/>
        <v>#N/A</v>
      </c>
    </row>
    <row r="59" spans="1:93" ht="30" customHeight="1">
      <c r="A59" s="209"/>
      <c r="B59" s="534"/>
      <c r="C59" s="269"/>
      <c r="D59" s="269"/>
      <c r="E59" s="269"/>
      <c r="F59" s="269"/>
      <c r="G59" s="269"/>
      <c r="H59" s="269"/>
      <c r="I59" s="269"/>
      <c r="J59" s="269"/>
      <c r="K59" s="518"/>
      <c r="L59" s="269"/>
      <c r="M59" s="534"/>
      <c r="N59" s="269"/>
      <c r="O59" s="269"/>
      <c r="P59" s="269"/>
      <c r="Q59" s="269"/>
      <c r="R59" s="269"/>
      <c r="S59" s="269"/>
      <c r="T59" s="269"/>
      <c r="U59" s="269"/>
      <c r="V59" s="269"/>
      <c r="W59" s="518"/>
      <c r="X59" s="269"/>
      <c r="Y59" s="534"/>
      <c r="Z59" s="269"/>
      <c r="AA59" s="269"/>
      <c r="AB59" s="269"/>
      <c r="AC59" s="269"/>
      <c r="AD59" s="269"/>
      <c r="AE59" s="269"/>
      <c r="AF59" s="269"/>
      <c r="AG59" s="269"/>
      <c r="AH59" s="269"/>
      <c r="AI59" s="518"/>
      <c r="AJ59" s="209"/>
      <c r="AK59" s="517"/>
      <c r="AL59" s="209"/>
      <c r="AM59" s="209"/>
      <c r="AN59" s="209"/>
      <c r="AO59" s="209"/>
      <c r="AP59" s="209"/>
      <c r="AQ59" s="209"/>
      <c r="AR59" s="209"/>
      <c r="AS59" s="209"/>
      <c r="AT59" s="523"/>
      <c r="AU59" s="209"/>
      <c r="AX59" s="20">
        <f>比較地域マスタ!$Y52</f>
        <v>0</v>
      </c>
      <c r="AY59" s="20" t="str">
        <f>IF(IFERROR(比較地域マスタ!$Z52,"")=0,"",IFERROR(比較地域マスタ!$Z52,""))</f>
        <v/>
      </c>
      <c r="BC59" s="960">
        <f t="shared" si="0"/>
        <v>0</v>
      </c>
      <c r="BD59" s="123" t="str">
        <f t="shared" si="2"/>
        <v/>
      </c>
      <c r="BE59" s="40" t="e">
        <f>VLOOKUP($BC59&amp;"_"&amp;$AZ$7,データシート1!$A:$BS,MATCH("cb_"&amp;BE$12,データシート1!$A$1:$BS$1,0),0)</f>
        <v>#N/A</v>
      </c>
      <c r="BF59" s="40" t="e">
        <f>VLOOKUP($BC59&amp;"_"&amp;$AZ$7,データシート1!$A:$BS,MATCH("cb_"&amp;BF$12,データシート1!$A$1:$BS$1,0),0)</f>
        <v>#N/A</v>
      </c>
      <c r="BG59" s="40" t="e">
        <f>VLOOKUP($BC59&amp;"_"&amp;$AZ$7,データシート1!$A:$BS,MATCH("cb_"&amp;BG$12,データシート1!$A$1:$BS$1,0),0)</f>
        <v>#N/A</v>
      </c>
      <c r="BH59" s="40" t="e">
        <f>VLOOKUP($BC59&amp;"_"&amp;$AZ$7,データシート1!$A:$BS,MATCH("cb_"&amp;BH$12,データシート1!$A$1:$BS$1,0),0)</f>
        <v>#N/A</v>
      </c>
      <c r="BI59" s="40" t="e">
        <f>VLOOKUP($BC59&amp;"_"&amp;$AZ$7,データシート1!$A:$BS,MATCH("cb_"&amp;BI$12,データシート1!$A$1:$BS$1,0),0)</f>
        <v>#N/A</v>
      </c>
      <c r="BJ59" s="40" t="e">
        <f>VLOOKUP($BC59&amp;"_"&amp;$AZ$7,データシート1!$A:$BS,MATCH("cb_"&amp;BJ$12,データシート1!$A$1:$BS$1,0),0)</f>
        <v>#N/A</v>
      </c>
      <c r="BK59" s="40" t="e">
        <f t="shared" si="3"/>
        <v>#N/A</v>
      </c>
      <c r="BL59" s="42"/>
      <c r="BM59" s="960">
        <f t="shared" si="4"/>
        <v>0</v>
      </c>
      <c r="BN59" s="123" t="str">
        <f t="shared" si="5"/>
        <v/>
      </c>
      <c r="BO59" s="40" t="e">
        <f>BE59*VLOOKUP(BO$12,別紙!$B$4:$E$10,MATCH("設備利用率",別紙!$B$4:$E$4,0),0)/100*8760/10^3</f>
        <v>#N/A</v>
      </c>
      <c r="BP59" s="40" t="e">
        <f>BF59*VLOOKUP(BP$12,別紙!$B$4:$E$10,MATCH("設備利用率",別紙!$B$4:$E$4,0),0)/100*8760/10^3</f>
        <v>#N/A</v>
      </c>
      <c r="BQ59" s="40" t="e">
        <f>BG59*VLOOKUP(BQ$12,別紙!$B$4:$E$10,MATCH("設備利用率",別紙!$B$4:$E$4,0),0)/100*8760/10^3</f>
        <v>#N/A</v>
      </c>
      <c r="BR59" s="40" t="e">
        <f>BH59*VLOOKUP(BR$12,別紙!$B$4:$E$10,MATCH("設備利用率",別紙!$B$4:$E$4,0),0)/100*8760/10^3</f>
        <v>#N/A</v>
      </c>
      <c r="BS59" s="40" t="e">
        <f>BI59*VLOOKUP(BS$12,別紙!$B$4:$E$10,MATCH("設備利用率",別紙!$B$4:$E$4,0),0)/100*8760/10^3</f>
        <v>#N/A</v>
      </c>
      <c r="BT59" s="40" t="e">
        <f>BJ59*VLOOKUP(BT$12,別紙!$B$4:$E$10,MATCH("設備利用率",別紙!$B$4:$E$4,0),0)/100*8760/10^3</f>
        <v>#N/A</v>
      </c>
      <c r="BU59" s="40" t="e">
        <f t="shared" si="6"/>
        <v>#N/A</v>
      </c>
      <c r="BV59" s="42"/>
      <c r="BW59" s="38">
        <f t="shared" si="7"/>
        <v>0</v>
      </c>
      <c r="BX59" s="38" t="str">
        <f t="shared" si="8"/>
        <v/>
      </c>
      <c r="BY59" s="38" t="e">
        <f>(VLOOKUP($BW59&amp;"_"&amp;$AZ$8,データシート1!$A:$BS,MATCH("da_製造業",データシート1!$A$1:$BS$1,0),0)+VLOOKUP($BW59&amp;"_"&amp;$AZ$8,データシート1!$A:$BS,MATCH("da_建設業・鉱業",データシート1!$A$1:$BS$1,0),0)+VLOOKUP($BW59&amp;"_"&amp;$AZ$8,データシート1!$A:$BS,MATCH("da_農林水産業",データシート1!$A$1:$BS$1,0),0)+VLOOKUP($BW59&amp;"_"&amp;$AZ$8,データシート1!$A:$BS,MATCH("da_業務",データシート1!$A$1:$BS$1,0),0)+VLOOKUP($BW59&amp;"_"&amp;$AZ$8,データシート1!$A:$BS,MATCH("da_家庭",データシート1!$A$1:$BS$1,0),0)+VLOOKUP($BW59&amp;"_"&amp;$AZ$8,データシート1!$A:$BS,MATCH("da_鉄道",データシート1!$A$1:$BS$1,0),0))/10^3</f>
        <v>#N/A</v>
      </c>
      <c r="BZ59" s="42"/>
      <c r="CA59" s="38">
        <f t="shared" si="9"/>
        <v>0</v>
      </c>
      <c r="CB59" s="38" t="str">
        <f t="shared" si="10"/>
        <v/>
      </c>
      <c r="CC59" s="260" t="e">
        <f t="shared" si="11"/>
        <v>#N/A</v>
      </c>
      <c r="CD59" s="260" t="e">
        <f t="shared" si="16"/>
        <v>#N/A</v>
      </c>
      <c r="CE59" s="260" t="e">
        <f t="shared" si="17"/>
        <v>#N/A</v>
      </c>
      <c r="CF59" s="260" t="e">
        <f t="shared" si="18"/>
        <v>#N/A</v>
      </c>
      <c r="CG59" s="260" t="e">
        <f t="shared" si="19"/>
        <v>#N/A</v>
      </c>
      <c r="CH59" s="260" t="e">
        <f t="shared" si="20"/>
        <v>#N/A</v>
      </c>
      <c r="CI59" s="260" t="e">
        <f t="shared" si="12"/>
        <v>#N/A</v>
      </c>
      <c r="CK59" s="20">
        <f t="shared" si="13"/>
        <v>0</v>
      </c>
      <c r="CL59" s="20" t="str">
        <f t="shared" si="14"/>
        <v/>
      </c>
      <c r="CM59" s="20" t="e">
        <f>VLOOKUP($CK59&amp;"_"&amp;$AZ$7,データシート1!$A:$BS,MATCH("ca_太陽光発電（10kW未満）",データシート1!$A$1:$BS$1,0),0)</f>
        <v>#N/A</v>
      </c>
      <c r="CN59" s="20" t="e">
        <f>VLOOKUP($CK59&amp;"_"&amp;$AZ$5,データシート1!$A:$BS,MATCH("ab_家庭",データシート1!$A$1:$BS$1,0),0)</f>
        <v>#N/A</v>
      </c>
      <c r="CO59" s="260" t="e">
        <f t="shared" si="15"/>
        <v>#N/A</v>
      </c>
    </row>
    <row r="60" spans="1:93" ht="30" customHeight="1">
      <c r="A60" s="209"/>
      <c r="B60" s="534"/>
      <c r="C60" s="269"/>
      <c r="D60" s="269"/>
      <c r="E60" s="269"/>
      <c r="F60" s="269"/>
      <c r="G60" s="269"/>
      <c r="H60" s="269"/>
      <c r="I60" s="269"/>
      <c r="J60" s="269"/>
      <c r="K60" s="518"/>
      <c r="L60" s="269"/>
      <c r="M60" s="534"/>
      <c r="N60" s="269"/>
      <c r="O60" s="269"/>
      <c r="P60" s="269"/>
      <c r="Q60" s="269"/>
      <c r="R60" s="269"/>
      <c r="S60" s="269"/>
      <c r="T60" s="269"/>
      <c r="U60" s="269"/>
      <c r="V60" s="269"/>
      <c r="W60" s="518"/>
      <c r="X60" s="269"/>
      <c r="Y60" s="534"/>
      <c r="Z60" s="269"/>
      <c r="AA60" s="269"/>
      <c r="AB60" s="269"/>
      <c r="AC60" s="269"/>
      <c r="AD60" s="269"/>
      <c r="AE60" s="269"/>
      <c r="AF60" s="269"/>
      <c r="AG60" s="269"/>
      <c r="AH60" s="269"/>
      <c r="AI60" s="518"/>
      <c r="AJ60" s="209"/>
      <c r="AK60" s="517"/>
      <c r="AL60" s="209"/>
      <c r="AM60" s="209"/>
      <c r="AN60" s="209"/>
      <c r="AO60" s="209"/>
      <c r="AP60" s="209"/>
      <c r="AQ60" s="209"/>
      <c r="AR60" s="209"/>
      <c r="AS60" s="209"/>
      <c r="AT60" s="523"/>
      <c r="AU60" s="209"/>
      <c r="AX60" s="20">
        <f>比較地域マスタ!$Y53</f>
        <v>0</v>
      </c>
      <c r="AY60" s="20" t="str">
        <f>IF(IFERROR(比較地域マスタ!$Z53,"")=0,"",IFERROR(比較地域マスタ!$Z53,""))</f>
        <v/>
      </c>
      <c r="BC60" s="960">
        <f>AX60</f>
        <v>0</v>
      </c>
      <c r="BD60" s="123" t="str">
        <f t="shared" si="2"/>
        <v/>
      </c>
      <c r="BE60" s="40" t="e">
        <f>VLOOKUP($BC60&amp;"_"&amp;$AZ$7,データシート1!$A:$BS,MATCH("cb_"&amp;BE$12,データシート1!$A$1:$BS$1,0),0)</f>
        <v>#N/A</v>
      </c>
      <c r="BF60" s="40" t="e">
        <f>VLOOKUP($BC60&amp;"_"&amp;$AZ$7,データシート1!$A:$BS,MATCH("cb_"&amp;BF$12,データシート1!$A$1:$BS$1,0),0)</f>
        <v>#N/A</v>
      </c>
      <c r="BG60" s="40" t="e">
        <f>VLOOKUP($BC60&amp;"_"&amp;$AZ$7,データシート1!$A:$BS,MATCH("cb_"&amp;BG$12,データシート1!$A$1:$BS$1,0),0)</f>
        <v>#N/A</v>
      </c>
      <c r="BH60" s="40" t="e">
        <f>VLOOKUP($BC60&amp;"_"&amp;$AZ$7,データシート1!$A:$BS,MATCH("cb_"&amp;BH$12,データシート1!$A$1:$BS$1,0),0)</f>
        <v>#N/A</v>
      </c>
      <c r="BI60" s="40" t="e">
        <f>VLOOKUP($BC60&amp;"_"&amp;$AZ$7,データシート1!$A:$BS,MATCH("cb_"&amp;BI$12,データシート1!$A$1:$BS$1,0),0)</f>
        <v>#N/A</v>
      </c>
      <c r="BJ60" s="40" t="e">
        <f>VLOOKUP($BC60&amp;"_"&amp;$AZ$7,データシート1!$A:$BS,MATCH("cb_"&amp;BJ$12,データシート1!$A$1:$BS$1,0),0)</f>
        <v>#N/A</v>
      </c>
      <c r="BK60" s="40" t="e">
        <f t="shared" si="3"/>
        <v>#N/A</v>
      </c>
      <c r="BL60" s="42"/>
      <c r="BM60" s="960">
        <f t="shared" si="4"/>
        <v>0</v>
      </c>
      <c r="BN60" s="123" t="str">
        <f t="shared" si="5"/>
        <v/>
      </c>
      <c r="BO60" s="40" t="e">
        <f>BE60*VLOOKUP(BO$12,別紙!$B$4:$E$10,MATCH("設備利用率",別紙!$B$4:$E$4,0),0)/100*8760/10^3</f>
        <v>#N/A</v>
      </c>
      <c r="BP60" s="40" t="e">
        <f>BF60*VLOOKUP(BP$12,別紙!$B$4:$E$10,MATCH("設備利用率",別紙!$B$4:$E$4,0),0)/100*8760/10^3</f>
        <v>#N/A</v>
      </c>
      <c r="BQ60" s="40" t="e">
        <f>BG60*VLOOKUP(BQ$12,別紙!$B$4:$E$10,MATCH("設備利用率",別紙!$B$4:$E$4,0),0)/100*8760/10^3</f>
        <v>#N/A</v>
      </c>
      <c r="BR60" s="40" t="e">
        <f>BH60*VLOOKUP(BR$12,別紙!$B$4:$E$10,MATCH("設備利用率",別紙!$B$4:$E$4,0),0)/100*8760/10^3</f>
        <v>#N/A</v>
      </c>
      <c r="BS60" s="40" t="e">
        <f>BI60*VLOOKUP(BS$12,別紙!$B$4:$E$10,MATCH("設備利用率",別紙!$B$4:$E$4,0),0)/100*8760/10^3</f>
        <v>#N/A</v>
      </c>
      <c r="BT60" s="40" t="e">
        <f>BJ60*VLOOKUP(BT$12,別紙!$B$4:$E$10,MATCH("設備利用率",別紙!$B$4:$E$4,0),0)/100*8760/10^3</f>
        <v>#N/A</v>
      </c>
      <c r="BU60" s="40" t="e">
        <f t="shared" si="6"/>
        <v>#N/A</v>
      </c>
      <c r="BV60" s="42"/>
      <c r="BW60" s="38">
        <f t="shared" si="7"/>
        <v>0</v>
      </c>
      <c r="BX60" s="38" t="str">
        <f t="shared" si="8"/>
        <v/>
      </c>
      <c r="BY60" s="38" t="e">
        <f>(VLOOKUP($BW60&amp;"_"&amp;$AZ$8,データシート1!$A:$BS,MATCH("da_製造業",データシート1!$A$1:$BS$1,0),0)+VLOOKUP($BW60&amp;"_"&amp;$AZ$8,データシート1!$A:$BS,MATCH("da_建設業・鉱業",データシート1!$A$1:$BS$1,0),0)+VLOOKUP($BW60&amp;"_"&amp;$AZ$8,データシート1!$A:$BS,MATCH("da_農林水産業",データシート1!$A$1:$BS$1,0),0)+VLOOKUP($BW60&amp;"_"&amp;$AZ$8,データシート1!$A:$BS,MATCH("da_業務",データシート1!$A$1:$BS$1,0),0)+VLOOKUP($BW60&amp;"_"&amp;$AZ$8,データシート1!$A:$BS,MATCH("da_家庭",データシート1!$A$1:$BS$1,0),0)+VLOOKUP($BW60&amp;"_"&amp;$AZ$8,データシート1!$A:$BS,MATCH("da_鉄道",データシート1!$A$1:$BS$1,0),0))/10^3</f>
        <v>#N/A</v>
      </c>
      <c r="BZ60" s="42"/>
      <c r="CA60" s="38">
        <f t="shared" si="9"/>
        <v>0</v>
      </c>
      <c r="CB60" s="38" t="str">
        <f t="shared" si="10"/>
        <v/>
      </c>
      <c r="CC60" s="260" t="e">
        <f t="shared" si="11"/>
        <v>#N/A</v>
      </c>
      <c r="CD60" s="260" t="e">
        <f t="shared" si="16"/>
        <v>#N/A</v>
      </c>
      <c r="CE60" s="260" t="e">
        <f t="shared" si="17"/>
        <v>#N/A</v>
      </c>
      <c r="CF60" s="260" t="e">
        <f t="shared" si="18"/>
        <v>#N/A</v>
      </c>
      <c r="CG60" s="260" t="e">
        <f t="shared" si="19"/>
        <v>#N/A</v>
      </c>
      <c r="CH60" s="260" t="e">
        <f t="shared" si="20"/>
        <v>#N/A</v>
      </c>
      <c r="CI60" s="260" t="e">
        <f t="shared" si="12"/>
        <v>#N/A</v>
      </c>
      <c r="CK60" s="20">
        <f t="shared" si="13"/>
        <v>0</v>
      </c>
      <c r="CL60" s="20" t="str">
        <f t="shared" si="14"/>
        <v/>
      </c>
      <c r="CM60" s="20" t="e">
        <f>VLOOKUP($CK60&amp;"_"&amp;$AZ$7,データシート1!$A:$BS,MATCH("ca_太陽光発電（10kW未満）",データシート1!$A$1:$BS$1,0),0)</f>
        <v>#N/A</v>
      </c>
      <c r="CN60" s="20" t="e">
        <f>VLOOKUP($CK60&amp;"_"&amp;$AZ$5,データシート1!$A:$BS,MATCH("ab_家庭",データシート1!$A$1:$BS$1,0),0)</f>
        <v>#N/A</v>
      </c>
      <c r="CO60" s="260" t="e">
        <f t="shared" si="15"/>
        <v>#N/A</v>
      </c>
    </row>
    <row r="61" spans="1:93" ht="30" customHeight="1">
      <c r="A61" s="209"/>
      <c r="B61" s="534"/>
      <c r="C61" s="269"/>
      <c r="D61" s="269"/>
      <c r="E61" s="269"/>
      <c r="F61" s="269"/>
      <c r="G61" s="269"/>
      <c r="H61" s="269"/>
      <c r="I61" s="269"/>
      <c r="J61" s="269"/>
      <c r="K61" s="518"/>
      <c r="L61" s="269"/>
      <c r="M61" s="534"/>
      <c r="N61" s="269"/>
      <c r="O61" s="269"/>
      <c r="P61" s="269"/>
      <c r="Q61" s="269"/>
      <c r="R61" s="269"/>
      <c r="S61" s="269"/>
      <c r="T61" s="269"/>
      <c r="U61" s="269"/>
      <c r="V61" s="269"/>
      <c r="W61" s="518"/>
      <c r="X61" s="269"/>
      <c r="Y61" s="534"/>
      <c r="Z61" s="269"/>
      <c r="AA61" s="269"/>
      <c r="AB61" s="269"/>
      <c r="AC61" s="269"/>
      <c r="AD61" s="269"/>
      <c r="AE61" s="269"/>
      <c r="AF61" s="269"/>
      <c r="AG61" s="269"/>
      <c r="AH61" s="269"/>
      <c r="AI61" s="518"/>
      <c r="AJ61" s="209"/>
      <c r="AK61" s="517"/>
      <c r="AL61" s="209"/>
      <c r="AM61" s="209"/>
      <c r="AN61" s="209"/>
      <c r="AO61" s="209"/>
      <c r="AP61" s="209"/>
      <c r="AQ61" s="209"/>
      <c r="AR61" s="209"/>
      <c r="AS61" s="209"/>
      <c r="AT61" s="523"/>
      <c r="AU61" s="209"/>
    </row>
    <row r="62" spans="1:93" ht="30" customHeight="1">
      <c r="A62" s="209"/>
      <c r="B62" s="534"/>
      <c r="C62" s="269"/>
      <c r="D62" s="269"/>
      <c r="E62" s="269"/>
      <c r="F62" s="269"/>
      <c r="G62" s="269"/>
      <c r="H62" s="269"/>
      <c r="I62" s="269"/>
      <c r="J62" s="269"/>
      <c r="K62" s="518"/>
      <c r="L62" s="269"/>
      <c r="M62" s="534"/>
      <c r="N62" s="269"/>
      <c r="O62" s="269"/>
      <c r="P62" s="269"/>
      <c r="Q62" s="269"/>
      <c r="R62" s="269"/>
      <c r="S62" s="269"/>
      <c r="T62" s="269"/>
      <c r="U62" s="269"/>
      <c r="V62" s="269"/>
      <c r="W62" s="518"/>
      <c r="X62" s="269"/>
      <c r="Y62" s="534"/>
      <c r="Z62" s="269"/>
      <c r="AA62" s="269"/>
      <c r="AB62" s="269"/>
      <c r="AC62" s="269"/>
      <c r="AD62" s="269"/>
      <c r="AE62" s="269"/>
      <c r="AF62" s="269"/>
      <c r="AG62" s="269"/>
      <c r="AH62" s="269"/>
      <c r="AI62" s="518"/>
      <c r="AJ62" s="209"/>
      <c r="AK62" s="517"/>
      <c r="AL62" s="209"/>
      <c r="AM62" s="209"/>
      <c r="AN62" s="209"/>
      <c r="AO62" s="209"/>
      <c r="AP62" s="209"/>
      <c r="AQ62" s="209"/>
      <c r="AR62" s="209"/>
      <c r="AS62" s="209"/>
      <c r="AT62" s="523"/>
      <c r="AU62" s="209"/>
    </row>
    <row r="63" spans="1:93" ht="30" customHeight="1">
      <c r="A63" s="209"/>
      <c r="B63" s="539"/>
      <c r="C63" s="528"/>
      <c r="D63" s="528"/>
      <c r="E63" s="528"/>
      <c r="F63" s="528"/>
      <c r="G63" s="528"/>
      <c r="H63" s="528"/>
      <c r="I63" s="528"/>
      <c r="J63" s="528"/>
      <c r="K63" s="530"/>
      <c r="L63" s="269"/>
      <c r="M63" s="539"/>
      <c r="N63" s="528"/>
      <c r="O63" s="528"/>
      <c r="P63" s="528"/>
      <c r="Q63" s="528"/>
      <c r="R63" s="528"/>
      <c r="S63" s="528"/>
      <c r="T63" s="528"/>
      <c r="U63" s="528"/>
      <c r="V63" s="528"/>
      <c r="W63" s="530"/>
      <c r="X63" s="269"/>
      <c r="Y63" s="539"/>
      <c r="Z63" s="528"/>
      <c r="AA63" s="528"/>
      <c r="AB63" s="528"/>
      <c r="AC63" s="528"/>
      <c r="AD63" s="528"/>
      <c r="AE63" s="528"/>
      <c r="AF63" s="528"/>
      <c r="AG63" s="528"/>
      <c r="AH63" s="528"/>
      <c r="AI63" s="530"/>
      <c r="AJ63" s="209"/>
      <c r="AK63" s="525"/>
      <c r="AL63" s="526"/>
      <c r="AM63" s="526"/>
      <c r="AN63" s="526"/>
      <c r="AO63" s="526"/>
      <c r="AP63" s="526"/>
      <c r="AQ63" s="526"/>
      <c r="AR63" s="526"/>
      <c r="AS63" s="526"/>
      <c r="AT63" s="540"/>
      <c r="AU63" s="209"/>
    </row>
    <row r="64" spans="1:93" ht="54" customHeight="1">
      <c r="A64" s="209"/>
      <c r="B64" s="613" t="s">
        <v>1434</v>
      </c>
      <c r="C64" s="269"/>
      <c r="D64" s="269"/>
      <c r="E64" s="269"/>
      <c r="F64" s="269"/>
      <c r="G64" s="269"/>
      <c r="H64" s="269"/>
      <c r="I64" s="269"/>
      <c r="J64" s="269"/>
      <c r="K64" s="269"/>
      <c r="L64" s="269"/>
      <c r="M64" s="269"/>
      <c r="N64" s="269"/>
      <c r="O64" s="269"/>
      <c r="P64" s="269"/>
      <c r="Q64" s="269"/>
      <c r="R64" s="269"/>
      <c r="S64" s="269"/>
      <c r="T64" s="269"/>
      <c r="U64" s="269"/>
      <c r="V64" s="269"/>
      <c r="W64" s="269"/>
      <c r="X64" s="269"/>
      <c r="Y64" s="269"/>
      <c r="Z64" s="269"/>
      <c r="AA64" s="269"/>
      <c r="AB64" s="269"/>
      <c r="AC64" s="269"/>
      <c r="AD64" s="269"/>
      <c r="AE64" s="269"/>
      <c r="AF64" s="269"/>
      <c r="AG64" s="269"/>
      <c r="AH64" s="269"/>
      <c r="AI64" s="269"/>
      <c r="AJ64" s="209"/>
      <c r="AK64" s="209"/>
      <c r="AL64" s="209"/>
      <c r="AM64" s="209"/>
      <c r="AN64" s="209"/>
      <c r="AO64" s="209"/>
      <c r="AP64" s="209"/>
      <c r="AQ64" s="209"/>
      <c r="AR64" s="209"/>
      <c r="AS64" s="209"/>
      <c r="AT64" s="209"/>
      <c r="AU64" s="209"/>
      <c r="AX64" s="18"/>
      <c r="AY64" s="18"/>
      <c r="AZ64" s="18"/>
      <c r="BA64" s="18"/>
      <c r="BB64" s="18"/>
      <c r="BC64" s="18"/>
      <c r="BD64" s="18"/>
      <c r="BE64" s="18"/>
      <c r="BF64" s="18"/>
      <c r="BG64" s="18"/>
      <c r="BH64" s="18"/>
      <c r="BI64" s="18"/>
      <c r="BJ64" s="18"/>
      <c r="BK64" s="18"/>
      <c r="BL64" s="18"/>
      <c r="BM64" s="18"/>
      <c r="BN64" s="18"/>
      <c r="BO64" s="18"/>
      <c r="BP64" s="18"/>
      <c r="BQ64" s="18"/>
      <c r="BR64" s="18"/>
      <c r="BS64" s="18"/>
      <c r="BT64" s="18"/>
      <c r="BU64" s="18"/>
      <c r="BV64" s="18"/>
      <c r="BW64" s="18"/>
      <c r="BX64" s="18"/>
      <c r="BY64" s="18"/>
      <c r="BZ64" s="18"/>
      <c r="CA64" s="18"/>
      <c r="CB64" s="18"/>
      <c r="CC64" s="18"/>
      <c r="CD64" s="18"/>
      <c r="CE64" s="18"/>
      <c r="CF64" s="18"/>
      <c r="CG64" s="18"/>
      <c r="CH64" s="18"/>
      <c r="CI64" s="18"/>
      <c r="CJ64" s="18"/>
      <c r="CK64" s="18"/>
      <c r="CL64" s="18"/>
      <c r="CM64" s="18"/>
      <c r="CN64" s="18"/>
      <c r="CO64" s="18"/>
    </row>
    <row r="65" spans="1:93" ht="45" customHeight="1">
      <c r="A65" s="209"/>
      <c r="B65" s="589" t="s">
        <v>1432</v>
      </c>
      <c r="C65" s="590"/>
      <c r="D65" s="591"/>
      <c r="E65" s="591"/>
      <c r="F65" s="592"/>
      <c r="G65" s="513"/>
      <c r="H65" s="513"/>
      <c r="I65" s="513"/>
      <c r="J65" s="513"/>
      <c r="K65" s="513"/>
      <c r="L65" s="513"/>
      <c r="M65" s="593"/>
      <c r="N65" s="594"/>
      <c r="O65" s="516"/>
      <c r="P65" s="209"/>
      <c r="Q65" s="589" t="s">
        <v>1621</v>
      </c>
      <c r="R65" s="513"/>
      <c r="S65" s="513"/>
      <c r="T65" s="513"/>
      <c r="U65" s="513"/>
      <c r="V65" s="513"/>
      <c r="W65" s="513"/>
      <c r="X65" s="513"/>
      <c r="Y65" s="513"/>
      <c r="Z65" s="513"/>
      <c r="AA65" s="593"/>
      <c r="AB65" s="513"/>
      <c r="AC65" s="594"/>
      <c r="AD65" s="596"/>
      <c r="AE65" s="597"/>
      <c r="AG65" s="599" t="s">
        <v>1433</v>
      </c>
      <c r="AH65" s="600"/>
      <c r="AI65" s="600"/>
      <c r="AJ65" s="600"/>
      <c r="AK65" s="600"/>
      <c r="AL65" s="600"/>
      <c r="AM65" s="600"/>
      <c r="AN65" s="600"/>
      <c r="AO65" s="601"/>
      <c r="AP65" s="601"/>
      <c r="AQ65" s="593"/>
      <c r="AR65" s="593"/>
      <c r="AS65" s="593"/>
      <c r="AT65" s="597"/>
      <c r="AU65" s="209"/>
      <c r="AX65" s="18"/>
      <c r="AY65" s="18"/>
      <c r="AZ65" s="18"/>
      <c r="BA65" s="18"/>
      <c r="BB65" s="18"/>
      <c r="BC65" s="18"/>
      <c r="BD65" s="18"/>
      <c r="BE65" s="18"/>
      <c r="BF65" s="18"/>
      <c r="BG65" s="18"/>
      <c r="BH65" s="18"/>
      <c r="BI65" s="18"/>
      <c r="BJ65" s="18"/>
      <c r="BK65" s="18"/>
      <c r="BL65" s="18"/>
      <c r="BM65" s="18"/>
      <c r="BN65" s="18"/>
      <c r="BO65" s="18"/>
      <c r="BP65" s="18"/>
      <c r="BQ65" s="18"/>
      <c r="BR65" s="18"/>
      <c r="BS65" s="18"/>
      <c r="BT65" s="18"/>
      <c r="BU65" s="18"/>
      <c r="BV65" s="18"/>
      <c r="BW65" s="18"/>
      <c r="BX65" s="18"/>
      <c r="BY65" s="18"/>
      <c r="BZ65" s="18"/>
      <c r="CA65" s="18"/>
      <c r="CB65" s="18"/>
      <c r="CC65" s="18"/>
      <c r="CD65" s="18"/>
      <c r="CE65" s="18"/>
      <c r="CF65" s="18"/>
      <c r="CG65" s="18"/>
      <c r="CH65" s="18"/>
      <c r="CI65" s="18"/>
      <c r="CJ65" s="18"/>
      <c r="CK65" s="18"/>
      <c r="CL65" s="18"/>
      <c r="CM65" s="18"/>
      <c r="CN65" s="18"/>
      <c r="CO65" s="18"/>
    </row>
    <row r="66" spans="1:93" ht="30" customHeight="1">
      <c r="A66" s="209"/>
      <c r="B66" s="595"/>
      <c r="C66" s="207"/>
      <c r="D66" s="208"/>
      <c r="E66" s="208"/>
      <c r="F66" s="207"/>
      <c r="G66" s="209"/>
      <c r="H66" s="209"/>
      <c r="I66" s="209"/>
      <c r="J66" s="209"/>
      <c r="K66" s="209"/>
      <c r="L66" s="209"/>
      <c r="M66" s="209"/>
      <c r="N66" s="209"/>
      <c r="O66" s="523"/>
      <c r="P66" s="209"/>
      <c r="Q66" s="517"/>
      <c r="R66" s="209"/>
      <c r="S66" s="209"/>
      <c r="T66" s="209"/>
      <c r="U66" s="209"/>
      <c r="V66" s="209"/>
      <c r="W66" s="209"/>
      <c r="X66" s="209"/>
      <c r="Y66" s="209"/>
      <c r="Z66" s="209"/>
      <c r="AA66" s="209"/>
      <c r="AB66" s="209"/>
      <c r="AC66" s="209"/>
      <c r="AD66" s="209"/>
      <c r="AE66" s="523"/>
      <c r="AF66" s="209"/>
      <c r="AG66" s="517"/>
      <c r="AH66" s="209"/>
      <c r="AI66" s="209"/>
      <c r="AJ66" s="209"/>
      <c r="AK66" s="209"/>
      <c r="AL66" s="209"/>
      <c r="AM66" s="209"/>
      <c r="AN66" s="209"/>
      <c r="AO66" s="209"/>
      <c r="AP66" s="209"/>
      <c r="AQ66" s="209"/>
      <c r="AR66" s="209"/>
      <c r="AS66" s="209"/>
      <c r="AT66" s="523"/>
      <c r="AU66" s="209"/>
      <c r="AX66" s="18"/>
      <c r="AY66" s="18"/>
      <c r="AZ66" s="18"/>
      <c r="BA66" s="18"/>
      <c r="BB66" s="18"/>
      <c r="BC66" s="18"/>
      <c r="BD66" s="18"/>
      <c r="BE66" s="18"/>
      <c r="BF66" s="18"/>
      <c r="BG66" s="18"/>
      <c r="BH66" s="18"/>
      <c r="BI66" s="18"/>
      <c r="BJ66" s="18"/>
      <c r="BK66" s="18"/>
      <c r="BL66" s="18"/>
      <c r="BM66" s="18"/>
      <c r="BN66" s="18"/>
      <c r="BO66" s="18"/>
      <c r="BP66" s="18"/>
      <c r="BQ66" s="18"/>
      <c r="BR66" s="18"/>
      <c r="BS66" s="18"/>
      <c r="BT66" s="18"/>
      <c r="BU66" s="18"/>
      <c r="BV66" s="18"/>
      <c r="BW66" s="18"/>
      <c r="BX66" s="18"/>
      <c r="BY66" s="18"/>
      <c r="BZ66" s="18"/>
      <c r="CA66" s="18"/>
      <c r="CB66" s="18"/>
      <c r="CC66" s="18"/>
      <c r="CD66" s="18"/>
      <c r="CE66" s="18"/>
      <c r="CF66" s="18"/>
      <c r="CG66" s="18"/>
      <c r="CH66" s="18"/>
      <c r="CI66" s="18"/>
      <c r="CJ66" s="18"/>
      <c r="CK66" s="18"/>
      <c r="CL66" s="18"/>
      <c r="CM66" s="18"/>
      <c r="CN66" s="18"/>
      <c r="CO66" s="18"/>
    </row>
    <row r="67" spans="1:93" ht="30" customHeight="1">
      <c r="A67" s="209"/>
      <c r="B67" s="595"/>
      <c r="C67" s="207"/>
      <c r="D67" s="208"/>
      <c r="E67" s="208"/>
      <c r="F67" s="207"/>
      <c r="G67" s="209"/>
      <c r="H67" s="209"/>
      <c r="I67" s="209"/>
      <c r="J67" s="209"/>
      <c r="K67" s="209"/>
      <c r="L67" s="272"/>
      <c r="M67" s="272"/>
      <c r="N67" s="209"/>
      <c r="O67" s="523"/>
      <c r="P67" s="209"/>
      <c r="Q67" s="517"/>
      <c r="R67" s="209"/>
      <c r="S67" s="209"/>
      <c r="T67" s="209"/>
      <c r="U67" s="209"/>
      <c r="V67" s="209"/>
      <c r="W67" s="209"/>
      <c r="X67" s="209"/>
      <c r="Y67" s="209"/>
      <c r="Z67" s="209"/>
      <c r="AA67" s="265"/>
      <c r="AB67" s="273" t="s">
        <v>281</v>
      </c>
      <c r="AC67" s="209"/>
      <c r="AD67" s="209"/>
      <c r="AE67" s="523"/>
      <c r="AF67" s="209"/>
      <c r="AG67" s="517"/>
      <c r="AH67" s="209"/>
      <c r="AI67" s="209"/>
      <c r="AJ67" s="209"/>
      <c r="AK67" s="209"/>
      <c r="AL67" s="209"/>
      <c r="AM67" s="209"/>
      <c r="AN67" s="209"/>
      <c r="AO67" s="209"/>
      <c r="AP67" s="209"/>
      <c r="AQ67" s="209"/>
      <c r="AR67" s="209"/>
      <c r="AS67" s="209"/>
      <c r="AT67" s="523"/>
      <c r="AU67" s="209"/>
      <c r="AX67" s="18"/>
      <c r="AY67" s="18"/>
      <c r="AZ67" s="18"/>
      <c r="BA67" s="18"/>
      <c r="BB67" s="18"/>
      <c r="BC67" s="18"/>
      <c r="BD67" s="18"/>
      <c r="BE67" s="18"/>
      <c r="BF67" s="18"/>
      <c r="BG67" s="18"/>
      <c r="BH67" s="18"/>
      <c r="BI67" s="18"/>
      <c r="BJ67" s="18"/>
      <c r="BK67" s="18"/>
      <c r="BL67" s="18"/>
      <c r="BM67" s="18"/>
      <c r="BN67" s="18"/>
      <c r="BO67" s="18"/>
      <c r="BP67" s="18"/>
      <c r="BQ67" s="18"/>
      <c r="BR67" s="18"/>
      <c r="BS67" s="18"/>
      <c r="BT67" s="18"/>
      <c r="BU67" s="18"/>
      <c r="BV67" s="18"/>
      <c r="BW67" s="18"/>
      <c r="BX67" s="18"/>
      <c r="BY67" s="18"/>
      <c r="BZ67" s="18"/>
      <c r="CA67" s="18"/>
      <c r="CB67" s="18"/>
      <c r="CC67" s="18"/>
      <c r="CD67" s="18"/>
      <c r="CE67" s="18"/>
      <c r="CF67" s="18"/>
      <c r="CG67" s="18"/>
      <c r="CH67" s="18"/>
      <c r="CI67" s="18"/>
      <c r="CJ67" s="18"/>
      <c r="CK67" s="18"/>
      <c r="CL67" s="18"/>
      <c r="CM67" s="18"/>
      <c r="CN67" s="18"/>
      <c r="CO67" s="18"/>
    </row>
    <row r="68" spans="1:93" ht="29.45" customHeight="1">
      <c r="A68" s="209"/>
      <c r="B68" s="595"/>
      <c r="C68" s="207"/>
      <c r="D68" s="208"/>
      <c r="E68" s="208"/>
      <c r="F68" s="207"/>
      <c r="G68" s="209"/>
      <c r="H68" s="209"/>
      <c r="I68" s="209"/>
      <c r="J68" s="209"/>
      <c r="K68" s="209"/>
      <c r="L68" s="209"/>
      <c r="M68" s="209"/>
      <c r="N68" s="209"/>
      <c r="O68" s="523"/>
      <c r="P68" s="209"/>
      <c r="Q68" s="517"/>
      <c r="R68" s="209"/>
      <c r="S68" s="209"/>
      <c r="T68" s="209"/>
      <c r="U68" s="209"/>
      <c r="V68" s="209"/>
      <c r="W68" s="209"/>
      <c r="X68" s="209"/>
      <c r="Y68" s="209"/>
      <c r="Z68" s="209"/>
      <c r="AA68" s="209"/>
      <c r="AB68" s="209"/>
      <c r="AC68" s="209"/>
      <c r="AD68" s="209"/>
      <c r="AE68" s="523"/>
      <c r="AF68" s="209"/>
      <c r="AG68" s="517"/>
      <c r="AH68" s="209"/>
      <c r="AI68" s="209"/>
      <c r="AJ68" s="209"/>
      <c r="AK68" s="209"/>
      <c r="AL68" s="209"/>
      <c r="AM68" s="209"/>
      <c r="AN68" s="209"/>
      <c r="AO68" s="209"/>
      <c r="AP68" s="209"/>
      <c r="AQ68" s="209"/>
      <c r="AR68" s="209"/>
      <c r="AS68" s="209"/>
      <c r="AT68" s="523"/>
      <c r="AU68" s="209"/>
      <c r="AX68" s="18"/>
      <c r="AY68" s="18"/>
      <c r="AZ68" s="18"/>
      <c r="BA68" s="18"/>
      <c r="BB68" s="18"/>
      <c r="BC68" s="18"/>
      <c r="BD68" s="18"/>
      <c r="BE68" s="18"/>
      <c r="BF68" s="18"/>
      <c r="BG68" s="18"/>
      <c r="BH68" s="18"/>
      <c r="BI68" s="18"/>
      <c r="BJ68" s="18"/>
      <c r="BK68" s="18"/>
      <c r="BL68" s="18"/>
      <c r="BM68" s="18"/>
      <c r="BN68" s="18"/>
      <c r="BO68" s="18"/>
      <c r="BP68" s="18"/>
      <c r="BQ68" s="18"/>
      <c r="BR68" s="18"/>
      <c r="BS68" s="18"/>
      <c r="BT68" s="18"/>
      <c r="BU68" s="18"/>
      <c r="BV68" s="18"/>
      <c r="BW68" s="18"/>
      <c r="BX68" s="18"/>
      <c r="BY68" s="18"/>
      <c r="BZ68" s="18"/>
      <c r="CA68" s="18"/>
      <c r="CB68" s="18"/>
      <c r="CC68" s="18"/>
      <c r="CD68" s="18"/>
      <c r="CE68" s="18"/>
      <c r="CF68" s="18"/>
      <c r="CG68" s="18"/>
      <c r="CH68" s="18"/>
      <c r="CI68" s="18"/>
      <c r="CJ68" s="18"/>
      <c r="CK68" s="18"/>
      <c r="CL68" s="18"/>
      <c r="CM68" s="18"/>
      <c r="CN68" s="18"/>
      <c r="CO68" s="18"/>
    </row>
    <row r="69" spans="1:93" ht="29.45" customHeight="1">
      <c r="A69" s="209"/>
      <c r="B69" s="595"/>
      <c r="C69" s="207"/>
      <c r="D69" s="208"/>
      <c r="E69" s="208"/>
      <c r="F69" s="207"/>
      <c r="G69" s="209"/>
      <c r="H69" s="209"/>
      <c r="I69" s="209"/>
      <c r="J69" s="209"/>
      <c r="K69" s="209"/>
      <c r="L69" s="209"/>
      <c r="M69" s="209"/>
      <c r="N69" s="209"/>
      <c r="O69" s="523"/>
      <c r="P69" s="209"/>
      <c r="Q69" s="517"/>
      <c r="R69" s="209"/>
      <c r="S69" s="209"/>
      <c r="T69" s="209"/>
      <c r="U69" s="209"/>
      <c r="V69" s="209"/>
      <c r="W69" s="209"/>
      <c r="X69" s="209"/>
      <c r="Y69" s="209"/>
      <c r="Z69" s="209"/>
      <c r="AA69" s="209"/>
      <c r="AB69" s="209"/>
      <c r="AC69" s="209"/>
      <c r="AD69" s="209"/>
      <c r="AE69" s="523"/>
      <c r="AF69" s="209"/>
      <c r="AG69" s="517"/>
      <c r="AH69" s="209"/>
      <c r="AI69" s="209"/>
      <c r="AJ69" s="209"/>
      <c r="AK69" s="209"/>
      <c r="AL69" s="209"/>
      <c r="AM69" s="209"/>
      <c r="AN69" s="209"/>
      <c r="AO69" s="209"/>
      <c r="AP69" s="209"/>
      <c r="AQ69" s="209"/>
      <c r="AR69" s="209"/>
      <c r="AS69" s="209"/>
      <c r="AT69" s="523"/>
      <c r="AU69" s="209"/>
      <c r="AX69" s="18"/>
      <c r="AY69" s="18"/>
      <c r="AZ69" s="18"/>
      <c r="BA69" s="18"/>
      <c r="BB69" s="18"/>
      <c r="BC69" s="191" t="s">
        <v>1507</v>
      </c>
      <c r="BD69" s="18"/>
      <c r="BE69" s="18"/>
      <c r="BF69" s="18"/>
      <c r="BG69" s="18"/>
      <c r="BH69" s="18"/>
      <c r="BI69" s="18"/>
      <c r="BJ69" s="588" t="s">
        <v>1622</v>
      </c>
      <c r="BK69" s="18"/>
      <c r="BL69" s="18"/>
      <c r="BM69" s="191" t="s">
        <v>1508</v>
      </c>
      <c r="BN69" s="18"/>
      <c r="BO69" s="18"/>
      <c r="BP69" s="18"/>
      <c r="BQ69" s="18"/>
      <c r="BR69" s="18"/>
      <c r="BS69" s="18"/>
      <c r="BT69" s="18"/>
      <c r="BU69" s="18"/>
      <c r="BV69" s="18"/>
      <c r="BW69" s="18"/>
      <c r="BX69" s="18"/>
      <c r="BY69" s="18"/>
      <c r="BZ69" s="18"/>
      <c r="CA69" s="18"/>
      <c r="CB69" s="18"/>
      <c r="CC69" s="18"/>
      <c r="CD69" s="18"/>
      <c r="CE69" s="18"/>
      <c r="CF69" s="18"/>
      <c r="CG69" s="18"/>
      <c r="CH69" s="18"/>
      <c r="CI69" s="18"/>
      <c r="CJ69" s="18"/>
      <c r="CK69" s="18"/>
      <c r="CL69" s="18"/>
      <c r="CM69" s="18"/>
      <c r="CN69" s="18"/>
      <c r="CO69" s="18"/>
    </row>
    <row r="70" spans="1:93" ht="29.45" customHeight="1">
      <c r="A70" s="209"/>
      <c r="B70" s="595"/>
      <c r="C70" s="207"/>
      <c r="D70" s="208"/>
      <c r="E70" s="208"/>
      <c r="F70" s="207"/>
      <c r="G70" s="209"/>
      <c r="H70" s="209"/>
      <c r="I70" s="209"/>
      <c r="J70" s="209"/>
      <c r="K70" s="209"/>
      <c r="L70" s="209"/>
      <c r="M70" s="209"/>
      <c r="N70" s="209"/>
      <c r="O70" s="523"/>
      <c r="P70" s="209"/>
      <c r="Q70" s="517"/>
      <c r="R70" s="209"/>
      <c r="S70" s="209"/>
      <c r="T70" s="209"/>
      <c r="U70" s="209"/>
      <c r="V70" s="209"/>
      <c r="W70" s="209"/>
      <c r="X70" s="209"/>
      <c r="Y70" s="209"/>
      <c r="Z70" s="209"/>
      <c r="AA70" s="209"/>
      <c r="AB70" s="209"/>
      <c r="AC70" s="209"/>
      <c r="AD70" s="209"/>
      <c r="AE70" s="523"/>
      <c r="AF70" s="209"/>
      <c r="AG70" s="517"/>
      <c r="AH70" s="209"/>
      <c r="AI70" s="209"/>
      <c r="AJ70" s="209"/>
      <c r="AK70" s="209"/>
      <c r="AL70" s="209"/>
      <c r="AM70" s="209"/>
      <c r="AN70" s="209"/>
      <c r="AO70" s="209"/>
      <c r="AP70" s="209"/>
      <c r="AQ70" s="209"/>
      <c r="AR70" s="209"/>
      <c r="AS70" s="209"/>
      <c r="AT70" s="523"/>
      <c r="AU70" s="209"/>
      <c r="AX70" s="18"/>
      <c r="AY70" s="18"/>
      <c r="AZ70" s="18"/>
      <c r="BA70" s="18"/>
      <c r="BB70" s="18"/>
      <c r="BC70" s="18"/>
      <c r="BD70" s="18"/>
      <c r="BE70" s="18"/>
      <c r="BF70" s="18"/>
      <c r="BG70" s="18"/>
      <c r="BH70" s="18"/>
      <c r="BI70" s="18"/>
      <c r="BJ70" s="18"/>
      <c r="BK70" s="18"/>
      <c r="BL70" s="18"/>
      <c r="BM70" s="18"/>
      <c r="BN70" s="18"/>
      <c r="BO70" s="18"/>
      <c r="BP70" s="18"/>
      <c r="BQ70" s="18"/>
      <c r="BR70" s="18"/>
      <c r="BS70" s="18"/>
      <c r="BT70" s="18"/>
      <c r="BU70" s="18"/>
      <c r="BV70" s="18"/>
      <c r="BW70" s="18"/>
      <c r="BX70" s="18"/>
      <c r="BY70" s="18"/>
      <c r="BZ70" s="18"/>
      <c r="CA70" s="18"/>
      <c r="CB70" s="18"/>
      <c r="CC70" s="18"/>
      <c r="CD70" s="18"/>
      <c r="CE70" s="18"/>
      <c r="CF70" s="18"/>
      <c r="CG70" s="18"/>
      <c r="CH70" s="18"/>
      <c r="CI70" s="18"/>
      <c r="CJ70" s="18"/>
      <c r="CK70" s="18"/>
      <c r="CL70" s="18"/>
      <c r="CM70" s="18"/>
      <c r="CN70" s="18"/>
      <c r="CO70" s="18"/>
    </row>
    <row r="71" spans="1:93" ht="29.45" customHeight="1">
      <c r="A71" s="265"/>
      <c r="B71" s="595"/>
      <c r="C71" s="207"/>
      <c r="D71" s="208"/>
      <c r="E71" s="208"/>
      <c r="F71" s="207"/>
      <c r="G71" s="209"/>
      <c r="H71" s="209"/>
      <c r="I71" s="209"/>
      <c r="J71" s="209"/>
      <c r="K71" s="209"/>
      <c r="L71" s="209"/>
      <c r="M71" s="209"/>
      <c r="N71" s="209"/>
      <c r="O71" s="523"/>
      <c r="P71" s="209"/>
      <c r="Q71" s="517"/>
      <c r="R71" s="209"/>
      <c r="S71" s="209"/>
      <c r="T71" s="209"/>
      <c r="U71" s="209"/>
      <c r="V71" s="209"/>
      <c r="W71" s="209"/>
      <c r="X71" s="209"/>
      <c r="Y71" s="209"/>
      <c r="Z71" s="209"/>
      <c r="AA71" s="209"/>
      <c r="AB71" s="209"/>
      <c r="AC71" s="209"/>
      <c r="AD71" s="209"/>
      <c r="AE71" s="523"/>
      <c r="AF71" s="209"/>
      <c r="AG71" s="517"/>
      <c r="AH71" s="209"/>
      <c r="AI71" s="209"/>
      <c r="AJ71" s="209"/>
      <c r="AK71" s="209"/>
      <c r="AL71" s="209"/>
      <c r="AM71" s="209"/>
      <c r="AN71" s="209"/>
      <c r="AO71" s="209"/>
      <c r="AP71" s="209"/>
      <c r="AQ71" s="209"/>
      <c r="AR71" s="209"/>
      <c r="AS71" s="209"/>
      <c r="AT71" s="523"/>
      <c r="AU71" s="209"/>
      <c r="AX71" s="20" t="s">
        <v>242</v>
      </c>
      <c r="AY71" s="20" t="s">
        <v>243</v>
      </c>
      <c r="BB71" s="24" t="s">
        <v>241</v>
      </c>
      <c r="BC71" s="20"/>
      <c r="BD71" s="20" t="s">
        <v>243</v>
      </c>
      <c r="BE71" s="20" t="s">
        <v>232</v>
      </c>
      <c r="BF71" s="20" t="s">
        <v>1288</v>
      </c>
      <c r="BG71" s="20" t="s">
        <v>1289</v>
      </c>
      <c r="BH71" s="20" t="s">
        <v>1290</v>
      </c>
      <c r="BI71" s="20" t="s">
        <v>1291</v>
      </c>
      <c r="BJ71" s="20" t="s">
        <v>1606</v>
      </c>
      <c r="BK71" s="20" t="s">
        <v>1294</v>
      </c>
      <c r="BL71" s="20" t="s">
        <v>1292</v>
      </c>
      <c r="BM71" s="20" t="s">
        <v>1293</v>
      </c>
    </row>
    <row r="72" spans="1:93" ht="29.45" customHeight="1">
      <c r="A72" s="209"/>
      <c r="B72" s="595"/>
      <c r="C72" s="207"/>
      <c r="D72" s="208"/>
      <c r="E72" s="208"/>
      <c r="F72" s="207"/>
      <c r="G72" s="209"/>
      <c r="H72" s="209"/>
      <c r="I72" s="209"/>
      <c r="J72" s="209"/>
      <c r="K72" s="209"/>
      <c r="L72" s="209"/>
      <c r="M72" s="209"/>
      <c r="N72" s="209"/>
      <c r="O72" s="523"/>
      <c r="P72" s="209"/>
      <c r="Q72" s="517"/>
      <c r="R72" s="209"/>
      <c r="S72" s="209"/>
      <c r="T72" s="209"/>
      <c r="U72" s="209"/>
      <c r="V72" s="209"/>
      <c r="W72" s="209"/>
      <c r="X72" s="209"/>
      <c r="Y72" s="209"/>
      <c r="Z72" s="209"/>
      <c r="AA72" s="209"/>
      <c r="AB72" s="209"/>
      <c r="AC72" s="209"/>
      <c r="AD72" s="209"/>
      <c r="AE72" s="523"/>
      <c r="AF72" s="209"/>
      <c r="AG72" s="517"/>
      <c r="AH72" s="209"/>
      <c r="AI72" s="209"/>
      <c r="AJ72" s="209"/>
      <c r="AK72" s="209"/>
      <c r="AL72" s="209"/>
      <c r="AM72" s="209"/>
      <c r="AN72" s="209"/>
      <c r="AO72" s="209"/>
      <c r="AP72" s="209"/>
      <c r="AQ72" s="209"/>
      <c r="AR72" s="209"/>
      <c r="AS72" s="209"/>
      <c r="AT72" s="523"/>
      <c r="AU72" s="209"/>
      <c r="AX72" s="20" t="str">
        <f>比較地域マスタ!AD7</f>
        <v>12215</v>
      </c>
      <c r="AY72" s="20" t="str">
        <f>IF(IFERROR(比較地域マスタ!$AE7,"")=0,"",IFERROR(比較地域マスタ!$AE7,""))</f>
        <v>旭市</v>
      </c>
      <c r="AZ72" s="18"/>
      <c r="BA72" s="24">
        <v>1</v>
      </c>
      <c r="BB72" s="24">
        <v>1</v>
      </c>
      <c r="BC72" s="20" t="str">
        <f>AX72</f>
        <v>12215</v>
      </c>
      <c r="BD72" s="20" t="str">
        <f>AY72</f>
        <v>旭市</v>
      </c>
      <c r="BE72" s="953">
        <f>VLOOKUP(BC72&amp;"_令和4年度",データシート3!A:AB,MATCH("ea_"&amp;"太陽光（建物系）"&amp;"_年間発電",データシート3!$A$1:$AB$1,0),0)/10^3+VLOOKUP(BC72&amp;"_令和4年度",データシート3!A:AB,MATCH("ea_"&amp;"太陽光（土地系）"&amp;"_年間発電",データシート3!$A$1:$AB$1,0),0)/10^3</f>
        <v>3399354.233</v>
      </c>
      <c r="BF72" s="953">
        <f>VLOOKUP(BC72&amp;"_令和4年度",データシート3!A:AB,MATCH("ea_"&amp;"風力（陸上）"&amp;"_年間発電",データシート3!$A$1:$AB$1,0),0)/10^3</f>
        <v>388.26600000000002</v>
      </c>
      <c r="BG72" s="953">
        <f>VLOOKUP(BC72&amp;"_令和4年度",データシート3!A:AB,MATCH("ea_"&amp;"中小水（河川）"&amp;"_年間発電",データシート3!$A$1:$AB$1,0),0)/10^3+VLOOKUP(BC72&amp;"_令和4年度",データシート3!A:AB,MATCH("ea_"&amp;"中小水（農業用水路）"&amp;"_年間発電",データシート3!$A$1:$AB$1,0),0)/10^3</f>
        <v>372.63737497</v>
      </c>
      <c r="BH72" s="953">
        <f>VLOOKUP(BC72&amp;"_令和4年度",データシート3!A:AB,MATCH("ea_"&amp;"地熱（蒸気フラッシュ発電）"&amp;"_年間発電",データシート3!$A$1:$AB$1,0),0)/10^3+VLOOKUP(BC72&amp;"_令和4年度",データシート3!A:AB,MATCH("ea_"&amp;"地熱（バイナリー発電）"&amp;"_年間発電",データシート3!$A$1:$AB$1,0),0)/10^3+VLOOKUP(BC72&amp;"_令和4年度",データシート3!A:AB,MATCH("ea_"&amp;"地熱（低温バイナリー発電）"&amp;"_年間発電",データシート3!$A$1:$AB$1,0),0)/10^3</f>
        <v>0</v>
      </c>
      <c r="BI72" s="953">
        <f>SUM(BE72:BH72)</f>
        <v>3400115.13637497</v>
      </c>
      <c r="BJ72" s="953">
        <f>(VLOOKUP($BC72&amp;"_"&amp;$AZ$8,データシート3!$A:$AM,MATCH("da_製造業",データシート3!$A$1:$AM$1,0),0)+VLOOKUP($BC72&amp;"_"&amp;$AZ$8,データシート3!$A:$AM,MATCH("da_建設業・鉱業",データシート3!$A$1:$AM$1,0),0)+VLOOKUP($BC72&amp;"_"&amp;$AZ$8,データシート3!$A:$AM,MATCH("da_農林水産業",データシート3!$A$1:$AM$1,0),0)+VLOOKUP($BC72&amp;"_"&amp;$AZ$8,データシート3!$A:$AM,MATCH("da_業務",データシート3!$A$1:$AM$1,0),0)+VLOOKUP($BC72&amp;"_"&amp;$AZ$8,データシート3!$A:$AM,MATCH("da_家庭",データシート3!$A$1:$AM$1,0),0)+VLOOKUP($BC72&amp;"_"&amp;$AZ$8,データシート3!$A:$AM,MATCH("da_鉄道",データシート3!$A$1:$AM$1,0),0))/10^3</f>
        <v>408072.44173379889</v>
      </c>
      <c r="BK72" s="953">
        <f t="shared" ref="BK72:BK103" si="21">BI72-BJ72</f>
        <v>2992042.694641171</v>
      </c>
      <c r="BL72" s="953">
        <f t="shared" ref="BL72:BL103" si="22">IF(BK72&gt;0,0,BK72)</f>
        <v>0</v>
      </c>
      <c r="BM72" s="953">
        <f t="shared" ref="BM72:BM103" si="23">IF(BK72&gt;0,BK72,0)</f>
        <v>2992042.694641171</v>
      </c>
    </row>
    <row r="73" spans="1:93" ht="29.45" customHeight="1">
      <c r="A73" s="209"/>
      <c r="B73" s="595"/>
      <c r="C73" s="207"/>
      <c r="D73" s="208"/>
      <c r="E73" s="208"/>
      <c r="F73" s="207"/>
      <c r="G73" s="209"/>
      <c r="H73" s="209"/>
      <c r="I73" s="209"/>
      <c r="J73" s="209"/>
      <c r="K73" s="209"/>
      <c r="L73" s="209"/>
      <c r="M73" s="209"/>
      <c r="N73" s="209"/>
      <c r="O73" s="523"/>
      <c r="P73" s="209"/>
      <c r="Q73" s="517"/>
      <c r="R73" s="209"/>
      <c r="S73" s="209"/>
      <c r="T73" s="209"/>
      <c r="U73" s="209"/>
      <c r="V73" s="209"/>
      <c r="W73" s="209"/>
      <c r="X73" s="209"/>
      <c r="Y73" s="209"/>
      <c r="Z73" s="209"/>
      <c r="AA73" s="209"/>
      <c r="AB73" s="209"/>
      <c r="AC73" s="209"/>
      <c r="AD73" s="209"/>
      <c r="AE73" s="523"/>
      <c r="AF73" s="209"/>
      <c r="AG73" s="517"/>
      <c r="AH73" s="209"/>
      <c r="AI73" s="209"/>
      <c r="AJ73" s="209"/>
      <c r="AK73" s="209"/>
      <c r="AL73" s="209"/>
      <c r="AM73" s="209"/>
      <c r="AN73" s="209"/>
      <c r="AO73" s="209"/>
      <c r="AP73" s="209"/>
      <c r="AQ73" s="209"/>
      <c r="AR73" s="209"/>
      <c r="AS73" s="209"/>
      <c r="AT73" s="523"/>
      <c r="AU73" s="209"/>
      <c r="AX73" s="20" t="str">
        <f>比較地域マスタ!AD8</f>
        <v>12222</v>
      </c>
      <c r="AY73" s="20" t="str">
        <f>IF(IFERROR(比較地域マスタ!$AE8,"")=0,"",IFERROR(比較地域マスタ!$AE8,""))</f>
        <v>我孫子市</v>
      </c>
      <c r="AZ73" s="18"/>
      <c r="BA73" s="24">
        <v>2</v>
      </c>
      <c r="BB73" s="24">
        <v>1</v>
      </c>
      <c r="BC73" s="20" t="str">
        <f t="shared" ref="BC73:BC136" si="24">AX73</f>
        <v>12222</v>
      </c>
      <c r="BD73" s="20" t="str">
        <f t="shared" ref="BD73:BD136" si="25">AY73</f>
        <v>我孫子市</v>
      </c>
      <c r="BE73" s="953">
        <f>VLOOKUP(BC73&amp;"_令和4年度",データシート3!A:AB,MATCH("ea_"&amp;"太陽光（建物系）"&amp;"_年間発電",データシート3!$A$1:$AB$1,0),0)/10^3+VLOOKUP(BC73&amp;"_令和4年度",データシート3!A:AB,MATCH("ea_"&amp;"太陽光（土地系）"&amp;"_年間発電",データシート3!$A$1:$AB$1,0),0)/10^3</f>
        <v>687281.44100000011</v>
      </c>
      <c r="BF73" s="953">
        <f>VLOOKUP(BC73&amp;"_令和4年度",データシート3!A:AB,MATCH("ea_"&amp;"風力（陸上）"&amp;"_年間発電",データシート3!$A$1:$AB$1,0),0)/10^3</f>
        <v>0</v>
      </c>
      <c r="BG73" s="953">
        <f>VLOOKUP(BC73&amp;"_令和4年度",データシート3!A:AB,MATCH("ea_"&amp;"中小水（河川）"&amp;"_年間発電",データシート3!$A$1:$AB$1,0),0)/10^3+VLOOKUP(BC73&amp;"_令和4年度",データシート3!A:AB,MATCH("ea_"&amp;"中小水（農業用水路）"&amp;"_年間発電",データシート3!$A$1:$AB$1,0),0)/10^3</f>
        <v>0</v>
      </c>
      <c r="BH73" s="953">
        <f>VLOOKUP(BC73&amp;"_令和4年度",データシート3!A:AB,MATCH("ea_"&amp;"地熱（蒸気フラッシュ発電）"&amp;"_年間発電",データシート3!$A$1:$AB$1,0),0)/10^3+VLOOKUP(BC73&amp;"_令和4年度",データシート3!A:AB,MATCH("ea_"&amp;"地熱（バイナリー発電）"&amp;"_年間発電",データシート3!$A$1:$AB$1,0),0)/10^3+VLOOKUP(BC73&amp;"_令和4年度",データシート3!A:AB,MATCH("ea_"&amp;"地熱（低温バイナリー発電）"&amp;"_年間発電",データシート3!$A$1:$AB$1,0),0)/10^3</f>
        <v>229.827</v>
      </c>
      <c r="BI73" s="953">
        <f t="shared" ref="BI73:BI136" si="26">SUM(BE73:BH73)</f>
        <v>687511.26800000016</v>
      </c>
      <c r="BJ73" s="953">
        <f>(VLOOKUP($BC73&amp;"_"&amp;$AZ$8,データシート3!$A:$AM,MATCH("da_製造業",データシート3!$A$1:$AM$1,0),0)+VLOOKUP($BC73&amp;"_"&amp;$AZ$8,データシート3!$A:$AM,MATCH("da_建設業・鉱業",データシート3!$A$1:$AM$1,0),0)+VLOOKUP($BC73&amp;"_"&amp;$AZ$8,データシート3!$A:$AM,MATCH("da_農林水産業",データシート3!$A$1:$AM$1,0),0)+VLOOKUP($BC73&amp;"_"&amp;$AZ$8,データシート3!$A:$AM,MATCH("da_業務",データシート3!$A$1:$AM$1,0),0)+VLOOKUP($BC73&amp;"_"&amp;$AZ$8,データシート3!$A:$AM,MATCH("da_家庭",データシート3!$A$1:$AM$1,0),0)+VLOOKUP($BC73&amp;"_"&amp;$AZ$8,データシート3!$A:$AM,MATCH("da_鉄道",データシート3!$A$1:$AM$1,0),0))/10^3</f>
        <v>469893.88465135975</v>
      </c>
      <c r="BK73" s="953">
        <f t="shared" si="21"/>
        <v>217617.3833486404</v>
      </c>
      <c r="BL73" s="953">
        <f t="shared" si="22"/>
        <v>0</v>
      </c>
      <c r="BM73" s="953">
        <f t="shared" si="23"/>
        <v>217617.3833486404</v>
      </c>
    </row>
    <row r="74" spans="1:93" ht="29.45" customHeight="1">
      <c r="A74" s="209"/>
      <c r="B74" s="595"/>
      <c r="C74" s="207"/>
      <c r="D74" s="208"/>
      <c r="E74" s="208"/>
      <c r="F74" s="207"/>
      <c r="G74" s="209"/>
      <c r="H74" s="209"/>
      <c r="I74" s="209"/>
      <c r="J74" s="209"/>
      <c r="K74" s="209"/>
      <c r="L74" s="209"/>
      <c r="M74" s="209"/>
      <c r="N74" s="209"/>
      <c r="O74" s="523"/>
      <c r="P74" s="209"/>
      <c r="Q74" s="517"/>
      <c r="R74" s="209"/>
      <c r="S74" s="209"/>
      <c r="T74" s="209"/>
      <c r="U74" s="209"/>
      <c r="V74" s="209"/>
      <c r="W74" s="209"/>
      <c r="X74" s="209"/>
      <c r="Y74" s="209"/>
      <c r="Z74" s="209"/>
      <c r="AA74" s="209"/>
      <c r="AB74" s="209"/>
      <c r="AC74" s="209"/>
      <c r="AD74" s="209"/>
      <c r="AE74" s="523"/>
      <c r="AF74" s="209"/>
      <c r="AG74" s="517"/>
      <c r="AH74" s="209"/>
      <c r="AI74" s="209"/>
      <c r="AJ74" s="209"/>
      <c r="AK74" s="209"/>
      <c r="AL74" s="209"/>
      <c r="AM74" s="209"/>
      <c r="AN74" s="209"/>
      <c r="AO74" s="209"/>
      <c r="AP74" s="209"/>
      <c r="AQ74" s="209"/>
      <c r="AR74" s="209"/>
      <c r="AS74" s="209"/>
      <c r="AT74" s="523"/>
      <c r="AU74" s="209"/>
      <c r="AX74" s="20" t="str">
        <f>比較地域マスタ!AD9</f>
        <v>12238</v>
      </c>
      <c r="AY74" s="20" t="str">
        <f>IF(IFERROR(比較地域マスタ!$AE9,"")=0,"",IFERROR(比較地域マスタ!$AE9,""))</f>
        <v>いすみ市</v>
      </c>
      <c r="AZ74" s="18"/>
      <c r="BA74" s="24">
        <v>3</v>
      </c>
      <c r="BB74" s="24">
        <v>1</v>
      </c>
      <c r="BC74" s="20" t="str">
        <f t="shared" si="24"/>
        <v>12238</v>
      </c>
      <c r="BD74" s="20" t="str">
        <f t="shared" si="25"/>
        <v>いすみ市</v>
      </c>
      <c r="BE74" s="953">
        <f>VLOOKUP(BC74&amp;"_令和4年度",データシート3!A:AB,MATCH("ea_"&amp;"太陽光（建物系）"&amp;"_年間発電",データシート3!$A$1:$AB$1,0),0)/10^3+VLOOKUP(BC74&amp;"_令和4年度",データシート3!A:AB,MATCH("ea_"&amp;"太陽光（土地系）"&amp;"_年間発電",データシート3!$A$1:$AB$1,0),0)/10^3</f>
        <v>1578172.2179999999</v>
      </c>
      <c r="BF74" s="953">
        <f>VLOOKUP(BC74&amp;"_令和4年度",データシート3!A:AB,MATCH("ea_"&amp;"風力（陸上）"&amp;"_年間発電",データシート3!$A$1:$AB$1,0),0)/10^3</f>
        <v>31210.584999999999</v>
      </c>
      <c r="BG74" s="953">
        <f>VLOOKUP(BC74&amp;"_令和4年度",データシート3!A:AB,MATCH("ea_"&amp;"中小水（河川）"&amp;"_年間発電",データシート3!$A$1:$AB$1,0),0)/10^3+VLOOKUP(BC74&amp;"_令和4年度",データシート3!A:AB,MATCH("ea_"&amp;"中小水（農業用水路）"&amp;"_年間発電",データシート3!$A$1:$AB$1,0),0)/10^3</f>
        <v>0</v>
      </c>
      <c r="BH74" s="953">
        <f>VLOOKUP(BC74&amp;"_令和4年度",データシート3!A:AB,MATCH("ea_"&amp;"地熱（蒸気フラッシュ発電）"&amp;"_年間発電",データシート3!$A$1:$AB$1,0),0)/10^3+VLOOKUP(BC74&amp;"_令和4年度",データシート3!A:AB,MATCH("ea_"&amp;"地熱（バイナリー発電）"&amp;"_年間発電",データシート3!$A$1:$AB$1,0),0)/10^3+VLOOKUP(BC74&amp;"_令和4年度",データシート3!A:AB,MATCH("ea_"&amp;"地熱（低温バイナリー発電）"&amp;"_年間発電",データシート3!$A$1:$AB$1,0),0)/10^3</f>
        <v>478.78699999999992</v>
      </c>
      <c r="BI74" s="953">
        <f t="shared" si="26"/>
        <v>1609861.5899999999</v>
      </c>
      <c r="BJ74" s="953">
        <f>(VLOOKUP($BC74&amp;"_"&amp;$AZ$8,データシート3!$A:$AM,MATCH("da_製造業",データシート3!$A$1:$AM$1,0),0)+VLOOKUP($BC74&amp;"_"&amp;$AZ$8,データシート3!$A:$AM,MATCH("da_建設業・鉱業",データシート3!$A$1:$AM$1,0),0)+VLOOKUP($BC74&amp;"_"&amp;$AZ$8,データシート3!$A:$AM,MATCH("da_農林水産業",データシート3!$A$1:$AM$1,0),0)+VLOOKUP($BC74&amp;"_"&amp;$AZ$8,データシート3!$A:$AM,MATCH("da_業務",データシート3!$A$1:$AM$1,0),0)+VLOOKUP($BC74&amp;"_"&amp;$AZ$8,データシート3!$A:$AM,MATCH("da_家庭",データシート3!$A$1:$AM$1,0),0)+VLOOKUP($BC74&amp;"_"&amp;$AZ$8,データシート3!$A:$AM,MATCH("da_鉄道",データシート3!$A$1:$AM$1,0),0))/10^3</f>
        <v>164298.80157523704</v>
      </c>
      <c r="BK74" s="953">
        <f t="shared" si="21"/>
        <v>1445562.7884247629</v>
      </c>
      <c r="BL74" s="953">
        <f t="shared" si="22"/>
        <v>0</v>
      </c>
      <c r="BM74" s="953">
        <f t="shared" si="23"/>
        <v>1445562.7884247629</v>
      </c>
    </row>
    <row r="75" spans="1:93" ht="29.45" customHeight="1">
      <c r="A75" s="209"/>
      <c r="B75" s="595"/>
      <c r="C75" s="207"/>
      <c r="D75" s="208"/>
      <c r="E75" s="208"/>
      <c r="F75" s="207"/>
      <c r="G75" s="209"/>
      <c r="H75" s="209"/>
      <c r="I75" s="209"/>
      <c r="J75" s="209"/>
      <c r="K75" s="209"/>
      <c r="L75" s="209"/>
      <c r="M75" s="209"/>
      <c r="N75" s="209"/>
      <c r="O75" s="523"/>
      <c r="P75" s="209"/>
      <c r="Q75" s="517"/>
      <c r="R75" s="209"/>
      <c r="S75" s="209"/>
      <c r="T75" s="209"/>
      <c r="U75" s="209"/>
      <c r="V75" s="209"/>
      <c r="W75" s="209"/>
      <c r="X75" s="209"/>
      <c r="Y75" s="209"/>
      <c r="Z75" s="209"/>
      <c r="AA75" s="209"/>
      <c r="AB75" s="209"/>
      <c r="AC75" s="209"/>
      <c r="AD75" s="209"/>
      <c r="AE75" s="523"/>
      <c r="AF75" s="209"/>
      <c r="AG75" s="517"/>
      <c r="AH75" s="209"/>
      <c r="AI75" s="209"/>
      <c r="AJ75" s="209"/>
      <c r="AK75" s="209"/>
      <c r="AL75" s="209"/>
      <c r="AM75" s="209"/>
      <c r="AN75" s="209"/>
      <c r="AO75" s="209"/>
      <c r="AP75" s="209"/>
      <c r="AQ75" s="209"/>
      <c r="AR75" s="209"/>
      <c r="AS75" s="209"/>
      <c r="AT75" s="523"/>
      <c r="AU75" s="209"/>
      <c r="AX75" s="20" t="str">
        <f>比較地域マスタ!AD10</f>
        <v>12203</v>
      </c>
      <c r="AY75" s="20" t="str">
        <f>IF(IFERROR(比較地域マスタ!$AE10,"")=0,"",IFERROR(比較地域マスタ!$AE10,""))</f>
        <v>市川市</v>
      </c>
      <c r="AZ75" s="18"/>
      <c r="BA75" s="24">
        <v>4</v>
      </c>
      <c r="BB75" s="24">
        <v>1</v>
      </c>
      <c r="BC75" s="20" t="str">
        <f t="shared" si="24"/>
        <v>12203</v>
      </c>
      <c r="BD75" s="20" t="str">
        <f t="shared" si="25"/>
        <v>市川市</v>
      </c>
      <c r="BE75" s="953">
        <f>VLOOKUP(BC75&amp;"_令和4年度",データシート3!A:AB,MATCH("ea_"&amp;"太陽光（建物系）"&amp;"_年間発電",データシート3!$A$1:$AB$1,0),0)/10^3+VLOOKUP(BC75&amp;"_令和4年度",データシート3!A:AB,MATCH("ea_"&amp;"太陽光（土地系）"&amp;"_年間発電",データシート3!$A$1:$AB$1,0),0)/10^3</f>
        <v>1337351.4710000001</v>
      </c>
      <c r="BF75" s="953">
        <f>VLOOKUP(BC75&amp;"_令和4年度",データシート3!A:AB,MATCH("ea_"&amp;"風力（陸上）"&amp;"_年間発電",データシート3!$A$1:$AB$1,0),0)/10^3</f>
        <v>0</v>
      </c>
      <c r="BG75" s="953">
        <f>VLOOKUP(BC75&amp;"_令和4年度",データシート3!A:AB,MATCH("ea_"&amp;"中小水（河川）"&amp;"_年間発電",データシート3!$A$1:$AB$1,0),0)/10^3+VLOOKUP(BC75&amp;"_令和4年度",データシート3!A:AB,MATCH("ea_"&amp;"中小水（農業用水路）"&amp;"_年間発電",データシート3!$A$1:$AB$1,0),0)/10^3</f>
        <v>0</v>
      </c>
      <c r="BH75" s="953">
        <f>VLOOKUP(BC75&amp;"_令和4年度",データシート3!A:AB,MATCH("ea_"&amp;"地熱（蒸気フラッシュ発電）"&amp;"_年間発電",データシート3!$A$1:$AB$1,0),0)/10^3+VLOOKUP(BC75&amp;"_令和4年度",データシート3!A:AB,MATCH("ea_"&amp;"地熱（バイナリー発電）"&amp;"_年間発電",データシート3!$A$1:$AB$1,0),0)/10^3+VLOOKUP(BC75&amp;"_令和4年度",データシート3!A:AB,MATCH("ea_"&amp;"地熱（低温バイナリー発電）"&amp;"_年間発電",データシート3!$A$1:$AB$1,0),0)/10^3</f>
        <v>1770.6759999999999</v>
      </c>
      <c r="BI75" s="953">
        <f t="shared" si="26"/>
        <v>1339122.1470000001</v>
      </c>
      <c r="BJ75" s="953">
        <f>(VLOOKUP($BC75&amp;"_"&amp;$AZ$8,データシート3!$A:$AM,MATCH("da_製造業",データシート3!$A$1:$AM$1,0),0)+VLOOKUP($BC75&amp;"_"&amp;$AZ$8,データシート3!$A:$AM,MATCH("da_建設業・鉱業",データシート3!$A$1:$AM$1,0),0)+VLOOKUP($BC75&amp;"_"&amp;$AZ$8,データシート3!$A:$AM,MATCH("da_農林水産業",データシート3!$A$1:$AM$1,0),0)+VLOOKUP($BC75&amp;"_"&amp;$AZ$8,データシート3!$A:$AM,MATCH("da_業務",データシート3!$A$1:$AM$1,0),0)+VLOOKUP($BC75&amp;"_"&amp;$AZ$8,データシート3!$A:$AM,MATCH("da_家庭",データシート3!$A$1:$AM$1,0),0)+VLOOKUP($BC75&amp;"_"&amp;$AZ$8,データシート3!$A:$AM,MATCH("da_鉄道",データシート3!$A$1:$AM$1,0),0))/10^3</f>
        <v>2191881.3046004386</v>
      </c>
      <c r="BK75" s="953">
        <f t="shared" si="21"/>
        <v>-852759.15760043846</v>
      </c>
      <c r="BL75" s="953">
        <f t="shared" si="22"/>
        <v>-852759.15760043846</v>
      </c>
      <c r="BM75" s="953">
        <f t="shared" si="23"/>
        <v>0</v>
      </c>
    </row>
    <row r="76" spans="1:93" ht="30" customHeight="1">
      <c r="A76" s="209"/>
      <c r="B76" s="595"/>
      <c r="C76" s="207"/>
      <c r="D76" s="208"/>
      <c r="E76" s="208"/>
      <c r="F76" s="207"/>
      <c r="G76" s="209"/>
      <c r="H76" s="209"/>
      <c r="I76" s="209"/>
      <c r="J76" s="209"/>
      <c r="K76" s="209"/>
      <c r="L76" s="209"/>
      <c r="M76" s="209"/>
      <c r="N76" s="209"/>
      <c r="O76" s="523"/>
      <c r="P76" s="209"/>
      <c r="Q76" s="517"/>
      <c r="R76" s="209"/>
      <c r="S76" s="209"/>
      <c r="T76" s="209"/>
      <c r="U76" s="209"/>
      <c r="V76" s="209"/>
      <c r="W76" s="209"/>
      <c r="X76" s="209"/>
      <c r="Y76" s="209"/>
      <c r="Z76" s="209"/>
      <c r="AA76" s="209"/>
      <c r="AB76" s="209"/>
      <c r="AC76" s="209"/>
      <c r="AD76" s="209"/>
      <c r="AE76" s="523"/>
      <c r="AF76" s="209"/>
      <c r="AG76" s="517"/>
      <c r="AH76" s="209"/>
      <c r="AI76" s="209"/>
      <c r="AJ76" s="209"/>
      <c r="AK76" s="209"/>
      <c r="AL76" s="209"/>
      <c r="AM76" s="209"/>
      <c r="AN76" s="209"/>
      <c r="AO76" s="209"/>
      <c r="AP76" s="209"/>
      <c r="AQ76" s="209"/>
      <c r="AR76" s="209"/>
      <c r="AS76" s="209"/>
      <c r="AT76" s="523"/>
      <c r="AU76" s="209"/>
      <c r="AX76" s="20" t="str">
        <f>比較地域マスタ!AD11</f>
        <v>12421</v>
      </c>
      <c r="AY76" s="20" t="str">
        <f>IF(IFERROR(比較地域マスタ!$AE11,"")=0,"",IFERROR(比較地域マスタ!$AE11,""))</f>
        <v>一宮町</v>
      </c>
      <c r="AZ76" s="18"/>
      <c r="BA76" s="24">
        <v>5</v>
      </c>
      <c r="BB76" s="24">
        <v>1</v>
      </c>
      <c r="BC76" s="20" t="str">
        <f t="shared" si="24"/>
        <v>12421</v>
      </c>
      <c r="BD76" s="20" t="str">
        <f t="shared" si="25"/>
        <v>一宮町</v>
      </c>
      <c r="BE76" s="953">
        <f>VLOOKUP(BC76&amp;"_令和4年度",データシート3!A:AB,MATCH("ea_"&amp;"太陽光（建物系）"&amp;"_年間発電",データシート3!$A$1:$AB$1,0),0)/10^3+VLOOKUP(BC76&amp;"_令和4年度",データシート3!A:AB,MATCH("ea_"&amp;"太陽光（土地系）"&amp;"_年間発電",データシート3!$A$1:$AB$1,0),0)/10^3</f>
        <v>313919.06900000002</v>
      </c>
      <c r="BF76" s="953">
        <f>VLOOKUP(BC76&amp;"_令和4年度",データシート3!A:AB,MATCH("ea_"&amp;"風力（陸上）"&amp;"_年間発電",データシート3!$A$1:$AB$1,0),0)/10^3</f>
        <v>0</v>
      </c>
      <c r="BG76" s="953">
        <f>VLOOKUP(BC76&amp;"_令和4年度",データシート3!A:AB,MATCH("ea_"&amp;"中小水（河川）"&amp;"_年間発電",データシート3!$A$1:$AB$1,0),0)/10^3+VLOOKUP(BC76&amp;"_令和4年度",データシート3!A:AB,MATCH("ea_"&amp;"中小水（農業用水路）"&amp;"_年間発電",データシート3!$A$1:$AB$1,0),0)/10^3</f>
        <v>0</v>
      </c>
      <c r="BH76" s="953">
        <f>VLOOKUP(BC76&amp;"_令和4年度",データシート3!A:AB,MATCH("ea_"&amp;"地熱（蒸気フラッシュ発電）"&amp;"_年間発電",データシート3!$A$1:$AB$1,0),0)/10^3+VLOOKUP(BC76&amp;"_令和4年度",データシート3!A:AB,MATCH("ea_"&amp;"地熱（バイナリー発電）"&amp;"_年間発電",データシート3!$A$1:$AB$1,0),0)/10^3+VLOOKUP(BC76&amp;"_令和4年度",データシート3!A:AB,MATCH("ea_"&amp;"地熱（低温バイナリー発電）"&amp;"_年間発電",データシート3!$A$1:$AB$1,0),0)/10^3</f>
        <v>14.717000000000002</v>
      </c>
      <c r="BI76" s="953">
        <f t="shared" si="26"/>
        <v>313933.78600000002</v>
      </c>
      <c r="BJ76" s="953">
        <f>(VLOOKUP($BC76&amp;"_"&amp;$AZ$8,データシート3!$A:$AM,MATCH("da_製造業",データシート3!$A$1:$AM$1,0),0)+VLOOKUP($BC76&amp;"_"&amp;$AZ$8,データシート3!$A:$AM,MATCH("da_建設業・鉱業",データシート3!$A$1:$AM$1,0),0)+VLOOKUP($BC76&amp;"_"&amp;$AZ$8,データシート3!$A:$AM,MATCH("da_農林水産業",データシート3!$A$1:$AM$1,0),0)+VLOOKUP($BC76&amp;"_"&amp;$AZ$8,データシート3!$A:$AM,MATCH("da_業務",データシート3!$A$1:$AM$1,0),0)+VLOOKUP($BC76&amp;"_"&amp;$AZ$8,データシート3!$A:$AM,MATCH("da_家庭",データシート3!$A$1:$AM$1,0),0)+VLOOKUP($BC76&amp;"_"&amp;$AZ$8,データシート3!$A:$AM,MATCH("da_鉄道",データシート3!$A$1:$AM$1,0),0))/10^3</f>
        <v>59602.270917347414</v>
      </c>
      <c r="BK76" s="953">
        <f t="shared" si="21"/>
        <v>254331.51508265262</v>
      </c>
      <c r="BL76" s="953">
        <f t="shared" si="22"/>
        <v>0</v>
      </c>
      <c r="BM76" s="953">
        <f t="shared" si="23"/>
        <v>254331.51508265262</v>
      </c>
    </row>
    <row r="77" spans="1:93" ht="30" customHeight="1">
      <c r="A77" s="209"/>
      <c r="B77" s="595"/>
      <c r="C77" s="207"/>
      <c r="D77" s="208"/>
      <c r="E77" s="208"/>
      <c r="F77" s="207"/>
      <c r="G77" s="209"/>
      <c r="H77" s="209"/>
      <c r="I77" s="209"/>
      <c r="J77" s="209"/>
      <c r="K77" s="209"/>
      <c r="L77" s="209"/>
      <c r="M77" s="209"/>
      <c r="N77" s="209"/>
      <c r="O77" s="523"/>
      <c r="P77" s="209"/>
      <c r="Q77" s="517"/>
      <c r="R77" s="209"/>
      <c r="S77" s="209"/>
      <c r="T77" s="209"/>
      <c r="U77" s="209"/>
      <c r="V77" s="209"/>
      <c r="W77" s="209"/>
      <c r="X77" s="209"/>
      <c r="Y77" s="209"/>
      <c r="Z77" s="209"/>
      <c r="AA77" s="209"/>
      <c r="AB77" s="209"/>
      <c r="AC77" s="209"/>
      <c r="AD77" s="209"/>
      <c r="AE77" s="523"/>
      <c r="AF77" s="209"/>
      <c r="AG77" s="517"/>
      <c r="AH77" s="209"/>
      <c r="AI77" s="209"/>
      <c r="AJ77" s="209"/>
      <c r="AK77" s="209"/>
      <c r="AL77" s="209"/>
      <c r="AM77" s="209"/>
      <c r="AN77" s="209"/>
      <c r="AO77" s="209"/>
      <c r="AP77" s="209"/>
      <c r="AQ77" s="209"/>
      <c r="AR77" s="209"/>
      <c r="AS77" s="209"/>
      <c r="AT77" s="523"/>
      <c r="AU77" s="209"/>
      <c r="AX77" s="20" t="str">
        <f>比較地域マスタ!AD12</f>
        <v>12219</v>
      </c>
      <c r="AY77" s="20" t="str">
        <f>IF(IFERROR(比較地域マスタ!$AE12,"")=0,"",IFERROR(比較地域マスタ!$AE12,""))</f>
        <v>市原市</v>
      </c>
      <c r="AZ77" s="18"/>
      <c r="BA77" s="24">
        <v>6</v>
      </c>
      <c r="BB77" s="24">
        <v>1</v>
      </c>
      <c r="BC77" s="20" t="str">
        <f t="shared" si="24"/>
        <v>12219</v>
      </c>
      <c r="BD77" s="20" t="str">
        <f t="shared" si="25"/>
        <v>市原市</v>
      </c>
      <c r="BE77" s="953">
        <f>VLOOKUP(BC77&amp;"_令和4年度",データシート3!A:AB,MATCH("ea_"&amp;"太陽光（建物系）"&amp;"_年間発電",データシート3!$A$1:$AB$1,0),0)/10^3+VLOOKUP(BC77&amp;"_令和4年度",データシート3!A:AB,MATCH("ea_"&amp;"太陽光（土地系）"&amp;"_年間発電",データシート3!$A$1:$AB$1,0),0)/10^3</f>
        <v>3333977.5369999995</v>
      </c>
      <c r="BF77" s="953">
        <f>VLOOKUP(BC77&amp;"_令和4年度",データシート3!A:AB,MATCH("ea_"&amp;"風力（陸上）"&amp;"_年間発電",データシート3!$A$1:$AB$1,0),0)/10^3</f>
        <v>131261.323</v>
      </c>
      <c r="BG77" s="953">
        <f>VLOOKUP(BC77&amp;"_令和4年度",データシート3!A:AB,MATCH("ea_"&amp;"中小水（河川）"&amp;"_年間発電",データシート3!$A$1:$AB$1,0),0)/10^3+VLOOKUP(BC77&amp;"_令和4年度",データシート3!A:AB,MATCH("ea_"&amp;"中小水（農業用水路）"&amp;"_年間発電",データシート3!$A$1:$AB$1,0),0)/10^3</f>
        <v>0</v>
      </c>
      <c r="BH77" s="953">
        <f>VLOOKUP(BC77&amp;"_令和4年度",データシート3!A:AB,MATCH("ea_"&amp;"地熱（蒸気フラッシュ発電）"&amp;"_年間発電",データシート3!$A$1:$AB$1,0),0)/10^3+VLOOKUP(BC77&amp;"_令和4年度",データシート3!A:AB,MATCH("ea_"&amp;"地熱（バイナリー発電）"&amp;"_年間発電",データシート3!$A$1:$AB$1,0),0)/10^3+VLOOKUP(BC77&amp;"_令和4年度",データシート3!A:AB,MATCH("ea_"&amp;"地熱（低温バイナリー発電）"&amp;"_年間発電",データシート3!$A$1:$AB$1,0),0)/10^3</f>
        <v>1029.44</v>
      </c>
      <c r="BI77" s="953">
        <f t="shared" si="26"/>
        <v>3466268.2999999993</v>
      </c>
      <c r="BJ77" s="953">
        <f>(VLOOKUP($BC77&amp;"_"&amp;$AZ$8,データシート3!$A:$AM,MATCH("da_製造業",データシート3!$A$1:$AM$1,0),0)+VLOOKUP($BC77&amp;"_"&amp;$AZ$8,データシート3!$A:$AM,MATCH("da_建設業・鉱業",データシート3!$A$1:$AM$1,0),0)+VLOOKUP($BC77&amp;"_"&amp;$AZ$8,データシート3!$A:$AM,MATCH("da_農林水産業",データシート3!$A$1:$AM$1,0),0)+VLOOKUP($BC77&amp;"_"&amp;$AZ$8,データシート3!$A:$AM,MATCH("da_業務",データシート3!$A$1:$AM$1,0),0)+VLOOKUP($BC77&amp;"_"&amp;$AZ$8,データシート3!$A:$AM,MATCH("da_家庭",データシート3!$A$1:$AM$1,0),0)+VLOOKUP($BC77&amp;"_"&amp;$AZ$8,データシート3!$A:$AM,MATCH("da_鉄道",データシート3!$A$1:$AM$1,0),0))/10^3</f>
        <v>5327785.9157880805</v>
      </c>
      <c r="BK77" s="953">
        <f t="shared" si="21"/>
        <v>-1861517.6157880812</v>
      </c>
      <c r="BL77" s="953">
        <f t="shared" si="22"/>
        <v>-1861517.6157880812</v>
      </c>
      <c r="BM77" s="953">
        <f t="shared" si="23"/>
        <v>0</v>
      </c>
    </row>
    <row r="78" spans="1:93" ht="30" customHeight="1">
      <c r="A78" s="209"/>
      <c r="B78" s="595"/>
      <c r="C78" s="207"/>
      <c r="D78" s="208"/>
      <c r="E78" s="208"/>
      <c r="F78" s="207"/>
      <c r="G78" s="209"/>
      <c r="H78" s="209"/>
      <c r="I78" s="209"/>
      <c r="J78" s="209"/>
      <c r="K78" s="209"/>
      <c r="L78" s="209"/>
      <c r="M78" s="209"/>
      <c r="N78" s="209"/>
      <c r="O78" s="523"/>
      <c r="P78" s="209"/>
      <c r="Q78" s="517"/>
      <c r="R78" s="209"/>
      <c r="S78" s="209"/>
      <c r="T78" s="209"/>
      <c r="U78" s="209"/>
      <c r="V78" s="209"/>
      <c r="W78" s="209"/>
      <c r="X78" s="209"/>
      <c r="Y78" s="209"/>
      <c r="Z78" s="209"/>
      <c r="AA78" s="209"/>
      <c r="AB78" s="209"/>
      <c r="AC78" s="209"/>
      <c r="AD78" s="209"/>
      <c r="AE78" s="523"/>
      <c r="AF78" s="209"/>
      <c r="AG78" s="517"/>
      <c r="AH78" s="209"/>
      <c r="AI78" s="209"/>
      <c r="AJ78" s="209"/>
      <c r="AK78" s="209"/>
      <c r="AL78" s="209"/>
      <c r="AM78" s="209"/>
      <c r="AN78" s="209"/>
      <c r="AO78" s="209"/>
      <c r="AP78" s="209"/>
      <c r="AQ78" s="209"/>
      <c r="AR78" s="209"/>
      <c r="AS78" s="209"/>
      <c r="AT78" s="523"/>
      <c r="AU78" s="209"/>
      <c r="AX78" s="20" t="str">
        <f>比較地域マスタ!AD13</f>
        <v>12231</v>
      </c>
      <c r="AY78" s="20" t="str">
        <f>IF(IFERROR(比較地域マスタ!$AE13,"")=0,"",IFERROR(比較地域マスタ!$AE13,""))</f>
        <v>印西市</v>
      </c>
      <c r="AZ78" s="18"/>
      <c r="BA78" s="24">
        <v>7</v>
      </c>
      <c r="BB78" s="24">
        <v>1</v>
      </c>
      <c r="BC78" s="20" t="str">
        <f t="shared" si="24"/>
        <v>12231</v>
      </c>
      <c r="BD78" s="20" t="str">
        <f t="shared" si="25"/>
        <v>印西市</v>
      </c>
      <c r="BE78" s="953">
        <f>VLOOKUP(BC78&amp;"_令和4年度",データシート3!A:AB,MATCH("ea_"&amp;"太陽光（建物系）"&amp;"_年間発電",データシート3!$A$1:$AB$1,0),0)/10^3+VLOOKUP(BC78&amp;"_令和4年度",データシート3!A:AB,MATCH("ea_"&amp;"太陽光（土地系）"&amp;"_年間発電",データシート3!$A$1:$AB$1,0),0)/10^3</f>
        <v>1288096.2209999999</v>
      </c>
      <c r="BF78" s="953">
        <f>VLOOKUP(BC78&amp;"_令和4年度",データシート3!A:AB,MATCH("ea_"&amp;"風力（陸上）"&amp;"_年間発電",データシート3!$A$1:$AB$1,0),0)/10^3</f>
        <v>1099.902</v>
      </c>
      <c r="BG78" s="953">
        <f>VLOOKUP(BC78&amp;"_令和4年度",データシート3!A:AB,MATCH("ea_"&amp;"中小水（河川）"&amp;"_年間発電",データシート3!$A$1:$AB$1,0),0)/10^3+VLOOKUP(BC78&amp;"_令和4年度",データシート3!A:AB,MATCH("ea_"&amp;"中小水（農業用水路）"&amp;"_年間発電",データシート3!$A$1:$AB$1,0),0)/10^3</f>
        <v>0</v>
      </c>
      <c r="BH78" s="953">
        <f>VLOOKUP(BC78&amp;"_令和4年度",データシート3!A:AB,MATCH("ea_"&amp;"地熱（蒸気フラッシュ発電）"&amp;"_年間発電",データシート3!$A$1:$AB$1,0),0)/10^3+VLOOKUP(BC78&amp;"_令和4年度",データシート3!A:AB,MATCH("ea_"&amp;"地熱（バイナリー発電）"&amp;"_年間発電",データシート3!$A$1:$AB$1,0),0)/10^3+VLOOKUP(BC78&amp;"_令和4年度",データシート3!A:AB,MATCH("ea_"&amp;"地熱（低温バイナリー発電）"&amp;"_年間発電",データシート3!$A$1:$AB$1,0),0)/10^3</f>
        <v>296.78899999999993</v>
      </c>
      <c r="BI78" s="953">
        <f t="shared" si="26"/>
        <v>1289492.912</v>
      </c>
      <c r="BJ78" s="953">
        <f>(VLOOKUP($BC78&amp;"_"&amp;$AZ$8,データシート3!$A:$AM,MATCH("da_製造業",データシート3!$A$1:$AM$1,0),0)+VLOOKUP($BC78&amp;"_"&amp;$AZ$8,データシート3!$A:$AM,MATCH("da_建設業・鉱業",データシート3!$A$1:$AM$1,0),0)+VLOOKUP($BC78&amp;"_"&amp;$AZ$8,データシート3!$A:$AM,MATCH("da_農林水産業",データシート3!$A$1:$AM$1,0),0)+VLOOKUP($BC78&amp;"_"&amp;$AZ$8,データシート3!$A:$AM,MATCH("da_業務",データシート3!$A$1:$AM$1,0),0)+VLOOKUP($BC78&amp;"_"&amp;$AZ$8,データシート3!$A:$AM,MATCH("da_家庭",データシート3!$A$1:$AM$1,0),0)+VLOOKUP($BC78&amp;"_"&amp;$AZ$8,データシート3!$A:$AM,MATCH("da_鉄道",データシート3!$A$1:$AM$1,0),0))/10^3</f>
        <v>446154.25050536747</v>
      </c>
      <c r="BK78" s="953">
        <f t="shared" si="21"/>
        <v>843338.66149463248</v>
      </c>
      <c r="BL78" s="953">
        <f t="shared" si="22"/>
        <v>0</v>
      </c>
      <c r="BM78" s="953">
        <f t="shared" si="23"/>
        <v>843338.66149463248</v>
      </c>
    </row>
    <row r="79" spans="1:93" ht="30" customHeight="1">
      <c r="A79" s="209"/>
      <c r="B79" s="595"/>
      <c r="C79" s="207"/>
      <c r="D79" s="208"/>
      <c r="E79" s="208"/>
      <c r="F79" s="207"/>
      <c r="G79" s="209"/>
      <c r="H79" s="209"/>
      <c r="I79" s="209"/>
      <c r="J79" s="209"/>
      <c r="K79" s="209"/>
      <c r="L79" s="209"/>
      <c r="M79" s="209"/>
      <c r="N79" s="209"/>
      <c r="O79" s="523"/>
      <c r="P79" s="209"/>
      <c r="Q79" s="517"/>
      <c r="R79" s="209"/>
      <c r="S79" s="209"/>
      <c r="T79" s="209"/>
      <c r="U79" s="209"/>
      <c r="V79" s="209"/>
      <c r="W79" s="209"/>
      <c r="X79" s="209"/>
      <c r="Y79" s="209"/>
      <c r="Z79" s="209"/>
      <c r="AA79" s="209"/>
      <c r="AB79" s="209"/>
      <c r="AC79" s="209"/>
      <c r="AD79" s="209"/>
      <c r="AE79" s="523"/>
      <c r="AF79" s="209"/>
      <c r="AG79" s="517"/>
      <c r="AH79" s="209"/>
      <c r="AI79" s="209"/>
      <c r="AJ79" s="209"/>
      <c r="AK79" s="209"/>
      <c r="AL79" s="209"/>
      <c r="AM79" s="209"/>
      <c r="AN79" s="209"/>
      <c r="AO79" s="209"/>
      <c r="AP79" s="209"/>
      <c r="AQ79" s="209"/>
      <c r="AR79" s="209"/>
      <c r="AS79" s="209"/>
      <c r="AT79" s="523"/>
      <c r="AU79" s="209"/>
      <c r="AX79" s="20" t="str">
        <f>比較地域マスタ!AD14</f>
        <v>12227</v>
      </c>
      <c r="AY79" s="20" t="str">
        <f>IF(IFERROR(比較地域マスタ!$AE14,"")=0,"",IFERROR(比較地域マスタ!$AE14,""))</f>
        <v>浦安市</v>
      </c>
      <c r="AZ79" s="18"/>
      <c r="BA79" s="24">
        <v>8</v>
      </c>
      <c r="BB79" s="24">
        <v>1</v>
      </c>
      <c r="BC79" s="20" t="str">
        <f t="shared" si="24"/>
        <v>12227</v>
      </c>
      <c r="BD79" s="20" t="str">
        <f t="shared" si="25"/>
        <v>浦安市</v>
      </c>
      <c r="BE79" s="953">
        <f>VLOOKUP(BC79&amp;"_令和4年度",データシート3!A:AB,MATCH("ea_"&amp;"太陽光（建物系）"&amp;"_年間発電",データシート3!$A$1:$AB$1,0),0)/10^3+VLOOKUP(BC79&amp;"_令和4年度",データシート3!A:AB,MATCH("ea_"&amp;"太陽光（土地系）"&amp;"_年間発電",データシート3!$A$1:$AB$1,0),0)/10^3</f>
        <v>384811.01500000001</v>
      </c>
      <c r="BF79" s="953">
        <f>VLOOKUP(BC79&amp;"_令和4年度",データシート3!A:AB,MATCH("ea_"&amp;"風力（陸上）"&amp;"_年間発電",データシート3!$A$1:$AB$1,0),0)/10^3</f>
        <v>0</v>
      </c>
      <c r="BG79" s="953">
        <f>VLOOKUP(BC79&amp;"_令和4年度",データシート3!A:AB,MATCH("ea_"&amp;"中小水（河川）"&amp;"_年間発電",データシート3!$A$1:$AB$1,0),0)/10^3+VLOOKUP(BC79&amp;"_令和4年度",データシート3!A:AB,MATCH("ea_"&amp;"中小水（農業用水路）"&amp;"_年間発電",データシート3!$A$1:$AB$1,0),0)/10^3</f>
        <v>0</v>
      </c>
      <c r="BH79" s="953">
        <f>VLOOKUP(BC79&amp;"_令和4年度",データシート3!A:AB,MATCH("ea_"&amp;"地熱（蒸気フラッシュ発電）"&amp;"_年間発電",データシート3!$A$1:$AB$1,0),0)/10^3+VLOOKUP(BC79&amp;"_令和4年度",データシート3!A:AB,MATCH("ea_"&amp;"地熱（バイナリー発電）"&amp;"_年間発電",データシート3!$A$1:$AB$1,0),0)/10^3+VLOOKUP(BC79&amp;"_令和4年度",データシート3!A:AB,MATCH("ea_"&amp;"地熱（低温バイナリー発電）"&amp;"_年間発電",データシート3!$A$1:$AB$1,0),0)/10^3</f>
        <v>56.659999999999989</v>
      </c>
      <c r="BI79" s="953">
        <f t="shared" si="26"/>
        <v>384867.67499999999</v>
      </c>
      <c r="BJ79" s="953">
        <f>(VLOOKUP($BC79&amp;"_"&amp;$AZ$8,データシート3!$A:$AM,MATCH("da_製造業",データシート3!$A$1:$AM$1,0),0)+VLOOKUP($BC79&amp;"_"&amp;$AZ$8,データシート3!$A:$AM,MATCH("da_建設業・鉱業",データシート3!$A$1:$AM$1,0),0)+VLOOKUP($BC79&amp;"_"&amp;$AZ$8,データシート3!$A:$AM,MATCH("da_農林水産業",データシート3!$A$1:$AM$1,0),0)+VLOOKUP($BC79&amp;"_"&amp;$AZ$8,データシート3!$A:$AM,MATCH("da_業務",データシート3!$A$1:$AM$1,0),0)+VLOOKUP($BC79&amp;"_"&amp;$AZ$8,データシート3!$A:$AM,MATCH("da_家庭",データシート3!$A$1:$AM$1,0),0)+VLOOKUP($BC79&amp;"_"&amp;$AZ$8,データシート3!$A:$AM,MATCH("da_鉄道",データシート3!$A$1:$AM$1,0),0))/10^3</f>
        <v>1037535.5565260794</v>
      </c>
      <c r="BK79" s="953">
        <f t="shared" si="21"/>
        <v>-652667.88152607949</v>
      </c>
      <c r="BL79" s="953">
        <f>IF(BK79&gt;0,0,BK79)</f>
        <v>-652667.88152607949</v>
      </c>
      <c r="BM79" s="953">
        <f>IF(BK79&gt;0,BK79,0)</f>
        <v>0</v>
      </c>
    </row>
    <row r="80" spans="1:93" ht="30" customHeight="1">
      <c r="A80" s="209"/>
      <c r="B80" s="595"/>
      <c r="C80" s="207"/>
      <c r="D80" s="208"/>
      <c r="E80" s="208"/>
      <c r="F80" s="207"/>
      <c r="G80" s="209"/>
      <c r="H80" s="209"/>
      <c r="I80" s="209"/>
      <c r="J80" s="209"/>
      <c r="K80" s="209"/>
      <c r="L80" s="209"/>
      <c r="M80" s="209"/>
      <c r="N80" s="209"/>
      <c r="O80" s="523"/>
      <c r="P80" s="209"/>
      <c r="Q80" s="517"/>
      <c r="R80" s="209"/>
      <c r="S80" s="209"/>
      <c r="T80" s="209"/>
      <c r="U80" s="209"/>
      <c r="V80" s="209"/>
      <c r="W80" s="209"/>
      <c r="X80" s="209"/>
      <c r="Y80" s="209"/>
      <c r="Z80" s="209"/>
      <c r="AA80" s="209"/>
      <c r="AB80" s="209"/>
      <c r="AC80" s="209"/>
      <c r="AD80" s="209"/>
      <c r="AE80" s="523"/>
      <c r="AF80" s="209"/>
      <c r="AG80" s="517"/>
      <c r="AH80" s="209"/>
      <c r="AI80" s="209"/>
      <c r="AJ80" s="209"/>
      <c r="AK80" s="209"/>
      <c r="AL80" s="209"/>
      <c r="AM80" s="209"/>
      <c r="AN80" s="209"/>
      <c r="AO80" s="209"/>
      <c r="AP80" s="209"/>
      <c r="AQ80" s="209"/>
      <c r="AR80" s="209"/>
      <c r="AS80" s="209"/>
      <c r="AT80" s="523"/>
      <c r="AU80" s="209"/>
      <c r="AX80" s="20" t="str">
        <f>比較地域マスタ!AD15</f>
        <v>12239</v>
      </c>
      <c r="AY80" s="20" t="str">
        <f>IF(IFERROR(比較地域マスタ!$AE15,"")=0,"",IFERROR(比較地域マスタ!$AE15,""))</f>
        <v>大網白里市</v>
      </c>
      <c r="AZ80" s="18"/>
      <c r="BA80" s="24">
        <v>9</v>
      </c>
      <c r="BB80" s="24">
        <v>1</v>
      </c>
      <c r="BC80" s="20" t="str">
        <f t="shared" si="24"/>
        <v>12239</v>
      </c>
      <c r="BD80" s="20" t="str">
        <f t="shared" si="25"/>
        <v>大網白里市</v>
      </c>
      <c r="BE80" s="953">
        <f>VLOOKUP(BC80&amp;"_令和4年度",データシート3!A:AB,MATCH("ea_"&amp;"太陽光（建物系）"&amp;"_年間発電",データシート3!$A$1:$AB$1,0),0)/10^3+VLOOKUP(BC80&amp;"_令和4年度",データシート3!A:AB,MATCH("ea_"&amp;"太陽光（土地系）"&amp;"_年間発電",データシート3!$A$1:$AB$1,0),0)/10^3</f>
        <v>1185045.8229999999</v>
      </c>
      <c r="BF80" s="953">
        <f>VLOOKUP(BC80&amp;"_令和4年度",データシート3!A:AB,MATCH("ea_"&amp;"風力（陸上）"&amp;"_年間発電",データシート3!$A$1:$AB$1,0),0)/10^3</f>
        <v>0</v>
      </c>
      <c r="BG80" s="953">
        <f>VLOOKUP(BC80&amp;"_令和4年度",データシート3!A:AB,MATCH("ea_"&amp;"中小水（河川）"&amp;"_年間発電",データシート3!$A$1:$AB$1,0),0)/10^3+VLOOKUP(BC80&amp;"_令和4年度",データシート3!A:AB,MATCH("ea_"&amp;"中小水（農業用水路）"&amp;"_年間発電",データシート3!$A$1:$AB$1,0),0)/10^3</f>
        <v>0</v>
      </c>
      <c r="BH80" s="953">
        <f>VLOOKUP(BC80&amp;"_令和4年度",データシート3!A:AB,MATCH("ea_"&amp;"地熱（蒸気フラッシュ発電）"&amp;"_年間発電",データシート3!$A$1:$AB$1,0),0)/10^3+VLOOKUP(BC80&amp;"_令和4年度",データシート3!A:AB,MATCH("ea_"&amp;"地熱（バイナリー発電）"&amp;"_年間発電",データシート3!$A$1:$AB$1,0),0)/10^3+VLOOKUP(BC80&amp;"_令和4年度",データシート3!A:AB,MATCH("ea_"&amp;"地熱（低温バイナリー発電）"&amp;"_年間発電",データシート3!$A$1:$AB$1,0),0)/10^3</f>
        <v>8921.8150000000005</v>
      </c>
      <c r="BI80" s="953">
        <f t="shared" si="26"/>
        <v>1193967.6379999998</v>
      </c>
      <c r="BJ80" s="953">
        <f>(VLOOKUP($BC80&amp;"_"&amp;$AZ$8,データシート3!$A:$AM,MATCH("da_製造業",データシート3!$A$1:$AM$1,0),0)+VLOOKUP($BC80&amp;"_"&amp;$AZ$8,データシート3!$A:$AM,MATCH("da_建設業・鉱業",データシート3!$A$1:$AM$1,0),0)+VLOOKUP($BC80&amp;"_"&amp;$AZ$8,データシート3!$A:$AM,MATCH("da_農林水産業",データシート3!$A$1:$AM$1,0),0)+VLOOKUP($BC80&amp;"_"&amp;$AZ$8,データシート3!$A:$AM,MATCH("da_業務",データシート3!$A$1:$AM$1,0),0)+VLOOKUP($BC80&amp;"_"&amp;$AZ$8,データシート3!$A:$AM,MATCH("da_家庭",データシート3!$A$1:$AM$1,0),0)+VLOOKUP($BC80&amp;"_"&amp;$AZ$8,データシート3!$A:$AM,MATCH("da_鉄道",データシート3!$A$1:$AM$1,0),0))/10^3</f>
        <v>162751.96349117238</v>
      </c>
      <c r="BK80" s="953">
        <f t="shared" si="21"/>
        <v>1031215.6745088274</v>
      </c>
      <c r="BL80" s="953">
        <f t="shared" si="22"/>
        <v>0</v>
      </c>
      <c r="BM80" s="953">
        <f t="shared" si="23"/>
        <v>1031215.6745088274</v>
      </c>
    </row>
    <row r="81" spans="1:93" ht="30" customHeight="1">
      <c r="A81" s="209"/>
      <c r="B81" s="595"/>
      <c r="C81" s="207"/>
      <c r="D81" s="208"/>
      <c r="E81" s="208"/>
      <c r="F81" s="207"/>
      <c r="G81" s="209"/>
      <c r="H81" s="209"/>
      <c r="I81" s="209"/>
      <c r="J81" s="209"/>
      <c r="K81" s="209"/>
      <c r="L81" s="209"/>
      <c r="M81" s="209"/>
      <c r="N81" s="209"/>
      <c r="O81" s="523"/>
      <c r="P81" s="209"/>
      <c r="Q81" s="517"/>
      <c r="R81" s="209"/>
      <c r="S81" s="209"/>
      <c r="T81" s="209"/>
      <c r="U81" s="209"/>
      <c r="V81" s="209"/>
      <c r="W81" s="209"/>
      <c r="X81" s="209"/>
      <c r="Y81" s="209"/>
      <c r="Z81" s="209"/>
      <c r="AA81" s="209"/>
      <c r="AB81" s="209"/>
      <c r="AC81" s="209"/>
      <c r="AD81" s="209"/>
      <c r="AE81" s="523"/>
      <c r="AF81" s="209"/>
      <c r="AG81" s="517"/>
      <c r="AH81" s="209"/>
      <c r="AI81" s="209"/>
      <c r="AJ81" s="209"/>
      <c r="AK81" s="209"/>
      <c r="AL81" s="209"/>
      <c r="AM81" s="209"/>
      <c r="AN81" s="209"/>
      <c r="AO81" s="209"/>
      <c r="AP81" s="209"/>
      <c r="AQ81" s="209"/>
      <c r="AR81" s="209"/>
      <c r="AS81" s="209"/>
      <c r="AT81" s="523"/>
      <c r="AU81" s="209"/>
      <c r="AX81" s="20" t="str">
        <f>比較地域マスタ!AD16</f>
        <v>12441</v>
      </c>
      <c r="AY81" s="20" t="str">
        <f>IF(IFERROR(比較地域マスタ!$AE16,"")=0,"",IFERROR(比較地域マスタ!$AE16,""))</f>
        <v>大多喜町</v>
      </c>
      <c r="AZ81" s="18"/>
      <c r="BA81" s="24">
        <v>10</v>
      </c>
      <c r="BB81" s="24">
        <v>1</v>
      </c>
      <c r="BC81" s="20" t="str">
        <f t="shared" si="24"/>
        <v>12441</v>
      </c>
      <c r="BD81" s="20" t="str">
        <f t="shared" si="25"/>
        <v>大多喜町</v>
      </c>
      <c r="BE81" s="953">
        <f>VLOOKUP(BC81&amp;"_令和4年度",データシート3!A:AB,MATCH("ea_"&amp;"太陽光（建物系）"&amp;"_年間発電",データシート3!$A$1:$AB$1,0),0)/10^3+VLOOKUP(BC81&amp;"_令和4年度",データシート3!A:AB,MATCH("ea_"&amp;"太陽光（土地系）"&amp;"_年間発電",データシート3!$A$1:$AB$1,0),0)/10^3</f>
        <v>472968.56399999995</v>
      </c>
      <c r="BF81" s="953">
        <f>VLOOKUP(BC81&amp;"_令和4年度",データシート3!A:AB,MATCH("ea_"&amp;"風力（陸上）"&amp;"_年間発電",データシート3!$A$1:$AB$1,0),0)/10^3</f>
        <v>421957.739</v>
      </c>
      <c r="BG81" s="953">
        <f>VLOOKUP(BC81&amp;"_令和4年度",データシート3!A:AB,MATCH("ea_"&amp;"中小水（河川）"&amp;"_年間発電",データシート3!$A$1:$AB$1,0),0)/10^3+VLOOKUP(BC81&amp;"_令和4年度",データシート3!A:AB,MATCH("ea_"&amp;"中小水（農業用水路）"&amp;"_年間発電",データシート3!$A$1:$AB$1,0),0)/10^3</f>
        <v>0</v>
      </c>
      <c r="BH81" s="953">
        <f>VLOOKUP(BC81&amp;"_令和4年度",データシート3!A:AB,MATCH("ea_"&amp;"地熱（蒸気フラッシュ発電）"&amp;"_年間発電",データシート3!$A$1:$AB$1,0),0)/10^3+VLOOKUP(BC81&amp;"_令和4年度",データシート3!A:AB,MATCH("ea_"&amp;"地熱（バイナリー発電）"&amp;"_年間発電",データシート3!$A$1:$AB$1,0),0)/10^3+VLOOKUP(BC81&amp;"_令和4年度",データシート3!A:AB,MATCH("ea_"&amp;"地熱（低温バイナリー発電）"&amp;"_年間発電",データシート3!$A$1:$AB$1,0),0)/10^3</f>
        <v>65.734999999999999</v>
      </c>
      <c r="BI81" s="953">
        <f t="shared" si="26"/>
        <v>894992.03799999994</v>
      </c>
      <c r="BJ81" s="953">
        <f>(VLOOKUP($BC81&amp;"_"&amp;$AZ$8,データシート3!$A:$AM,MATCH("da_製造業",データシート3!$A$1:$AM$1,0),0)+VLOOKUP($BC81&amp;"_"&amp;$AZ$8,データシート3!$A:$AM,MATCH("da_建設業・鉱業",データシート3!$A$1:$AM$1,0),0)+VLOOKUP($BC81&amp;"_"&amp;$AZ$8,データシート3!$A:$AM,MATCH("da_農林水産業",データシート3!$A$1:$AM$1,0),0)+VLOOKUP($BC81&amp;"_"&amp;$AZ$8,データシート3!$A:$AM,MATCH("da_業務",データシート3!$A$1:$AM$1,0),0)+VLOOKUP($BC81&amp;"_"&amp;$AZ$8,データシート3!$A:$AM,MATCH("da_家庭",データシート3!$A$1:$AM$1,0),0)+VLOOKUP($BC81&amp;"_"&amp;$AZ$8,データシート3!$A:$AM,MATCH("da_鉄道",データシート3!$A$1:$AM$1,0),0))/10^3</f>
        <v>62227.570972390167</v>
      </c>
      <c r="BK81" s="953">
        <f t="shared" si="21"/>
        <v>832764.46702760982</v>
      </c>
      <c r="BL81" s="953">
        <f t="shared" si="22"/>
        <v>0</v>
      </c>
      <c r="BM81" s="953">
        <f t="shared" si="23"/>
        <v>832764.46702760982</v>
      </c>
    </row>
    <row r="82" spans="1:93" ht="30" customHeight="1">
      <c r="A82" s="209"/>
      <c r="B82" s="595"/>
      <c r="C82" s="207"/>
      <c r="D82" s="208"/>
      <c r="E82" s="208"/>
      <c r="F82" s="207"/>
      <c r="G82" s="209"/>
      <c r="H82" s="209"/>
      <c r="I82" s="209"/>
      <c r="J82" s="209"/>
      <c r="K82" s="209"/>
      <c r="L82" s="209"/>
      <c r="M82" s="209"/>
      <c r="N82" s="209"/>
      <c r="O82" s="523"/>
      <c r="P82" s="209"/>
      <c r="Q82" s="517"/>
      <c r="R82" s="209"/>
      <c r="S82" s="209"/>
      <c r="T82" s="209"/>
      <c r="U82" s="209"/>
      <c r="V82" s="209"/>
      <c r="W82" s="209"/>
      <c r="X82" s="209"/>
      <c r="Y82" s="209"/>
      <c r="Z82" s="209"/>
      <c r="AA82" s="209"/>
      <c r="AB82" s="209"/>
      <c r="AC82" s="209"/>
      <c r="AD82" s="209"/>
      <c r="AE82" s="523"/>
      <c r="AF82" s="209"/>
      <c r="AG82" s="517"/>
      <c r="AH82" s="209"/>
      <c r="AI82" s="209"/>
      <c r="AJ82" s="209"/>
      <c r="AK82" s="209"/>
      <c r="AL82" s="209"/>
      <c r="AM82" s="209"/>
      <c r="AN82" s="209"/>
      <c r="AO82" s="209"/>
      <c r="AP82" s="209"/>
      <c r="AQ82" s="209"/>
      <c r="AR82" s="209"/>
      <c r="AS82" s="209"/>
      <c r="AT82" s="523"/>
      <c r="AU82" s="209"/>
      <c r="AX82" s="20" t="str">
        <f>比較地域マスタ!AD17</f>
        <v>12443</v>
      </c>
      <c r="AY82" s="20" t="str">
        <f>IF(IFERROR(比較地域マスタ!$AE17,"")=0,"",IFERROR(比較地域マスタ!$AE17,""))</f>
        <v>御宿町</v>
      </c>
      <c r="AZ82" s="18"/>
      <c r="BA82" s="24">
        <v>11</v>
      </c>
      <c r="BB82" s="24">
        <v>1</v>
      </c>
      <c r="BC82" s="20" t="str">
        <f t="shared" si="24"/>
        <v>12443</v>
      </c>
      <c r="BD82" s="20" t="str">
        <f t="shared" si="25"/>
        <v>御宿町</v>
      </c>
      <c r="BE82" s="953">
        <f>VLOOKUP(BC82&amp;"_令和4年度",データシート3!A:AB,MATCH("ea_"&amp;"太陽光（建物系）"&amp;"_年間発電",データシート3!$A$1:$AB$1,0),0)/10^3+VLOOKUP(BC82&amp;"_令和4年度",データシート3!A:AB,MATCH("ea_"&amp;"太陽光（土地系）"&amp;"_年間発電",データシート3!$A$1:$AB$1,0),0)/10^3</f>
        <v>140826.33400000003</v>
      </c>
      <c r="BF82" s="953">
        <f>VLOOKUP(BC82&amp;"_令和4年度",データシート3!A:AB,MATCH("ea_"&amp;"風力（陸上）"&amp;"_年間発電",データシート3!$A$1:$AB$1,0),0)/10^3</f>
        <v>46002.445</v>
      </c>
      <c r="BG82" s="953">
        <f>VLOOKUP(BC82&amp;"_令和4年度",データシート3!A:AB,MATCH("ea_"&amp;"中小水（河川）"&amp;"_年間発電",データシート3!$A$1:$AB$1,0),0)/10^3+VLOOKUP(BC82&amp;"_令和4年度",データシート3!A:AB,MATCH("ea_"&amp;"中小水（農業用水路）"&amp;"_年間発電",データシート3!$A$1:$AB$1,0),0)/10^3</f>
        <v>0</v>
      </c>
      <c r="BH82" s="953">
        <f>VLOOKUP(BC82&amp;"_令和4年度",データシート3!A:AB,MATCH("ea_"&amp;"地熱（蒸気フラッシュ発電）"&amp;"_年間発電",データシート3!$A$1:$AB$1,0),0)/10^3+VLOOKUP(BC82&amp;"_令和4年度",データシート3!A:AB,MATCH("ea_"&amp;"地熱（バイナリー発電）"&amp;"_年間発電",データシート3!$A$1:$AB$1,0),0)/10^3+VLOOKUP(BC82&amp;"_令和4年度",データシート3!A:AB,MATCH("ea_"&amp;"地熱（低温バイナリー発電）"&amp;"_年間発電",データシート3!$A$1:$AB$1,0),0)/10^3</f>
        <v>59.847999999999999</v>
      </c>
      <c r="BI82" s="953">
        <f t="shared" si="26"/>
        <v>186888.62700000004</v>
      </c>
      <c r="BJ82" s="953">
        <f>(VLOOKUP($BC82&amp;"_"&amp;$AZ$8,データシート3!$A:$AM,MATCH("da_製造業",データシート3!$A$1:$AM$1,0),0)+VLOOKUP($BC82&amp;"_"&amp;$AZ$8,データシート3!$A:$AM,MATCH("da_建設業・鉱業",データシート3!$A$1:$AM$1,0),0)+VLOOKUP($BC82&amp;"_"&amp;$AZ$8,データシート3!$A:$AM,MATCH("da_農林水産業",データシート3!$A$1:$AM$1,0),0)+VLOOKUP($BC82&amp;"_"&amp;$AZ$8,データシート3!$A:$AM,MATCH("da_業務",データシート3!$A$1:$AM$1,0),0)+VLOOKUP($BC82&amp;"_"&amp;$AZ$8,データシート3!$A:$AM,MATCH("da_家庭",データシート3!$A$1:$AM$1,0),0)+VLOOKUP($BC82&amp;"_"&amp;$AZ$8,データシート3!$A:$AM,MATCH("da_鉄道",データシート3!$A$1:$AM$1,0),0))/10^3</f>
        <v>27181.508324319675</v>
      </c>
      <c r="BK82" s="953">
        <f t="shared" si="21"/>
        <v>159707.11867568037</v>
      </c>
      <c r="BL82" s="953">
        <f t="shared" si="22"/>
        <v>0</v>
      </c>
      <c r="BM82" s="953">
        <f t="shared" si="23"/>
        <v>159707.11867568037</v>
      </c>
    </row>
    <row r="83" spans="1:93" ht="30" customHeight="1">
      <c r="A83" s="209"/>
      <c r="B83" s="595"/>
      <c r="C83" s="207"/>
      <c r="D83" s="208"/>
      <c r="E83" s="208"/>
      <c r="F83" s="207"/>
      <c r="G83" s="209"/>
      <c r="H83" s="209"/>
      <c r="I83" s="209"/>
      <c r="J83" s="209"/>
      <c r="K83" s="209"/>
      <c r="L83" s="209"/>
      <c r="M83" s="209"/>
      <c r="N83" s="209"/>
      <c r="O83" s="523"/>
      <c r="P83" s="209"/>
      <c r="Q83" s="517"/>
      <c r="R83" s="209"/>
      <c r="S83" s="209"/>
      <c r="T83" s="209"/>
      <c r="U83" s="209"/>
      <c r="V83" s="209"/>
      <c r="W83" s="209"/>
      <c r="X83" s="209"/>
      <c r="Y83" s="209"/>
      <c r="Z83" s="209"/>
      <c r="AA83" s="209"/>
      <c r="AB83" s="209"/>
      <c r="AC83" s="209"/>
      <c r="AD83" s="209"/>
      <c r="AE83" s="523"/>
      <c r="AF83" s="209"/>
      <c r="AG83" s="517"/>
      <c r="AH83" s="209"/>
      <c r="AI83" s="209"/>
      <c r="AJ83" s="209"/>
      <c r="AK83" s="209"/>
      <c r="AL83" s="209"/>
      <c r="AM83" s="209"/>
      <c r="AN83" s="209"/>
      <c r="AO83" s="209"/>
      <c r="AP83" s="209"/>
      <c r="AQ83" s="209"/>
      <c r="AR83" s="209"/>
      <c r="AS83" s="209"/>
      <c r="AT83" s="523"/>
      <c r="AU83" s="209"/>
      <c r="AX83" s="20" t="str">
        <f>比較地域マスタ!AD18</f>
        <v>12217</v>
      </c>
      <c r="AY83" s="20" t="str">
        <f>IF(IFERROR(比較地域マスタ!$AE18,"")=0,"",IFERROR(比較地域マスタ!$AE18,""))</f>
        <v>柏市</v>
      </c>
      <c r="AZ83" s="18"/>
      <c r="BA83" s="24">
        <v>12</v>
      </c>
      <c r="BB83" s="24">
        <v>1</v>
      </c>
      <c r="BC83" s="20" t="str">
        <f t="shared" si="24"/>
        <v>12217</v>
      </c>
      <c r="BD83" s="20" t="str">
        <f t="shared" si="25"/>
        <v>柏市</v>
      </c>
      <c r="BE83" s="953">
        <f>VLOOKUP(BC83&amp;"_令和4年度",データシート3!A:AB,MATCH("ea_"&amp;"太陽光（建物系）"&amp;"_年間発電",データシート3!$A$1:$AB$1,0),0)/10^3+VLOOKUP(BC83&amp;"_令和4年度",データシート3!A:AB,MATCH("ea_"&amp;"太陽光（土地系）"&amp;"_年間発電",データシート3!$A$1:$AB$1,0),0)/10^3</f>
        <v>2224801.6159999999</v>
      </c>
      <c r="BF83" s="953">
        <f>VLOOKUP(BC83&amp;"_令和4年度",データシート3!A:AB,MATCH("ea_"&amp;"風力（陸上）"&amp;"_年間発電",データシート3!$A$1:$AB$1,0),0)/10^3</f>
        <v>0</v>
      </c>
      <c r="BG83" s="953">
        <f>VLOOKUP(BC83&amp;"_令和4年度",データシート3!A:AB,MATCH("ea_"&amp;"中小水（河川）"&amp;"_年間発電",データシート3!$A$1:$AB$1,0),0)/10^3+VLOOKUP(BC83&amp;"_令和4年度",データシート3!A:AB,MATCH("ea_"&amp;"中小水（農業用水路）"&amp;"_年間発電",データシート3!$A$1:$AB$1,0),0)/10^3</f>
        <v>0</v>
      </c>
      <c r="BH83" s="953">
        <f>VLOOKUP(BC83&amp;"_令和4年度",データシート3!A:AB,MATCH("ea_"&amp;"地熱（蒸気フラッシュ発電）"&amp;"_年間発電",データシート3!$A$1:$AB$1,0),0)/10^3+VLOOKUP(BC83&amp;"_令和4年度",データシート3!A:AB,MATCH("ea_"&amp;"地熱（バイナリー発電）"&amp;"_年間発電",データシート3!$A$1:$AB$1,0),0)/10^3+VLOOKUP(BC83&amp;"_令和4年度",データシート3!A:AB,MATCH("ea_"&amp;"地熱（低温バイナリー発電）"&amp;"_年間発電",データシート3!$A$1:$AB$1,0),0)/10^3</f>
        <v>0</v>
      </c>
      <c r="BI83" s="953">
        <f t="shared" si="26"/>
        <v>2224801.6159999999</v>
      </c>
      <c r="BJ83" s="953">
        <f>(VLOOKUP($BC83&amp;"_"&amp;$AZ$8,データシート3!$A:$AM,MATCH("da_製造業",データシート3!$A$1:$AM$1,0),0)+VLOOKUP($BC83&amp;"_"&amp;$AZ$8,データシート3!$A:$AM,MATCH("da_建設業・鉱業",データシート3!$A$1:$AM$1,0),0)+VLOOKUP($BC83&amp;"_"&amp;$AZ$8,データシート3!$A:$AM,MATCH("da_農林水産業",データシート3!$A$1:$AM$1,0),0)+VLOOKUP($BC83&amp;"_"&amp;$AZ$8,データシート3!$A:$AM,MATCH("da_業務",データシート3!$A$1:$AM$1,0),0)+VLOOKUP($BC83&amp;"_"&amp;$AZ$8,データシート3!$A:$AM,MATCH("da_家庭",データシート3!$A$1:$AM$1,0),0)+VLOOKUP($BC83&amp;"_"&amp;$AZ$8,データシート3!$A:$AM,MATCH("da_鉄道",データシート3!$A$1:$AM$1,0),0))/10^3</f>
        <v>2053387.2332817372</v>
      </c>
      <c r="BK83" s="953">
        <f t="shared" si="21"/>
        <v>171414.38271826273</v>
      </c>
      <c r="BL83" s="953">
        <f t="shared" si="22"/>
        <v>0</v>
      </c>
      <c r="BM83" s="953">
        <f t="shared" si="23"/>
        <v>171414.38271826273</v>
      </c>
    </row>
    <row r="84" spans="1:93" ht="30" customHeight="1">
      <c r="A84" s="209"/>
      <c r="B84" s="595"/>
      <c r="C84" s="207"/>
      <c r="D84" s="208"/>
      <c r="E84" s="208"/>
      <c r="F84" s="207"/>
      <c r="G84" s="209"/>
      <c r="H84" s="209"/>
      <c r="I84" s="209"/>
      <c r="J84" s="209"/>
      <c r="K84" s="209"/>
      <c r="L84" s="209"/>
      <c r="M84" s="209"/>
      <c r="N84" s="209"/>
      <c r="O84" s="523"/>
      <c r="P84" s="209"/>
      <c r="Q84" s="517"/>
      <c r="R84" s="209"/>
      <c r="S84" s="209"/>
      <c r="T84" s="209"/>
      <c r="U84" s="209"/>
      <c r="V84" s="209"/>
      <c r="W84" s="209"/>
      <c r="X84" s="209"/>
      <c r="Y84" s="209"/>
      <c r="Z84" s="209"/>
      <c r="AA84" s="209"/>
      <c r="AB84" s="209"/>
      <c r="AC84" s="209"/>
      <c r="AD84" s="209"/>
      <c r="AE84" s="523"/>
      <c r="AF84" s="209"/>
      <c r="AG84" s="517"/>
      <c r="AH84" s="209"/>
      <c r="AI84" s="209"/>
      <c r="AJ84" s="209"/>
      <c r="AK84" s="209"/>
      <c r="AL84" s="209"/>
      <c r="AM84" s="209"/>
      <c r="AN84" s="209"/>
      <c r="AO84" s="209"/>
      <c r="AP84" s="209"/>
      <c r="AQ84" s="209"/>
      <c r="AR84" s="209"/>
      <c r="AS84" s="209"/>
      <c r="AT84" s="523"/>
      <c r="AU84" s="209"/>
      <c r="AX84" s="20" t="str">
        <f>比較地域マスタ!AD19</f>
        <v>12218</v>
      </c>
      <c r="AY84" s="20" t="str">
        <f>IF(IFERROR(比較地域マスタ!$AE19,"")=0,"",IFERROR(比較地域マスタ!$AE19,""))</f>
        <v>勝浦市</v>
      </c>
      <c r="AZ84" s="18"/>
      <c r="BA84" s="24">
        <v>13</v>
      </c>
      <c r="BB84" s="24">
        <v>1</v>
      </c>
      <c r="BC84" s="20" t="str">
        <f t="shared" si="24"/>
        <v>12218</v>
      </c>
      <c r="BD84" s="20" t="str">
        <f t="shared" si="25"/>
        <v>勝浦市</v>
      </c>
      <c r="BE84" s="953">
        <f>VLOOKUP(BC84&amp;"_令和4年度",データシート3!A:AB,MATCH("ea_"&amp;"太陽光（建物系）"&amp;"_年間発電",データシート3!$A$1:$AB$1,0),0)/10^3+VLOOKUP(BC84&amp;"_令和4年度",データシート3!A:AB,MATCH("ea_"&amp;"太陽光（土地系）"&amp;"_年間発電",データシート3!$A$1:$AB$1,0),0)/10^3</f>
        <v>460527.22499999998</v>
      </c>
      <c r="BF84" s="953">
        <f>VLOOKUP(BC84&amp;"_令和4年度",データシート3!A:AB,MATCH("ea_"&amp;"風力（陸上）"&amp;"_年間発電",データシート3!$A$1:$AB$1,0),0)/10^3</f>
        <v>149570.353</v>
      </c>
      <c r="BG84" s="953">
        <f>VLOOKUP(BC84&amp;"_令和4年度",データシート3!A:AB,MATCH("ea_"&amp;"中小水（河川）"&amp;"_年間発電",データシート3!$A$1:$AB$1,0),0)/10^3+VLOOKUP(BC84&amp;"_令和4年度",データシート3!A:AB,MATCH("ea_"&amp;"中小水（農業用水路）"&amp;"_年間発電",データシート3!$A$1:$AB$1,0),0)/10^3</f>
        <v>734.18901190999998</v>
      </c>
      <c r="BH84" s="953">
        <f>VLOOKUP(BC84&amp;"_令和4年度",データシート3!A:AB,MATCH("ea_"&amp;"地熱（蒸気フラッシュ発電）"&amp;"_年間発電",データシート3!$A$1:$AB$1,0),0)/10^3+VLOOKUP(BC84&amp;"_令和4年度",データシート3!A:AB,MATCH("ea_"&amp;"地熱（バイナリー発電）"&amp;"_年間発電",データシート3!$A$1:$AB$1,0),0)/10^3+VLOOKUP(BC84&amp;"_令和4年度",データシート3!A:AB,MATCH("ea_"&amp;"地熱（低温バイナリー発電）"&amp;"_年間発電",データシート3!$A$1:$AB$1,0),0)/10^3</f>
        <v>0</v>
      </c>
      <c r="BI84" s="953">
        <f t="shared" si="26"/>
        <v>610831.76701190998</v>
      </c>
      <c r="BJ84" s="953">
        <f>(VLOOKUP($BC84&amp;"_"&amp;$AZ$8,データシート3!$A:$AM,MATCH("da_製造業",データシート3!$A$1:$AM$1,0),0)+VLOOKUP($BC84&amp;"_"&amp;$AZ$8,データシート3!$A:$AM,MATCH("da_建設業・鉱業",データシート3!$A$1:$AM$1,0),0)+VLOOKUP($BC84&amp;"_"&amp;$AZ$8,データシート3!$A:$AM,MATCH("da_農林水産業",データシート3!$A$1:$AM$1,0),0)+VLOOKUP($BC84&amp;"_"&amp;$AZ$8,データシート3!$A:$AM,MATCH("da_業務",データシート3!$A$1:$AM$1,0),0)+VLOOKUP($BC84&amp;"_"&amp;$AZ$8,データシート3!$A:$AM,MATCH("da_家庭",データシート3!$A$1:$AM$1,0),0)+VLOOKUP($BC84&amp;"_"&amp;$AZ$8,データシート3!$A:$AM,MATCH("da_鉄道",データシート3!$A$1:$AM$1,0),0))/10^3</f>
        <v>84794.820162123971</v>
      </c>
      <c r="BK84" s="953">
        <f t="shared" si="21"/>
        <v>526036.94684978598</v>
      </c>
      <c r="BL84" s="953">
        <f t="shared" si="22"/>
        <v>0</v>
      </c>
      <c r="BM84" s="953">
        <f t="shared" si="23"/>
        <v>526036.94684978598</v>
      </c>
    </row>
    <row r="85" spans="1:93" ht="30" customHeight="1">
      <c r="A85" s="209"/>
      <c r="B85" s="595"/>
      <c r="C85" s="207"/>
      <c r="D85" s="208"/>
      <c r="E85" s="208"/>
      <c r="F85" s="207"/>
      <c r="G85" s="209"/>
      <c r="H85" s="209"/>
      <c r="I85" s="209"/>
      <c r="J85" s="209"/>
      <c r="K85" s="209"/>
      <c r="L85" s="209"/>
      <c r="M85" s="209"/>
      <c r="N85" s="209"/>
      <c r="O85" s="523"/>
      <c r="P85" s="209"/>
      <c r="Q85" s="517"/>
      <c r="R85" s="209"/>
      <c r="S85" s="209"/>
      <c r="T85" s="209"/>
      <c r="U85" s="209"/>
      <c r="V85" s="209"/>
      <c r="W85" s="209"/>
      <c r="X85" s="209"/>
      <c r="Y85" s="209"/>
      <c r="Z85" s="209"/>
      <c r="AA85" s="209"/>
      <c r="AB85" s="209"/>
      <c r="AC85" s="209"/>
      <c r="AD85" s="209"/>
      <c r="AE85" s="523"/>
      <c r="AF85" s="209"/>
      <c r="AG85" s="517"/>
      <c r="AH85" s="209"/>
      <c r="AI85" s="209"/>
      <c r="AJ85" s="209"/>
      <c r="AK85" s="209"/>
      <c r="AL85" s="209"/>
      <c r="AM85" s="209"/>
      <c r="AN85" s="209"/>
      <c r="AO85" s="209"/>
      <c r="AP85" s="209"/>
      <c r="AQ85" s="209"/>
      <c r="AR85" s="209"/>
      <c r="AS85" s="209"/>
      <c r="AT85" s="523"/>
      <c r="AU85" s="209"/>
      <c r="AX85" s="20" t="str">
        <f>比較地域マスタ!AD20</f>
        <v>12236</v>
      </c>
      <c r="AY85" s="20" t="str">
        <f>IF(IFERROR(比較地域マスタ!$AE20,"")=0,"",IFERROR(比較地域マスタ!$AE20,""))</f>
        <v>香取市</v>
      </c>
      <c r="AZ85" s="18"/>
      <c r="BA85" s="24">
        <v>14</v>
      </c>
      <c r="BB85" s="24">
        <v>1</v>
      </c>
      <c r="BC85" s="20" t="str">
        <f t="shared" si="24"/>
        <v>12236</v>
      </c>
      <c r="BD85" s="20" t="str">
        <f t="shared" si="25"/>
        <v>香取市</v>
      </c>
      <c r="BE85" s="953">
        <f>VLOOKUP(BC85&amp;"_令和4年度",データシート3!A:AB,MATCH("ea_"&amp;"太陽光（建物系）"&amp;"_年間発電",データシート3!$A$1:$AB$1,0),0)/10^3+VLOOKUP(BC85&amp;"_令和4年度",データシート3!A:AB,MATCH("ea_"&amp;"太陽光（土地系）"&amp;"_年間発電",データシート3!$A$1:$AB$1,0),0)/10^3</f>
        <v>3436338.591</v>
      </c>
      <c r="BF85" s="953">
        <f>VLOOKUP(BC85&amp;"_令和4年度",データシート3!A:AB,MATCH("ea_"&amp;"風力（陸上）"&amp;"_年間発電",データシート3!$A$1:$AB$1,0),0)/10^3</f>
        <v>0</v>
      </c>
      <c r="BG85" s="953">
        <f>VLOOKUP(BC85&amp;"_令和4年度",データシート3!A:AB,MATCH("ea_"&amp;"中小水（河川）"&amp;"_年間発電",データシート3!$A$1:$AB$1,0),0)/10^3+VLOOKUP(BC85&amp;"_令和4年度",データシート3!A:AB,MATCH("ea_"&amp;"中小水（農業用水路）"&amp;"_年間発電",データシート3!$A$1:$AB$1,0),0)/10^3</f>
        <v>0</v>
      </c>
      <c r="BH85" s="953">
        <f>VLOOKUP(BC85&amp;"_令和4年度",データシート3!A:AB,MATCH("ea_"&amp;"地熱（蒸気フラッシュ発電）"&amp;"_年間発電",データシート3!$A$1:$AB$1,0),0)/10^3+VLOOKUP(BC85&amp;"_令和4年度",データシート3!A:AB,MATCH("ea_"&amp;"地熱（バイナリー発電）"&amp;"_年間発電",データシート3!$A$1:$AB$1,0),0)/10^3+VLOOKUP(BC85&amp;"_令和4年度",データシート3!A:AB,MATCH("ea_"&amp;"地熱（低温バイナリー発電）"&amp;"_年間発電",データシート3!$A$1:$AB$1,0),0)/10^3</f>
        <v>0</v>
      </c>
      <c r="BI85" s="953">
        <f t="shared" si="26"/>
        <v>3436338.591</v>
      </c>
      <c r="BJ85" s="953">
        <f>(VLOOKUP($BC85&amp;"_"&amp;$AZ$8,データシート3!$A:$AM,MATCH("da_製造業",データシート3!$A$1:$AM$1,0),0)+VLOOKUP($BC85&amp;"_"&amp;$AZ$8,データシート3!$A:$AM,MATCH("da_建設業・鉱業",データシート3!$A$1:$AM$1,0),0)+VLOOKUP($BC85&amp;"_"&amp;$AZ$8,データシート3!$A:$AM,MATCH("da_農林水産業",データシート3!$A$1:$AM$1,0),0)+VLOOKUP($BC85&amp;"_"&amp;$AZ$8,データシート3!$A:$AM,MATCH("da_業務",データシート3!$A$1:$AM$1,0),0)+VLOOKUP($BC85&amp;"_"&amp;$AZ$8,データシート3!$A:$AM,MATCH("da_家庭",データシート3!$A$1:$AM$1,0),0)+VLOOKUP($BC85&amp;"_"&amp;$AZ$8,データシート3!$A:$AM,MATCH("da_鉄道",データシート3!$A$1:$AM$1,0),0))/10^3</f>
        <v>363778.92098739505</v>
      </c>
      <c r="BK85" s="953">
        <f t="shared" si="21"/>
        <v>3072559.6700126049</v>
      </c>
      <c r="BL85" s="953">
        <f t="shared" si="22"/>
        <v>0</v>
      </c>
      <c r="BM85" s="953">
        <f t="shared" si="23"/>
        <v>3072559.6700126049</v>
      </c>
    </row>
    <row r="86" spans="1:93" ht="30" customHeight="1">
      <c r="A86" s="209"/>
      <c r="B86" s="595"/>
      <c r="C86" s="207"/>
      <c r="D86" s="208"/>
      <c r="E86" s="208"/>
      <c r="F86" s="207"/>
      <c r="G86" s="209"/>
      <c r="H86" s="209"/>
      <c r="I86" s="209"/>
      <c r="J86" s="209"/>
      <c r="K86" s="209"/>
      <c r="L86" s="209"/>
      <c r="M86" s="209"/>
      <c r="N86" s="209"/>
      <c r="O86" s="523"/>
      <c r="P86" s="209"/>
      <c r="Q86" s="517"/>
      <c r="R86" s="209"/>
      <c r="S86" s="209"/>
      <c r="T86" s="209"/>
      <c r="U86" s="209"/>
      <c r="V86" s="209"/>
      <c r="W86" s="209"/>
      <c r="X86" s="209"/>
      <c r="Y86" s="209"/>
      <c r="Z86" s="209"/>
      <c r="AA86" s="209"/>
      <c r="AB86" s="209"/>
      <c r="AC86" s="209"/>
      <c r="AD86" s="209"/>
      <c r="AE86" s="523"/>
      <c r="AF86" s="209"/>
      <c r="AG86" s="517"/>
      <c r="AH86" s="209"/>
      <c r="AI86" s="209"/>
      <c r="AJ86" s="209"/>
      <c r="AK86" s="209"/>
      <c r="AL86" s="209"/>
      <c r="AM86" s="209"/>
      <c r="AN86" s="209"/>
      <c r="AO86" s="209"/>
      <c r="AP86" s="209"/>
      <c r="AQ86" s="209"/>
      <c r="AR86" s="209"/>
      <c r="AS86" s="209"/>
      <c r="AT86" s="523"/>
      <c r="AU86" s="209"/>
      <c r="AX86" s="20" t="str">
        <f>比較地域マスタ!AD21</f>
        <v>12224</v>
      </c>
      <c r="AY86" s="20" t="str">
        <f>IF(IFERROR(比較地域マスタ!$AE21,"")=0,"",IFERROR(比較地域マスタ!$AE21,""))</f>
        <v>鎌ヶ谷市</v>
      </c>
      <c r="AZ86" s="18"/>
      <c r="BA86" s="24">
        <v>15</v>
      </c>
      <c r="BB86" s="24">
        <v>1</v>
      </c>
      <c r="BC86" s="20" t="str">
        <f t="shared" si="24"/>
        <v>12224</v>
      </c>
      <c r="BD86" s="20" t="str">
        <f t="shared" si="25"/>
        <v>鎌ヶ谷市</v>
      </c>
      <c r="BE86" s="953">
        <f>VLOOKUP(BC86&amp;"_令和4年度",データシート3!A:AB,MATCH("ea_"&amp;"太陽光（建物系）"&amp;"_年間発電",データシート3!$A$1:$AB$1,0),0)/10^3+VLOOKUP(BC86&amp;"_令和4年度",データシート3!A:AB,MATCH("ea_"&amp;"太陽光（土地系）"&amp;"_年間発電",データシート3!$A$1:$AB$1,0),0)/10^3</f>
        <v>511746.82599999994</v>
      </c>
      <c r="BF86" s="953">
        <f>VLOOKUP(BC86&amp;"_令和4年度",データシート3!A:AB,MATCH("ea_"&amp;"風力（陸上）"&amp;"_年間発電",データシート3!$A$1:$AB$1,0),0)/10^3</f>
        <v>0</v>
      </c>
      <c r="BG86" s="953">
        <f>VLOOKUP(BC86&amp;"_令和4年度",データシート3!A:AB,MATCH("ea_"&amp;"中小水（河川）"&amp;"_年間発電",データシート3!$A$1:$AB$1,0),0)/10^3+VLOOKUP(BC86&amp;"_令和4年度",データシート3!A:AB,MATCH("ea_"&amp;"中小水（農業用水路）"&amp;"_年間発電",データシート3!$A$1:$AB$1,0),0)/10^3</f>
        <v>0</v>
      </c>
      <c r="BH86" s="953">
        <f>VLOOKUP(BC86&amp;"_令和4年度",データシート3!A:AB,MATCH("ea_"&amp;"地熱（蒸気フラッシュ発電）"&amp;"_年間発電",データシート3!$A$1:$AB$1,0),0)/10^3+VLOOKUP(BC86&amp;"_令和4年度",データシート3!A:AB,MATCH("ea_"&amp;"地熱（バイナリー発電）"&amp;"_年間発電",データシート3!$A$1:$AB$1,0),0)/10^3+VLOOKUP(BC86&amp;"_令和4年度",データシート3!A:AB,MATCH("ea_"&amp;"地熱（低温バイナリー発電）"&amp;"_年間発電",データシート3!$A$1:$AB$1,0),0)/10^3</f>
        <v>0</v>
      </c>
      <c r="BI86" s="953">
        <f t="shared" si="26"/>
        <v>511746.82599999994</v>
      </c>
      <c r="BJ86" s="953">
        <f>(VLOOKUP($BC86&amp;"_"&amp;$AZ$8,データシート3!$A:$AM,MATCH("da_製造業",データシート3!$A$1:$AM$1,0),0)+VLOOKUP($BC86&amp;"_"&amp;$AZ$8,データシート3!$A:$AM,MATCH("da_建設業・鉱業",データシート3!$A$1:$AM$1,0),0)+VLOOKUP($BC86&amp;"_"&amp;$AZ$8,データシート3!$A:$AM,MATCH("da_農林水産業",データシート3!$A$1:$AM$1,0),0)+VLOOKUP($BC86&amp;"_"&amp;$AZ$8,データシート3!$A:$AM,MATCH("da_業務",データシート3!$A$1:$AM$1,0),0)+VLOOKUP($BC86&amp;"_"&amp;$AZ$8,データシート3!$A:$AM,MATCH("da_家庭",データシート3!$A$1:$AM$1,0),0)+VLOOKUP($BC86&amp;"_"&amp;$AZ$8,データシート3!$A:$AM,MATCH("da_鉄道",データシート3!$A$1:$AM$1,0),0))/10^3</f>
        <v>401007.57764539163</v>
      </c>
      <c r="BK86" s="953">
        <f t="shared" si="21"/>
        <v>110739.24835460831</v>
      </c>
      <c r="BL86" s="953">
        <f t="shared" si="22"/>
        <v>0</v>
      </c>
      <c r="BM86" s="953">
        <f t="shared" si="23"/>
        <v>110739.24835460831</v>
      </c>
    </row>
    <row r="87" spans="1:93" ht="30" customHeight="1">
      <c r="A87" s="209"/>
      <c r="B87" s="595"/>
      <c r="C87" s="207"/>
      <c r="D87" s="208"/>
      <c r="E87" s="208"/>
      <c r="F87" s="207"/>
      <c r="G87" s="209"/>
      <c r="H87" s="209"/>
      <c r="I87" s="209"/>
      <c r="J87" s="209"/>
      <c r="K87" s="209"/>
      <c r="L87" s="209"/>
      <c r="M87" s="209"/>
      <c r="N87" s="209"/>
      <c r="O87" s="523"/>
      <c r="P87" s="209"/>
      <c r="Q87" s="517"/>
      <c r="R87" s="209"/>
      <c r="S87" s="209"/>
      <c r="T87" s="209"/>
      <c r="U87" s="209"/>
      <c r="V87" s="209"/>
      <c r="W87" s="209"/>
      <c r="X87" s="209"/>
      <c r="Y87" s="209"/>
      <c r="Z87" s="209"/>
      <c r="AA87" s="209"/>
      <c r="AB87" s="209"/>
      <c r="AC87" s="209"/>
      <c r="AD87" s="209"/>
      <c r="AE87" s="523"/>
      <c r="AF87" s="209"/>
      <c r="AG87" s="517"/>
      <c r="AH87" s="209"/>
      <c r="AI87" s="209"/>
      <c r="AJ87" s="209"/>
      <c r="AK87" s="209"/>
      <c r="AL87" s="209"/>
      <c r="AM87" s="209"/>
      <c r="AN87" s="209"/>
      <c r="AO87" s="209"/>
      <c r="AP87" s="209"/>
      <c r="AQ87" s="209"/>
      <c r="AR87" s="209"/>
      <c r="AS87" s="209"/>
      <c r="AT87" s="523"/>
      <c r="AU87" s="209"/>
      <c r="AX87" s="20" t="str">
        <f>比較地域マスタ!AD22</f>
        <v>12223</v>
      </c>
      <c r="AY87" s="20" t="str">
        <f>IF(IFERROR(比較地域マスタ!$AE22,"")=0,"",IFERROR(比較地域マスタ!$AE22,""))</f>
        <v>鴨川市</v>
      </c>
      <c r="AZ87" s="18"/>
      <c r="BA87" s="24">
        <v>16</v>
      </c>
      <c r="BB87" s="24">
        <v>1</v>
      </c>
      <c r="BC87" s="20" t="str">
        <f t="shared" si="24"/>
        <v>12223</v>
      </c>
      <c r="BD87" s="20" t="str">
        <f t="shared" si="25"/>
        <v>鴨川市</v>
      </c>
      <c r="BE87" s="953">
        <f>VLOOKUP(BC87&amp;"_令和4年度",データシート3!A:AB,MATCH("ea_"&amp;"太陽光（建物系）"&amp;"_年間発電",データシート3!$A$1:$AB$1,0),0)/10^3+VLOOKUP(BC87&amp;"_令和4年度",データシート3!A:AB,MATCH("ea_"&amp;"太陽光（土地系）"&amp;"_年間発電",データシート3!$A$1:$AB$1,0),0)/10^3</f>
        <v>970479.973</v>
      </c>
      <c r="BF87" s="953">
        <f>VLOOKUP(BC87&amp;"_令和4年度",データシート3!A:AB,MATCH("ea_"&amp;"風力（陸上）"&amp;"_年間発電",データシート3!$A$1:$AB$1,0),0)/10^3</f>
        <v>446294.15899999999</v>
      </c>
      <c r="BG87" s="953">
        <f>VLOOKUP(BC87&amp;"_令和4年度",データシート3!A:AB,MATCH("ea_"&amp;"中小水（河川）"&amp;"_年間発電",データシート3!$A$1:$AB$1,0),0)/10^3+VLOOKUP(BC87&amp;"_令和4年度",データシート3!A:AB,MATCH("ea_"&amp;"中小水（農業用水路）"&amp;"_年間発電",データシート3!$A$1:$AB$1,0),0)/10^3</f>
        <v>0</v>
      </c>
      <c r="BH87" s="953">
        <f>VLOOKUP(BC87&amp;"_令和4年度",データシート3!A:AB,MATCH("ea_"&amp;"地熱（蒸気フラッシュ発電）"&amp;"_年間発電",データシート3!$A$1:$AB$1,0),0)/10^3+VLOOKUP(BC87&amp;"_令和4年度",データシート3!A:AB,MATCH("ea_"&amp;"地熱（バイナリー発電）"&amp;"_年間発電",データシート3!$A$1:$AB$1,0),0)/10^3+VLOOKUP(BC87&amp;"_令和4年度",データシート3!A:AB,MATCH("ea_"&amp;"地熱（低温バイナリー発電）"&amp;"_年間発電",データシート3!$A$1:$AB$1,0),0)/10^3</f>
        <v>97.620999999999995</v>
      </c>
      <c r="BI87" s="953">
        <f t="shared" si="26"/>
        <v>1416871.753</v>
      </c>
      <c r="BJ87" s="953">
        <f>(VLOOKUP($BC87&amp;"_"&amp;$AZ$8,データシート3!$A:$AM,MATCH("da_製造業",データシート3!$A$1:$AM$1,0),0)+VLOOKUP($BC87&amp;"_"&amp;$AZ$8,データシート3!$A:$AM,MATCH("da_建設業・鉱業",データシート3!$A$1:$AM$1,0),0)+VLOOKUP($BC87&amp;"_"&amp;$AZ$8,データシート3!$A:$AM,MATCH("da_農林水産業",データシート3!$A$1:$AM$1,0),0)+VLOOKUP($BC87&amp;"_"&amp;$AZ$8,データシート3!$A:$AM,MATCH("da_業務",データシート3!$A$1:$AM$1,0),0)+VLOOKUP($BC87&amp;"_"&amp;$AZ$8,データシート3!$A:$AM,MATCH("da_家庭",データシート3!$A$1:$AM$1,0),0)+VLOOKUP($BC87&amp;"_"&amp;$AZ$8,データシート3!$A:$AM,MATCH("da_鉄道",データシート3!$A$1:$AM$1,0),0))/10^3</f>
        <v>190170.81611309841</v>
      </c>
      <c r="BK87" s="953">
        <f t="shared" si="21"/>
        <v>1226700.9368869015</v>
      </c>
      <c r="BL87" s="953">
        <f t="shared" si="22"/>
        <v>0</v>
      </c>
      <c r="BM87" s="953">
        <f t="shared" si="23"/>
        <v>1226700.9368869015</v>
      </c>
    </row>
    <row r="88" spans="1:93" ht="30" customHeight="1">
      <c r="A88" s="209"/>
      <c r="B88" s="595"/>
      <c r="C88" s="207"/>
      <c r="D88" s="208"/>
      <c r="E88" s="208"/>
      <c r="F88" s="207"/>
      <c r="G88" s="209"/>
      <c r="H88" s="209"/>
      <c r="I88" s="209"/>
      <c r="J88" s="209"/>
      <c r="K88" s="209"/>
      <c r="L88" s="209"/>
      <c r="M88" s="209"/>
      <c r="N88" s="209"/>
      <c r="O88" s="523"/>
      <c r="P88" s="209"/>
      <c r="Q88" s="517"/>
      <c r="R88" s="209"/>
      <c r="S88" s="209"/>
      <c r="T88" s="209"/>
      <c r="U88" s="209"/>
      <c r="V88" s="209"/>
      <c r="W88" s="209"/>
      <c r="X88" s="209"/>
      <c r="Y88" s="209"/>
      <c r="Z88" s="209"/>
      <c r="AA88" s="209"/>
      <c r="AB88" s="209"/>
      <c r="AC88" s="209"/>
      <c r="AD88" s="209"/>
      <c r="AE88" s="523"/>
      <c r="AF88" s="209"/>
      <c r="AG88" s="517"/>
      <c r="AH88" s="209"/>
      <c r="AI88" s="209"/>
      <c r="AJ88" s="209"/>
      <c r="AK88" s="209"/>
      <c r="AL88" s="209"/>
      <c r="AM88" s="209"/>
      <c r="AN88" s="209"/>
      <c r="AO88" s="209"/>
      <c r="AP88" s="209"/>
      <c r="AQ88" s="209"/>
      <c r="AR88" s="209"/>
      <c r="AS88" s="209"/>
      <c r="AT88" s="523"/>
      <c r="AU88" s="209"/>
      <c r="AX88" s="20" t="str">
        <f>比較地域マスタ!AD23</f>
        <v>12206</v>
      </c>
      <c r="AY88" s="20" t="str">
        <f>IF(IFERROR(比較地域マスタ!$AE23,"")=0,"",IFERROR(比較地域マスタ!$AE23,""))</f>
        <v>木更津市</v>
      </c>
      <c r="AZ88" s="18"/>
      <c r="BA88" s="24">
        <v>17</v>
      </c>
      <c r="BB88" s="24">
        <v>1</v>
      </c>
      <c r="BC88" s="20" t="str">
        <f t="shared" si="24"/>
        <v>12206</v>
      </c>
      <c r="BD88" s="20" t="str">
        <f t="shared" si="25"/>
        <v>木更津市</v>
      </c>
      <c r="BE88" s="953">
        <f>VLOOKUP(BC88&amp;"_令和4年度",データシート3!A:AB,MATCH("ea_"&amp;"太陽光（建物系）"&amp;"_年間発電",データシート3!$A$1:$AB$1,0),0)/10^3+VLOOKUP(BC88&amp;"_令和4年度",データシート3!A:AB,MATCH("ea_"&amp;"太陽光（土地系）"&amp;"_年間発電",データシート3!$A$1:$AB$1,0),0)/10^3</f>
        <v>1540710.9890000003</v>
      </c>
      <c r="BF88" s="953">
        <f>VLOOKUP(BC88&amp;"_令和4年度",データシート3!A:AB,MATCH("ea_"&amp;"風力（陸上）"&amp;"_年間発電",データシート3!$A$1:$AB$1,0),0)/10^3</f>
        <v>10924.77</v>
      </c>
      <c r="BG88" s="953">
        <f>VLOOKUP(BC88&amp;"_令和4年度",データシート3!A:AB,MATCH("ea_"&amp;"中小水（河川）"&amp;"_年間発電",データシート3!$A$1:$AB$1,0),0)/10^3+VLOOKUP(BC88&amp;"_令和4年度",データシート3!A:AB,MATCH("ea_"&amp;"中小水（農業用水路）"&amp;"_年間発電",データシート3!$A$1:$AB$1,0),0)/10^3</f>
        <v>0</v>
      </c>
      <c r="BH88" s="953">
        <f>VLOOKUP(BC88&amp;"_令和4年度",データシート3!A:AB,MATCH("ea_"&amp;"地熱（蒸気フラッシュ発電）"&amp;"_年間発電",データシート3!$A$1:$AB$1,0),0)/10^3+VLOOKUP(BC88&amp;"_令和4年度",データシート3!A:AB,MATCH("ea_"&amp;"地熱（バイナリー発電）"&amp;"_年間発電",データシート3!$A$1:$AB$1,0),0)/10^3+VLOOKUP(BC88&amp;"_令和4年度",データシート3!A:AB,MATCH("ea_"&amp;"地熱（低温バイナリー発電）"&amp;"_年間発電",データシート3!$A$1:$AB$1,0),0)/10^3</f>
        <v>4226.174</v>
      </c>
      <c r="BI88" s="953">
        <f t="shared" si="26"/>
        <v>1555861.9330000004</v>
      </c>
      <c r="BJ88" s="953">
        <f>(VLOOKUP($BC88&amp;"_"&amp;$AZ$8,データシート3!$A:$AM,MATCH("da_製造業",データシート3!$A$1:$AM$1,0),0)+VLOOKUP($BC88&amp;"_"&amp;$AZ$8,データシート3!$A:$AM,MATCH("da_建設業・鉱業",データシート3!$A$1:$AM$1,0),0)+VLOOKUP($BC88&amp;"_"&amp;$AZ$8,データシート3!$A:$AM,MATCH("da_農林水産業",データシート3!$A$1:$AM$1,0),0)+VLOOKUP($BC88&amp;"_"&amp;$AZ$8,データシート3!$A:$AM,MATCH("da_業務",データシート3!$A$1:$AM$1,0),0)+VLOOKUP($BC88&amp;"_"&amp;$AZ$8,データシート3!$A:$AM,MATCH("da_家庭",データシート3!$A$1:$AM$1,0),0)+VLOOKUP($BC88&amp;"_"&amp;$AZ$8,データシート3!$A:$AM,MATCH("da_鉄道",データシート3!$A$1:$AM$1,0),0))/10^3</f>
        <v>755072.38412544038</v>
      </c>
      <c r="BK88" s="953">
        <f t="shared" si="21"/>
        <v>800789.54887456005</v>
      </c>
      <c r="BL88" s="953">
        <f t="shared" si="22"/>
        <v>0</v>
      </c>
      <c r="BM88" s="953">
        <f t="shared" si="23"/>
        <v>800789.54887456005</v>
      </c>
    </row>
    <row r="89" spans="1:93" ht="30" customHeight="1">
      <c r="A89" s="209"/>
      <c r="B89" s="595"/>
      <c r="C89" s="207"/>
      <c r="D89" s="208"/>
      <c r="E89" s="208"/>
      <c r="F89" s="207"/>
      <c r="G89" s="209"/>
      <c r="H89" s="209"/>
      <c r="I89" s="209"/>
      <c r="J89" s="209"/>
      <c r="K89" s="209"/>
      <c r="L89" s="209"/>
      <c r="M89" s="209"/>
      <c r="N89" s="209"/>
      <c r="O89" s="523"/>
      <c r="P89" s="209"/>
      <c r="Q89" s="517"/>
      <c r="R89" s="209"/>
      <c r="S89" s="209"/>
      <c r="T89" s="209"/>
      <c r="U89" s="209"/>
      <c r="V89" s="209"/>
      <c r="W89" s="209"/>
      <c r="X89" s="209"/>
      <c r="Y89" s="209"/>
      <c r="Z89" s="209"/>
      <c r="AA89" s="209"/>
      <c r="AB89" s="209"/>
      <c r="AC89" s="209"/>
      <c r="AD89" s="209"/>
      <c r="AE89" s="523"/>
      <c r="AF89" s="209"/>
      <c r="AG89" s="517"/>
      <c r="AH89" s="209"/>
      <c r="AI89" s="209"/>
      <c r="AJ89" s="209"/>
      <c r="AK89" s="209"/>
      <c r="AL89" s="209"/>
      <c r="AM89" s="209"/>
      <c r="AN89" s="209"/>
      <c r="AO89" s="209"/>
      <c r="AP89" s="209"/>
      <c r="AQ89" s="209"/>
      <c r="AR89" s="209"/>
      <c r="AS89" s="209"/>
      <c r="AT89" s="523"/>
      <c r="AU89" s="209"/>
      <c r="AX89" s="20" t="str">
        <f>比較地域マスタ!AD24</f>
        <v>12225</v>
      </c>
      <c r="AY89" s="20" t="str">
        <f>IF(IFERROR(比較地域マスタ!$AE24,"")=0,"",IFERROR(比較地域マスタ!$AE24,""))</f>
        <v>君津市</v>
      </c>
      <c r="AZ89" s="18"/>
      <c r="BA89" s="24">
        <v>18</v>
      </c>
      <c r="BB89" s="24">
        <v>1</v>
      </c>
      <c r="BC89" s="20" t="str">
        <f t="shared" si="24"/>
        <v>12225</v>
      </c>
      <c r="BD89" s="20" t="str">
        <f t="shared" si="25"/>
        <v>君津市</v>
      </c>
      <c r="BE89" s="953">
        <f>VLOOKUP(BC89&amp;"_令和4年度",データシート3!A:AB,MATCH("ea_"&amp;"太陽光（建物系）"&amp;"_年間発電",データシート3!$A$1:$AB$1,0),0)/10^3+VLOOKUP(BC89&amp;"_令和4年度",データシート3!A:AB,MATCH("ea_"&amp;"太陽光（土地系）"&amp;"_年間発電",データシート3!$A$1:$AB$1,0),0)/10^3</f>
        <v>1719212.6529999999</v>
      </c>
      <c r="BF89" s="953">
        <f>VLOOKUP(BC89&amp;"_令和4年度",データシート3!A:AB,MATCH("ea_"&amp;"風力（陸上）"&amp;"_年間発電",データシート3!$A$1:$AB$1,0),0)/10^3</f>
        <v>1185693.0889999997</v>
      </c>
      <c r="BG89" s="953">
        <f>VLOOKUP(BC89&amp;"_令和4年度",データシート3!A:AB,MATCH("ea_"&amp;"中小水（河川）"&amp;"_年間発電",データシート3!$A$1:$AB$1,0),0)/10^3+VLOOKUP(BC89&amp;"_令和4年度",データシート3!A:AB,MATCH("ea_"&amp;"中小水（農業用水路）"&amp;"_年間発電",データシート3!$A$1:$AB$1,0),0)/10^3</f>
        <v>9086.7191851399984</v>
      </c>
      <c r="BH89" s="953">
        <f>VLOOKUP(BC89&amp;"_令和4年度",データシート3!A:AB,MATCH("ea_"&amp;"地熱（蒸気フラッシュ発電）"&amp;"_年間発電",データシート3!$A$1:$AB$1,0),0)/10^3+VLOOKUP(BC89&amp;"_令和4年度",データシート3!A:AB,MATCH("ea_"&amp;"地熱（バイナリー発電）"&amp;"_年間発電",データシート3!$A$1:$AB$1,0),0)/10^3+VLOOKUP(BC89&amp;"_令和4年度",データシート3!A:AB,MATCH("ea_"&amp;"地熱（低温バイナリー発電）"&amp;"_年間発電",データシート3!$A$1:$AB$1,0),0)/10^3</f>
        <v>2213.8969999999999</v>
      </c>
      <c r="BI89" s="953">
        <f t="shared" si="26"/>
        <v>2916206.3581851395</v>
      </c>
      <c r="BJ89" s="953">
        <f>(VLOOKUP($BC89&amp;"_"&amp;$AZ$8,データシート3!$A:$AM,MATCH("da_製造業",データシート3!$A$1:$AM$1,0),0)+VLOOKUP($BC89&amp;"_"&amp;$AZ$8,データシート3!$A:$AM,MATCH("da_建設業・鉱業",データシート3!$A$1:$AM$1,0),0)+VLOOKUP($BC89&amp;"_"&amp;$AZ$8,データシート3!$A:$AM,MATCH("da_農林水産業",データシート3!$A$1:$AM$1,0),0)+VLOOKUP($BC89&amp;"_"&amp;$AZ$8,データシート3!$A:$AM,MATCH("da_業務",データシート3!$A$1:$AM$1,0),0)+VLOOKUP($BC89&amp;"_"&amp;$AZ$8,データシート3!$A:$AM,MATCH("da_家庭",データシート3!$A$1:$AM$1,0),0)+VLOOKUP($BC89&amp;"_"&amp;$AZ$8,データシート3!$A:$AM,MATCH("da_鉄道",データシート3!$A$1:$AM$1,0),0))/10^3</f>
        <v>1259292.3988422023</v>
      </c>
      <c r="BK89" s="953">
        <f t="shared" si="21"/>
        <v>1656913.9593429372</v>
      </c>
      <c r="BL89" s="953">
        <f t="shared" si="22"/>
        <v>0</v>
      </c>
      <c r="BM89" s="953">
        <f t="shared" si="23"/>
        <v>1656913.9593429372</v>
      </c>
    </row>
    <row r="90" spans="1:93" ht="30" customHeight="1">
      <c r="A90" s="209"/>
      <c r="B90" s="595"/>
      <c r="C90" s="207"/>
      <c r="D90" s="208"/>
      <c r="E90" s="208"/>
      <c r="F90" s="207"/>
      <c r="G90" s="209"/>
      <c r="H90" s="209"/>
      <c r="I90" s="209"/>
      <c r="J90" s="209"/>
      <c r="K90" s="209"/>
      <c r="L90" s="209"/>
      <c r="M90" s="209"/>
      <c r="N90" s="209"/>
      <c r="O90" s="523"/>
      <c r="P90" s="209"/>
      <c r="Q90" s="517"/>
      <c r="R90" s="209"/>
      <c r="S90" s="209"/>
      <c r="T90" s="209"/>
      <c r="U90" s="209"/>
      <c r="V90" s="209"/>
      <c r="W90" s="209"/>
      <c r="X90" s="209"/>
      <c r="Y90" s="209"/>
      <c r="Z90" s="209"/>
      <c r="AA90" s="209"/>
      <c r="AB90" s="209"/>
      <c r="AC90" s="209"/>
      <c r="AD90" s="209"/>
      <c r="AE90" s="523"/>
      <c r="AF90" s="209"/>
      <c r="AG90" s="517"/>
      <c r="AH90" s="209"/>
      <c r="AI90" s="209"/>
      <c r="AJ90" s="209"/>
      <c r="AK90" s="209"/>
      <c r="AL90" s="209"/>
      <c r="AM90" s="209"/>
      <c r="AN90" s="209"/>
      <c r="AO90" s="209"/>
      <c r="AP90" s="209"/>
      <c r="AQ90" s="209"/>
      <c r="AR90" s="209"/>
      <c r="AS90" s="209"/>
      <c r="AT90" s="523"/>
      <c r="AU90" s="209"/>
      <c r="AX90" s="20" t="str">
        <f>比較地域マスタ!AD25</f>
        <v>12463</v>
      </c>
      <c r="AY90" s="20" t="str">
        <f>IF(IFERROR(比較地域マスタ!$AE25,"")=0,"",IFERROR(比較地域マスタ!$AE25,""))</f>
        <v>鋸南町</v>
      </c>
      <c r="AZ90" s="18"/>
      <c r="BA90" s="24">
        <v>19</v>
      </c>
      <c r="BB90" s="24">
        <v>1</v>
      </c>
      <c r="BC90" s="20" t="str">
        <f t="shared" si="24"/>
        <v>12463</v>
      </c>
      <c r="BD90" s="20" t="str">
        <f t="shared" si="25"/>
        <v>鋸南町</v>
      </c>
      <c r="BE90" s="953">
        <f>VLOOKUP(BC90&amp;"_令和4年度",データシート3!A:AB,MATCH("ea_"&amp;"太陽光（建物系）"&amp;"_年間発電",データシート3!$A$1:$AB$1,0),0)/10^3+VLOOKUP(BC90&amp;"_令和4年度",データシート3!A:AB,MATCH("ea_"&amp;"太陽光（土地系）"&amp;"_年間発電",データシート3!$A$1:$AB$1,0),0)/10^3</f>
        <v>220212.32799999998</v>
      </c>
      <c r="BF90" s="953">
        <f>VLOOKUP(BC90&amp;"_令和4年度",データシート3!A:AB,MATCH("ea_"&amp;"風力（陸上）"&amp;"_年間発電",データシート3!$A$1:$AB$1,0),0)/10^3</f>
        <v>36574.775000000001</v>
      </c>
      <c r="BG90" s="953">
        <f>VLOOKUP(BC90&amp;"_令和4年度",データシート3!A:AB,MATCH("ea_"&amp;"中小水（河川）"&amp;"_年間発電",データシート3!$A$1:$AB$1,0),0)/10^3+VLOOKUP(BC90&amp;"_令和4年度",データシート3!A:AB,MATCH("ea_"&amp;"中小水（農業用水路）"&amp;"_年間発電",データシート3!$A$1:$AB$1,0),0)/10^3</f>
        <v>0</v>
      </c>
      <c r="BH90" s="953">
        <f>VLOOKUP(BC90&amp;"_令和4年度",データシート3!A:AB,MATCH("ea_"&amp;"地熱（蒸気フラッシュ発電）"&amp;"_年間発電",データシート3!$A$1:$AB$1,0),0)/10^3+VLOOKUP(BC90&amp;"_令和4年度",データシート3!A:AB,MATCH("ea_"&amp;"地熱（バイナリー発電）"&amp;"_年間発電",データシート3!$A$1:$AB$1,0),0)/10^3+VLOOKUP(BC90&amp;"_令和4年度",データシート3!A:AB,MATCH("ea_"&amp;"地熱（低温バイナリー発電）"&amp;"_年間発電",データシート3!$A$1:$AB$1,0),0)/10^3</f>
        <v>0</v>
      </c>
      <c r="BI90" s="953">
        <f t="shared" si="26"/>
        <v>256787.10299999997</v>
      </c>
      <c r="BJ90" s="953">
        <f>(VLOOKUP($BC90&amp;"_"&amp;$AZ$8,データシート3!$A:$AM,MATCH("da_製造業",データシート3!$A$1:$AM$1,0),0)+VLOOKUP($BC90&amp;"_"&amp;$AZ$8,データシート3!$A:$AM,MATCH("da_建設業・鉱業",データシート3!$A$1:$AM$1,0),0)+VLOOKUP($BC90&amp;"_"&amp;$AZ$8,データシート3!$A:$AM,MATCH("da_農林水産業",データシート3!$A$1:$AM$1,0),0)+VLOOKUP($BC90&amp;"_"&amp;$AZ$8,データシート3!$A:$AM,MATCH("da_業務",データシート3!$A$1:$AM$1,0),0)+VLOOKUP($BC90&amp;"_"&amp;$AZ$8,データシート3!$A:$AM,MATCH("da_家庭",データシート3!$A$1:$AM$1,0),0)+VLOOKUP($BC90&amp;"_"&amp;$AZ$8,データシート3!$A:$AM,MATCH("da_鉄道",データシート3!$A$1:$AM$1,0),0))/10^3</f>
        <v>29825.92205269053</v>
      </c>
      <c r="BK90" s="953">
        <f t="shared" si="21"/>
        <v>226961.18094730945</v>
      </c>
      <c r="BL90" s="953">
        <f t="shared" si="22"/>
        <v>0</v>
      </c>
      <c r="BM90" s="953">
        <f t="shared" si="23"/>
        <v>226961.18094730945</v>
      </c>
    </row>
    <row r="91" spans="1:93" s="198" customFormat="1" ht="30" customHeight="1">
      <c r="A91" s="209"/>
      <c r="B91" s="595"/>
      <c r="C91" s="207"/>
      <c r="D91" s="208"/>
      <c r="E91" s="208"/>
      <c r="F91" s="207"/>
      <c r="G91" s="209"/>
      <c r="H91" s="209"/>
      <c r="I91" s="209"/>
      <c r="J91" s="209"/>
      <c r="K91" s="209"/>
      <c r="L91" s="209"/>
      <c r="M91" s="209"/>
      <c r="N91" s="209"/>
      <c r="O91" s="523"/>
      <c r="P91" s="209"/>
      <c r="Q91" s="517"/>
      <c r="R91" s="209"/>
      <c r="S91" s="209"/>
      <c r="T91" s="209"/>
      <c r="U91" s="209"/>
      <c r="V91" s="209"/>
      <c r="W91" s="209"/>
      <c r="X91" s="209"/>
      <c r="Y91" s="209"/>
      <c r="Z91" s="209"/>
      <c r="AA91" s="209"/>
      <c r="AB91" s="209"/>
      <c r="AC91" s="209"/>
      <c r="AD91" s="209"/>
      <c r="AE91" s="523"/>
      <c r="AF91" s="209"/>
      <c r="AG91" s="517"/>
      <c r="AH91" s="209"/>
      <c r="AI91" s="209"/>
      <c r="AJ91" s="209"/>
      <c r="AK91" s="209"/>
      <c r="AL91" s="209"/>
      <c r="AM91" s="209"/>
      <c r="AN91" s="209"/>
      <c r="AO91" s="209"/>
      <c r="AP91" s="209"/>
      <c r="AQ91" s="209"/>
      <c r="AR91" s="209"/>
      <c r="AS91" s="209"/>
      <c r="AT91" s="523"/>
      <c r="AU91" s="277"/>
      <c r="AW91" s="18"/>
      <c r="AX91" s="20" t="str">
        <f>比較地域マスタ!AD26</f>
        <v>12403</v>
      </c>
      <c r="AY91" s="20" t="str">
        <f>IF(IFERROR(比較地域マスタ!$AE26,"")=0,"",IFERROR(比較地域マスタ!$AE26,""))</f>
        <v>九十九里町</v>
      </c>
      <c r="BA91" s="24">
        <v>20</v>
      </c>
      <c r="BB91" s="24">
        <v>1</v>
      </c>
      <c r="BC91" s="20" t="str">
        <f t="shared" si="24"/>
        <v>12403</v>
      </c>
      <c r="BD91" s="20" t="str">
        <f t="shared" si="25"/>
        <v>九十九里町</v>
      </c>
      <c r="BE91" s="953">
        <f>VLOOKUP(BC91&amp;"_令和4年度",データシート3!A:AB,MATCH("ea_"&amp;"太陽光（建物系）"&amp;"_年間発電",データシート3!$A$1:$AB$1,0),0)/10^3+VLOOKUP(BC91&amp;"_令和4年度",データシート3!A:AB,MATCH("ea_"&amp;"太陽光（土地系）"&amp;"_年間発電",データシート3!$A$1:$AB$1,0),0)/10^3</f>
        <v>495887.62600000005</v>
      </c>
      <c r="BF91" s="953">
        <f>VLOOKUP(BC91&amp;"_令和4年度",データシート3!A:AB,MATCH("ea_"&amp;"風力（陸上）"&amp;"_年間発電",データシート3!$A$1:$AB$1,0),0)/10^3</f>
        <v>0</v>
      </c>
      <c r="BG91" s="953">
        <f>VLOOKUP(BC91&amp;"_令和4年度",データシート3!A:AB,MATCH("ea_"&amp;"中小水（河川）"&amp;"_年間発電",データシート3!$A$1:$AB$1,0),0)/10^3+VLOOKUP(BC91&amp;"_令和4年度",データシート3!A:AB,MATCH("ea_"&amp;"中小水（農業用水路）"&amp;"_年間発電",データシート3!$A$1:$AB$1,0),0)/10^3</f>
        <v>0</v>
      </c>
      <c r="BH91" s="953">
        <f>VLOOKUP(BC91&amp;"_令和4年度",データシート3!A:AB,MATCH("ea_"&amp;"地熱（蒸気フラッシュ発電）"&amp;"_年間発電",データシート3!$A$1:$AB$1,0),0)/10^3+VLOOKUP(BC91&amp;"_令和4年度",データシート3!A:AB,MATCH("ea_"&amp;"地熱（バイナリー発電）"&amp;"_年間発電",データシート3!$A$1:$AB$1,0),0)/10^3+VLOOKUP(BC91&amp;"_令和4年度",データシート3!A:AB,MATCH("ea_"&amp;"地熱（低温バイナリー発電）"&amp;"_年間発電",データシート3!$A$1:$AB$1,0),0)/10^3</f>
        <v>481.73</v>
      </c>
      <c r="BI91" s="953">
        <f t="shared" si="26"/>
        <v>496369.35600000003</v>
      </c>
      <c r="BJ91" s="953">
        <f>(VLOOKUP($BC91&amp;"_"&amp;$AZ$8,データシート3!$A:$AM,MATCH("da_製造業",データシート3!$A$1:$AM$1,0),0)+VLOOKUP($BC91&amp;"_"&amp;$AZ$8,データシート3!$A:$AM,MATCH("da_建設業・鉱業",データシート3!$A$1:$AM$1,0),0)+VLOOKUP($BC91&amp;"_"&amp;$AZ$8,データシート3!$A:$AM,MATCH("da_農林水産業",データシート3!$A$1:$AM$1,0),0)+VLOOKUP($BC91&amp;"_"&amp;$AZ$8,データシート3!$A:$AM,MATCH("da_業務",データシート3!$A$1:$AM$1,0),0)+VLOOKUP($BC91&amp;"_"&amp;$AZ$8,データシート3!$A:$AM,MATCH("da_家庭",データシート3!$A$1:$AM$1,0),0)+VLOOKUP($BC91&amp;"_"&amp;$AZ$8,データシート3!$A:$AM,MATCH("da_鉄道",データシート3!$A$1:$AM$1,0),0))/10^3</f>
        <v>80367.755606612525</v>
      </c>
      <c r="BK91" s="953">
        <f t="shared" si="21"/>
        <v>416001.60039338749</v>
      </c>
      <c r="BL91" s="953">
        <f t="shared" si="22"/>
        <v>0</v>
      </c>
      <c r="BM91" s="953">
        <f t="shared" si="23"/>
        <v>416001.60039338749</v>
      </c>
      <c r="BN91" s="24"/>
      <c r="BO91" s="24"/>
      <c r="BP91" s="24"/>
      <c r="BQ91" s="24"/>
      <c r="BR91" s="24"/>
      <c r="BS91" s="24"/>
      <c r="BT91" s="24"/>
      <c r="BU91" s="24"/>
      <c r="BV91" s="24"/>
      <c r="BW91" s="24"/>
      <c r="BX91" s="24"/>
      <c r="BY91" s="24"/>
      <c r="BZ91" s="24"/>
      <c r="CA91" s="24"/>
      <c r="CB91" s="24"/>
      <c r="CC91" s="24"/>
      <c r="CD91" s="24"/>
      <c r="CE91" s="91"/>
      <c r="CF91" s="91"/>
      <c r="CG91" s="91"/>
      <c r="CH91" s="91"/>
      <c r="CI91" s="91"/>
      <c r="CJ91" s="91"/>
      <c r="CK91" s="91"/>
      <c r="CL91" s="91"/>
      <c r="CM91" s="91"/>
      <c r="CN91" s="91"/>
      <c r="CO91" s="91"/>
    </row>
    <row r="92" spans="1:93" ht="30" customHeight="1">
      <c r="A92" s="209"/>
      <c r="B92" s="595"/>
      <c r="C92" s="207"/>
      <c r="D92" s="208"/>
      <c r="E92" s="208"/>
      <c r="F92" s="207"/>
      <c r="G92" s="209"/>
      <c r="H92" s="209"/>
      <c r="I92" s="209"/>
      <c r="J92" s="209"/>
      <c r="K92" s="209"/>
      <c r="L92" s="209"/>
      <c r="M92" s="209"/>
      <c r="N92" s="209"/>
      <c r="O92" s="523"/>
      <c r="P92" s="209"/>
      <c r="Q92" s="517"/>
      <c r="R92" s="209"/>
      <c r="S92" s="209"/>
      <c r="T92" s="209"/>
      <c r="U92" s="209"/>
      <c r="V92" s="209"/>
      <c r="W92" s="209"/>
      <c r="X92" s="209"/>
      <c r="Y92" s="209"/>
      <c r="Z92" s="209"/>
      <c r="AA92" s="209"/>
      <c r="AB92" s="209"/>
      <c r="AC92" s="209"/>
      <c r="AD92" s="209"/>
      <c r="AE92" s="523"/>
      <c r="AF92" s="209"/>
      <c r="AG92" s="517"/>
      <c r="AH92" s="209"/>
      <c r="AI92" s="209"/>
      <c r="AJ92" s="209"/>
      <c r="AK92" s="209"/>
      <c r="AL92" s="209"/>
      <c r="AM92" s="209"/>
      <c r="AN92" s="209"/>
      <c r="AO92" s="209"/>
      <c r="AP92" s="209"/>
      <c r="AQ92" s="209"/>
      <c r="AR92" s="209"/>
      <c r="AS92" s="209"/>
      <c r="AT92" s="523"/>
      <c r="AU92" s="209"/>
      <c r="AX92" s="20" t="str">
        <f>比較地域マスタ!AD27</f>
        <v>12342</v>
      </c>
      <c r="AY92" s="20" t="str">
        <f>IF(IFERROR(比較地域マスタ!$AE27,"")=0,"",IFERROR(比較地域マスタ!$AE27,""))</f>
        <v>神崎町</v>
      </c>
      <c r="AZ92" s="18"/>
      <c r="BA92" s="24">
        <v>21</v>
      </c>
      <c r="BB92" s="24">
        <v>1</v>
      </c>
      <c r="BC92" s="20" t="str">
        <f t="shared" si="24"/>
        <v>12342</v>
      </c>
      <c r="BD92" s="20" t="str">
        <f t="shared" si="25"/>
        <v>神崎町</v>
      </c>
      <c r="BE92" s="953">
        <f>VLOOKUP(BC92&amp;"_令和4年度",データシート3!A:AB,MATCH("ea_"&amp;"太陽光（建物系）"&amp;"_年間発電",データシート3!$A$1:$AB$1,0),0)/10^3+VLOOKUP(BC92&amp;"_令和4年度",データシート3!A:AB,MATCH("ea_"&amp;"太陽光（土地系）"&amp;"_年間発電",データシート3!$A$1:$AB$1,0),0)/10^3</f>
        <v>193637.48099999997</v>
      </c>
      <c r="BF92" s="953">
        <f>VLOOKUP(BC92&amp;"_令和4年度",データシート3!A:AB,MATCH("ea_"&amp;"風力（陸上）"&amp;"_年間発電",データシート3!$A$1:$AB$1,0),0)/10^3</f>
        <v>0</v>
      </c>
      <c r="BG92" s="953">
        <f>VLOOKUP(BC92&amp;"_令和4年度",データシート3!A:AB,MATCH("ea_"&amp;"中小水（河川）"&amp;"_年間発電",データシート3!$A$1:$AB$1,0),0)/10^3+VLOOKUP(BC92&amp;"_令和4年度",データシート3!A:AB,MATCH("ea_"&amp;"中小水（農業用水路）"&amp;"_年間発電",データシート3!$A$1:$AB$1,0),0)/10^3</f>
        <v>0</v>
      </c>
      <c r="BH92" s="953">
        <f>VLOOKUP(BC92&amp;"_令和4年度",データシート3!A:AB,MATCH("ea_"&amp;"地熱（蒸気フラッシュ発電）"&amp;"_年間発電",データシート3!$A$1:$AB$1,0),0)/10^3+VLOOKUP(BC92&amp;"_令和4年度",データシート3!A:AB,MATCH("ea_"&amp;"地熱（バイナリー発電）"&amp;"_年間発電",データシート3!$A$1:$AB$1,0),0)/10^3+VLOOKUP(BC92&amp;"_令和4年度",データシート3!A:AB,MATCH("ea_"&amp;"地熱（低温バイナリー発電）"&amp;"_年間発電",データシート3!$A$1:$AB$1,0),0)/10^3</f>
        <v>0</v>
      </c>
      <c r="BI92" s="953">
        <f t="shared" si="26"/>
        <v>193637.48099999997</v>
      </c>
      <c r="BJ92" s="953">
        <f>(VLOOKUP($BC92&amp;"_"&amp;$AZ$8,データシート3!$A:$AM,MATCH("da_製造業",データシート3!$A$1:$AM$1,0),0)+VLOOKUP($BC92&amp;"_"&amp;$AZ$8,データシート3!$A:$AM,MATCH("da_建設業・鉱業",データシート3!$A$1:$AM$1,0),0)+VLOOKUP($BC92&amp;"_"&amp;$AZ$8,データシート3!$A:$AM,MATCH("da_農林水産業",データシート3!$A$1:$AM$1,0),0)+VLOOKUP($BC92&amp;"_"&amp;$AZ$8,データシート3!$A:$AM,MATCH("da_業務",データシート3!$A$1:$AM$1,0),0)+VLOOKUP($BC92&amp;"_"&amp;$AZ$8,データシート3!$A:$AM,MATCH("da_家庭",データシート3!$A$1:$AM$1,0),0)+VLOOKUP($BC92&amp;"_"&amp;$AZ$8,データシート3!$A:$AM,MATCH("da_鉄道",データシート3!$A$1:$AM$1,0),0))/10^3</f>
        <v>43339.251560553479</v>
      </c>
      <c r="BK92" s="953">
        <f>BI92-BJ92</f>
        <v>150298.2294394465</v>
      </c>
      <c r="BL92" s="953">
        <f t="shared" si="22"/>
        <v>0</v>
      </c>
      <c r="BM92" s="953">
        <f t="shared" si="23"/>
        <v>150298.2294394465</v>
      </c>
    </row>
    <row r="93" spans="1:93" ht="30" customHeight="1">
      <c r="A93" s="209"/>
      <c r="B93" s="595"/>
      <c r="C93" s="207"/>
      <c r="D93" s="208"/>
      <c r="E93" s="208"/>
      <c r="F93" s="207"/>
      <c r="G93" s="209"/>
      <c r="H93" s="209"/>
      <c r="I93" s="209"/>
      <c r="J93" s="209"/>
      <c r="K93" s="209"/>
      <c r="L93" s="209"/>
      <c r="M93" s="209"/>
      <c r="N93" s="209"/>
      <c r="O93" s="523"/>
      <c r="P93" s="209"/>
      <c r="Q93" s="517"/>
      <c r="R93" s="209"/>
      <c r="S93" s="209"/>
      <c r="T93" s="209"/>
      <c r="U93" s="209"/>
      <c r="V93" s="209"/>
      <c r="W93" s="209"/>
      <c r="X93" s="209"/>
      <c r="Y93" s="209"/>
      <c r="Z93" s="209"/>
      <c r="AA93" s="209"/>
      <c r="AB93" s="209"/>
      <c r="AC93" s="209"/>
      <c r="AD93" s="209"/>
      <c r="AE93" s="523"/>
      <c r="AF93" s="209"/>
      <c r="AG93" s="517"/>
      <c r="AH93" s="209"/>
      <c r="AI93" s="209"/>
      <c r="AJ93" s="209"/>
      <c r="AK93" s="209"/>
      <c r="AL93" s="209"/>
      <c r="AM93" s="209"/>
      <c r="AN93" s="209"/>
      <c r="AO93" s="209"/>
      <c r="AP93" s="209"/>
      <c r="AQ93" s="209"/>
      <c r="AR93" s="209"/>
      <c r="AS93" s="209"/>
      <c r="AT93" s="523"/>
      <c r="AU93" s="209"/>
      <c r="AX93" s="20" t="str">
        <f>比較地域マスタ!AD28</f>
        <v>12329</v>
      </c>
      <c r="AY93" s="20" t="str">
        <f>IF(IFERROR(比較地域マスタ!$AE28,"")=0,"",IFERROR(比較地域マスタ!$AE28,""))</f>
        <v>栄町</v>
      </c>
      <c r="AZ93" s="18"/>
      <c r="BA93" s="24">
        <v>22</v>
      </c>
      <c r="BB93" s="24">
        <v>1</v>
      </c>
      <c r="BC93" s="20" t="str">
        <f t="shared" si="24"/>
        <v>12329</v>
      </c>
      <c r="BD93" s="20" t="str">
        <f t="shared" si="25"/>
        <v>栄町</v>
      </c>
      <c r="BE93" s="953">
        <f>VLOOKUP(BC93&amp;"_令和4年度",データシート3!A:AB,MATCH("ea_"&amp;"太陽光（建物系）"&amp;"_年間発電",データシート3!$A$1:$AB$1,0),0)/10^3+VLOOKUP(BC93&amp;"_令和4年度",データシート3!A:AB,MATCH("ea_"&amp;"太陽光（土地系）"&amp;"_年間発電",データシート3!$A$1:$AB$1,0),0)/10^3</f>
        <v>291626.52</v>
      </c>
      <c r="BF93" s="953">
        <f>VLOOKUP(BC93&amp;"_令和4年度",データシート3!A:AB,MATCH("ea_"&amp;"風力（陸上）"&amp;"_年間発電",データシート3!$A$1:$AB$1,0),0)/10^3</f>
        <v>0</v>
      </c>
      <c r="BG93" s="953">
        <f>VLOOKUP(BC93&amp;"_令和4年度",データシート3!A:AB,MATCH("ea_"&amp;"中小水（河川）"&amp;"_年間発電",データシート3!$A$1:$AB$1,0),0)/10^3+VLOOKUP(BC93&amp;"_令和4年度",データシート3!A:AB,MATCH("ea_"&amp;"中小水（農業用水路）"&amp;"_年間発電",データシート3!$A$1:$AB$1,0),0)/10^3</f>
        <v>0</v>
      </c>
      <c r="BH93" s="953">
        <f>VLOOKUP(BC93&amp;"_令和4年度",データシート3!A:AB,MATCH("ea_"&amp;"地熱（蒸気フラッシュ発電）"&amp;"_年間発電",データシート3!$A$1:$AB$1,0),0)/10^3+VLOOKUP(BC93&amp;"_令和4年度",データシート3!A:AB,MATCH("ea_"&amp;"地熱（バイナリー発電）"&amp;"_年間発電",データシート3!$A$1:$AB$1,0),0)/10^3+VLOOKUP(BC93&amp;"_令和4年度",データシート3!A:AB,MATCH("ea_"&amp;"地熱（低温バイナリー発電）"&amp;"_年間発電",データシート3!$A$1:$AB$1,0),0)/10^3</f>
        <v>13.736000000000001</v>
      </c>
      <c r="BI93" s="953">
        <f t="shared" si="26"/>
        <v>291640.25599999999</v>
      </c>
      <c r="BJ93" s="953">
        <f>(VLOOKUP($BC93&amp;"_"&amp;$AZ$8,データシート3!$A:$AM,MATCH("da_製造業",データシート3!$A$1:$AM$1,0),0)+VLOOKUP($BC93&amp;"_"&amp;$AZ$8,データシート3!$A:$AM,MATCH("da_建設業・鉱業",データシート3!$A$1:$AM$1,0),0)+VLOOKUP($BC93&amp;"_"&amp;$AZ$8,データシート3!$A:$AM,MATCH("da_農林水産業",データシート3!$A$1:$AM$1,0),0)+VLOOKUP($BC93&amp;"_"&amp;$AZ$8,データシート3!$A:$AM,MATCH("da_業務",データシート3!$A$1:$AM$1,0),0)+VLOOKUP($BC93&amp;"_"&amp;$AZ$8,データシート3!$A:$AM,MATCH("da_家庭",データシート3!$A$1:$AM$1,0),0)+VLOOKUP($BC93&amp;"_"&amp;$AZ$8,データシート3!$A:$AM,MATCH("da_鉄道",データシート3!$A$1:$AM$1,0),0))/10^3</f>
        <v>96912.883248906714</v>
      </c>
      <c r="BK93" s="953">
        <f t="shared" si="21"/>
        <v>194727.37275109329</v>
      </c>
      <c r="BL93" s="953">
        <f t="shared" si="22"/>
        <v>0</v>
      </c>
      <c r="BM93" s="953">
        <f t="shared" si="23"/>
        <v>194727.37275109329</v>
      </c>
    </row>
    <row r="94" spans="1:93" ht="30" customHeight="1">
      <c r="A94" s="209"/>
      <c r="B94" s="595"/>
      <c r="C94" s="207"/>
      <c r="D94" s="208"/>
      <c r="E94" s="208"/>
      <c r="F94" s="207"/>
      <c r="G94" s="209"/>
      <c r="H94" s="209"/>
      <c r="I94" s="209"/>
      <c r="J94" s="209"/>
      <c r="K94" s="209"/>
      <c r="L94" s="209"/>
      <c r="M94" s="209"/>
      <c r="N94" s="209"/>
      <c r="O94" s="523"/>
      <c r="P94" s="209"/>
      <c r="Q94" s="517"/>
      <c r="R94" s="209"/>
      <c r="S94" s="209"/>
      <c r="T94" s="209"/>
      <c r="U94" s="209"/>
      <c r="V94" s="209"/>
      <c r="W94" s="209"/>
      <c r="X94" s="209"/>
      <c r="Y94" s="209"/>
      <c r="Z94" s="209"/>
      <c r="AA94" s="209"/>
      <c r="AB94" s="209"/>
      <c r="AC94" s="209"/>
      <c r="AD94" s="209"/>
      <c r="AE94" s="523"/>
      <c r="AF94" s="209"/>
      <c r="AG94" s="517"/>
      <c r="AH94" s="209"/>
      <c r="AI94" s="209"/>
      <c r="AJ94" s="209"/>
      <c r="AK94" s="209"/>
      <c r="AL94" s="209"/>
      <c r="AM94" s="209"/>
      <c r="AN94" s="209"/>
      <c r="AO94" s="209"/>
      <c r="AP94" s="209"/>
      <c r="AQ94" s="209"/>
      <c r="AR94" s="209"/>
      <c r="AS94" s="209"/>
      <c r="AT94" s="523"/>
      <c r="AU94" s="209"/>
      <c r="AX94" s="20" t="str">
        <f>比較地域マスタ!AD29</f>
        <v>12212</v>
      </c>
      <c r="AY94" s="20" t="str">
        <f>IF(IFERROR(比較地域マスタ!$AE29,"")=0,"",IFERROR(比較地域マスタ!$AE29,""))</f>
        <v>佐倉市</v>
      </c>
      <c r="AZ94" s="18"/>
      <c r="BA94" s="24">
        <v>23</v>
      </c>
      <c r="BB94" s="24">
        <v>1</v>
      </c>
      <c r="BC94" s="20" t="str">
        <f t="shared" si="24"/>
        <v>12212</v>
      </c>
      <c r="BD94" s="20" t="str">
        <f t="shared" si="25"/>
        <v>佐倉市</v>
      </c>
      <c r="BE94" s="953">
        <f>VLOOKUP(BC94&amp;"_令和4年度",データシート3!A:AB,MATCH("ea_"&amp;"太陽光（建物系）"&amp;"_年間発電",データシート3!$A$1:$AB$1,0),0)/10^3+VLOOKUP(BC94&amp;"_令和4年度",データシート3!A:AB,MATCH("ea_"&amp;"太陽光（土地系）"&amp;"_年間発電",データシート3!$A$1:$AB$1,0),0)/10^3</f>
        <v>1488333.96</v>
      </c>
      <c r="BF94" s="953">
        <f>VLOOKUP(BC94&amp;"_令和4年度",データシート3!A:AB,MATCH("ea_"&amp;"風力（陸上）"&amp;"_年間発電",データシート3!$A$1:$AB$1,0),0)/10^3</f>
        <v>614.83900000000006</v>
      </c>
      <c r="BG94" s="953">
        <f>VLOOKUP(BC94&amp;"_令和4年度",データシート3!A:AB,MATCH("ea_"&amp;"中小水（河川）"&amp;"_年間発電",データシート3!$A$1:$AB$1,0),0)/10^3+VLOOKUP(BC94&amp;"_令和4年度",データシート3!A:AB,MATCH("ea_"&amp;"中小水（農業用水路）"&amp;"_年間発電",データシート3!$A$1:$AB$1,0),0)/10^3</f>
        <v>0</v>
      </c>
      <c r="BH94" s="953">
        <f>VLOOKUP(BC94&amp;"_令和4年度",データシート3!A:AB,MATCH("ea_"&amp;"地熱（蒸気フラッシュ発電）"&amp;"_年間発電",データシート3!$A$1:$AB$1,0),0)/10^3+VLOOKUP(BC94&amp;"_令和4年度",データシート3!A:AB,MATCH("ea_"&amp;"地熱（バイナリー発電）"&amp;"_年間発電",データシート3!$A$1:$AB$1,0),0)/10^3+VLOOKUP(BC94&amp;"_令和4年度",データシート3!A:AB,MATCH("ea_"&amp;"地熱（低温バイナリー発電）"&amp;"_年間発電",データシート3!$A$1:$AB$1,0),0)/10^3</f>
        <v>0</v>
      </c>
      <c r="BI94" s="953">
        <f t="shared" si="26"/>
        <v>1488948.7989999999</v>
      </c>
      <c r="BJ94" s="953">
        <f>(VLOOKUP($BC94&amp;"_"&amp;$AZ$8,データシート3!$A:$AM,MATCH("da_製造業",データシート3!$A$1:$AM$1,0),0)+VLOOKUP($BC94&amp;"_"&amp;$AZ$8,データシート3!$A:$AM,MATCH("da_建設業・鉱業",データシート3!$A$1:$AM$1,0),0)+VLOOKUP($BC94&amp;"_"&amp;$AZ$8,データシート3!$A:$AM,MATCH("da_農林水産業",データシート3!$A$1:$AM$1,0),0)+VLOOKUP($BC94&amp;"_"&amp;$AZ$8,データシート3!$A:$AM,MATCH("da_業務",データシート3!$A$1:$AM$1,0),0)+VLOOKUP($BC94&amp;"_"&amp;$AZ$8,データシート3!$A:$AM,MATCH("da_家庭",データシート3!$A$1:$AM$1,0),0)+VLOOKUP($BC94&amp;"_"&amp;$AZ$8,データシート3!$A:$AM,MATCH("da_鉄道",データシート3!$A$1:$AM$1,0),0))/10^3</f>
        <v>933836.4441440209</v>
      </c>
      <c r="BK94" s="953">
        <f t="shared" si="21"/>
        <v>555112.35485597898</v>
      </c>
      <c r="BL94" s="953">
        <f t="shared" si="22"/>
        <v>0</v>
      </c>
      <c r="BM94" s="953">
        <f t="shared" si="23"/>
        <v>555112.35485597898</v>
      </c>
    </row>
    <row r="95" spans="1:93" ht="30" customHeight="1">
      <c r="A95" s="209"/>
      <c r="B95" s="595"/>
      <c r="C95" s="207"/>
      <c r="D95" s="208"/>
      <c r="E95" s="208"/>
      <c r="F95" s="207"/>
      <c r="G95" s="209"/>
      <c r="H95" s="209"/>
      <c r="I95" s="209"/>
      <c r="J95" s="209"/>
      <c r="K95" s="209"/>
      <c r="L95" s="209"/>
      <c r="M95" s="209"/>
      <c r="N95" s="209"/>
      <c r="O95" s="523"/>
      <c r="P95" s="209"/>
      <c r="Q95" s="517"/>
      <c r="R95" s="209"/>
      <c r="S95" s="209"/>
      <c r="T95" s="209"/>
      <c r="U95" s="209"/>
      <c r="V95" s="209"/>
      <c r="W95" s="209"/>
      <c r="X95" s="209"/>
      <c r="Y95" s="209"/>
      <c r="Z95" s="209"/>
      <c r="AA95" s="209"/>
      <c r="AB95" s="209"/>
      <c r="AC95" s="209"/>
      <c r="AD95" s="209"/>
      <c r="AE95" s="523"/>
      <c r="AF95" s="209"/>
      <c r="AG95" s="517"/>
      <c r="AH95" s="209"/>
      <c r="AI95" s="209"/>
      <c r="AJ95" s="209"/>
      <c r="AK95" s="209"/>
      <c r="AL95" s="209"/>
      <c r="AM95" s="209"/>
      <c r="AN95" s="209"/>
      <c r="AO95" s="209"/>
      <c r="AP95" s="209"/>
      <c r="AQ95" s="209"/>
      <c r="AR95" s="209"/>
      <c r="AS95" s="209"/>
      <c r="AT95" s="523"/>
      <c r="AU95" s="209"/>
      <c r="AX95" s="20" t="str">
        <f>比較地域マスタ!AD30</f>
        <v>12237</v>
      </c>
      <c r="AY95" s="20" t="str">
        <f>IF(IFERROR(比較地域マスタ!$AE30,"")=0,"",IFERROR(比較地域マスタ!$AE30,""))</f>
        <v>山武市</v>
      </c>
      <c r="AZ95" s="18"/>
      <c r="BA95" s="24">
        <v>24</v>
      </c>
      <c r="BB95" s="24">
        <v>1</v>
      </c>
      <c r="BC95" s="20" t="str">
        <f t="shared" si="24"/>
        <v>12237</v>
      </c>
      <c r="BD95" s="20" t="str">
        <f t="shared" si="25"/>
        <v>山武市</v>
      </c>
      <c r="BE95" s="953">
        <f>VLOOKUP(BC95&amp;"_令和4年度",データシート3!A:AB,MATCH("ea_"&amp;"太陽光（建物系）"&amp;"_年間発電",データシート3!$A$1:$AB$1,0),0)/10^3+VLOOKUP(BC95&amp;"_令和4年度",データシート3!A:AB,MATCH("ea_"&amp;"太陽光（土地系）"&amp;"_年間発電",データシート3!$A$1:$AB$1,0),0)/10^3</f>
        <v>2650703.9239999996</v>
      </c>
      <c r="BF95" s="953">
        <f>VLOOKUP(BC95&amp;"_令和4年度",データシート3!A:AB,MATCH("ea_"&amp;"風力（陸上）"&amp;"_年間発電",データシート3!$A$1:$AB$1,0),0)/10^3</f>
        <v>219.31200000000001</v>
      </c>
      <c r="BG95" s="953">
        <f>VLOOKUP(BC95&amp;"_令和4年度",データシート3!A:AB,MATCH("ea_"&amp;"中小水（河川）"&amp;"_年間発電",データシート3!$A$1:$AB$1,0),0)/10^3+VLOOKUP(BC95&amp;"_令和4年度",データシート3!A:AB,MATCH("ea_"&amp;"中小水（農業用水路）"&amp;"_年間発電",データシート3!$A$1:$AB$1,0),0)/10^3</f>
        <v>0</v>
      </c>
      <c r="BH95" s="953">
        <f>VLOOKUP(BC95&amp;"_令和4年度",データシート3!A:AB,MATCH("ea_"&amp;"地熱（蒸気フラッシュ発電）"&amp;"_年間発電",データシート3!$A$1:$AB$1,0),0)/10^3+VLOOKUP(BC95&amp;"_令和4年度",データシート3!A:AB,MATCH("ea_"&amp;"地熱（バイナリー発電）"&amp;"_年間発電",データシート3!$A$1:$AB$1,0),0)/10^3+VLOOKUP(BC95&amp;"_令和4年度",データシート3!A:AB,MATCH("ea_"&amp;"地熱（低温バイナリー発電）"&amp;"_年間発電",データシート3!$A$1:$AB$1,0),0)/10^3</f>
        <v>122.88500000000002</v>
      </c>
      <c r="BI95" s="953">
        <f t="shared" si="26"/>
        <v>2651046.1209999993</v>
      </c>
      <c r="BJ95" s="953">
        <f>(VLOOKUP($BC95&amp;"_"&amp;$AZ$8,データシート3!$A:$AM,MATCH("da_製造業",データシート3!$A$1:$AM$1,0),0)+VLOOKUP($BC95&amp;"_"&amp;$AZ$8,データシート3!$A:$AM,MATCH("da_建設業・鉱業",データシート3!$A$1:$AM$1,0),0)+VLOOKUP($BC95&amp;"_"&amp;$AZ$8,データシート3!$A:$AM,MATCH("da_農林水産業",データシート3!$A$1:$AM$1,0),0)+VLOOKUP($BC95&amp;"_"&amp;$AZ$8,データシート3!$A:$AM,MATCH("da_業務",データシート3!$A$1:$AM$1,0),0)+VLOOKUP($BC95&amp;"_"&amp;$AZ$8,データシート3!$A:$AM,MATCH("da_家庭",データシート3!$A$1:$AM$1,0),0)+VLOOKUP($BC95&amp;"_"&amp;$AZ$8,データシート3!$A:$AM,MATCH("da_鉄道",データシート3!$A$1:$AM$1,0),0))/10^3</f>
        <v>318998.14800793846</v>
      </c>
      <c r="BK95" s="953">
        <f t="shared" si="21"/>
        <v>2332047.9729920607</v>
      </c>
      <c r="BL95" s="953">
        <f t="shared" si="22"/>
        <v>0</v>
      </c>
      <c r="BM95" s="953">
        <f t="shared" si="23"/>
        <v>2332047.9729920607</v>
      </c>
    </row>
    <row r="96" spans="1:93" ht="30" customHeight="1">
      <c r="A96" s="209"/>
      <c r="B96" s="595"/>
      <c r="C96" s="207"/>
      <c r="D96" s="208"/>
      <c r="E96" s="208"/>
      <c r="F96" s="207"/>
      <c r="G96" s="209"/>
      <c r="H96" s="209"/>
      <c r="I96" s="209"/>
      <c r="J96" s="209"/>
      <c r="K96" s="209"/>
      <c r="L96" s="209"/>
      <c r="M96" s="209"/>
      <c r="N96" s="209"/>
      <c r="O96" s="523"/>
      <c r="P96" s="209"/>
      <c r="Q96" s="517"/>
      <c r="R96" s="209"/>
      <c r="S96" s="209"/>
      <c r="T96" s="209"/>
      <c r="U96" s="209"/>
      <c r="V96" s="209"/>
      <c r="W96" s="209"/>
      <c r="X96" s="209"/>
      <c r="Y96" s="209"/>
      <c r="Z96" s="209"/>
      <c r="AA96" s="209"/>
      <c r="AB96" s="209"/>
      <c r="AC96" s="209"/>
      <c r="AD96" s="209"/>
      <c r="AE96" s="523"/>
      <c r="AF96" s="209"/>
      <c r="AG96" s="517"/>
      <c r="AH96" s="209"/>
      <c r="AI96" s="209"/>
      <c r="AJ96" s="209"/>
      <c r="AK96" s="209"/>
      <c r="AL96" s="209"/>
      <c r="AM96" s="209"/>
      <c r="AN96" s="209"/>
      <c r="AO96" s="209"/>
      <c r="AP96" s="209"/>
      <c r="AQ96" s="209"/>
      <c r="AR96" s="209"/>
      <c r="AS96" s="209"/>
      <c r="AT96" s="523"/>
      <c r="AU96" s="209"/>
      <c r="AX96" s="20" t="str">
        <f>比較地域マスタ!AD31</f>
        <v>12322</v>
      </c>
      <c r="AY96" s="20" t="str">
        <f>IF(IFERROR(比較地域マスタ!$AE31,"")=0,"",IFERROR(比較地域マスタ!$AE31,""))</f>
        <v>酒々井町</v>
      </c>
      <c r="AZ96" s="18"/>
      <c r="BA96" s="24">
        <v>25</v>
      </c>
      <c r="BB96" s="24">
        <v>1</v>
      </c>
      <c r="BC96" s="20" t="str">
        <f t="shared" si="24"/>
        <v>12322</v>
      </c>
      <c r="BD96" s="20" t="str">
        <f t="shared" si="25"/>
        <v>酒々井町</v>
      </c>
      <c r="BE96" s="953">
        <f>VLOOKUP(BC96&amp;"_令和4年度",データシート3!A:AB,MATCH("ea_"&amp;"太陽光（建物系）"&amp;"_年間発電",データシート3!$A$1:$AB$1,0),0)/10^3+VLOOKUP(BC96&amp;"_令和4年度",データシート3!A:AB,MATCH("ea_"&amp;"太陽光（土地系）"&amp;"_年間発電",データシート3!$A$1:$AB$1,0),0)/10^3</f>
        <v>251765.55199999997</v>
      </c>
      <c r="BF96" s="953">
        <f>VLOOKUP(BC96&amp;"_令和4年度",データシート3!A:AB,MATCH("ea_"&amp;"風力（陸上）"&amp;"_年間発電",データシート3!$A$1:$AB$1,0),0)/10^3</f>
        <v>0</v>
      </c>
      <c r="BG96" s="953">
        <f>VLOOKUP(BC96&amp;"_令和4年度",データシート3!A:AB,MATCH("ea_"&amp;"中小水（河川）"&amp;"_年間発電",データシート3!$A$1:$AB$1,0),0)/10^3+VLOOKUP(BC96&amp;"_令和4年度",データシート3!A:AB,MATCH("ea_"&amp;"中小水（農業用水路）"&amp;"_年間発電",データシート3!$A$1:$AB$1,0),0)/10^3</f>
        <v>0</v>
      </c>
      <c r="BH96" s="953">
        <f>VLOOKUP(BC96&amp;"_令和4年度",データシート3!A:AB,MATCH("ea_"&amp;"地熱（蒸気フラッシュ発電）"&amp;"_年間発電",データシート3!$A$1:$AB$1,0),0)/10^3+VLOOKUP(BC96&amp;"_令和4年度",データシート3!A:AB,MATCH("ea_"&amp;"地熱（バイナリー発電）"&amp;"_年間発電",データシート3!$A$1:$AB$1,0),0)/10^3+VLOOKUP(BC96&amp;"_令和4年度",データシート3!A:AB,MATCH("ea_"&amp;"地熱（低温バイナリー発電）"&amp;"_年間発電",データシート3!$A$1:$AB$1,0),0)/10^3</f>
        <v>0</v>
      </c>
      <c r="BI96" s="953">
        <f t="shared" si="26"/>
        <v>251765.55199999997</v>
      </c>
      <c r="BJ96" s="953">
        <f>(VLOOKUP($BC96&amp;"_"&amp;$AZ$8,データシート3!$A:$AM,MATCH("da_製造業",データシート3!$A$1:$AM$1,0),0)+VLOOKUP($BC96&amp;"_"&amp;$AZ$8,データシート3!$A:$AM,MATCH("da_建設業・鉱業",データシート3!$A$1:$AM$1,0),0)+VLOOKUP($BC96&amp;"_"&amp;$AZ$8,データシート3!$A:$AM,MATCH("da_農林水産業",データシート3!$A$1:$AM$1,0),0)+VLOOKUP($BC96&amp;"_"&amp;$AZ$8,データシート3!$A:$AM,MATCH("da_業務",データシート3!$A$1:$AM$1,0),0)+VLOOKUP($BC96&amp;"_"&amp;$AZ$8,データシート3!$A:$AM,MATCH("da_家庭",データシート3!$A$1:$AM$1,0),0)+VLOOKUP($BC96&amp;"_"&amp;$AZ$8,データシート3!$A:$AM,MATCH("da_鉄道",データシート3!$A$1:$AM$1,0),0))/10^3</f>
        <v>101943.33888784311</v>
      </c>
      <c r="BK96" s="953">
        <f t="shared" si="21"/>
        <v>149822.21311215684</v>
      </c>
      <c r="BL96" s="953">
        <f t="shared" si="22"/>
        <v>0</v>
      </c>
      <c r="BM96" s="953">
        <f t="shared" si="23"/>
        <v>149822.21311215684</v>
      </c>
    </row>
    <row r="97" spans="1:65" ht="30" customHeight="1">
      <c r="A97" s="209"/>
      <c r="B97" s="595"/>
      <c r="C97" s="207"/>
      <c r="D97" s="208"/>
      <c r="E97" s="208"/>
      <c r="F97" s="207"/>
      <c r="G97" s="209"/>
      <c r="H97" s="209"/>
      <c r="I97" s="209"/>
      <c r="J97" s="209"/>
      <c r="K97" s="209"/>
      <c r="L97" s="209"/>
      <c r="M97" s="209"/>
      <c r="N97" s="209"/>
      <c r="O97" s="523"/>
      <c r="P97" s="209"/>
      <c r="Q97" s="517"/>
      <c r="R97" s="209"/>
      <c r="S97" s="209"/>
      <c r="T97" s="209"/>
      <c r="U97" s="209"/>
      <c r="V97" s="209"/>
      <c r="W97" s="209"/>
      <c r="X97" s="209"/>
      <c r="Y97" s="209"/>
      <c r="Z97" s="209"/>
      <c r="AA97" s="209"/>
      <c r="AB97" s="209"/>
      <c r="AC97" s="209"/>
      <c r="AD97" s="209"/>
      <c r="AE97" s="523"/>
      <c r="AF97" s="209"/>
      <c r="AG97" s="517"/>
      <c r="AH97" s="209"/>
      <c r="AI97" s="209"/>
      <c r="AJ97" s="209"/>
      <c r="AK97" s="209"/>
      <c r="AL97" s="209"/>
      <c r="AM97" s="209"/>
      <c r="AN97" s="209"/>
      <c r="AO97" s="209"/>
      <c r="AP97" s="209"/>
      <c r="AQ97" s="209"/>
      <c r="AR97" s="209"/>
      <c r="AS97" s="209"/>
      <c r="AT97" s="523"/>
      <c r="AU97" s="209"/>
      <c r="AX97" s="20" t="str">
        <f>比較地域マスタ!AD32</f>
        <v>12409</v>
      </c>
      <c r="AY97" s="20" t="str">
        <f>IF(IFERROR(比較地域マスタ!$AE32,"")=0,"",IFERROR(比較地域マスタ!$AE32,""))</f>
        <v>芝山町</v>
      </c>
      <c r="AZ97" s="18"/>
      <c r="BA97" s="24">
        <v>26</v>
      </c>
      <c r="BB97" s="24">
        <v>1</v>
      </c>
      <c r="BC97" s="20" t="str">
        <f t="shared" si="24"/>
        <v>12409</v>
      </c>
      <c r="BD97" s="20" t="str">
        <f t="shared" si="25"/>
        <v>芝山町</v>
      </c>
      <c r="BE97" s="953">
        <f>VLOOKUP(BC97&amp;"_令和4年度",データシート3!A:AB,MATCH("ea_"&amp;"太陽光（建物系）"&amp;"_年間発電",データシート3!$A$1:$AB$1,0),0)/10^3+VLOOKUP(BC97&amp;"_令和4年度",データシート3!A:AB,MATCH("ea_"&amp;"太陽光（土地系）"&amp;"_年間発電",データシート3!$A$1:$AB$1,0),0)/10^3</f>
        <v>697501.50199999998</v>
      </c>
      <c r="BF97" s="953">
        <f>VLOOKUP(BC97&amp;"_令和4年度",データシート3!A:AB,MATCH("ea_"&amp;"風力（陸上）"&amp;"_年間発電",データシート3!$A$1:$AB$1,0),0)/10^3</f>
        <v>0</v>
      </c>
      <c r="BG97" s="953">
        <f>VLOOKUP(BC97&amp;"_令和4年度",データシート3!A:AB,MATCH("ea_"&amp;"中小水（河川）"&amp;"_年間発電",データシート3!$A$1:$AB$1,0),0)/10^3+VLOOKUP(BC97&amp;"_令和4年度",データシート3!A:AB,MATCH("ea_"&amp;"中小水（農業用水路）"&amp;"_年間発電",データシート3!$A$1:$AB$1,0),0)/10^3</f>
        <v>0</v>
      </c>
      <c r="BH97" s="953">
        <f>VLOOKUP(BC97&amp;"_令和4年度",データシート3!A:AB,MATCH("ea_"&amp;"地熱（蒸気フラッシュ発電）"&amp;"_年間発電",データシート3!$A$1:$AB$1,0),0)/10^3+VLOOKUP(BC97&amp;"_令和4年度",データシート3!A:AB,MATCH("ea_"&amp;"地熱（バイナリー発電）"&amp;"_年間発電",データシート3!$A$1:$AB$1,0),0)/10^3+VLOOKUP(BC97&amp;"_令和4年度",データシート3!A:AB,MATCH("ea_"&amp;"地熱（低温バイナリー発電）"&amp;"_年間発電",データシート3!$A$1:$AB$1,0),0)/10^3</f>
        <v>0</v>
      </c>
      <c r="BI97" s="953">
        <f t="shared" si="26"/>
        <v>697501.50199999998</v>
      </c>
      <c r="BJ97" s="953">
        <f>(VLOOKUP($BC97&amp;"_"&amp;$AZ$8,データシート3!$A:$AM,MATCH("da_製造業",データシート3!$A$1:$AM$1,0),0)+VLOOKUP($BC97&amp;"_"&amp;$AZ$8,データシート3!$A:$AM,MATCH("da_建設業・鉱業",データシート3!$A$1:$AM$1,0),0)+VLOOKUP($BC97&amp;"_"&amp;$AZ$8,データシート3!$A:$AM,MATCH("da_農林水産業",データシート3!$A$1:$AM$1,0),0)+VLOOKUP($BC97&amp;"_"&amp;$AZ$8,データシート3!$A:$AM,MATCH("da_業務",データシート3!$A$1:$AM$1,0),0)+VLOOKUP($BC97&amp;"_"&amp;$AZ$8,データシート3!$A:$AM,MATCH("da_家庭",データシート3!$A$1:$AM$1,0),0)+VLOOKUP($BC97&amp;"_"&amp;$AZ$8,データシート3!$A:$AM,MATCH("da_鉄道",データシート3!$A$1:$AM$1,0),0))/10^3</f>
        <v>112662.43483134174</v>
      </c>
      <c r="BK97" s="953">
        <f t="shared" si="21"/>
        <v>584839.06716865825</v>
      </c>
      <c r="BL97" s="953">
        <f t="shared" si="22"/>
        <v>0</v>
      </c>
      <c r="BM97" s="953">
        <f t="shared" si="23"/>
        <v>584839.06716865825</v>
      </c>
    </row>
    <row r="98" spans="1:65" ht="30" customHeight="1">
      <c r="A98" s="209"/>
      <c r="B98" s="595"/>
      <c r="C98" s="207"/>
      <c r="D98" s="208"/>
      <c r="E98" s="208"/>
      <c r="F98" s="207"/>
      <c r="G98" s="209"/>
      <c r="H98" s="209"/>
      <c r="I98" s="209"/>
      <c r="J98" s="209"/>
      <c r="K98" s="209"/>
      <c r="L98" s="209"/>
      <c r="M98" s="209"/>
      <c r="N98" s="209"/>
      <c r="O98" s="523"/>
      <c r="P98" s="209"/>
      <c r="Q98" s="517"/>
      <c r="R98" s="209"/>
      <c r="S98" s="209"/>
      <c r="T98" s="209"/>
      <c r="U98" s="209"/>
      <c r="V98" s="209"/>
      <c r="W98" s="209"/>
      <c r="X98" s="209"/>
      <c r="Y98" s="209"/>
      <c r="Z98" s="209"/>
      <c r="AA98" s="209"/>
      <c r="AB98" s="209"/>
      <c r="AC98" s="209"/>
      <c r="AD98" s="209"/>
      <c r="AE98" s="523"/>
      <c r="AF98" s="209"/>
      <c r="AG98" s="517"/>
      <c r="AH98" s="209"/>
      <c r="AI98" s="209"/>
      <c r="AJ98" s="209"/>
      <c r="AK98" s="209"/>
      <c r="AL98" s="209"/>
      <c r="AM98" s="209"/>
      <c r="AN98" s="209"/>
      <c r="AO98" s="209"/>
      <c r="AP98" s="209"/>
      <c r="AQ98" s="209"/>
      <c r="AR98" s="209"/>
      <c r="AS98" s="209"/>
      <c r="AT98" s="523"/>
      <c r="AU98" s="209"/>
      <c r="AX98" s="20" t="str">
        <f>比較地域マスタ!AD33</f>
        <v>12424</v>
      </c>
      <c r="AY98" s="20" t="str">
        <f>IF(IFERROR(比較地域マスタ!$AE33,"")=0,"",IFERROR(比較地域マスタ!$AE33,""))</f>
        <v>白子町</v>
      </c>
      <c r="AZ98" s="18"/>
      <c r="BA98" s="24">
        <v>27</v>
      </c>
      <c r="BB98" s="24">
        <v>1</v>
      </c>
      <c r="BC98" s="20" t="str">
        <f t="shared" si="24"/>
        <v>12424</v>
      </c>
      <c r="BD98" s="20" t="str">
        <f t="shared" si="25"/>
        <v>白子町</v>
      </c>
      <c r="BE98" s="953">
        <f>VLOOKUP(BC98&amp;"_令和4年度",データシート3!A:AB,MATCH("ea_"&amp;"太陽光（建物系）"&amp;"_年間発電",データシート3!$A$1:$AB$1,0),0)/10^3+VLOOKUP(BC98&amp;"_令和4年度",データシート3!A:AB,MATCH("ea_"&amp;"太陽光（土地系）"&amp;"_年間発電",データシート3!$A$1:$AB$1,0),0)/10^3</f>
        <v>592784.75099999993</v>
      </c>
      <c r="BF98" s="953">
        <f>VLOOKUP(BC98&amp;"_令和4年度",データシート3!A:AB,MATCH("ea_"&amp;"風力（陸上）"&amp;"_年間発電",データシート3!$A$1:$AB$1,0),0)/10^3</f>
        <v>0</v>
      </c>
      <c r="BG98" s="953">
        <f>VLOOKUP(BC98&amp;"_令和4年度",データシート3!A:AB,MATCH("ea_"&amp;"中小水（河川）"&amp;"_年間発電",データシート3!$A$1:$AB$1,0),0)/10^3+VLOOKUP(BC98&amp;"_令和4年度",データシート3!A:AB,MATCH("ea_"&amp;"中小水（農業用水路）"&amp;"_年間発電",データシート3!$A$1:$AB$1,0),0)/10^3</f>
        <v>0</v>
      </c>
      <c r="BH98" s="953">
        <f>VLOOKUP(BC98&amp;"_令和4年度",データシート3!A:AB,MATCH("ea_"&amp;"地熱（蒸気フラッシュ発電）"&amp;"_年間発電",データシート3!$A$1:$AB$1,0),0)/10^3+VLOOKUP(BC98&amp;"_令和4年度",データシート3!A:AB,MATCH("ea_"&amp;"地熱（バイナリー発電）"&amp;"_年間発電",データシート3!$A$1:$AB$1,0),0)/10^3+VLOOKUP(BC98&amp;"_令和4年度",データシート3!A:AB,MATCH("ea_"&amp;"地熱（低温バイナリー発電）"&amp;"_年間発電",データシート3!$A$1:$AB$1,0),0)/10^3</f>
        <v>86.338999999999999</v>
      </c>
      <c r="BI98" s="953">
        <f t="shared" si="26"/>
        <v>592871.09</v>
      </c>
      <c r="BJ98" s="953">
        <f>(VLOOKUP($BC98&amp;"_"&amp;$AZ$8,データシート3!$A:$AM,MATCH("da_製造業",データシート3!$A$1:$AM$1,0),0)+VLOOKUP($BC98&amp;"_"&amp;$AZ$8,データシート3!$A:$AM,MATCH("da_建設業・鉱業",データシート3!$A$1:$AM$1,0),0)+VLOOKUP($BC98&amp;"_"&amp;$AZ$8,データシート3!$A:$AM,MATCH("da_農林水産業",データシート3!$A$1:$AM$1,0),0)+VLOOKUP($BC98&amp;"_"&amp;$AZ$8,データシート3!$A:$AM,MATCH("da_業務",データシート3!$A$1:$AM$1,0),0)+VLOOKUP($BC98&amp;"_"&amp;$AZ$8,データシート3!$A:$AM,MATCH("da_家庭",データシート3!$A$1:$AM$1,0),0)+VLOOKUP($BC98&amp;"_"&amp;$AZ$8,データシート3!$A:$AM,MATCH("da_鉄道",データシート3!$A$1:$AM$1,0),0))/10^3</f>
        <v>46250.206268411821</v>
      </c>
      <c r="BK98" s="953">
        <f t="shared" si="21"/>
        <v>546620.88373158814</v>
      </c>
      <c r="BL98" s="953">
        <f t="shared" si="22"/>
        <v>0</v>
      </c>
      <c r="BM98" s="953">
        <f t="shared" si="23"/>
        <v>546620.88373158814</v>
      </c>
    </row>
    <row r="99" spans="1:65" ht="30" customHeight="1">
      <c r="A99" s="209"/>
      <c r="B99" s="595"/>
      <c r="C99" s="207"/>
      <c r="D99" s="208"/>
      <c r="E99" s="208"/>
      <c r="F99" s="207"/>
      <c r="G99" s="209"/>
      <c r="H99" s="209"/>
      <c r="I99" s="209"/>
      <c r="J99" s="209"/>
      <c r="K99" s="209"/>
      <c r="L99" s="209"/>
      <c r="M99" s="209"/>
      <c r="N99" s="209"/>
      <c r="O99" s="523"/>
      <c r="P99" s="209"/>
      <c r="Q99" s="517"/>
      <c r="R99" s="209"/>
      <c r="S99" s="209"/>
      <c r="T99" s="209"/>
      <c r="U99" s="209"/>
      <c r="V99" s="209"/>
      <c r="W99" s="209"/>
      <c r="X99" s="209"/>
      <c r="Y99" s="209"/>
      <c r="Z99" s="209"/>
      <c r="AA99" s="209"/>
      <c r="AB99" s="209"/>
      <c r="AC99" s="209"/>
      <c r="AD99" s="209"/>
      <c r="AE99" s="523"/>
      <c r="AF99" s="209"/>
      <c r="AG99" s="517"/>
      <c r="AH99" s="209"/>
      <c r="AI99" s="209"/>
      <c r="AJ99" s="209"/>
      <c r="AK99" s="209"/>
      <c r="AL99" s="209"/>
      <c r="AM99" s="209"/>
      <c r="AN99" s="209"/>
      <c r="AO99" s="209"/>
      <c r="AP99" s="209"/>
      <c r="AQ99" s="209"/>
      <c r="AR99" s="209"/>
      <c r="AS99" s="209"/>
      <c r="AT99" s="523"/>
      <c r="AU99" s="209"/>
      <c r="AX99" s="20" t="str">
        <f>比較地域マスタ!AD34</f>
        <v>12232</v>
      </c>
      <c r="AY99" s="20" t="str">
        <f>IF(IFERROR(比較地域マスタ!$AE34,"")=0,"",IFERROR(比較地域マスタ!$AE34,""))</f>
        <v>白井市</v>
      </c>
      <c r="AZ99" s="18"/>
      <c r="BA99" s="24">
        <v>28</v>
      </c>
      <c r="BB99" s="24">
        <v>1</v>
      </c>
      <c r="BC99" s="20" t="str">
        <f t="shared" si="24"/>
        <v>12232</v>
      </c>
      <c r="BD99" s="20" t="str">
        <f t="shared" si="25"/>
        <v>白井市</v>
      </c>
      <c r="BE99" s="953">
        <f>VLOOKUP(BC99&amp;"_令和4年度",データシート3!A:AB,MATCH("ea_"&amp;"太陽光（建物系）"&amp;"_年間発電",データシート3!$A$1:$AB$1,0),0)/10^3+VLOOKUP(BC99&amp;"_令和4年度",データシート3!A:AB,MATCH("ea_"&amp;"太陽光（土地系）"&amp;"_年間発電",データシート3!$A$1:$AB$1,0),0)/10^3</f>
        <v>644416.53500000015</v>
      </c>
      <c r="BF99" s="953">
        <f>VLOOKUP(BC99&amp;"_令和4年度",データシート3!A:AB,MATCH("ea_"&amp;"風力（陸上）"&amp;"_年間発電",データシート3!$A$1:$AB$1,0),0)/10^3</f>
        <v>0</v>
      </c>
      <c r="BG99" s="953">
        <f>VLOOKUP(BC99&amp;"_令和4年度",データシート3!A:AB,MATCH("ea_"&amp;"中小水（河川）"&amp;"_年間発電",データシート3!$A$1:$AB$1,0),0)/10^3+VLOOKUP(BC99&amp;"_令和4年度",データシート3!A:AB,MATCH("ea_"&amp;"中小水（農業用水路）"&amp;"_年間発電",データシート3!$A$1:$AB$1,0),0)/10^3</f>
        <v>0</v>
      </c>
      <c r="BH99" s="953">
        <f>VLOOKUP(BC99&amp;"_令和4年度",データシート3!A:AB,MATCH("ea_"&amp;"地熱（蒸気フラッシュ発電）"&amp;"_年間発電",データシート3!$A$1:$AB$1,0),0)/10^3+VLOOKUP(BC99&amp;"_令和4年度",データシート3!A:AB,MATCH("ea_"&amp;"地熱（バイナリー発電）"&amp;"_年間発電",データシート3!$A$1:$AB$1,0),0)/10^3+VLOOKUP(BC99&amp;"_令和4年度",データシート3!A:AB,MATCH("ea_"&amp;"地熱（低温バイナリー発電）"&amp;"_年間発電",データシート3!$A$1:$AB$1,0),0)/10^3</f>
        <v>0</v>
      </c>
      <c r="BI99" s="953">
        <f t="shared" si="26"/>
        <v>644416.53500000015</v>
      </c>
      <c r="BJ99" s="953">
        <f>(VLOOKUP($BC99&amp;"_"&amp;$AZ$8,データシート3!$A:$AM,MATCH("da_製造業",データシート3!$A$1:$AM$1,0),0)+VLOOKUP($BC99&amp;"_"&amp;$AZ$8,データシート3!$A:$AM,MATCH("da_建設業・鉱業",データシート3!$A$1:$AM$1,0),0)+VLOOKUP($BC99&amp;"_"&amp;$AZ$8,データシート3!$A:$AM,MATCH("da_農林水産業",データシート3!$A$1:$AM$1,0),0)+VLOOKUP($BC99&amp;"_"&amp;$AZ$8,データシート3!$A:$AM,MATCH("da_業務",データシート3!$A$1:$AM$1,0),0)+VLOOKUP($BC99&amp;"_"&amp;$AZ$8,データシート3!$A:$AM,MATCH("da_家庭",データシート3!$A$1:$AM$1,0),0)+VLOOKUP($BC99&amp;"_"&amp;$AZ$8,データシート3!$A:$AM,MATCH("da_鉄道",データシート3!$A$1:$AM$1,0),0))/10^3</f>
        <v>343200.30233726581</v>
      </c>
      <c r="BK99" s="953">
        <f t="shared" si="21"/>
        <v>301216.23266273434</v>
      </c>
      <c r="BL99" s="953">
        <f t="shared" si="22"/>
        <v>0</v>
      </c>
      <c r="BM99" s="953">
        <f t="shared" si="23"/>
        <v>301216.23266273434</v>
      </c>
    </row>
    <row r="100" spans="1:65" ht="30" customHeight="1">
      <c r="A100" s="209"/>
      <c r="B100" s="595"/>
      <c r="C100" s="207"/>
      <c r="D100" s="208"/>
      <c r="E100" s="208"/>
      <c r="F100" s="207"/>
      <c r="G100" s="209"/>
      <c r="H100" s="209"/>
      <c r="I100" s="209"/>
      <c r="J100" s="209"/>
      <c r="K100" s="209"/>
      <c r="L100" s="209"/>
      <c r="M100" s="209"/>
      <c r="N100" s="209"/>
      <c r="O100" s="523"/>
      <c r="P100" s="209"/>
      <c r="Q100" s="517"/>
      <c r="R100" s="209"/>
      <c r="S100" s="209"/>
      <c r="T100" s="209"/>
      <c r="U100" s="209"/>
      <c r="V100" s="209"/>
      <c r="W100" s="209"/>
      <c r="X100" s="209"/>
      <c r="Y100" s="209"/>
      <c r="Z100" s="209"/>
      <c r="AA100" s="209"/>
      <c r="AB100" s="209"/>
      <c r="AC100" s="209"/>
      <c r="AD100" s="209"/>
      <c r="AE100" s="523"/>
      <c r="AF100" s="209"/>
      <c r="AG100" s="517"/>
      <c r="AH100" s="209"/>
      <c r="AI100" s="209"/>
      <c r="AJ100" s="209"/>
      <c r="AK100" s="209"/>
      <c r="AL100" s="209"/>
      <c r="AM100" s="209"/>
      <c r="AN100" s="209"/>
      <c r="AO100" s="209"/>
      <c r="AP100" s="209"/>
      <c r="AQ100" s="209"/>
      <c r="AR100" s="209"/>
      <c r="AS100" s="209"/>
      <c r="AT100" s="523"/>
      <c r="AU100" s="209"/>
      <c r="AX100" s="20" t="str">
        <f>比較地域マスタ!AD35</f>
        <v>12235</v>
      </c>
      <c r="AY100" s="20" t="str">
        <f>IF(IFERROR(比較地域マスタ!$AE35,"")=0,"",IFERROR(比較地域マスタ!$AE35,""))</f>
        <v>匝瑳市</v>
      </c>
      <c r="AZ100" s="18"/>
      <c r="BA100" s="24">
        <v>29</v>
      </c>
      <c r="BB100" s="24">
        <v>1</v>
      </c>
      <c r="BC100" s="20" t="str">
        <f t="shared" si="24"/>
        <v>12235</v>
      </c>
      <c r="BD100" s="20" t="str">
        <f t="shared" si="25"/>
        <v>匝瑳市</v>
      </c>
      <c r="BE100" s="953">
        <f>VLOOKUP(BC100&amp;"_令和4年度",データシート3!A:AB,MATCH("ea_"&amp;"太陽光（建物系）"&amp;"_年間発電",データシート3!$A$1:$AB$1,0),0)/10^3+VLOOKUP(BC100&amp;"_令和4年度",データシート3!A:AB,MATCH("ea_"&amp;"太陽光（土地系）"&amp;"_年間発電",データシート3!$A$1:$AB$1,0),0)/10^3</f>
        <v>2461845.3040000005</v>
      </c>
      <c r="BF100" s="953">
        <f>VLOOKUP(BC100&amp;"_令和4年度",データシート3!A:AB,MATCH("ea_"&amp;"風力（陸上）"&amp;"_年間発電",データシート3!$A$1:$AB$1,0),0)/10^3</f>
        <v>0</v>
      </c>
      <c r="BG100" s="953">
        <f>VLOOKUP(BC100&amp;"_令和4年度",データシート3!A:AB,MATCH("ea_"&amp;"中小水（河川）"&amp;"_年間発電",データシート3!$A$1:$AB$1,0),0)/10^3+VLOOKUP(BC100&amp;"_令和4年度",データシート3!A:AB,MATCH("ea_"&amp;"中小水（農業用水路）"&amp;"_年間発電",データシート3!$A$1:$AB$1,0),0)/10^3</f>
        <v>0</v>
      </c>
      <c r="BH100" s="953">
        <f>VLOOKUP(BC100&amp;"_令和4年度",データシート3!A:AB,MATCH("ea_"&amp;"地熱（蒸気フラッシュ発電）"&amp;"_年間発電",データシート3!$A$1:$AB$1,0),0)/10^3+VLOOKUP(BC100&amp;"_令和4年度",データシート3!A:AB,MATCH("ea_"&amp;"地熱（バイナリー発電）"&amp;"_年間発電",データシート3!$A$1:$AB$1,0),0)/10^3+VLOOKUP(BC100&amp;"_令和4年度",データシート3!A:AB,MATCH("ea_"&amp;"地熱（低温バイナリー発電）"&amp;"_年間発電",データシート3!$A$1:$AB$1,0),0)/10^3</f>
        <v>0</v>
      </c>
      <c r="BI100" s="953">
        <f t="shared" si="26"/>
        <v>2461845.3040000005</v>
      </c>
      <c r="BJ100" s="953">
        <f>(VLOOKUP($BC100&amp;"_"&amp;$AZ$8,データシート3!$A:$AM,MATCH("da_製造業",データシート3!$A$1:$AM$1,0),0)+VLOOKUP($BC100&amp;"_"&amp;$AZ$8,データシート3!$A:$AM,MATCH("da_建設業・鉱業",データシート3!$A$1:$AM$1,0),0)+VLOOKUP($BC100&amp;"_"&amp;$AZ$8,データシート3!$A:$AM,MATCH("da_農林水産業",データシート3!$A$1:$AM$1,0),0)+VLOOKUP($BC100&amp;"_"&amp;$AZ$8,データシート3!$A:$AM,MATCH("da_業務",データシート3!$A$1:$AM$1,0),0)+VLOOKUP($BC100&amp;"_"&amp;$AZ$8,データシート3!$A:$AM,MATCH("da_家庭",データシート3!$A$1:$AM$1,0),0)+VLOOKUP($BC100&amp;"_"&amp;$AZ$8,データシート3!$A:$AM,MATCH("da_鉄道",データシート3!$A$1:$AM$1,0),0))/10^3</f>
        <v>189425.74618629564</v>
      </c>
      <c r="BK100" s="953">
        <f t="shared" si="21"/>
        <v>2272419.5578137049</v>
      </c>
      <c r="BL100" s="953">
        <f t="shared" si="22"/>
        <v>0</v>
      </c>
      <c r="BM100" s="953">
        <f t="shared" si="23"/>
        <v>2272419.5578137049</v>
      </c>
    </row>
    <row r="101" spans="1:65" ht="30" customHeight="1">
      <c r="A101" s="209"/>
      <c r="B101" s="595"/>
      <c r="C101" s="207"/>
      <c r="D101" s="208"/>
      <c r="E101" s="208"/>
      <c r="F101" s="207"/>
      <c r="G101" s="209"/>
      <c r="H101" s="209"/>
      <c r="I101" s="209"/>
      <c r="J101" s="209"/>
      <c r="K101" s="209"/>
      <c r="L101" s="209"/>
      <c r="M101" s="209"/>
      <c r="N101" s="209"/>
      <c r="O101" s="523"/>
      <c r="P101" s="209"/>
      <c r="Q101" s="517"/>
      <c r="R101" s="209"/>
      <c r="S101" s="209"/>
      <c r="T101" s="209"/>
      <c r="U101" s="209"/>
      <c r="V101" s="209"/>
      <c r="W101" s="209"/>
      <c r="X101" s="209"/>
      <c r="Y101" s="209"/>
      <c r="Z101" s="209"/>
      <c r="AA101" s="209"/>
      <c r="AB101" s="209"/>
      <c r="AC101" s="209"/>
      <c r="AD101" s="209"/>
      <c r="AE101" s="523"/>
      <c r="AF101" s="209"/>
      <c r="AG101" s="517"/>
      <c r="AH101" s="209"/>
      <c r="AI101" s="209"/>
      <c r="AJ101" s="209"/>
      <c r="AK101" s="209"/>
      <c r="AL101" s="209"/>
      <c r="AM101" s="209"/>
      <c r="AN101" s="209"/>
      <c r="AO101" s="209"/>
      <c r="AP101" s="209"/>
      <c r="AQ101" s="209"/>
      <c r="AR101" s="209"/>
      <c r="AS101" s="209"/>
      <c r="AT101" s="523"/>
      <c r="AU101" s="209"/>
      <c r="AX101" s="20" t="str">
        <f>比較地域マスタ!AD36</f>
        <v>12229</v>
      </c>
      <c r="AY101" s="20" t="str">
        <f>IF(IFERROR(比較地域マスタ!$AE36,"")=0,"",IFERROR(比較地域マスタ!$AE36,""))</f>
        <v>袖ヶ浦市</v>
      </c>
      <c r="AZ101" s="18"/>
      <c r="BA101" s="24">
        <v>30</v>
      </c>
      <c r="BB101" s="24">
        <v>1</v>
      </c>
      <c r="BC101" s="20" t="str">
        <f t="shared" si="24"/>
        <v>12229</v>
      </c>
      <c r="BD101" s="20" t="str">
        <f t="shared" si="25"/>
        <v>袖ヶ浦市</v>
      </c>
      <c r="BE101" s="953">
        <f>VLOOKUP(BC101&amp;"_令和4年度",データシート3!A:AB,MATCH("ea_"&amp;"太陽光（建物系）"&amp;"_年間発電",データシート3!$A$1:$AB$1,0),0)/10^3+VLOOKUP(BC101&amp;"_令和4年度",データシート3!A:AB,MATCH("ea_"&amp;"太陽光（土地系）"&amp;"_年間発電",データシート3!$A$1:$AB$1,0),0)/10^3</f>
        <v>1318596.0320000001</v>
      </c>
      <c r="BF101" s="953">
        <f>VLOOKUP(BC101&amp;"_令和4年度",データシート3!A:AB,MATCH("ea_"&amp;"風力（陸上）"&amp;"_年間発電",データシート3!$A$1:$AB$1,0),0)/10^3</f>
        <v>16051.647999999999</v>
      </c>
      <c r="BG101" s="953">
        <f>VLOOKUP(BC101&amp;"_令和4年度",データシート3!A:AB,MATCH("ea_"&amp;"中小水（河川）"&amp;"_年間発電",データシート3!$A$1:$AB$1,0),0)/10^3+VLOOKUP(BC101&amp;"_令和4年度",データシート3!A:AB,MATCH("ea_"&amp;"中小水（農業用水路）"&amp;"_年間発電",データシート3!$A$1:$AB$1,0),0)/10^3</f>
        <v>987.83254389999991</v>
      </c>
      <c r="BH101" s="953">
        <f>VLOOKUP(BC101&amp;"_令和4年度",データシート3!A:AB,MATCH("ea_"&amp;"地熱（蒸気フラッシュ発電）"&amp;"_年間発電",データシート3!$A$1:$AB$1,0),0)/10^3+VLOOKUP(BC101&amp;"_令和4年度",データシート3!A:AB,MATCH("ea_"&amp;"地熱（バイナリー発電）"&amp;"_年間発電",データシート3!$A$1:$AB$1,0),0)/10^3+VLOOKUP(BC101&amp;"_令和4年度",データシート3!A:AB,MATCH("ea_"&amp;"地熱（低温バイナリー発電）"&amp;"_年間発電",データシート3!$A$1:$AB$1,0),0)/10^3</f>
        <v>2046.126</v>
      </c>
      <c r="BI101" s="953">
        <f t="shared" si="26"/>
        <v>1337681.6385439001</v>
      </c>
      <c r="BJ101" s="953">
        <f>(VLOOKUP($BC101&amp;"_"&amp;$AZ$8,データシート3!$A:$AM,MATCH("da_製造業",データシート3!$A$1:$AM$1,0),0)+VLOOKUP($BC101&amp;"_"&amp;$AZ$8,データシート3!$A:$AM,MATCH("da_建設業・鉱業",データシート3!$A$1:$AM$1,0),0)+VLOOKUP($BC101&amp;"_"&amp;$AZ$8,データシート3!$A:$AM,MATCH("da_農林水産業",データシート3!$A$1:$AM$1,0),0)+VLOOKUP($BC101&amp;"_"&amp;$AZ$8,データシート3!$A:$AM,MATCH("da_業務",データシート3!$A$1:$AM$1,0),0)+VLOOKUP($BC101&amp;"_"&amp;$AZ$8,データシート3!$A:$AM,MATCH("da_家庭",データシート3!$A$1:$AM$1,0),0)+VLOOKUP($BC101&amp;"_"&amp;$AZ$8,データシート3!$A:$AM,MATCH("da_鉄道",データシート3!$A$1:$AM$1,0),0))/10^3</f>
        <v>1220003.3327081231</v>
      </c>
      <c r="BK101" s="953">
        <f t="shared" si="21"/>
        <v>117678.30583577696</v>
      </c>
      <c r="BL101" s="953">
        <f t="shared" si="22"/>
        <v>0</v>
      </c>
      <c r="BM101" s="953">
        <f t="shared" si="23"/>
        <v>117678.30583577696</v>
      </c>
    </row>
    <row r="102" spans="1:65" ht="30" customHeight="1">
      <c r="A102" s="209"/>
      <c r="B102" s="595"/>
      <c r="C102" s="207"/>
      <c r="D102" s="208"/>
      <c r="E102" s="208"/>
      <c r="F102" s="207"/>
      <c r="G102" s="209"/>
      <c r="H102" s="209"/>
      <c r="I102" s="209"/>
      <c r="J102" s="209"/>
      <c r="K102" s="209"/>
      <c r="L102" s="209"/>
      <c r="M102" s="209"/>
      <c r="N102" s="209"/>
      <c r="O102" s="523"/>
      <c r="P102" s="209"/>
      <c r="Q102" s="517"/>
      <c r="R102" s="209"/>
      <c r="S102" s="209"/>
      <c r="T102" s="209"/>
      <c r="U102" s="209"/>
      <c r="V102" s="209"/>
      <c r="W102" s="209"/>
      <c r="X102" s="209"/>
      <c r="Y102" s="209"/>
      <c r="Z102" s="209"/>
      <c r="AA102" s="209"/>
      <c r="AB102" s="209"/>
      <c r="AC102" s="209"/>
      <c r="AD102" s="209"/>
      <c r="AE102" s="523"/>
      <c r="AF102" s="209"/>
      <c r="AG102" s="517"/>
      <c r="AH102" s="209"/>
      <c r="AI102" s="209"/>
      <c r="AJ102" s="209"/>
      <c r="AK102" s="209"/>
      <c r="AL102" s="209"/>
      <c r="AM102" s="209"/>
      <c r="AN102" s="209"/>
      <c r="AO102" s="209"/>
      <c r="AP102" s="209"/>
      <c r="AQ102" s="209"/>
      <c r="AR102" s="209"/>
      <c r="AS102" s="209"/>
      <c r="AT102" s="523"/>
      <c r="AU102" s="209"/>
      <c r="AX102" s="20" t="str">
        <f>比較地域マスタ!AD37</f>
        <v>12347</v>
      </c>
      <c r="AY102" s="20" t="str">
        <f>IF(IFERROR(比較地域マスタ!$AE37,"")=0,"",IFERROR(比較地域マスタ!$AE37,""))</f>
        <v>多古町</v>
      </c>
      <c r="AZ102" s="18"/>
      <c r="BA102" s="24">
        <v>31</v>
      </c>
      <c r="BB102" s="24">
        <v>1</v>
      </c>
      <c r="BC102" s="20" t="str">
        <f t="shared" si="24"/>
        <v>12347</v>
      </c>
      <c r="BD102" s="20" t="str">
        <f t="shared" si="25"/>
        <v>多古町</v>
      </c>
      <c r="BE102" s="953">
        <f>VLOOKUP(BC102&amp;"_令和4年度",データシート3!A:AB,MATCH("ea_"&amp;"太陽光（建物系）"&amp;"_年間発電",データシート3!$A$1:$AB$1,0),0)/10^3+VLOOKUP(BC102&amp;"_令和4年度",データシート3!A:AB,MATCH("ea_"&amp;"太陽光（土地系）"&amp;"_年間発電",データシート3!$A$1:$AB$1,0),0)/10^3</f>
        <v>1413711.307</v>
      </c>
      <c r="BF102" s="953">
        <f>VLOOKUP(BC102&amp;"_令和4年度",データシート3!A:AB,MATCH("ea_"&amp;"風力（陸上）"&amp;"_年間発電",データシート3!$A$1:$AB$1,0),0)/10^3</f>
        <v>0</v>
      </c>
      <c r="BG102" s="953">
        <f>VLOOKUP(BC102&amp;"_令和4年度",データシート3!A:AB,MATCH("ea_"&amp;"中小水（河川）"&amp;"_年間発電",データシート3!$A$1:$AB$1,0),0)/10^3+VLOOKUP(BC102&amp;"_令和4年度",データシート3!A:AB,MATCH("ea_"&amp;"中小水（農業用水路）"&amp;"_年間発電",データシート3!$A$1:$AB$1,0),0)/10^3</f>
        <v>0</v>
      </c>
      <c r="BH102" s="953">
        <f>VLOOKUP(BC102&amp;"_令和4年度",データシート3!A:AB,MATCH("ea_"&amp;"地熱（蒸気フラッシュ発電）"&amp;"_年間発電",データシート3!$A$1:$AB$1,0),0)/10^3+VLOOKUP(BC102&amp;"_令和4年度",データシート3!A:AB,MATCH("ea_"&amp;"地熱（バイナリー発電）"&amp;"_年間発電",データシート3!$A$1:$AB$1,0),0)/10^3+VLOOKUP(BC102&amp;"_令和4年度",データシート3!A:AB,MATCH("ea_"&amp;"地熱（低温バイナリー発電）"&amp;"_年間発電",データシート3!$A$1:$AB$1,0),0)/10^3</f>
        <v>0</v>
      </c>
      <c r="BI102" s="953">
        <f t="shared" si="26"/>
        <v>1413711.307</v>
      </c>
      <c r="BJ102" s="953">
        <f>(VLOOKUP($BC102&amp;"_"&amp;$AZ$8,データシート3!$A:$AM,MATCH("da_製造業",データシート3!$A$1:$AM$1,0),0)+VLOOKUP($BC102&amp;"_"&amp;$AZ$8,データシート3!$A:$AM,MATCH("da_建設業・鉱業",データシート3!$A$1:$AM$1,0),0)+VLOOKUP($BC102&amp;"_"&amp;$AZ$8,データシート3!$A:$AM,MATCH("da_農林水産業",データシート3!$A$1:$AM$1,0),0)+VLOOKUP($BC102&amp;"_"&amp;$AZ$8,データシート3!$A:$AM,MATCH("da_業務",データシート3!$A$1:$AM$1,0),0)+VLOOKUP($BC102&amp;"_"&amp;$AZ$8,データシート3!$A:$AM,MATCH("da_家庭",データシート3!$A$1:$AM$1,0),0)+VLOOKUP($BC102&amp;"_"&amp;$AZ$8,データシート3!$A:$AM,MATCH("da_鉄道",データシート3!$A$1:$AM$1,0),0))/10^3</f>
        <v>116227.15161000428</v>
      </c>
      <c r="BK102" s="953">
        <f t="shared" si="21"/>
        <v>1297484.1553899958</v>
      </c>
      <c r="BL102" s="953">
        <f t="shared" si="22"/>
        <v>0</v>
      </c>
      <c r="BM102" s="953">
        <f t="shared" si="23"/>
        <v>1297484.1553899958</v>
      </c>
    </row>
    <row r="103" spans="1:65" ht="30" customHeight="1">
      <c r="A103" s="209"/>
      <c r="B103" s="595"/>
      <c r="C103" s="207"/>
      <c r="D103" s="208"/>
      <c r="E103" s="208"/>
      <c r="F103" s="207"/>
      <c r="G103" s="209"/>
      <c r="H103" s="209"/>
      <c r="I103" s="209"/>
      <c r="J103" s="209"/>
      <c r="K103" s="209"/>
      <c r="L103" s="209"/>
      <c r="M103" s="209"/>
      <c r="N103" s="209"/>
      <c r="O103" s="523"/>
      <c r="P103" s="209"/>
      <c r="Q103" s="517"/>
      <c r="R103" s="209"/>
      <c r="S103" s="209"/>
      <c r="T103" s="209"/>
      <c r="U103" s="209"/>
      <c r="V103" s="209"/>
      <c r="W103" s="209"/>
      <c r="X103" s="209"/>
      <c r="Y103" s="209"/>
      <c r="Z103" s="209"/>
      <c r="AA103" s="209"/>
      <c r="AB103" s="209"/>
      <c r="AC103" s="209"/>
      <c r="AD103" s="209"/>
      <c r="AE103" s="523"/>
      <c r="AF103" s="209"/>
      <c r="AG103" s="517"/>
      <c r="AH103" s="209"/>
      <c r="AI103" s="209"/>
      <c r="AJ103" s="209"/>
      <c r="AK103" s="209"/>
      <c r="AL103" s="209"/>
      <c r="AM103" s="209"/>
      <c r="AN103" s="209"/>
      <c r="AO103" s="209"/>
      <c r="AP103" s="209"/>
      <c r="AQ103" s="209"/>
      <c r="AR103" s="209"/>
      <c r="AS103" s="209"/>
      <c r="AT103" s="523"/>
      <c r="AU103" s="209"/>
      <c r="AX103" s="20" t="str">
        <f>比較地域マスタ!AD38</f>
        <v>12205</v>
      </c>
      <c r="AY103" s="20" t="str">
        <f>IF(IFERROR(比較地域マスタ!$AE38,"")=0,"",IFERROR(比較地域マスタ!$AE38,""))</f>
        <v>館山市</v>
      </c>
      <c r="AZ103" s="18"/>
      <c r="BA103" s="24">
        <v>32</v>
      </c>
      <c r="BB103" s="24">
        <v>1</v>
      </c>
      <c r="BC103" s="20" t="str">
        <f t="shared" si="24"/>
        <v>12205</v>
      </c>
      <c r="BD103" s="20" t="str">
        <f t="shared" si="25"/>
        <v>館山市</v>
      </c>
      <c r="BE103" s="953">
        <f>VLOOKUP(BC103&amp;"_令和4年度",データシート3!A:AB,MATCH("ea_"&amp;"太陽光（建物系）"&amp;"_年間発電",データシート3!$A$1:$AB$1,0),0)/10^3+VLOOKUP(BC103&amp;"_令和4年度",データシート3!A:AB,MATCH("ea_"&amp;"太陽光（土地系）"&amp;"_年間発電",データシート3!$A$1:$AB$1,0),0)/10^3</f>
        <v>907691.98000000021</v>
      </c>
      <c r="BF103" s="953">
        <f>VLOOKUP(BC103&amp;"_令和4年度",データシート3!A:AB,MATCH("ea_"&amp;"風力（陸上）"&amp;"_年間発電",データシート3!$A$1:$AB$1,0),0)/10^3</f>
        <v>81747.225999999995</v>
      </c>
      <c r="BG103" s="953">
        <f>VLOOKUP(BC103&amp;"_令和4年度",データシート3!A:AB,MATCH("ea_"&amp;"中小水（河川）"&amp;"_年間発電",データシート3!$A$1:$AB$1,0),0)/10^3+VLOOKUP(BC103&amp;"_令和4年度",データシート3!A:AB,MATCH("ea_"&amp;"中小水（農業用水路）"&amp;"_年間発電",データシート3!$A$1:$AB$1,0),0)/10^3</f>
        <v>23.723614449999999</v>
      </c>
      <c r="BH103" s="953">
        <f>VLOOKUP(BC103&amp;"_令和4年度",データシート3!A:AB,MATCH("ea_"&amp;"地熱（蒸気フラッシュ発電）"&amp;"_年間発電",データシート3!$A$1:$AB$1,0),0)/10^3+VLOOKUP(BC103&amp;"_令和4年度",データシート3!A:AB,MATCH("ea_"&amp;"地熱（バイナリー発電）"&amp;"_年間発電",データシート3!$A$1:$AB$1,0),0)/10^3+VLOOKUP(BC103&amp;"_令和4年度",データシート3!A:AB,MATCH("ea_"&amp;"地熱（低温バイナリー発電）"&amp;"_年間発電",データシート3!$A$1:$AB$1,0),0)/10^3</f>
        <v>90.754000000000005</v>
      </c>
      <c r="BI103" s="953">
        <f t="shared" si="26"/>
        <v>989553.68361445016</v>
      </c>
      <c r="BJ103" s="953">
        <f>(VLOOKUP($BC103&amp;"_"&amp;$AZ$8,データシート3!$A:$AM,MATCH("da_製造業",データシート3!$A$1:$AM$1,0),0)+VLOOKUP($BC103&amp;"_"&amp;$AZ$8,データシート3!$A:$AM,MATCH("da_建設業・鉱業",データシート3!$A$1:$AM$1,0),0)+VLOOKUP($BC103&amp;"_"&amp;$AZ$8,データシート3!$A:$AM,MATCH("da_農林水産業",データシート3!$A$1:$AM$1,0),0)+VLOOKUP($BC103&amp;"_"&amp;$AZ$8,データシート3!$A:$AM,MATCH("da_業務",データシート3!$A$1:$AM$1,0),0)+VLOOKUP($BC103&amp;"_"&amp;$AZ$8,データシート3!$A:$AM,MATCH("da_家庭",データシート3!$A$1:$AM$1,0),0)+VLOOKUP($BC103&amp;"_"&amp;$AZ$8,データシート3!$A:$AM,MATCH("da_鉄道",データシート3!$A$1:$AM$1,0),0))/10^3</f>
        <v>234028.38855737867</v>
      </c>
      <c r="BK103" s="953">
        <f t="shared" si="21"/>
        <v>755525.29505707149</v>
      </c>
      <c r="BL103" s="953">
        <f t="shared" si="22"/>
        <v>0</v>
      </c>
      <c r="BM103" s="953">
        <f t="shared" si="23"/>
        <v>755525.29505707149</v>
      </c>
    </row>
    <row r="104" spans="1:65" ht="30" customHeight="1">
      <c r="A104" s="209"/>
      <c r="B104" s="595"/>
      <c r="C104" s="207"/>
      <c r="D104" s="208"/>
      <c r="E104" s="208"/>
      <c r="F104" s="207"/>
      <c r="G104" s="209"/>
      <c r="H104" s="209"/>
      <c r="I104" s="209"/>
      <c r="J104" s="209"/>
      <c r="K104" s="209"/>
      <c r="L104" s="209"/>
      <c r="M104" s="209"/>
      <c r="N104" s="209"/>
      <c r="O104" s="523"/>
      <c r="P104" s="209"/>
      <c r="Q104" s="517"/>
      <c r="R104" s="209"/>
      <c r="S104" s="209"/>
      <c r="T104" s="209"/>
      <c r="U104" s="209"/>
      <c r="V104" s="209"/>
      <c r="W104" s="209"/>
      <c r="X104" s="209"/>
      <c r="Y104" s="209"/>
      <c r="Z104" s="209"/>
      <c r="AA104" s="209"/>
      <c r="AB104" s="209"/>
      <c r="AC104" s="209"/>
      <c r="AD104" s="209"/>
      <c r="AE104" s="523"/>
      <c r="AF104" s="209"/>
      <c r="AG104" s="517"/>
      <c r="AH104" s="209"/>
      <c r="AI104" s="209"/>
      <c r="AJ104" s="209"/>
      <c r="AK104" s="209"/>
      <c r="AL104" s="209"/>
      <c r="AM104" s="209"/>
      <c r="AN104" s="209"/>
      <c r="AO104" s="209"/>
      <c r="AP104" s="209"/>
      <c r="AQ104" s="209"/>
      <c r="AR104" s="209"/>
      <c r="AS104" s="209"/>
      <c r="AT104" s="523"/>
      <c r="AU104" s="209"/>
      <c r="AX104" s="20" t="str">
        <f>比較地域マスタ!AD39</f>
        <v>12100</v>
      </c>
      <c r="AY104" s="20" t="str">
        <f>IF(IFERROR(比較地域マスタ!$AE39,"")=0,"",IFERROR(比較地域マスタ!$AE39,""))</f>
        <v>千葉市</v>
      </c>
      <c r="AZ104" s="18"/>
      <c r="BA104" s="24">
        <v>33</v>
      </c>
      <c r="BB104" s="24">
        <v>1</v>
      </c>
      <c r="BC104" s="20" t="str">
        <f t="shared" si="24"/>
        <v>12100</v>
      </c>
      <c r="BD104" s="20" t="str">
        <f t="shared" si="25"/>
        <v>千葉市</v>
      </c>
      <c r="BE104" s="953">
        <f>VLOOKUP(BC104&amp;"_令和4年度",データシート3!A:AB,MATCH("ea_"&amp;"太陽光（建物系）"&amp;"_年間発電",データシート3!$A$1:$AB$1,0),0)/10^3+VLOOKUP(BC104&amp;"_令和4年度",データシート3!A:AB,MATCH("ea_"&amp;"太陽光（土地系）"&amp;"_年間発電",データシート3!$A$1:$AB$1,0),0)/10^3</f>
        <v>4481283.466</v>
      </c>
      <c r="BF104" s="953">
        <f>VLOOKUP(BC104&amp;"_令和4年度",データシート3!A:AB,MATCH("ea_"&amp;"風力（陸上）"&amp;"_年間発電",データシート3!$A$1:$AB$1,0),0)/10^3</f>
        <v>3742.625</v>
      </c>
      <c r="BG104" s="953">
        <f>VLOOKUP(BC104&amp;"_令和4年度",データシート3!A:AB,MATCH("ea_"&amp;"中小水（河川）"&amp;"_年間発電",データシート3!$A$1:$AB$1,0),0)/10^3+VLOOKUP(BC104&amp;"_令和4年度",データシート3!A:AB,MATCH("ea_"&amp;"中小水（農業用水路）"&amp;"_年間発電",データシート3!$A$1:$AB$1,0),0)/10^3</f>
        <v>0</v>
      </c>
      <c r="BH104" s="953">
        <f>VLOOKUP(BC104&amp;"_令和4年度",データシート3!A:AB,MATCH("ea_"&amp;"地熱（蒸気フラッシュ発電）"&amp;"_年間発電",データシート3!$A$1:$AB$1,0),0)/10^3+VLOOKUP(BC104&amp;"_令和4年度",データシート3!A:AB,MATCH("ea_"&amp;"地熱（バイナリー発電）"&amp;"_年間発電",データシート3!$A$1:$AB$1,0),0)/10^3+VLOOKUP(BC104&amp;"_令和4年度",データシート3!A:AB,MATCH("ea_"&amp;"地熱（低温バイナリー発電）"&amp;"_年間発電",データシート3!$A$1:$AB$1,0),0)/10^3</f>
        <v>18674.148000000005</v>
      </c>
      <c r="BI104" s="953">
        <f t="shared" si="26"/>
        <v>4503700.2390000001</v>
      </c>
      <c r="BJ104" s="953">
        <f>(VLOOKUP($BC104&amp;"_"&amp;$AZ$8,データシート3!$A:$AM,MATCH("da_製造業",データシート3!$A$1:$AM$1,0),0)+VLOOKUP($BC104&amp;"_"&amp;$AZ$8,データシート3!$A:$AM,MATCH("da_建設業・鉱業",データシート3!$A$1:$AM$1,0),0)+VLOOKUP($BC104&amp;"_"&amp;$AZ$8,データシート3!$A:$AM,MATCH("da_農林水産業",データシート3!$A$1:$AM$1,0),0)+VLOOKUP($BC104&amp;"_"&amp;$AZ$8,データシート3!$A:$AM,MATCH("da_業務",データシート3!$A$1:$AM$1,0),0)+VLOOKUP($BC104&amp;"_"&amp;$AZ$8,データシート3!$A:$AM,MATCH("da_家庭",データシート3!$A$1:$AM$1,0),0)+VLOOKUP($BC104&amp;"_"&amp;$AZ$8,データシート3!$A:$AM,MATCH("da_鉄道",データシート3!$A$1:$AM$1,0),0))/10^3</f>
        <v>5959510.1746066194</v>
      </c>
      <c r="BK104" s="953">
        <f t="shared" ref="BK104:BK135" si="27">BI104-BJ104</f>
        <v>-1455809.9356066193</v>
      </c>
      <c r="BL104" s="953">
        <f t="shared" ref="BL104:BL135" si="28">IF(BK104&gt;0,0,BK104)</f>
        <v>-1455809.9356066193</v>
      </c>
      <c r="BM104" s="953">
        <f t="shared" ref="BM104:BM135" si="29">IF(BK104&gt;0,BK104,0)</f>
        <v>0</v>
      </c>
    </row>
    <row r="105" spans="1:65" ht="30" customHeight="1">
      <c r="A105" s="209"/>
      <c r="B105" s="595"/>
      <c r="C105" s="207"/>
      <c r="D105" s="208"/>
      <c r="E105" s="208"/>
      <c r="F105" s="207"/>
      <c r="G105" s="209"/>
      <c r="H105" s="209"/>
      <c r="I105" s="209"/>
      <c r="J105" s="209"/>
      <c r="K105" s="209"/>
      <c r="L105" s="209"/>
      <c r="M105" s="209"/>
      <c r="N105" s="209"/>
      <c r="O105" s="523"/>
      <c r="P105" s="209"/>
      <c r="Q105" s="517"/>
      <c r="R105" s="209"/>
      <c r="S105" s="209"/>
      <c r="T105" s="209"/>
      <c r="U105" s="209"/>
      <c r="V105" s="209"/>
      <c r="W105" s="209"/>
      <c r="X105" s="209"/>
      <c r="Y105" s="209"/>
      <c r="Z105" s="209"/>
      <c r="AA105" s="209"/>
      <c r="AB105" s="209"/>
      <c r="AC105" s="209"/>
      <c r="AD105" s="209"/>
      <c r="AE105" s="523"/>
      <c r="AF105" s="209"/>
      <c r="AG105" s="517"/>
      <c r="AH105" s="209"/>
      <c r="AI105" s="209"/>
      <c r="AJ105" s="209"/>
      <c r="AK105" s="209"/>
      <c r="AL105" s="209"/>
      <c r="AM105" s="209"/>
      <c r="AN105" s="209"/>
      <c r="AO105" s="209"/>
      <c r="AP105" s="209"/>
      <c r="AQ105" s="209"/>
      <c r="AR105" s="209"/>
      <c r="AS105" s="209"/>
      <c r="AT105" s="523"/>
      <c r="AU105" s="209"/>
      <c r="AX105" s="20" t="str">
        <f>比較地域マスタ!AD40</f>
        <v>12202</v>
      </c>
      <c r="AY105" s="20" t="str">
        <f>IF(IFERROR(比較地域マスタ!$AE40,"")=0,"",IFERROR(比較地域マスタ!$AE40,""))</f>
        <v>銚子市</v>
      </c>
      <c r="AZ105" s="18"/>
      <c r="BA105" s="24">
        <v>34</v>
      </c>
      <c r="BB105" s="24">
        <v>1</v>
      </c>
      <c r="BC105" s="20" t="str">
        <f t="shared" si="24"/>
        <v>12202</v>
      </c>
      <c r="BD105" s="20" t="str">
        <f t="shared" si="25"/>
        <v>銚子市</v>
      </c>
      <c r="BE105" s="953">
        <f>VLOOKUP(BC105&amp;"_令和4年度",データシート3!A:AB,MATCH("ea_"&amp;"太陽光（建物系）"&amp;"_年間発電",データシート3!$A$1:$AB$1,0),0)/10^3+VLOOKUP(BC105&amp;"_令和4年度",データシート3!A:AB,MATCH("ea_"&amp;"太陽光（土地系）"&amp;"_年間発電",データシート3!$A$1:$AB$1,0),0)/10^3</f>
        <v>1590438.9349999998</v>
      </c>
      <c r="BF105" s="953">
        <f>VLOOKUP(BC105&amp;"_令和4年度",データシート3!A:AB,MATCH("ea_"&amp;"風力（陸上）"&amp;"_年間発電",データシート3!$A$1:$AB$1,0),0)/10^3</f>
        <v>0</v>
      </c>
      <c r="BG105" s="953">
        <f>VLOOKUP(BC105&amp;"_令和4年度",データシート3!A:AB,MATCH("ea_"&amp;"中小水（河川）"&amp;"_年間発電",データシート3!$A$1:$AB$1,0),0)/10^3+VLOOKUP(BC105&amp;"_令和4年度",データシート3!A:AB,MATCH("ea_"&amp;"中小水（農業用水路）"&amp;"_年間発電",データシート3!$A$1:$AB$1,0),0)/10^3</f>
        <v>1041.0008951499999</v>
      </c>
      <c r="BH105" s="953">
        <f>VLOOKUP(BC105&amp;"_令和4年度",データシート3!A:AB,MATCH("ea_"&amp;"地熱（蒸気フラッシュ発電）"&amp;"_年間発電",データシート3!$A$1:$AB$1,0),0)/10^3+VLOOKUP(BC105&amp;"_令和4年度",データシート3!A:AB,MATCH("ea_"&amp;"地熱（バイナリー発電）"&amp;"_年間発電",データシート3!$A$1:$AB$1,0),0)/10^3+VLOOKUP(BC105&amp;"_令和4年度",データシート3!A:AB,MATCH("ea_"&amp;"地熱（低温バイナリー発電）"&amp;"_年間発電",データシート3!$A$1:$AB$1,0),0)/10^3</f>
        <v>0</v>
      </c>
      <c r="BI105" s="953">
        <f t="shared" si="26"/>
        <v>1591479.9358951498</v>
      </c>
      <c r="BJ105" s="953">
        <f>(VLOOKUP($BC105&amp;"_"&amp;$AZ$8,データシート3!$A:$AM,MATCH("da_製造業",データシート3!$A$1:$AM$1,0),0)+VLOOKUP($BC105&amp;"_"&amp;$AZ$8,データシート3!$A:$AM,MATCH("da_建設業・鉱業",データシート3!$A$1:$AM$1,0),0)+VLOOKUP($BC105&amp;"_"&amp;$AZ$8,データシート3!$A:$AM,MATCH("da_農林水産業",データシート3!$A$1:$AM$1,0),0)+VLOOKUP($BC105&amp;"_"&amp;$AZ$8,データシート3!$A:$AM,MATCH("da_業務",データシート3!$A$1:$AM$1,0),0)+VLOOKUP($BC105&amp;"_"&amp;$AZ$8,データシート3!$A:$AM,MATCH("da_家庭",データシート3!$A$1:$AM$1,0),0)+VLOOKUP($BC105&amp;"_"&amp;$AZ$8,データシート3!$A:$AM,MATCH("da_鉄道",データシート3!$A$1:$AM$1,0),0))/10^3</f>
        <v>413138.2969980315</v>
      </c>
      <c r="BK105" s="953">
        <f t="shared" si="27"/>
        <v>1178341.6388971184</v>
      </c>
      <c r="BL105" s="953">
        <f t="shared" si="28"/>
        <v>0</v>
      </c>
      <c r="BM105" s="953">
        <f t="shared" si="29"/>
        <v>1178341.6388971184</v>
      </c>
    </row>
    <row r="106" spans="1:65" ht="30" customHeight="1">
      <c r="A106" s="209"/>
      <c r="B106" s="595"/>
      <c r="C106" s="207"/>
      <c r="D106" s="208"/>
      <c r="E106" s="208"/>
      <c r="F106" s="207"/>
      <c r="G106" s="209"/>
      <c r="H106" s="209"/>
      <c r="I106" s="209"/>
      <c r="J106" s="209"/>
      <c r="K106" s="209"/>
      <c r="L106" s="209"/>
      <c r="M106" s="209"/>
      <c r="N106" s="209"/>
      <c r="O106" s="523"/>
      <c r="P106" s="209"/>
      <c r="Q106" s="517"/>
      <c r="R106" s="209"/>
      <c r="S106" s="209"/>
      <c r="T106" s="209"/>
      <c r="U106" s="209"/>
      <c r="V106" s="209"/>
      <c r="W106" s="269"/>
      <c r="X106" s="269"/>
      <c r="Y106" s="269"/>
      <c r="Z106" s="269"/>
      <c r="AA106" s="269"/>
      <c r="AB106" s="269"/>
      <c r="AC106" s="269"/>
      <c r="AD106" s="269"/>
      <c r="AE106" s="518"/>
      <c r="AF106" s="269"/>
      <c r="AG106" s="534"/>
      <c r="AH106" s="269"/>
      <c r="AI106" s="269"/>
      <c r="AJ106" s="269"/>
      <c r="AK106" s="269"/>
      <c r="AL106" s="269"/>
      <c r="AM106" s="269"/>
      <c r="AN106" s="269"/>
      <c r="AO106" s="269"/>
      <c r="AP106" s="269"/>
      <c r="AQ106" s="269"/>
      <c r="AR106" s="269"/>
      <c r="AS106" s="269"/>
      <c r="AT106" s="523"/>
      <c r="AU106" s="209"/>
      <c r="AX106" s="20" t="str">
        <f>比較地域マスタ!AD41</f>
        <v>12423</v>
      </c>
      <c r="AY106" s="20" t="str">
        <f>IF(IFERROR(比較地域マスタ!$AE41,"")=0,"",IFERROR(比較地域マスタ!$AE41,""))</f>
        <v>長生村</v>
      </c>
      <c r="AZ106" s="18"/>
      <c r="BA106" s="24">
        <v>35</v>
      </c>
      <c r="BB106" s="24">
        <v>1</v>
      </c>
      <c r="BC106" s="20" t="str">
        <f t="shared" si="24"/>
        <v>12423</v>
      </c>
      <c r="BD106" s="20" t="str">
        <f t="shared" si="25"/>
        <v>長生村</v>
      </c>
      <c r="BE106" s="953">
        <f>VLOOKUP(BC106&amp;"_令和4年度",データシート3!A:AB,MATCH("ea_"&amp;"太陽光（建物系）"&amp;"_年間発電",データシート3!$A$1:$AB$1,0),0)/10^3+VLOOKUP(BC106&amp;"_令和4年度",データシート3!A:AB,MATCH("ea_"&amp;"太陽光（土地系）"&amp;"_年間発電",データシート3!$A$1:$AB$1,0),0)/10^3</f>
        <v>602171.777</v>
      </c>
      <c r="BF106" s="953">
        <f>VLOOKUP(BC106&amp;"_令和4年度",データシート3!A:AB,MATCH("ea_"&amp;"風力（陸上）"&amp;"_年間発電",データシート3!$A$1:$AB$1,0),0)/10^3</f>
        <v>0</v>
      </c>
      <c r="BG106" s="953">
        <f>VLOOKUP(BC106&amp;"_令和4年度",データシート3!A:AB,MATCH("ea_"&amp;"中小水（河川）"&amp;"_年間発電",データシート3!$A$1:$AB$1,0),0)/10^3+VLOOKUP(BC106&amp;"_令和4年度",データシート3!A:AB,MATCH("ea_"&amp;"中小水（農業用水路）"&amp;"_年間発電",データシート3!$A$1:$AB$1,0),0)/10^3</f>
        <v>0</v>
      </c>
      <c r="BH106" s="953">
        <f>VLOOKUP(BC106&amp;"_令和4年度",データシート3!A:AB,MATCH("ea_"&amp;"地熱（蒸気フラッシュ発電）"&amp;"_年間発電",データシート3!$A$1:$AB$1,0),0)/10^3+VLOOKUP(BC106&amp;"_令和4年度",データシート3!A:AB,MATCH("ea_"&amp;"地熱（バイナリー発電）"&amp;"_年間発電",データシート3!$A$1:$AB$1,0),0)/10^3+VLOOKUP(BC106&amp;"_令和4年度",データシート3!A:AB,MATCH("ea_"&amp;"地熱（低温バイナリー発電）"&amp;"_年間発電",データシート3!$A$1:$AB$1,0),0)/10^3</f>
        <v>56.659999999999989</v>
      </c>
      <c r="BI106" s="953">
        <f t="shared" si="26"/>
        <v>602228.43700000003</v>
      </c>
      <c r="BJ106" s="953">
        <f>(VLOOKUP($BC106&amp;"_"&amp;$AZ$8,データシート3!$A:$AM,MATCH("da_製造業",データシート3!$A$1:$AM$1,0),0)+VLOOKUP($BC106&amp;"_"&amp;$AZ$8,データシート3!$A:$AM,MATCH("da_建設業・鉱業",データシート3!$A$1:$AM$1,0),0)+VLOOKUP($BC106&amp;"_"&amp;$AZ$8,データシート3!$A:$AM,MATCH("da_農林水産業",データシート3!$A$1:$AM$1,0),0)+VLOOKUP($BC106&amp;"_"&amp;$AZ$8,データシート3!$A:$AM,MATCH("da_業務",データシート3!$A$1:$AM$1,0),0)+VLOOKUP($BC106&amp;"_"&amp;$AZ$8,データシート3!$A:$AM,MATCH("da_家庭",データシート3!$A$1:$AM$1,0),0)+VLOOKUP($BC106&amp;"_"&amp;$AZ$8,データシート3!$A:$AM,MATCH("da_鉄道",データシート3!$A$1:$AM$1,0),0))/10^3</f>
        <v>88138.206621404548</v>
      </c>
      <c r="BK106" s="953">
        <f t="shared" si="27"/>
        <v>514090.23037859547</v>
      </c>
      <c r="BL106" s="953">
        <f t="shared" si="28"/>
        <v>0</v>
      </c>
      <c r="BM106" s="953">
        <f t="shared" si="29"/>
        <v>514090.23037859547</v>
      </c>
    </row>
    <row r="107" spans="1:65" ht="30" customHeight="1">
      <c r="A107" s="209"/>
      <c r="B107" s="595"/>
      <c r="C107" s="207"/>
      <c r="D107" s="208"/>
      <c r="E107" s="208"/>
      <c r="F107" s="207"/>
      <c r="G107" s="209"/>
      <c r="H107" s="209"/>
      <c r="I107" s="209"/>
      <c r="J107" s="209"/>
      <c r="K107" s="209"/>
      <c r="L107" s="209"/>
      <c r="M107" s="209"/>
      <c r="N107" s="209"/>
      <c r="O107" s="523"/>
      <c r="P107" s="209"/>
      <c r="Q107" s="517"/>
      <c r="R107" s="209"/>
      <c r="S107" s="209"/>
      <c r="T107" s="209"/>
      <c r="U107" s="209"/>
      <c r="V107" s="209"/>
      <c r="W107" s="209"/>
      <c r="X107" s="209"/>
      <c r="Y107" s="209"/>
      <c r="Z107" s="209"/>
      <c r="AA107" s="209"/>
      <c r="AB107" s="209"/>
      <c r="AC107" s="209"/>
      <c r="AD107" s="209"/>
      <c r="AE107" s="523"/>
      <c r="AF107" s="209"/>
      <c r="AG107" s="517"/>
      <c r="AH107" s="209"/>
      <c r="AI107" s="209"/>
      <c r="AJ107" s="209"/>
      <c r="AK107" s="209"/>
      <c r="AL107" s="209"/>
      <c r="AM107" s="209"/>
      <c r="AN107" s="209"/>
      <c r="AO107" s="209"/>
      <c r="AP107" s="209"/>
      <c r="AQ107" s="209"/>
      <c r="AR107" s="209"/>
      <c r="AS107" s="209"/>
      <c r="AT107" s="523"/>
      <c r="AU107" s="209"/>
      <c r="AX107" s="20" t="str">
        <f>比較地域マスタ!AD42</f>
        <v>12427</v>
      </c>
      <c r="AY107" s="20" t="str">
        <f>IF(IFERROR(比較地域マスタ!$AE42,"")=0,"",IFERROR(比較地域マスタ!$AE42,""))</f>
        <v>長南町</v>
      </c>
      <c r="AZ107" s="18"/>
      <c r="BA107" s="24">
        <v>36</v>
      </c>
      <c r="BB107" s="24">
        <v>1</v>
      </c>
      <c r="BC107" s="20" t="str">
        <f t="shared" si="24"/>
        <v>12427</v>
      </c>
      <c r="BD107" s="20" t="str">
        <f t="shared" si="25"/>
        <v>長南町</v>
      </c>
      <c r="BE107" s="953">
        <f>VLOOKUP(BC107&amp;"_令和4年度",データシート3!A:AB,MATCH("ea_"&amp;"太陽光（建物系）"&amp;"_年間発電",データシート3!$A$1:$AB$1,0),0)/10^3+VLOOKUP(BC107&amp;"_令和4年度",データシート3!A:AB,MATCH("ea_"&amp;"太陽光（土地系）"&amp;"_年間発電",データシート3!$A$1:$AB$1,0),0)/10^3</f>
        <v>542808.37599999993</v>
      </c>
      <c r="BF107" s="953">
        <f>VLOOKUP(BC107&amp;"_令和4年度",データシート3!A:AB,MATCH("ea_"&amp;"風力（陸上）"&amp;"_年間発電",データシート3!$A$1:$AB$1,0),0)/10^3</f>
        <v>858.01300000000003</v>
      </c>
      <c r="BG107" s="953">
        <f>VLOOKUP(BC107&amp;"_令和4年度",データシート3!A:AB,MATCH("ea_"&amp;"中小水（河川）"&amp;"_年間発電",データシート3!$A$1:$AB$1,0),0)/10^3+VLOOKUP(BC107&amp;"_令和4年度",データシート3!A:AB,MATCH("ea_"&amp;"中小水（農業用水路）"&amp;"_年間発電",データシート3!$A$1:$AB$1,0),0)/10^3</f>
        <v>0</v>
      </c>
      <c r="BH107" s="953">
        <f>VLOOKUP(BC107&amp;"_令和4年度",データシート3!A:AB,MATCH("ea_"&amp;"地熱（蒸気フラッシュ発電）"&amp;"_年間発電",データシート3!$A$1:$AB$1,0),0)/10^3+VLOOKUP(BC107&amp;"_令和4年度",データシート3!A:AB,MATCH("ea_"&amp;"地熱（バイナリー発電）"&amp;"_年間発電",データシート3!$A$1:$AB$1,0),0)/10^3+VLOOKUP(BC107&amp;"_令和4年度",データシート3!A:AB,MATCH("ea_"&amp;"地熱（低温バイナリー発電）"&amp;"_年間発電",データシート3!$A$1:$AB$1,0),0)/10^3</f>
        <v>0</v>
      </c>
      <c r="BI107" s="953">
        <f t="shared" si="26"/>
        <v>543666.38899999997</v>
      </c>
      <c r="BJ107" s="953">
        <f>(VLOOKUP($BC107&amp;"_"&amp;$AZ$8,データシート3!$A:$AM,MATCH("da_製造業",データシート3!$A$1:$AM$1,0),0)+VLOOKUP($BC107&amp;"_"&amp;$AZ$8,データシート3!$A:$AM,MATCH("da_建設業・鉱業",データシート3!$A$1:$AM$1,0),0)+VLOOKUP($BC107&amp;"_"&amp;$AZ$8,データシート3!$A:$AM,MATCH("da_農林水産業",データシート3!$A$1:$AM$1,0),0)+VLOOKUP($BC107&amp;"_"&amp;$AZ$8,データシート3!$A:$AM,MATCH("da_業務",データシート3!$A$1:$AM$1,0),0)+VLOOKUP($BC107&amp;"_"&amp;$AZ$8,データシート3!$A:$AM,MATCH("da_家庭",データシート3!$A$1:$AM$1,0),0)+VLOOKUP($BC107&amp;"_"&amp;$AZ$8,データシート3!$A:$AM,MATCH("da_鉄道",データシート3!$A$1:$AM$1,0),0))/10^3</f>
        <v>60741.141917468158</v>
      </c>
      <c r="BK107" s="953">
        <f t="shared" si="27"/>
        <v>482925.2470825318</v>
      </c>
      <c r="BL107" s="953">
        <f t="shared" si="28"/>
        <v>0</v>
      </c>
      <c r="BM107" s="953">
        <f t="shared" si="29"/>
        <v>482925.2470825318</v>
      </c>
    </row>
    <row r="108" spans="1:65" ht="30" customHeight="1">
      <c r="A108" s="209"/>
      <c r="B108" s="595"/>
      <c r="C108" s="207"/>
      <c r="D108" s="208"/>
      <c r="E108" s="208"/>
      <c r="F108" s="207"/>
      <c r="G108" s="209"/>
      <c r="H108" s="209"/>
      <c r="I108" s="209"/>
      <c r="J108" s="209"/>
      <c r="K108" s="209"/>
      <c r="L108" s="209"/>
      <c r="M108" s="209"/>
      <c r="N108" s="209"/>
      <c r="O108" s="523"/>
      <c r="P108" s="209"/>
      <c r="Q108" s="517"/>
      <c r="R108" s="209"/>
      <c r="S108" s="209"/>
      <c r="T108" s="209"/>
      <c r="U108" s="209"/>
      <c r="V108" s="209"/>
      <c r="W108" s="209"/>
      <c r="X108" s="209"/>
      <c r="Y108" s="209"/>
      <c r="Z108" s="209"/>
      <c r="AA108" s="209"/>
      <c r="AB108" s="209"/>
      <c r="AC108" s="209"/>
      <c r="AD108" s="209"/>
      <c r="AE108" s="523"/>
      <c r="AF108" s="209"/>
      <c r="AG108" s="517"/>
      <c r="AH108" s="209"/>
      <c r="AI108" s="209"/>
      <c r="AJ108" s="209"/>
      <c r="AK108" s="209"/>
      <c r="AL108" s="209"/>
      <c r="AM108" s="209"/>
      <c r="AN108" s="209"/>
      <c r="AO108" s="209"/>
      <c r="AP108" s="209"/>
      <c r="AQ108" s="209"/>
      <c r="AR108" s="209"/>
      <c r="AS108" s="209"/>
      <c r="AT108" s="523"/>
      <c r="AU108" s="209"/>
      <c r="AX108" s="20" t="str">
        <f>比較地域マスタ!AD43</f>
        <v>12213</v>
      </c>
      <c r="AY108" s="20" t="str">
        <f>IF(IFERROR(比較地域マスタ!$AE43,"")=0,"",IFERROR(比較地域マスタ!$AE43,""))</f>
        <v>東金市</v>
      </c>
      <c r="AZ108" s="18"/>
      <c r="BA108" s="24">
        <v>37</v>
      </c>
      <c r="BB108" s="24">
        <v>1</v>
      </c>
      <c r="BC108" s="20" t="str">
        <f t="shared" si="24"/>
        <v>12213</v>
      </c>
      <c r="BD108" s="20" t="str">
        <f t="shared" si="25"/>
        <v>東金市</v>
      </c>
      <c r="BE108" s="953">
        <f>VLOOKUP(BC108&amp;"_令和4年度",データシート3!A:AB,MATCH("ea_"&amp;"太陽光（建物系）"&amp;"_年間発電",データシート3!$A$1:$AB$1,0),0)/10^3+VLOOKUP(BC108&amp;"_令和4年度",データシート3!A:AB,MATCH("ea_"&amp;"太陽光（土地系）"&amp;"_年間発電",データシート3!$A$1:$AB$1,0),0)/10^3</f>
        <v>1659686.2290000001</v>
      </c>
      <c r="BF108" s="953">
        <f>VLOOKUP(BC108&amp;"_令和4年度",データシート3!A:AB,MATCH("ea_"&amp;"風力（陸上）"&amp;"_年間発電",データシート3!$A$1:$AB$1,0),0)/10^3</f>
        <v>0</v>
      </c>
      <c r="BG108" s="953">
        <f>VLOOKUP(BC108&amp;"_令和4年度",データシート3!A:AB,MATCH("ea_"&amp;"中小水（河川）"&amp;"_年間発電",データシート3!$A$1:$AB$1,0),0)/10^3+VLOOKUP(BC108&amp;"_令和4年度",データシート3!A:AB,MATCH("ea_"&amp;"中小水（農業用水路）"&amp;"_年間発電",データシート3!$A$1:$AB$1,0),0)/10^3</f>
        <v>0</v>
      </c>
      <c r="BH108" s="953">
        <f>VLOOKUP(BC108&amp;"_令和4年度",データシート3!A:AB,MATCH("ea_"&amp;"地熱（蒸気フラッシュ発電）"&amp;"_年間発電",データシート3!$A$1:$AB$1,0),0)/10^3+VLOOKUP(BC108&amp;"_令和4年度",データシート3!A:AB,MATCH("ea_"&amp;"地熱（バイナリー発電）"&amp;"_年間発電",データシート3!$A$1:$AB$1,0),0)/10^3+VLOOKUP(BC108&amp;"_令和4年度",データシート3!A:AB,MATCH("ea_"&amp;"地熱（低温バイナリー発電）"&amp;"_年間発電",データシート3!$A$1:$AB$1,0),0)/10^3</f>
        <v>6881.085</v>
      </c>
      <c r="BI108" s="953">
        <f t="shared" si="26"/>
        <v>1666567.314</v>
      </c>
      <c r="BJ108" s="953">
        <f>(VLOOKUP($BC108&amp;"_"&amp;$AZ$8,データシート3!$A:$AM,MATCH("da_製造業",データシート3!$A$1:$AM$1,0),0)+VLOOKUP($BC108&amp;"_"&amp;$AZ$8,データシート3!$A:$AM,MATCH("da_建設業・鉱業",データシート3!$A$1:$AM$1,0),0)+VLOOKUP($BC108&amp;"_"&amp;$AZ$8,データシート3!$A:$AM,MATCH("da_農林水産業",データシート3!$A$1:$AM$1,0),0)+VLOOKUP($BC108&amp;"_"&amp;$AZ$8,データシート3!$A:$AM,MATCH("da_業務",データシート3!$A$1:$AM$1,0),0)+VLOOKUP($BC108&amp;"_"&amp;$AZ$8,データシート3!$A:$AM,MATCH("da_家庭",データシート3!$A$1:$AM$1,0),0)+VLOOKUP($BC108&amp;"_"&amp;$AZ$8,データシート3!$A:$AM,MATCH("da_鉄道",データシート3!$A$1:$AM$1,0),0))/10^3</f>
        <v>359033.27234778035</v>
      </c>
      <c r="BK108" s="953">
        <f t="shared" si="27"/>
        <v>1307534.0416522196</v>
      </c>
      <c r="BL108" s="953">
        <f t="shared" si="28"/>
        <v>0</v>
      </c>
      <c r="BM108" s="953">
        <f t="shared" si="29"/>
        <v>1307534.0416522196</v>
      </c>
    </row>
    <row r="109" spans="1:65" ht="30" customHeight="1">
      <c r="A109" s="209"/>
      <c r="B109" s="595"/>
      <c r="C109" s="207"/>
      <c r="D109" s="208"/>
      <c r="E109" s="208"/>
      <c r="F109" s="207"/>
      <c r="G109" s="209"/>
      <c r="H109" s="209"/>
      <c r="I109" s="209"/>
      <c r="J109" s="209"/>
      <c r="K109" s="209"/>
      <c r="L109" s="209"/>
      <c r="M109" s="209"/>
      <c r="N109" s="209"/>
      <c r="O109" s="523"/>
      <c r="P109" s="209"/>
      <c r="Q109" s="517"/>
      <c r="R109" s="209"/>
      <c r="S109" s="209"/>
      <c r="T109" s="209"/>
      <c r="U109" s="209"/>
      <c r="V109" s="209"/>
      <c r="W109" s="209"/>
      <c r="X109" s="209"/>
      <c r="Y109" s="209"/>
      <c r="Z109" s="209"/>
      <c r="AA109" s="209"/>
      <c r="AB109" s="209"/>
      <c r="AC109" s="209"/>
      <c r="AD109" s="209"/>
      <c r="AE109" s="523"/>
      <c r="AF109" s="209"/>
      <c r="AG109" s="517"/>
      <c r="AH109" s="209"/>
      <c r="AI109" s="209"/>
      <c r="AJ109" s="209"/>
      <c r="AK109" s="209"/>
      <c r="AL109" s="209"/>
      <c r="AM109" s="209"/>
      <c r="AN109" s="209"/>
      <c r="AO109" s="209"/>
      <c r="AP109" s="209"/>
      <c r="AQ109" s="209"/>
      <c r="AR109" s="209"/>
      <c r="AS109" s="209"/>
      <c r="AT109" s="523"/>
      <c r="AU109" s="209"/>
      <c r="AX109" s="20" t="str">
        <f>比較地域マスタ!AD44</f>
        <v>12349</v>
      </c>
      <c r="AY109" s="20" t="str">
        <f>IF(IFERROR(比較地域マスタ!$AE44,"")=0,"",IFERROR(比較地域マスタ!$AE44,""))</f>
        <v>東庄町</v>
      </c>
      <c r="AZ109" s="18"/>
      <c r="BA109" s="24">
        <v>38</v>
      </c>
      <c r="BB109" s="24">
        <v>1</v>
      </c>
      <c r="BC109" s="20" t="str">
        <f t="shared" si="24"/>
        <v>12349</v>
      </c>
      <c r="BD109" s="20" t="str">
        <f t="shared" si="25"/>
        <v>東庄町</v>
      </c>
      <c r="BE109" s="953">
        <f>VLOOKUP(BC109&amp;"_令和4年度",データシート3!A:AB,MATCH("ea_"&amp;"太陽光（建物系）"&amp;"_年間発電",データシート3!$A$1:$AB$1,0),0)/10^3+VLOOKUP(BC109&amp;"_令和4年度",データシート3!A:AB,MATCH("ea_"&amp;"太陽光（土地系）"&amp;"_年間発電",データシート3!$A$1:$AB$1,0),0)/10^3</f>
        <v>749889.29300000006</v>
      </c>
      <c r="BF109" s="953">
        <f>VLOOKUP(BC109&amp;"_令和4年度",データシート3!A:AB,MATCH("ea_"&amp;"風力（陸上）"&amp;"_年間発電",データシート3!$A$1:$AB$1,0),0)/10^3</f>
        <v>0</v>
      </c>
      <c r="BG109" s="953">
        <f>VLOOKUP(BC109&amp;"_令和4年度",データシート3!A:AB,MATCH("ea_"&amp;"中小水（河川）"&amp;"_年間発電",データシート3!$A$1:$AB$1,0),0)/10^3+VLOOKUP(BC109&amp;"_令和4年度",データシート3!A:AB,MATCH("ea_"&amp;"中小水（農業用水路）"&amp;"_年間発電",データシート3!$A$1:$AB$1,0),0)/10^3</f>
        <v>0</v>
      </c>
      <c r="BH109" s="953">
        <f>VLOOKUP(BC109&amp;"_令和4年度",データシート3!A:AB,MATCH("ea_"&amp;"地熱（蒸気フラッシュ発電）"&amp;"_年間発電",データシート3!$A$1:$AB$1,0),0)/10^3+VLOOKUP(BC109&amp;"_令和4年度",データシート3!A:AB,MATCH("ea_"&amp;"地熱（バイナリー発電）"&amp;"_年間発電",データシート3!$A$1:$AB$1,0),0)/10^3+VLOOKUP(BC109&amp;"_令和4年度",データシート3!A:AB,MATCH("ea_"&amp;"地熱（低温バイナリー発電）"&amp;"_年間発電",データシート3!$A$1:$AB$1,0),0)/10^3</f>
        <v>0</v>
      </c>
      <c r="BI109" s="953">
        <f t="shared" si="26"/>
        <v>749889.29300000006</v>
      </c>
      <c r="BJ109" s="953">
        <f>(VLOOKUP($BC109&amp;"_"&amp;$AZ$8,データシート3!$A:$AM,MATCH("da_製造業",データシート3!$A$1:$AM$1,0),0)+VLOOKUP($BC109&amp;"_"&amp;$AZ$8,データシート3!$A:$AM,MATCH("da_建設業・鉱業",データシート3!$A$1:$AM$1,0),0)+VLOOKUP($BC109&amp;"_"&amp;$AZ$8,データシート3!$A:$AM,MATCH("da_農林水産業",データシート3!$A$1:$AM$1,0),0)+VLOOKUP($BC109&amp;"_"&amp;$AZ$8,データシート3!$A:$AM,MATCH("da_業務",データシート3!$A$1:$AM$1,0),0)+VLOOKUP($BC109&amp;"_"&amp;$AZ$8,データシート3!$A:$AM,MATCH("da_家庭",データシート3!$A$1:$AM$1,0),0)+VLOOKUP($BC109&amp;"_"&amp;$AZ$8,データシート3!$A:$AM,MATCH("da_鉄道",データシート3!$A$1:$AM$1,0),0))/10^3</f>
        <v>72775.156321186107</v>
      </c>
      <c r="BK109" s="953">
        <f t="shared" si="27"/>
        <v>677114.13667881396</v>
      </c>
      <c r="BL109" s="953">
        <f t="shared" si="28"/>
        <v>0</v>
      </c>
      <c r="BM109" s="953">
        <f t="shared" si="29"/>
        <v>677114.13667881396</v>
      </c>
    </row>
    <row r="110" spans="1:65" ht="30" customHeight="1">
      <c r="A110" s="209"/>
      <c r="B110" s="595"/>
      <c r="C110" s="207"/>
      <c r="D110" s="208"/>
      <c r="E110" s="208"/>
      <c r="F110" s="207"/>
      <c r="G110" s="209"/>
      <c r="H110" s="209"/>
      <c r="I110" s="209"/>
      <c r="J110" s="209"/>
      <c r="K110" s="209"/>
      <c r="L110" s="209"/>
      <c r="M110" s="209"/>
      <c r="N110" s="209"/>
      <c r="O110" s="523"/>
      <c r="P110" s="209"/>
      <c r="Q110" s="517"/>
      <c r="R110" s="209"/>
      <c r="S110" s="209"/>
      <c r="T110" s="209"/>
      <c r="U110" s="209"/>
      <c r="V110" s="209"/>
      <c r="W110" s="209"/>
      <c r="X110" s="209"/>
      <c r="Y110" s="209"/>
      <c r="Z110" s="209"/>
      <c r="AA110" s="209"/>
      <c r="AB110" s="209"/>
      <c r="AC110" s="209"/>
      <c r="AD110" s="209"/>
      <c r="AE110" s="523"/>
      <c r="AF110" s="209"/>
      <c r="AG110" s="517"/>
      <c r="AH110" s="209"/>
      <c r="AI110" s="209"/>
      <c r="AJ110" s="209"/>
      <c r="AK110" s="209"/>
      <c r="AL110" s="209"/>
      <c r="AM110" s="209"/>
      <c r="AN110" s="209"/>
      <c r="AO110" s="209"/>
      <c r="AP110" s="209"/>
      <c r="AQ110" s="209"/>
      <c r="AR110" s="209"/>
      <c r="AS110" s="209"/>
      <c r="AT110" s="523"/>
      <c r="AU110" s="209"/>
      <c r="AX110" s="20" t="str">
        <f>比較地域マスタ!AD45</f>
        <v>12233</v>
      </c>
      <c r="AY110" s="20" t="str">
        <f>IF(IFERROR(比較地域マスタ!$AE45,"")=0,"",IFERROR(比較地域マスタ!$AE45,""))</f>
        <v>富里市</v>
      </c>
      <c r="AZ110" s="18"/>
      <c r="BA110" s="24">
        <v>39</v>
      </c>
      <c r="BB110" s="24">
        <v>1</v>
      </c>
      <c r="BC110" s="20" t="str">
        <f t="shared" si="24"/>
        <v>12233</v>
      </c>
      <c r="BD110" s="20" t="str">
        <f t="shared" si="25"/>
        <v>富里市</v>
      </c>
      <c r="BE110" s="953">
        <f>VLOOKUP(BC110&amp;"_令和4年度",データシート3!A:AB,MATCH("ea_"&amp;"太陽光（建物系）"&amp;"_年間発電",データシート3!$A$1:$AB$1,0),0)/10^3+VLOOKUP(BC110&amp;"_令和4年度",データシート3!A:AB,MATCH("ea_"&amp;"太陽光（土地系）"&amp;"_年間発電",データシート3!$A$1:$AB$1,0),0)/10^3</f>
        <v>1295690.986</v>
      </c>
      <c r="BF110" s="953">
        <f>VLOOKUP(BC110&amp;"_令和4年度",データシート3!A:AB,MATCH("ea_"&amp;"風力（陸上）"&amp;"_年間発電",データシート3!$A$1:$AB$1,0),0)/10^3</f>
        <v>0</v>
      </c>
      <c r="BG110" s="953">
        <f>VLOOKUP(BC110&amp;"_令和4年度",データシート3!A:AB,MATCH("ea_"&amp;"中小水（河川）"&amp;"_年間発電",データシート3!$A$1:$AB$1,0),0)/10^3+VLOOKUP(BC110&amp;"_令和4年度",データシート3!A:AB,MATCH("ea_"&amp;"中小水（農業用水路）"&amp;"_年間発電",データシート3!$A$1:$AB$1,0),0)/10^3</f>
        <v>0</v>
      </c>
      <c r="BH110" s="953">
        <f>VLOOKUP(BC110&amp;"_令和4年度",データシート3!A:AB,MATCH("ea_"&amp;"地熱（蒸気フラッシュ発電）"&amp;"_年間発電",データシート3!$A$1:$AB$1,0),0)/10^3+VLOOKUP(BC110&amp;"_令和4年度",データシート3!A:AB,MATCH("ea_"&amp;"地熱（バイナリー発電）"&amp;"_年間発電",データシート3!$A$1:$AB$1,0),0)/10^3+VLOOKUP(BC110&amp;"_令和4年度",データシート3!A:AB,MATCH("ea_"&amp;"地熱（低温バイナリー発電）"&amp;"_年間発電",データシート3!$A$1:$AB$1,0),0)/10^3</f>
        <v>0</v>
      </c>
      <c r="BI110" s="953">
        <f t="shared" si="26"/>
        <v>1295690.986</v>
      </c>
      <c r="BJ110" s="953">
        <f>(VLOOKUP($BC110&amp;"_"&amp;$AZ$8,データシート3!$A:$AM,MATCH("da_製造業",データシート3!$A$1:$AM$1,0),0)+VLOOKUP($BC110&amp;"_"&amp;$AZ$8,データシート3!$A:$AM,MATCH("da_建設業・鉱業",データシート3!$A$1:$AM$1,0),0)+VLOOKUP($BC110&amp;"_"&amp;$AZ$8,データシート3!$A:$AM,MATCH("da_農林水産業",データシート3!$A$1:$AM$1,0),0)+VLOOKUP($BC110&amp;"_"&amp;$AZ$8,データシート3!$A:$AM,MATCH("da_業務",データシート3!$A$1:$AM$1,0),0)+VLOOKUP($BC110&amp;"_"&amp;$AZ$8,データシート3!$A:$AM,MATCH("da_家庭",データシート3!$A$1:$AM$1,0),0)+VLOOKUP($BC110&amp;"_"&amp;$AZ$8,データシート3!$A:$AM,MATCH("da_鉄道",データシート3!$A$1:$AM$1,0),0))/10^3</f>
        <v>246590.4100350494</v>
      </c>
      <c r="BK110" s="953">
        <f t="shared" si="27"/>
        <v>1049100.5759649507</v>
      </c>
      <c r="BL110" s="953">
        <f t="shared" si="28"/>
        <v>0</v>
      </c>
      <c r="BM110" s="953">
        <f t="shared" si="29"/>
        <v>1049100.5759649507</v>
      </c>
    </row>
    <row r="111" spans="1:65" ht="30" customHeight="1">
      <c r="A111" s="209"/>
      <c r="B111" s="595"/>
      <c r="C111" s="207"/>
      <c r="D111" s="208"/>
      <c r="E111" s="208"/>
      <c r="F111" s="207"/>
      <c r="G111" s="209"/>
      <c r="H111" s="209"/>
      <c r="I111" s="209"/>
      <c r="J111" s="209"/>
      <c r="K111" s="209"/>
      <c r="L111" s="209"/>
      <c r="M111" s="209"/>
      <c r="N111" s="209"/>
      <c r="O111" s="523"/>
      <c r="P111" s="209"/>
      <c r="Q111" s="517"/>
      <c r="R111" s="209"/>
      <c r="S111" s="209"/>
      <c r="T111" s="209"/>
      <c r="U111" s="209"/>
      <c r="V111" s="209"/>
      <c r="W111" s="209"/>
      <c r="X111" s="209"/>
      <c r="Y111" s="209"/>
      <c r="Z111" s="209"/>
      <c r="AA111" s="209"/>
      <c r="AB111" s="209"/>
      <c r="AC111" s="209"/>
      <c r="AD111" s="209"/>
      <c r="AE111" s="523"/>
      <c r="AF111" s="209"/>
      <c r="AG111" s="517"/>
      <c r="AH111" s="209"/>
      <c r="AI111" s="209"/>
      <c r="AJ111" s="209"/>
      <c r="AK111" s="209"/>
      <c r="AL111" s="209"/>
      <c r="AM111" s="209"/>
      <c r="AN111" s="209"/>
      <c r="AO111" s="209"/>
      <c r="AP111" s="209"/>
      <c r="AQ111" s="209"/>
      <c r="AR111" s="209"/>
      <c r="AS111" s="209"/>
      <c r="AT111" s="523"/>
      <c r="AU111" s="209"/>
      <c r="AX111" s="20" t="str">
        <f>比較地域マスタ!AD46</f>
        <v>12426</v>
      </c>
      <c r="AY111" s="20" t="str">
        <f>IF(IFERROR(比較地域マスタ!$AE46,"")=0,"",IFERROR(比較地域マスタ!$AE46,""))</f>
        <v>長柄町</v>
      </c>
      <c r="AZ111" s="18"/>
      <c r="BA111" s="24">
        <v>40</v>
      </c>
      <c r="BB111" s="24">
        <v>1</v>
      </c>
      <c r="BC111" s="20" t="str">
        <f t="shared" si="24"/>
        <v>12426</v>
      </c>
      <c r="BD111" s="20" t="str">
        <f t="shared" si="25"/>
        <v>長柄町</v>
      </c>
      <c r="BE111" s="953">
        <f>VLOOKUP(BC111&amp;"_令和4年度",データシート3!A:AB,MATCH("ea_"&amp;"太陽光（建物系）"&amp;"_年間発電",データシート3!$A$1:$AB$1,0),0)/10^3+VLOOKUP(BC111&amp;"_令和4年度",データシート3!A:AB,MATCH("ea_"&amp;"太陽光（土地系）"&amp;"_年間発電",データシート3!$A$1:$AB$1,0),0)/10^3</f>
        <v>410895.07999999996</v>
      </c>
      <c r="BF111" s="953">
        <f>VLOOKUP(BC111&amp;"_令和4年度",データシート3!A:AB,MATCH("ea_"&amp;"風力（陸上）"&amp;"_年間発電",データシート3!$A$1:$AB$1,0),0)/10^3</f>
        <v>0</v>
      </c>
      <c r="BG111" s="953">
        <f>VLOOKUP(BC111&amp;"_令和4年度",データシート3!A:AB,MATCH("ea_"&amp;"中小水（河川）"&amp;"_年間発電",データシート3!$A$1:$AB$1,0),0)/10^3+VLOOKUP(BC111&amp;"_令和4年度",データシート3!A:AB,MATCH("ea_"&amp;"中小水（農業用水路）"&amp;"_年間発電",データシート3!$A$1:$AB$1,0),0)/10^3</f>
        <v>0</v>
      </c>
      <c r="BH111" s="953">
        <f>VLOOKUP(BC111&amp;"_令和4年度",データシート3!A:AB,MATCH("ea_"&amp;"地熱（蒸気フラッシュ発電）"&amp;"_年間発電",データシート3!$A$1:$AB$1,0),0)/10^3+VLOOKUP(BC111&amp;"_令和4年度",データシート3!A:AB,MATCH("ea_"&amp;"地熱（バイナリー発電）"&amp;"_年間発電",データシート3!$A$1:$AB$1,0),0)/10^3+VLOOKUP(BC111&amp;"_令和4年度",データシート3!A:AB,MATCH("ea_"&amp;"地熱（低温バイナリー発電）"&amp;"_年間発電",データシート3!$A$1:$AB$1,0),0)/10^3</f>
        <v>36.055999999999997</v>
      </c>
      <c r="BI111" s="953">
        <f t="shared" si="26"/>
        <v>410931.13599999994</v>
      </c>
      <c r="BJ111" s="953">
        <f>(VLOOKUP($BC111&amp;"_"&amp;$AZ$8,データシート3!$A:$AM,MATCH("da_製造業",データシート3!$A$1:$AM$1,0),0)+VLOOKUP($BC111&amp;"_"&amp;$AZ$8,データシート3!$A:$AM,MATCH("da_建設業・鉱業",データシート3!$A$1:$AM$1,0),0)+VLOOKUP($BC111&amp;"_"&amp;$AZ$8,データシート3!$A:$AM,MATCH("da_農林水産業",データシート3!$A$1:$AM$1,0),0)+VLOOKUP($BC111&amp;"_"&amp;$AZ$8,データシート3!$A:$AM,MATCH("da_業務",データシート3!$A$1:$AM$1,0),0)+VLOOKUP($BC111&amp;"_"&amp;$AZ$8,データシート3!$A:$AM,MATCH("da_家庭",データシート3!$A$1:$AM$1,0),0)+VLOOKUP($BC111&amp;"_"&amp;$AZ$8,データシート3!$A:$AM,MATCH("da_鉄道",データシート3!$A$1:$AM$1,0),0))/10^3</f>
        <v>73191.523632289623</v>
      </c>
      <c r="BK111" s="953">
        <f t="shared" si="27"/>
        <v>337739.61236771033</v>
      </c>
      <c r="BL111" s="953">
        <f t="shared" si="28"/>
        <v>0</v>
      </c>
      <c r="BM111" s="953">
        <f t="shared" si="29"/>
        <v>337739.61236771033</v>
      </c>
    </row>
    <row r="112" spans="1:65" ht="30" customHeight="1">
      <c r="A112" s="209"/>
      <c r="B112" s="595"/>
      <c r="C112" s="207"/>
      <c r="D112" s="208"/>
      <c r="E112" s="208"/>
      <c r="F112" s="207"/>
      <c r="G112" s="209"/>
      <c r="H112" s="209"/>
      <c r="I112" s="209"/>
      <c r="J112" s="209"/>
      <c r="K112" s="209"/>
      <c r="L112" s="209"/>
      <c r="M112" s="209"/>
      <c r="N112" s="209"/>
      <c r="O112" s="523"/>
      <c r="P112" s="209"/>
      <c r="Q112" s="517"/>
      <c r="R112" s="209"/>
      <c r="S112" s="209"/>
      <c r="T112" s="209"/>
      <c r="U112" s="209"/>
      <c r="V112" s="209"/>
      <c r="W112" s="209"/>
      <c r="X112" s="209"/>
      <c r="Y112" s="209"/>
      <c r="Z112" s="209"/>
      <c r="AA112" s="209"/>
      <c r="AB112" s="209"/>
      <c r="AC112" s="209"/>
      <c r="AD112" s="209"/>
      <c r="AE112" s="523"/>
      <c r="AF112" s="209"/>
      <c r="AG112" s="517"/>
      <c r="AH112" s="209"/>
      <c r="AI112" s="209"/>
      <c r="AJ112" s="209"/>
      <c r="AK112" s="209"/>
      <c r="AL112" s="209"/>
      <c r="AM112" s="209"/>
      <c r="AN112" s="209"/>
      <c r="AO112" s="209"/>
      <c r="AP112" s="209"/>
      <c r="AQ112" s="209"/>
      <c r="AR112" s="209"/>
      <c r="AS112" s="209"/>
      <c r="AT112" s="523"/>
      <c r="AU112" s="209"/>
      <c r="AX112" s="20" t="str">
        <f>比較地域マスタ!AD47</f>
        <v>12220</v>
      </c>
      <c r="AY112" s="20" t="str">
        <f>IF(IFERROR(比較地域マスタ!$AE47,"")=0,"",IFERROR(比較地域マスタ!$AE47,""))</f>
        <v>流山市</v>
      </c>
      <c r="AZ112" s="18"/>
      <c r="BA112" s="24">
        <v>41</v>
      </c>
      <c r="BB112" s="24">
        <v>1</v>
      </c>
      <c r="BC112" s="20" t="str">
        <f t="shared" si="24"/>
        <v>12220</v>
      </c>
      <c r="BD112" s="20" t="str">
        <f t="shared" si="25"/>
        <v>流山市</v>
      </c>
      <c r="BE112" s="953">
        <f>VLOOKUP(BC112&amp;"_令和4年度",データシート3!A:AB,MATCH("ea_"&amp;"太陽光（建物系）"&amp;"_年間発電",データシート3!$A$1:$AB$1,0),0)/10^3+VLOOKUP(BC112&amp;"_令和4年度",データシート3!A:AB,MATCH("ea_"&amp;"太陽光（土地系）"&amp;"_年間発電",データシート3!$A$1:$AB$1,0),0)/10^3</f>
        <v>651312.87899999984</v>
      </c>
      <c r="BF112" s="953">
        <f>VLOOKUP(BC112&amp;"_令和4年度",データシート3!A:AB,MATCH("ea_"&amp;"風力（陸上）"&amp;"_年間発電",データシート3!$A$1:$AB$1,0),0)/10^3</f>
        <v>0</v>
      </c>
      <c r="BG112" s="953">
        <f>VLOOKUP(BC112&amp;"_令和4年度",データシート3!A:AB,MATCH("ea_"&amp;"中小水（河川）"&amp;"_年間発電",データシート3!$A$1:$AB$1,0),0)/10^3+VLOOKUP(BC112&amp;"_令和4年度",データシート3!A:AB,MATCH("ea_"&amp;"中小水（農業用水路）"&amp;"_年間発電",データシート3!$A$1:$AB$1,0),0)/10^3</f>
        <v>0</v>
      </c>
      <c r="BH112" s="953">
        <f>VLOOKUP(BC112&amp;"_令和4年度",データシート3!A:AB,MATCH("ea_"&amp;"地熱（蒸気フラッシュ発電）"&amp;"_年間発電",データシート3!$A$1:$AB$1,0),0)/10^3+VLOOKUP(BC112&amp;"_令和4年度",データシート3!A:AB,MATCH("ea_"&amp;"地熱（バイナリー発電）"&amp;"_年間発電",データシート3!$A$1:$AB$1,0),0)/10^3+VLOOKUP(BC112&amp;"_令和4年度",データシート3!A:AB,MATCH("ea_"&amp;"地熱（低温バイナリー発電）"&amp;"_年間発電",データシート3!$A$1:$AB$1,0),0)/10^3</f>
        <v>0</v>
      </c>
      <c r="BI112" s="953">
        <f t="shared" si="26"/>
        <v>651312.87899999984</v>
      </c>
      <c r="BJ112" s="953">
        <f>(VLOOKUP($BC112&amp;"_"&amp;$AZ$8,データシート3!$A:$AM,MATCH("da_製造業",データシート3!$A$1:$AM$1,0),0)+VLOOKUP($BC112&amp;"_"&amp;$AZ$8,データシート3!$A:$AM,MATCH("da_建設業・鉱業",データシート3!$A$1:$AM$1,0),0)+VLOOKUP($BC112&amp;"_"&amp;$AZ$8,データシート3!$A:$AM,MATCH("da_農林水産業",データシート3!$A$1:$AM$1,0),0)+VLOOKUP($BC112&amp;"_"&amp;$AZ$8,データシート3!$A:$AM,MATCH("da_業務",データシート3!$A$1:$AM$1,0),0)+VLOOKUP($BC112&amp;"_"&amp;$AZ$8,データシート3!$A:$AM,MATCH("da_家庭",データシート3!$A$1:$AM$1,0),0)+VLOOKUP($BC112&amp;"_"&amp;$AZ$8,データシート3!$A:$AM,MATCH("da_鉄道",データシート3!$A$1:$AM$1,0),0))/10^3</f>
        <v>699027.51643474551</v>
      </c>
      <c r="BK112" s="953">
        <f t="shared" si="27"/>
        <v>-47714.637434745673</v>
      </c>
      <c r="BL112" s="953">
        <f t="shared" si="28"/>
        <v>-47714.637434745673</v>
      </c>
      <c r="BM112" s="953">
        <f t="shared" si="29"/>
        <v>0</v>
      </c>
    </row>
    <row r="113" spans="1:65" ht="30" customHeight="1">
      <c r="A113" s="209"/>
      <c r="B113" s="595"/>
      <c r="C113" s="207"/>
      <c r="D113" s="208"/>
      <c r="E113" s="208"/>
      <c r="F113" s="207"/>
      <c r="G113" s="209"/>
      <c r="H113" s="209"/>
      <c r="I113" s="209"/>
      <c r="J113" s="209"/>
      <c r="K113" s="209"/>
      <c r="L113" s="209"/>
      <c r="M113" s="209"/>
      <c r="N113" s="209"/>
      <c r="O113" s="523"/>
      <c r="P113" s="209"/>
      <c r="Q113" s="517"/>
      <c r="R113" s="209"/>
      <c r="S113" s="209"/>
      <c r="T113" s="209"/>
      <c r="U113" s="209"/>
      <c r="V113" s="209"/>
      <c r="W113" s="209"/>
      <c r="X113" s="209"/>
      <c r="Y113" s="209"/>
      <c r="Z113" s="209"/>
      <c r="AA113" s="209"/>
      <c r="AB113" s="209"/>
      <c r="AC113" s="209"/>
      <c r="AD113" s="209"/>
      <c r="AE113" s="523"/>
      <c r="AF113" s="209"/>
      <c r="AG113" s="517"/>
      <c r="AH113" s="209"/>
      <c r="AI113" s="209"/>
      <c r="AJ113" s="209"/>
      <c r="AK113" s="209"/>
      <c r="AL113" s="209"/>
      <c r="AM113" s="209"/>
      <c r="AN113" s="209"/>
      <c r="AO113" s="209"/>
      <c r="AP113" s="209"/>
      <c r="AQ113" s="209"/>
      <c r="AR113" s="209"/>
      <c r="AS113" s="209"/>
      <c r="AT113" s="523"/>
      <c r="AU113" s="209"/>
      <c r="AX113" s="20" t="str">
        <f>比較地域マスタ!AD48</f>
        <v>12216</v>
      </c>
      <c r="AY113" s="20" t="str">
        <f>IF(IFERROR(比較地域マスタ!$AE48,"")=0,"",IFERROR(比較地域マスタ!$AE48,""))</f>
        <v>習志野市</v>
      </c>
      <c r="AZ113" s="18"/>
      <c r="BA113" s="24">
        <v>42</v>
      </c>
      <c r="BB113" s="24">
        <v>1</v>
      </c>
      <c r="BC113" s="20" t="str">
        <f t="shared" si="24"/>
        <v>12216</v>
      </c>
      <c r="BD113" s="20" t="str">
        <f t="shared" si="25"/>
        <v>習志野市</v>
      </c>
      <c r="BE113" s="953">
        <f>VLOOKUP(BC113&amp;"_令和4年度",データシート3!A:AB,MATCH("ea_"&amp;"太陽光（建物系）"&amp;"_年間発電",データシート3!$A$1:$AB$1,0),0)/10^3+VLOOKUP(BC113&amp;"_令和4年度",データシート3!A:AB,MATCH("ea_"&amp;"太陽光（土地系）"&amp;"_年間発電",データシート3!$A$1:$AB$1,0),0)/10^3</f>
        <v>460873.82200000004</v>
      </c>
      <c r="BF113" s="953">
        <f>VLOOKUP(BC113&amp;"_令和4年度",データシート3!A:AB,MATCH("ea_"&amp;"風力（陸上）"&amp;"_年間発電",データシート3!$A$1:$AB$1,0),0)/10^3</f>
        <v>0</v>
      </c>
      <c r="BG113" s="953">
        <f>VLOOKUP(BC113&amp;"_令和4年度",データシート3!A:AB,MATCH("ea_"&amp;"中小水（河川）"&amp;"_年間発電",データシート3!$A$1:$AB$1,0),0)/10^3+VLOOKUP(BC113&amp;"_令和4年度",データシート3!A:AB,MATCH("ea_"&amp;"中小水（農業用水路）"&amp;"_年間発電",データシート3!$A$1:$AB$1,0),0)/10^3</f>
        <v>0</v>
      </c>
      <c r="BH113" s="953">
        <f>VLOOKUP(BC113&amp;"_令和4年度",データシート3!A:AB,MATCH("ea_"&amp;"地熱（蒸気フラッシュ発電）"&amp;"_年間発電",データシート3!$A$1:$AB$1,0),0)/10^3+VLOOKUP(BC113&amp;"_令和4年度",データシート3!A:AB,MATCH("ea_"&amp;"地熱（バイナリー発電）"&amp;"_年間発電",データシート3!$A$1:$AB$1,0),0)/10^3+VLOOKUP(BC113&amp;"_令和4年度",データシート3!A:AB,MATCH("ea_"&amp;"地熱（低温バイナリー発電）"&amp;"_年間発電",データシート3!$A$1:$AB$1,0),0)/10^3</f>
        <v>396.37200000000001</v>
      </c>
      <c r="BI113" s="953">
        <f t="shared" si="26"/>
        <v>461270.19400000002</v>
      </c>
      <c r="BJ113" s="953">
        <f>(VLOOKUP($BC113&amp;"_"&amp;$AZ$8,データシート3!$A:$AM,MATCH("da_製造業",データシート3!$A$1:$AM$1,0),0)+VLOOKUP($BC113&amp;"_"&amp;$AZ$8,データシート3!$A:$AM,MATCH("da_建設業・鉱業",データシート3!$A$1:$AM$1,0),0)+VLOOKUP($BC113&amp;"_"&amp;$AZ$8,データシート3!$A:$AM,MATCH("da_農林水産業",データシート3!$A$1:$AM$1,0),0)+VLOOKUP($BC113&amp;"_"&amp;$AZ$8,データシート3!$A:$AM,MATCH("da_業務",データシート3!$A$1:$AM$1,0),0)+VLOOKUP($BC113&amp;"_"&amp;$AZ$8,データシート3!$A:$AM,MATCH("da_家庭",データシート3!$A$1:$AM$1,0),0)+VLOOKUP($BC113&amp;"_"&amp;$AZ$8,データシート3!$A:$AM,MATCH("da_鉄道",データシート3!$A$1:$AM$1,0),0))/10^3</f>
        <v>883134.01100173732</v>
      </c>
      <c r="BK113" s="953">
        <f t="shared" si="27"/>
        <v>-421863.8170017373</v>
      </c>
      <c r="BL113" s="953">
        <f t="shared" si="28"/>
        <v>-421863.8170017373</v>
      </c>
      <c r="BM113" s="953">
        <f t="shared" si="29"/>
        <v>0</v>
      </c>
    </row>
    <row r="114" spans="1:65" ht="30" customHeight="1">
      <c r="A114" s="209"/>
      <c r="B114" s="595"/>
      <c r="C114" s="207"/>
      <c r="D114" s="208"/>
      <c r="E114" s="208"/>
      <c r="F114" s="207"/>
      <c r="G114" s="209"/>
      <c r="H114" s="209"/>
      <c r="I114" s="209"/>
      <c r="J114" s="209"/>
      <c r="K114" s="209"/>
      <c r="L114" s="209"/>
      <c r="M114" s="209"/>
      <c r="N114" s="209"/>
      <c r="O114" s="523"/>
      <c r="P114" s="209"/>
      <c r="Q114" s="517"/>
      <c r="R114" s="209"/>
      <c r="S114" s="209"/>
      <c r="T114" s="209"/>
      <c r="U114" s="209"/>
      <c r="V114" s="209"/>
      <c r="W114" s="209"/>
      <c r="X114" s="209"/>
      <c r="Y114" s="209"/>
      <c r="Z114" s="209"/>
      <c r="AA114" s="209"/>
      <c r="AB114" s="209"/>
      <c r="AC114" s="209"/>
      <c r="AD114" s="209"/>
      <c r="AE114" s="523"/>
      <c r="AF114" s="209"/>
      <c r="AG114" s="517"/>
      <c r="AH114" s="209"/>
      <c r="AI114" s="209"/>
      <c r="AJ114" s="209"/>
      <c r="AK114" s="209"/>
      <c r="AL114" s="209"/>
      <c r="AM114" s="209"/>
      <c r="AN114" s="209"/>
      <c r="AO114" s="209"/>
      <c r="AP114" s="209"/>
      <c r="AQ114" s="209"/>
      <c r="AR114" s="209"/>
      <c r="AS114" s="209"/>
      <c r="AT114" s="523"/>
      <c r="AU114" s="209"/>
      <c r="AX114" s="20" t="str">
        <f>比較地域マスタ!AD49</f>
        <v>12211</v>
      </c>
      <c r="AY114" s="20" t="str">
        <f>IF(IFERROR(比較地域マスタ!$AE49,"")=0,"",IFERROR(比較地域マスタ!$AE49,""))</f>
        <v>成田市</v>
      </c>
      <c r="AZ114" s="18"/>
      <c r="BA114" s="24">
        <v>43</v>
      </c>
      <c r="BB114" s="24">
        <v>1</v>
      </c>
      <c r="BC114" s="20" t="str">
        <f t="shared" si="24"/>
        <v>12211</v>
      </c>
      <c r="BD114" s="20" t="str">
        <f t="shared" si="25"/>
        <v>成田市</v>
      </c>
      <c r="BE114" s="953">
        <f>VLOOKUP(BC114&amp;"_令和4年度",データシート3!A:AB,MATCH("ea_"&amp;"太陽光（建物系）"&amp;"_年間発電",データシート3!$A$1:$AB$1,0),0)/10^3+VLOOKUP(BC114&amp;"_令和4年度",データシート3!A:AB,MATCH("ea_"&amp;"太陽光（土地系）"&amp;"_年間発電",データシート3!$A$1:$AB$1,0),0)/10^3</f>
        <v>2496817.9120000005</v>
      </c>
      <c r="BF114" s="953">
        <f>VLOOKUP(BC114&amp;"_令和4年度",データシート3!A:AB,MATCH("ea_"&amp;"風力（陸上）"&amp;"_年間発電",データシート3!$A$1:$AB$1,0),0)/10^3</f>
        <v>2958.8679999999999</v>
      </c>
      <c r="BG114" s="953">
        <f>VLOOKUP(BC114&amp;"_令和4年度",データシート3!A:AB,MATCH("ea_"&amp;"中小水（河川）"&amp;"_年間発電",データシート3!$A$1:$AB$1,0),0)/10^3+VLOOKUP(BC114&amp;"_令和4年度",データシート3!A:AB,MATCH("ea_"&amp;"中小水（農業用水路）"&amp;"_年間発電",データシート3!$A$1:$AB$1,0),0)/10^3</f>
        <v>0</v>
      </c>
      <c r="BH114" s="953">
        <f>VLOOKUP(BC114&amp;"_令和4年度",データシート3!A:AB,MATCH("ea_"&amp;"地熱（蒸気フラッシュ発電）"&amp;"_年間発電",データシート3!$A$1:$AB$1,0),0)/10^3+VLOOKUP(BC114&amp;"_令和4年度",データシート3!A:AB,MATCH("ea_"&amp;"地熱（バイナリー発電）"&amp;"_年間発電",データシート3!$A$1:$AB$1,0),0)/10^3+VLOOKUP(BC114&amp;"_令和4年度",データシート3!A:AB,MATCH("ea_"&amp;"地熱（低温バイナリー発電）"&amp;"_年間発電",データシート3!$A$1:$AB$1,0),0)/10^3</f>
        <v>0</v>
      </c>
      <c r="BI114" s="953">
        <f t="shared" si="26"/>
        <v>2499776.7800000003</v>
      </c>
      <c r="BJ114" s="953">
        <f>(VLOOKUP($BC114&amp;"_"&amp;$AZ$8,データシート3!$A:$AM,MATCH("da_製造業",データシート3!$A$1:$AM$1,0),0)+VLOOKUP($BC114&amp;"_"&amp;$AZ$8,データシート3!$A:$AM,MATCH("da_建設業・鉱業",データシート3!$A$1:$AM$1,0),0)+VLOOKUP($BC114&amp;"_"&amp;$AZ$8,データシート3!$A:$AM,MATCH("da_農林水産業",データシート3!$A$1:$AM$1,0),0)+VLOOKUP($BC114&amp;"_"&amp;$AZ$8,データシート3!$A:$AM,MATCH("da_業務",データシート3!$A$1:$AM$1,0),0)+VLOOKUP($BC114&amp;"_"&amp;$AZ$8,データシート3!$A:$AM,MATCH("da_家庭",データシート3!$A$1:$AM$1,0),0)+VLOOKUP($BC114&amp;"_"&amp;$AZ$8,データシート3!$A:$AM,MATCH("da_鉄道",データシート3!$A$1:$AM$1,0),0))/10^3</f>
        <v>1074018.5670635663</v>
      </c>
      <c r="BK114" s="953">
        <f t="shared" si="27"/>
        <v>1425758.212936434</v>
      </c>
      <c r="BL114" s="953">
        <f t="shared" si="28"/>
        <v>0</v>
      </c>
      <c r="BM114" s="953">
        <f t="shared" si="29"/>
        <v>1425758.212936434</v>
      </c>
    </row>
    <row r="115" spans="1:65" ht="30" customHeight="1">
      <c r="A115" s="209"/>
      <c r="B115" s="595"/>
      <c r="C115" s="207"/>
      <c r="D115" s="208"/>
      <c r="E115" s="208"/>
      <c r="F115" s="207"/>
      <c r="G115" s="209"/>
      <c r="H115" s="209"/>
      <c r="I115" s="209"/>
      <c r="J115" s="209"/>
      <c r="K115" s="209"/>
      <c r="L115" s="209"/>
      <c r="M115" s="209"/>
      <c r="N115" s="209"/>
      <c r="O115" s="523"/>
      <c r="P115" s="209"/>
      <c r="Q115" s="517"/>
      <c r="R115" s="209"/>
      <c r="S115" s="209"/>
      <c r="T115" s="209"/>
      <c r="U115" s="209"/>
      <c r="V115" s="209"/>
      <c r="W115" s="209"/>
      <c r="X115" s="209"/>
      <c r="Y115" s="209"/>
      <c r="Z115" s="209"/>
      <c r="AA115" s="209"/>
      <c r="AB115" s="209"/>
      <c r="AC115" s="209"/>
      <c r="AD115" s="209"/>
      <c r="AE115" s="523"/>
      <c r="AF115" s="209"/>
      <c r="AG115" s="517"/>
      <c r="AH115" s="209"/>
      <c r="AI115" s="209"/>
      <c r="AJ115" s="209"/>
      <c r="AK115" s="209"/>
      <c r="AL115" s="209"/>
      <c r="AM115" s="209"/>
      <c r="AN115" s="209"/>
      <c r="AO115" s="209"/>
      <c r="AP115" s="209"/>
      <c r="AQ115" s="209"/>
      <c r="AR115" s="209"/>
      <c r="AS115" s="209"/>
      <c r="AT115" s="523"/>
      <c r="AU115" s="209"/>
      <c r="AX115" s="20" t="str">
        <f>比較地域マスタ!AD50</f>
        <v>12208</v>
      </c>
      <c r="AY115" s="20" t="str">
        <f>IF(IFERROR(比較地域マスタ!$AE50,"")=0,"",IFERROR(比較地域マスタ!$AE50,""))</f>
        <v>野田市</v>
      </c>
      <c r="AZ115" s="18"/>
      <c r="BA115" s="24">
        <v>44</v>
      </c>
      <c r="BB115" s="24">
        <v>1</v>
      </c>
      <c r="BC115" s="20" t="str">
        <f t="shared" si="24"/>
        <v>12208</v>
      </c>
      <c r="BD115" s="20" t="str">
        <f t="shared" si="25"/>
        <v>野田市</v>
      </c>
      <c r="BE115" s="953">
        <f>VLOOKUP(BC115&amp;"_令和4年度",データシート3!A:AB,MATCH("ea_"&amp;"太陽光（建物系）"&amp;"_年間発電",データシート3!$A$1:$AB$1,0),0)/10^3+VLOOKUP(BC115&amp;"_令和4年度",データシート3!A:AB,MATCH("ea_"&amp;"太陽光（土地系）"&amp;"_年間発電",データシート3!$A$1:$AB$1,0),0)/10^3</f>
        <v>1346835.446</v>
      </c>
      <c r="BF115" s="953">
        <f>VLOOKUP(BC115&amp;"_令和4年度",データシート3!A:AB,MATCH("ea_"&amp;"風力（陸上）"&amp;"_年間発電",データシート3!$A$1:$AB$1,0),0)/10^3</f>
        <v>0</v>
      </c>
      <c r="BG115" s="953">
        <f>VLOOKUP(BC115&amp;"_令和4年度",データシート3!A:AB,MATCH("ea_"&amp;"中小水（河川）"&amp;"_年間発電",データシート3!$A$1:$AB$1,0),0)/10^3+VLOOKUP(BC115&amp;"_令和4年度",データシート3!A:AB,MATCH("ea_"&amp;"中小水（農業用水路）"&amp;"_年間発電",データシート3!$A$1:$AB$1,0),0)/10^3</f>
        <v>0</v>
      </c>
      <c r="BH115" s="953">
        <f>VLOOKUP(BC115&amp;"_令和4年度",データシート3!A:AB,MATCH("ea_"&amp;"地熱（蒸気フラッシュ発電）"&amp;"_年間発電",データシート3!$A$1:$AB$1,0),0)/10^3+VLOOKUP(BC115&amp;"_令和4年度",データシート3!A:AB,MATCH("ea_"&amp;"地熱（バイナリー発電）"&amp;"_年間発電",データシート3!$A$1:$AB$1,0),0)/10^3+VLOOKUP(BC115&amp;"_令和4年度",データシート3!A:AB,MATCH("ea_"&amp;"地熱（低温バイナリー発電）"&amp;"_年間発電",データシート3!$A$1:$AB$1,0),0)/10^3</f>
        <v>0</v>
      </c>
      <c r="BI115" s="953">
        <f t="shared" si="26"/>
        <v>1346835.446</v>
      </c>
      <c r="BJ115" s="953">
        <f>(VLOOKUP($BC115&amp;"_"&amp;$AZ$8,データシート3!$A:$AM,MATCH("da_製造業",データシート3!$A$1:$AM$1,0),0)+VLOOKUP($BC115&amp;"_"&amp;$AZ$8,データシート3!$A:$AM,MATCH("da_建設業・鉱業",データシート3!$A$1:$AM$1,0),0)+VLOOKUP($BC115&amp;"_"&amp;$AZ$8,データシート3!$A:$AM,MATCH("da_農林水産業",データシート3!$A$1:$AM$1,0),0)+VLOOKUP($BC115&amp;"_"&amp;$AZ$8,データシート3!$A:$AM,MATCH("da_業務",データシート3!$A$1:$AM$1,0),0)+VLOOKUP($BC115&amp;"_"&amp;$AZ$8,データシート3!$A:$AM,MATCH("da_家庭",データシート3!$A$1:$AM$1,0),0)+VLOOKUP($BC115&amp;"_"&amp;$AZ$8,データシート3!$A:$AM,MATCH("da_鉄道",データシート3!$A$1:$AM$1,0),0))/10^3</f>
        <v>1186281.6376071535</v>
      </c>
      <c r="BK115" s="953">
        <f t="shared" si="27"/>
        <v>160553.80839284649</v>
      </c>
      <c r="BL115" s="953">
        <f t="shared" si="28"/>
        <v>0</v>
      </c>
      <c r="BM115" s="953">
        <f t="shared" si="29"/>
        <v>160553.80839284649</v>
      </c>
    </row>
    <row r="116" spans="1:65" ht="30" customHeight="1">
      <c r="A116" s="209"/>
      <c r="B116" s="595"/>
      <c r="C116" s="207"/>
      <c r="D116" s="208"/>
      <c r="E116" s="208"/>
      <c r="F116" s="207"/>
      <c r="G116" s="209"/>
      <c r="H116" s="209"/>
      <c r="I116" s="209"/>
      <c r="J116" s="209"/>
      <c r="K116" s="209"/>
      <c r="L116" s="209"/>
      <c r="M116" s="209"/>
      <c r="N116" s="209"/>
      <c r="O116" s="523"/>
      <c r="P116" s="209"/>
      <c r="Q116" s="517"/>
      <c r="R116" s="209"/>
      <c r="S116" s="209"/>
      <c r="T116" s="209"/>
      <c r="U116" s="209"/>
      <c r="V116" s="209"/>
      <c r="W116" s="209"/>
      <c r="X116" s="209"/>
      <c r="Y116" s="209"/>
      <c r="Z116" s="209"/>
      <c r="AA116" s="209"/>
      <c r="AB116" s="209"/>
      <c r="AC116" s="209"/>
      <c r="AD116" s="209"/>
      <c r="AE116" s="523"/>
      <c r="AF116" s="209"/>
      <c r="AG116" s="517"/>
      <c r="AH116" s="209"/>
      <c r="AI116" s="209"/>
      <c r="AJ116" s="209"/>
      <c r="AK116" s="209"/>
      <c r="AL116" s="209"/>
      <c r="AM116" s="209"/>
      <c r="AN116" s="209"/>
      <c r="AO116" s="209"/>
      <c r="AP116" s="209"/>
      <c r="AQ116" s="209"/>
      <c r="AR116" s="209"/>
      <c r="AS116" s="209"/>
      <c r="AT116" s="523"/>
      <c r="AU116" s="209"/>
      <c r="AX116" s="20" t="str">
        <f>比較地域マスタ!AD51</f>
        <v>12226</v>
      </c>
      <c r="AY116" s="20" t="str">
        <f>IF(IFERROR(比較地域マスタ!$AE51,"")=0,"",IFERROR(比較地域マスタ!$AE51,""))</f>
        <v>富津市</v>
      </c>
      <c r="AZ116" s="18"/>
      <c r="BA116" s="24">
        <v>45</v>
      </c>
      <c r="BB116" s="24">
        <v>1</v>
      </c>
      <c r="BC116" s="20" t="str">
        <f t="shared" si="24"/>
        <v>12226</v>
      </c>
      <c r="BD116" s="20" t="str">
        <f t="shared" si="25"/>
        <v>富津市</v>
      </c>
      <c r="BE116" s="953">
        <f>VLOOKUP(BC116&amp;"_令和4年度",データシート3!A:AB,MATCH("ea_"&amp;"太陽光（建物系）"&amp;"_年間発電",データシート3!$A$1:$AB$1,0),0)/10^3+VLOOKUP(BC116&amp;"_令和4年度",データシート3!A:AB,MATCH("ea_"&amp;"太陽光（土地系）"&amp;"_年間発電",データシート3!$A$1:$AB$1,0),0)/10^3</f>
        <v>1174751.0519999999</v>
      </c>
      <c r="BF116" s="953">
        <f>VLOOKUP(BC116&amp;"_令和4年度",データシート3!A:AB,MATCH("ea_"&amp;"風力（陸上）"&amp;"_年間発電",データシート3!$A$1:$AB$1,0),0)/10^3</f>
        <v>421494.43800000002</v>
      </c>
      <c r="BG116" s="953">
        <f>VLOOKUP(BC116&amp;"_令和4年度",データシート3!A:AB,MATCH("ea_"&amp;"中小水（河川）"&amp;"_年間発電",データシート3!$A$1:$AB$1,0),0)/10^3+VLOOKUP(BC116&amp;"_令和4年度",データシート3!A:AB,MATCH("ea_"&amp;"中小水（農業用水路）"&amp;"_年間発電",データシート3!$A$1:$AB$1,0),0)/10^3</f>
        <v>5577.4686252600013</v>
      </c>
      <c r="BH116" s="953">
        <f>VLOOKUP(BC116&amp;"_令和4年度",データシート3!A:AB,MATCH("ea_"&amp;"地熱（蒸気フラッシュ発電）"&amp;"_年間発電",データシート3!$A$1:$AB$1,0),0)/10^3+VLOOKUP(BC116&amp;"_令和4年度",データシート3!A:AB,MATCH("ea_"&amp;"地熱（バイナリー発電）"&amp;"_年間発電",データシート3!$A$1:$AB$1,0),0)/10^3+VLOOKUP(BC116&amp;"_令和4年度",データシート3!A:AB,MATCH("ea_"&amp;"地熱（低温バイナリー発電）"&amp;"_年間発電",データシート3!$A$1:$AB$1,0),0)/10^3</f>
        <v>5904.625</v>
      </c>
      <c r="BI116" s="953">
        <f t="shared" si="26"/>
        <v>1607727.58362526</v>
      </c>
      <c r="BJ116" s="953">
        <f>(VLOOKUP($BC116&amp;"_"&amp;$AZ$8,データシート3!$A:$AM,MATCH("da_製造業",データシート3!$A$1:$AM$1,0),0)+VLOOKUP($BC116&amp;"_"&amp;$AZ$8,データシート3!$A:$AM,MATCH("da_建設業・鉱業",データシート3!$A$1:$AM$1,0),0)+VLOOKUP($BC116&amp;"_"&amp;$AZ$8,データシート3!$A:$AM,MATCH("da_農林水産業",データシート3!$A$1:$AM$1,0),0)+VLOOKUP($BC116&amp;"_"&amp;$AZ$8,データシート3!$A:$AM,MATCH("da_業務",データシート3!$A$1:$AM$1,0),0)+VLOOKUP($BC116&amp;"_"&amp;$AZ$8,データシート3!$A:$AM,MATCH("da_家庭",データシート3!$A$1:$AM$1,0),0)+VLOOKUP($BC116&amp;"_"&amp;$AZ$8,データシート3!$A:$AM,MATCH("da_鉄道",データシート3!$A$1:$AM$1,0),0))/10^3</f>
        <v>270846.19893661572</v>
      </c>
      <c r="BK116" s="953">
        <f t="shared" si="27"/>
        <v>1336881.3846886442</v>
      </c>
      <c r="BL116" s="953">
        <f t="shared" si="28"/>
        <v>0</v>
      </c>
      <c r="BM116" s="953">
        <f t="shared" si="29"/>
        <v>1336881.3846886442</v>
      </c>
    </row>
    <row r="117" spans="1:65" ht="30" customHeight="1">
      <c r="A117" s="209"/>
      <c r="B117" s="595"/>
      <c r="C117" s="207"/>
      <c r="D117" s="208"/>
      <c r="E117" s="208"/>
      <c r="F117" s="207"/>
      <c r="G117" s="209"/>
      <c r="H117" s="209"/>
      <c r="I117" s="209"/>
      <c r="J117" s="209"/>
      <c r="K117" s="209"/>
      <c r="L117" s="209"/>
      <c r="M117" s="209"/>
      <c r="N117" s="209"/>
      <c r="O117" s="523"/>
      <c r="P117" s="209"/>
      <c r="Q117" s="517"/>
      <c r="R117" s="209"/>
      <c r="S117" s="209"/>
      <c r="T117" s="209"/>
      <c r="U117" s="209"/>
      <c r="V117" s="209"/>
      <c r="W117" s="209"/>
      <c r="X117" s="209"/>
      <c r="Y117" s="209"/>
      <c r="Z117" s="209"/>
      <c r="AA117" s="209"/>
      <c r="AB117" s="209"/>
      <c r="AC117" s="209"/>
      <c r="AD117" s="209"/>
      <c r="AE117" s="523"/>
      <c r="AF117" s="209"/>
      <c r="AG117" s="517"/>
      <c r="AH117" s="209"/>
      <c r="AI117" s="209"/>
      <c r="AJ117" s="209"/>
      <c r="AK117" s="209"/>
      <c r="AL117" s="209"/>
      <c r="AM117" s="209"/>
      <c r="AN117" s="209"/>
      <c r="AO117" s="209"/>
      <c r="AP117" s="209"/>
      <c r="AQ117" s="209"/>
      <c r="AR117" s="209"/>
      <c r="AS117" s="209"/>
      <c r="AT117" s="523"/>
      <c r="AU117" s="209"/>
      <c r="AX117" s="20" t="str">
        <f>比較地域マスタ!AD52</f>
        <v>12204</v>
      </c>
      <c r="AY117" s="20" t="str">
        <f>IF(IFERROR(比較地域マスタ!$AE52,"")=0,"",IFERROR(比較地域マスタ!$AE52,""))</f>
        <v>船橋市</v>
      </c>
      <c r="AZ117" s="18"/>
      <c r="BA117" s="24">
        <v>46</v>
      </c>
      <c r="BB117" s="24">
        <v>1</v>
      </c>
      <c r="BC117" s="20" t="str">
        <f t="shared" si="24"/>
        <v>12204</v>
      </c>
      <c r="BD117" s="20" t="str">
        <f t="shared" si="25"/>
        <v>船橋市</v>
      </c>
      <c r="BE117" s="953">
        <f>VLOOKUP(BC117&amp;"_令和4年度",データシート3!A:AB,MATCH("ea_"&amp;"太陽光（建物系）"&amp;"_年間発電",データシート3!$A$1:$AB$1,0),0)/10^3+VLOOKUP(BC117&amp;"_令和4年度",データシート3!A:AB,MATCH("ea_"&amp;"太陽光（土地系）"&amp;"_年間発電",データシート3!$A$1:$AB$1,0),0)/10^3</f>
        <v>2047816.7240000002</v>
      </c>
      <c r="BF117" s="953">
        <f>VLOOKUP(BC117&amp;"_令和4年度",データシート3!A:AB,MATCH("ea_"&amp;"風力（陸上）"&amp;"_年間発電",データシート3!$A$1:$AB$1,0),0)/10^3</f>
        <v>409.89299999999992</v>
      </c>
      <c r="BG117" s="953">
        <f>VLOOKUP(BC117&amp;"_令和4年度",データシート3!A:AB,MATCH("ea_"&amp;"中小水（河川）"&amp;"_年間発電",データシート3!$A$1:$AB$1,0),0)/10^3+VLOOKUP(BC117&amp;"_令和4年度",データシート3!A:AB,MATCH("ea_"&amp;"中小水（農業用水路）"&amp;"_年間発電",データシート3!$A$1:$AB$1,0),0)/10^3</f>
        <v>0</v>
      </c>
      <c r="BH117" s="953">
        <f>VLOOKUP(BC117&amp;"_令和4年度",データシート3!A:AB,MATCH("ea_"&amp;"地熱（蒸気フラッシュ発電）"&amp;"_年間発電",データシート3!$A$1:$AB$1,0),0)/10^3+VLOOKUP(BC117&amp;"_令和4年度",データシート3!A:AB,MATCH("ea_"&amp;"地熱（バイナリー発電）"&amp;"_年間発電",データシート3!$A$1:$AB$1,0),0)/10^3+VLOOKUP(BC117&amp;"_令和4年度",データシート3!A:AB,MATCH("ea_"&amp;"地熱（低温バイナリー発電）"&amp;"_年間発電",データシート3!$A$1:$AB$1,0),0)/10^3</f>
        <v>1775.5820000000003</v>
      </c>
      <c r="BI117" s="953">
        <f t="shared" si="26"/>
        <v>2050002.199</v>
      </c>
      <c r="BJ117" s="953">
        <f>(VLOOKUP($BC117&amp;"_"&amp;$AZ$8,データシート3!$A:$AM,MATCH("da_製造業",データシート3!$A$1:$AM$1,0),0)+VLOOKUP($BC117&amp;"_"&amp;$AZ$8,データシート3!$A:$AM,MATCH("da_建設業・鉱業",データシート3!$A$1:$AM$1,0),0)+VLOOKUP($BC117&amp;"_"&amp;$AZ$8,データシート3!$A:$AM,MATCH("da_農林水産業",データシート3!$A$1:$AM$1,0),0)+VLOOKUP($BC117&amp;"_"&amp;$AZ$8,データシート3!$A:$AM,MATCH("da_業務",データシート3!$A$1:$AM$1,0),0)+VLOOKUP($BC117&amp;"_"&amp;$AZ$8,データシート3!$A:$AM,MATCH("da_家庭",データシート3!$A$1:$AM$1,0),0)+VLOOKUP($BC117&amp;"_"&amp;$AZ$8,データシート3!$A:$AM,MATCH("da_鉄道",データシート3!$A$1:$AM$1,0),0))/10^3</f>
        <v>3219000.2245783652</v>
      </c>
      <c r="BK117" s="953">
        <f t="shared" si="27"/>
        <v>-1168998.0255783652</v>
      </c>
      <c r="BL117" s="953">
        <f t="shared" si="28"/>
        <v>-1168998.0255783652</v>
      </c>
      <c r="BM117" s="953">
        <f t="shared" si="29"/>
        <v>0</v>
      </c>
    </row>
    <row r="118" spans="1:65" ht="30" customHeight="1">
      <c r="A118" s="209"/>
      <c r="B118" s="595"/>
      <c r="C118" s="207"/>
      <c r="D118" s="208"/>
      <c r="E118" s="208"/>
      <c r="F118" s="207"/>
      <c r="G118" s="209"/>
      <c r="H118" s="209"/>
      <c r="I118" s="209"/>
      <c r="J118" s="209"/>
      <c r="K118" s="209"/>
      <c r="L118" s="209"/>
      <c r="M118" s="209"/>
      <c r="N118" s="209"/>
      <c r="O118" s="523"/>
      <c r="P118" s="209"/>
      <c r="Q118" s="517"/>
      <c r="R118" s="209"/>
      <c r="S118" s="209"/>
      <c r="T118" s="209"/>
      <c r="U118" s="209"/>
      <c r="V118" s="209"/>
      <c r="W118" s="209"/>
      <c r="X118" s="209"/>
      <c r="Y118" s="209"/>
      <c r="Z118" s="209"/>
      <c r="AA118" s="209"/>
      <c r="AB118" s="209"/>
      <c r="AC118" s="209"/>
      <c r="AD118" s="209"/>
      <c r="AE118" s="523"/>
      <c r="AF118" s="209"/>
      <c r="AG118" s="517"/>
      <c r="AH118" s="209"/>
      <c r="AI118" s="209"/>
      <c r="AJ118" s="209"/>
      <c r="AK118" s="209"/>
      <c r="AL118" s="209"/>
      <c r="AM118" s="209"/>
      <c r="AN118" s="209"/>
      <c r="AO118" s="209"/>
      <c r="AP118" s="209"/>
      <c r="AQ118" s="209"/>
      <c r="AR118" s="209"/>
      <c r="AS118" s="209"/>
      <c r="AT118" s="523"/>
      <c r="AU118" s="209"/>
      <c r="AX118" s="20" t="str">
        <f>比較地域マスタ!AD53</f>
        <v>12207</v>
      </c>
      <c r="AY118" s="20" t="str">
        <f>IF(IFERROR(比較地域マスタ!$AE53,"")=0,"",IFERROR(比較地域マスタ!$AE53,""))</f>
        <v>松戸市</v>
      </c>
      <c r="AZ118" s="18"/>
      <c r="BA118" s="24">
        <v>47</v>
      </c>
      <c r="BB118" s="24">
        <v>1</v>
      </c>
      <c r="BC118" s="20" t="str">
        <f t="shared" si="24"/>
        <v>12207</v>
      </c>
      <c r="BD118" s="20" t="str">
        <f t="shared" si="25"/>
        <v>松戸市</v>
      </c>
      <c r="BE118" s="953">
        <f>VLOOKUP(BC118&amp;"_令和4年度",データシート3!A:AB,MATCH("ea_"&amp;"太陽光（建物系）"&amp;"_年間発電",データシート3!$A$1:$AB$1,0),0)/10^3+VLOOKUP(BC118&amp;"_令和4年度",データシート3!A:AB,MATCH("ea_"&amp;"太陽光（土地系）"&amp;"_年間発電",データシート3!$A$1:$AB$1,0),0)/10^3</f>
        <v>1412395.483</v>
      </c>
      <c r="BF118" s="953">
        <f>VLOOKUP(BC118&amp;"_令和4年度",データシート3!A:AB,MATCH("ea_"&amp;"風力（陸上）"&amp;"_年間発電",データシート3!$A$1:$AB$1,0),0)/10^3</f>
        <v>0</v>
      </c>
      <c r="BG118" s="953">
        <f>VLOOKUP(BC118&amp;"_令和4年度",データシート3!A:AB,MATCH("ea_"&amp;"中小水（河川）"&amp;"_年間発電",データシート3!$A$1:$AB$1,0),0)/10^3+VLOOKUP(BC118&amp;"_令和4年度",データシート3!A:AB,MATCH("ea_"&amp;"中小水（農業用水路）"&amp;"_年間発電",データシート3!$A$1:$AB$1,0),0)/10^3</f>
        <v>0</v>
      </c>
      <c r="BH118" s="953">
        <f>VLOOKUP(BC118&amp;"_令和4年度",データシート3!A:AB,MATCH("ea_"&amp;"地熱（蒸気フラッシュ発電）"&amp;"_年間発電",データシート3!$A$1:$AB$1,0),0)/10^3+VLOOKUP(BC118&amp;"_令和4年度",データシート3!A:AB,MATCH("ea_"&amp;"地熱（バイナリー発電）"&amp;"_年間発電",データシート3!$A$1:$AB$1,0),0)/10^3+VLOOKUP(BC118&amp;"_令和4年度",データシート3!A:AB,MATCH("ea_"&amp;"地熱（低温バイナリー発電）"&amp;"_年間発電",データシート3!$A$1:$AB$1,0),0)/10^3</f>
        <v>215.11099999999999</v>
      </c>
      <c r="BI118" s="953">
        <f t="shared" si="26"/>
        <v>1412610.594</v>
      </c>
      <c r="BJ118" s="953">
        <f>(VLOOKUP($BC118&amp;"_"&amp;$AZ$8,データシート3!$A:$AM,MATCH("da_製造業",データシート3!$A$1:$AM$1,0),0)+VLOOKUP($BC118&amp;"_"&amp;$AZ$8,データシート3!$A:$AM,MATCH("da_建設業・鉱業",データシート3!$A$1:$AM$1,0),0)+VLOOKUP($BC118&amp;"_"&amp;$AZ$8,データシート3!$A:$AM,MATCH("da_農林水産業",データシート3!$A$1:$AM$1,0),0)+VLOOKUP($BC118&amp;"_"&amp;$AZ$8,データシート3!$A:$AM,MATCH("da_業務",データシート3!$A$1:$AM$1,0),0)+VLOOKUP($BC118&amp;"_"&amp;$AZ$8,データシート3!$A:$AM,MATCH("da_家庭",データシート3!$A$1:$AM$1,0),0)+VLOOKUP($BC118&amp;"_"&amp;$AZ$8,データシート3!$A:$AM,MATCH("da_鉄道",データシート3!$A$1:$AM$1,0),0))/10^3</f>
        <v>2130204.6062418167</v>
      </c>
      <c r="BK118" s="953">
        <f t="shared" si="27"/>
        <v>-717594.01224181661</v>
      </c>
      <c r="BL118" s="953">
        <f t="shared" si="28"/>
        <v>-717594.01224181661</v>
      </c>
      <c r="BM118" s="953">
        <f t="shared" si="29"/>
        <v>0</v>
      </c>
    </row>
    <row r="119" spans="1:65" ht="30" customHeight="1">
      <c r="A119" s="209"/>
      <c r="B119" s="595"/>
      <c r="C119" s="207"/>
      <c r="D119" s="208"/>
      <c r="E119" s="208"/>
      <c r="F119" s="207"/>
      <c r="G119" s="209"/>
      <c r="H119" s="209"/>
      <c r="I119" s="209"/>
      <c r="J119" s="209"/>
      <c r="K119" s="209"/>
      <c r="L119" s="209"/>
      <c r="M119" s="209"/>
      <c r="N119" s="209"/>
      <c r="O119" s="523"/>
      <c r="P119" s="209"/>
      <c r="Q119" s="517"/>
      <c r="R119" s="209"/>
      <c r="S119" s="209"/>
      <c r="T119" s="209"/>
      <c r="U119" s="209"/>
      <c r="V119" s="209"/>
      <c r="W119" s="209"/>
      <c r="X119" s="209"/>
      <c r="Y119" s="209"/>
      <c r="Z119" s="209"/>
      <c r="AA119" s="209"/>
      <c r="AB119" s="209"/>
      <c r="AC119" s="209"/>
      <c r="AD119" s="209"/>
      <c r="AE119" s="523"/>
      <c r="AF119" s="209"/>
      <c r="AG119" s="517"/>
      <c r="AH119" s="209"/>
      <c r="AI119" s="209"/>
      <c r="AJ119" s="209"/>
      <c r="AK119" s="209"/>
      <c r="AL119" s="209"/>
      <c r="AM119" s="209"/>
      <c r="AN119" s="209"/>
      <c r="AO119" s="209"/>
      <c r="AP119" s="209"/>
      <c r="AQ119" s="269"/>
      <c r="AR119" s="274"/>
      <c r="AS119" s="269"/>
      <c r="AT119" s="518"/>
      <c r="AU119" s="209"/>
      <c r="AX119" s="20" t="str">
        <f>比較地域マスタ!AD54</f>
        <v>12234</v>
      </c>
      <c r="AY119" s="20" t="str">
        <f>IF(IFERROR(比較地域マスタ!$AE54,"")=0,"",IFERROR(比較地域マスタ!$AE54,""))</f>
        <v>南房総市</v>
      </c>
      <c r="AZ119" s="18"/>
      <c r="BA119" s="24">
        <v>48</v>
      </c>
      <c r="BB119" s="24">
        <v>1</v>
      </c>
      <c r="BC119" s="20" t="str">
        <f>AX119</f>
        <v>12234</v>
      </c>
      <c r="BD119" s="20" t="str">
        <f t="shared" si="25"/>
        <v>南房総市</v>
      </c>
      <c r="BE119" s="953">
        <f>VLOOKUP(BC119&amp;"_令和4年度",データシート3!A:AB,MATCH("ea_"&amp;"太陽光（建物系）"&amp;"_年間発電",データシート3!$A$1:$AB$1,0),0)/10^3+VLOOKUP(BC119&amp;"_令和4年度",データシート3!A:AB,MATCH("ea_"&amp;"太陽光（土地系）"&amp;"_年間発電",データシート3!$A$1:$AB$1,0),0)/10^3</f>
        <v>1520769.7949999999</v>
      </c>
      <c r="BF119" s="953">
        <f>VLOOKUP(BC119&amp;"_令和4年度",データシート3!A:AB,MATCH("ea_"&amp;"風力（陸上）"&amp;"_年間発電",データシート3!$A$1:$AB$1,0),0)/10^3</f>
        <v>321325.41200000001</v>
      </c>
      <c r="BG119" s="953">
        <f>VLOOKUP(BC119&amp;"_令和4年度",データシート3!A:AB,MATCH("ea_"&amp;"中小水（河川）"&amp;"_年間発電",データシート3!$A$1:$AB$1,0),0)/10^3+VLOOKUP(BC119&amp;"_令和4年度",データシート3!A:AB,MATCH("ea_"&amp;"中小水（農業用水路）"&amp;"_年間発電",データシート3!$A$1:$AB$1,0),0)/10^3</f>
        <v>3425.3262605099999</v>
      </c>
      <c r="BH119" s="953">
        <f>VLOOKUP(BC119&amp;"_令和4年度",データシート3!A:AB,MATCH("ea_"&amp;"地熱（蒸気フラッシュ発電）"&amp;"_年間発電",データシート3!$A$1:$AB$1,0),0)/10^3+VLOOKUP(BC119&amp;"_令和4年度",データシート3!A:AB,MATCH("ea_"&amp;"地熱（バイナリー発電）"&amp;"_年間発電",データシート3!$A$1:$AB$1,0),0)/10^3+VLOOKUP(BC119&amp;"_令和4年度",データシート3!A:AB,MATCH("ea_"&amp;"地熱（低温バイナリー発電）"&amp;"_年間発電",データシート3!$A$1:$AB$1,0),0)/10^3</f>
        <v>446.65499999999992</v>
      </c>
      <c r="BI119" s="953">
        <f t="shared" si="26"/>
        <v>1845967.1882605099</v>
      </c>
      <c r="BJ119" s="953">
        <f>(VLOOKUP($BC119&amp;"_"&amp;$AZ$8,データシート3!$A:$AM,MATCH("da_製造業",データシート3!$A$1:$AM$1,0),0)+VLOOKUP($BC119&amp;"_"&amp;$AZ$8,データシート3!$A:$AM,MATCH("da_建設業・鉱業",データシート3!$A$1:$AM$1,0),0)+VLOOKUP($BC119&amp;"_"&amp;$AZ$8,データシート3!$A:$AM,MATCH("da_農林水産業",データシート3!$A$1:$AM$1,0),0)+VLOOKUP($BC119&amp;"_"&amp;$AZ$8,データシート3!$A:$AM,MATCH("da_業務",データシート3!$A$1:$AM$1,0),0)+VLOOKUP($BC119&amp;"_"&amp;$AZ$8,データシート3!$A:$AM,MATCH("da_家庭",データシート3!$A$1:$AM$1,0),0)+VLOOKUP($BC119&amp;"_"&amp;$AZ$8,データシート3!$A:$AM,MATCH("da_鉄道",データシート3!$A$1:$AM$1,0),0))/10^3</f>
        <v>149361.19813572723</v>
      </c>
      <c r="BK119" s="953">
        <f t="shared" si="27"/>
        <v>1696605.9901247825</v>
      </c>
      <c r="BL119" s="953">
        <f t="shared" si="28"/>
        <v>0</v>
      </c>
      <c r="BM119" s="953">
        <f t="shared" si="29"/>
        <v>1696605.9901247825</v>
      </c>
    </row>
    <row r="120" spans="1:65" ht="30" customHeight="1">
      <c r="A120" s="209"/>
      <c r="B120" s="595"/>
      <c r="C120" s="207"/>
      <c r="D120" s="208"/>
      <c r="E120" s="208"/>
      <c r="F120" s="207"/>
      <c r="G120" s="209"/>
      <c r="H120" s="209"/>
      <c r="I120" s="209"/>
      <c r="J120" s="209"/>
      <c r="K120" s="209"/>
      <c r="L120" s="209"/>
      <c r="M120" s="209"/>
      <c r="N120" s="209"/>
      <c r="O120" s="523"/>
      <c r="P120" s="209"/>
      <c r="Q120" s="517"/>
      <c r="R120" s="209"/>
      <c r="S120" s="209"/>
      <c r="T120" s="209"/>
      <c r="U120" s="209"/>
      <c r="V120" s="209"/>
      <c r="W120" s="209"/>
      <c r="X120" s="209"/>
      <c r="Y120" s="209"/>
      <c r="Z120" s="209"/>
      <c r="AA120" s="209"/>
      <c r="AB120" s="209"/>
      <c r="AC120" s="209"/>
      <c r="AD120" s="269"/>
      <c r="AE120" s="598"/>
      <c r="AF120" s="269"/>
      <c r="AG120" s="534"/>
      <c r="AH120" s="269"/>
      <c r="AI120" s="269"/>
      <c r="AJ120" s="269"/>
      <c r="AK120" s="269"/>
      <c r="AL120" s="269"/>
      <c r="AM120" s="269"/>
      <c r="AN120" s="269"/>
      <c r="AO120" s="269"/>
      <c r="AP120" s="269"/>
      <c r="AQ120" s="269"/>
      <c r="AR120" s="274"/>
      <c r="AS120" s="269"/>
      <c r="AT120" s="518"/>
      <c r="AU120" s="209"/>
      <c r="AX120" s="20" t="str">
        <f>比較地域マスタ!AD55</f>
        <v>12422</v>
      </c>
      <c r="AY120" s="20" t="str">
        <f>IF(IFERROR(比較地域マスタ!$AE55,"")=0,"",IFERROR(比較地域マスタ!$AE55,""))</f>
        <v>睦沢町</v>
      </c>
      <c r="AZ120" s="18"/>
      <c r="BA120" s="24">
        <v>49</v>
      </c>
      <c r="BB120" s="24">
        <v>1</v>
      </c>
      <c r="BC120" s="20" t="str">
        <f t="shared" si="24"/>
        <v>12422</v>
      </c>
      <c r="BD120" s="20" t="str">
        <f t="shared" si="25"/>
        <v>睦沢町</v>
      </c>
      <c r="BE120" s="953">
        <f>VLOOKUP(BC120&amp;"_令和4年度",データシート3!A:AB,MATCH("ea_"&amp;"太陽光（建物系）"&amp;"_年間発電",データシート3!$A$1:$AB$1,0),0)/10^3+VLOOKUP(BC120&amp;"_令和4年度",データシート3!A:AB,MATCH("ea_"&amp;"太陽光（土地系）"&amp;"_年間発電",データシート3!$A$1:$AB$1,0),0)/10^3</f>
        <v>333155.95900000003</v>
      </c>
      <c r="BF120" s="953">
        <f>VLOOKUP(BC120&amp;"_令和4年度",データシート3!A:AB,MATCH("ea_"&amp;"風力（陸上）"&amp;"_年間発電",データシート3!$A$1:$AB$1,0),0)/10^3</f>
        <v>1093.9749999999999</v>
      </c>
      <c r="BG120" s="953">
        <f>VLOOKUP(BC120&amp;"_令和4年度",データシート3!A:AB,MATCH("ea_"&amp;"中小水（河川）"&amp;"_年間発電",データシート3!$A$1:$AB$1,0),0)/10^3+VLOOKUP(BC120&amp;"_令和4年度",データシート3!A:AB,MATCH("ea_"&amp;"中小水（農業用水路）"&amp;"_年間発電",データシート3!$A$1:$AB$1,0),0)/10^3</f>
        <v>0</v>
      </c>
      <c r="BH120" s="953">
        <f>VLOOKUP(BC120&amp;"_令和4年度",データシート3!A:AB,MATCH("ea_"&amp;"地熱（蒸気フラッシュ発電）"&amp;"_年間発電",データシート3!$A$1:$AB$1,0),0)/10^3+VLOOKUP(BC120&amp;"_令和4年度",データシート3!A:AB,MATCH("ea_"&amp;"地熱（バイナリー発電）"&amp;"_年間発電",データシート3!$A$1:$AB$1,0),0)/10^3+VLOOKUP(BC120&amp;"_令和4年度",データシート3!A:AB,MATCH("ea_"&amp;"地熱（低温バイナリー発電）"&amp;"_年間発電",データシート3!$A$1:$AB$1,0),0)/10^3</f>
        <v>0</v>
      </c>
      <c r="BI120" s="953">
        <f t="shared" si="26"/>
        <v>334249.93400000001</v>
      </c>
      <c r="BJ120" s="953">
        <f>(VLOOKUP($BC120&amp;"_"&amp;$AZ$8,データシート3!$A:$AM,MATCH("da_製造業",データシート3!$A$1:$AM$1,0),0)+VLOOKUP($BC120&amp;"_"&amp;$AZ$8,データシート3!$A:$AM,MATCH("da_建設業・鉱業",データシート3!$A$1:$AM$1,0),0)+VLOOKUP($BC120&amp;"_"&amp;$AZ$8,データシート3!$A:$AM,MATCH("da_農林水産業",データシート3!$A$1:$AM$1,0),0)+VLOOKUP($BC120&amp;"_"&amp;$AZ$8,データシート3!$A:$AM,MATCH("da_業務",データシート3!$A$1:$AM$1,0),0)+VLOOKUP($BC120&amp;"_"&amp;$AZ$8,データシート3!$A:$AM,MATCH("da_家庭",データシート3!$A$1:$AM$1,0),0)+VLOOKUP($BC120&amp;"_"&amp;$AZ$8,データシート3!$A:$AM,MATCH("da_鉄道",データシート3!$A$1:$AM$1,0),0))/10^3</f>
        <v>29318.525735252948</v>
      </c>
      <c r="BK120" s="953">
        <f t="shared" si="27"/>
        <v>304931.40826474706</v>
      </c>
      <c r="BL120" s="953">
        <f t="shared" si="28"/>
        <v>0</v>
      </c>
      <c r="BM120" s="953">
        <f t="shared" si="29"/>
        <v>304931.40826474706</v>
      </c>
    </row>
    <row r="121" spans="1:65" ht="30" customHeight="1">
      <c r="A121" s="209"/>
      <c r="B121" s="595"/>
      <c r="C121" s="207"/>
      <c r="D121" s="208"/>
      <c r="E121" s="208"/>
      <c r="F121" s="207"/>
      <c r="G121" s="209"/>
      <c r="H121" s="209"/>
      <c r="I121" s="209"/>
      <c r="J121" s="209"/>
      <c r="K121" s="209"/>
      <c r="L121" s="209"/>
      <c r="M121" s="209"/>
      <c r="N121" s="209"/>
      <c r="O121" s="523"/>
      <c r="P121" s="209"/>
      <c r="Q121" s="517"/>
      <c r="R121" s="209"/>
      <c r="S121" s="209"/>
      <c r="T121" s="209"/>
      <c r="U121" s="209"/>
      <c r="V121" s="209"/>
      <c r="W121" s="209"/>
      <c r="X121" s="209"/>
      <c r="Y121" s="209"/>
      <c r="Z121" s="209"/>
      <c r="AA121" s="209"/>
      <c r="AB121" s="209"/>
      <c r="AC121" s="209"/>
      <c r="AD121" s="209"/>
      <c r="AE121" s="523"/>
      <c r="AF121" s="209"/>
      <c r="AG121" s="517"/>
      <c r="AH121" s="209"/>
      <c r="AI121" s="209"/>
      <c r="AJ121" s="209"/>
      <c r="AK121" s="209"/>
      <c r="AL121" s="209"/>
      <c r="AM121" s="209"/>
      <c r="AN121" s="209"/>
      <c r="AO121" s="209"/>
      <c r="AP121" s="209"/>
      <c r="AQ121" s="269"/>
      <c r="AR121" s="274"/>
      <c r="AS121" s="269"/>
      <c r="AT121" s="518"/>
      <c r="AU121" s="209"/>
      <c r="AX121" s="20" t="str">
        <f>比較地域マスタ!AD56</f>
        <v>12210</v>
      </c>
      <c r="AY121" s="20" t="str">
        <f>IF(IFERROR(比較地域マスタ!$AE56,"")=0,"",IFERROR(比較地域マスタ!$AE56,""))</f>
        <v>茂原市</v>
      </c>
      <c r="AZ121" s="18"/>
      <c r="BA121" s="24">
        <v>50</v>
      </c>
      <c r="BB121" s="24">
        <v>1</v>
      </c>
      <c r="BC121" s="20" t="str">
        <f t="shared" si="24"/>
        <v>12210</v>
      </c>
      <c r="BD121" s="20" t="str">
        <f t="shared" si="25"/>
        <v>茂原市</v>
      </c>
      <c r="BE121" s="953">
        <f>VLOOKUP(BC121&amp;"_令和4年度",データシート3!A:AB,MATCH("ea_"&amp;"太陽光（建物系）"&amp;"_年間発電",データシート3!$A$1:$AB$1,0),0)/10^3+VLOOKUP(BC121&amp;"_令和4年度",データシート3!A:AB,MATCH("ea_"&amp;"太陽光（土地系）"&amp;"_年間発電",データシート3!$A$1:$AB$1,0),0)/10^3</f>
        <v>1616126.764</v>
      </c>
      <c r="BF121" s="953">
        <f>VLOOKUP(BC121&amp;"_令和4年度",データシート3!A:AB,MATCH("ea_"&amp;"風力（陸上）"&amp;"_年間発電",データシート3!$A$1:$AB$1,0),0)/10^3</f>
        <v>0</v>
      </c>
      <c r="BG121" s="953">
        <f>VLOOKUP(BC121&amp;"_令和4年度",データシート3!A:AB,MATCH("ea_"&amp;"中小水（河川）"&amp;"_年間発電",データシート3!$A$1:$AB$1,0),0)/10^3+VLOOKUP(BC121&amp;"_令和4年度",データシート3!A:AB,MATCH("ea_"&amp;"中小水（農業用水路）"&amp;"_年間発電",データシート3!$A$1:$AB$1,0),0)/10^3</f>
        <v>0</v>
      </c>
      <c r="BH121" s="953">
        <f>VLOOKUP(BC121&amp;"_令和4年度",データシート3!A:AB,MATCH("ea_"&amp;"地熱（蒸気フラッシュ発電）"&amp;"_年間発電",データシート3!$A$1:$AB$1,0),0)/10^3+VLOOKUP(BC121&amp;"_令和4年度",データシート3!A:AB,MATCH("ea_"&amp;"地熱（バイナリー発電）"&amp;"_年間発電",データシート3!$A$1:$AB$1,0),0)/10^3+VLOOKUP(BC121&amp;"_令和4年度",データシート3!A:AB,MATCH("ea_"&amp;"地熱（低温バイナリー発電）"&amp;"_年間発電",データシート3!$A$1:$AB$1,0),0)/10^3</f>
        <v>6947.5559999999996</v>
      </c>
      <c r="BI121" s="953">
        <f t="shared" si="26"/>
        <v>1623074.32</v>
      </c>
      <c r="BJ121" s="953">
        <f>(VLOOKUP($BC121&amp;"_"&amp;$AZ$8,データシート3!$A:$AM,MATCH("da_製造業",データシート3!$A$1:$AM$1,0),0)+VLOOKUP($BC121&amp;"_"&amp;$AZ$8,データシート3!$A:$AM,MATCH("da_建設業・鉱業",データシート3!$A$1:$AM$1,0),0)+VLOOKUP($BC121&amp;"_"&amp;$AZ$8,データシート3!$A:$AM,MATCH("da_農林水産業",データシート3!$A$1:$AM$1,0),0)+VLOOKUP($BC121&amp;"_"&amp;$AZ$8,データシート3!$A:$AM,MATCH("da_業務",データシート3!$A$1:$AM$1,0),0)+VLOOKUP($BC121&amp;"_"&amp;$AZ$8,データシート3!$A:$AM,MATCH("da_家庭",データシート3!$A$1:$AM$1,0),0)+VLOOKUP($BC121&amp;"_"&amp;$AZ$8,データシート3!$A:$AM,MATCH("da_鉄道",データシート3!$A$1:$AM$1,0),0))/10^3</f>
        <v>549323.29673458217</v>
      </c>
      <c r="BK121" s="953">
        <f t="shared" si="27"/>
        <v>1073751.0232654179</v>
      </c>
      <c r="BL121" s="953">
        <f t="shared" si="28"/>
        <v>0</v>
      </c>
      <c r="BM121" s="953">
        <f t="shared" si="29"/>
        <v>1073751.0232654179</v>
      </c>
    </row>
    <row r="122" spans="1:65" ht="30" customHeight="1">
      <c r="A122" s="209"/>
      <c r="B122" s="595"/>
      <c r="C122" s="207"/>
      <c r="D122" s="208"/>
      <c r="E122" s="208"/>
      <c r="F122" s="207"/>
      <c r="G122" s="209"/>
      <c r="H122" s="209"/>
      <c r="I122" s="209"/>
      <c r="J122" s="209"/>
      <c r="K122" s="209"/>
      <c r="L122" s="209"/>
      <c r="M122" s="209"/>
      <c r="N122" s="209"/>
      <c r="O122" s="523"/>
      <c r="P122" s="209"/>
      <c r="Q122" s="517"/>
      <c r="R122" s="209"/>
      <c r="S122" s="209"/>
      <c r="T122" s="209"/>
      <c r="U122" s="209"/>
      <c r="V122" s="209"/>
      <c r="W122" s="209"/>
      <c r="X122" s="209"/>
      <c r="Y122" s="209"/>
      <c r="Z122" s="209"/>
      <c r="AA122" s="209"/>
      <c r="AB122" s="209"/>
      <c r="AC122" s="209"/>
      <c r="AD122" s="209"/>
      <c r="AE122" s="523"/>
      <c r="AF122" s="209"/>
      <c r="AG122" s="517"/>
      <c r="AH122" s="209"/>
      <c r="AI122" s="209"/>
      <c r="AJ122" s="209"/>
      <c r="AK122" s="209"/>
      <c r="AL122" s="209"/>
      <c r="AM122" s="209"/>
      <c r="AN122" s="209"/>
      <c r="AO122" s="209"/>
      <c r="AP122" s="209"/>
      <c r="AQ122" s="269"/>
      <c r="AR122" s="274"/>
      <c r="AS122" s="269"/>
      <c r="AT122" s="518"/>
      <c r="AU122" s="209"/>
      <c r="AX122" s="20" t="str">
        <f>比較地域マスタ!AD57</f>
        <v>12230</v>
      </c>
      <c r="AY122" s="20" t="str">
        <f>IF(IFERROR(比較地域マスタ!$AE57,"")=0,"",IFERROR(比較地域マスタ!$AE57,""))</f>
        <v>八街市</v>
      </c>
      <c r="AZ122" s="18"/>
      <c r="BA122" s="24">
        <v>51</v>
      </c>
      <c r="BB122" s="24">
        <v>1</v>
      </c>
      <c r="BC122" s="20" t="str">
        <f t="shared" si="24"/>
        <v>12230</v>
      </c>
      <c r="BD122" s="20" t="str">
        <f t="shared" si="25"/>
        <v>八街市</v>
      </c>
      <c r="BE122" s="953">
        <f>VLOOKUP(BC122&amp;"_令和4年度",データシート3!A:AB,MATCH("ea_"&amp;"太陽光（建物系）"&amp;"_年間発電",データシート3!$A$1:$AB$1,0),0)/10^3+VLOOKUP(BC122&amp;"_令和4年度",データシート3!A:AB,MATCH("ea_"&amp;"太陽光（土地系）"&amp;"_年間発電",データシート3!$A$1:$AB$1,0),0)/10^3</f>
        <v>1846905.0089999998</v>
      </c>
      <c r="BF122" s="953">
        <f>VLOOKUP(BC122&amp;"_令和4年度",データシート3!A:AB,MATCH("ea_"&amp;"風力（陸上）"&amp;"_年間発電",データシート3!$A$1:$AB$1,0),0)/10^3</f>
        <v>0</v>
      </c>
      <c r="BG122" s="953">
        <f>VLOOKUP(BC122&amp;"_令和4年度",データシート3!A:AB,MATCH("ea_"&amp;"中小水（河川）"&amp;"_年間発電",データシート3!$A$1:$AB$1,0),0)/10^3+VLOOKUP(BC122&amp;"_令和4年度",データシート3!A:AB,MATCH("ea_"&amp;"中小水（農業用水路）"&amp;"_年間発電",データシート3!$A$1:$AB$1,0),0)/10^3</f>
        <v>0</v>
      </c>
      <c r="BH122" s="953">
        <f>VLOOKUP(BC122&amp;"_令和4年度",データシート3!A:AB,MATCH("ea_"&amp;"地熱（蒸気フラッシュ発電）"&amp;"_年間発電",データシート3!$A$1:$AB$1,0),0)/10^3+VLOOKUP(BC122&amp;"_令和4年度",データシート3!A:AB,MATCH("ea_"&amp;"地熱（バイナリー発電）"&amp;"_年間発電",データシート3!$A$1:$AB$1,0),0)/10^3+VLOOKUP(BC122&amp;"_令和4年度",データシート3!A:AB,MATCH("ea_"&amp;"地熱（低温バイナリー発電）"&amp;"_年間発電",データシート3!$A$1:$AB$1,0),0)/10^3</f>
        <v>5365.7449999999999</v>
      </c>
      <c r="BI122" s="953">
        <f t="shared" si="26"/>
        <v>1852270.754</v>
      </c>
      <c r="BJ122" s="953">
        <f>(VLOOKUP($BC122&amp;"_"&amp;$AZ$8,データシート3!$A:$AM,MATCH("da_製造業",データシート3!$A$1:$AM$1,0),0)+VLOOKUP($BC122&amp;"_"&amp;$AZ$8,データシート3!$A:$AM,MATCH("da_建設業・鉱業",データシート3!$A$1:$AM$1,0),0)+VLOOKUP($BC122&amp;"_"&amp;$AZ$8,データシート3!$A:$AM,MATCH("da_農林水産業",データシート3!$A$1:$AM$1,0),0)+VLOOKUP($BC122&amp;"_"&amp;$AZ$8,データシート3!$A:$AM,MATCH("da_業務",データシート3!$A$1:$AM$1,0),0)+VLOOKUP($BC122&amp;"_"&amp;$AZ$8,データシート3!$A:$AM,MATCH("da_家庭",データシート3!$A$1:$AM$1,0),0)+VLOOKUP($BC122&amp;"_"&amp;$AZ$8,データシート3!$A:$AM,MATCH("da_鉄道",データシート3!$A$1:$AM$1,0),0))/10^3</f>
        <v>300000.58917769446</v>
      </c>
      <c r="BK122" s="953">
        <f t="shared" si="27"/>
        <v>1552270.1648223056</v>
      </c>
      <c r="BL122" s="953">
        <f t="shared" si="28"/>
        <v>0</v>
      </c>
      <c r="BM122" s="953">
        <f t="shared" si="29"/>
        <v>1552270.1648223056</v>
      </c>
    </row>
    <row r="123" spans="1:65" ht="30" customHeight="1">
      <c r="A123" s="209"/>
      <c r="B123" s="595"/>
      <c r="C123" s="207"/>
      <c r="D123" s="208"/>
      <c r="E123" s="208"/>
      <c r="F123" s="207"/>
      <c r="G123" s="209"/>
      <c r="H123" s="209"/>
      <c r="I123" s="209"/>
      <c r="J123" s="209"/>
      <c r="K123" s="209"/>
      <c r="L123" s="209"/>
      <c r="M123" s="209"/>
      <c r="N123" s="209"/>
      <c r="O123" s="523"/>
      <c r="P123" s="209"/>
      <c r="Q123" s="517"/>
      <c r="R123" s="209"/>
      <c r="S123" s="209"/>
      <c r="T123" s="209"/>
      <c r="U123" s="209"/>
      <c r="V123" s="209"/>
      <c r="W123" s="209"/>
      <c r="X123" s="209"/>
      <c r="Y123" s="209"/>
      <c r="Z123" s="209"/>
      <c r="AA123" s="209"/>
      <c r="AB123" s="209"/>
      <c r="AC123" s="209"/>
      <c r="AD123" s="209"/>
      <c r="AE123" s="523"/>
      <c r="AF123" s="209"/>
      <c r="AG123" s="517"/>
      <c r="AH123" s="209"/>
      <c r="AI123" s="209"/>
      <c r="AJ123" s="209"/>
      <c r="AK123" s="209"/>
      <c r="AL123" s="209"/>
      <c r="AM123" s="209"/>
      <c r="AN123" s="209"/>
      <c r="AO123" s="209"/>
      <c r="AP123" s="209"/>
      <c r="AQ123" s="269"/>
      <c r="AR123" s="274"/>
      <c r="AS123" s="269"/>
      <c r="AT123" s="518"/>
      <c r="AU123" s="209"/>
      <c r="AX123" s="20" t="str">
        <f>比較地域マスタ!AD58</f>
        <v>12221</v>
      </c>
      <c r="AY123" s="20" t="str">
        <f>IF(IFERROR(比較地域マスタ!$AE58,"")=0,"",IFERROR(比較地域マスタ!$AE58,""))</f>
        <v>八千代市</v>
      </c>
      <c r="AZ123" s="18"/>
      <c r="BA123" s="24">
        <v>52</v>
      </c>
      <c r="BB123" s="24">
        <v>1</v>
      </c>
      <c r="BC123" s="20" t="str">
        <f t="shared" si="24"/>
        <v>12221</v>
      </c>
      <c r="BD123" s="20" t="str">
        <f t="shared" si="25"/>
        <v>八千代市</v>
      </c>
      <c r="BE123" s="953">
        <f>VLOOKUP(BC123&amp;"_令和4年度",データシート3!A:AB,MATCH("ea_"&amp;"太陽光（建物系）"&amp;"_年間発電",データシート3!$A$1:$AB$1,0),0)/10^3+VLOOKUP(BC123&amp;"_令和4年度",データシート3!A:AB,MATCH("ea_"&amp;"太陽光（土地系）"&amp;"_年間発電",データシート3!$A$1:$AB$1,0),0)/10^3</f>
        <v>917261.4049999998</v>
      </c>
      <c r="BF123" s="953">
        <f>VLOOKUP(BC123&amp;"_令和4年度",データシート3!A:AB,MATCH("ea_"&amp;"風力（陸上）"&amp;"_年間発電",データシート3!$A$1:$AB$1,0),0)/10^3</f>
        <v>0</v>
      </c>
      <c r="BG123" s="953">
        <f>VLOOKUP(BC123&amp;"_令和4年度",データシート3!A:AB,MATCH("ea_"&amp;"中小水（河川）"&amp;"_年間発電",データシート3!$A$1:$AB$1,0),0)/10^3+VLOOKUP(BC123&amp;"_令和4年度",データシート3!A:AB,MATCH("ea_"&amp;"中小水（農業用水路）"&amp;"_年間発電",データシート3!$A$1:$AB$1,0),0)/10^3</f>
        <v>0</v>
      </c>
      <c r="BH123" s="953">
        <f>VLOOKUP(BC123&amp;"_令和4年度",データシート3!A:AB,MATCH("ea_"&amp;"地熱（蒸気フラッシュ発電）"&amp;"_年間発電",データシート3!$A$1:$AB$1,0),0)/10^3+VLOOKUP(BC123&amp;"_令和4年度",データシート3!A:AB,MATCH("ea_"&amp;"地熱（バイナリー発電）"&amp;"_年間発電",データシート3!$A$1:$AB$1,0),0)/10^3+VLOOKUP(BC123&amp;"_令和4年度",データシート3!A:AB,MATCH("ea_"&amp;"地熱（低温バイナリー発電）"&amp;"_年間発電",データシート3!$A$1:$AB$1,0),0)/10^3</f>
        <v>0</v>
      </c>
      <c r="BI123" s="953">
        <f t="shared" si="26"/>
        <v>917261.4049999998</v>
      </c>
      <c r="BJ123" s="953">
        <f>(VLOOKUP($BC123&amp;"_"&amp;$AZ$8,データシート3!$A:$AM,MATCH("da_製造業",データシート3!$A$1:$AM$1,0),0)+VLOOKUP($BC123&amp;"_"&amp;$AZ$8,データシート3!$A:$AM,MATCH("da_建設業・鉱業",データシート3!$A$1:$AM$1,0),0)+VLOOKUP($BC123&amp;"_"&amp;$AZ$8,データシート3!$A:$AM,MATCH("da_農林水産業",データシート3!$A$1:$AM$1,0),0)+VLOOKUP($BC123&amp;"_"&amp;$AZ$8,データシート3!$A:$AM,MATCH("da_業務",データシート3!$A$1:$AM$1,0),0)+VLOOKUP($BC123&amp;"_"&amp;$AZ$8,データシート3!$A:$AM,MATCH("da_家庭",データシート3!$A$1:$AM$1,0),0)+VLOOKUP($BC123&amp;"_"&amp;$AZ$8,データシート3!$A:$AM,MATCH("da_鉄道",データシート3!$A$1:$AM$1,0),0))/10^3</f>
        <v>992936.11116797756</v>
      </c>
      <c r="BK123" s="953">
        <f t="shared" si="27"/>
        <v>-75674.706167977769</v>
      </c>
      <c r="BL123" s="953">
        <f t="shared" si="28"/>
        <v>-75674.706167977769</v>
      </c>
      <c r="BM123" s="953">
        <f t="shared" si="29"/>
        <v>0</v>
      </c>
    </row>
    <row r="124" spans="1:65" ht="30" customHeight="1">
      <c r="A124" s="209"/>
      <c r="B124" s="595"/>
      <c r="C124" s="207"/>
      <c r="D124" s="208"/>
      <c r="E124" s="208"/>
      <c r="F124" s="207"/>
      <c r="G124" s="209"/>
      <c r="H124" s="209"/>
      <c r="I124" s="209"/>
      <c r="J124" s="209"/>
      <c r="K124" s="209"/>
      <c r="L124" s="209"/>
      <c r="M124" s="209"/>
      <c r="N124" s="209"/>
      <c r="O124" s="523"/>
      <c r="P124" s="209"/>
      <c r="Q124" s="517"/>
      <c r="R124" s="209"/>
      <c r="S124" s="209"/>
      <c r="T124" s="209"/>
      <c r="U124" s="209"/>
      <c r="V124" s="209"/>
      <c r="W124" s="209"/>
      <c r="X124" s="209"/>
      <c r="Y124" s="209"/>
      <c r="Z124" s="209"/>
      <c r="AA124" s="209"/>
      <c r="AB124" s="209"/>
      <c r="AC124" s="209"/>
      <c r="AD124" s="209"/>
      <c r="AE124" s="523"/>
      <c r="AF124" s="209"/>
      <c r="AG124" s="517"/>
      <c r="AH124" s="209"/>
      <c r="AI124" s="209"/>
      <c r="AJ124" s="209"/>
      <c r="AK124" s="209"/>
      <c r="AL124" s="209"/>
      <c r="AM124" s="209"/>
      <c r="AN124" s="209"/>
      <c r="AO124" s="209"/>
      <c r="AP124" s="209"/>
      <c r="AQ124" s="269"/>
      <c r="AR124" s="274"/>
      <c r="AS124" s="269"/>
      <c r="AT124" s="518"/>
      <c r="AU124" s="209"/>
      <c r="AX124" s="20" t="str">
        <f>比較地域マスタ!AD59</f>
        <v>12410</v>
      </c>
      <c r="AY124" s="20" t="str">
        <f>IF(IFERROR(比較地域マスタ!$AE59,"")=0,"",IFERROR(比較地域マスタ!$AE59,""))</f>
        <v>横芝光町</v>
      </c>
      <c r="AZ124" s="18"/>
      <c r="BA124" s="24">
        <v>53</v>
      </c>
      <c r="BB124" s="24">
        <v>1</v>
      </c>
      <c r="BC124" s="20" t="str">
        <f t="shared" si="24"/>
        <v>12410</v>
      </c>
      <c r="BD124" s="20" t="str">
        <f t="shared" si="25"/>
        <v>横芝光町</v>
      </c>
      <c r="BE124" s="953">
        <f>VLOOKUP(BC124&amp;"_令和4年度",データシート3!A:AB,MATCH("ea_"&amp;"太陽光（建物系）"&amp;"_年間発電",データシート3!$A$1:$AB$1,0),0)/10^3+VLOOKUP(BC124&amp;"_令和4年度",データシート3!A:AB,MATCH("ea_"&amp;"太陽光（土地系）"&amp;"_年間発電",データシート3!$A$1:$AB$1,0),0)/10^3</f>
        <v>1454446.227</v>
      </c>
      <c r="BF124" s="953">
        <f>VLOOKUP(BC124&amp;"_令和4年度",データシート3!A:AB,MATCH("ea_"&amp;"風力（陸上）"&amp;"_年間発電",データシート3!$A$1:$AB$1,0),0)/10^3</f>
        <v>176.119</v>
      </c>
      <c r="BG124" s="953">
        <f>VLOOKUP(BC124&amp;"_令和4年度",データシート3!A:AB,MATCH("ea_"&amp;"中小水（河川）"&amp;"_年間発電",データシート3!$A$1:$AB$1,0),0)/10^3+VLOOKUP(BC124&amp;"_令和4年度",データシート3!A:AB,MATCH("ea_"&amp;"中小水（農業用水路）"&amp;"_年間発電",データシート3!$A$1:$AB$1,0),0)/10^3</f>
        <v>0</v>
      </c>
      <c r="BH124" s="953">
        <f>VLOOKUP(BC124&amp;"_令和4年度",データシート3!A:AB,MATCH("ea_"&amp;"地熱（蒸気フラッシュ発電）"&amp;"_年間発電",データシート3!$A$1:$AB$1,0),0)/10^3+VLOOKUP(BC124&amp;"_令和4年度",データシート3!A:AB,MATCH("ea_"&amp;"地熱（バイナリー発電）"&amp;"_年間発電",データシート3!$A$1:$AB$1,0),0)/10^3+VLOOKUP(BC124&amp;"_令和4年度",データシート3!A:AB,MATCH("ea_"&amp;"地熱（低温バイナリー発電）"&amp;"_年間発電",データシート3!$A$1:$AB$1,0),0)/10^3</f>
        <v>0</v>
      </c>
      <c r="BI124" s="953">
        <f t="shared" si="26"/>
        <v>1454622.3459999999</v>
      </c>
      <c r="BJ124" s="953">
        <f>(VLOOKUP($BC124&amp;"_"&amp;$AZ$8,データシート3!$A:$AM,MATCH("da_製造業",データシート3!$A$1:$AM$1,0),0)+VLOOKUP($BC124&amp;"_"&amp;$AZ$8,データシート3!$A:$AM,MATCH("da_建設業・鉱業",データシート3!$A$1:$AM$1,0),0)+VLOOKUP($BC124&amp;"_"&amp;$AZ$8,データシート3!$A:$AM,MATCH("da_農林水産業",データシート3!$A$1:$AM$1,0),0)+VLOOKUP($BC124&amp;"_"&amp;$AZ$8,データシート3!$A:$AM,MATCH("da_業務",データシート3!$A$1:$AM$1,0),0)+VLOOKUP($BC124&amp;"_"&amp;$AZ$8,データシート3!$A:$AM,MATCH("da_家庭",データシート3!$A$1:$AM$1,0),0)+VLOOKUP($BC124&amp;"_"&amp;$AZ$8,データシート3!$A:$AM,MATCH("da_鉄道",データシート3!$A$1:$AM$1,0),0))/10^3</f>
        <v>124460.72640134975</v>
      </c>
      <c r="BK124" s="953">
        <f t="shared" si="27"/>
        <v>1330161.6195986501</v>
      </c>
      <c r="BL124" s="953">
        <f t="shared" si="28"/>
        <v>0</v>
      </c>
      <c r="BM124" s="953">
        <f t="shared" si="29"/>
        <v>1330161.6195986501</v>
      </c>
    </row>
    <row r="125" spans="1:65" ht="30" customHeight="1">
      <c r="A125" s="209"/>
      <c r="B125" s="517"/>
      <c r="C125" s="209"/>
      <c r="D125" s="209"/>
      <c r="E125" s="209"/>
      <c r="F125" s="209"/>
      <c r="G125" s="209"/>
      <c r="H125" s="209"/>
      <c r="I125" s="209"/>
      <c r="J125" s="209"/>
      <c r="K125" s="209"/>
      <c r="L125" s="209"/>
      <c r="M125" s="209"/>
      <c r="N125" s="209"/>
      <c r="O125" s="523"/>
      <c r="P125" s="209"/>
      <c r="Q125" s="517"/>
      <c r="R125" s="209"/>
      <c r="S125" s="209"/>
      <c r="T125" s="209"/>
      <c r="U125" s="209"/>
      <c r="V125" s="209"/>
      <c r="W125" s="209"/>
      <c r="X125" s="209"/>
      <c r="Y125" s="209"/>
      <c r="Z125" s="209"/>
      <c r="AA125" s="209"/>
      <c r="AB125" s="209"/>
      <c r="AC125" s="209"/>
      <c r="AD125" s="209"/>
      <c r="AE125" s="523"/>
      <c r="AF125" s="209"/>
      <c r="AG125" s="517"/>
      <c r="AH125" s="209"/>
      <c r="AI125" s="209"/>
      <c r="AJ125" s="209"/>
      <c r="AK125" s="209"/>
      <c r="AL125" s="209"/>
      <c r="AM125" s="209"/>
      <c r="AN125" s="209"/>
      <c r="AO125" s="209"/>
      <c r="AP125" s="209"/>
      <c r="AQ125" s="269"/>
      <c r="AR125" s="274"/>
      <c r="AS125" s="269"/>
      <c r="AT125" s="518"/>
      <c r="AU125" s="209"/>
      <c r="AX125" s="20" t="str">
        <f>比較地域マスタ!AD60</f>
        <v>12228</v>
      </c>
      <c r="AY125" s="20" t="str">
        <f>IF(IFERROR(比較地域マスタ!$AE60,"")=0,"",IFERROR(比較地域マスタ!$AE60,""))</f>
        <v>四街道市</v>
      </c>
      <c r="AZ125" s="18"/>
      <c r="BA125" s="24">
        <v>54</v>
      </c>
      <c r="BB125" s="24">
        <v>1</v>
      </c>
      <c r="BC125" s="20" t="str">
        <f t="shared" si="24"/>
        <v>12228</v>
      </c>
      <c r="BD125" s="20" t="str">
        <f t="shared" si="25"/>
        <v>四街道市</v>
      </c>
      <c r="BE125" s="953">
        <f>VLOOKUP(BC125&amp;"_令和4年度",データシート3!A:AB,MATCH("ea_"&amp;"太陽光（建物系）"&amp;"_年間発電",データシート3!$A$1:$AB$1,0),0)/10^3+VLOOKUP(BC125&amp;"_令和4年度",データシート3!A:AB,MATCH("ea_"&amp;"太陽光（土地系）"&amp;"_年間発電",データシート3!$A$1:$AB$1,0),0)/10^3</f>
        <v>584346.80999999982</v>
      </c>
      <c r="BF125" s="953">
        <f>VLOOKUP(BC125&amp;"_令和4年度",データシート3!A:AB,MATCH("ea_"&amp;"風力（陸上）"&amp;"_年間発電",データシート3!$A$1:$AB$1,0),0)/10^3</f>
        <v>0</v>
      </c>
      <c r="BG125" s="953">
        <f>VLOOKUP(BC125&amp;"_令和4年度",データシート3!A:AB,MATCH("ea_"&amp;"中小水（河川）"&amp;"_年間発電",データシート3!$A$1:$AB$1,0),0)/10^3+VLOOKUP(BC125&amp;"_令和4年度",データシート3!A:AB,MATCH("ea_"&amp;"中小水（農業用水路）"&amp;"_年間発電",データシート3!$A$1:$AB$1,0),0)/10^3</f>
        <v>0</v>
      </c>
      <c r="BH125" s="953">
        <f>VLOOKUP(BC125&amp;"_令和4年度",データシート3!A:AB,MATCH("ea_"&amp;"地熱（蒸気フラッシュ発電）"&amp;"_年間発電",データシート3!$A$1:$AB$1,0),0)/10^3+VLOOKUP(BC125&amp;"_令和4年度",データシート3!A:AB,MATCH("ea_"&amp;"地熱（バイナリー発電）"&amp;"_年間発電",データシート3!$A$1:$AB$1,0),0)/10^3+VLOOKUP(BC125&amp;"_令和4年度",データシート3!A:AB,MATCH("ea_"&amp;"地熱（低温バイナリー発電）"&amp;"_年間発電",データシート3!$A$1:$AB$1,0),0)/10^3</f>
        <v>0</v>
      </c>
      <c r="BI125" s="953">
        <f t="shared" si="26"/>
        <v>584346.80999999982</v>
      </c>
      <c r="BJ125" s="953">
        <f>(VLOOKUP($BC125&amp;"_"&amp;$AZ$8,データシート3!$A:$AM,MATCH("da_製造業",データシート3!$A$1:$AM$1,0),0)+VLOOKUP($BC125&amp;"_"&amp;$AZ$8,データシート3!$A:$AM,MATCH("da_建設業・鉱業",データシート3!$A$1:$AM$1,0),0)+VLOOKUP($BC125&amp;"_"&amp;$AZ$8,データシート3!$A:$AM,MATCH("da_農林水産業",データシート3!$A$1:$AM$1,0),0)+VLOOKUP($BC125&amp;"_"&amp;$AZ$8,データシート3!$A:$AM,MATCH("da_業務",データシート3!$A$1:$AM$1,0),0)+VLOOKUP($BC125&amp;"_"&amp;$AZ$8,データシート3!$A:$AM,MATCH("da_家庭",データシート3!$A$1:$AM$1,0),0)+VLOOKUP($BC125&amp;"_"&amp;$AZ$8,データシート3!$A:$AM,MATCH("da_鉄道",データシート3!$A$1:$AM$1,0),0))/10^3</f>
        <v>379211.35480402695</v>
      </c>
      <c r="BK125" s="953">
        <f t="shared" si="27"/>
        <v>205135.45519597287</v>
      </c>
      <c r="BL125" s="953">
        <f t="shared" si="28"/>
        <v>0</v>
      </c>
      <c r="BM125" s="953">
        <f t="shared" si="29"/>
        <v>205135.45519597287</v>
      </c>
    </row>
    <row r="126" spans="1:65" ht="30" customHeight="1">
      <c r="A126" s="209"/>
      <c r="B126" s="517"/>
      <c r="C126" s="209"/>
      <c r="D126" s="209"/>
      <c r="E126" s="209"/>
      <c r="F126" s="209"/>
      <c r="G126" s="209"/>
      <c r="H126" s="209"/>
      <c r="I126" s="209"/>
      <c r="J126" s="209"/>
      <c r="K126" s="209"/>
      <c r="L126" s="209"/>
      <c r="M126" s="209"/>
      <c r="N126" s="209"/>
      <c r="O126" s="523"/>
      <c r="P126" s="209"/>
      <c r="Q126" s="517"/>
      <c r="R126" s="209"/>
      <c r="S126" s="209"/>
      <c r="T126" s="209"/>
      <c r="U126" s="209"/>
      <c r="V126" s="209"/>
      <c r="W126" s="209"/>
      <c r="X126" s="209"/>
      <c r="Y126" s="209"/>
      <c r="Z126" s="209"/>
      <c r="AA126" s="209"/>
      <c r="AB126" s="209"/>
      <c r="AC126" s="209"/>
      <c r="AD126" s="209"/>
      <c r="AE126" s="523"/>
      <c r="AF126" s="209"/>
      <c r="AG126" s="517"/>
      <c r="AH126" s="209"/>
      <c r="AI126" s="209"/>
      <c r="AJ126" s="209"/>
      <c r="AK126" s="209"/>
      <c r="AL126" s="209"/>
      <c r="AM126" s="209"/>
      <c r="AN126" s="209"/>
      <c r="AO126" s="209"/>
      <c r="AP126" s="209"/>
      <c r="AQ126" s="269"/>
      <c r="AR126" s="274"/>
      <c r="AS126" s="269"/>
      <c r="AT126" s="518"/>
      <c r="AU126" s="209"/>
      <c r="AX126" s="20">
        <f>比較地域マスタ!AD61</f>
        <v>0</v>
      </c>
      <c r="AY126" s="20" t="str">
        <f>IF(IFERROR(比較地域マスタ!$AE61,"")=0,"",IFERROR(比較地域マスタ!$AE61,""))</f>
        <v/>
      </c>
      <c r="AZ126" s="18"/>
      <c r="BA126" s="24">
        <v>55</v>
      </c>
      <c r="BB126" s="24">
        <v>1</v>
      </c>
      <c r="BC126" s="20">
        <f t="shared" si="24"/>
        <v>0</v>
      </c>
      <c r="BD126" s="20" t="str">
        <f t="shared" si="25"/>
        <v/>
      </c>
      <c r="BE126" s="953" t="e">
        <f>VLOOKUP(BC126&amp;"_令和4年度",データシート3!A:AB,MATCH("ea_"&amp;"太陽光（建物系）"&amp;"_年間発電",データシート3!$A$1:$AB$1,0),0)/10^3+VLOOKUP(BC126&amp;"_令和4年度",データシート3!A:AB,MATCH("ea_"&amp;"太陽光（土地系）"&amp;"_年間発電",データシート3!$A$1:$AB$1,0),0)/10^3</f>
        <v>#N/A</v>
      </c>
      <c r="BF126" s="953" t="e">
        <f>VLOOKUP(BC126&amp;"_令和4年度",データシート3!A:AB,MATCH("ea_"&amp;"風力（陸上）"&amp;"_年間発電",データシート3!$A$1:$AB$1,0),0)/10^3</f>
        <v>#N/A</v>
      </c>
      <c r="BG126" s="953" t="e">
        <f>VLOOKUP(BC126&amp;"_令和4年度",データシート3!A:AB,MATCH("ea_"&amp;"中小水（河川）"&amp;"_年間発電",データシート3!$A$1:$AB$1,0),0)/10^3+VLOOKUP(BC126&amp;"_令和4年度",データシート3!A:AB,MATCH("ea_"&amp;"中小水（農業用水路）"&amp;"_年間発電",データシート3!$A$1:$AB$1,0),0)/10^3</f>
        <v>#N/A</v>
      </c>
      <c r="BH126" s="953" t="e">
        <f>VLOOKUP(BC126&amp;"_令和4年度",データシート3!A:AB,MATCH("ea_"&amp;"地熱（蒸気フラッシュ発電）"&amp;"_年間発電",データシート3!$A$1:$AB$1,0),0)/10^3+VLOOKUP(BC126&amp;"_令和4年度",データシート3!A:AB,MATCH("ea_"&amp;"地熱（バイナリー発電）"&amp;"_年間発電",データシート3!$A$1:$AB$1,0),0)/10^3+VLOOKUP(BC126&amp;"_令和4年度",データシート3!A:AB,MATCH("ea_"&amp;"地熱（低温バイナリー発電）"&amp;"_年間発電",データシート3!$A$1:$AB$1,0),0)/10^3</f>
        <v>#N/A</v>
      </c>
      <c r="BI126" s="953" t="e">
        <f t="shared" si="26"/>
        <v>#N/A</v>
      </c>
      <c r="BJ126" s="953" t="e">
        <f>(VLOOKUP($BC126&amp;"_"&amp;$AZ$8,データシート3!$A:$AM,MATCH("da_製造業",データシート3!$A$1:$AM$1,0),0)+VLOOKUP($BC126&amp;"_"&amp;$AZ$8,データシート3!$A:$AM,MATCH("da_建設業・鉱業",データシート3!$A$1:$AM$1,0),0)+VLOOKUP($BC126&amp;"_"&amp;$AZ$8,データシート3!$A:$AM,MATCH("da_農林水産業",データシート3!$A$1:$AM$1,0),0)+VLOOKUP($BC126&amp;"_"&amp;$AZ$8,データシート3!$A:$AM,MATCH("da_業務",データシート3!$A$1:$AM$1,0),0)+VLOOKUP($BC126&amp;"_"&amp;$AZ$8,データシート3!$A:$AM,MATCH("da_家庭",データシート3!$A$1:$AM$1,0),0)+VLOOKUP($BC126&amp;"_"&amp;$AZ$8,データシート3!$A:$AM,MATCH("da_鉄道",データシート3!$A$1:$AM$1,0),0))/10^3</f>
        <v>#N/A</v>
      </c>
      <c r="BK126" s="953" t="e">
        <f t="shared" si="27"/>
        <v>#N/A</v>
      </c>
      <c r="BL126" s="953" t="e">
        <f t="shared" si="28"/>
        <v>#N/A</v>
      </c>
      <c r="BM126" s="953" t="e">
        <f t="shared" si="29"/>
        <v>#N/A</v>
      </c>
    </row>
    <row r="127" spans="1:65" ht="30" customHeight="1">
      <c r="A127" s="209"/>
      <c r="B127" s="517"/>
      <c r="C127" s="209"/>
      <c r="D127" s="209"/>
      <c r="E127" s="209"/>
      <c r="F127" s="209"/>
      <c r="G127" s="209"/>
      <c r="H127" s="209"/>
      <c r="I127" s="209"/>
      <c r="J127" s="209"/>
      <c r="K127" s="209"/>
      <c r="L127" s="209"/>
      <c r="M127" s="209"/>
      <c r="N127" s="209"/>
      <c r="O127" s="523"/>
      <c r="P127" s="209"/>
      <c r="Q127" s="517"/>
      <c r="R127" s="209"/>
      <c r="S127" s="209"/>
      <c r="T127" s="209"/>
      <c r="U127" s="209"/>
      <c r="V127" s="209"/>
      <c r="W127" s="209"/>
      <c r="X127" s="209"/>
      <c r="Y127" s="209"/>
      <c r="Z127" s="209"/>
      <c r="AA127" s="209"/>
      <c r="AB127" s="209"/>
      <c r="AC127" s="209"/>
      <c r="AD127" s="209"/>
      <c r="AE127" s="523"/>
      <c r="AF127" s="209"/>
      <c r="AG127" s="517"/>
      <c r="AH127" s="209"/>
      <c r="AI127" s="209"/>
      <c r="AJ127" s="209"/>
      <c r="AK127" s="209"/>
      <c r="AL127" s="209"/>
      <c r="AM127" s="209"/>
      <c r="AN127" s="209"/>
      <c r="AO127" s="209"/>
      <c r="AP127" s="209"/>
      <c r="AQ127" s="269"/>
      <c r="AR127" s="274"/>
      <c r="AS127" s="269"/>
      <c r="AT127" s="518"/>
      <c r="AU127" s="209"/>
      <c r="AX127" s="20">
        <f>比較地域マスタ!AD62</f>
        <v>0</v>
      </c>
      <c r="AY127" s="20" t="str">
        <f>IF(IFERROR(比較地域マスタ!$AE62,"")=0,"",IFERROR(比較地域マスタ!$AE62,""))</f>
        <v/>
      </c>
      <c r="AZ127" s="18"/>
      <c r="BA127" s="24">
        <v>56</v>
      </c>
      <c r="BB127" s="24">
        <v>1</v>
      </c>
      <c r="BC127" s="20">
        <f t="shared" si="24"/>
        <v>0</v>
      </c>
      <c r="BD127" s="20" t="str">
        <f t="shared" si="25"/>
        <v/>
      </c>
      <c r="BE127" s="953" t="e">
        <f>VLOOKUP(BC127&amp;"_令和4年度",データシート3!A:AB,MATCH("ea_"&amp;"太陽光（建物系）"&amp;"_年間発電",データシート3!$A$1:$AB$1,0),0)/10^3+VLOOKUP(BC127&amp;"_令和4年度",データシート3!A:AB,MATCH("ea_"&amp;"太陽光（土地系）"&amp;"_年間発電",データシート3!$A$1:$AB$1,0),0)/10^3</f>
        <v>#N/A</v>
      </c>
      <c r="BF127" s="953" t="e">
        <f>VLOOKUP(BC127&amp;"_令和4年度",データシート3!A:AB,MATCH("ea_"&amp;"風力（陸上）"&amp;"_年間発電",データシート3!$A$1:$AB$1,0),0)/10^3</f>
        <v>#N/A</v>
      </c>
      <c r="BG127" s="953" t="e">
        <f>VLOOKUP(BC127&amp;"_令和4年度",データシート3!A:AB,MATCH("ea_"&amp;"中小水（河川）"&amp;"_年間発電",データシート3!$A$1:$AB$1,0),0)/10^3+VLOOKUP(BC127&amp;"_令和4年度",データシート3!A:AB,MATCH("ea_"&amp;"中小水（農業用水路）"&amp;"_年間発電",データシート3!$A$1:$AB$1,0),0)/10^3</f>
        <v>#N/A</v>
      </c>
      <c r="BH127" s="953" t="e">
        <f>VLOOKUP(BC127&amp;"_令和4年度",データシート3!A:AB,MATCH("ea_"&amp;"地熱（蒸気フラッシュ発電）"&amp;"_年間発電",データシート3!$A$1:$AB$1,0),0)/10^3+VLOOKUP(BC127&amp;"_令和4年度",データシート3!A:AB,MATCH("ea_"&amp;"地熱（バイナリー発電）"&amp;"_年間発電",データシート3!$A$1:$AB$1,0),0)/10^3+VLOOKUP(BC127&amp;"_令和4年度",データシート3!A:AB,MATCH("ea_"&amp;"地熱（低温バイナリー発電）"&amp;"_年間発電",データシート3!$A$1:$AB$1,0),0)/10^3</f>
        <v>#N/A</v>
      </c>
      <c r="BI127" s="953" t="e">
        <f t="shared" si="26"/>
        <v>#N/A</v>
      </c>
      <c r="BJ127" s="953" t="e">
        <f>(VLOOKUP($BC127&amp;"_"&amp;$AZ$8,データシート3!$A:$AM,MATCH("da_製造業",データシート3!$A$1:$AM$1,0),0)+VLOOKUP($BC127&amp;"_"&amp;$AZ$8,データシート3!$A:$AM,MATCH("da_建設業・鉱業",データシート3!$A$1:$AM$1,0),0)+VLOOKUP($BC127&amp;"_"&amp;$AZ$8,データシート3!$A:$AM,MATCH("da_農林水産業",データシート3!$A$1:$AM$1,0),0)+VLOOKUP($BC127&amp;"_"&amp;$AZ$8,データシート3!$A:$AM,MATCH("da_業務",データシート3!$A$1:$AM$1,0),0)+VLOOKUP($BC127&amp;"_"&amp;$AZ$8,データシート3!$A:$AM,MATCH("da_家庭",データシート3!$A$1:$AM$1,0),0)+VLOOKUP($BC127&amp;"_"&amp;$AZ$8,データシート3!$A:$AM,MATCH("da_鉄道",データシート3!$A$1:$AM$1,0),0))/10^3</f>
        <v>#N/A</v>
      </c>
      <c r="BK127" s="953" t="e">
        <f t="shared" si="27"/>
        <v>#N/A</v>
      </c>
      <c r="BL127" s="953" t="e">
        <f t="shared" si="28"/>
        <v>#N/A</v>
      </c>
      <c r="BM127" s="953" t="e">
        <f t="shared" si="29"/>
        <v>#N/A</v>
      </c>
    </row>
    <row r="128" spans="1:65" ht="30" customHeight="1">
      <c r="A128" s="209"/>
      <c r="B128" s="517"/>
      <c r="C128" s="209"/>
      <c r="D128" s="209"/>
      <c r="E128" s="209"/>
      <c r="F128" s="209"/>
      <c r="G128" s="209"/>
      <c r="H128" s="209"/>
      <c r="I128" s="209"/>
      <c r="J128" s="209"/>
      <c r="K128" s="209"/>
      <c r="L128" s="209"/>
      <c r="M128" s="209"/>
      <c r="N128" s="209"/>
      <c r="O128" s="523"/>
      <c r="P128" s="209"/>
      <c r="Q128" s="517"/>
      <c r="R128" s="209"/>
      <c r="S128" s="209"/>
      <c r="T128" s="209"/>
      <c r="U128" s="209"/>
      <c r="V128" s="209"/>
      <c r="W128" s="209"/>
      <c r="X128" s="209"/>
      <c r="Y128" s="209"/>
      <c r="Z128" s="209"/>
      <c r="AA128" s="209"/>
      <c r="AB128" s="209"/>
      <c r="AC128" s="209"/>
      <c r="AD128" s="209"/>
      <c r="AE128" s="523"/>
      <c r="AF128" s="209"/>
      <c r="AG128" s="517"/>
      <c r="AH128" s="209"/>
      <c r="AI128" s="209"/>
      <c r="AJ128" s="209"/>
      <c r="AK128" s="209"/>
      <c r="AL128" s="209"/>
      <c r="AM128" s="209"/>
      <c r="AN128" s="209"/>
      <c r="AO128" s="209"/>
      <c r="AP128" s="209"/>
      <c r="AQ128" s="269"/>
      <c r="AR128" s="274"/>
      <c r="AS128" s="269"/>
      <c r="AT128" s="518"/>
      <c r="AU128" s="209"/>
      <c r="AX128" s="20">
        <f>比較地域マスタ!AD63</f>
        <v>0</v>
      </c>
      <c r="AY128" s="20" t="str">
        <f>IF(IFERROR(比較地域マスタ!$AE63,"")=0,"",IFERROR(比較地域マスタ!$AE63,""))</f>
        <v/>
      </c>
      <c r="AZ128" s="18"/>
      <c r="BA128" s="24">
        <v>57</v>
      </c>
      <c r="BB128" s="24">
        <v>1</v>
      </c>
      <c r="BC128" s="20">
        <f t="shared" si="24"/>
        <v>0</v>
      </c>
      <c r="BD128" s="20" t="str">
        <f t="shared" si="25"/>
        <v/>
      </c>
      <c r="BE128" s="953" t="e">
        <f>VLOOKUP(BC128&amp;"_令和4年度",データシート3!A:AB,MATCH("ea_"&amp;"太陽光（建物系）"&amp;"_年間発電",データシート3!$A$1:$AB$1,0),0)/10^3+VLOOKUP(BC128&amp;"_令和4年度",データシート3!A:AB,MATCH("ea_"&amp;"太陽光（土地系）"&amp;"_年間発電",データシート3!$A$1:$AB$1,0),0)/10^3</f>
        <v>#N/A</v>
      </c>
      <c r="BF128" s="953" t="e">
        <f>VLOOKUP(BC128&amp;"_令和4年度",データシート3!A:AB,MATCH("ea_"&amp;"風力（陸上）"&amp;"_年間発電",データシート3!$A$1:$AB$1,0),0)/10^3</f>
        <v>#N/A</v>
      </c>
      <c r="BG128" s="953" t="e">
        <f>VLOOKUP(BC128&amp;"_令和4年度",データシート3!A:AB,MATCH("ea_"&amp;"中小水（河川）"&amp;"_年間発電",データシート3!$A$1:$AB$1,0),0)/10^3+VLOOKUP(BC128&amp;"_令和4年度",データシート3!A:AB,MATCH("ea_"&amp;"中小水（農業用水路）"&amp;"_年間発電",データシート3!$A$1:$AB$1,0),0)/10^3</f>
        <v>#N/A</v>
      </c>
      <c r="BH128" s="953" t="e">
        <f>VLOOKUP(BC128&amp;"_令和4年度",データシート3!A:AB,MATCH("ea_"&amp;"地熱（蒸気フラッシュ発電）"&amp;"_年間発電",データシート3!$A$1:$AB$1,0),0)/10^3+VLOOKUP(BC128&amp;"_令和4年度",データシート3!A:AB,MATCH("ea_"&amp;"地熱（バイナリー発電）"&amp;"_年間発電",データシート3!$A$1:$AB$1,0),0)/10^3+VLOOKUP(BC128&amp;"_令和4年度",データシート3!A:AB,MATCH("ea_"&amp;"地熱（低温バイナリー発電）"&amp;"_年間発電",データシート3!$A$1:$AB$1,0),0)/10^3</f>
        <v>#N/A</v>
      </c>
      <c r="BI128" s="953" t="e">
        <f t="shared" si="26"/>
        <v>#N/A</v>
      </c>
      <c r="BJ128" s="953" t="e">
        <f>(VLOOKUP($BC128&amp;"_"&amp;$AZ$8,データシート3!$A:$AM,MATCH("da_製造業",データシート3!$A$1:$AM$1,0),0)+VLOOKUP($BC128&amp;"_"&amp;$AZ$8,データシート3!$A:$AM,MATCH("da_建設業・鉱業",データシート3!$A$1:$AM$1,0),0)+VLOOKUP($BC128&amp;"_"&amp;$AZ$8,データシート3!$A:$AM,MATCH("da_農林水産業",データシート3!$A$1:$AM$1,0),0)+VLOOKUP($BC128&amp;"_"&amp;$AZ$8,データシート3!$A:$AM,MATCH("da_業務",データシート3!$A$1:$AM$1,0),0)+VLOOKUP($BC128&amp;"_"&amp;$AZ$8,データシート3!$A:$AM,MATCH("da_家庭",データシート3!$A$1:$AM$1,0),0)+VLOOKUP($BC128&amp;"_"&amp;$AZ$8,データシート3!$A:$AM,MATCH("da_鉄道",データシート3!$A$1:$AM$1,0),0))/10^3</f>
        <v>#N/A</v>
      </c>
      <c r="BK128" s="953" t="e">
        <f t="shared" si="27"/>
        <v>#N/A</v>
      </c>
      <c r="BL128" s="953" t="e">
        <f t="shared" si="28"/>
        <v>#N/A</v>
      </c>
      <c r="BM128" s="953" t="e">
        <f t="shared" si="29"/>
        <v>#N/A</v>
      </c>
    </row>
    <row r="129" spans="1:65" ht="29.1" customHeight="1">
      <c r="A129" s="209"/>
      <c r="B129" s="517"/>
      <c r="C129" s="209"/>
      <c r="D129" s="209"/>
      <c r="E129" s="209"/>
      <c r="F129" s="209"/>
      <c r="G129" s="209"/>
      <c r="H129" s="209"/>
      <c r="I129" s="209"/>
      <c r="J129" s="209"/>
      <c r="K129" s="209"/>
      <c r="L129" s="209"/>
      <c r="M129" s="209"/>
      <c r="N129" s="209"/>
      <c r="O129" s="523"/>
      <c r="P129" s="209"/>
      <c r="Q129" s="517"/>
      <c r="R129" s="209"/>
      <c r="S129" s="209"/>
      <c r="T129" s="209"/>
      <c r="U129" s="209"/>
      <c r="V129" s="209"/>
      <c r="W129" s="209"/>
      <c r="X129" s="209"/>
      <c r="Y129" s="209"/>
      <c r="Z129" s="209"/>
      <c r="AA129" s="209"/>
      <c r="AB129" s="209"/>
      <c r="AC129" s="209"/>
      <c r="AD129" s="209"/>
      <c r="AE129" s="523"/>
      <c r="AF129" s="209"/>
      <c r="AG129" s="517"/>
      <c r="AH129" s="209"/>
      <c r="AI129" s="209"/>
      <c r="AJ129" s="209"/>
      <c r="AK129" s="209"/>
      <c r="AL129" s="209"/>
      <c r="AM129" s="209"/>
      <c r="AN129" s="209"/>
      <c r="AO129" s="209"/>
      <c r="AP129" s="209"/>
      <c r="AQ129" s="269"/>
      <c r="AR129" s="274"/>
      <c r="AS129" s="269"/>
      <c r="AT129" s="518"/>
      <c r="AU129" s="209"/>
      <c r="AX129" s="20">
        <f>比較地域マスタ!AD64</f>
        <v>0</v>
      </c>
      <c r="AY129" s="20" t="str">
        <f>IF(IFERROR(比較地域マスタ!$AE64,"")=0,"",IFERROR(比較地域マスタ!$AE64,""))</f>
        <v/>
      </c>
      <c r="AZ129" s="18"/>
      <c r="BA129" s="24">
        <v>58</v>
      </c>
      <c r="BB129" s="24">
        <v>1</v>
      </c>
      <c r="BC129" s="20">
        <f t="shared" si="24"/>
        <v>0</v>
      </c>
      <c r="BD129" s="20" t="str">
        <f t="shared" si="25"/>
        <v/>
      </c>
      <c r="BE129" s="953" t="e">
        <f>VLOOKUP(BC129&amp;"_令和4年度",データシート3!A:AB,MATCH("ea_"&amp;"太陽光（建物系）"&amp;"_年間発電",データシート3!$A$1:$AB$1,0),0)/10^3+VLOOKUP(BC129&amp;"_令和4年度",データシート3!A:AB,MATCH("ea_"&amp;"太陽光（土地系）"&amp;"_年間発電",データシート3!$A$1:$AB$1,0),0)/10^3</f>
        <v>#N/A</v>
      </c>
      <c r="BF129" s="953" t="e">
        <f>VLOOKUP(BC129&amp;"_令和4年度",データシート3!A:AB,MATCH("ea_"&amp;"風力（陸上）"&amp;"_年間発電",データシート3!$A$1:$AB$1,0),0)/10^3</f>
        <v>#N/A</v>
      </c>
      <c r="BG129" s="953" t="e">
        <f>VLOOKUP(BC129&amp;"_令和4年度",データシート3!A:AB,MATCH("ea_"&amp;"中小水（河川）"&amp;"_年間発電",データシート3!$A$1:$AB$1,0),0)/10^3+VLOOKUP(BC129&amp;"_令和4年度",データシート3!A:AB,MATCH("ea_"&amp;"中小水（農業用水路）"&amp;"_年間発電",データシート3!$A$1:$AB$1,0),0)/10^3</f>
        <v>#N/A</v>
      </c>
      <c r="BH129" s="953" t="e">
        <f>VLOOKUP(BC129&amp;"_令和4年度",データシート3!A:AB,MATCH("ea_"&amp;"地熱（蒸気フラッシュ発電）"&amp;"_年間発電",データシート3!$A$1:$AB$1,0),0)/10^3+VLOOKUP(BC129&amp;"_令和4年度",データシート3!A:AB,MATCH("ea_"&amp;"地熱（バイナリー発電）"&amp;"_年間発電",データシート3!$A$1:$AB$1,0),0)/10^3+VLOOKUP(BC129&amp;"_令和4年度",データシート3!A:AB,MATCH("ea_"&amp;"地熱（低温バイナリー発電）"&amp;"_年間発電",データシート3!$A$1:$AB$1,0),0)/10^3</f>
        <v>#N/A</v>
      </c>
      <c r="BI129" s="953" t="e">
        <f t="shared" si="26"/>
        <v>#N/A</v>
      </c>
      <c r="BJ129" s="953" t="e">
        <f>(VLOOKUP($BC129&amp;"_"&amp;$AZ$8,データシート3!$A:$AM,MATCH("da_製造業",データシート3!$A$1:$AM$1,0),0)+VLOOKUP($BC129&amp;"_"&amp;$AZ$8,データシート3!$A:$AM,MATCH("da_建設業・鉱業",データシート3!$A$1:$AM$1,0),0)+VLOOKUP($BC129&amp;"_"&amp;$AZ$8,データシート3!$A:$AM,MATCH("da_農林水産業",データシート3!$A$1:$AM$1,0),0)+VLOOKUP($BC129&amp;"_"&amp;$AZ$8,データシート3!$A:$AM,MATCH("da_業務",データシート3!$A$1:$AM$1,0),0)+VLOOKUP($BC129&amp;"_"&amp;$AZ$8,データシート3!$A:$AM,MATCH("da_家庭",データシート3!$A$1:$AM$1,0),0)+VLOOKUP($BC129&amp;"_"&amp;$AZ$8,データシート3!$A:$AM,MATCH("da_鉄道",データシート3!$A$1:$AM$1,0),0))/10^3</f>
        <v>#N/A</v>
      </c>
      <c r="BK129" s="953" t="e">
        <f t="shared" si="27"/>
        <v>#N/A</v>
      </c>
      <c r="BL129" s="953" t="e">
        <f t="shared" si="28"/>
        <v>#N/A</v>
      </c>
      <c r="BM129" s="953" t="e">
        <f t="shared" si="29"/>
        <v>#N/A</v>
      </c>
    </row>
    <row r="130" spans="1:65" ht="29.1" customHeight="1">
      <c r="A130" s="209"/>
      <c r="B130" s="517"/>
      <c r="C130" s="209"/>
      <c r="D130" s="209"/>
      <c r="E130" s="209"/>
      <c r="F130" s="209"/>
      <c r="G130" s="209"/>
      <c r="H130" s="209"/>
      <c r="I130" s="209"/>
      <c r="J130" s="209"/>
      <c r="K130" s="209"/>
      <c r="L130" s="209"/>
      <c r="M130" s="209"/>
      <c r="N130" s="209"/>
      <c r="O130" s="523"/>
      <c r="P130" s="209"/>
      <c r="Q130" s="517"/>
      <c r="R130" s="209"/>
      <c r="S130" s="209"/>
      <c r="T130" s="209"/>
      <c r="U130" s="209"/>
      <c r="V130" s="209"/>
      <c r="W130" s="209"/>
      <c r="X130" s="209"/>
      <c r="Y130" s="209"/>
      <c r="Z130" s="209"/>
      <c r="AA130" s="209"/>
      <c r="AB130" s="209"/>
      <c r="AC130" s="209"/>
      <c r="AD130" s="209"/>
      <c r="AE130" s="523"/>
      <c r="AF130" s="209"/>
      <c r="AG130" s="517"/>
      <c r="AH130" s="209"/>
      <c r="AI130" s="209"/>
      <c r="AJ130" s="209"/>
      <c r="AK130" s="209"/>
      <c r="AL130" s="209"/>
      <c r="AM130" s="209"/>
      <c r="AN130" s="209"/>
      <c r="AO130" s="209"/>
      <c r="AP130" s="209"/>
      <c r="AQ130" s="269"/>
      <c r="AR130" s="274"/>
      <c r="AS130" s="269"/>
      <c r="AT130" s="518"/>
      <c r="AU130" s="209"/>
      <c r="AX130" s="20">
        <f>比較地域マスタ!AD65</f>
        <v>0</v>
      </c>
      <c r="AY130" s="20" t="str">
        <f>IF(IFERROR(比較地域マスタ!$AE65,"")=0,"",IFERROR(比較地域マスタ!$AE65,""))</f>
        <v/>
      </c>
      <c r="AZ130" s="18"/>
      <c r="BA130" s="24">
        <v>59</v>
      </c>
      <c r="BB130" s="24">
        <v>1</v>
      </c>
      <c r="BC130" s="20">
        <f t="shared" si="24"/>
        <v>0</v>
      </c>
      <c r="BD130" s="20" t="str">
        <f t="shared" si="25"/>
        <v/>
      </c>
      <c r="BE130" s="953" t="e">
        <f>VLOOKUP(BC130&amp;"_令和4年度",データシート3!A:AB,MATCH("ea_"&amp;"太陽光（建物系）"&amp;"_年間発電",データシート3!$A$1:$AB$1,0),0)/10^3+VLOOKUP(BC130&amp;"_令和4年度",データシート3!A:AB,MATCH("ea_"&amp;"太陽光（土地系）"&amp;"_年間発電",データシート3!$A$1:$AB$1,0),0)/10^3</f>
        <v>#N/A</v>
      </c>
      <c r="BF130" s="953" t="e">
        <f>VLOOKUP(BC130&amp;"_令和4年度",データシート3!A:AB,MATCH("ea_"&amp;"風力（陸上）"&amp;"_年間発電",データシート3!$A$1:$AB$1,0),0)/10^3</f>
        <v>#N/A</v>
      </c>
      <c r="BG130" s="953" t="e">
        <f>VLOOKUP(BC130&amp;"_令和4年度",データシート3!A:AB,MATCH("ea_"&amp;"中小水（河川）"&amp;"_年間発電",データシート3!$A$1:$AB$1,0),0)/10^3+VLOOKUP(BC130&amp;"_令和4年度",データシート3!A:AB,MATCH("ea_"&amp;"中小水（農業用水路）"&amp;"_年間発電",データシート3!$A$1:$AB$1,0),0)/10^3</f>
        <v>#N/A</v>
      </c>
      <c r="BH130" s="953" t="e">
        <f>VLOOKUP(BC130&amp;"_令和4年度",データシート3!A:AB,MATCH("ea_"&amp;"地熱（蒸気フラッシュ発電）"&amp;"_年間発電",データシート3!$A$1:$AB$1,0),0)/10^3+VLOOKUP(BC130&amp;"_令和4年度",データシート3!A:AB,MATCH("ea_"&amp;"地熱（バイナリー発電）"&amp;"_年間発電",データシート3!$A$1:$AB$1,0),0)/10^3+VLOOKUP(BC130&amp;"_令和4年度",データシート3!A:AB,MATCH("ea_"&amp;"地熱（低温バイナリー発電）"&amp;"_年間発電",データシート3!$A$1:$AB$1,0),0)/10^3</f>
        <v>#N/A</v>
      </c>
      <c r="BI130" s="953" t="e">
        <f t="shared" si="26"/>
        <v>#N/A</v>
      </c>
      <c r="BJ130" s="953" t="e">
        <f>(VLOOKUP($BC130&amp;"_"&amp;$AZ$8,データシート3!$A:$AM,MATCH("da_製造業",データシート3!$A$1:$AM$1,0),0)+VLOOKUP($BC130&amp;"_"&amp;$AZ$8,データシート3!$A:$AM,MATCH("da_建設業・鉱業",データシート3!$A$1:$AM$1,0),0)+VLOOKUP($BC130&amp;"_"&amp;$AZ$8,データシート3!$A:$AM,MATCH("da_農林水産業",データシート3!$A$1:$AM$1,0),0)+VLOOKUP($BC130&amp;"_"&amp;$AZ$8,データシート3!$A:$AM,MATCH("da_業務",データシート3!$A$1:$AM$1,0),0)+VLOOKUP($BC130&amp;"_"&amp;$AZ$8,データシート3!$A:$AM,MATCH("da_家庭",データシート3!$A$1:$AM$1,0),0)+VLOOKUP($BC130&amp;"_"&amp;$AZ$8,データシート3!$A:$AM,MATCH("da_鉄道",データシート3!$A$1:$AM$1,0),0))/10^3</f>
        <v>#N/A</v>
      </c>
      <c r="BK130" s="953" t="e">
        <f t="shared" si="27"/>
        <v>#N/A</v>
      </c>
      <c r="BL130" s="953" t="e">
        <f t="shared" si="28"/>
        <v>#N/A</v>
      </c>
      <c r="BM130" s="953" t="e">
        <f t="shared" si="29"/>
        <v>#N/A</v>
      </c>
    </row>
    <row r="131" spans="1:65" ht="29.1" customHeight="1">
      <c r="A131" s="209"/>
      <c r="B131" s="517"/>
      <c r="C131" s="209"/>
      <c r="D131" s="209"/>
      <c r="E131" s="209"/>
      <c r="F131" s="209"/>
      <c r="G131" s="209"/>
      <c r="H131" s="209"/>
      <c r="I131" s="209"/>
      <c r="J131" s="209"/>
      <c r="K131" s="209"/>
      <c r="L131" s="209"/>
      <c r="M131" s="209"/>
      <c r="N131" s="209"/>
      <c r="O131" s="523"/>
      <c r="P131" s="209"/>
      <c r="Q131" s="517"/>
      <c r="R131" s="209"/>
      <c r="S131" s="209"/>
      <c r="T131" s="209"/>
      <c r="U131" s="209"/>
      <c r="V131" s="209"/>
      <c r="W131" s="209"/>
      <c r="X131" s="209"/>
      <c r="Y131" s="209"/>
      <c r="Z131" s="209"/>
      <c r="AA131" s="209"/>
      <c r="AB131" s="209"/>
      <c r="AC131" s="209"/>
      <c r="AD131" s="209"/>
      <c r="AE131" s="523"/>
      <c r="AF131" s="209"/>
      <c r="AG131" s="517"/>
      <c r="AH131" s="209"/>
      <c r="AI131" s="209"/>
      <c r="AJ131" s="209"/>
      <c r="AK131" s="209"/>
      <c r="AL131" s="209"/>
      <c r="AM131" s="209"/>
      <c r="AN131" s="209"/>
      <c r="AO131" s="209"/>
      <c r="AP131" s="209"/>
      <c r="AQ131" s="269"/>
      <c r="AR131" s="274"/>
      <c r="AS131" s="269"/>
      <c r="AT131" s="518"/>
      <c r="AU131" s="209"/>
      <c r="AX131" s="20">
        <f>比較地域マスタ!AD66</f>
        <v>0</v>
      </c>
      <c r="AY131" s="20" t="str">
        <f>IF(IFERROR(比較地域マスタ!$AE66,"")=0,"",IFERROR(比較地域マスタ!$AE66,""))</f>
        <v/>
      </c>
      <c r="AZ131" s="18"/>
      <c r="BA131" s="24">
        <v>60</v>
      </c>
      <c r="BB131" s="24">
        <v>1</v>
      </c>
      <c r="BC131" s="20">
        <f t="shared" si="24"/>
        <v>0</v>
      </c>
      <c r="BD131" s="20" t="str">
        <f t="shared" si="25"/>
        <v/>
      </c>
      <c r="BE131" s="953" t="e">
        <f>VLOOKUP(BC131&amp;"_令和4年度",データシート3!A:AB,MATCH("ea_"&amp;"太陽光（建物系）"&amp;"_年間発電",データシート3!$A$1:$AB$1,0),0)/10^3+VLOOKUP(BC131&amp;"_令和4年度",データシート3!A:AB,MATCH("ea_"&amp;"太陽光（土地系）"&amp;"_年間発電",データシート3!$A$1:$AB$1,0),0)/10^3</f>
        <v>#N/A</v>
      </c>
      <c r="BF131" s="953" t="e">
        <f>VLOOKUP(BC131&amp;"_令和4年度",データシート3!A:AB,MATCH("ea_"&amp;"風力（陸上）"&amp;"_年間発電",データシート3!$A$1:$AB$1,0),0)/10^3</f>
        <v>#N/A</v>
      </c>
      <c r="BG131" s="953" t="e">
        <f>VLOOKUP(BC131&amp;"_令和4年度",データシート3!A:AB,MATCH("ea_"&amp;"中小水（河川）"&amp;"_年間発電",データシート3!$A$1:$AB$1,0),0)/10^3+VLOOKUP(BC131&amp;"_令和4年度",データシート3!A:AB,MATCH("ea_"&amp;"中小水（農業用水路）"&amp;"_年間発電",データシート3!$A$1:$AB$1,0),0)/10^3</f>
        <v>#N/A</v>
      </c>
      <c r="BH131" s="953" t="e">
        <f>VLOOKUP(BC131&amp;"_令和4年度",データシート3!A:AB,MATCH("ea_"&amp;"地熱（蒸気フラッシュ発電）"&amp;"_年間発電",データシート3!$A$1:$AB$1,0),0)/10^3+VLOOKUP(BC131&amp;"_令和4年度",データシート3!A:AB,MATCH("ea_"&amp;"地熱（バイナリー発電）"&amp;"_年間発電",データシート3!$A$1:$AB$1,0),0)/10^3+VLOOKUP(BC131&amp;"_令和4年度",データシート3!A:AB,MATCH("ea_"&amp;"地熱（低温バイナリー発電）"&amp;"_年間発電",データシート3!$A$1:$AB$1,0),0)/10^3</f>
        <v>#N/A</v>
      </c>
      <c r="BI131" s="953" t="e">
        <f t="shared" si="26"/>
        <v>#N/A</v>
      </c>
      <c r="BJ131" s="953" t="e">
        <f>(VLOOKUP($BC131&amp;"_"&amp;$AZ$8,データシート3!$A:$AM,MATCH("da_製造業",データシート3!$A$1:$AM$1,0),0)+VLOOKUP($BC131&amp;"_"&amp;$AZ$8,データシート3!$A:$AM,MATCH("da_建設業・鉱業",データシート3!$A$1:$AM$1,0),0)+VLOOKUP($BC131&amp;"_"&amp;$AZ$8,データシート3!$A:$AM,MATCH("da_農林水産業",データシート3!$A$1:$AM$1,0),0)+VLOOKUP($BC131&amp;"_"&amp;$AZ$8,データシート3!$A:$AM,MATCH("da_業務",データシート3!$A$1:$AM$1,0),0)+VLOOKUP($BC131&amp;"_"&amp;$AZ$8,データシート3!$A:$AM,MATCH("da_家庭",データシート3!$A$1:$AM$1,0),0)+VLOOKUP($BC131&amp;"_"&amp;$AZ$8,データシート3!$A:$AM,MATCH("da_鉄道",データシート3!$A$1:$AM$1,0),0))/10^3</f>
        <v>#N/A</v>
      </c>
      <c r="BK131" s="953" t="e">
        <f t="shared" si="27"/>
        <v>#N/A</v>
      </c>
      <c r="BL131" s="953" t="e">
        <f t="shared" si="28"/>
        <v>#N/A</v>
      </c>
      <c r="BM131" s="953" t="e">
        <f t="shared" si="29"/>
        <v>#N/A</v>
      </c>
    </row>
    <row r="132" spans="1:65" ht="29.1" customHeight="1">
      <c r="A132" s="209"/>
      <c r="B132" s="517"/>
      <c r="C132" s="209"/>
      <c r="D132" s="209"/>
      <c r="E132" s="209"/>
      <c r="F132" s="209"/>
      <c r="G132" s="209"/>
      <c r="H132" s="209"/>
      <c r="I132" s="209"/>
      <c r="J132" s="209"/>
      <c r="K132" s="209"/>
      <c r="L132" s="209"/>
      <c r="M132" s="209"/>
      <c r="N132" s="209"/>
      <c r="O132" s="523"/>
      <c r="P132" s="209"/>
      <c r="Q132" s="517"/>
      <c r="R132" s="209"/>
      <c r="S132" s="209"/>
      <c r="T132" s="209"/>
      <c r="U132" s="209"/>
      <c r="V132" s="209"/>
      <c r="W132" s="209"/>
      <c r="X132" s="209"/>
      <c r="Y132" s="209"/>
      <c r="Z132" s="209"/>
      <c r="AA132" s="209"/>
      <c r="AB132" s="209"/>
      <c r="AC132" s="209"/>
      <c r="AD132" s="209"/>
      <c r="AE132" s="523"/>
      <c r="AF132" s="209"/>
      <c r="AG132" s="517"/>
      <c r="AH132" s="209"/>
      <c r="AI132" s="209"/>
      <c r="AJ132" s="209"/>
      <c r="AK132" s="209"/>
      <c r="AL132" s="209"/>
      <c r="AM132" s="209"/>
      <c r="AN132" s="209"/>
      <c r="AO132" s="209"/>
      <c r="AP132" s="209"/>
      <c r="AQ132" s="269"/>
      <c r="AR132" s="274"/>
      <c r="AS132" s="269"/>
      <c r="AT132" s="518"/>
      <c r="AU132" s="209"/>
      <c r="AX132" s="20">
        <f>比較地域マスタ!AD67</f>
        <v>0</v>
      </c>
      <c r="AY132" s="20" t="str">
        <f>IF(IFERROR(比較地域マスタ!$AE67,"")=0,"",IFERROR(比較地域マスタ!$AE67,""))</f>
        <v/>
      </c>
      <c r="AZ132" s="18"/>
      <c r="BA132" s="24">
        <v>61</v>
      </c>
      <c r="BB132" s="24">
        <v>1</v>
      </c>
      <c r="BC132" s="20">
        <f t="shared" si="24"/>
        <v>0</v>
      </c>
      <c r="BD132" s="20" t="str">
        <f t="shared" si="25"/>
        <v/>
      </c>
      <c r="BE132" s="953" t="e">
        <f>VLOOKUP(BC132&amp;"_令和4年度",データシート3!A:AB,MATCH("ea_"&amp;"太陽光（建物系）"&amp;"_年間発電",データシート3!$A$1:$AB$1,0),0)/10^3+VLOOKUP(BC132&amp;"_令和4年度",データシート3!A:AB,MATCH("ea_"&amp;"太陽光（土地系）"&amp;"_年間発電",データシート3!$A$1:$AB$1,0),0)/10^3</f>
        <v>#N/A</v>
      </c>
      <c r="BF132" s="953" t="e">
        <f>VLOOKUP(BC132&amp;"_令和4年度",データシート3!A:AB,MATCH("ea_"&amp;"風力（陸上）"&amp;"_年間発電",データシート3!$A$1:$AB$1,0),0)/10^3</f>
        <v>#N/A</v>
      </c>
      <c r="BG132" s="953" t="e">
        <f>VLOOKUP(BC132&amp;"_令和4年度",データシート3!A:AB,MATCH("ea_"&amp;"中小水（河川）"&amp;"_年間発電",データシート3!$A$1:$AB$1,0),0)/10^3+VLOOKUP(BC132&amp;"_令和4年度",データシート3!A:AB,MATCH("ea_"&amp;"中小水（農業用水路）"&amp;"_年間発電",データシート3!$A$1:$AB$1,0),0)/10^3</f>
        <v>#N/A</v>
      </c>
      <c r="BH132" s="953" t="e">
        <f>VLOOKUP(BC132&amp;"_令和4年度",データシート3!A:AB,MATCH("ea_"&amp;"地熱（蒸気フラッシュ発電）"&amp;"_年間発電",データシート3!$A$1:$AB$1,0),0)/10^3+VLOOKUP(BC132&amp;"_令和4年度",データシート3!A:AB,MATCH("ea_"&amp;"地熱（バイナリー発電）"&amp;"_年間発電",データシート3!$A$1:$AB$1,0),0)/10^3+VLOOKUP(BC132&amp;"_令和4年度",データシート3!A:AB,MATCH("ea_"&amp;"地熱（低温バイナリー発電）"&amp;"_年間発電",データシート3!$A$1:$AB$1,0),0)/10^3</f>
        <v>#N/A</v>
      </c>
      <c r="BI132" s="953" t="e">
        <f t="shared" si="26"/>
        <v>#N/A</v>
      </c>
      <c r="BJ132" s="953" t="e">
        <f>(VLOOKUP($BC132&amp;"_"&amp;$AZ$8,データシート3!$A:$AM,MATCH("da_製造業",データシート3!$A$1:$AM$1,0),0)+VLOOKUP($BC132&amp;"_"&amp;$AZ$8,データシート3!$A:$AM,MATCH("da_建設業・鉱業",データシート3!$A$1:$AM$1,0),0)+VLOOKUP($BC132&amp;"_"&amp;$AZ$8,データシート3!$A:$AM,MATCH("da_農林水産業",データシート3!$A$1:$AM$1,0),0)+VLOOKUP($BC132&amp;"_"&amp;$AZ$8,データシート3!$A:$AM,MATCH("da_業務",データシート3!$A$1:$AM$1,0),0)+VLOOKUP($BC132&amp;"_"&amp;$AZ$8,データシート3!$A:$AM,MATCH("da_家庭",データシート3!$A$1:$AM$1,0),0)+VLOOKUP($BC132&amp;"_"&amp;$AZ$8,データシート3!$A:$AM,MATCH("da_鉄道",データシート3!$A$1:$AM$1,0),0))/10^3</f>
        <v>#N/A</v>
      </c>
      <c r="BK132" s="953" t="e">
        <f t="shared" si="27"/>
        <v>#N/A</v>
      </c>
      <c r="BL132" s="953" t="e">
        <f t="shared" si="28"/>
        <v>#N/A</v>
      </c>
      <c r="BM132" s="953" t="e">
        <f t="shared" si="29"/>
        <v>#N/A</v>
      </c>
    </row>
    <row r="133" spans="1:65" ht="29.1" customHeight="1">
      <c r="A133" s="209"/>
      <c r="B133" s="517"/>
      <c r="C133" s="209"/>
      <c r="D133" s="209"/>
      <c r="E133" s="209"/>
      <c r="F133" s="209"/>
      <c r="G133" s="209"/>
      <c r="H133" s="209"/>
      <c r="I133" s="209"/>
      <c r="J133" s="209"/>
      <c r="K133" s="209"/>
      <c r="L133" s="209"/>
      <c r="M133" s="209"/>
      <c r="N133" s="209"/>
      <c r="O133" s="523"/>
      <c r="P133" s="209"/>
      <c r="Q133" s="517"/>
      <c r="R133" s="209"/>
      <c r="S133" s="209"/>
      <c r="T133" s="209"/>
      <c r="U133" s="209"/>
      <c r="V133" s="209"/>
      <c r="W133" s="209"/>
      <c r="X133" s="209"/>
      <c r="Y133" s="209"/>
      <c r="Z133" s="209"/>
      <c r="AA133" s="209"/>
      <c r="AB133" s="209"/>
      <c r="AC133" s="209"/>
      <c r="AD133" s="209"/>
      <c r="AE133" s="523"/>
      <c r="AF133" s="209"/>
      <c r="AG133" s="517"/>
      <c r="AH133" s="209"/>
      <c r="AI133" s="209"/>
      <c r="AJ133" s="209"/>
      <c r="AK133" s="209"/>
      <c r="AL133" s="209"/>
      <c r="AM133" s="209"/>
      <c r="AN133" s="209"/>
      <c r="AO133" s="209"/>
      <c r="AP133" s="209"/>
      <c r="AQ133" s="269"/>
      <c r="AR133" s="274"/>
      <c r="AS133" s="269"/>
      <c r="AT133" s="518"/>
      <c r="AU133" s="209"/>
      <c r="AX133" s="20">
        <f>比較地域マスタ!AD68</f>
        <v>0</v>
      </c>
      <c r="AY133" s="20" t="str">
        <f>IF(IFERROR(比較地域マスタ!$AE68,"")=0,"",IFERROR(比較地域マスタ!$AE68,""))</f>
        <v/>
      </c>
      <c r="AZ133" s="18"/>
      <c r="BA133" s="24">
        <v>62</v>
      </c>
      <c r="BB133" s="24">
        <v>1</v>
      </c>
      <c r="BC133" s="20">
        <f t="shared" si="24"/>
        <v>0</v>
      </c>
      <c r="BD133" s="20" t="str">
        <f t="shared" si="25"/>
        <v/>
      </c>
      <c r="BE133" s="953" t="e">
        <f>VLOOKUP(BC133&amp;"_令和4年度",データシート3!A:AB,MATCH("ea_"&amp;"太陽光（建物系）"&amp;"_年間発電",データシート3!$A$1:$AB$1,0),0)/10^3+VLOOKUP(BC133&amp;"_令和4年度",データシート3!A:AB,MATCH("ea_"&amp;"太陽光（土地系）"&amp;"_年間発電",データシート3!$A$1:$AB$1,0),0)/10^3</f>
        <v>#N/A</v>
      </c>
      <c r="BF133" s="953" t="e">
        <f>VLOOKUP(BC133&amp;"_令和4年度",データシート3!A:AB,MATCH("ea_"&amp;"風力（陸上）"&amp;"_年間発電",データシート3!$A$1:$AB$1,0),0)/10^3</f>
        <v>#N/A</v>
      </c>
      <c r="BG133" s="953" t="e">
        <f>VLOOKUP(BC133&amp;"_令和4年度",データシート3!A:AB,MATCH("ea_"&amp;"中小水（河川）"&amp;"_年間発電",データシート3!$A$1:$AB$1,0),0)/10^3+VLOOKUP(BC133&amp;"_令和4年度",データシート3!A:AB,MATCH("ea_"&amp;"中小水（農業用水路）"&amp;"_年間発電",データシート3!$A$1:$AB$1,0),0)/10^3</f>
        <v>#N/A</v>
      </c>
      <c r="BH133" s="953" t="e">
        <f>VLOOKUP(BC133&amp;"_令和4年度",データシート3!A:AB,MATCH("ea_"&amp;"地熱（蒸気フラッシュ発電）"&amp;"_年間発電",データシート3!$A$1:$AB$1,0),0)/10^3+VLOOKUP(BC133&amp;"_令和4年度",データシート3!A:AB,MATCH("ea_"&amp;"地熱（バイナリー発電）"&amp;"_年間発電",データシート3!$A$1:$AB$1,0),0)/10^3+VLOOKUP(BC133&amp;"_令和4年度",データシート3!A:AB,MATCH("ea_"&amp;"地熱（低温バイナリー発電）"&amp;"_年間発電",データシート3!$A$1:$AB$1,0),0)/10^3</f>
        <v>#N/A</v>
      </c>
      <c r="BI133" s="953" t="e">
        <f t="shared" si="26"/>
        <v>#N/A</v>
      </c>
      <c r="BJ133" s="953" t="e">
        <f>(VLOOKUP($BC133&amp;"_"&amp;$AZ$8,データシート3!$A:$AM,MATCH("da_製造業",データシート3!$A$1:$AM$1,0),0)+VLOOKUP($BC133&amp;"_"&amp;$AZ$8,データシート3!$A:$AM,MATCH("da_建設業・鉱業",データシート3!$A$1:$AM$1,0),0)+VLOOKUP($BC133&amp;"_"&amp;$AZ$8,データシート3!$A:$AM,MATCH("da_農林水産業",データシート3!$A$1:$AM$1,0),0)+VLOOKUP($BC133&amp;"_"&amp;$AZ$8,データシート3!$A:$AM,MATCH("da_業務",データシート3!$A$1:$AM$1,0),0)+VLOOKUP($BC133&amp;"_"&amp;$AZ$8,データシート3!$A:$AM,MATCH("da_家庭",データシート3!$A$1:$AM$1,0),0)+VLOOKUP($BC133&amp;"_"&amp;$AZ$8,データシート3!$A:$AM,MATCH("da_鉄道",データシート3!$A$1:$AM$1,0),0))/10^3</f>
        <v>#N/A</v>
      </c>
      <c r="BK133" s="953" t="e">
        <f t="shared" si="27"/>
        <v>#N/A</v>
      </c>
      <c r="BL133" s="953" t="e">
        <f t="shared" si="28"/>
        <v>#N/A</v>
      </c>
      <c r="BM133" s="953" t="e">
        <f t="shared" si="29"/>
        <v>#N/A</v>
      </c>
    </row>
    <row r="134" spans="1:65" ht="29.1" customHeight="1">
      <c r="A134" s="209"/>
      <c r="B134" s="517"/>
      <c r="C134" s="209"/>
      <c r="D134" s="209"/>
      <c r="E134" s="209"/>
      <c r="F134" s="209"/>
      <c r="G134" s="209"/>
      <c r="H134" s="209"/>
      <c r="I134" s="209"/>
      <c r="J134" s="209"/>
      <c r="K134" s="209"/>
      <c r="L134" s="209"/>
      <c r="M134" s="209"/>
      <c r="N134" s="209"/>
      <c r="O134" s="523"/>
      <c r="P134" s="209"/>
      <c r="Q134" s="517"/>
      <c r="R134" s="209"/>
      <c r="S134" s="209"/>
      <c r="T134" s="209"/>
      <c r="U134" s="209"/>
      <c r="V134" s="209"/>
      <c r="W134" s="209"/>
      <c r="X134" s="209"/>
      <c r="Y134" s="209"/>
      <c r="Z134" s="209"/>
      <c r="AA134" s="209"/>
      <c r="AB134" s="209"/>
      <c r="AC134" s="209"/>
      <c r="AD134" s="209"/>
      <c r="AE134" s="523"/>
      <c r="AF134" s="209"/>
      <c r="AG134" s="517"/>
      <c r="AH134" s="209"/>
      <c r="AI134" s="209"/>
      <c r="AJ134" s="209"/>
      <c r="AK134" s="209"/>
      <c r="AL134" s="209"/>
      <c r="AM134" s="209"/>
      <c r="AN134" s="209"/>
      <c r="AO134" s="209"/>
      <c r="AP134" s="209"/>
      <c r="AQ134" s="269"/>
      <c r="AR134" s="274"/>
      <c r="AS134" s="269"/>
      <c r="AT134" s="518"/>
      <c r="AU134" s="209"/>
      <c r="AX134" s="20">
        <f>比較地域マスタ!AD69</f>
        <v>0</v>
      </c>
      <c r="AY134" s="20" t="str">
        <f>IF(IFERROR(比較地域マスタ!$AE69,"")=0,"",IFERROR(比較地域マスタ!$AE69,""))</f>
        <v/>
      </c>
      <c r="AZ134" s="18"/>
      <c r="BA134" s="24">
        <v>63</v>
      </c>
      <c r="BB134" s="24">
        <v>1</v>
      </c>
      <c r="BC134" s="20">
        <f t="shared" si="24"/>
        <v>0</v>
      </c>
      <c r="BD134" s="20" t="str">
        <f t="shared" si="25"/>
        <v/>
      </c>
      <c r="BE134" s="953" t="e">
        <f>VLOOKUP(BC134&amp;"_令和4年度",データシート3!A:AB,MATCH("ea_"&amp;"太陽光（建物系）"&amp;"_年間発電",データシート3!$A$1:$AB$1,0),0)/10^3+VLOOKUP(BC134&amp;"_令和4年度",データシート3!A:AB,MATCH("ea_"&amp;"太陽光（土地系）"&amp;"_年間発電",データシート3!$A$1:$AB$1,0),0)/10^3</f>
        <v>#N/A</v>
      </c>
      <c r="BF134" s="953" t="e">
        <f>VLOOKUP(BC134&amp;"_令和4年度",データシート3!A:AB,MATCH("ea_"&amp;"風力（陸上）"&amp;"_年間発電",データシート3!$A$1:$AB$1,0),0)/10^3</f>
        <v>#N/A</v>
      </c>
      <c r="BG134" s="953" t="e">
        <f>VLOOKUP(BC134&amp;"_令和4年度",データシート3!A:AB,MATCH("ea_"&amp;"中小水（河川）"&amp;"_年間発電",データシート3!$A$1:$AB$1,0),0)/10^3+VLOOKUP(BC134&amp;"_令和4年度",データシート3!A:AB,MATCH("ea_"&amp;"中小水（農業用水路）"&amp;"_年間発電",データシート3!$A$1:$AB$1,0),0)/10^3</f>
        <v>#N/A</v>
      </c>
      <c r="BH134" s="953" t="e">
        <f>VLOOKUP(BC134&amp;"_令和4年度",データシート3!A:AB,MATCH("ea_"&amp;"地熱（蒸気フラッシュ発電）"&amp;"_年間発電",データシート3!$A$1:$AB$1,0),0)/10^3+VLOOKUP(BC134&amp;"_令和4年度",データシート3!A:AB,MATCH("ea_"&amp;"地熱（バイナリー発電）"&amp;"_年間発電",データシート3!$A$1:$AB$1,0),0)/10^3+VLOOKUP(BC134&amp;"_令和4年度",データシート3!A:AB,MATCH("ea_"&amp;"地熱（低温バイナリー発電）"&amp;"_年間発電",データシート3!$A$1:$AB$1,0),0)/10^3</f>
        <v>#N/A</v>
      </c>
      <c r="BI134" s="953" t="e">
        <f t="shared" si="26"/>
        <v>#N/A</v>
      </c>
      <c r="BJ134" s="953" t="e">
        <f>(VLOOKUP($BC134&amp;"_"&amp;$AZ$8,データシート3!$A:$AM,MATCH("da_製造業",データシート3!$A$1:$AM$1,0),0)+VLOOKUP($BC134&amp;"_"&amp;$AZ$8,データシート3!$A:$AM,MATCH("da_建設業・鉱業",データシート3!$A$1:$AM$1,0),0)+VLOOKUP($BC134&amp;"_"&amp;$AZ$8,データシート3!$A:$AM,MATCH("da_農林水産業",データシート3!$A$1:$AM$1,0),0)+VLOOKUP($BC134&amp;"_"&amp;$AZ$8,データシート3!$A:$AM,MATCH("da_業務",データシート3!$A$1:$AM$1,0),0)+VLOOKUP($BC134&amp;"_"&amp;$AZ$8,データシート3!$A:$AM,MATCH("da_家庭",データシート3!$A$1:$AM$1,0),0)+VLOOKUP($BC134&amp;"_"&amp;$AZ$8,データシート3!$A:$AM,MATCH("da_鉄道",データシート3!$A$1:$AM$1,0),0))/10^3</f>
        <v>#N/A</v>
      </c>
      <c r="BK134" s="953" t="e">
        <f t="shared" si="27"/>
        <v>#N/A</v>
      </c>
      <c r="BL134" s="953" t="e">
        <f t="shared" si="28"/>
        <v>#N/A</v>
      </c>
      <c r="BM134" s="953" t="e">
        <f t="shared" si="29"/>
        <v>#N/A</v>
      </c>
    </row>
    <row r="135" spans="1:65" ht="29.1" customHeight="1">
      <c r="A135" s="209"/>
      <c r="B135" s="517"/>
      <c r="C135" s="209"/>
      <c r="D135" s="209"/>
      <c r="E135" s="209"/>
      <c r="F135" s="209"/>
      <c r="G135" s="209"/>
      <c r="H135" s="209"/>
      <c r="I135" s="209"/>
      <c r="J135" s="209"/>
      <c r="K135" s="209"/>
      <c r="L135" s="209"/>
      <c r="M135" s="209"/>
      <c r="N135" s="209"/>
      <c r="O135" s="523"/>
      <c r="P135" s="209"/>
      <c r="Q135" s="517"/>
      <c r="R135" s="209"/>
      <c r="S135" s="209"/>
      <c r="T135" s="209"/>
      <c r="U135" s="209"/>
      <c r="V135" s="209"/>
      <c r="W135" s="209"/>
      <c r="X135" s="209"/>
      <c r="Y135" s="209"/>
      <c r="Z135" s="209"/>
      <c r="AA135" s="209"/>
      <c r="AB135" s="209"/>
      <c r="AC135" s="209"/>
      <c r="AD135" s="209"/>
      <c r="AE135" s="523"/>
      <c r="AF135" s="209"/>
      <c r="AG135" s="517"/>
      <c r="AH135" s="209"/>
      <c r="AI135" s="209"/>
      <c r="AJ135" s="209"/>
      <c r="AK135" s="209"/>
      <c r="AL135" s="209"/>
      <c r="AM135" s="209"/>
      <c r="AN135" s="209"/>
      <c r="AO135" s="209"/>
      <c r="AP135" s="209"/>
      <c r="AQ135" s="269"/>
      <c r="AR135" s="274"/>
      <c r="AS135" s="269"/>
      <c r="AT135" s="518"/>
      <c r="AU135" s="209"/>
      <c r="AX135" s="20">
        <f>比較地域マスタ!AD70</f>
        <v>0</v>
      </c>
      <c r="AY135" s="20" t="str">
        <f>IF(IFERROR(比較地域マスタ!$AE70,"")=0,"",IFERROR(比較地域マスタ!$AE70,""))</f>
        <v/>
      </c>
      <c r="AZ135" s="18"/>
      <c r="BA135" s="24">
        <v>64</v>
      </c>
      <c r="BB135" s="24">
        <v>1</v>
      </c>
      <c r="BC135" s="20">
        <f t="shared" si="24"/>
        <v>0</v>
      </c>
      <c r="BD135" s="20" t="str">
        <f t="shared" si="25"/>
        <v/>
      </c>
      <c r="BE135" s="953" t="e">
        <f>VLOOKUP(BC135&amp;"_令和4年度",データシート3!A:AB,MATCH("ea_"&amp;"太陽光（建物系）"&amp;"_年間発電",データシート3!$A$1:$AB$1,0),0)/10^3+VLOOKUP(BC135&amp;"_令和4年度",データシート3!A:AB,MATCH("ea_"&amp;"太陽光（土地系）"&amp;"_年間発電",データシート3!$A$1:$AB$1,0),0)/10^3</f>
        <v>#N/A</v>
      </c>
      <c r="BF135" s="953" t="e">
        <f>VLOOKUP(BC135&amp;"_令和4年度",データシート3!A:AB,MATCH("ea_"&amp;"風力（陸上）"&amp;"_年間発電",データシート3!$A$1:$AB$1,0),0)/10^3</f>
        <v>#N/A</v>
      </c>
      <c r="BG135" s="953" t="e">
        <f>VLOOKUP(BC135&amp;"_令和4年度",データシート3!A:AB,MATCH("ea_"&amp;"中小水（河川）"&amp;"_年間発電",データシート3!$A$1:$AB$1,0),0)/10^3+VLOOKUP(BC135&amp;"_令和4年度",データシート3!A:AB,MATCH("ea_"&amp;"中小水（農業用水路）"&amp;"_年間発電",データシート3!$A$1:$AB$1,0),0)/10^3</f>
        <v>#N/A</v>
      </c>
      <c r="BH135" s="953" t="e">
        <f>VLOOKUP(BC135&amp;"_令和4年度",データシート3!A:AB,MATCH("ea_"&amp;"地熱（蒸気フラッシュ発電）"&amp;"_年間発電",データシート3!$A$1:$AB$1,0),0)/10^3+VLOOKUP(BC135&amp;"_令和4年度",データシート3!A:AB,MATCH("ea_"&amp;"地熱（バイナリー発電）"&amp;"_年間発電",データシート3!$A$1:$AB$1,0),0)/10^3+VLOOKUP(BC135&amp;"_令和4年度",データシート3!A:AB,MATCH("ea_"&amp;"地熱（低温バイナリー発電）"&amp;"_年間発電",データシート3!$A$1:$AB$1,0),0)/10^3</f>
        <v>#N/A</v>
      </c>
      <c r="BI135" s="953" t="e">
        <f t="shared" si="26"/>
        <v>#N/A</v>
      </c>
      <c r="BJ135" s="953" t="e">
        <f>(VLOOKUP($BC135&amp;"_"&amp;$AZ$8,データシート3!$A:$AM,MATCH("da_製造業",データシート3!$A$1:$AM$1,0),0)+VLOOKUP($BC135&amp;"_"&amp;$AZ$8,データシート3!$A:$AM,MATCH("da_建設業・鉱業",データシート3!$A$1:$AM$1,0),0)+VLOOKUP($BC135&amp;"_"&amp;$AZ$8,データシート3!$A:$AM,MATCH("da_農林水産業",データシート3!$A$1:$AM$1,0),0)+VLOOKUP($BC135&amp;"_"&amp;$AZ$8,データシート3!$A:$AM,MATCH("da_業務",データシート3!$A$1:$AM$1,0),0)+VLOOKUP($BC135&amp;"_"&amp;$AZ$8,データシート3!$A:$AM,MATCH("da_家庭",データシート3!$A$1:$AM$1,0),0)+VLOOKUP($BC135&amp;"_"&amp;$AZ$8,データシート3!$A:$AM,MATCH("da_鉄道",データシート3!$A$1:$AM$1,0),0))/10^3</f>
        <v>#N/A</v>
      </c>
      <c r="BK135" s="953" t="e">
        <f t="shared" si="27"/>
        <v>#N/A</v>
      </c>
      <c r="BL135" s="953" t="e">
        <f t="shared" si="28"/>
        <v>#N/A</v>
      </c>
      <c r="BM135" s="953" t="e">
        <f t="shared" si="29"/>
        <v>#N/A</v>
      </c>
    </row>
    <row r="136" spans="1:65" ht="29.1" customHeight="1">
      <c r="A136" s="209"/>
      <c r="B136" s="517"/>
      <c r="C136" s="209"/>
      <c r="D136" s="209"/>
      <c r="E136" s="209"/>
      <c r="F136" s="209"/>
      <c r="G136" s="209"/>
      <c r="H136" s="209"/>
      <c r="I136" s="209"/>
      <c r="J136" s="209"/>
      <c r="K136" s="209"/>
      <c r="L136" s="209"/>
      <c r="M136" s="209"/>
      <c r="N136" s="209"/>
      <c r="O136" s="523"/>
      <c r="P136" s="209"/>
      <c r="Q136" s="517"/>
      <c r="R136" s="209"/>
      <c r="S136" s="209"/>
      <c r="T136" s="209"/>
      <c r="U136" s="209"/>
      <c r="V136" s="209"/>
      <c r="W136" s="209"/>
      <c r="X136" s="209"/>
      <c r="Y136" s="209"/>
      <c r="Z136" s="209"/>
      <c r="AA136" s="209"/>
      <c r="AB136" s="209"/>
      <c r="AC136" s="209"/>
      <c r="AD136" s="209"/>
      <c r="AE136" s="523"/>
      <c r="AF136" s="209"/>
      <c r="AG136" s="517"/>
      <c r="AH136" s="209"/>
      <c r="AI136" s="209"/>
      <c r="AJ136" s="209"/>
      <c r="AK136" s="209"/>
      <c r="AL136" s="209"/>
      <c r="AM136" s="209"/>
      <c r="AN136" s="209"/>
      <c r="AO136" s="209"/>
      <c r="AP136" s="209"/>
      <c r="AQ136" s="269"/>
      <c r="AR136" s="274"/>
      <c r="AS136" s="269"/>
      <c r="AT136" s="518"/>
      <c r="AU136" s="209"/>
      <c r="AX136" s="20">
        <f>比較地域マスタ!AD71</f>
        <v>0</v>
      </c>
      <c r="AY136" s="20" t="str">
        <f>IF(IFERROR(比較地域マスタ!$AE71,"")=0,"",IFERROR(比較地域マスタ!$AE71,""))</f>
        <v/>
      </c>
      <c r="AZ136" s="18"/>
      <c r="BA136" s="24">
        <v>65</v>
      </c>
      <c r="BB136" s="24">
        <v>1</v>
      </c>
      <c r="BC136" s="20">
        <f t="shared" si="24"/>
        <v>0</v>
      </c>
      <c r="BD136" s="20" t="str">
        <f t="shared" si="25"/>
        <v/>
      </c>
      <c r="BE136" s="953" t="e">
        <f>VLOOKUP(BC136&amp;"_令和4年度",データシート3!A:AB,MATCH("ea_"&amp;"太陽光（建物系）"&amp;"_年間発電",データシート3!$A$1:$AB$1,0),0)/10^3+VLOOKUP(BC136&amp;"_令和4年度",データシート3!A:AB,MATCH("ea_"&amp;"太陽光（土地系）"&amp;"_年間発電",データシート3!$A$1:$AB$1,0),0)/10^3</f>
        <v>#N/A</v>
      </c>
      <c r="BF136" s="953" t="e">
        <f>VLOOKUP(BC136&amp;"_令和4年度",データシート3!A:AB,MATCH("ea_"&amp;"風力（陸上）"&amp;"_年間発電",データシート3!$A$1:$AB$1,0),0)/10^3</f>
        <v>#N/A</v>
      </c>
      <c r="BG136" s="953" t="e">
        <f>VLOOKUP(BC136&amp;"_令和4年度",データシート3!A:AB,MATCH("ea_"&amp;"中小水（河川）"&amp;"_年間発電",データシート3!$A$1:$AB$1,0),0)/10^3+VLOOKUP(BC136&amp;"_令和4年度",データシート3!A:AB,MATCH("ea_"&amp;"中小水（農業用水路）"&amp;"_年間発電",データシート3!$A$1:$AB$1,0),0)/10^3</f>
        <v>#N/A</v>
      </c>
      <c r="BH136" s="953" t="e">
        <f>VLOOKUP(BC136&amp;"_令和4年度",データシート3!A:AB,MATCH("ea_"&amp;"地熱（蒸気フラッシュ発電）"&amp;"_年間発電",データシート3!$A$1:$AB$1,0),0)/10^3+VLOOKUP(BC136&amp;"_令和4年度",データシート3!A:AB,MATCH("ea_"&amp;"地熱（バイナリー発電）"&amp;"_年間発電",データシート3!$A$1:$AB$1,0),0)/10^3+VLOOKUP(BC136&amp;"_令和4年度",データシート3!A:AB,MATCH("ea_"&amp;"地熱（低温バイナリー発電）"&amp;"_年間発電",データシート3!$A$1:$AB$1,0),0)/10^3</f>
        <v>#N/A</v>
      </c>
      <c r="BI136" s="953" t="e">
        <f t="shared" si="26"/>
        <v>#N/A</v>
      </c>
      <c r="BJ136" s="953" t="e">
        <f>(VLOOKUP($BC136&amp;"_"&amp;$AZ$8,データシート3!$A:$AM,MATCH("da_製造業",データシート3!$A$1:$AM$1,0),0)+VLOOKUP($BC136&amp;"_"&amp;$AZ$8,データシート3!$A:$AM,MATCH("da_建設業・鉱業",データシート3!$A$1:$AM$1,0),0)+VLOOKUP($BC136&amp;"_"&amp;$AZ$8,データシート3!$A:$AM,MATCH("da_農林水産業",データシート3!$A$1:$AM$1,0),0)+VLOOKUP($BC136&amp;"_"&amp;$AZ$8,データシート3!$A:$AM,MATCH("da_業務",データシート3!$A$1:$AM$1,0),0)+VLOOKUP($BC136&amp;"_"&amp;$AZ$8,データシート3!$A:$AM,MATCH("da_家庭",データシート3!$A$1:$AM$1,0),0)+VLOOKUP($BC136&amp;"_"&amp;$AZ$8,データシート3!$A:$AM,MATCH("da_鉄道",データシート3!$A$1:$AM$1,0),0))/10^3</f>
        <v>#N/A</v>
      </c>
      <c r="BK136" s="953" t="e">
        <f t="shared" ref="BK136:BK167" si="30">BI136-BJ136</f>
        <v>#N/A</v>
      </c>
      <c r="BL136" s="953" t="e">
        <f t="shared" ref="BL136:BL167" si="31">IF(BK136&gt;0,0,BK136)</f>
        <v>#N/A</v>
      </c>
      <c r="BM136" s="953" t="e">
        <f t="shared" ref="BM136:BM167" si="32">IF(BK136&gt;0,BK136,0)</f>
        <v>#N/A</v>
      </c>
    </row>
    <row r="137" spans="1:65" ht="29.1" customHeight="1">
      <c r="A137" s="209"/>
      <c r="B137" s="517"/>
      <c r="C137" s="209"/>
      <c r="D137" s="209"/>
      <c r="E137" s="209"/>
      <c r="F137" s="209"/>
      <c r="G137" s="209"/>
      <c r="H137" s="209"/>
      <c r="I137" s="209"/>
      <c r="J137" s="209"/>
      <c r="K137" s="209"/>
      <c r="L137" s="209"/>
      <c r="M137" s="209"/>
      <c r="N137" s="209"/>
      <c r="O137" s="523"/>
      <c r="P137" s="209"/>
      <c r="Q137" s="517"/>
      <c r="R137" s="209"/>
      <c r="S137" s="209"/>
      <c r="T137" s="209"/>
      <c r="U137" s="209"/>
      <c r="V137" s="209"/>
      <c r="W137" s="209"/>
      <c r="X137" s="209"/>
      <c r="Y137" s="209"/>
      <c r="Z137" s="209"/>
      <c r="AA137" s="209"/>
      <c r="AB137" s="209"/>
      <c r="AC137" s="209"/>
      <c r="AD137" s="209"/>
      <c r="AE137" s="523"/>
      <c r="AF137" s="209"/>
      <c r="AG137" s="517"/>
      <c r="AH137" s="209"/>
      <c r="AI137" s="209"/>
      <c r="AJ137" s="209"/>
      <c r="AK137" s="209"/>
      <c r="AL137" s="209"/>
      <c r="AM137" s="209"/>
      <c r="AN137" s="209"/>
      <c r="AO137" s="209"/>
      <c r="AP137" s="209"/>
      <c r="AQ137" s="269"/>
      <c r="AR137" s="274"/>
      <c r="AS137" s="269"/>
      <c r="AT137" s="518"/>
      <c r="AU137" s="209"/>
      <c r="AX137" s="20">
        <f>比較地域マスタ!AD72</f>
        <v>0</v>
      </c>
      <c r="AY137" s="20" t="str">
        <f>IF(IFERROR(比較地域マスタ!$AE72,"")=0,"",IFERROR(比較地域マスタ!$AE72,""))</f>
        <v/>
      </c>
      <c r="AZ137" s="18"/>
      <c r="BA137" s="24">
        <v>66</v>
      </c>
      <c r="BB137" s="24">
        <v>1</v>
      </c>
      <c r="BC137" s="20">
        <f t="shared" ref="BC137:BC180" si="33">AX137</f>
        <v>0</v>
      </c>
      <c r="BD137" s="20" t="str">
        <f t="shared" ref="BD137:BD180" si="34">AY137</f>
        <v/>
      </c>
      <c r="BE137" s="953" t="e">
        <f>VLOOKUP(BC137&amp;"_令和4年度",データシート3!A:AB,MATCH("ea_"&amp;"太陽光（建物系）"&amp;"_年間発電",データシート3!$A$1:$AB$1,0),0)/10^3+VLOOKUP(BC137&amp;"_令和4年度",データシート3!A:AB,MATCH("ea_"&amp;"太陽光（土地系）"&amp;"_年間発電",データシート3!$A$1:$AB$1,0),0)/10^3</f>
        <v>#N/A</v>
      </c>
      <c r="BF137" s="953" t="e">
        <f>VLOOKUP(BC137&amp;"_令和4年度",データシート3!A:AB,MATCH("ea_"&amp;"風力（陸上）"&amp;"_年間発電",データシート3!$A$1:$AB$1,0),0)/10^3</f>
        <v>#N/A</v>
      </c>
      <c r="BG137" s="953" t="e">
        <f>VLOOKUP(BC137&amp;"_令和4年度",データシート3!A:AB,MATCH("ea_"&amp;"中小水（河川）"&amp;"_年間発電",データシート3!$A$1:$AB$1,0),0)/10^3+VLOOKUP(BC137&amp;"_令和4年度",データシート3!A:AB,MATCH("ea_"&amp;"中小水（農業用水路）"&amp;"_年間発電",データシート3!$A$1:$AB$1,0),0)/10^3</f>
        <v>#N/A</v>
      </c>
      <c r="BH137" s="953" t="e">
        <f>VLOOKUP(BC137&amp;"_令和4年度",データシート3!A:AB,MATCH("ea_"&amp;"地熱（蒸気フラッシュ発電）"&amp;"_年間発電",データシート3!$A$1:$AB$1,0),0)/10^3+VLOOKUP(BC137&amp;"_令和4年度",データシート3!A:AB,MATCH("ea_"&amp;"地熱（バイナリー発電）"&amp;"_年間発電",データシート3!$A$1:$AB$1,0),0)/10^3+VLOOKUP(BC137&amp;"_令和4年度",データシート3!A:AB,MATCH("ea_"&amp;"地熱（低温バイナリー発電）"&amp;"_年間発電",データシート3!$A$1:$AB$1,0),0)/10^3</f>
        <v>#N/A</v>
      </c>
      <c r="BI137" s="953" t="e">
        <f t="shared" ref="BI137:BI200" si="35">SUM(BE137:BH137)</f>
        <v>#N/A</v>
      </c>
      <c r="BJ137" s="953" t="e">
        <f>(VLOOKUP($BC137&amp;"_"&amp;$AZ$8,データシート3!$A:$AM,MATCH("da_製造業",データシート3!$A$1:$AM$1,0),0)+VLOOKUP($BC137&amp;"_"&amp;$AZ$8,データシート3!$A:$AM,MATCH("da_建設業・鉱業",データシート3!$A$1:$AM$1,0),0)+VLOOKUP($BC137&amp;"_"&amp;$AZ$8,データシート3!$A:$AM,MATCH("da_農林水産業",データシート3!$A$1:$AM$1,0),0)+VLOOKUP($BC137&amp;"_"&amp;$AZ$8,データシート3!$A:$AM,MATCH("da_業務",データシート3!$A$1:$AM$1,0),0)+VLOOKUP($BC137&amp;"_"&amp;$AZ$8,データシート3!$A:$AM,MATCH("da_家庭",データシート3!$A$1:$AM$1,0),0)+VLOOKUP($BC137&amp;"_"&amp;$AZ$8,データシート3!$A:$AM,MATCH("da_鉄道",データシート3!$A$1:$AM$1,0),0))/10^3</f>
        <v>#N/A</v>
      </c>
      <c r="BK137" s="953" t="e">
        <f t="shared" si="30"/>
        <v>#N/A</v>
      </c>
      <c r="BL137" s="953" t="e">
        <f t="shared" si="31"/>
        <v>#N/A</v>
      </c>
      <c r="BM137" s="953" t="e">
        <f t="shared" si="32"/>
        <v>#N/A</v>
      </c>
    </row>
    <row r="138" spans="1:65" ht="29.1" customHeight="1">
      <c r="A138" s="209"/>
      <c r="B138" s="517"/>
      <c r="C138" s="209"/>
      <c r="D138" s="209"/>
      <c r="E138" s="209"/>
      <c r="F138" s="209"/>
      <c r="G138" s="209"/>
      <c r="H138" s="209"/>
      <c r="I138" s="209"/>
      <c r="J138" s="209"/>
      <c r="K138" s="209"/>
      <c r="L138" s="209"/>
      <c r="M138" s="209"/>
      <c r="N138" s="209"/>
      <c r="O138" s="523"/>
      <c r="P138" s="209"/>
      <c r="Q138" s="517"/>
      <c r="R138" s="209"/>
      <c r="S138" s="209"/>
      <c r="T138" s="209"/>
      <c r="U138" s="209"/>
      <c r="V138" s="209"/>
      <c r="W138" s="209"/>
      <c r="X138" s="209"/>
      <c r="Y138" s="209"/>
      <c r="Z138" s="209"/>
      <c r="AA138" s="209"/>
      <c r="AB138" s="209"/>
      <c r="AC138" s="209"/>
      <c r="AD138" s="209"/>
      <c r="AE138" s="523"/>
      <c r="AF138" s="209"/>
      <c r="AG138" s="517"/>
      <c r="AH138" s="209"/>
      <c r="AI138" s="209"/>
      <c r="AJ138" s="209"/>
      <c r="AK138" s="209"/>
      <c r="AL138" s="209"/>
      <c r="AM138" s="209"/>
      <c r="AN138" s="209"/>
      <c r="AO138" s="209"/>
      <c r="AP138" s="209"/>
      <c r="AQ138" s="269"/>
      <c r="AR138" s="274"/>
      <c r="AS138" s="269"/>
      <c r="AT138" s="518"/>
      <c r="AU138" s="209"/>
      <c r="AX138" s="20">
        <f>比較地域マスタ!AD73</f>
        <v>0</v>
      </c>
      <c r="AY138" s="20" t="str">
        <f>IF(IFERROR(比較地域マスタ!$AE73,"")=0,"",IFERROR(比較地域マスタ!$AE73,""))</f>
        <v/>
      </c>
      <c r="AZ138" s="18"/>
      <c r="BA138" s="24">
        <v>67</v>
      </c>
      <c r="BB138" s="24">
        <v>1</v>
      </c>
      <c r="BC138" s="20">
        <f t="shared" si="33"/>
        <v>0</v>
      </c>
      <c r="BD138" s="20" t="str">
        <f t="shared" si="34"/>
        <v/>
      </c>
      <c r="BE138" s="953" t="e">
        <f>VLOOKUP(BC138&amp;"_令和4年度",データシート3!A:AB,MATCH("ea_"&amp;"太陽光（建物系）"&amp;"_年間発電",データシート3!$A$1:$AB$1,0),0)/10^3+VLOOKUP(BC138&amp;"_令和4年度",データシート3!A:AB,MATCH("ea_"&amp;"太陽光（土地系）"&amp;"_年間発電",データシート3!$A$1:$AB$1,0),0)/10^3</f>
        <v>#N/A</v>
      </c>
      <c r="BF138" s="953" t="e">
        <f>VLOOKUP(BC138&amp;"_令和4年度",データシート3!A:AB,MATCH("ea_"&amp;"風力（陸上）"&amp;"_年間発電",データシート3!$A$1:$AB$1,0),0)/10^3</f>
        <v>#N/A</v>
      </c>
      <c r="BG138" s="953" t="e">
        <f>VLOOKUP(BC138&amp;"_令和4年度",データシート3!A:AB,MATCH("ea_"&amp;"中小水（河川）"&amp;"_年間発電",データシート3!$A$1:$AB$1,0),0)/10^3+VLOOKUP(BC138&amp;"_令和4年度",データシート3!A:AB,MATCH("ea_"&amp;"中小水（農業用水路）"&amp;"_年間発電",データシート3!$A$1:$AB$1,0),0)/10^3</f>
        <v>#N/A</v>
      </c>
      <c r="BH138" s="953" t="e">
        <f>VLOOKUP(BC138&amp;"_令和4年度",データシート3!A:AB,MATCH("ea_"&amp;"地熱（蒸気フラッシュ発電）"&amp;"_年間発電",データシート3!$A$1:$AB$1,0),0)/10^3+VLOOKUP(BC138&amp;"_令和4年度",データシート3!A:AB,MATCH("ea_"&amp;"地熱（バイナリー発電）"&amp;"_年間発電",データシート3!$A$1:$AB$1,0),0)/10^3+VLOOKUP(BC138&amp;"_令和4年度",データシート3!A:AB,MATCH("ea_"&amp;"地熱（低温バイナリー発電）"&amp;"_年間発電",データシート3!$A$1:$AB$1,0),0)/10^3</f>
        <v>#N/A</v>
      </c>
      <c r="BI138" s="953" t="e">
        <f t="shared" si="35"/>
        <v>#N/A</v>
      </c>
      <c r="BJ138" s="953" t="e">
        <f>(VLOOKUP($BC138&amp;"_"&amp;$AZ$8,データシート3!$A:$AM,MATCH("da_製造業",データシート3!$A$1:$AM$1,0),0)+VLOOKUP($BC138&amp;"_"&amp;$AZ$8,データシート3!$A:$AM,MATCH("da_建設業・鉱業",データシート3!$A$1:$AM$1,0),0)+VLOOKUP($BC138&amp;"_"&amp;$AZ$8,データシート3!$A:$AM,MATCH("da_農林水産業",データシート3!$A$1:$AM$1,0),0)+VLOOKUP($BC138&amp;"_"&amp;$AZ$8,データシート3!$A:$AM,MATCH("da_業務",データシート3!$A$1:$AM$1,0),0)+VLOOKUP($BC138&amp;"_"&amp;$AZ$8,データシート3!$A:$AM,MATCH("da_家庭",データシート3!$A$1:$AM$1,0),0)+VLOOKUP($BC138&amp;"_"&amp;$AZ$8,データシート3!$A:$AM,MATCH("da_鉄道",データシート3!$A$1:$AM$1,0),0))/10^3</f>
        <v>#N/A</v>
      </c>
      <c r="BK138" s="953" t="e">
        <f t="shared" si="30"/>
        <v>#N/A</v>
      </c>
      <c r="BL138" s="953" t="e">
        <f t="shared" si="31"/>
        <v>#N/A</v>
      </c>
      <c r="BM138" s="953" t="e">
        <f t="shared" si="32"/>
        <v>#N/A</v>
      </c>
    </row>
    <row r="139" spans="1:65">
      <c r="A139" s="209"/>
      <c r="B139" s="517"/>
      <c r="C139" s="209"/>
      <c r="D139" s="209"/>
      <c r="E139" s="209"/>
      <c r="F139" s="209"/>
      <c r="G139" s="209"/>
      <c r="H139" s="209"/>
      <c r="I139" s="209"/>
      <c r="J139" s="209"/>
      <c r="K139" s="209"/>
      <c r="L139" s="209"/>
      <c r="M139" s="209"/>
      <c r="N139" s="209"/>
      <c r="O139" s="523"/>
      <c r="P139" s="209"/>
      <c r="Q139" s="517"/>
      <c r="R139" s="209"/>
      <c r="S139" s="209"/>
      <c r="T139" s="209"/>
      <c r="U139" s="209"/>
      <c r="V139" s="209"/>
      <c r="W139" s="209"/>
      <c r="X139" s="209"/>
      <c r="Y139" s="209"/>
      <c r="Z139" s="209"/>
      <c r="AA139" s="209"/>
      <c r="AB139" s="209"/>
      <c r="AC139" s="209"/>
      <c r="AD139" s="209"/>
      <c r="AE139" s="523"/>
      <c r="AF139" s="209"/>
      <c r="AG139" s="517"/>
      <c r="AH139" s="209"/>
      <c r="AI139" s="209"/>
      <c r="AJ139" s="209"/>
      <c r="AK139" s="209"/>
      <c r="AL139" s="209"/>
      <c r="AM139" s="209"/>
      <c r="AN139" s="209"/>
      <c r="AO139" s="209"/>
      <c r="AP139" s="209"/>
      <c r="AQ139" s="269"/>
      <c r="AR139" s="274"/>
      <c r="AS139" s="269"/>
      <c r="AT139" s="518"/>
      <c r="AU139" s="209"/>
      <c r="AX139" s="20">
        <f>比較地域マスタ!AD74</f>
        <v>0</v>
      </c>
      <c r="AY139" s="20" t="str">
        <f>IF(IFERROR(比較地域マスタ!$AE74,"")=0,"",IFERROR(比較地域マスタ!$AE74,""))</f>
        <v/>
      </c>
      <c r="AZ139" s="18"/>
      <c r="BA139" s="24">
        <v>68</v>
      </c>
      <c r="BB139" s="24">
        <v>1</v>
      </c>
      <c r="BC139" s="20">
        <f t="shared" si="33"/>
        <v>0</v>
      </c>
      <c r="BD139" s="20" t="str">
        <f t="shared" si="34"/>
        <v/>
      </c>
      <c r="BE139" s="953" t="e">
        <f>VLOOKUP(BC139&amp;"_令和4年度",データシート3!A:AB,MATCH("ea_"&amp;"太陽光（建物系）"&amp;"_年間発電",データシート3!$A$1:$AB$1,0),0)/10^3+VLOOKUP(BC139&amp;"_令和4年度",データシート3!A:AB,MATCH("ea_"&amp;"太陽光（土地系）"&amp;"_年間発電",データシート3!$A$1:$AB$1,0),0)/10^3</f>
        <v>#N/A</v>
      </c>
      <c r="BF139" s="953" t="e">
        <f>VLOOKUP(BC139&amp;"_令和4年度",データシート3!A:AB,MATCH("ea_"&amp;"風力（陸上）"&amp;"_年間発電",データシート3!$A$1:$AB$1,0),0)/10^3</f>
        <v>#N/A</v>
      </c>
      <c r="BG139" s="953" t="e">
        <f>VLOOKUP(BC139&amp;"_令和4年度",データシート3!A:AB,MATCH("ea_"&amp;"中小水（河川）"&amp;"_年間発電",データシート3!$A$1:$AB$1,0),0)/10^3+VLOOKUP(BC139&amp;"_令和4年度",データシート3!A:AB,MATCH("ea_"&amp;"中小水（農業用水路）"&amp;"_年間発電",データシート3!$A$1:$AB$1,0),0)/10^3</f>
        <v>#N/A</v>
      </c>
      <c r="BH139" s="953" t="e">
        <f>VLOOKUP(BC139&amp;"_令和4年度",データシート3!A:AB,MATCH("ea_"&amp;"地熱（蒸気フラッシュ発電）"&amp;"_年間発電",データシート3!$A$1:$AB$1,0),0)/10^3+VLOOKUP(BC139&amp;"_令和4年度",データシート3!A:AB,MATCH("ea_"&amp;"地熱（バイナリー発電）"&amp;"_年間発電",データシート3!$A$1:$AB$1,0),0)/10^3+VLOOKUP(BC139&amp;"_令和4年度",データシート3!A:AB,MATCH("ea_"&amp;"地熱（低温バイナリー発電）"&amp;"_年間発電",データシート3!$A$1:$AB$1,0),0)/10^3</f>
        <v>#N/A</v>
      </c>
      <c r="BI139" s="953" t="e">
        <f t="shared" si="35"/>
        <v>#N/A</v>
      </c>
      <c r="BJ139" s="953" t="e">
        <f>(VLOOKUP($BC139&amp;"_"&amp;$AZ$8,データシート3!$A:$AM,MATCH("da_製造業",データシート3!$A$1:$AM$1,0),0)+VLOOKUP($BC139&amp;"_"&amp;$AZ$8,データシート3!$A:$AM,MATCH("da_建設業・鉱業",データシート3!$A$1:$AM$1,0),0)+VLOOKUP($BC139&amp;"_"&amp;$AZ$8,データシート3!$A:$AM,MATCH("da_農林水産業",データシート3!$A$1:$AM$1,0),0)+VLOOKUP($BC139&amp;"_"&amp;$AZ$8,データシート3!$A:$AM,MATCH("da_業務",データシート3!$A$1:$AM$1,0),0)+VLOOKUP($BC139&amp;"_"&amp;$AZ$8,データシート3!$A:$AM,MATCH("da_家庭",データシート3!$A$1:$AM$1,0),0)+VLOOKUP($BC139&amp;"_"&amp;$AZ$8,データシート3!$A:$AM,MATCH("da_鉄道",データシート3!$A$1:$AM$1,0),0))/10^3</f>
        <v>#N/A</v>
      </c>
      <c r="BK139" s="953" t="e">
        <f t="shared" si="30"/>
        <v>#N/A</v>
      </c>
      <c r="BL139" s="953" t="e">
        <f t="shared" si="31"/>
        <v>#N/A</v>
      </c>
      <c r="BM139" s="953" t="e">
        <f t="shared" si="32"/>
        <v>#N/A</v>
      </c>
    </row>
    <row r="140" spans="1:65">
      <c r="A140" s="209"/>
      <c r="B140" s="517"/>
      <c r="C140" s="209"/>
      <c r="D140" s="209"/>
      <c r="E140" s="209"/>
      <c r="F140" s="209"/>
      <c r="G140" s="209"/>
      <c r="H140" s="209"/>
      <c r="I140" s="209"/>
      <c r="J140" s="209"/>
      <c r="K140" s="209"/>
      <c r="L140" s="209"/>
      <c r="M140" s="209"/>
      <c r="N140" s="209"/>
      <c r="O140" s="523"/>
      <c r="P140" s="209"/>
      <c r="Q140" s="517"/>
      <c r="R140" s="209"/>
      <c r="S140" s="209"/>
      <c r="T140" s="209"/>
      <c r="U140" s="209"/>
      <c r="V140" s="209"/>
      <c r="W140" s="209"/>
      <c r="X140" s="209"/>
      <c r="Y140" s="209"/>
      <c r="Z140" s="209"/>
      <c r="AA140" s="209"/>
      <c r="AB140" s="209"/>
      <c r="AC140" s="209"/>
      <c r="AD140" s="209"/>
      <c r="AE140" s="523"/>
      <c r="AF140" s="209"/>
      <c r="AG140" s="517"/>
      <c r="AH140" s="209"/>
      <c r="AI140" s="209"/>
      <c r="AJ140" s="209"/>
      <c r="AK140" s="209"/>
      <c r="AL140" s="209"/>
      <c r="AM140" s="209"/>
      <c r="AN140" s="209"/>
      <c r="AO140" s="209"/>
      <c r="AP140" s="209"/>
      <c r="AQ140" s="269"/>
      <c r="AR140" s="274"/>
      <c r="AS140" s="269"/>
      <c r="AT140" s="518"/>
      <c r="AU140" s="209"/>
      <c r="AX140" s="20">
        <f>比較地域マスタ!AD75</f>
        <v>0</v>
      </c>
      <c r="AY140" s="20" t="str">
        <f>IF(IFERROR(比較地域マスタ!$AE75,"")=0,"",IFERROR(比較地域マスタ!$AE75,""))</f>
        <v/>
      </c>
      <c r="AZ140" s="18"/>
      <c r="BA140" s="24">
        <v>69</v>
      </c>
      <c r="BB140" s="24">
        <v>1</v>
      </c>
      <c r="BC140" s="20">
        <f t="shared" si="33"/>
        <v>0</v>
      </c>
      <c r="BD140" s="20" t="str">
        <f t="shared" si="34"/>
        <v/>
      </c>
      <c r="BE140" s="953" t="e">
        <f>VLOOKUP(BC140&amp;"_令和4年度",データシート3!A:AB,MATCH("ea_"&amp;"太陽光（建物系）"&amp;"_年間発電",データシート3!$A$1:$AB$1,0),0)/10^3+VLOOKUP(BC140&amp;"_令和4年度",データシート3!A:AB,MATCH("ea_"&amp;"太陽光（土地系）"&amp;"_年間発電",データシート3!$A$1:$AB$1,0),0)/10^3</f>
        <v>#N/A</v>
      </c>
      <c r="BF140" s="953" t="e">
        <f>VLOOKUP(BC140&amp;"_令和4年度",データシート3!A:AB,MATCH("ea_"&amp;"風力（陸上）"&amp;"_年間発電",データシート3!$A$1:$AB$1,0),0)/10^3</f>
        <v>#N/A</v>
      </c>
      <c r="BG140" s="953" t="e">
        <f>VLOOKUP(BC140&amp;"_令和4年度",データシート3!A:AB,MATCH("ea_"&amp;"中小水（河川）"&amp;"_年間発電",データシート3!$A$1:$AB$1,0),0)/10^3+VLOOKUP(BC140&amp;"_令和4年度",データシート3!A:AB,MATCH("ea_"&amp;"中小水（農業用水路）"&amp;"_年間発電",データシート3!$A$1:$AB$1,0),0)/10^3</f>
        <v>#N/A</v>
      </c>
      <c r="BH140" s="953" t="e">
        <f>VLOOKUP(BC140&amp;"_令和4年度",データシート3!A:AB,MATCH("ea_"&amp;"地熱（蒸気フラッシュ発電）"&amp;"_年間発電",データシート3!$A$1:$AB$1,0),0)/10^3+VLOOKUP(BC140&amp;"_令和4年度",データシート3!A:AB,MATCH("ea_"&amp;"地熱（バイナリー発電）"&amp;"_年間発電",データシート3!$A$1:$AB$1,0),0)/10^3+VLOOKUP(BC140&amp;"_令和4年度",データシート3!A:AB,MATCH("ea_"&amp;"地熱（低温バイナリー発電）"&amp;"_年間発電",データシート3!$A$1:$AB$1,0),0)/10^3</f>
        <v>#N/A</v>
      </c>
      <c r="BI140" s="953" t="e">
        <f t="shared" si="35"/>
        <v>#N/A</v>
      </c>
      <c r="BJ140" s="953" t="e">
        <f>(VLOOKUP($BC140&amp;"_"&amp;$AZ$8,データシート3!$A:$AM,MATCH("da_製造業",データシート3!$A$1:$AM$1,0),0)+VLOOKUP($BC140&amp;"_"&amp;$AZ$8,データシート3!$A:$AM,MATCH("da_建設業・鉱業",データシート3!$A$1:$AM$1,0),0)+VLOOKUP($BC140&amp;"_"&amp;$AZ$8,データシート3!$A:$AM,MATCH("da_農林水産業",データシート3!$A$1:$AM$1,0),0)+VLOOKUP($BC140&amp;"_"&amp;$AZ$8,データシート3!$A:$AM,MATCH("da_業務",データシート3!$A$1:$AM$1,0),0)+VLOOKUP($BC140&amp;"_"&amp;$AZ$8,データシート3!$A:$AM,MATCH("da_家庭",データシート3!$A$1:$AM$1,0),0)+VLOOKUP($BC140&amp;"_"&amp;$AZ$8,データシート3!$A:$AM,MATCH("da_鉄道",データシート3!$A$1:$AM$1,0),0))/10^3</f>
        <v>#N/A</v>
      </c>
      <c r="BK140" s="953" t="e">
        <f t="shared" si="30"/>
        <v>#N/A</v>
      </c>
      <c r="BL140" s="953" t="e">
        <f t="shared" si="31"/>
        <v>#N/A</v>
      </c>
      <c r="BM140" s="953" t="e">
        <f t="shared" si="32"/>
        <v>#N/A</v>
      </c>
    </row>
    <row r="141" spans="1:65">
      <c r="A141" s="209"/>
      <c r="B141" s="517"/>
      <c r="C141" s="209"/>
      <c r="D141" s="209"/>
      <c r="E141" s="209"/>
      <c r="F141" s="209"/>
      <c r="G141" s="209"/>
      <c r="H141" s="209"/>
      <c r="I141" s="209"/>
      <c r="J141" s="209"/>
      <c r="K141" s="209"/>
      <c r="L141" s="209"/>
      <c r="M141" s="209"/>
      <c r="N141" s="209"/>
      <c r="O141" s="523"/>
      <c r="P141" s="209"/>
      <c r="Q141" s="517"/>
      <c r="R141" s="209"/>
      <c r="S141" s="209"/>
      <c r="T141" s="209"/>
      <c r="U141" s="209"/>
      <c r="V141" s="209"/>
      <c r="W141" s="209"/>
      <c r="X141" s="209"/>
      <c r="Y141" s="209"/>
      <c r="Z141" s="209"/>
      <c r="AA141" s="209"/>
      <c r="AB141" s="209"/>
      <c r="AC141" s="209"/>
      <c r="AD141" s="209"/>
      <c r="AE141" s="523"/>
      <c r="AF141" s="209"/>
      <c r="AG141" s="517"/>
      <c r="AH141" s="209"/>
      <c r="AI141" s="209"/>
      <c r="AJ141" s="209"/>
      <c r="AK141" s="209"/>
      <c r="AL141" s="209"/>
      <c r="AM141" s="209"/>
      <c r="AN141" s="209"/>
      <c r="AO141" s="209"/>
      <c r="AP141" s="209"/>
      <c r="AQ141" s="269"/>
      <c r="AR141" s="274"/>
      <c r="AS141" s="269"/>
      <c r="AT141" s="518"/>
      <c r="AU141" s="209"/>
      <c r="AX141" s="20">
        <f>比較地域マスタ!AD76</f>
        <v>0</v>
      </c>
      <c r="AY141" s="20" t="str">
        <f>IF(IFERROR(比較地域マスタ!$AE76,"")=0,"",IFERROR(比較地域マスタ!$AE76,""))</f>
        <v/>
      </c>
      <c r="AZ141" s="18"/>
      <c r="BA141" s="24">
        <v>70</v>
      </c>
      <c r="BB141" s="24">
        <v>1</v>
      </c>
      <c r="BC141" s="20">
        <f t="shared" si="33"/>
        <v>0</v>
      </c>
      <c r="BD141" s="20" t="str">
        <f t="shared" si="34"/>
        <v/>
      </c>
      <c r="BE141" s="953" t="e">
        <f>VLOOKUP(BC141&amp;"_令和4年度",データシート3!A:AB,MATCH("ea_"&amp;"太陽光（建物系）"&amp;"_年間発電",データシート3!$A$1:$AB$1,0),0)/10^3+VLOOKUP(BC141&amp;"_令和4年度",データシート3!A:AB,MATCH("ea_"&amp;"太陽光（土地系）"&amp;"_年間発電",データシート3!$A$1:$AB$1,0),0)/10^3</f>
        <v>#N/A</v>
      </c>
      <c r="BF141" s="953" t="e">
        <f>VLOOKUP(BC141&amp;"_令和4年度",データシート3!A:AB,MATCH("ea_"&amp;"風力（陸上）"&amp;"_年間発電",データシート3!$A$1:$AB$1,0),0)/10^3</f>
        <v>#N/A</v>
      </c>
      <c r="BG141" s="953" t="e">
        <f>VLOOKUP(BC141&amp;"_令和4年度",データシート3!A:AB,MATCH("ea_"&amp;"中小水（河川）"&amp;"_年間発電",データシート3!$A$1:$AB$1,0),0)/10^3+VLOOKUP(BC141&amp;"_令和4年度",データシート3!A:AB,MATCH("ea_"&amp;"中小水（農業用水路）"&amp;"_年間発電",データシート3!$A$1:$AB$1,0),0)/10^3</f>
        <v>#N/A</v>
      </c>
      <c r="BH141" s="953" t="e">
        <f>VLOOKUP(BC141&amp;"_令和4年度",データシート3!A:AB,MATCH("ea_"&amp;"地熱（蒸気フラッシュ発電）"&amp;"_年間発電",データシート3!$A$1:$AB$1,0),0)/10^3+VLOOKUP(BC141&amp;"_令和4年度",データシート3!A:AB,MATCH("ea_"&amp;"地熱（バイナリー発電）"&amp;"_年間発電",データシート3!$A$1:$AB$1,0),0)/10^3+VLOOKUP(BC141&amp;"_令和4年度",データシート3!A:AB,MATCH("ea_"&amp;"地熱（低温バイナリー発電）"&amp;"_年間発電",データシート3!$A$1:$AB$1,0),0)/10^3</f>
        <v>#N/A</v>
      </c>
      <c r="BI141" s="953" t="e">
        <f t="shared" si="35"/>
        <v>#N/A</v>
      </c>
      <c r="BJ141" s="953" t="e">
        <f>(VLOOKUP($BC141&amp;"_"&amp;$AZ$8,データシート3!$A:$AM,MATCH("da_製造業",データシート3!$A$1:$AM$1,0),0)+VLOOKUP($BC141&amp;"_"&amp;$AZ$8,データシート3!$A:$AM,MATCH("da_建設業・鉱業",データシート3!$A$1:$AM$1,0),0)+VLOOKUP($BC141&amp;"_"&amp;$AZ$8,データシート3!$A:$AM,MATCH("da_農林水産業",データシート3!$A$1:$AM$1,0),0)+VLOOKUP($BC141&amp;"_"&amp;$AZ$8,データシート3!$A:$AM,MATCH("da_業務",データシート3!$A$1:$AM$1,0),0)+VLOOKUP($BC141&amp;"_"&amp;$AZ$8,データシート3!$A:$AM,MATCH("da_家庭",データシート3!$A$1:$AM$1,0),0)+VLOOKUP($BC141&amp;"_"&amp;$AZ$8,データシート3!$A:$AM,MATCH("da_鉄道",データシート3!$A$1:$AM$1,0),0))/10^3</f>
        <v>#N/A</v>
      </c>
      <c r="BK141" s="953" t="e">
        <f t="shared" si="30"/>
        <v>#N/A</v>
      </c>
      <c r="BL141" s="953" t="e">
        <f t="shared" si="31"/>
        <v>#N/A</v>
      </c>
      <c r="BM141" s="953" t="e">
        <f t="shared" si="32"/>
        <v>#N/A</v>
      </c>
    </row>
    <row r="142" spans="1:65">
      <c r="A142" s="209"/>
      <c r="B142" s="517"/>
      <c r="C142" s="209"/>
      <c r="D142" s="209"/>
      <c r="E142" s="209"/>
      <c r="F142" s="209"/>
      <c r="G142" s="209"/>
      <c r="H142" s="209"/>
      <c r="I142" s="209"/>
      <c r="J142" s="209"/>
      <c r="K142" s="209"/>
      <c r="L142" s="209"/>
      <c r="M142" s="209"/>
      <c r="N142" s="209"/>
      <c r="O142" s="523"/>
      <c r="P142" s="209"/>
      <c r="Q142" s="517"/>
      <c r="R142" s="209"/>
      <c r="S142" s="209"/>
      <c r="T142" s="209"/>
      <c r="U142" s="209"/>
      <c r="V142" s="209"/>
      <c r="W142" s="209"/>
      <c r="X142" s="209"/>
      <c r="Y142" s="209"/>
      <c r="Z142" s="209"/>
      <c r="AA142" s="209"/>
      <c r="AB142" s="209"/>
      <c r="AC142" s="209"/>
      <c r="AD142" s="209"/>
      <c r="AE142" s="523"/>
      <c r="AF142" s="209"/>
      <c r="AG142" s="517"/>
      <c r="AH142" s="209"/>
      <c r="AI142" s="209"/>
      <c r="AJ142" s="209"/>
      <c r="AK142" s="209"/>
      <c r="AL142" s="209"/>
      <c r="AM142" s="209"/>
      <c r="AN142" s="209"/>
      <c r="AO142" s="209"/>
      <c r="AP142" s="209"/>
      <c r="AQ142" s="269"/>
      <c r="AR142" s="274"/>
      <c r="AS142" s="269"/>
      <c r="AT142" s="518"/>
      <c r="AU142" s="209"/>
      <c r="AX142" s="20">
        <f>比較地域マスタ!AD77</f>
        <v>0</v>
      </c>
      <c r="AY142" s="20" t="str">
        <f>IF(IFERROR(比較地域マスタ!$AE77,"")=0,"",IFERROR(比較地域マスタ!$AE77,""))</f>
        <v/>
      </c>
      <c r="AZ142" s="18"/>
      <c r="BA142" s="24">
        <v>71</v>
      </c>
      <c r="BB142" s="24">
        <v>1</v>
      </c>
      <c r="BC142" s="20">
        <f t="shared" si="33"/>
        <v>0</v>
      </c>
      <c r="BD142" s="20" t="str">
        <f t="shared" si="34"/>
        <v/>
      </c>
      <c r="BE142" s="953" t="e">
        <f>VLOOKUP(BC142&amp;"_令和4年度",データシート3!A:AB,MATCH("ea_"&amp;"太陽光（建物系）"&amp;"_年間発電",データシート3!$A$1:$AB$1,0),0)/10^3+VLOOKUP(BC142&amp;"_令和4年度",データシート3!A:AB,MATCH("ea_"&amp;"太陽光（土地系）"&amp;"_年間発電",データシート3!$A$1:$AB$1,0),0)/10^3</f>
        <v>#N/A</v>
      </c>
      <c r="BF142" s="953" t="e">
        <f>VLOOKUP(BC142&amp;"_令和4年度",データシート3!A:AB,MATCH("ea_"&amp;"風力（陸上）"&amp;"_年間発電",データシート3!$A$1:$AB$1,0),0)/10^3</f>
        <v>#N/A</v>
      </c>
      <c r="BG142" s="953" t="e">
        <f>VLOOKUP(BC142&amp;"_令和4年度",データシート3!A:AB,MATCH("ea_"&amp;"中小水（河川）"&amp;"_年間発電",データシート3!$A$1:$AB$1,0),0)/10^3+VLOOKUP(BC142&amp;"_令和4年度",データシート3!A:AB,MATCH("ea_"&amp;"中小水（農業用水路）"&amp;"_年間発電",データシート3!$A$1:$AB$1,0),0)/10^3</f>
        <v>#N/A</v>
      </c>
      <c r="BH142" s="953" t="e">
        <f>VLOOKUP(BC142&amp;"_令和4年度",データシート3!A:AB,MATCH("ea_"&amp;"地熱（蒸気フラッシュ発電）"&amp;"_年間発電",データシート3!$A$1:$AB$1,0),0)/10^3+VLOOKUP(BC142&amp;"_令和4年度",データシート3!A:AB,MATCH("ea_"&amp;"地熱（バイナリー発電）"&amp;"_年間発電",データシート3!$A$1:$AB$1,0),0)/10^3+VLOOKUP(BC142&amp;"_令和4年度",データシート3!A:AB,MATCH("ea_"&amp;"地熱（低温バイナリー発電）"&amp;"_年間発電",データシート3!$A$1:$AB$1,0),0)/10^3</f>
        <v>#N/A</v>
      </c>
      <c r="BI142" s="953" t="e">
        <f t="shared" si="35"/>
        <v>#N/A</v>
      </c>
      <c r="BJ142" s="953" t="e">
        <f>(VLOOKUP($BC142&amp;"_"&amp;$AZ$8,データシート3!$A:$AM,MATCH("da_製造業",データシート3!$A$1:$AM$1,0),0)+VLOOKUP($BC142&amp;"_"&amp;$AZ$8,データシート3!$A:$AM,MATCH("da_建設業・鉱業",データシート3!$A$1:$AM$1,0),0)+VLOOKUP($BC142&amp;"_"&amp;$AZ$8,データシート3!$A:$AM,MATCH("da_農林水産業",データシート3!$A$1:$AM$1,0),0)+VLOOKUP($BC142&amp;"_"&amp;$AZ$8,データシート3!$A:$AM,MATCH("da_業務",データシート3!$A$1:$AM$1,0),0)+VLOOKUP($BC142&amp;"_"&amp;$AZ$8,データシート3!$A:$AM,MATCH("da_家庭",データシート3!$A$1:$AM$1,0),0)+VLOOKUP($BC142&amp;"_"&amp;$AZ$8,データシート3!$A:$AM,MATCH("da_鉄道",データシート3!$A$1:$AM$1,0),0))/10^3</f>
        <v>#N/A</v>
      </c>
      <c r="BK142" s="953" t="e">
        <f t="shared" si="30"/>
        <v>#N/A</v>
      </c>
      <c r="BL142" s="953" t="e">
        <f t="shared" si="31"/>
        <v>#N/A</v>
      </c>
      <c r="BM142" s="953" t="e">
        <f t="shared" si="32"/>
        <v>#N/A</v>
      </c>
    </row>
    <row r="143" spans="1:65">
      <c r="A143" s="209"/>
      <c r="B143" s="517"/>
      <c r="C143" s="209"/>
      <c r="D143" s="209"/>
      <c r="E143" s="209"/>
      <c r="F143" s="209"/>
      <c r="G143" s="209"/>
      <c r="H143" s="209"/>
      <c r="I143" s="209"/>
      <c r="J143" s="209"/>
      <c r="K143" s="209"/>
      <c r="L143" s="209"/>
      <c r="M143" s="209"/>
      <c r="N143" s="209"/>
      <c r="O143" s="523"/>
      <c r="P143" s="209"/>
      <c r="Q143" s="517"/>
      <c r="R143" s="209"/>
      <c r="S143" s="209"/>
      <c r="T143" s="209"/>
      <c r="U143" s="209"/>
      <c r="V143" s="209"/>
      <c r="W143" s="209"/>
      <c r="X143" s="209"/>
      <c r="Y143" s="209"/>
      <c r="Z143" s="209"/>
      <c r="AA143" s="209"/>
      <c r="AB143" s="209"/>
      <c r="AC143" s="209"/>
      <c r="AD143" s="209"/>
      <c r="AE143" s="523"/>
      <c r="AF143" s="209"/>
      <c r="AG143" s="517"/>
      <c r="AH143" s="209"/>
      <c r="AI143" s="209"/>
      <c r="AJ143" s="209"/>
      <c r="AK143" s="209"/>
      <c r="AL143" s="209"/>
      <c r="AM143" s="209"/>
      <c r="AN143" s="209"/>
      <c r="AO143" s="209"/>
      <c r="AP143" s="209"/>
      <c r="AQ143" s="269"/>
      <c r="AR143" s="274"/>
      <c r="AS143" s="269"/>
      <c r="AT143" s="518"/>
      <c r="AU143" s="209"/>
      <c r="AX143" s="20">
        <f>比較地域マスタ!AD78</f>
        <v>0</v>
      </c>
      <c r="AY143" s="20" t="str">
        <f>IF(IFERROR(比較地域マスタ!$AE78,"")=0,"",IFERROR(比較地域マスタ!$AE78,""))</f>
        <v/>
      </c>
      <c r="AZ143" s="18"/>
      <c r="BA143" s="24">
        <v>72</v>
      </c>
      <c r="BB143" s="24">
        <v>1</v>
      </c>
      <c r="BC143" s="20">
        <f t="shared" si="33"/>
        <v>0</v>
      </c>
      <c r="BD143" s="20" t="str">
        <f t="shared" si="34"/>
        <v/>
      </c>
      <c r="BE143" s="953" t="e">
        <f>VLOOKUP(BC143&amp;"_令和4年度",データシート3!A:AB,MATCH("ea_"&amp;"太陽光（建物系）"&amp;"_年間発電",データシート3!$A$1:$AB$1,0),0)/10^3+VLOOKUP(BC143&amp;"_令和4年度",データシート3!A:AB,MATCH("ea_"&amp;"太陽光（土地系）"&amp;"_年間発電",データシート3!$A$1:$AB$1,0),0)/10^3</f>
        <v>#N/A</v>
      </c>
      <c r="BF143" s="953" t="e">
        <f>VLOOKUP(BC143&amp;"_令和4年度",データシート3!A:AB,MATCH("ea_"&amp;"風力（陸上）"&amp;"_年間発電",データシート3!$A$1:$AB$1,0),0)/10^3</f>
        <v>#N/A</v>
      </c>
      <c r="BG143" s="953" t="e">
        <f>VLOOKUP(BC143&amp;"_令和4年度",データシート3!A:AB,MATCH("ea_"&amp;"中小水（河川）"&amp;"_年間発電",データシート3!$A$1:$AB$1,0),0)/10^3+VLOOKUP(BC143&amp;"_令和4年度",データシート3!A:AB,MATCH("ea_"&amp;"中小水（農業用水路）"&amp;"_年間発電",データシート3!$A$1:$AB$1,0),0)/10^3</f>
        <v>#N/A</v>
      </c>
      <c r="BH143" s="953" t="e">
        <f>VLOOKUP(BC143&amp;"_令和4年度",データシート3!A:AB,MATCH("ea_"&amp;"地熱（蒸気フラッシュ発電）"&amp;"_年間発電",データシート3!$A$1:$AB$1,0),0)/10^3+VLOOKUP(BC143&amp;"_令和4年度",データシート3!A:AB,MATCH("ea_"&amp;"地熱（バイナリー発電）"&amp;"_年間発電",データシート3!$A$1:$AB$1,0),0)/10^3+VLOOKUP(BC143&amp;"_令和4年度",データシート3!A:AB,MATCH("ea_"&amp;"地熱（低温バイナリー発電）"&amp;"_年間発電",データシート3!$A$1:$AB$1,0),0)/10^3</f>
        <v>#N/A</v>
      </c>
      <c r="BI143" s="953" t="e">
        <f t="shared" si="35"/>
        <v>#N/A</v>
      </c>
      <c r="BJ143" s="953" t="e">
        <f>(VLOOKUP($BC143&amp;"_"&amp;$AZ$8,データシート3!$A:$AM,MATCH("da_製造業",データシート3!$A$1:$AM$1,0),0)+VLOOKUP($BC143&amp;"_"&amp;$AZ$8,データシート3!$A:$AM,MATCH("da_建設業・鉱業",データシート3!$A$1:$AM$1,0),0)+VLOOKUP($BC143&amp;"_"&amp;$AZ$8,データシート3!$A:$AM,MATCH("da_農林水産業",データシート3!$A$1:$AM$1,0),0)+VLOOKUP($BC143&amp;"_"&amp;$AZ$8,データシート3!$A:$AM,MATCH("da_業務",データシート3!$A$1:$AM$1,0),0)+VLOOKUP($BC143&amp;"_"&amp;$AZ$8,データシート3!$A:$AM,MATCH("da_家庭",データシート3!$A$1:$AM$1,0),0)+VLOOKUP($BC143&amp;"_"&amp;$AZ$8,データシート3!$A:$AM,MATCH("da_鉄道",データシート3!$A$1:$AM$1,0),0))/10^3</f>
        <v>#N/A</v>
      </c>
      <c r="BK143" s="953" t="e">
        <f t="shared" si="30"/>
        <v>#N/A</v>
      </c>
      <c r="BL143" s="953" t="e">
        <f t="shared" si="31"/>
        <v>#N/A</v>
      </c>
      <c r="BM143" s="953" t="e">
        <f t="shared" si="32"/>
        <v>#N/A</v>
      </c>
    </row>
    <row r="144" spans="1:65">
      <c r="A144" s="209"/>
      <c r="B144" s="517"/>
      <c r="C144" s="209"/>
      <c r="D144" s="209"/>
      <c r="E144" s="209"/>
      <c r="F144" s="209"/>
      <c r="G144" s="209"/>
      <c r="H144" s="209"/>
      <c r="I144" s="209"/>
      <c r="J144" s="209"/>
      <c r="K144" s="209"/>
      <c r="L144" s="209"/>
      <c r="M144" s="209"/>
      <c r="N144" s="209"/>
      <c r="O144" s="523"/>
      <c r="P144" s="209"/>
      <c r="Q144" s="517"/>
      <c r="R144" s="209"/>
      <c r="S144" s="209"/>
      <c r="T144" s="209"/>
      <c r="U144" s="209"/>
      <c r="V144" s="209"/>
      <c r="W144" s="209"/>
      <c r="X144" s="209"/>
      <c r="Y144" s="209"/>
      <c r="Z144" s="209"/>
      <c r="AA144" s="209"/>
      <c r="AB144" s="209"/>
      <c r="AC144" s="209"/>
      <c r="AD144" s="209"/>
      <c r="AE144" s="523"/>
      <c r="AF144" s="209"/>
      <c r="AG144" s="517"/>
      <c r="AH144" s="209"/>
      <c r="AI144" s="209"/>
      <c r="AJ144" s="209"/>
      <c r="AK144" s="209"/>
      <c r="AL144" s="209"/>
      <c r="AM144" s="209"/>
      <c r="AN144" s="209"/>
      <c r="AO144" s="209"/>
      <c r="AP144" s="209"/>
      <c r="AQ144" s="269"/>
      <c r="AR144" s="274"/>
      <c r="AS144" s="269"/>
      <c r="AT144" s="518"/>
      <c r="AU144" s="209"/>
      <c r="AX144" s="20">
        <f>比較地域マスタ!AD79</f>
        <v>0</v>
      </c>
      <c r="AY144" s="20" t="str">
        <f>IF(IFERROR(比較地域マスタ!$AE79,"")=0,"",IFERROR(比較地域マスタ!$AE79,""))</f>
        <v/>
      </c>
      <c r="AZ144" s="18"/>
      <c r="BA144" s="24">
        <v>73</v>
      </c>
      <c r="BB144" s="24">
        <v>1</v>
      </c>
      <c r="BC144" s="20">
        <f t="shared" si="33"/>
        <v>0</v>
      </c>
      <c r="BD144" s="20" t="str">
        <f t="shared" si="34"/>
        <v/>
      </c>
      <c r="BE144" s="953" t="e">
        <f>VLOOKUP(BC144&amp;"_令和4年度",データシート3!A:AB,MATCH("ea_"&amp;"太陽光（建物系）"&amp;"_年間発電",データシート3!$A$1:$AB$1,0),0)/10^3+VLOOKUP(BC144&amp;"_令和4年度",データシート3!A:AB,MATCH("ea_"&amp;"太陽光（土地系）"&amp;"_年間発電",データシート3!$A$1:$AB$1,0),0)/10^3</f>
        <v>#N/A</v>
      </c>
      <c r="BF144" s="953" t="e">
        <f>VLOOKUP(BC144&amp;"_令和4年度",データシート3!A:AB,MATCH("ea_"&amp;"風力（陸上）"&amp;"_年間発電",データシート3!$A$1:$AB$1,0),0)/10^3</f>
        <v>#N/A</v>
      </c>
      <c r="BG144" s="953" t="e">
        <f>VLOOKUP(BC144&amp;"_令和4年度",データシート3!A:AB,MATCH("ea_"&amp;"中小水（河川）"&amp;"_年間発電",データシート3!$A$1:$AB$1,0),0)/10^3+VLOOKUP(BC144&amp;"_令和4年度",データシート3!A:AB,MATCH("ea_"&amp;"中小水（農業用水路）"&amp;"_年間発電",データシート3!$A$1:$AB$1,0),0)/10^3</f>
        <v>#N/A</v>
      </c>
      <c r="BH144" s="953" t="e">
        <f>VLOOKUP(BC144&amp;"_令和4年度",データシート3!A:AB,MATCH("ea_"&amp;"地熱（蒸気フラッシュ発電）"&amp;"_年間発電",データシート3!$A$1:$AB$1,0),0)/10^3+VLOOKUP(BC144&amp;"_令和4年度",データシート3!A:AB,MATCH("ea_"&amp;"地熱（バイナリー発電）"&amp;"_年間発電",データシート3!$A$1:$AB$1,0),0)/10^3+VLOOKUP(BC144&amp;"_令和4年度",データシート3!A:AB,MATCH("ea_"&amp;"地熱（低温バイナリー発電）"&amp;"_年間発電",データシート3!$A$1:$AB$1,0),0)/10^3</f>
        <v>#N/A</v>
      </c>
      <c r="BI144" s="953" t="e">
        <f t="shared" si="35"/>
        <v>#N/A</v>
      </c>
      <c r="BJ144" s="953" t="e">
        <f>(VLOOKUP($BC144&amp;"_"&amp;$AZ$8,データシート3!$A:$AM,MATCH("da_製造業",データシート3!$A$1:$AM$1,0),0)+VLOOKUP($BC144&amp;"_"&amp;$AZ$8,データシート3!$A:$AM,MATCH("da_建設業・鉱業",データシート3!$A$1:$AM$1,0),0)+VLOOKUP($BC144&amp;"_"&amp;$AZ$8,データシート3!$A:$AM,MATCH("da_農林水産業",データシート3!$A$1:$AM$1,0),0)+VLOOKUP($BC144&amp;"_"&amp;$AZ$8,データシート3!$A:$AM,MATCH("da_業務",データシート3!$A$1:$AM$1,0),0)+VLOOKUP($BC144&amp;"_"&amp;$AZ$8,データシート3!$A:$AM,MATCH("da_家庭",データシート3!$A$1:$AM$1,0),0)+VLOOKUP($BC144&amp;"_"&amp;$AZ$8,データシート3!$A:$AM,MATCH("da_鉄道",データシート3!$A$1:$AM$1,0),0))/10^3</f>
        <v>#N/A</v>
      </c>
      <c r="BK144" s="953" t="e">
        <f t="shared" si="30"/>
        <v>#N/A</v>
      </c>
      <c r="BL144" s="953" t="e">
        <f t="shared" si="31"/>
        <v>#N/A</v>
      </c>
      <c r="BM144" s="953" t="e">
        <f t="shared" si="32"/>
        <v>#N/A</v>
      </c>
    </row>
    <row r="145" spans="1:65">
      <c r="A145" s="209"/>
      <c r="B145" s="517"/>
      <c r="C145" s="209"/>
      <c r="D145" s="209"/>
      <c r="E145" s="209"/>
      <c r="F145" s="209"/>
      <c r="G145" s="209"/>
      <c r="H145" s="209"/>
      <c r="I145" s="209"/>
      <c r="J145" s="209"/>
      <c r="K145" s="209"/>
      <c r="L145" s="209"/>
      <c r="M145" s="209"/>
      <c r="N145" s="209"/>
      <c r="O145" s="523"/>
      <c r="P145" s="209"/>
      <c r="Q145" s="517"/>
      <c r="R145" s="209"/>
      <c r="S145" s="209"/>
      <c r="T145" s="209"/>
      <c r="U145" s="209"/>
      <c r="V145" s="209"/>
      <c r="W145" s="209"/>
      <c r="X145" s="209"/>
      <c r="Y145" s="209"/>
      <c r="Z145" s="209"/>
      <c r="AA145" s="209"/>
      <c r="AB145" s="209"/>
      <c r="AC145" s="209"/>
      <c r="AD145" s="209"/>
      <c r="AE145" s="523"/>
      <c r="AF145" s="209"/>
      <c r="AG145" s="517"/>
      <c r="AH145" s="209"/>
      <c r="AI145" s="209"/>
      <c r="AJ145" s="209"/>
      <c r="AK145" s="209"/>
      <c r="AL145" s="209"/>
      <c r="AM145" s="209"/>
      <c r="AN145" s="209"/>
      <c r="AO145" s="209"/>
      <c r="AP145" s="209"/>
      <c r="AQ145" s="269"/>
      <c r="AR145" s="274"/>
      <c r="AS145" s="269"/>
      <c r="AT145" s="518"/>
      <c r="AU145" s="209"/>
      <c r="AX145" s="20">
        <f>比較地域マスタ!AD80</f>
        <v>0</v>
      </c>
      <c r="AY145" s="20" t="str">
        <f>IF(IFERROR(比較地域マスタ!$AE80,"")=0,"",IFERROR(比較地域マスタ!$AE80,""))</f>
        <v/>
      </c>
      <c r="AZ145" s="18"/>
      <c r="BA145" s="24">
        <v>74</v>
      </c>
      <c r="BB145" s="24">
        <v>1</v>
      </c>
      <c r="BC145" s="20">
        <f t="shared" si="33"/>
        <v>0</v>
      </c>
      <c r="BD145" s="20" t="str">
        <f t="shared" si="34"/>
        <v/>
      </c>
      <c r="BE145" s="953" t="e">
        <f>VLOOKUP(BC145&amp;"_令和4年度",データシート3!A:AB,MATCH("ea_"&amp;"太陽光（建物系）"&amp;"_年間発電",データシート3!$A$1:$AB$1,0),0)/10^3+VLOOKUP(BC145&amp;"_令和4年度",データシート3!A:AB,MATCH("ea_"&amp;"太陽光（土地系）"&amp;"_年間発電",データシート3!$A$1:$AB$1,0),0)/10^3</f>
        <v>#N/A</v>
      </c>
      <c r="BF145" s="953" t="e">
        <f>VLOOKUP(BC145&amp;"_令和4年度",データシート3!A:AB,MATCH("ea_"&amp;"風力（陸上）"&amp;"_年間発電",データシート3!$A$1:$AB$1,0),0)/10^3</f>
        <v>#N/A</v>
      </c>
      <c r="BG145" s="953" t="e">
        <f>VLOOKUP(BC145&amp;"_令和4年度",データシート3!A:AB,MATCH("ea_"&amp;"中小水（河川）"&amp;"_年間発電",データシート3!$A$1:$AB$1,0),0)/10^3+VLOOKUP(BC145&amp;"_令和4年度",データシート3!A:AB,MATCH("ea_"&amp;"中小水（農業用水路）"&amp;"_年間発電",データシート3!$A$1:$AB$1,0),0)/10^3</f>
        <v>#N/A</v>
      </c>
      <c r="BH145" s="953" t="e">
        <f>VLOOKUP(BC145&amp;"_令和4年度",データシート3!A:AB,MATCH("ea_"&amp;"地熱（蒸気フラッシュ発電）"&amp;"_年間発電",データシート3!$A$1:$AB$1,0),0)/10^3+VLOOKUP(BC145&amp;"_令和4年度",データシート3!A:AB,MATCH("ea_"&amp;"地熱（バイナリー発電）"&amp;"_年間発電",データシート3!$A$1:$AB$1,0),0)/10^3+VLOOKUP(BC145&amp;"_令和4年度",データシート3!A:AB,MATCH("ea_"&amp;"地熱（低温バイナリー発電）"&amp;"_年間発電",データシート3!$A$1:$AB$1,0),0)/10^3</f>
        <v>#N/A</v>
      </c>
      <c r="BI145" s="953" t="e">
        <f t="shared" si="35"/>
        <v>#N/A</v>
      </c>
      <c r="BJ145" s="953" t="e">
        <f>(VLOOKUP($BC145&amp;"_"&amp;$AZ$8,データシート3!$A:$AM,MATCH("da_製造業",データシート3!$A$1:$AM$1,0),0)+VLOOKUP($BC145&amp;"_"&amp;$AZ$8,データシート3!$A:$AM,MATCH("da_建設業・鉱業",データシート3!$A$1:$AM$1,0),0)+VLOOKUP($BC145&amp;"_"&amp;$AZ$8,データシート3!$A:$AM,MATCH("da_農林水産業",データシート3!$A$1:$AM$1,0),0)+VLOOKUP($BC145&amp;"_"&amp;$AZ$8,データシート3!$A:$AM,MATCH("da_業務",データシート3!$A$1:$AM$1,0),0)+VLOOKUP($BC145&amp;"_"&amp;$AZ$8,データシート3!$A:$AM,MATCH("da_家庭",データシート3!$A$1:$AM$1,0),0)+VLOOKUP($BC145&amp;"_"&amp;$AZ$8,データシート3!$A:$AM,MATCH("da_鉄道",データシート3!$A$1:$AM$1,0),0))/10^3</f>
        <v>#N/A</v>
      </c>
      <c r="BK145" s="953" t="e">
        <f t="shared" si="30"/>
        <v>#N/A</v>
      </c>
      <c r="BL145" s="953" t="e">
        <f t="shared" si="31"/>
        <v>#N/A</v>
      </c>
      <c r="BM145" s="953" t="e">
        <f t="shared" si="32"/>
        <v>#N/A</v>
      </c>
    </row>
    <row r="146" spans="1:65">
      <c r="A146" s="209"/>
      <c r="B146" s="517"/>
      <c r="C146" s="209"/>
      <c r="D146" s="209"/>
      <c r="E146" s="209"/>
      <c r="F146" s="209"/>
      <c r="G146" s="209"/>
      <c r="H146" s="209"/>
      <c r="I146" s="209"/>
      <c r="J146" s="209"/>
      <c r="K146" s="209"/>
      <c r="L146" s="209"/>
      <c r="M146" s="209"/>
      <c r="N146" s="209"/>
      <c r="O146" s="523"/>
      <c r="P146" s="209"/>
      <c r="Q146" s="517"/>
      <c r="R146" s="209"/>
      <c r="S146" s="209"/>
      <c r="T146" s="209"/>
      <c r="U146" s="209"/>
      <c r="V146" s="209"/>
      <c r="W146" s="209"/>
      <c r="X146" s="209"/>
      <c r="Y146" s="209"/>
      <c r="Z146" s="209"/>
      <c r="AA146" s="209"/>
      <c r="AB146" s="209"/>
      <c r="AC146" s="209"/>
      <c r="AD146" s="209"/>
      <c r="AE146" s="523"/>
      <c r="AF146" s="209"/>
      <c r="AG146" s="517"/>
      <c r="AH146" s="209"/>
      <c r="AI146" s="209"/>
      <c r="AJ146" s="209"/>
      <c r="AK146" s="209"/>
      <c r="AL146" s="209"/>
      <c r="AM146" s="209"/>
      <c r="AN146" s="209"/>
      <c r="AO146" s="209"/>
      <c r="AP146" s="209"/>
      <c r="AQ146" s="269"/>
      <c r="AR146" s="274"/>
      <c r="AS146" s="269"/>
      <c r="AT146" s="518"/>
      <c r="AU146" s="209"/>
      <c r="AX146" s="20">
        <f>比較地域マスタ!AD81</f>
        <v>0</v>
      </c>
      <c r="AY146" s="20" t="str">
        <f>IF(IFERROR(比較地域マスタ!$AE81,"")=0,"",IFERROR(比較地域マスタ!$AE81,""))</f>
        <v/>
      </c>
      <c r="AZ146" s="18"/>
      <c r="BA146" s="24">
        <v>75</v>
      </c>
      <c r="BB146" s="24">
        <v>1</v>
      </c>
      <c r="BC146" s="20">
        <f t="shared" si="33"/>
        <v>0</v>
      </c>
      <c r="BD146" s="20" t="str">
        <f t="shared" si="34"/>
        <v/>
      </c>
      <c r="BE146" s="953" t="e">
        <f>VLOOKUP(BC146&amp;"_令和4年度",データシート3!A:AB,MATCH("ea_"&amp;"太陽光（建物系）"&amp;"_年間発電",データシート3!$A$1:$AB$1,0),0)/10^3+VLOOKUP(BC146&amp;"_令和4年度",データシート3!A:AB,MATCH("ea_"&amp;"太陽光（土地系）"&amp;"_年間発電",データシート3!$A$1:$AB$1,0),0)/10^3</f>
        <v>#N/A</v>
      </c>
      <c r="BF146" s="953" t="e">
        <f>VLOOKUP(BC146&amp;"_令和4年度",データシート3!A:AB,MATCH("ea_"&amp;"風力（陸上）"&amp;"_年間発電",データシート3!$A$1:$AB$1,0),0)/10^3</f>
        <v>#N/A</v>
      </c>
      <c r="BG146" s="953" t="e">
        <f>VLOOKUP(BC146&amp;"_令和4年度",データシート3!A:AB,MATCH("ea_"&amp;"中小水（河川）"&amp;"_年間発電",データシート3!$A$1:$AB$1,0),0)/10^3+VLOOKUP(BC146&amp;"_令和4年度",データシート3!A:AB,MATCH("ea_"&amp;"中小水（農業用水路）"&amp;"_年間発電",データシート3!$A$1:$AB$1,0),0)/10^3</f>
        <v>#N/A</v>
      </c>
      <c r="BH146" s="953" t="e">
        <f>VLOOKUP(BC146&amp;"_令和4年度",データシート3!A:AB,MATCH("ea_"&amp;"地熱（蒸気フラッシュ発電）"&amp;"_年間発電",データシート3!$A$1:$AB$1,0),0)/10^3+VLOOKUP(BC146&amp;"_令和4年度",データシート3!A:AB,MATCH("ea_"&amp;"地熱（バイナリー発電）"&amp;"_年間発電",データシート3!$A$1:$AB$1,0),0)/10^3+VLOOKUP(BC146&amp;"_令和4年度",データシート3!A:AB,MATCH("ea_"&amp;"地熱（低温バイナリー発電）"&amp;"_年間発電",データシート3!$A$1:$AB$1,0),0)/10^3</f>
        <v>#N/A</v>
      </c>
      <c r="BI146" s="953" t="e">
        <f t="shared" si="35"/>
        <v>#N/A</v>
      </c>
      <c r="BJ146" s="953" t="e">
        <f>(VLOOKUP($BC146&amp;"_"&amp;$AZ$8,データシート3!$A:$AM,MATCH("da_製造業",データシート3!$A$1:$AM$1,0),0)+VLOOKUP($BC146&amp;"_"&amp;$AZ$8,データシート3!$A:$AM,MATCH("da_建設業・鉱業",データシート3!$A$1:$AM$1,0),0)+VLOOKUP($BC146&amp;"_"&amp;$AZ$8,データシート3!$A:$AM,MATCH("da_農林水産業",データシート3!$A$1:$AM$1,0),0)+VLOOKUP($BC146&amp;"_"&amp;$AZ$8,データシート3!$A:$AM,MATCH("da_業務",データシート3!$A$1:$AM$1,0),0)+VLOOKUP($BC146&amp;"_"&amp;$AZ$8,データシート3!$A:$AM,MATCH("da_家庭",データシート3!$A$1:$AM$1,0),0)+VLOOKUP($BC146&amp;"_"&amp;$AZ$8,データシート3!$A:$AM,MATCH("da_鉄道",データシート3!$A$1:$AM$1,0),0))/10^3</f>
        <v>#N/A</v>
      </c>
      <c r="BK146" s="953" t="e">
        <f t="shared" si="30"/>
        <v>#N/A</v>
      </c>
      <c r="BL146" s="953" t="e">
        <f t="shared" si="31"/>
        <v>#N/A</v>
      </c>
      <c r="BM146" s="953" t="e">
        <f t="shared" si="32"/>
        <v>#N/A</v>
      </c>
    </row>
    <row r="147" spans="1:65">
      <c r="A147" s="209"/>
      <c r="B147" s="517"/>
      <c r="C147" s="209"/>
      <c r="D147" s="209"/>
      <c r="E147" s="209"/>
      <c r="F147" s="209"/>
      <c r="G147" s="209"/>
      <c r="H147" s="209"/>
      <c r="I147" s="209"/>
      <c r="J147" s="209"/>
      <c r="K147" s="209"/>
      <c r="L147" s="209"/>
      <c r="M147" s="209"/>
      <c r="N147" s="209"/>
      <c r="O147" s="523"/>
      <c r="P147" s="209"/>
      <c r="Q147" s="517"/>
      <c r="R147" s="209"/>
      <c r="S147" s="209"/>
      <c r="T147" s="209"/>
      <c r="U147" s="209"/>
      <c r="V147" s="209"/>
      <c r="W147" s="209"/>
      <c r="X147" s="209"/>
      <c r="Y147" s="209"/>
      <c r="Z147" s="209"/>
      <c r="AA147" s="209"/>
      <c r="AB147" s="209"/>
      <c r="AC147" s="209"/>
      <c r="AD147" s="209"/>
      <c r="AE147" s="523"/>
      <c r="AF147" s="209"/>
      <c r="AG147" s="517"/>
      <c r="AH147" s="209"/>
      <c r="AI147" s="209"/>
      <c r="AJ147" s="209"/>
      <c r="AK147" s="209"/>
      <c r="AL147" s="209"/>
      <c r="AM147" s="209"/>
      <c r="AN147" s="209"/>
      <c r="AO147" s="209"/>
      <c r="AP147" s="209"/>
      <c r="AQ147" s="269"/>
      <c r="AR147" s="274"/>
      <c r="AS147" s="269"/>
      <c r="AT147" s="518"/>
      <c r="AU147" s="209"/>
      <c r="AX147" s="20">
        <f>比較地域マスタ!AD82</f>
        <v>0</v>
      </c>
      <c r="AY147" s="20" t="str">
        <f>IF(IFERROR(比較地域マスタ!$AE82,"")=0,"",IFERROR(比較地域マスタ!$AE82,""))</f>
        <v/>
      </c>
      <c r="AZ147" s="18"/>
      <c r="BA147" s="24">
        <v>76</v>
      </c>
      <c r="BB147" s="24">
        <v>1</v>
      </c>
      <c r="BC147" s="20">
        <f t="shared" si="33"/>
        <v>0</v>
      </c>
      <c r="BD147" s="20" t="str">
        <f t="shared" si="34"/>
        <v/>
      </c>
      <c r="BE147" s="953" t="e">
        <f>VLOOKUP(BC147&amp;"_令和4年度",データシート3!A:AB,MATCH("ea_"&amp;"太陽光（建物系）"&amp;"_年間発電",データシート3!$A$1:$AB$1,0),0)/10^3+VLOOKUP(BC147&amp;"_令和4年度",データシート3!A:AB,MATCH("ea_"&amp;"太陽光（土地系）"&amp;"_年間発電",データシート3!$A$1:$AB$1,0),0)/10^3</f>
        <v>#N/A</v>
      </c>
      <c r="BF147" s="953" t="e">
        <f>VLOOKUP(BC147&amp;"_令和4年度",データシート3!A:AB,MATCH("ea_"&amp;"風力（陸上）"&amp;"_年間発電",データシート3!$A$1:$AB$1,0),0)/10^3</f>
        <v>#N/A</v>
      </c>
      <c r="BG147" s="953" t="e">
        <f>VLOOKUP(BC147&amp;"_令和4年度",データシート3!A:AB,MATCH("ea_"&amp;"中小水（河川）"&amp;"_年間発電",データシート3!$A$1:$AB$1,0),0)/10^3+VLOOKUP(BC147&amp;"_令和4年度",データシート3!A:AB,MATCH("ea_"&amp;"中小水（農業用水路）"&amp;"_年間発電",データシート3!$A$1:$AB$1,0),0)/10^3</f>
        <v>#N/A</v>
      </c>
      <c r="BH147" s="953" t="e">
        <f>VLOOKUP(BC147&amp;"_令和4年度",データシート3!A:AB,MATCH("ea_"&amp;"地熱（蒸気フラッシュ発電）"&amp;"_年間発電",データシート3!$A$1:$AB$1,0),0)/10^3+VLOOKUP(BC147&amp;"_令和4年度",データシート3!A:AB,MATCH("ea_"&amp;"地熱（バイナリー発電）"&amp;"_年間発電",データシート3!$A$1:$AB$1,0),0)/10^3+VLOOKUP(BC147&amp;"_令和4年度",データシート3!A:AB,MATCH("ea_"&amp;"地熱（低温バイナリー発電）"&amp;"_年間発電",データシート3!$A$1:$AB$1,0),0)/10^3</f>
        <v>#N/A</v>
      </c>
      <c r="BI147" s="953" t="e">
        <f t="shared" si="35"/>
        <v>#N/A</v>
      </c>
      <c r="BJ147" s="953" t="e">
        <f>(VLOOKUP($BC147&amp;"_"&amp;$AZ$8,データシート3!$A:$AM,MATCH("da_製造業",データシート3!$A$1:$AM$1,0),0)+VLOOKUP($BC147&amp;"_"&amp;$AZ$8,データシート3!$A:$AM,MATCH("da_建設業・鉱業",データシート3!$A$1:$AM$1,0),0)+VLOOKUP($BC147&amp;"_"&amp;$AZ$8,データシート3!$A:$AM,MATCH("da_農林水産業",データシート3!$A$1:$AM$1,0),0)+VLOOKUP($BC147&amp;"_"&amp;$AZ$8,データシート3!$A:$AM,MATCH("da_業務",データシート3!$A$1:$AM$1,0),0)+VLOOKUP($BC147&amp;"_"&amp;$AZ$8,データシート3!$A:$AM,MATCH("da_家庭",データシート3!$A$1:$AM$1,0),0)+VLOOKUP($BC147&amp;"_"&amp;$AZ$8,データシート3!$A:$AM,MATCH("da_鉄道",データシート3!$A$1:$AM$1,0),0))/10^3</f>
        <v>#N/A</v>
      </c>
      <c r="BK147" s="953" t="e">
        <f t="shared" si="30"/>
        <v>#N/A</v>
      </c>
      <c r="BL147" s="953" t="e">
        <f t="shared" si="31"/>
        <v>#N/A</v>
      </c>
      <c r="BM147" s="953" t="e">
        <f t="shared" si="32"/>
        <v>#N/A</v>
      </c>
    </row>
    <row r="148" spans="1:65">
      <c r="A148" s="209"/>
      <c r="B148" s="517"/>
      <c r="C148" s="209"/>
      <c r="D148" s="209"/>
      <c r="E148" s="209"/>
      <c r="F148" s="209"/>
      <c r="G148" s="209"/>
      <c r="H148" s="209"/>
      <c r="I148" s="209"/>
      <c r="J148" s="209"/>
      <c r="K148" s="209"/>
      <c r="L148" s="209"/>
      <c r="M148" s="209"/>
      <c r="N148" s="209"/>
      <c r="O148" s="523"/>
      <c r="P148" s="209"/>
      <c r="Q148" s="517"/>
      <c r="R148" s="209"/>
      <c r="S148" s="209"/>
      <c r="T148" s="209"/>
      <c r="U148" s="209"/>
      <c r="V148" s="209"/>
      <c r="W148" s="209"/>
      <c r="X148" s="209"/>
      <c r="Y148" s="209"/>
      <c r="Z148" s="209"/>
      <c r="AA148" s="209"/>
      <c r="AB148" s="209"/>
      <c r="AC148" s="209"/>
      <c r="AD148" s="209"/>
      <c r="AE148" s="523"/>
      <c r="AF148" s="209"/>
      <c r="AG148" s="517"/>
      <c r="AH148" s="209"/>
      <c r="AI148" s="209"/>
      <c r="AJ148" s="209"/>
      <c r="AK148" s="209"/>
      <c r="AL148" s="209"/>
      <c r="AM148" s="209"/>
      <c r="AN148" s="209"/>
      <c r="AO148" s="209"/>
      <c r="AP148" s="209"/>
      <c r="AQ148" s="269"/>
      <c r="AR148" s="274"/>
      <c r="AS148" s="269"/>
      <c r="AT148" s="518"/>
      <c r="AU148" s="209"/>
      <c r="AX148" s="20">
        <f>比較地域マスタ!AD83</f>
        <v>0</v>
      </c>
      <c r="AY148" s="20" t="str">
        <f>IF(IFERROR(比較地域マスタ!$AE83,"")=0,"",IFERROR(比較地域マスタ!$AE83,""))</f>
        <v/>
      </c>
      <c r="AZ148" s="18"/>
      <c r="BA148" s="24">
        <v>77</v>
      </c>
      <c r="BB148" s="24">
        <v>1</v>
      </c>
      <c r="BC148" s="20">
        <f t="shared" si="33"/>
        <v>0</v>
      </c>
      <c r="BD148" s="20" t="str">
        <f t="shared" si="34"/>
        <v/>
      </c>
      <c r="BE148" s="953" t="e">
        <f>VLOOKUP(BC148&amp;"_令和4年度",データシート3!A:AB,MATCH("ea_"&amp;"太陽光（建物系）"&amp;"_年間発電",データシート3!$A$1:$AB$1,0),0)/10^3+VLOOKUP(BC148&amp;"_令和4年度",データシート3!A:AB,MATCH("ea_"&amp;"太陽光（土地系）"&amp;"_年間発電",データシート3!$A$1:$AB$1,0),0)/10^3</f>
        <v>#N/A</v>
      </c>
      <c r="BF148" s="953" t="e">
        <f>VLOOKUP(BC148&amp;"_令和4年度",データシート3!A:AB,MATCH("ea_"&amp;"風力（陸上）"&amp;"_年間発電",データシート3!$A$1:$AB$1,0),0)/10^3</f>
        <v>#N/A</v>
      </c>
      <c r="BG148" s="953" t="e">
        <f>VLOOKUP(BC148&amp;"_令和4年度",データシート3!A:AB,MATCH("ea_"&amp;"中小水（河川）"&amp;"_年間発電",データシート3!$A$1:$AB$1,0),0)/10^3+VLOOKUP(BC148&amp;"_令和4年度",データシート3!A:AB,MATCH("ea_"&amp;"中小水（農業用水路）"&amp;"_年間発電",データシート3!$A$1:$AB$1,0),0)/10^3</f>
        <v>#N/A</v>
      </c>
      <c r="BH148" s="953" t="e">
        <f>VLOOKUP(BC148&amp;"_令和4年度",データシート3!A:AB,MATCH("ea_"&amp;"地熱（蒸気フラッシュ発電）"&amp;"_年間発電",データシート3!$A$1:$AB$1,0),0)/10^3+VLOOKUP(BC148&amp;"_令和4年度",データシート3!A:AB,MATCH("ea_"&amp;"地熱（バイナリー発電）"&amp;"_年間発電",データシート3!$A$1:$AB$1,0),0)/10^3+VLOOKUP(BC148&amp;"_令和4年度",データシート3!A:AB,MATCH("ea_"&amp;"地熱（低温バイナリー発電）"&amp;"_年間発電",データシート3!$A$1:$AB$1,0),0)/10^3</f>
        <v>#N/A</v>
      </c>
      <c r="BI148" s="953" t="e">
        <f t="shared" si="35"/>
        <v>#N/A</v>
      </c>
      <c r="BJ148" s="953" t="e">
        <f>(VLOOKUP($BC148&amp;"_"&amp;$AZ$8,データシート3!$A:$AM,MATCH("da_製造業",データシート3!$A$1:$AM$1,0),0)+VLOOKUP($BC148&amp;"_"&amp;$AZ$8,データシート3!$A:$AM,MATCH("da_建設業・鉱業",データシート3!$A$1:$AM$1,0),0)+VLOOKUP($BC148&amp;"_"&amp;$AZ$8,データシート3!$A:$AM,MATCH("da_農林水産業",データシート3!$A$1:$AM$1,0),0)+VLOOKUP($BC148&amp;"_"&amp;$AZ$8,データシート3!$A:$AM,MATCH("da_業務",データシート3!$A$1:$AM$1,0),0)+VLOOKUP($BC148&amp;"_"&amp;$AZ$8,データシート3!$A:$AM,MATCH("da_家庭",データシート3!$A$1:$AM$1,0),0)+VLOOKUP($BC148&amp;"_"&amp;$AZ$8,データシート3!$A:$AM,MATCH("da_鉄道",データシート3!$A$1:$AM$1,0),0))/10^3</f>
        <v>#N/A</v>
      </c>
      <c r="BK148" s="953" t="e">
        <f t="shared" si="30"/>
        <v>#N/A</v>
      </c>
      <c r="BL148" s="953" t="e">
        <f t="shared" si="31"/>
        <v>#N/A</v>
      </c>
      <c r="BM148" s="953" t="e">
        <f t="shared" si="32"/>
        <v>#N/A</v>
      </c>
    </row>
    <row r="149" spans="1:65">
      <c r="A149" s="209"/>
      <c r="B149" s="517"/>
      <c r="C149" s="209"/>
      <c r="D149" s="209"/>
      <c r="E149" s="209"/>
      <c r="F149" s="209"/>
      <c r="G149" s="209"/>
      <c r="H149" s="209"/>
      <c r="I149" s="209"/>
      <c r="J149" s="209"/>
      <c r="K149" s="209"/>
      <c r="L149" s="209"/>
      <c r="M149" s="209"/>
      <c r="N149" s="209"/>
      <c r="O149" s="523"/>
      <c r="P149" s="209"/>
      <c r="Q149" s="517"/>
      <c r="R149" s="209"/>
      <c r="S149" s="209"/>
      <c r="T149" s="209"/>
      <c r="U149" s="209"/>
      <c r="V149" s="209"/>
      <c r="W149" s="209"/>
      <c r="X149" s="209"/>
      <c r="Y149" s="209"/>
      <c r="Z149" s="209"/>
      <c r="AA149" s="209"/>
      <c r="AB149" s="209"/>
      <c r="AC149" s="209"/>
      <c r="AD149" s="209"/>
      <c r="AE149" s="523"/>
      <c r="AF149" s="209"/>
      <c r="AG149" s="517"/>
      <c r="AH149" s="209"/>
      <c r="AI149" s="209"/>
      <c r="AJ149" s="209"/>
      <c r="AK149" s="209"/>
      <c r="AL149" s="209"/>
      <c r="AM149" s="209"/>
      <c r="AN149" s="209"/>
      <c r="AO149" s="209"/>
      <c r="AP149" s="209"/>
      <c r="AQ149" s="269"/>
      <c r="AR149" s="274"/>
      <c r="AS149" s="269"/>
      <c r="AT149" s="518"/>
      <c r="AU149" s="209"/>
      <c r="AX149" s="20">
        <f>比較地域マスタ!AD84</f>
        <v>0</v>
      </c>
      <c r="AY149" s="20" t="str">
        <f>IF(IFERROR(比較地域マスタ!$AE84,"")=0,"",IFERROR(比較地域マスタ!$AE84,""))</f>
        <v/>
      </c>
      <c r="AZ149" s="18"/>
      <c r="BA149" s="24">
        <v>78</v>
      </c>
      <c r="BB149" s="24">
        <v>1</v>
      </c>
      <c r="BC149" s="20">
        <f t="shared" si="33"/>
        <v>0</v>
      </c>
      <c r="BD149" s="20" t="str">
        <f t="shared" si="34"/>
        <v/>
      </c>
      <c r="BE149" s="953" t="e">
        <f>VLOOKUP(BC149&amp;"_令和4年度",データシート3!A:AB,MATCH("ea_"&amp;"太陽光（建物系）"&amp;"_年間発電",データシート3!$A$1:$AB$1,0),0)/10^3+VLOOKUP(BC149&amp;"_令和4年度",データシート3!A:AB,MATCH("ea_"&amp;"太陽光（土地系）"&amp;"_年間発電",データシート3!$A$1:$AB$1,0),0)/10^3</f>
        <v>#N/A</v>
      </c>
      <c r="BF149" s="953" t="e">
        <f>VLOOKUP(BC149&amp;"_令和4年度",データシート3!A:AB,MATCH("ea_"&amp;"風力（陸上）"&amp;"_年間発電",データシート3!$A$1:$AB$1,0),0)/10^3</f>
        <v>#N/A</v>
      </c>
      <c r="BG149" s="953" t="e">
        <f>VLOOKUP(BC149&amp;"_令和4年度",データシート3!A:AB,MATCH("ea_"&amp;"中小水（河川）"&amp;"_年間発電",データシート3!$A$1:$AB$1,0),0)/10^3+VLOOKUP(BC149&amp;"_令和4年度",データシート3!A:AB,MATCH("ea_"&amp;"中小水（農業用水路）"&amp;"_年間発電",データシート3!$A$1:$AB$1,0),0)/10^3</f>
        <v>#N/A</v>
      </c>
      <c r="BH149" s="953" t="e">
        <f>VLOOKUP(BC149&amp;"_令和4年度",データシート3!A:AB,MATCH("ea_"&amp;"地熱（蒸気フラッシュ発電）"&amp;"_年間発電",データシート3!$A$1:$AB$1,0),0)/10^3+VLOOKUP(BC149&amp;"_令和4年度",データシート3!A:AB,MATCH("ea_"&amp;"地熱（バイナリー発電）"&amp;"_年間発電",データシート3!$A$1:$AB$1,0),0)/10^3+VLOOKUP(BC149&amp;"_令和4年度",データシート3!A:AB,MATCH("ea_"&amp;"地熱（低温バイナリー発電）"&amp;"_年間発電",データシート3!$A$1:$AB$1,0),0)/10^3</f>
        <v>#N/A</v>
      </c>
      <c r="BI149" s="953" t="e">
        <f t="shared" si="35"/>
        <v>#N/A</v>
      </c>
      <c r="BJ149" s="953" t="e">
        <f>(VLOOKUP($BC149&amp;"_"&amp;$AZ$8,データシート3!$A:$AM,MATCH("da_製造業",データシート3!$A$1:$AM$1,0),0)+VLOOKUP($BC149&amp;"_"&amp;$AZ$8,データシート3!$A:$AM,MATCH("da_建設業・鉱業",データシート3!$A$1:$AM$1,0),0)+VLOOKUP($BC149&amp;"_"&amp;$AZ$8,データシート3!$A:$AM,MATCH("da_農林水産業",データシート3!$A$1:$AM$1,0),0)+VLOOKUP($BC149&amp;"_"&amp;$AZ$8,データシート3!$A:$AM,MATCH("da_業務",データシート3!$A$1:$AM$1,0),0)+VLOOKUP($BC149&amp;"_"&amp;$AZ$8,データシート3!$A:$AM,MATCH("da_家庭",データシート3!$A$1:$AM$1,0),0)+VLOOKUP($BC149&amp;"_"&amp;$AZ$8,データシート3!$A:$AM,MATCH("da_鉄道",データシート3!$A$1:$AM$1,0),0))/10^3</f>
        <v>#N/A</v>
      </c>
      <c r="BK149" s="953" t="e">
        <f t="shared" si="30"/>
        <v>#N/A</v>
      </c>
      <c r="BL149" s="953" t="e">
        <f t="shared" si="31"/>
        <v>#N/A</v>
      </c>
      <c r="BM149" s="953" t="e">
        <f t="shared" si="32"/>
        <v>#N/A</v>
      </c>
    </row>
    <row r="150" spans="1:65">
      <c r="A150" s="209"/>
      <c r="B150" s="517"/>
      <c r="C150" s="209"/>
      <c r="D150" s="209"/>
      <c r="E150" s="209"/>
      <c r="F150" s="209"/>
      <c r="G150" s="209"/>
      <c r="H150" s="209"/>
      <c r="I150" s="209"/>
      <c r="J150" s="209"/>
      <c r="K150" s="209"/>
      <c r="L150" s="209"/>
      <c r="M150" s="209"/>
      <c r="N150" s="209"/>
      <c r="O150" s="523"/>
      <c r="P150" s="209"/>
      <c r="Q150" s="517"/>
      <c r="R150" s="209"/>
      <c r="S150" s="209"/>
      <c r="T150" s="209"/>
      <c r="U150" s="209"/>
      <c r="V150" s="209"/>
      <c r="W150" s="209"/>
      <c r="X150" s="209"/>
      <c r="Y150" s="209"/>
      <c r="Z150" s="209"/>
      <c r="AA150" s="209"/>
      <c r="AB150" s="209"/>
      <c r="AC150" s="209"/>
      <c r="AD150" s="209"/>
      <c r="AE150" s="523"/>
      <c r="AF150" s="209"/>
      <c r="AG150" s="517"/>
      <c r="AH150" s="209"/>
      <c r="AI150" s="209"/>
      <c r="AJ150" s="209"/>
      <c r="AK150" s="209"/>
      <c r="AL150" s="209"/>
      <c r="AM150" s="209"/>
      <c r="AN150" s="209"/>
      <c r="AO150" s="209"/>
      <c r="AP150" s="209"/>
      <c r="AQ150" s="209"/>
      <c r="AR150" s="209"/>
      <c r="AS150" s="209"/>
      <c r="AT150" s="523"/>
      <c r="AU150" s="209"/>
      <c r="AX150" s="20">
        <f>比較地域マスタ!AD85</f>
        <v>0</v>
      </c>
      <c r="AY150" s="20" t="str">
        <f>IF(IFERROR(比較地域マスタ!$AE85,"")=0,"",IFERROR(比較地域マスタ!$AE85,""))</f>
        <v/>
      </c>
      <c r="AZ150" s="18"/>
      <c r="BA150" s="24">
        <v>79</v>
      </c>
      <c r="BB150" s="24">
        <v>1</v>
      </c>
      <c r="BC150" s="20">
        <f t="shared" si="33"/>
        <v>0</v>
      </c>
      <c r="BD150" s="20" t="str">
        <f t="shared" si="34"/>
        <v/>
      </c>
      <c r="BE150" s="953" t="e">
        <f>VLOOKUP(BC150&amp;"_令和4年度",データシート3!A:AB,MATCH("ea_"&amp;"太陽光（建物系）"&amp;"_年間発電",データシート3!$A$1:$AB$1,0),0)/10^3+VLOOKUP(BC150&amp;"_令和4年度",データシート3!A:AB,MATCH("ea_"&amp;"太陽光（土地系）"&amp;"_年間発電",データシート3!$A$1:$AB$1,0),0)/10^3</f>
        <v>#N/A</v>
      </c>
      <c r="BF150" s="953" t="e">
        <f>VLOOKUP(BC150&amp;"_令和4年度",データシート3!A:AB,MATCH("ea_"&amp;"風力（陸上）"&amp;"_年間発電",データシート3!$A$1:$AB$1,0),0)/10^3</f>
        <v>#N/A</v>
      </c>
      <c r="BG150" s="953" t="e">
        <f>VLOOKUP(BC150&amp;"_令和4年度",データシート3!A:AB,MATCH("ea_"&amp;"中小水（河川）"&amp;"_年間発電",データシート3!$A$1:$AB$1,0),0)/10^3+VLOOKUP(BC150&amp;"_令和4年度",データシート3!A:AB,MATCH("ea_"&amp;"中小水（農業用水路）"&amp;"_年間発電",データシート3!$A$1:$AB$1,0),0)/10^3</f>
        <v>#N/A</v>
      </c>
      <c r="BH150" s="953" t="e">
        <f>VLOOKUP(BC150&amp;"_令和4年度",データシート3!A:AB,MATCH("ea_"&amp;"地熱（蒸気フラッシュ発電）"&amp;"_年間発電",データシート3!$A$1:$AB$1,0),0)/10^3+VLOOKUP(BC150&amp;"_令和4年度",データシート3!A:AB,MATCH("ea_"&amp;"地熱（バイナリー発電）"&amp;"_年間発電",データシート3!$A$1:$AB$1,0),0)/10^3+VLOOKUP(BC150&amp;"_令和4年度",データシート3!A:AB,MATCH("ea_"&amp;"地熱（低温バイナリー発電）"&amp;"_年間発電",データシート3!$A$1:$AB$1,0),0)/10^3</f>
        <v>#N/A</v>
      </c>
      <c r="BI150" s="953" t="e">
        <f t="shared" si="35"/>
        <v>#N/A</v>
      </c>
      <c r="BJ150" s="953" t="e">
        <f>(VLOOKUP($BC150&amp;"_"&amp;$AZ$8,データシート3!$A:$AM,MATCH("da_製造業",データシート3!$A$1:$AM$1,0),0)+VLOOKUP($BC150&amp;"_"&amp;$AZ$8,データシート3!$A:$AM,MATCH("da_建設業・鉱業",データシート3!$A$1:$AM$1,0),0)+VLOOKUP($BC150&amp;"_"&amp;$AZ$8,データシート3!$A:$AM,MATCH("da_農林水産業",データシート3!$A$1:$AM$1,0),0)+VLOOKUP($BC150&amp;"_"&amp;$AZ$8,データシート3!$A:$AM,MATCH("da_業務",データシート3!$A$1:$AM$1,0),0)+VLOOKUP($BC150&amp;"_"&amp;$AZ$8,データシート3!$A:$AM,MATCH("da_家庭",データシート3!$A$1:$AM$1,0),0)+VLOOKUP($BC150&amp;"_"&amp;$AZ$8,データシート3!$A:$AM,MATCH("da_鉄道",データシート3!$A$1:$AM$1,0),0))/10^3</f>
        <v>#N/A</v>
      </c>
      <c r="BK150" s="953" t="e">
        <f t="shared" si="30"/>
        <v>#N/A</v>
      </c>
      <c r="BL150" s="953" t="e">
        <f t="shared" si="31"/>
        <v>#N/A</v>
      </c>
      <c r="BM150" s="953" t="e">
        <f t="shared" si="32"/>
        <v>#N/A</v>
      </c>
    </row>
    <row r="151" spans="1:65">
      <c r="A151" s="209"/>
      <c r="B151" s="517"/>
      <c r="C151" s="209"/>
      <c r="D151" s="209"/>
      <c r="E151" s="209"/>
      <c r="F151" s="209"/>
      <c r="G151" s="209"/>
      <c r="H151" s="209"/>
      <c r="I151" s="209"/>
      <c r="J151" s="209"/>
      <c r="K151" s="209"/>
      <c r="L151" s="209"/>
      <c r="M151" s="209"/>
      <c r="N151" s="209"/>
      <c r="O151" s="523"/>
      <c r="P151" s="209"/>
      <c r="Q151" s="517"/>
      <c r="R151" s="209"/>
      <c r="S151" s="209"/>
      <c r="T151" s="209"/>
      <c r="U151" s="209"/>
      <c r="V151" s="209"/>
      <c r="W151" s="209"/>
      <c r="X151" s="209"/>
      <c r="Y151" s="209"/>
      <c r="Z151" s="209"/>
      <c r="AA151" s="209"/>
      <c r="AB151" s="209"/>
      <c r="AC151" s="209"/>
      <c r="AD151" s="209"/>
      <c r="AE151" s="523"/>
      <c r="AF151" s="209"/>
      <c r="AG151" s="517"/>
      <c r="AH151" s="209"/>
      <c r="AI151" s="209"/>
      <c r="AJ151" s="209"/>
      <c r="AK151" s="209"/>
      <c r="AL151" s="209"/>
      <c r="AM151" s="209"/>
      <c r="AN151" s="209"/>
      <c r="AO151" s="209"/>
      <c r="AP151" s="209"/>
      <c r="AQ151" s="209"/>
      <c r="AR151" s="209"/>
      <c r="AS151" s="209"/>
      <c r="AT151" s="523"/>
      <c r="AU151" s="209"/>
      <c r="AX151" s="20">
        <f>比較地域マスタ!AD86</f>
        <v>0</v>
      </c>
      <c r="AY151" s="20" t="str">
        <f>IF(IFERROR(比較地域マスタ!$AE86,"")=0,"",IFERROR(比較地域マスタ!$AE86,""))</f>
        <v/>
      </c>
      <c r="AZ151" s="18"/>
      <c r="BA151" s="24">
        <v>80</v>
      </c>
      <c r="BB151" s="24">
        <v>1</v>
      </c>
      <c r="BC151" s="20">
        <f t="shared" si="33"/>
        <v>0</v>
      </c>
      <c r="BD151" s="20" t="str">
        <f t="shared" si="34"/>
        <v/>
      </c>
      <c r="BE151" s="953" t="e">
        <f>VLOOKUP(BC151&amp;"_令和4年度",データシート3!A:AB,MATCH("ea_"&amp;"太陽光（建物系）"&amp;"_年間発電",データシート3!$A$1:$AB$1,0),0)/10^3+VLOOKUP(BC151&amp;"_令和4年度",データシート3!A:AB,MATCH("ea_"&amp;"太陽光（土地系）"&amp;"_年間発電",データシート3!$A$1:$AB$1,0),0)/10^3</f>
        <v>#N/A</v>
      </c>
      <c r="BF151" s="953" t="e">
        <f>VLOOKUP(BC151&amp;"_令和4年度",データシート3!A:AB,MATCH("ea_"&amp;"風力（陸上）"&amp;"_年間発電",データシート3!$A$1:$AB$1,0),0)/10^3</f>
        <v>#N/A</v>
      </c>
      <c r="BG151" s="953" t="e">
        <f>VLOOKUP(BC151&amp;"_令和4年度",データシート3!A:AB,MATCH("ea_"&amp;"中小水（河川）"&amp;"_年間発電",データシート3!$A$1:$AB$1,0),0)/10^3+VLOOKUP(BC151&amp;"_令和4年度",データシート3!A:AB,MATCH("ea_"&amp;"中小水（農業用水路）"&amp;"_年間発電",データシート3!$A$1:$AB$1,0),0)/10^3</f>
        <v>#N/A</v>
      </c>
      <c r="BH151" s="953" t="e">
        <f>VLOOKUP(BC151&amp;"_令和4年度",データシート3!A:AB,MATCH("ea_"&amp;"地熱（蒸気フラッシュ発電）"&amp;"_年間発電",データシート3!$A$1:$AB$1,0),0)/10^3+VLOOKUP(BC151&amp;"_令和4年度",データシート3!A:AB,MATCH("ea_"&amp;"地熱（バイナリー発電）"&amp;"_年間発電",データシート3!$A$1:$AB$1,0),0)/10^3+VLOOKUP(BC151&amp;"_令和4年度",データシート3!A:AB,MATCH("ea_"&amp;"地熱（低温バイナリー発電）"&amp;"_年間発電",データシート3!$A$1:$AB$1,0),0)/10^3</f>
        <v>#N/A</v>
      </c>
      <c r="BI151" s="953" t="e">
        <f t="shared" si="35"/>
        <v>#N/A</v>
      </c>
      <c r="BJ151" s="953" t="e">
        <f>(VLOOKUP($BC151&amp;"_"&amp;$AZ$8,データシート3!$A:$AM,MATCH("da_製造業",データシート3!$A$1:$AM$1,0),0)+VLOOKUP($BC151&amp;"_"&amp;$AZ$8,データシート3!$A:$AM,MATCH("da_建設業・鉱業",データシート3!$A$1:$AM$1,0),0)+VLOOKUP($BC151&amp;"_"&amp;$AZ$8,データシート3!$A:$AM,MATCH("da_農林水産業",データシート3!$A$1:$AM$1,0),0)+VLOOKUP($BC151&amp;"_"&amp;$AZ$8,データシート3!$A:$AM,MATCH("da_業務",データシート3!$A$1:$AM$1,0),0)+VLOOKUP($BC151&amp;"_"&amp;$AZ$8,データシート3!$A:$AM,MATCH("da_家庭",データシート3!$A$1:$AM$1,0),0)+VLOOKUP($BC151&amp;"_"&amp;$AZ$8,データシート3!$A:$AM,MATCH("da_鉄道",データシート3!$A$1:$AM$1,0),0))/10^3</f>
        <v>#N/A</v>
      </c>
      <c r="BK151" s="953" t="e">
        <f t="shared" si="30"/>
        <v>#N/A</v>
      </c>
      <c r="BL151" s="953" t="e">
        <f t="shared" si="31"/>
        <v>#N/A</v>
      </c>
      <c r="BM151" s="953" t="e">
        <f t="shared" si="32"/>
        <v>#N/A</v>
      </c>
    </row>
    <row r="152" spans="1:65">
      <c r="A152" s="209"/>
      <c r="B152" s="517"/>
      <c r="C152" s="209"/>
      <c r="D152" s="209"/>
      <c r="E152" s="209"/>
      <c r="F152" s="209"/>
      <c r="G152" s="209"/>
      <c r="H152" s="209"/>
      <c r="I152" s="209"/>
      <c r="J152" s="209"/>
      <c r="K152" s="209"/>
      <c r="L152" s="209"/>
      <c r="M152" s="209"/>
      <c r="N152" s="209"/>
      <c r="O152" s="523"/>
      <c r="P152" s="209"/>
      <c r="Q152" s="517"/>
      <c r="R152" s="209"/>
      <c r="S152" s="209"/>
      <c r="T152" s="209"/>
      <c r="U152" s="209"/>
      <c r="V152" s="209"/>
      <c r="W152" s="209"/>
      <c r="X152" s="209"/>
      <c r="Y152" s="209"/>
      <c r="Z152" s="209"/>
      <c r="AA152" s="209"/>
      <c r="AB152" s="209"/>
      <c r="AC152" s="209"/>
      <c r="AD152" s="209"/>
      <c r="AE152" s="523"/>
      <c r="AF152" s="209"/>
      <c r="AG152" s="517"/>
      <c r="AH152" s="209"/>
      <c r="AI152" s="209"/>
      <c r="AJ152" s="209"/>
      <c r="AK152" s="209"/>
      <c r="AL152" s="209"/>
      <c r="AM152" s="209"/>
      <c r="AN152" s="209"/>
      <c r="AO152" s="209"/>
      <c r="AP152" s="209"/>
      <c r="AQ152" s="209"/>
      <c r="AR152" s="209"/>
      <c r="AS152" s="209"/>
      <c r="AT152" s="523"/>
      <c r="AU152" s="209"/>
      <c r="AX152" s="20">
        <f>比較地域マスタ!AD87</f>
        <v>0</v>
      </c>
      <c r="AY152" s="20" t="str">
        <f>IF(IFERROR(比較地域マスタ!$AE87,"")=0,"",IFERROR(比較地域マスタ!$AE87,""))</f>
        <v/>
      </c>
      <c r="AZ152" s="18"/>
      <c r="BA152" s="24">
        <v>81</v>
      </c>
      <c r="BB152" s="24">
        <v>1</v>
      </c>
      <c r="BC152" s="20">
        <f t="shared" si="33"/>
        <v>0</v>
      </c>
      <c r="BD152" s="20" t="str">
        <f t="shared" si="34"/>
        <v/>
      </c>
      <c r="BE152" s="953" t="e">
        <f>VLOOKUP(BC152&amp;"_令和4年度",データシート3!A:AB,MATCH("ea_"&amp;"太陽光（建物系）"&amp;"_年間発電",データシート3!$A$1:$AB$1,0),0)/10^3+VLOOKUP(BC152&amp;"_令和4年度",データシート3!A:AB,MATCH("ea_"&amp;"太陽光（土地系）"&amp;"_年間発電",データシート3!$A$1:$AB$1,0),0)/10^3</f>
        <v>#N/A</v>
      </c>
      <c r="BF152" s="953" t="e">
        <f>VLOOKUP(BC152&amp;"_令和4年度",データシート3!A:AB,MATCH("ea_"&amp;"風力（陸上）"&amp;"_年間発電",データシート3!$A$1:$AB$1,0),0)/10^3</f>
        <v>#N/A</v>
      </c>
      <c r="BG152" s="953" t="e">
        <f>VLOOKUP(BC152&amp;"_令和4年度",データシート3!A:AB,MATCH("ea_"&amp;"中小水（河川）"&amp;"_年間発電",データシート3!$A$1:$AB$1,0),0)/10^3+VLOOKUP(BC152&amp;"_令和4年度",データシート3!A:AB,MATCH("ea_"&amp;"中小水（農業用水路）"&amp;"_年間発電",データシート3!$A$1:$AB$1,0),0)/10^3</f>
        <v>#N/A</v>
      </c>
      <c r="BH152" s="953" t="e">
        <f>VLOOKUP(BC152&amp;"_令和4年度",データシート3!A:AB,MATCH("ea_"&amp;"地熱（蒸気フラッシュ発電）"&amp;"_年間発電",データシート3!$A$1:$AB$1,0),0)/10^3+VLOOKUP(BC152&amp;"_令和4年度",データシート3!A:AB,MATCH("ea_"&amp;"地熱（バイナリー発電）"&amp;"_年間発電",データシート3!$A$1:$AB$1,0),0)/10^3+VLOOKUP(BC152&amp;"_令和4年度",データシート3!A:AB,MATCH("ea_"&amp;"地熱（低温バイナリー発電）"&amp;"_年間発電",データシート3!$A$1:$AB$1,0),0)/10^3</f>
        <v>#N/A</v>
      </c>
      <c r="BI152" s="953" t="e">
        <f t="shared" si="35"/>
        <v>#N/A</v>
      </c>
      <c r="BJ152" s="953" t="e">
        <f>(VLOOKUP($BC152&amp;"_"&amp;$AZ$8,データシート3!$A:$AM,MATCH("da_製造業",データシート3!$A$1:$AM$1,0),0)+VLOOKUP($BC152&amp;"_"&amp;$AZ$8,データシート3!$A:$AM,MATCH("da_建設業・鉱業",データシート3!$A$1:$AM$1,0),0)+VLOOKUP($BC152&amp;"_"&amp;$AZ$8,データシート3!$A:$AM,MATCH("da_農林水産業",データシート3!$A$1:$AM$1,0),0)+VLOOKUP($BC152&amp;"_"&amp;$AZ$8,データシート3!$A:$AM,MATCH("da_業務",データシート3!$A$1:$AM$1,0),0)+VLOOKUP($BC152&amp;"_"&amp;$AZ$8,データシート3!$A:$AM,MATCH("da_家庭",データシート3!$A$1:$AM$1,0),0)+VLOOKUP($BC152&amp;"_"&amp;$AZ$8,データシート3!$A:$AM,MATCH("da_鉄道",データシート3!$A$1:$AM$1,0),0))/10^3</f>
        <v>#N/A</v>
      </c>
      <c r="BK152" s="953" t="e">
        <f t="shared" si="30"/>
        <v>#N/A</v>
      </c>
      <c r="BL152" s="953" t="e">
        <f t="shared" si="31"/>
        <v>#N/A</v>
      </c>
      <c r="BM152" s="953" t="e">
        <f t="shared" si="32"/>
        <v>#N/A</v>
      </c>
    </row>
    <row r="153" spans="1:65">
      <c r="A153" s="209"/>
      <c r="B153" s="517"/>
      <c r="C153" s="209"/>
      <c r="D153" s="209"/>
      <c r="E153" s="209"/>
      <c r="F153" s="209"/>
      <c r="G153" s="209"/>
      <c r="H153" s="209"/>
      <c r="I153" s="209"/>
      <c r="J153" s="209"/>
      <c r="K153" s="209"/>
      <c r="L153" s="209"/>
      <c r="M153" s="209"/>
      <c r="N153" s="209"/>
      <c r="O153" s="523"/>
      <c r="P153" s="209"/>
      <c r="Q153" s="517"/>
      <c r="R153" s="209"/>
      <c r="S153" s="209"/>
      <c r="T153" s="209"/>
      <c r="U153" s="209"/>
      <c r="V153" s="209"/>
      <c r="W153" s="209"/>
      <c r="X153" s="209"/>
      <c r="Y153" s="209"/>
      <c r="Z153" s="209"/>
      <c r="AA153" s="209"/>
      <c r="AB153" s="209"/>
      <c r="AC153" s="209"/>
      <c r="AD153" s="209"/>
      <c r="AE153" s="523"/>
      <c r="AF153" s="209"/>
      <c r="AG153" s="517"/>
      <c r="AH153" s="209"/>
      <c r="AI153" s="209"/>
      <c r="AJ153" s="209"/>
      <c r="AK153" s="209"/>
      <c r="AL153" s="209"/>
      <c r="AM153" s="209"/>
      <c r="AN153" s="209"/>
      <c r="AO153" s="209"/>
      <c r="AP153" s="209"/>
      <c r="AQ153" s="209"/>
      <c r="AR153" s="209"/>
      <c r="AS153" s="209"/>
      <c r="AT153" s="523"/>
      <c r="AU153" s="209"/>
      <c r="AX153" s="20">
        <f>比較地域マスタ!AD88</f>
        <v>0</v>
      </c>
      <c r="AY153" s="20" t="str">
        <f>IF(IFERROR(比較地域マスタ!$AE88,"")=0,"",IFERROR(比較地域マスタ!$AE88,""))</f>
        <v/>
      </c>
      <c r="AZ153" s="18"/>
      <c r="BA153" s="24">
        <v>82</v>
      </c>
      <c r="BB153" s="24">
        <v>1</v>
      </c>
      <c r="BC153" s="20">
        <f t="shared" si="33"/>
        <v>0</v>
      </c>
      <c r="BD153" s="20" t="str">
        <f t="shared" si="34"/>
        <v/>
      </c>
      <c r="BE153" s="953" t="e">
        <f>VLOOKUP(BC153&amp;"_令和4年度",データシート3!A:AB,MATCH("ea_"&amp;"太陽光（建物系）"&amp;"_年間発電",データシート3!$A$1:$AB$1,0),0)/10^3+VLOOKUP(BC153&amp;"_令和4年度",データシート3!A:AB,MATCH("ea_"&amp;"太陽光（土地系）"&amp;"_年間発電",データシート3!$A$1:$AB$1,0),0)/10^3</f>
        <v>#N/A</v>
      </c>
      <c r="BF153" s="953" t="e">
        <f>VLOOKUP(BC153&amp;"_令和4年度",データシート3!A:AB,MATCH("ea_"&amp;"風力（陸上）"&amp;"_年間発電",データシート3!$A$1:$AB$1,0),0)/10^3</f>
        <v>#N/A</v>
      </c>
      <c r="BG153" s="953" t="e">
        <f>VLOOKUP(BC153&amp;"_令和4年度",データシート3!A:AB,MATCH("ea_"&amp;"中小水（河川）"&amp;"_年間発電",データシート3!$A$1:$AB$1,0),0)/10^3+VLOOKUP(BC153&amp;"_令和4年度",データシート3!A:AB,MATCH("ea_"&amp;"中小水（農業用水路）"&amp;"_年間発電",データシート3!$A$1:$AB$1,0),0)/10^3</f>
        <v>#N/A</v>
      </c>
      <c r="BH153" s="953" t="e">
        <f>VLOOKUP(BC153&amp;"_令和4年度",データシート3!A:AB,MATCH("ea_"&amp;"地熱（蒸気フラッシュ発電）"&amp;"_年間発電",データシート3!$A$1:$AB$1,0),0)/10^3+VLOOKUP(BC153&amp;"_令和4年度",データシート3!A:AB,MATCH("ea_"&amp;"地熱（バイナリー発電）"&amp;"_年間発電",データシート3!$A$1:$AB$1,0),0)/10^3+VLOOKUP(BC153&amp;"_令和4年度",データシート3!A:AB,MATCH("ea_"&amp;"地熱（低温バイナリー発電）"&amp;"_年間発電",データシート3!$A$1:$AB$1,0),0)/10^3</f>
        <v>#N/A</v>
      </c>
      <c r="BI153" s="953" t="e">
        <f t="shared" si="35"/>
        <v>#N/A</v>
      </c>
      <c r="BJ153" s="953" t="e">
        <f>(VLOOKUP($BC153&amp;"_"&amp;$AZ$8,データシート3!$A:$AM,MATCH("da_製造業",データシート3!$A$1:$AM$1,0),0)+VLOOKUP($BC153&amp;"_"&amp;$AZ$8,データシート3!$A:$AM,MATCH("da_建設業・鉱業",データシート3!$A$1:$AM$1,0),0)+VLOOKUP($BC153&amp;"_"&amp;$AZ$8,データシート3!$A:$AM,MATCH("da_農林水産業",データシート3!$A$1:$AM$1,0),0)+VLOOKUP($BC153&amp;"_"&amp;$AZ$8,データシート3!$A:$AM,MATCH("da_業務",データシート3!$A$1:$AM$1,0),0)+VLOOKUP($BC153&amp;"_"&amp;$AZ$8,データシート3!$A:$AM,MATCH("da_家庭",データシート3!$A$1:$AM$1,0),0)+VLOOKUP($BC153&amp;"_"&amp;$AZ$8,データシート3!$A:$AM,MATCH("da_鉄道",データシート3!$A$1:$AM$1,0),0))/10^3</f>
        <v>#N/A</v>
      </c>
      <c r="BK153" s="953" t="e">
        <f t="shared" si="30"/>
        <v>#N/A</v>
      </c>
      <c r="BL153" s="953" t="e">
        <f t="shared" si="31"/>
        <v>#N/A</v>
      </c>
      <c r="BM153" s="953" t="e">
        <f t="shared" si="32"/>
        <v>#N/A</v>
      </c>
    </row>
    <row r="154" spans="1:65">
      <c r="A154" s="209"/>
      <c r="B154" s="517"/>
      <c r="C154" s="209"/>
      <c r="D154" s="209"/>
      <c r="E154" s="209"/>
      <c r="F154" s="209"/>
      <c r="G154" s="209"/>
      <c r="H154" s="209"/>
      <c r="I154" s="209"/>
      <c r="J154" s="209"/>
      <c r="K154" s="209"/>
      <c r="L154" s="209"/>
      <c r="M154" s="209"/>
      <c r="N154" s="209"/>
      <c r="O154" s="523"/>
      <c r="P154" s="209"/>
      <c r="Q154" s="517"/>
      <c r="R154" s="209"/>
      <c r="S154" s="209"/>
      <c r="T154" s="209"/>
      <c r="U154" s="209"/>
      <c r="V154" s="209"/>
      <c r="W154" s="209"/>
      <c r="X154" s="209"/>
      <c r="Y154" s="209"/>
      <c r="Z154" s="209"/>
      <c r="AA154" s="209"/>
      <c r="AB154" s="209"/>
      <c r="AC154" s="209"/>
      <c r="AD154" s="209"/>
      <c r="AE154" s="523"/>
      <c r="AF154" s="209"/>
      <c r="AG154" s="517"/>
      <c r="AH154" s="209"/>
      <c r="AI154" s="209"/>
      <c r="AJ154" s="209"/>
      <c r="AK154" s="209"/>
      <c r="AL154" s="209"/>
      <c r="AM154" s="209"/>
      <c r="AN154" s="209"/>
      <c r="AO154" s="209"/>
      <c r="AP154" s="209"/>
      <c r="AQ154" s="209"/>
      <c r="AR154" s="209"/>
      <c r="AS154" s="209"/>
      <c r="AT154" s="523"/>
      <c r="AU154" s="209"/>
      <c r="AX154" s="20">
        <f>比較地域マスタ!AD89</f>
        <v>0</v>
      </c>
      <c r="AY154" s="20" t="str">
        <f>IF(IFERROR(比較地域マスタ!$AE89,"")=0,"",IFERROR(比較地域マスタ!$AE89,""))</f>
        <v/>
      </c>
      <c r="AZ154" s="18"/>
      <c r="BA154" s="24">
        <v>83</v>
      </c>
      <c r="BB154" s="24">
        <v>1</v>
      </c>
      <c r="BC154" s="20">
        <f t="shared" si="33"/>
        <v>0</v>
      </c>
      <c r="BD154" s="20" t="str">
        <f t="shared" si="34"/>
        <v/>
      </c>
      <c r="BE154" s="953" t="e">
        <f>VLOOKUP(BC154&amp;"_令和4年度",データシート3!A:AB,MATCH("ea_"&amp;"太陽光（建物系）"&amp;"_年間発電",データシート3!$A$1:$AB$1,0),0)/10^3+VLOOKUP(BC154&amp;"_令和4年度",データシート3!A:AB,MATCH("ea_"&amp;"太陽光（土地系）"&amp;"_年間発電",データシート3!$A$1:$AB$1,0),0)/10^3</f>
        <v>#N/A</v>
      </c>
      <c r="BF154" s="953" t="e">
        <f>VLOOKUP(BC154&amp;"_令和4年度",データシート3!A:AB,MATCH("ea_"&amp;"風力（陸上）"&amp;"_年間発電",データシート3!$A$1:$AB$1,0),0)/10^3</f>
        <v>#N/A</v>
      </c>
      <c r="BG154" s="953" t="e">
        <f>VLOOKUP(BC154&amp;"_令和4年度",データシート3!A:AB,MATCH("ea_"&amp;"中小水（河川）"&amp;"_年間発電",データシート3!$A$1:$AB$1,0),0)/10^3+VLOOKUP(BC154&amp;"_令和4年度",データシート3!A:AB,MATCH("ea_"&amp;"中小水（農業用水路）"&amp;"_年間発電",データシート3!$A$1:$AB$1,0),0)/10^3</f>
        <v>#N/A</v>
      </c>
      <c r="BH154" s="953" t="e">
        <f>VLOOKUP(BC154&amp;"_令和4年度",データシート3!A:AB,MATCH("ea_"&amp;"地熱（蒸気フラッシュ発電）"&amp;"_年間発電",データシート3!$A$1:$AB$1,0),0)/10^3+VLOOKUP(BC154&amp;"_令和4年度",データシート3!A:AB,MATCH("ea_"&amp;"地熱（バイナリー発電）"&amp;"_年間発電",データシート3!$A$1:$AB$1,0),0)/10^3+VLOOKUP(BC154&amp;"_令和4年度",データシート3!A:AB,MATCH("ea_"&amp;"地熱（低温バイナリー発電）"&amp;"_年間発電",データシート3!$A$1:$AB$1,0),0)/10^3</f>
        <v>#N/A</v>
      </c>
      <c r="BI154" s="953" t="e">
        <f t="shared" si="35"/>
        <v>#N/A</v>
      </c>
      <c r="BJ154" s="953" t="e">
        <f>(VLOOKUP($BC154&amp;"_"&amp;$AZ$8,データシート3!$A:$AM,MATCH("da_製造業",データシート3!$A$1:$AM$1,0),0)+VLOOKUP($BC154&amp;"_"&amp;$AZ$8,データシート3!$A:$AM,MATCH("da_建設業・鉱業",データシート3!$A$1:$AM$1,0),0)+VLOOKUP($BC154&amp;"_"&amp;$AZ$8,データシート3!$A:$AM,MATCH("da_農林水産業",データシート3!$A$1:$AM$1,0),0)+VLOOKUP($BC154&amp;"_"&amp;$AZ$8,データシート3!$A:$AM,MATCH("da_業務",データシート3!$A$1:$AM$1,0),0)+VLOOKUP($BC154&amp;"_"&amp;$AZ$8,データシート3!$A:$AM,MATCH("da_家庭",データシート3!$A$1:$AM$1,0),0)+VLOOKUP($BC154&amp;"_"&amp;$AZ$8,データシート3!$A:$AM,MATCH("da_鉄道",データシート3!$A$1:$AM$1,0),0))/10^3</f>
        <v>#N/A</v>
      </c>
      <c r="BK154" s="953" t="e">
        <f t="shared" si="30"/>
        <v>#N/A</v>
      </c>
      <c r="BL154" s="953" t="e">
        <f t="shared" si="31"/>
        <v>#N/A</v>
      </c>
      <c r="BM154" s="953" t="e">
        <f t="shared" si="32"/>
        <v>#N/A</v>
      </c>
    </row>
    <row r="155" spans="1:65">
      <c r="A155" s="209"/>
      <c r="B155" s="517"/>
      <c r="C155" s="209"/>
      <c r="D155" s="209"/>
      <c r="E155" s="209"/>
      <c r="F155" s="209"/>
      <c r="G155" s="209"/>
      <c r="H155" s="209"/>
      <c r="I155" s="209"/>
      <c r="J155" s="209"/>
      <c r="K155" s="209"/>
      <c r="L155" s="209"/>
      <c r="M155" s="209"/>
      <c r="N155" s="209"/>
      <c r="O155" s="523"/>
      <c r="P155" s="209"/>
      <c r="Q155" s="517"/>
      <c r="R155" s="209"/>
      <c r="S155" s="209"/>
      <c r="T155" s="209"/>
      <c r="U155" s="209"/>
      <c r="V155" s="209"/>
      <c r="W155" s="209"/>
      <c r="X155" s="209"/>
      <c r="Y155" s="209"/>
      <c r="Z155" s="209"/>
      <c r="AA155" s="209"/>
      <c r="AB155" s="209"/>
      <c r="AC155" s="209"/>
      <c r="AD155" s="209"/>
      <c r="AE155" s="523"/>
      <c r="AF155" s="209"/>
      <c r="AG155" s="517"/>
      <c r="AH155" s="209"/>
      <c r="AI155" s="209"/>
      <c r="AJ155" s="209"/>
      <c r="AK155" s="209"/>
      <c r="AL155" s="209"/>
      <c r="AM155" s="209"/>
      <c r="AN155" s="209"/>
      <c r="AO155" s="209"/>
      <c r="AP155" s="209"/>
      <c r="AQ155" s="209"/>
      <c r="AR155" s="209"/>
      <c r="AS155" s="209"/>
      <c r="AT155" s="523"/>
      <c r="AU155" s="209"/>
      <c r="AX155" s="20">
        <f>比較地域マスタ!AD90</f>
        <v>0</v>
      </c>
      <c r="AY155" s="20" t="str">
        <f>IF(IFERROR(比較地域マスタ!$AE90,"")=0,"",IFERROR(比較地域マスタ!$AE90,""))</f>
        <v/>
      </c>
      <c r="AZ155" s="18"/>
      <c r="BA155" s="24">
        <v>84</v>
      </c>
      <c r="BB155" s="24">
        <v>1</v>
      </c>
      <c r="BC155" s="20">
        <f t="shared" si="33"/>
        <v>0</v>
      </c>
      <c r="BD155" s="20" t="str">
        <f t="shared" si="34"/>
        <v/>
      </c>
      <c r="BE155" s="953" t="e">
        <f>VLOOKUP(BC155&amp;"_令和4年度",データシート3!A:AB,MATCH("ea_"&amp;"太陽光（建物系）"&amp;"_年間発電",データシート3!$A$1:$AB$1,0),0)/10^3+VLOOKUP(BC155&amp;"_令和4年度",データシート3!A:AB,MATCH("ea_"&amp;"太陽光（土地系）"&amp;"_年間発電",データシート3!$A$1:$AB$1,0),0)/10^3</f>
        <v>#N/A</v>
      </c>
      <c r="BF155" s="953" t="e">
        <f>VLOOKUP(BC155&amp;"_令和4年度",データシート3!A:AB,MATCH("ea_"&amp;"風力（陸上）"&amp;"_年間発電",データシート3!$A$1:$AB$1,0),0)/10^3</f>
        <v>#N/A</v>
      </c>
      <c r="BG155" s="953" t="e">
        <f>VLOOKUP(BC155&amp;"_令和4年度",データシート3!A:AB,MATCH("ea_"&amp;"中小水（河川）"&amp;"_年間発電",データシート3!$A$1:$AB$1,0),0)/10^3+VLOOKUP(BC155&amp;"_令和4年度",データシート3!A:AB,MATCH("ea_"&amp;"中小水（農業用水路）"&amp;"_年間発電",データシート3!$A$1:$AB$1,0),0)/10^3</f>
        <v>#N/A</v>
      </c>
      <c r="BH155" s="953" t="e">
        <f>VLOOKUP(BC155&amp;"_令和4年度",データシート3!A:AB,MATCH("ea_"&amp;"地熱（蒸気フラッシュ発電）"&amp;"_年間発電",データシート3!$A$1:$AB$1,0),0)/10^3+VLOOKUP(BC155&amp;"_令和4年度",データシート3!A:AB,MATCH("ea_"&amp;"地熱（バイナリー発電）"&amp;"_年間発電",データシート3!$A$1:$AB$1,0),0)/10^3+VLOOKUP(BC155&amp;"_令和4年度",データシート3!A:AB,MATCH("ea_"&amp;"地熱（低温バイナリー発電）"&amp;"_年間発電",データシート3!$A$1:$AB$1,0),0)/10^3</f>
        <v>#N/A</v>
      </c>
      <c r="BI155" s="953" t="e">
        <f t="shared" si="35"/>
        <v>#N/A</v>
      </c>
      <c r="BJ155" s="953" t="e">
        <f>(VLOOKUP($BC155&amp;"_"&amp;$AZ$8,データシート3!$A:$AM,MATCH("da_製造業",データシート3!$A$1:$AM$1,0),0)+VLOOKUP($BC155&amp;"_"&amp;$AZ$8,データシート3!$A:$AM,MATCH("da_建設業・鉱業",データシート3!$A$1:$AM$1,0),0)+VLOOKUP($BC155&amp;"_"&amp;$AZ$8,データシート3!$A:$AM,MATCH("da_農林水産業",データシート3!$A$1:$AM$1,0),0)+VLOOKUP($BC155&amp;"_"&amp;$AZ$8,データシート3!$A:$AM,MATCH("da_業務",データシート3!$A$1:$AM$1,0),0)+VLOOKUP($BC155&amp;"_"&amp;$AZ$8,データシート3!$A:$AM,MATCH("da_家庭",データシート3!$A$1:$AM$1,0),0)+VLOOKUP($BC155&amp;"_"&amp;$AZ$8,データシート3!$A:$AM,MATCH("da_鉄道",データシート3!$A$1:$AM$1,0),0))/10^3</f>
        <v>#N/A</v>
      </c>
      <c r="BK155" s="953" t="e">
        <f t="shared" si="30"/>
        <v>#N/A</v>
      </c>
      <c r="BL155" s="953" t="e">
        <f t="shared" si="31"/>
        <v>#N/A</v>
      </c>
      <c r="BM155" s="953" t="e">
        <f t="shared" si="32"/>
        <v>#N/A</v>
      </c>
    </row>
    <row r="156" spans="1:65">
      <c r="A156" s="209"/>
      <c r="B156" s="525"/>
      <c r="C156" s="526"/>
      <c r="D156" s="526"/>
      <c r="E156" s="526"/>
      <c r="F156" s="526"/>
      <c r="G156" s="526"/>
      <c r="H156" s="526"/>
      <c r="I156" s="526"/>
      <c r="J156" s="526"/>
      <c r="K156" s="526"/>
      <c r="L156" s="526"/>
      <c r="M156" s="526"/>
      <c r="N156" s="526"/>
      <c r="O156" s="540"/>
      <c r="P156" s="209"/>
      <c r="Q156" s="525"/>
      <c r="R156" s="526"/>
      <c r="S156" s="526"/>
      <c r="T156" s="526"/>
      <c r="U156" s="526"/>
      <c r="V156" s="526"/>
      <c r="W156" s="526"/>
      <c r="X156" s="526"/>
      <c r="Y156" s="526"/>
      <c r="Z156" s="526"/>
      <c r="AA156" s="526"/>
      <c r="AB156" s="526"/>
      <c r="AC156" s="526"/>
      <c r="AD156" s="526"/>
      <c r="AE156" s="540"/>
      <c r="AF156" s="209"/>
      <c r="AG156" s="525"/>
      <c r="AH156" s="526"/>
      <c r="AI156" s="526"/>
      <c r="AJ156" s="526"/>
      <c r="AK156" s="526"/>
      <c r="AL156" s="526"/>
      <c r="AM156" s="526"/>
      <c r="AN156" s="526"/>
      <c r="AO156" s="526"/>
      <c r="AP156" s="526"/>
      <c r="AQ156" s="528"/>
      <c r="AR156" s="602"/>
      <c r="AS156" s="528"/>
      <c r="AT156" s="530"/>
      <c r="AU156" s="209"/>
      <c r="AX156" s="20">
        <f>比較地域マスタ!AD91</f>
        <v>0</v>
      </c>
      <c r="AY156" s="20" t="str">
        <f>IF(IFERROR(比較地域マスタ!$AE91,"")=0,"",IFERROR(比較地域マスタ!$AE91,""))</f>
        <v/>
      </c>
      <c r="AZ156" s="18"/>
      <c r="BA156" s="24">
        <v>85</v>
      </c>
      <c r="BB156" s="24">
        <v>1</v>
      </c>
      <c r="BC156" s="20">
        <f t="shared" si="33"/>
        <v>0</v>
      </c>
      <c r="BD156" s="20" t="str">
        <f t="shared" si="34"/>
        <v/>
      </c>
      <c r="BE156" s="953" t="e">
        <f>VLOOKUP(BC156&amp;"_令和4年度",データシート3!A:AB,MATCH("ea_"&amp;"太陽光（建物系）"&amp;"_年間発電",データシート3!$A$1:$AB$1,0),0)/10^3+VLOOKUP(BC156&amp;"_令和4年度",データシート3!A:AB,MATCH("ea_"&amp;"太陽光（土地系）"&amp;"_年間発電",データシート3!$A$1:$AB$1,0),0)/10^3</f>
        <v>#N/A</v>
      </c>
      <c r="BF156" s="953" t="e">
        <f>VLOOKUP(BC156&amp;"_令和4年度",データシート3!A:AB,MATCH("ea_"&amp;"風力（陸上）"&amp;"_年間発電",データシート3!$A$1:$AB$1,0),0)/10^3</f>
        <v>#N/A</v>
      </c>
      <c r="BG156" s="953" t="e">
        <f>VLOOKUP(BC156&amp;"_令和4年度",データシート3!A:AB,MATCH("ea_"&amp;"中小水（河川）"&amp;"_年間発電",データシート3!$A$1:$AB$1,0),0)/10^3+VLOOKUP(BC156&amp;"_令和4年度",データシート3!A:AB,MATCH("ea_"&amp;"中小水（農業用水路）"&amp;"_年間発電",データシート3!$A$1:$AB$1,0),0)/10^3</f>
        <v>#N/A</v>
      </c>
      <c r="BH156" s="953" t="e">
        <f>VLOOKUP(BC156&amp;"_令和4年度",データシート3!A:AB,MATCH("ea_"&amp;"地熱（蒸気フラッシュ発電）"&amp;"_年間発電",データシート3!$A$1:$AB$1,0),0)/10^3+VLOOKUP(BC156&amp;"_令和4年度",データシート3!A:AB,MATCH("ea_"&amp;"地熱（バイナリー発電）"&amp;"_年間発電",データシート3!$A$1:$AB$1,0),0)/10^3+VLOOKUP(BC156&amp;"_令和4年度",データシート3!A:AB,MATCH("ea_"&amp;"地熱（低温バイナリー発電）"&amp;"_年間発電",データシート3!$A$1:$AB$1,0),0)/10^3</f>
        <v>#N/A</v>
      </c>
      <c r="BI156" s="953" t="e">
        <f t="shared" si="35"/>
        <v>#N/A</v>
      </c>
      <c r="BJ156" s="953" t="e">
        <f>(VLOOKUP($BC156&amp;"_"&amp;$AZ$8,データシート3!$A:$AM,MATCH("da_製造業",データシート3!$A$1:$AM$1,0),0)+VLOOKUP($BC156&amp;"_"&amp;$AZ$8,データシート3!$A:$AM,MATCH("da_建設業・鉱業",データシート3!$A$1:$AM$1,0),0)+VLOOKUP($BC156&amp;"_"&amp;$AZ$8,データシート3!$A:$AM,MATCH("da_農林水産業",データシート3!$A$1:$AM$1,0),0)+VLOOKUP($BC156&amp;"_"&amp;$AZ$8,データシート3!$A:$AM,MATCH("da_業務",データシート3!$A$1:$AM$1,0),0)+VLOOKUP($BC156&amp;"_"&amp;$AZ$8,データシート3!$A:$AM,MATCH("da_家庭",データシート3!$A$1:$AM$1,0),0)+VLOOKUP($BC156&amp;"_"&amp;$AZ$8,データシート3!$A:$AM,MATCH("da_鉄道",データシート3!$A$1:$AM$1,0),0))/10^3</f>
        <v>#N/A</v>
      </c>
      <c r="BK156" s="953" t="e">
        <f t="shared" si="30"/>
        <v>#N/A</v>
      </c>
      <c r="BL156" s="953" t="e">
        <f t="shared" si="31"/>
        <v>#N/A</v>
      </c>
      <c r="BM156" s="953" t="e">
        <f t="shared" si="32"/>
        <v>#N/A</v>
      </c>
    </row>
    <row r="157" spans="1:65">
      <c r="A157" s="209"/>
      <c r="B157" s="209"/>
      <c r="C157" s="209"/>
      <c r="D157" s="209"/>
      <c r="E157" s="209"/>
      <c r="F157" s="209"/>
      <c r="G157" s="209"/>
      <c r="H157" s="209"/>
      <c r="I157" s="209"/>
      <c r="J157" s="209"/>
      <c r="K157" s="209"/>
      <c r="L157" s="209"/>
      <c r="M157" s="209"/>
      <c r="N157" s="209"/>
      <c r="O157" s="209"/>
      <c r="P157" s="209"/>
      <c r="Q157" s="209"/>
      <c r="R157" s="209"/>
      <c r="S157" s="209"/>
      <c r="T157" s="209"/>
      <c r="U157" s="209"/>
      <c r="V157" s="209"/>
      <c r="W157" s="209"/>
      <c r="X157" s="209"/>
      <c r="Y157" s="209"/>
      <c r="Z157" s="209"/>
      <c r="AA157" s="209"/>
      <c r="AB157" s="209"/>
      <c r="AC157" s="209"/>
      <c r="AD157" s="209"/>
      <c r="AE157" s="209"/>
      <c r="AF157" s="209"/>
      <c r="AG157" s="209"/>
      <c r="AH157" s="209"/>
      <c r="AI157" s="209"/>
      <c r="AJ157" s="209"/>
      <c r="AK157" s="209"/>
      <c r="AL157" s="209"/>
      <c r="AM157" s="209"/>
      <c r="AN157" s="209"/>
      <c r="AO157" s="209"/>
      <c r="AP157" s="209"/>
      <c r="AQ157" s="269"/>
      <c r="AR157" s="275"/>
      <c r="AS157" s="269"/>
      <c r="AT157" s="269"/>
      <c r="AU157" s="209"/>
      <c r="AX157" s="20">
        <f>比較地域マスタ!AD92</f>
        <v>0</v>
      </c>
      <c r="AY157" s="20" t="str">
        <f>IF(IFERROR(比較地域マスタ!$AE92,"")=0,"",IFERROR(比較地域マスタ!$AE92,""))</f>
        <v/>
      </c>
      <c r="AZ157" s="18"/>
      <c r="BA157" s="24">
        <v>86</v>
      </c>
      <c r="BB157" s="24">
        <v>1</v>
      </c>
      <c r="BC157" s="20">
        <f t="shared" si="33"/>
        <v>0</v>
      </c>
      <c r="BD157" s="20" t="str">
        <f t="shared" si="34"/>
        <v/>
      </c>
      <c r="BE157" s="953" t="e">
        <f>VLOOKUP(BC157&amp;"_令和4年度",データシート3!A:AB,MATCH("ea_"&amp;"太陽光（建物系）"&amp;"_年間発電",データシート3!$A$1:$AB$1,0),0)/10^3+VLOOKUP(BC157&amp;"_令和4年度",データシート3!A:AB,MATCH("ea_"&amp;"太陽光（土地系）"&amp;"_年間発電",データシート3!$A$1:$AB$1,0),0)/10^3</f>
        <v>#N/A</v>
      </c>
      <c r="BF157" s="953" t="e">
        <f>VLOOKUP(BC157&amp;"_令和4年度",データシート3!A:AB,MATCH("ea_"&amp;"風力（陸上）"&amp;"_年間発電",データシート3!$A$1:$AB$1,0),0)/10^3</f>
        <v>#N/A</v>
      </c>
      <c r="BG157" s="953" t="e">
        <f>VLOOKUP(BC157&amp;"_令和4年度",データシート3!A:AB,MATCH("ea_"&amp;"中小水（河川）"&amp;"_年間発電",データシート3!$A$1:$AB$1,0),0)/10^3+VLOOKUP(BC157&amp;"_令和4年度",データシート3!A:AB,MATCH("ea_"&amp;"中小水（農業用水路）"&amp;"_年間発電",データシート3!$A$1:$AB$1,0),0)/10^3</f>
        <v>#N/A</v>
      </c>
      <c r="BH157" s="953" t="e">
        <f>VLOOKUP(BC157&amp;"_令和4年度",データシート3!A:AB,MATCH("ea_"&amp;"地熱（蒸気フラッシュ発電）"&amp;"_年間発電",データシート3!$A$1:$AB$1,0),0)/10^3+VLOOKUP(BC157&amp;"_令和4年度",データシート3!A:AB,MATCH("ea_"&amp;"地熱（バイナリー発電）"&amp;"_年間発電",データシート3!$A$1:$AB$1,0),0)/10^3+VLOOKUP(BC157&amp;"_令和4年度",データシート3!A:AB,MATCH("ea_"&amp;"地熱（低温バイナリー発電）"&amp;"_年間発電",データシート3!$A$1:$AB$1,0),0)/10^3</f>
        <v>#N/A</v>
      </c>
      <c r="BI157" s="953" t="e">
        <f t="shared" si="35"/>
        <v>#N/A</v>
      </c>
      <c r="BJ157" s="953" t="e">
        <f>(VLOOKUP($BC157&amp;"_"&amp;$AZ$8,データシート3!$A:$AM,MATCH("da_製造業",データシート3!$A$1:$AM$1,0),0)+VLOOKUP($BC157&amp;"_"&amp;$AZ$8,データシート3!$A:$AM,MATCH("da_建設業・鉱業",データシート3!$A$1:$AM$1,0),0)+VLOOKUP($BC157&amp;"_"&amp;$AZ$8,データシート3!$A:$AM,MATCH("da_農林水産業",データシート3!$A$1:$AM$1,0),0)+VLOOKUP($BC157&amp;"_"&amp;$AZ$8,データシート3!$A:$AM,MATCH("da_業務",データシート3!$A$1:$AM$1,0),0)+VLOOKUP($BC157&amp;"_"&amp;$AZ$8,データシート3!$A:$AM,MATCH("da_家庭",データシート3!$A$1:$AM$1,0),0)+VLOOKUP($BC157&amp;"_"&amp;$AZ$8,データシート3!$A:$AM,MATCH("da_鉄道",データシート3!$A$1:$AM$1,0),0))/10^3</f>
        <v>#N/A</v>
      </c>
      <c r="BK157" s="953" t="e">
        <f t="shared" si="30"/>
        <v>#N/A</v>
      </c>
      <c r="BL157" s="953" t="e">
        <f t="shared" si="31"/>
        <v>#N/A</v>
      </c>
      <c r="BM157" s="953" t="e">
        <f t="shared" si="32"/>
        <v>#N/A</v>
      </c>
    </row>
    <row r="158" spans="1:65">
      <c r="A158" s="209"/>
      <c r="B158" s="209"/>
      <c r="C158" s="209"/>
      <c r="D158" s="209"/>
      <c r="E158" s="209"/>
      <c r="F158" s="209"/>
      <c r="G158" s="209"/>
      <c r="H158" s="209"/>
      <c r="I158" s="209"/>
      <c r="J158" s="209"/>
      <c r="K158" s="209"/>
      <c r="L158" s="209"/>
      <c r="M158" s="209"/>
      <c r="N158" s="209"/>
      <c r="O158" s="209"/>
      <c r="P158" s="209"/>
      <c r="Q158" s="209"/>
      <c r="R158" s="209"/>
      <c r="S158" s="209"/>
      <c r="T158" s="209"/>
      <c r="U158" s="209"/>
      <c r="V158" s="209"/>
      <c r="W158" s="209"/>
      <c r="X158" s="209"/>
      <c r="Y158" s="209"/>
      <c r="Z158" s="209"/>
      <c r="AA158" s="209"/>
      <c r="AB158" s="209"/>
      <c r="AC158" s="209"/>
      <c r="AD158" s="209"/>
      <c r="AE158" s="209"/>
      <c r="AF158" s="209"/>
      <c r="AG158" s="209"/>
      <c r="AH158" s="209"/>
      <c r="AI158" s="209"/>
      <c r="AJ158" s="209"/>
      <c r="AK158" s="209"/>
      <c r="AL158" s="209"/>
      <c r="AM158" s="209"/>
      <c r="AN158" s="209"/>
      <c r="AO158" s="209"/>
      <c r="AP158" s="209"/>
      <c r="AQ158" s="269"/>
      <c r="AR158" s="275"/>
      <c r="AS158" s="269"/>
      <c r="AT158" s="269"/>
      <c r="AU158" s="209"/>
      <c r="AX158" s="20">
        <f>比較地域マスタ!AD93</f>
        <v>0</v>
      </c>
      <c r="AY158" s="20" t="str">
        <f>IF(IFERROR(比較地域マスタ!$AE93,"")=0,"",IFERROR(比較地域マスタ!$AE93,""))</f>
        <v/>
      </c>
      <c r="AZ158" s="18"/>
      <c r="BA158" s="24">
        <v>87</v>
      </c>
      <c r="BB158" s="24">
        <v>1</v>
      </c>
      <c r="BC158" s="20">
        <f t="shared" si="33"/>
        <v>0</v>
      </c>
      <c r="BD158" s="20" t="str">
        <f t="shared" si="34"/>
        <v/>
      </c>
      <c r="BE158" s="953" t="e">
        <f>VLOOKUP(BC158&amp;"_令和4年度",データシート3!A:AB,MATCH("ea_"&amp;"太陽光（建物系）"&amp;"_年間発電",データシート3!$A$1:$AB$1,0),0)/10^3+VLOOKUP(BC158&amp;"_令和4年度",データシート3!A:AB,MATCH("ea_"&amp;"太陽光（土地系）"&amp;"_年間発電",データシート3!$A$1:$AB$1,0),0)/10^3</f>
        <v>#N/A</v>
      </c>
      <c r="BF158" s="953" t="e">
        <f>VLOOKUP(BC158&amp;"_令和4年度",データシート3!A:AB,MATCH("ea_"&amp;"風力（陸上）"&amp;"_年間発電",データシート3!$A$1:$AB$1,0),0)/10^3</f>
        <v>#N/A</v>
      </c>
      <c r="BG158" s="953" t="e">
        <f>VLOOKUP(BC158&amp;"_令和4年度",データシート3!A:AB,MATCH("ea_"&amp;"中小水（河川）"&amp;"_年間発電",データシート3!$A$1:$AB$1,0),0)/10^3+VLOOKUP(BC158&amp;"_令和4年度",データシート3!A:AB,MATCH("ea_"&amp;"中小水（農業用水路）"&amp;"_年間発電",データシート3!$A$1:$AB$1,0),0)/10^3</f>
        <v>#N/A</v>
      </c>
      <c r="BH158" s="953" t="e">
        <f>VLOOKUP(BC158&amp;"_令和4年度",データシート3!A:AB,MATCH("ea_"&amp;"地熱（蒸気フラッシュ発電）"&amp;"_年間発電",データシート3!$A$1:$AB$1,0),0)/10^3+VLOOKUP(BC158&amp;"_令和4年度",データシート3!A:AB,MATCH("ea_"&amp;"地熱（バイナリー発電）"&amp;"_年間発電",データシート3!$A$1:$AB$1,0),0)/10^3+VLOOKUP(BC158&amp;"_令和4年度",データシート3!A:AB,MATCH("ea_"&amp;"地熱（低温バイナリー発電）"&amp;"_年間発電",データシート3!$A$1:$AB$1,0),0)/10^3</f>
        <v>#N/A</v>
      </c>
      <c r="BI158" s="953" t="e">
        <f t="shared" si="35"/>
        <v>#N/A</v>
      </c>
      <c r="BJ158" s="953" t="e">
        <f>(VLOOKUP($BC158&amp;"_"&amp;$AZ$8,データシート3!$A:$AM,MATCH("da_製造業",データシート3!$A$1:$AM$1,0),0)+VLOOKUP($BC158&amp;"_"&amp;$AZ$8,データシート3!$A:$AM,MATCH("da_建設業・鉱業",データシート3!$A$1:$AM$1,0),0)+VLOOKUP($BC158&amp;"_"&amp;$AZ$8,データシート3!$A:$AM,MATCH("da_農林水産業",データシート3!$A$1:$AM$1,0),0)+VLOOKUP($BC158&amp;"_"&amp;$AZ$8,データシート3!$A:$AM,MATCH("da_業務",データシート3!$A$1:$AM$1,0),0)+VLOOKUP($BC158&amp;"_"&amp;$AZ$8,データシート3!$A:$AM,MATCH("da_家庭",データシート3!$A$1:$AM$1,0),0)+VLOOKUP($BC158&amp;"_"&amp;$AZ$8,データシート3!$A:$AM,MATCH("da_鉄道",データシート3!$A$1:$AM$1,0),0))/10^3</f>
        <v>#N/A</v>
      </c>
      <c r="BK158" s="953" t="e">
        <f t="shared" si="30"/>
        <v>#N/A</v>
      </c>
      <c r="BL158" s="953" t="e">
        <f t="shared" si="31"/>
        <v>#N/A</v>
      </c>
      <c r="BM158" s="953" t="e">
        <f t="shared" si="32"/>
        <v>#N/A</v>
      </c>
    </row>
    <row r="159" spans="1:65">
      <c r="A159" s="209"/>
      <c r="B159" s="209"/>
      <c r="C159" s="209"/>
      <c r="D159" s="209"/>
      <c r="E159" s="209"/>
      <c r="F159" s="209"/>
      <c r="G159" s="209"/>
      <c r="H159" s="209"/>
      <c r="I159" s="209"/>
      <c r="J159" s="209"/>
      <c r="K159" s="209"/>
      <c r="L159" s="209"/>
      <c r="M159" s="209"/>
      <c r="N159" s="209"/>
      <c r="O159" s="209"/>
      <c r="P159" s="209"/>
      <c r="Q159" s="209"/>
      <c r="R159" s="209"/>
      <c r="S159" s="209"/>
      <c r="T159" s="209"/>
      <c r="U159" s="209"/>
      <c r="V159" s="209"/>
      <c r="W159" s="209"/>
      <c r="X159" s="209"/>
      <c r="Y159" s="209"/>
      <c r="Z159" s="209"/>
      <c r="AA159" s="209"/>
      <c r="AB159" s="209"/>
      <c r="AC159" s="209"/>
      <c r="AD159" s="209"/>
      <c r="AE159" s="209"/>
      <c r="AF159" s="209"/>
      <c r="AG159" s="209"/>
      <c r="AH159" s="209"/>
      <c r="AI159" s="209"/>
      <c r="AJ159" s="209"/>
      <c r="AK159" s="209"/>
      <c r="AL159" s="209"/>
      <c r="AM159" s="209"/>
      <c r="AN159" s="209"/>
      <c r="AO159" s="209"/>
      <c r="AP159" s="209"/>
      <c r="AQ159" s="269"/>
      <c r="AR159" s="275"/>
      <c r="AS159" s="269"/>
      <c r="AT159" s="269"/>
      <c r="AU159" s="209"/>
      <c r="AX159" s="20">
        <f>比較地域マスタ!AD94</f>
        <v>0</v>
      </c>
      <c r="AY159" s="20" t="str">
        <f>IF(IFERROR(比較地域マスタ!$AE94,"")=0,"",IFERROR(比較地域マスタ!$AE94,""))</f>
        <v/>
      </c>
      <c r="AZ159" s="18"/>
      <c r="BA159" s="24">
        <v>88</v>
      </c>
      <c r="BB159" s="24">
        <v>1</v>
      </c>
      <c r="BC159" s="20">
        <f t="shared" si="33"/>
        <v>0</v>
      </c>
      <c r="BD159" s="20" t="str">
        <f t="shared" si="34"/>
        <v/>
      </c>
      <c r="BE159" s="953" t="e">
        <f>VLOOKUP(BC159&amp;"_令和4年度",データシート3!A:AB,MATCH("ea_"&amp;"太陽光（建物系）"&amp;"_年間発電",データシート3!$A$1:$AB$1,0),0)/10^3+VLOOKUP(BC159&amp;"_令和4年度",データシート3!A:AB,MATCH("ea_"&amp;"太陽光（土地系）"&amp;"_年間発電",データシート3!$A$1:$AB$1,0),0)/10^3</f>
        <v>#N/A</v>
      </c>
      <c r="BF159" s="953" t="e">
        <f>VLOOKUP(BC159&amp;"_令和4年度",データシート3!A:AB,MATCH("ea_"&amp;"風力（陸上）"&amp;"_年間発電",データシート3!$A$1:$AB$1,0),0)/10^3</f>
        <v>#N/A</v>
      </c>
      <c r="BG159" s="953" t="e">
        <f>VLOOKUP(BC159&amp;"_令和4年度",データシート3!A:AB,MATCH("ea_"&amp;"中小水（河川）"&amp;"_年間発電",データシート3!$A$1:$AB$1,0),0)/10^3+VLOOKUP(BC159&amp;"_令和4年度",データシート3!A:AB,MATCH("ea_"&amp;"中小水（農業用水路）"&amp;"_年間発電",データシート3!$A$1:$AB$1,0),0)/10^3</f>
        <v>#N/A</v>
      </c>
      <c r="BH159" s="953" t="e">
        <f>VLOOKUP(BC159&amp;"_令和4年度",データシート3!A:AB,MATCH("ea_"&amp;"地熱（蒸気フラッシュ発電）"&amp;"_年間発電",データシート3!$A$1:$AB$1,0),0)/10^3+VLOOKUP(BC159&amp;"_令和4年度",データシート3!A:AB,MATCH("ea_"&amp;"地熱（バイナリー発電）"&amp;"_年間発電",データシート3!$A$1:$AB$1,0),0)/10^3+VLOOKUP(BC159&amp;"_令和4年度",データシート3!A:AB,MATCH("ea_"&amp;"地熱（低温バイナリー発電）"&amp;"_年間発電",データシート3!$A$1:$AB$1,0),0)/10^3</f>
        <v>#N/A</v>
      </c>
      <c r="BI159" s="953" t="e">
        <f t="shared" si="35"/>
        <v>#N/A</v>
      </c>
      <c r="BJ159" s="953" t="e">
        <f>(VLOOKUP($BC159&amp;"_"&amp;$AZ$8,データシート3!$A:$AM,MATCH("da_製造業",データシート3!$A$1:$AM$1,0),0)+VLOOKUP($BC159&amp;"_"&amp;$AZ$8,データシート3!$A:$AM,MATCH("da_建設業・鉱業",データシート3!$A$1:$AM$1,0),0)+VLOOKUP($BC159&amp;"_"&amp;$AZ$8,データシート3!$A:$AM,MATCH("da_農林水産業",データシート3!$A$1:$AM$1,0),0)+VLOOKUP($BC159&amp;"_"&amp;$AZ$8,データシート3!$A:$AM,MATCH("da_業務",データシート3!$A$1:$AM$1,0),0)+VLOOKUP($BC159&amp;"_"&amp;$AZ$8,データシート3!$A:$AM,MATCH("da_家庭",データシート3!$A$1:$AM$1,0),0)+VLOOKUP($BC159&amp;"_"&amp;$AZ$8,データシート3!$A:$AM,MATCH("da_鉄道",データシート3!$A$1:$AM$1,0),0))/10^3</f>
        <v>#N/A</v>
      </c>
      <c r="BK159" s="953" t="e">
        <f t="shared" si="30"/>
        <v>#N/A</v>
      </c>
      <c r="BL159" s="953" t="e">
        <f t="shared" si="31"/>
        <v>#N/A</v>
      </c>
      <c r="BM159" s="953" t="e">
        <f t="shared" si="32"/>
        <v>#N/A</v>
      </c>
    </row>
    <row r="160" spans="1:65">
      <c r="A160" s="209"/>
      <c r="B160" s="209"/>
      <c r="C160" s="209"/>
      <c r="D160" s="209"/>
      <c r="E160" s="209"/>
      <c r="F160" s="209"/>
      <c r="G160" s="209"/>
      <c r="H160" s="209"/>
      <c r="I160" s="209"/>
      <c r="J160" s="209"/>
      <c r="K160" s="209"/>
      <c r="L160" s="209"/>
      <c r="M160" s="209"/>
      <c r="N160" s="209"/>
      <c r="O160" s="209"/>
      <c r="P160" s="209"/>
      <c r="Q160" s="209"/>
      <c r="R160" s="209"/>
      <c r="S160" s="209"/>
      <c r="T160" s="209"/>
      <c r="U160" s="209"/>
      <c r="V160" s="209"/>
      <c r="W160" s="209"/>
      <c r="X160" s="209"/>
      <c r="Y160" s="209"/>
      <c r="Z160" s="209"/>
      <c r="AA160" s="209"/>
      <c r="AB160" s="209"/>
      <c r="AC160" s="209"/>
      <c r="AD160" s="209"/>
      <c r="AE160" s="209"/>
      <c r="AF160" s="209"/>
      <c r="AG160" s="209"/>
      <c r="AH160" s="209"/>
      <c r="AI160" s="209"/>
      <c r="AJ160" s="209"/>
      <c r="AK160" s="209"/>
      <c r="AL160" s="209"/>
      <c r="AM160" s="209"/>
      <c r="AN160" s="209"/>
      <c r="AO160" s="209"/>
      <c r="AP160" s="209"/>
      <c r="AQ160" s="269"/>
      <c r="AR160" s="275"/>
      <c r="AS160" s="269"/>
      <c r="AT160" s="269"/>
      <c r="AU160" s="209"/>
      <c r="AX160" s="20">
        <f>比較地域マスタ!AD95</f>
        <v>0</v>
      </c>
      <c r="AY160" s="20" t="str">
        <f>IF(IFERROR(比較地域マスタ!$AE95,"")=0,"",IFERROR(比較地域マスタ!$AE95,""))</f>
        <v/>
      </c>
      <c r="AZ160" s="18"/>
      <c r="BA160" s="24">
        <v>89</v>
      </c>
      <c r="BB160" s="24">
        <v>1</v>
      </c>
      <c r="BC160" s="20">
        <f t="shared" si="33"/>
        <v>0</v>
      </c>
      <c r="BD160" s="20" t="str">
        <f t="shared" si="34"/>
        <v/>
      </c>
      <c r="BE160" s="953" t="e">
        <f>VLOOKUP(BC160&amp;"_令和4年度",データシート3!A:AB,MATCH("ea_"&amp;"太陽光（建物系）"&amp;"_年間発電",データシート3!$A$1:$AB$1,0),0)/10^3+VLOOKUP(BC160&amp;"_令和4年度",データシート3!A:AB,MATCH("ea_"&amp;"太陽光（土地系）"&amp;"_年間発電",データシート3!$A$1:$AB$1,0),0)/10^3</f>
        <v>#N/A</v>
      </c>
      <c r="BF160" s="953" t="e">
        <f>VLOOKUP(BC160&amp;"_令和4年度",データシート3!A:AB,MATCH("ea_"&amp;"風力（陸上）"&amp;"_年間発電",データシート3!$A$1:$AB$1,0),0)/10^3</f>
        <v>#N/A</v>
      </c>
      <c r="BG160" s="953" t="e">
        <f>VLOOKUP(BC160&amp;"_令和4年度",データシート3!A:AB,MATCH("ea_"&amp;"中小水（河川）"&amp;"_年間発電",データシート3!$A$1:$AB$1,0),0)/10^3+VLOOKUP(BC160&amp;"_令和4年度",データシート3!A:AB,MATCH("ea_"&amp;"中小水（農業用水路）"&amp;"_年間発電",データシート3!$A$1:$AB$1,0),0)/10^3</f>
        <v>#N/A</v>
      </c>
      <c r="BH160" s="953" t="e">
        <f>VLOOKUP(BC160&amp;"_令和4年度",データシート3!A:AB,MATCH("ea_"&amp;"地熱（蒸気フラッシュ発電）"&amp;"_年間発電",データシート3!$A$1:$AB$1,0),0)/10^3+VLOOKUP(BC160&amp;"_令和4年度",データシート3!A:AB,MATCH("ea_"&amp;"地熱（バイナリー発電）"&amp;"_年間発電",データシート3!$A$1:$AB$1,0),0)/10^3+VLOOKUP(BC160&amp;"_令和4年度",データシート3!A:AB,MATCH("ea_"&amp;"地熱（低温バイナリー発電）"&amp;"_年間発電",データシート3!$A$1:$AB$1,0),0)/10^3</f>
        <v>#N/A</v>
      </c>
      <c r="BI160" s="953" t="e">
        <f t="shared" si="35"/>
        <v>#N/A</v>
      </c>
      <c r="BJ160" s="953" t="e">
        <f>(VLOOKUP($BC160&amp;"_"&amp;$AZ$8,データシート3!$A:$AM,MATCH("da_製造業",データシート3!$A$1:$AM$1,0),0)+VLOOKUP($BC160&amp;"_"&amp;$AZ$8,データシート3!$A:$AM,MATCH("da_建設業・鉱業",データシート3!$A$1:$AM$1,0),0)+VLOOKUP($BC160&amp;"_"&amp;$AZ$8,データシート3!$A:$AM,MATCH("da_農林水産業",データシート3!$A$1:$AM$1,0),0)+VLOOKUP($BC160&amp;"_"&amp;$AZ$8,データシート3!$A:$AM,MATCH("da_業務",データシート3!$A$1:$AM$1,0),0)+VLOOKUP($BC160&amp;"_"&amp;$AZ$8,データシート3!$A:$AM,MATCH("da_家庭",データシート3!$A$1:$AM$1,0),0)+VLOOKUP($BC160&amp;"_"&amp;$AZ$8,データシート3!$A:$AM,MATCH("da_鉄道",データシート3!$A$1:$AM$1,0),0))/10^3</f>
        <v>#N/A</v>
      </c>
      <c r="BK160" s="953" t="e">
        <f t="shared" si="30"/>
        <v>#N/A</v>
      </c>
      <c r="BL160" s="953" t="e">
        <f t="shared" si="31"/>
        <v>#N/A</v>
      </c>
      <c r="BM160" s="953" t="e">
        <f t="shared" si="32"/>
        <v>#N/A</v>
      </c>
    </row>
    <row r="161" spans="1:65">
      <c r="A161" s="209"/>
      <c r="B161" s="209"/>
      <c r="C161" s="209"/>
      <c r="D161" s="209"/>
      <c r="E161" s="209"/>
      <c r="F161" s="209"/>
      <c r="G161" s="209"/>
      <c r="H161" s="209"/>
      <c r="I161" s="209"/>
      <c r="J161" s="209"/>
      <c r="K161" s="209"/>
      <c r="L161" s="209"/>
      <c r="M161" s="209"/>
      <c r="N161" s="209"/>
      <c r="O161" s="209"/>
      <c r="P161" s="209"/>
      <c r="Q161" s="209"/>
      <c r="R161" s="209"/>
      <c r="S161" s="209"/>
      <c r="T161" s="209"/>
      <c r="U161" s="209"/>
      <c r="V161" s="209"/>
      <c r="W161" s="209"/>
      <c r="X161" s="209"/>
      <c r="Y161" s="209"/>
      <c r="Z161" s="209"/>
      <c r="AA161" s="209"/>
      <c r="AB161" s="209"/>
      <c r="AC161" s="209"/>
      <c r="AD161" s="209"/>
      <c r="AE161" s="209"/>
      <c r="AF161" s="209"/>
      <c r="AG161" s="209"/>
      <c r="AH161" s="209"/>
      <c r="AI161" s="209"/>
      <c r="AJ161" s="209"/>
      <c r="AK161" s="209"/>
      <c r="AL161" s="209"/>
      <c r="AM161" s="209"/>
      <c r="AN161" s="209"/>
      <c r="AO161" s="209"/>
      <c r="AP161" s="209"/>
      <c r="AQ161" s="269"/>
      <c r="AR161" s="275"/>
      <c r="AS161" s="269"/>
      <c r="AT161" s="269"/>
      <c r="AU161" s="209"/>
      <c r="AX161" s="20">
        <f>比較地域マスタ!AD96</f>
        <v>0</v>
      </c>
      <c r="AY161" s="20" t="str">
        <f>IF(IFERROR(比較地域マスタ!$AE96,"")=0,"",IFERROR(比較地域マスタ!$AE96,""))</f>
        <v/>
      </c>
      <c r="AZ161" s="18"/>
      <c r="BA161" s="24">
        <v>90</v>
      </c>
      <c r="BB161" s="24">
        <v>1</v>
      </c>
      <c r="BC161" s="20">
        <f t="shared" si="33"/>
        <v>0</v>
      </c>
      <c r="BD161" s="20" t="str">
        <f t="shared" si="34"/>
        <v/>
      </c>
      <c r="BE161" s="953" t="e">
        <f>VLOOKUP(BC161&amp;"_令和4年度",データシート3!A:AB,MATCH("ea_"&amp;"太陽光（建物系）"&amp;"_年間発電",データシート3!$A$1:$AB$1,0),0)/10^3+VLOOKUP(BC161&amp;"_令和4年度",データシート3!A:AB,MATCH("ea_"&amp;"太陽光（土地系）"&amp;"_年間発電",データシート3!$A$1:$AB$1,0),0)/10^3</f>
        <v>#N/A</v>
      </c>
      <c r="BF161" s="953" t="e">
        <f>VLOOKUP(BC161&amp;"_令和4年度",データシート3!A:AB,MATCH("ea_"&amp;"風力（陸上）"&amp;"_年間発電",データシート3!$A$1:$AB$1,0),0)/10^3</f>
        <v>#N/A</v>
      </c>
      <c r="BG161" s="953" t="e">
        <f>VLOOKUP(BC161&amp;"_令和4年度",データシート3!A:AB,MATCH("ea_"&amp;"中小水（河川）"&amp;"_年間発電",データシート3!$A$1:$AB$1,0),0)/10^3+VLOOKUP(BC161&amp;"_令和4年度",データシート3!A:AB,MATCH("ea_"&amp;"中小水（農業用水路）"&amp;"_年間発電",データシート3!$A$1:$AB$1,0),0)/10^3</f>
        <v>#N/A</v>
      </c>
      <c r="BH161" s="953" t="e">
        <f>VLOOKUP(BC161&amp;"_令和4年度",データシート3!A:AB,MATCH("ea_"&amp;"地熱（蒸気フラッシュ発電）"&amp;"_年間発電",データシート3!$A$1:$AB$1,0),0)/10^3+VLOOKUP(BC161&amp;"_令和4年度",データシート3!A:AB,MATCH("ea_"&amp;"地熱（バイナリー発電）"&amp;"_年間発電",データシート3!$A$1:$AB$1,0),0)/10^3+VLOOKUP(BC161&amp;"_令和4年度",データシート3!A:AB,MATCH("ea_"&amp;"地熱（低温バイナリー発電）"&amp;"_年間発電",データシート3!$A$1:$AB$1,0),0)/10^3</f>
        <v>#N/A</v>
      </c>
      <c r="BI161" s="953" t="e">
        <f t="shared" si="35"/>
        <v>#N/A</v>
      </c>
      <c r="BJ161" s="953" t="e">
        <f>(VLOOKUP($BC161&amp;"_"&amp;$AZ$8,データシート3!$A:$AM,MATCH("da_製造業",データシート3!$A$1:$AM$1,0),0)+VLOOKUP($BC161&amp;"_"&amp;$AZ$8,データシート3!$A:$AM,MATCH("da_建設業・鉱業",データシート3!$A$1:$AM$1,0),0)+VLOOKUP($BC161&amp;"_"&amp;$AZ$8,データシート3!$A:$AM,MATCH("da_農林水産業",データシート3!$A$1:$AM$1,0),0)+VLOOKUP($BC161&amp;"_"&amp;$AZ$8,データシート3!$A:$AM,MATCH("da_業務",データシート3!$A$1:$AM$1,0),0)+VLOOKUP($BC161&amp;"_"&amp;$AZ$8,データシート3!$A:$AM,MATCH("da_家庭",データシート3!$A$1:$AM$1,0),0)+VLOOKUP($BC161&amp;"_"&amp;$AZ$8,データシート3!$A:$AM,MATCH("da_鉄道",データシート3!$A$1:$AM$1,0),0))/10^3</f>
        <v>#N/A</v>
      </c>
      <c r="BK161" s="953" t="e">
        <f t="shared" si="30"/>
        <v>#N/A</v>
      </c>
      <c r="BL161" s="953" t="e">
        <f t="shared" si="31"/>
        <v>#N/A</v>
      </c>
      <c r="BM161" s="953" t="e">
        <f t="shared" si="32"/>
        <v>#N/A</v>
      </c>
    </row>
    <row r="162" spans="1:65">
      <c r="A162" s="209"/>
      <c r="B162" s="209"/>
      <c r="C162" s="209"/>
      <c r="D162" s="209"/>
      <c r="E162" s="209"/>
      <c r="F162" s="209"/>
      <c r="G162" s="209"/>
      <c r="H162" s="209"/>
      <c r="I162" s="209"/>
      <c r="J162" s="209"/>
      <c r="K162" s="209"/>
      <c r="L162" s="209"/>
      <c r="M162" s="209"/>
      <c r="N162" s="209"/>
      <c r="O162" s="209"/>
      <c r="P162" s="209"/>
      <c r="Q162" s="209"/>
      <c r="R162" s="209"/>
      <c r="S162" s="209"/>
      <c r="T162" s="209"/>
      <c r="U162" s="209"/>
      <c r="V162" s="209"/>
      <c r="W162" s="209"/>
      <c r="X162" s="209"/>
      <c r="Y162" s="209"/>
      <c r="Z162" s="209"/>
      <c r="AA162" s="209"/>
      <c r="AB162" s="209"/>
      <c r="AC162" s="209"/>
      <c r="AD162" s="209"/>
      <c r="AE162" s="209"/>
      <c r="AF162" s="209"/>
      <c r="AG162" s="209"/>
      <c r="AH162" s="209"/>
      <c r="AI162" s="209"/>
      <c r="AJ162" s="209"/>
      <c r="AK162" s="209"/>
      <c r="AL162" s="209"/>
      <c r="AM162" s="209"/>
      <c r="AN162" s="209"/>
      <c r="AO162" s="209"/>
      <c r="AP162" s="209"/>
      <c r="AQ162" s="269"/>
      <c r="AR162" s="275"/>
      <c r="AS162" s="269"/>
      <c r="AT162" s="269"/>
      <c r="AU162" s="209"/>
      <c r="AX162" s="20">
        <f>比較地域マスタ!AD97</f>
        <v>0</v>
      </c>
      <c r="AY162" s="20" t="str">
        <f>IF(IFERROR(比較地域マスタ!$AE97,"")=0,"",IFERROR(比較地域マスタ!$AE97,""))</f>
        <v/>
      </c>
      <c r="AZ162" s="18"/>
      <c r="BA162" s="24">
        <v>91</v>
      </c>
      <c r="BB162" s="24">
        <v>2</v>
      </c>
      <c r="BC162" s="20">
        <f t="shared" si="33"/>
        <v>0</v>
      </c>
      <c r="BD162" s="20" t="str">
        <f t="shared" si="34"/>
        <v/>
      </c>
      <c r="BE162" s="953" t="e">
        <f>VLOOKUP(BC162&amp;"_令和4年度",データシート3!A:AB,MATCH("ea_"&amp;"太陽光（建物系）"&amp;"_年間発電",データシート3!$A$1:$AB$1,0),0)/10^3+VLOOKUP(BC162&amp;"_令和4年度",データシート3!A:AB,MATCH("ea_"&amp;"太陽光（土地系）"&amp;"_年間発電",データシート3!$A$1:$AB$1,0),0)/10^3</f>
        <v>#N/A</v>
      </c>
      <c r="BF162" s="953" t="e">
        <f>VLOOKUP(BC162&amp;"_令和4年度",データシート3!A:AB,MATCH("ea_"&amp;"風力（陸上）"&amp;"_年間発電",データシート3!$A$1:$AB$1,0),0)/10^3</f>
        <v>#N/A</v>
      </c>
      <c r="BG162" s="953" t="e">
        <f>VLOOKUP(BC162&amp;"_令和4年度",データシート3!A:AB,MATCH("ea_"&amp;"中小水（河川）"&amp;"_年間発電",データシート3!$A$1:$AB$1,0),0)/10^3+VLOOKUP(BC162&amp;"_令和4年度",データシート3!A:AB,MATCH("ea_"&amp;"中小水（農業用水路）"&amp;"_年間発電",データシート3!$A$1:$AB$1,0),0)/10^3</f>
        <v>#N/A</v>
      </c>
      <c r="BH162" s="953" t="e">
        <f>VLOOKUP(BC162&amp;"_令和4年度",データシート3!A:AB,MATCH("ea_"&amp;"地熱（蒸気フラッシュ発電）"&amp;"_年間発電",データシート3!$A$1:$AB$1,0),0)/10^3+VLOOKUP(BC162&amp;"_令和4年度",データシート3!A:AB,MATCH("ea_"&amp;"地熱（バイナリー発電）"&amp;"_年間発電",データシート3!$A$1:$AB$1,0),0)/10^3+VLOOKUP(BC162&amp;"_令和4年度",データシート3!A:AB,MATCH("ea_"&amp;"地熱（低温バイナリー発電）"&amp;"_年間発電",データシート3!$A$1:$AB$1,0),0)/10^3</f>
        <v>#N/A</v>
      </c>
      <c r="BI162" s="953" t="e">
        <f t="shared" si="35"/>
        <v>#N/A</v>
      </c>
      <c r="BJ162" s="953" t="e">
        <f>(VLOOKUP($BC162&amp;"_"&amp;$AZ$8,データシート3!$A:$AM,MATCH("da_製造業",データシート3!$A$1:$AM$1,0),0)+VLOOKUP($BC162&amp;"_"&amp;$AZ$8,データシート3!$A:$AM,MATCH("da_建設業・鉱業",データシート3!$A$1:$AM$1,0),0)+VLOOKUP($BC162&amp;"_"&amp;$AZ$8,データシート3!$A:$AM,MATCH("da_農林水産業",データシート3!$A$1:$AM$1,0),0)+VLOOKUP($BC162&amp;"_"&amp;$AZ$8,データシート3!$A:$AM,MATCH("da_業務",データシート3!$A$1:$AM$1,0),0)+VLOOKUP($BC162&amp;"_"&amp;$AZ$8,データシート3!$A:$AM,MATCH("da_家庭",データシート3!$A$1:$AM$1,0),0)+VLOOKUP($BC162&amp;"_"&amp;$AZ$8,データシート3!$A:$AM,MATCH("da_鉄道",データシート3!$A$1:$AM$1,0),0))/10^3</f>
        <v>#N/A</v>
      </c>
      <c r="BK162" s="953" t="e">
        <f t="shared" si="30"/>
        <v>#N/A</v>
      </c>
      <c r="BL162" s="953" t="e">
        <f t="shared" si="31"/>
        <v>#N/A</v>
      </c>
      <c r="BM162" s="953" t="e">
        <f t="shared" si="32"/>
        <v>#N/A</v>
      </c>
    </row>
    <row r="163" spans="1:65">
      <c r="A163" s="209"/>
      <c r="B163" s="209"/>
      <c r="C163" s="209"/>
      <c r="D163" s="209"/>
      <c r="E163" s="209"/>
      <c r="F163" s="209"/>
      <c r="G163" s="209"/>
      <c r="H163" s="209"/>
      <c r="I163" s="209"/>
      <c r="J163" s="209"/>
      <c r="K163" s="209"/>
      <c r="L163" s="209"/>
      <c r="M163" s="209"/>
      <c r="N163" s="209"/>
      <c r="O163" s="209"/>
      <c r="P163" s="209"/>
      <c r="Q163" s="209"/>
      <c r="R163" s="209"/>
      <c r="S163" s="209"/>
      <c r="T163" s="209"/>
      <c r="U163" s="209"/>
      <c r="V163" s="209"/>
      <c r="W163" s="209"/>
      <c r="X163" s="209"/>
      <c r="Y163" s="209"/>
      <c r="Z163" s="209"/>
      <c r="AA163" s="209"/>
      <c r="AB163" s="209"/>
      <c r="AC163" s="209"/>
      <c r="AD163" s="209"/>
      <c r="AE163" s="209"/>
      <c r="AF163" s="209"/>
      <c r="AG163" s="209"/>
      <c r="AH163" s="209"/>
      <c r="AI163" s="209"/>
      <c r="AJ163" s="209"/>
      <c r="AK163" s="209"/>
      <c r="AL163" s="209"/>
      <c r="AM163" s="209"/>
      <c r="AN163" s="209"/>
      <c r="AO163" s="209"/>
      <c r="AP163" s="209"/>
      <c r="AQ163" s="269"/>
      <c r="AR163" s="275"/>
      <c r="AS163" s="269"/>
      <c r="AT163" s="269"/>
      <c r="AU163" s="209"/>
      <c r="AX163" s="20">
        <f>比較地域マスタ!AD98</f>
        <v>0</v>
      </c>
      <c r="AY163" s="20" t="str">
        <f>IF(IFERROR(比較地域マスタ!$AE98,"")=0,"",IFERROR(比較地域マスタ!$AE98,""))</f>
        <v/>
      </c>
      <c r="AZ163" s="18"/>
      <c r="BA163" s="24">
        <v>92</v>
      </c>
      <c r="BB163" s="24">
        <v>2</v>
      </c>
      <c r="BC163" s="20">
        <f t="shared" si="33"/>
        <v>0</v>
      </c>
      <c r="BD163" s="20" t="str">
        <f t="shared" si="34"/>
        <v/>
      </c>
      <c r="BE163" s="953" t="e">
        <f>VLOOKUP(BC163&amp;"_令和4年度",データシート3!A:AB,MATCH("ea_"&amp;"太陽光（建物系）"&amp;"_年間発電",データシート3!$A$1:$AB$1,0),0)/10^3+VLOOKUP(BC163&amp;"_令和4年度",データシート3!A:AB,MATCH("ea_"&amp;"太陽光（土地系）"&amp;"_年間発電",データシート3!$A$1:$AB$1,0),0)/10^3</f>
        <v>#N/A</v>
      </c>
      <c r="BF163" s="953" t="e">
        <f>VLOOKUP(BC163&amp;"_令和4年度",データシート3!A:AB,MATCH("ea_"&amp;"風力（陸上）"&amp;"_年間発電",データシート3!$A$1:$AB$1,0),0)/10^3</f>
        <v>#N/A</v>
      </c>
      <c r="BG163" s="953" t="e">
        <f>VLOOKUP(BC163&amp;"_令和4年度",データシート3!A:AB,MATCH("ea_"&amp;"中小水（河川）"&amp;"_年間発電",データシート3!$A$1:$AB$1,0),0)/10^3+VLOOKUP(BC163&amp;"_令和4年度",データシート3!A:AB,MATCH("ea_"&amp;"中小水（農業用水路）"&amp;"_年間発電",データシート3!$A$1:$AB$1,0),0)/10^3</f>
        <v>#N/A</v>
      </c>
      <c r="BH163" s="953" t="e">
        <f>VLOOKUP(BC163&amp;"_令和4年度",データシート3!A:AB,MATCH("ea_"&amp;"地熱（蒸気フラッシュ発電）"&amp;"_年間発電",データシート3!$A$1:$AB$1,0),0)/10^3+VLOOKUP(BC163&amp;"_令和4年度",データシート3!A:AB,MATCH("ea_"&amp;"地熱（バイナリー発電）"&amp;"_年間発電",データシート3!$A$1:$AB$1,0),0)/10^3+VLOOKUP(BC163&amp;"_令和4年度",データシート3!A:AB,MATCH("ea_"&amp;"地熱（低温バイナリー発電）"&amp;"_年間発電",データシート3!$A$1:$AB$1,0),0)/10^3</f>
        <v>#N/A</v>
      </c>
      <c r="BI163" s="953" t="e">
        <f t="shared" si="35"/>
        <v>#N/A</v>
      </c>
      <c r="BJ163" s="953" t="e">
        <f>(VLOOKUP($BC163&amp;"_"&amp;$AZ$8,データシート3!$A:$AM,MATCH("da_製造業",データシート3!$A$1:$AM$1,0),0)+VLOOKUP($BC163&amp;"_"&amp;$AZ$8,データシート3!$A:$AM,MATCH("da_建設業・鉱業",データシート3!$A$1:$AM$1,0),0)+VLOOKUP($BC163&amp;"_"&amp;$AZ$8,データシート3!$A:$AM,MATCH("da_農林水産業",データシート3!$A$1:$AM$1,0),0)+VLOOKUP($BC163&amp;"_"&amp;$AZ$8,データシート3!$A:$AM,MATCH("da_業務",データシート3!$A$1:$AM$1,0),0)+VLOOKUP($BC163&amp;"_"&amp;$AZ$8,データシート3!$A:$AM,MATCH("da_家庭",データシート3!$A$1:$AM$1,0),0)+VLOOKUP($BC163&amp;"_"&amp;$AZ$8,データシート3!$A:$AM,MATCH("da_鉄道",データシート3!$A$1:$AM$1,0),0))/10^3</f>
        <v>#N/A</v>
      </c>
      <c r="BK163" s="953" t="e">
        <f t="shared" si="30"/>
        <v>#N/A</v>
      </c>
      <c r="BL163" s="953" t="e">
        <f t="shared" si="31"/>
        <v>#N/A</v>
      </c>
      <c r="BM163" s="953" t="e">
        <f t="shared" si="32"/>
        <v>#N/A</v>
      </c>
    </row>
    <row r="164" spans="1:65">
      <c r="A164" s="209"/>
      <c r="B164" s="209"/>
      <c r="C164" s="209"/>
      <c r="D164" s="209"/>
      <c r="E164" s="209"/>
      <c r="F164" s="209"/>
      <c r="G164" s="209"/>
      <c r="H164" s="209"/>
      <c r="I164" s="209"/>
      <c r="J164" s="209"/>
      <c r="K164" s="209"/>
      <c r="L164" s="209"/>
      <c r="M164" s="209"/>
      <c r="N164" s="209"/>
      <c r="O164" s="209"/>
      <c r="P164" s="209"/>
      <c r="Q164" s="209"/>
      <c r="R164" s="209"/>
      <c r="S164" s="209"/>
      <c r="T164" s="209"/>
      <c r="U164" s="209"/>
      <c r="V164" s="209"/>
      <c r="W164" s="209"/>
      <c r="X164" s="209"/>
      <c r="Y164" s="209"/>
      <c r="Z164" s="209"/>
      <c r="AA164" s="209"/>
      <c r="AB164" s="209"/>
      <c r="AC164" s="209"/>
      <c r="AD164" s="209"/>
      <c r="AE164" s="209"/>
      <c r="AF164" s="209"/>
      <c r="AG164" s="209"/>
      <c r="AH164" s="209"/>
      <c r="AI164" s="209"/>
      <c r="AJ164" s="209"/>
      <c r="AK164" s="209"/>
      <c r="AL164" s="209"/>
      <c r="AM164" s="209"/>
      <c r="AN164" s="209"/>
      <c r="AO164" s="209"/>
      <c r="AP164" s="209"/>
      <c r="AQ164" s="269"/>
      <c r="AR164" s="275"/>
      <c r="AS164" s="269"/>
      <c r="AT164" s="269"/>
      <c r="AU164" s="209"/>
      <c r="AX164" s="20">
        <f>比較地域マスタ!AD99</f>
        <v>0</v>
      </c>
      <c r="AY164" s="20" t="str">
        <f>IF(IFERROR(比較地域マスタ!$AE99,"")=0,"",IFERROR(比較地域マスタ!$AE99,""))</f>
        <v/>
      </c>
      <c r="AZ164" s="18"/>
      <c r="BA164" s="24">
        <v>93</v>
      </c>
      <c r="BB164" s="24">
        <v>2</v>
      </c>
      <c r="BC164" s="20">
        <f t="shared" si="33"/>
        <v>0</v>
      </c>
      <c r="BD164" s="20" t="str">
        <f t="shared" si="34"/>
        <v/>
      </c>
      <c r="BE164" s="953" t="e">
        <f>VLOOKUP(BC164&amp;"_令和4年度",データシート3!A:AB,MATCH("ea_"&amp;"太陽光（建物系）"&amp;"_年間発電",データシート3!$A$1:$AB$1,0),0)/10^3+VLOOKUP(BC164&amp;"_令和4年度",データシート3!A:AB,MATCH("ea_"&amp;"太陽光（土地系）"&amp;"_年間発電",データシート3!$A$1:$AB$1,0),0)/10^3</f>
        <v>#N/A</v>
      </c>
      <c r="BF164" s="953" t="e">
        <f>VLOOKUP(BC164&amp;"_令和4年度",データシート3!A:AB,MATCH("ea_"&amp;"風力（陸上）"&amp;"_年間発電",データシート3!$A$1:$AB$1,0),0)/10^3</f>
        <v>#N/A</v>
      </c>
      <c r="BG164" s="953" t="e">
        <f>VLOOKUP(BC164&amp;"_令和4年度",データシート3!A:AB,MATCH("ea_"&amp;"中小水（河川）"&amp;"_年間発電",データシート3!$A$1:$AB$1,0),0)/10^3+VLOOKUP(BC164&amp;"_令和4年度",データシート3!A:AB,MATCH("ea_"&amp;"中小水（農業用水路）"&amp;"_年間発電",データシート3!$A$1:$AB$1,0),0)/10^3</f>
        <v>#N/A</v>
      </c>
      <c r="BH164" s="953" t="e">
        <f>VLOOKUP(BC164&amp;"_令和4年度",データシート3!A:AB,MATCH("ea_"&amp;"地熱（蒸気フラッシュ発電）"&amp;"_年間発電",データシート3!$A$1:$AB$1,0),0)/10^3+VLOOKUP(BC164&amp;"_令和4年度",データシート3!A:AB,MATCH("ea_"&amp;"地熱（バイナリー発電）"&amp;"_年間発電",データシート3!$A$1:$AB$1,0),0)/10^3+VLOOKUP(BC164&amp;"_令和4年度",データシート3!A:AB,MATCH("ea_"&amp;"地熱（低温バイナリー発電）"&amp;"_年間発電",データシート3!$A$1:$AB$1,0),0)/10^3</f>
        <v>#N/A</v>
      </c>
      <c r="BI164" s="953" t="e">
        <f t="shared" si="35"/>
        <v>#N/A</v>
      </c>
      <c r="BJ164" s="953" t="e">
        <f>(VLOOKUP($BC164&amp;"_"&amp;$AZ$8,データシート3!$A:$AM,MATCH("da_製造業",データシート3!$A$1:$AM$1,0),0)+VLOOKUP($BC164&amp;"_"&amp;$AZ$8,データシート3!$A:$AM,MATCH("da_建設業・鉱業",データシート3!$A$1:$AM$1,0),0)+VLOOKUP($BC164&amp;"_"&amp;$AZ$8,データシート3!$A:$AM,MATCH("da_農林水産業",データシート3!$A$1:$AM$1,0),0)+VLOOKUP($BC164&amp;"_"&amp;$AZ$8,データシート3!$A:$AM,MATCH("da_業務",データシート3!$A$1:$AM$1,0),0)+VLOOKUP($BC164&amp;"_"&amp;$AZ$8,データシート3!$A:$AM,MATCH("da_家庭",データシート3!$A$1:$AM$1,0),0)+VLOOKUP($BC164&amp;"_"&amp;$AZ$8,データシート3!$A:$AM,MATCH("da_鉄道",データシート3!$A$1:$AM$1,0),0))/10^3</f>
        <v>#N/A</v>
      </c>
      <c r="BK164" s="953" t="e">
        <f t="shared" si="30"/>
        <v>#N/A</v>
      </c>
      <c r="BL164" s="953" t="e">
        <f t="shared" si="31"/>
        <v>#N/A</v>
      </c>
      <c r="BM164" s="953" t="e">
        <f t="shared" si="32"/>
        <v>#N/A</v>
      </c>
    </row>
    <row r="165" spans="1:65">
      <c r="A165" s="209"/>
      <c r="B165" s="209"/>
      <c r="C165" s="209"/>
      <c r="D165" s="209"/>
      <c r="E165" s="209"/>
      <c r="F165" s="209"/>
      <c r="G165" s="209"/>
      <c r="H165" s="209"/>
      <c r="I165" s="209"/>
      <c r="J165" s="209"/>
      <c r="K165" s="209"/>
      <c r="L165" s="209"/>
      <c r="M165" s="209"/>
      <c r="N165" s="209"/>
      <c r="O165" s="209"/>
      <c r="P165" s="209"/>
      <c r="Q165" s="209"/>
      <c r="R165" s="209"/>
      <c r="S165" s="209"/>
      <c r="T165" s="209"/>
      <c r="U165" s="209"/>
      <c r="V165" s="209"/>
      <c r="W165" s="209"/>
      <c r="X165" s="209"/>
      <c r="Y165" s="209"/>
      <c r="Z165" s="209"/>
      <c r="AA165" s="209"/>
      <c r="AB165" s="209"/>
      <c r="AC165" s="209"/>
      <c r="AD165" s="209"/>
      <c r="AE165" s="209"/>
      <c r="AF165" s="209"/>
      <c r="AG165" s="209"/>
      <c r="AH165" s="209"/>
      <c r="AI165" s="209"/>
      <c r="AJ165" s="209"/>
      <c r="AK165" s="209"/>
      <c r="AL165" s="209"/>
      <c r="AM165" s="209"/>
      <c r="AN165" s="209"/>
      <c r="AO165" s="209"/>
      <c r="AP165" s="209"/>
      <c r="AQ165" s="269"/>
      <c r="AR165" s="275"/>
      <c r="AS165" s="269"/>
      <c r="AT165" s="269"/>
      <c r="AU165" s="209"/>
      <c r="AX165" s="20">
        <f>比較地域マスタ!AD100</f>
        <v>0</v>
      </c>
      <c r="AY165" s="20" t="str">
        <f>IF(IFERROR(比較地域マスタ!$AE100,"")=0,"",IFERROR(比較地域マスタ!$AE100,""))</f>
        <v/>
      </c>
      <c r="AZ165" s="18"/>
      <c r="BA165" s="24">
        <v>94</v>
      </c>
      <c r="BB165" s="24">
        <v>2</v>
      </c>
      <c r="BC165" s="20">
        <f t="shared" si="33"/>
        <v>0</v>
      </c>
      <c r="BD165" s="20" t="str">
        <f t="shared" si="34"/>
        <v/>
      </c>
      <c r="BE165" s="953" t="e">
        <f>VLOOKUP(BC165&amp;"_令和4年度",データシート3!A:AB,MATCH("ea_"&amp;"太陽光（建物系）"&amp;"_年間発電",データシート3!$A$1:$AB$1,0),0)/10^3+VLOOKUP(BC165&amp;"_令和4年度",データシート3!A:AB,MATCH("ea_"&amp;"太陽光（土地系）"&amp;"_年間発電",データシート3!$A$1:$AB$1,0),0)/10^3</f>
        <v>#N/A</v>
      </c>
      <c r="BF165" s="953" t="e">
        <f>VLOOKUP(BC165&amp;"_令和4年度",データシート3!A:AB,MATCH("ea_"&amp;"風力（陸上）"&amp;"_年間発電",データシート3!$A$1:$AB$1,0),0)/10^3</f>
        <v>#N/A</v>
      </c>
      <c r="BG165" s="953" t="e">
        <f>VLOOKUP(BC165&amp;"_令和4年度",データシート3!A:AB,MATCH("ea_"&amp;"中小水（河川）"&amp;"_年間発電",データシート3!$A$1:$AB$1,0),0)/10^3+VLOOKUP(BC165&amp;"_令和4年度",データシート3!A:AB,MATCH("ea_"&amp;"中小水（農業用水路）"&amp;"_年間発電",データシート3!$A$1:$AB$1,0),0)/10^3</f>
        <v>#N/A</v>
      </c>
      <c r="BH165" s="953" t="e">
        <f>VLOOKUP(BC165&amp;"_令和4年度",データシート3!A:AB,MATCH("ea_"&amp;"地熱（蒸気フラッシュ発電）"&amp;"_年間発電",データシート3!$A$1:$AB$1,0),0)/10^3+VLOOKUP(BC165&amp;"_令和4年度",データシート3!A:AB,MATCH("ea_"&amp;"地熱（バイナリー発電）"&amp;"_年間発電",データシート3!$A$1:$AB$1,0),0)/10^3+VLOOKUP(BC165&amp;"_令和4年度",データシート3!A:AB,MATCH("ea_"&amp;"地熱（低温バイナリー発電）"&amp;"_年間発電",データシート3!$A$1:$AB$1,0),0)/10^3</f>
        <v>#N/A</v>
      </c>
      <c r="BI165" s="953" t="e">
        <f t="shared" si="35"/>
        <v>#N/A</v>
      </c>
      <c r="BJ165" s="953" t="e">
        <f>(VLOOKUP($BC165&amp;"_"&amp;$AZ$8,データシート3!$A:$AM,MATCH("da_製造業",データシート3!$A$1:$AM$1,0),0)+VLOOKUP($BC165&amp;"_"&amp;$AZ$8,データシート3!$A:$AM,MATCH("da_建設業・鉱業",データシート3!$A$1:$AM$1,0),0)+VLOOKUP($BC165&amp;"_"&amp;$AZ$8,データシート3!$A:$AM,MATCH("da_農林水産業",データシート3!$A$1:$AM$1,0),0)+VLOOKUP($BC165&amp;"_"&amp;$AZ$8,データシート3!$A:$AM,MATCH("da_業務",データシート3!$A$1:$AM$1,0),0)+VLOOKUP($BC165&amp;"_"&amp;$AZ$8,データシート3!$A:$AM,MATCH("da_家庭",データシート3!$A$1:$AM$1,0),0)+VLOOKUP($BC165&amp;"_"&amp;$AZ$8,データシート3!$A:$AM,MATCH("da_鉄道",データシート3!$A$1:$AM$1,0),0))/10^3</f>
        <v>#N/A</v>
      </c>
      <c r="BK165" s="953" t="e">
        <f t="shared" si="30"/>
        <v>#N/A</v>
      </c>
      <c r="BL165" s="953" t="e">
        <f t="shared" si="31"/>
        <v>#N/A</v>
      </c>
      <c r="BM165" s="953" t="e">
        <f t="shared" si="32"/>
        <v>#N/A</v>
      </c>
    </row>
    <row r="166" spans="1:65">
      <c r="A166" s="209"/>
      <c r="B166" s="209"/>
      <c r="C166" s="209"/>
      <c r="D166" s="209"/>
      <c r="E166" s="209"/>
      <c r="F166" s="209"/>
      <c r="G166" s="209"/>
      <c r="H166" s="209"/>
      <c r="I166" s="209"/>
      <c r="J166" s="209"/>
      <c r="K166" s="209"/>
      <c r="L166" s="209"/>
      <c r="M166" s="209"/>
      <c r="N166" s="209"/>
      <c r="O166" s="209"/>
      <c r="P166" s="209"/>
      <c r="Q166" s="209"/>
      <c r="R166" s="209"/>
      <c r="S166" s="209"/>
      <c r="T166" s="209"/>
      <c r="U166" s="209"/>
      <c r="V166" s="209"/>
      <c r="W166" s="209"/>
      <c r="X166" s="209"/>
      <c r="Y166" s="209"/>
      <c r="Z166" s="209"/>
      <c r="AA166" s="209"/>
      <c r="AB166" s="209"/>
      <c r="AC166" s="209"/>
      <c r="AD166" s="209"/>
      <c r="AE166" s="209"/>
      <c r="AF166" s="209"/>
      <c r="AG166" s="209"/>
      <c r="AH166" s="209"/>
      <c r="AI166" s="209"/>
      <c r="AJ166" s="209"/>
      <c r="AK166" s="209"/>
      <c r="AL166" s="209"/>
      <c r="AM166" s="209"/>
      <c r="AN166" s="209"/>
      <c r="AO166" s="209"/>
      <c r="AP166" s="209"/>
      <c r="AQ166" s="269"/>
      <c r="AR166" s="275"/>
      <c r="AS166" s="269"/>
      <c r="AT166" s="269"/>
      <c r="AU166" s="209"/>
      <c r="AX166" s="20">
        <f>比較地域マスタ!AD101</f>
        <v>0</v>
      </c>
      <c r="AY166" s="20" t="str">
        <f>IF(IFERROR(比較地域マスタ!$AE101,"")=0,"",IFERROR(比較地域マスタ!$AE101,""))</f>
        <v/>
      </c>
      <c r="AZ166" s="18"/>
      <c r="BA166" s="24">
        <v>95</v>
      </c>
      <c r="BB166" s="24">
        <v>2</v>
      </c>
      <c r="BC166" s="20">
        <f t="shared" si="33"/>
        <v>0</v>
      </c>
      <c r="BD166" s="20" t="str">
        <f t="shared" si="34"/>
        <v/>
      </c>
      <c r="BE166" s="953" t="e">
        <f>VLOOKUP(BC166&amp;"_令和4年度",データシート3!A:AB,MATCH("ea_"&amp;"太陽光（建物系）"&amp;"_年間発電",データシート3!$A$1:$AB$1,0),0)/10^3+VLOOKUP(BC166&amp;"_令和4年度",データシート3!A:AB,MATCH("ea_"&amp;"太陽光（土地系）"&amp;"_年間発電",データシート3!$A$1:$AB$1,0),0)/10^3</f>
        <v>#N/A</v>
      </c>
      <c r="BF166" s="953" t="e">
        <f>VLOOKUP(BC166&amp;"_令和4年度",データシート3!A:AB,MATCH("ea_"&amp;"風力（陸上）"&amp;"_年間発電",データシート3!$A$1:$AB$1,0),0)/10^3</f>
        <v>#N/A</v>
      </c>
      <c r="BG166" s="953" t="e">
        <f>VLOOKUP(BC166&amp;"_令和4年度",データシート3!A:AB,MATCH("ea_"&amp;"中小水（河川）"&amp;"_年間発電",データシート3!$A$1:$AB$1,0),0)/10^3+VLOOKUP(BC166&amp;"_令和4年度",データシート3!A:AB,MATCH("ea_"&amp;"中小水（農業用水路）"&amp;"_年間発電",データシート3!$A$1:$AB$1,0),0)/10^3</f>
        <v>#N/A</v>
      </c>
      <c r="BH166" s="953" t="e">
        <f>VLOOKUP(BC166&amp;"_令和4年度",データシート3!A:AB,MATCH("ea_"&amp;"地熱（蒸気フラッシュ発電）"&amp;"_年間発電",データシート3!$A$1:$AB$1,0),0)/10^3+VLOOKUP(BC166&amp;"_令和4年度",データシート3!A:AB,MATCH("ea_"&amp;"地熱（バイナリー発電）"&amp;"_年間発電",データシート3!$A$1:$AB$1,0),0)/10^3+VLOOKUP(BC166&amp;"_令和4年度",データシート3!A:AB,MATCH("ea_"&amp;"地熱（低温バイナリー発電）"&amp;"_年間発電",データシート3!$A$1:$AB$1,0),0)/10^3</f>
        <v>#N/A</v>
      </c>
      <c r="BI166" s="953" t="e">
        <f t="shared" si="35"/>
        <v>#N/A</v>
      </c>
      <c r="BJ166" s="953" t="e">
        <f>(VLOOKUP($BC166&amp;"_"&amp;$AZ$8,データシート3!$A:$AM,MATCH("da_製造業",データシート3!$A$1:$AM$1,0),0)+VLOOKUP($BC166&amp;"_"&amp;$AZ$8,データシート3!$A:$AM,MATCH("da_建設業・鉱業",データシート3!$A$1:$AM$1,0),0)+VLOOKUP($BC166&amp;"_"&amp;$AZ$8,データシート3!$A:$AM,MATCH("da_農林水産業",データシート3!$A$1:$AM$1,0),0)+VLOOKUP($BC166&amp;"_"&amp;$AZ$8,データシート3!$A:$AM,MATCH("da_業務",データシート3!$A$1:$AM$1,0),0)+VLOOKUP($BC166&amp;"_"&amp;$AZ$8,データシート3!$A:$AM,MATCH("da_家庭",データシート3!$A$1:$AM$1,0),0)+VLOOKUP($BC166&amp;"_"&amp;$AZ$8,データシート3!$A:$AM,MATCH("da_鉄道",データシート3!$A$1:$AM$1,0),0))/10^3</f>
        <v>#N/A</v>
      </c>
      <c r="BK166" s="953" t="e">
        <f t="shared" si="30"/>
        <v>#N/A</v>
      </c>
      <c r="BL166" s="953" t="e">
        <f t="shared" si="31"/>
        <v>#N/A</v>
      </c>
      <c r="BM166" s="953" t="e">
        <f t="shared" si="32"/>
        <v>#N/A</v>
      </c>
    </row>
    <row r="167" spans="1:65">
      <c r="A167" s="209"/>
      <c r="B167" s="209"/>
      <c r="C167" s="209"/>
      <c r="D167" s="209"/>
      <c r="E167" s="209"/>
      <c r="F167" s="209"/>
      <c r="G167" s="209"/>
      <c r="H167" s="209"/>
      <c r="I167" s="209"/>
      <c r="J167" s="209"/>
      <c r="K167" s="209"/>
      <c r="L167" s="209"/>
      <c r="M167" s="209"/>
      <c r="N167" s="209"/>
      <c r="O167" s="209"/>
      <c r="P167" s="209"/>
      <c r="Q167" s="209"/>
      <c r="R167" s="209"/>
      <c r="S167" s="209"/>
      <c r="T167" s="209"/>
      <c r="U167" s="209"/>
      <c r="V167" s="209"/>
      <c r="W167" s="209"/>
      <c r="X167" s="209"/>
      <c r="Y167" s="209"/>
      <c r="Z167" s="209"/>
      <c r="AA167" s="209"/>
      <c r="AB167" s="209"/>
      <c r="AC167" s="209"/>
      <c r="AD167" s="209"/>
      <c r="AE167" s="209"/>
      <c r="AF167" s="209"/>
      <c r="AG167" s="209"/>
      <c r="AH167" s="209"/>
      <c r="AI167" s="209"/>
      <c r="AJ167" s="209"/>
      <c r="AK167" s="209"/>
      <c r="AL167" s="209"/>
      <c r="AM167" s="209"/>
      <c r="AN167" s="209"/>
      <c r="AO167" s="209"/>
      <c r="AP167" s="209"/>
      <c r="AQ167" s="269"/>
      <c r="AR167" s="275"/>
      <c r="AS167" s="269"/>
      <c r="AT167" s="269"/>
      <c r="AU167" s="209"/>
      <c r="AX167" s="20">
        <f>比較地域マスタ!AD102</f>
        <v>0</v>
      </c>
      <c r="AY167" s="20" t="str">
        <f>IF(IFERROR(比較地域マスタ!$AE102,"")=0,"",IFERROR(比較地域マスタ!$AE102,""))</f>
        <v/>
      </c>
      <c r="AZ167" s="18"/>
      <c r="BA167" s="24">
        <v>96</v>
      </c>
      <c r="BB167" s="24">
        <v>2</v>
      </c>
      <c r="BC167" s="20">
        <f t="shared" si="33"/>
        <v>0</v>
      </c>
      <c r="BD167" s="20" t="str">
        <f t="shared" si="34"/>
        <v/>
      </c>
      <c r="BE167" s="953" t="e">
        <f>VLOOKUP(BC167&amp;"_令和4年度",データシート3!A:AB,MATCH("ea_"&amp;"太陽光（建物系）"&amp;"_年間発電",データシート3!$A$1:$AB$1,0),0)/10^3+VLOOKUP(BC167&amp;"_令和4年度",データシート3!A:AB,MATCH("ea_"&amp;"太陽光（土地系）"&amp;"_年間発電",データシート3!$A$1:$AB$1,0),0)/10^3</f>
        <v>#N/A</v>
      </c>
      <c r="BF167" s="953" t="e">
        <f>VLOOKUP(BC167&amp;"_令和4年度",データシート3!A:AB,MATCH("ea_"&amp;"風力（陸上）"&amp;"_年間発電",データシート3!$A$1:$AB$1,0),0)/10^3</f>
        <v>#N/A</v>
      </c>
      <c r="BG167" s="953" t="e">
        <f>VLOOKUP(BC167&amp;"_令和4年度",データシート3!A:AB,MATCH("ea_"&amp;"中小水（河川）"&amp;"_年間発電",データシート3!$A$1:$AB$1,0),0)/10^3+VLOOKUP(BC167&amp;"_令和4年度",データシート3!A:AB,MATCH("ea_"&amp;"中小水（農業用水路）"&amp;"_年間発電",データシート3!$A$1:$AB$1,0),0)/10^3</f>
        <v>#N/A</v>
      </c>
      <c r="BH167" s="953" t="e">
        <f>VLOOKUP(BC167&amp;"_令和4年度",データシート3!A:AB,MATCH("ea_"&amp;"地熱（蒸気フラッシュ発電）"&amp;"_年間発電",データシート3!$A$1:$AB$1,0),0)/10^3+VLOOKUP(BC167&amp;"_令和4年度",データシート3!A:AB,MATCH("ea_"&amp;"地熱（バイナリー発電）"&amp;"_年間発電",データシート3!$A$1:$AB$1,0),0)/10^3+VLOOKUP(BC167&amp;"_令和4年度",データシート3!A:AB,MATCH("ea_"&amp;"地熱（低温バイナリー発電）"&amp;"_年間発電",データシート3!$A$1:$AB$1,0),0)/10^3</f>
        <v>#N/A</v>
      </c>
      <c r="BI167" s="953" t="e">
        <f t="shared" si="35"/>
        <v>#N/A</v>
      </c>
      <c r="BJ167" s="953" t="e">
        <f>(VLOOKUP($BC167&amp;"_"&amp;$AZ$8,データシート3!$A:$AM,MATCH("da_製造業",データシート3!$A$1:$AM$1,0),0)+VLOOKUP($BC167&amp;"_"&amp;$AZ$8,データシート3!$A:$AM,MATCH("da_建設業・鉱業",データシート3!$A$1:$AM$1,0),0)+VLOOKUP($BC167&amp;"_"&amp;$AZ$8,データシート3!$A:$AM,MATCH("da_農林水産業",データシート3!$A$1:$AM$1,0),0)+VLOOKUP($BC167&amp;"_"&amp;$AZ$8,データシート3!$A:$AM,MATCH("da_業務",データシート3!$A$1:$AM$1,0),0)+VLOOKUP($BC167&amp;"_"&amp;$AZ$8,データシート3!$A:$AM,MATCH("da_家庭",データシート3!$A$1:$AM$1,0),0)+VLOOKUP($BC167&amp;"_"&amp;$AZ$8,データシート3!$A:$AM,MATCH("da_鉄道",データシート3!$A$1:$AM$1,0),0))/10^3</f>
        <v>#N/A</v>
      </c>
      <c r="BK167" s="953" t="e">
        <f t="shared" si="30"/>
        <v>#N/A</v>
      </c>
      <c r="BL167" s="953" t="e">
        <f t="shared" si="31"/>
        <v>#N/A</v>
      </c>
      <c r="BM167" s="953" t="e">
        <f t="shared" si="32"/>
        <v>#N/A</v>
      </c>
    </row>
    <row r="168" spans="1:65">
      <c r="A168" s="209"/>
      <c r="B168" s="209"/>
      <c r="C168" s="209"/>
      <c r="D168" s="209"/>
      <c r="E168" s="209"/>
      <c r="F168" s="209"/>
      <c r="G168" s="209"/>
      <c r="H168" s="209"/>
      <c r="I168" s="209"/>
      <c r="J168" s="209"/>
      <c r="K168" s="209"/>
      <c r="L168" s="209"/>
      <c r="M168" s="209"/>
      <c r="N168" s="209"/>
      <c r="O168" s="209"/>
      <c r="P168" s="209"/>
      <c r="Q168" s="209"/>
      <c r="R168" s="209"/>
      <c r="S168" s="209"/>
      <c r="T168" s="209"/>
      <c r="U168" s="209"/>
      <c r="V168" s="209"/>
      <c r="W168" s="209"/>
      <c r="X168" s="209"/>
      <c r="Y168" s="209"/>
      <c r="Z168" s="209"/>
      <c r="AA168" s="209"/>
      <c r="AB168" s="209"/>
      <c r="AC168" s="209"/>
      <c r="AD168" s="209"/>
      <c r="AE168" s="209"/>
      <c r="AF168" s="209"/>
      <c r="AG168" s="209"/>
      <c r="AH168" s="209"/>
      <c r="AI168" s="209"/>
      <c r="AJ168" s="209"/>
      <c r="AK168" s="209"/>
      <c r="AL168" s="209"/>
      <c r="AM168" s="209"/>
      <c r="AN168" s="209"/>
      <c r="AO168" s="209"/>
      <c r="AP168" s="209"/>
      <c r="AQ168" s="269"/>
      <c r="AR168" s="275"/>
      <c r="AS168" s="269"/>
      <c r="AT168" s="269"/>
      <c r="AU168" s="209"/>
      <c r="AX168" s="20">
        <f>比較地域マスタ!AD103</f>
        <v>0</v>
      </c>
      <c r="AY168" s="20" t="str">
        <f>IF(IFERROR(比較地域マスタ!$AE103,"")=0,"",IFERROR(比較地域マスタ!$AE103,""))</f>
        <v/>
      </c>
      <c r="AZ168" s="18"/>
      <c r="BA168" s="24">
        <v>97</v>
      </c>
      <c r="BB168" s="24">
        <v>2</v>
      </c>
      <c r="BC168" s="20">
        <f t="shared" si="33"/>
        <v>0</v>
      </c>
      <c r="BD168" s="20" t="str">
        <f t="shared" si="34"/>
        <v/>
      </c>
      <c r="BE168" s="953" t="e">
        <f>VLOOKUP(BC168&amp;"_令和4年度",データシート3!A:AB,MATCH("ea_"&amp;"太陽光（建物系）"&amp;"_年間発電",データシート3!$A$1:$AB$1,0),0)/10^3+VLOOKUP(BC168&amp;"_令和4年度",データシート3!A:AB,MATCH("ea_"&amp;"太陽光（土地系）"&amp;"_年間発電",データシート3!$A$1:$AB$1,0),0)/10^3</f>
        <v>#N/A</v>
      </c>
      <c r="BF168" s="953" t="e">
        <f>VLOOKUP(BC168&amp;"_令和4年度",データシート3!A:AB,MATCH("ea_"&amp;"風力（陸上）"&amp;"_年間発電",データシート3!$A$1:$AB$1,0),0)/10^3</f>
        <v>#N/A</v>
      </c>
      <c r="BG168" s="953" t="e">
        <f>VLOOKUP(BC168&amp;"_令和4年度",データシート3!A:AB,MATCH("ea_"&amp;"中小水（河川）"&amp;"_年間発電",データシート3!$A$1:$AB$1,0),0)/10^3+VLOOKUP(BC168&amp;"_令和4年度",データシート3!A:AB,MATCH("ea_"&amp;"中小水（農業用水路）"&amp;"_年間発電",データシート3!$A$1:$AB$1,0),0)/10^3</f>
        <v>#N/A</v>
      </c>
      <c r="BH168" s="953" t="e">
        <f>VLOOKUP(BC168&amp;"_令和4年度",データシート3!A:AB,MATCH("ea_"&amp;"地熱（蒸気フラッシュ発電）"&amp;"_年間発電",データシート3!$A$1:$AB$1,0),0)/10^3+VLOOKUP(BC168&amp;"_令和4年度",データシート3!A:AB,MATCH("ea_"&amp;"地熱（バイナリー発電）"&amp;"_年間発電",データシート3!$A$1:$AB$1,0),0)/10^3+VLOOKUP(BC168&amp;"_令和4年度",データシート3!A:AB,MATCH("ea_"&amp;"地熱（低温バイナリー発電）"&amp;"_年間発電",データシート3!$A$1:$AB$1,0),0)/10^3</f>
        <v>#N/A</v>
      </c>
      <c r="BI168" s="953" t="e">
        <f t="shared" si="35"/>
        <v>#N/A</v>
      </c>
      <c r="BJ168" s="953" t="e">
        <f>(VLOOKUP($BC168&amp;"_"&amp;$AZ$8,データシート3!$A:$AM,MATCH("da_製造業",データシート3!$A$1:$AM$1,0),0)+VLOOKUP($BC168&amp;"_"&amp;$AZ$8,データシート3!$A:$AM,MATCH("da_建設業・鉱業",データシート3!$A$1:$AM$1,0),0)+VLOOKUP($BC168&amp;"_"&amp;$AZ$8,データシート3!$A:$AM,MATCH("da_農林水産業",データシート3!$A$1:$AM$1,0),0)+VLOOKUP($BC168&amp;"_"&amp;$AZ$8,データシート3!$A:$AM,MATCH("da_業務",データシート3!$A$1:$AM$1,0),0)+VLOOKUP($BC168&amp;"_"&amp;$AZ$8,データシート3!$A:$AM,MATCH("da_家庭",データシート3!$A$1:$AM$1,0),0)+VLOOKUP($BC168&amp;"_"&amp;$AZ$8,データシート3!$A:$AM,MATCH("da_鉄道",データシート3!$A$1:$AM$1,0),0))/10^3</f>
        <v>#N/A</v>
      </c>
      <c r="BK168" s="953" t="e">
        <f t="shared" ref="BK168:BK199" si="36">BI168-BJ168</f>
        <v>#N/A</v>
      </c>
      <c r="BL168" s="953" t="e">
        <f t="shared" ref="BL168:BL199" si="37">IF(BK168&gt;0,0,BK168)</f>
        <v>#N/A</v>
      </c>
      <c r="BM168" s="953" t="e">
        <f t="shared" ref="BM168:BM199" si="38">IF(BK168&gt;0,BK168,0)</f>
        <v>#N/A</v>
      </c>
    </row>
    <row r="169" spans="1:65">
      <c r="A169" s="209"/>
      <c r="B169" s="209"/>
      <c r="C169" s="209"/>
      <c r="D169" s="209"/>
      <c r="E169" s="209"/>
      <c r="F169" s="209"/>
      <c r="G169" s="209"/>
      <c r="H169" s="209"/>
      <c r="I169" s="209"/>
      <c r="J169" s="209"/>
      <c r="K169" s="209"/>
      <c r="L169" s="209"/>
      <c r="M169" s="209"/>
      <c r="N169" s="209"/>
      <c r="O169" s="209"/>
      <c r="P169" s="209"/>
      <c r="Q169" s="209"/>
      <c r="R169" s="209"/>
      <c r="S169" s="209"/>
      <c r="T169" s="209"/>
      <c r="U169" s="209"/>
      <c r="V169" s="209"/>
      <c r="W169" s="209"/>
      <c r="X169" s="209"/>
      <c r="Y169" s="209"/>
      <c r="Z169" s="209"/>
      <c r="AA169" s="209"/>
      <c r="AB169" s="209"/>
      <c r="AC169" s="209"/>
      <c r="AD169" s="209"/>
      <c r="AE169" s="209"/>
      <c r="AF169" s="209"/>
      <c r="AG169" s="209"/>
      <c r="AH169" s="209"/>
      <c r="AI169" s="209"/>
      <c r="AJ169" s="209"/>
      <c r="AK169" s="209"/>
      <c r="AL169" s="209"/>
      <c r="AM169" s="209"/>
      <c r="AN169" s="209"/>
      <c r="AO169" s="209"/>
      <c r="AP169" s="209"/>
      <c r="AQ169" s="269"/>
      <c r="AR169" s="275"/>
      <c r="AS169" s="269"/>
      <c r="AT169" s="269"/>
      <c r="AU169" s="209"/>
      <c r="AX169" s="20">
        <f>比較地域マスタ!AD104</f>
        <v>0</v>
      </c>
      <c r="AY169" s="20" t="str">
        <f>IF(IFERROR(比較地域マスタ!$AE104,"")=0,"",IFERROR(比較地域マスタ!$AE104,""))</f>
        <v/>
      </c>
      <c r="AZ169" s="18"/>
      <c r="BA169" s="24">
        <v>98</v>
      </c>
      <c r="BB169" s="24">
        <v>2</v>
      </c>
      <c r="BC169" s="20">
        <f t="shared" si="33"/>
        <v>0</v>
      </c>
      <c r="BD169" s="20" t="str">
        <f t="shared" si="34"/>
        <v/>
      </c>
      <c r="BE169" s="953" t="e">
        <f>VLOOKUP(BC169&amp;"_令和4年度",データシート3!A:AB,MATCH("ea_"&amp;"太陽光（建物系）"&amp;"_年間発電",データシート3!$A$1:$AB$1,0),0)/10^3+VLOOKUP(BC169&amp;"_令和4年度",データシート3!A:AB,MATCH("ea_"&amp;"太陽光（土地系）"&amp;"_年間発電",データシート3!$A$1:$AB$1,0),0)/10^3</f>
        <v>#N/A</v>
      </c>
      <c r="BF169" s="953" t="e">
        <f>VLOOKUP(BC169&amp;"_令和4年度",データシート3!A:AB,MATCH("ea_"&amp;"風力（陸上）"&amp;"_年間発電",データシート3!$A$1:$AB$1,0),0)/10^3</f>
        <v>#N/A</v>
      </c>
      <c r="BG169" s="953" t="e">
        <f>VLOOKUP(BC169&amp;"_令和4年度",データシート3!A:AB,MATCH("ea_"&amp;"中小水（河川）"&amp;"_年間発電",データシート3!$A$1:$AB$1,0),0)/10^3+VLOOKUP(BC169&amp;"_令和4年度",データシート3!A:AB,MATCH("ea_"&amp;"中小水（農業用水路）"&amp;"_年間発電",データシート3!$A$1:$AB$1,0),0)/10^3</f>
        <v>#N/A</v>
      </c>
      <c r="BH169" s="953" t="e">
        <f>VLOOKUP(BC169&amp;"_令和4年度",データシート3!A:AB,MATCH("ea_"&amp;"地熱（蒸気フラッシュ発電）"&amp;"_年間発電",データシート3!$A$1:$AB$1,0),0)/10^3+VLOOKUP(BC169&amp;"_令和4年度",データシート3!A:AB,MATCH("ea_"&amp;"地熱（バイナリー発電）"&amp;"_年間発電",データシート3!$A$1:$AB$1,0),0)/10^3+VLOOKUP(BC169&amp;"_令和4年度",データシート3!A:AB,MATCH("ea_"&amp;"地熱（低温バイナリー発電）"&amp;"_年間発電",データシート3!$A$1:$AB$1,0),0)/10^3</f>
        <v>#N/A</v>
      </c>
      <c r="BI169" s="953" t="e">
        <f t="shared" si="35"/>
        <v>#N/A</v>
      </c>
      <c r="BJ169" s="953" t="e">
        <f>(VLOOKUP($BC169&amp;"_"&amp;$AZ$8,データシート3!$A:$AM,MATCH("da_製造業",データシート3!$A$1:$AM$1,0),0)+VLOOKUP($BC169&amp;"_"&amp;$AZ$8,データシート3!$A:$AM,MATCH("da_建設業・鉱業",データシート3!$A$1:$AM$1,0),0)+VLOOKUP($BC169&amp;"_"&amp;$AZ$8,データシート3!$A:$AM,MATCH("da_農林水産業",データシート3!$A$1:$AM$1,0),0)+VLOOKUP($BC169&amp;"_"&amp;$AZ$8,データシート3!$A:$AM,MATCH("da_業務",データシート3!$A$1:$AM$1,0),0)+VLOOKUP($BC169&amp;"_"&amp;$AZ$8,データシート3!$A:$AM,MATCH("da_家庭",データシート3!$A$1:$AM$1,0),0)+VLOOKUP($BC169&amp;"_"&amp;$AZ$8,データシート3!$A:$AM,MATCH("da_鉄道",データシート3!$A$1:$AM$1,0),0))/10^3</f>
        <v>#N/A</v>
      </c>
      <c r="BK169" s="953" t="e">
        <f t="shared" si="36"/>
        <v>#N/A</v>
      </c>
      <c r="BL169" s="953" t="e">
        <f t="shared" si="37"/>
        <v>#N/A</v>
      </c>
      <c r="BM169" s="953" t="e">
        <f t="shared" si="38"/>
        <v>#N/A</v>
      </c>
    </row>
    <row r="170" spans="1:65">
      <c r="A170" s="209"/>
      <c r="B170" s="209"/>
      <c r="C170" s="209"/>
      <c r="D170" s="209"/>
      <c r="E170" s="209"/>
      <c r="F170" s="209"/>
      <c r="G170" s="209"/>
      <c r="H170" s="209"/>
      <c r="I170" s="209"/>
      <c r="J170" s="209"/>
      <c r="K170" s="209"/>
      <c r="L170" s="209"/>
      <c r="M170" s="209"/>
      <c r="N170" s="209"/>
      <c r="O170" s="209"/>
      <c r="P170" s="209"/>
      <c r="Q170" s="209"/>
      <c r="R170" s="209"/>
      <c r="S170" s="209"/>
      <c r="T170" s="209"/>
      <c r="U170" s="209"/>
      <c r="V170" s="209"/>
      <c r="W170" s="209"/>
      <c r="X170" s="209"/>
      <c r="Y170" s="209"/>
      <c r="Z170" s="209"/>
      <c r="AA170" s="209"/>
      <c r="AB170" s="209"/>
      <c r="AC170" s="209"/>
      <c r="AD170" s="209"/>
      <c r="AE170" s="209"/>
      <c r="AF170" s="209"/>
      <c r="AG170" s="209"/>
      <c r="AH170" s="209"/>
      <c r="AI170" s="209"/>
      <c r="AJ170" s="209"/>
      <c r="AK170" s="209"/>
      <c r="AL170" s="209"/>
      <c r="AM170" s="209"/>
      <c r="AN170" s="209"/>
      <c r="AO170" s="209"/>
      <c r="AP170" s="209"/>
      <c r="AQ170" s="269"/>
      <c r="AR170" s="275"/>
      <c r="AS170" s="269"/>
      <c r="AT170" s="269"/>
      <c r="AU170" s="209"/>
      <c r="AX170" s="20">
        <f>比較地域マスタ!AD105</f>
        <v>0</v>
      </c>
      <c r="AY170" s="20" t="str">
        <f>IF(IFERROR(比較地域マスタ!$AE105,"")=0,"",IFERROR(比較地域マスタ!$AE105,""))</f>
        <v/>
      </c>
      <c r="AZ170" s="18"/>
      <c r="BA170" s="24">
        <v>99</v>
      </c>
      <c r="BB170" s="24">
        <v>2</v>
      </c>
      <c r="BC170" s="20">
        <f t="shared" si="33"/>
        <v>0</v>
      </c>
      <c r="BD170" s="20" t="str">
        <f t="shared" si="34"/>
        <v/>
      </c>
      <c r="BE170" s="953" t="e">
        <f>VLOOKUP(BC170&amp;"_令和4年度",データシート3!A:AB,MATCH("ea_"&amp;"太陽光（建物系）"&amp;"_年間発電",データシート3!$A$1:$AB$1,0),0)/10^3+VLOOKUP(BC170&amp;"_令和4年度",データシート3!A:AB,MATCH("ea_"&amp;"太陽光（土地系）"&amp;"_年間発電",データシート3!$A$1:$AB$1,0),0)/10^3</f>
        <v>#N/A</v>
      </c>
      <c r="BF170" s="953" t="e">
        <f>VLOOKUP(BC170&amp;"_令和4年度",データシート3!A:AB,MATCH("ea_"&amp;"風力（陸上）"&amp;"_年間発電",データシート3!$A$1:$AB$1,0),0)/10^3</f>
        <v>#N/A</v>
      </c>
      <c r="BG170" s="953" t="e">
        <f>VLOOKUP(BC170&amp;"_令和4年度",データシート3!A:AB,MATCH("ea_"&amp;"中小水（河川）"&amp;"_年間発電",データシート3!$A$1:$AB$1,0),0)/10^3+VLOOKUP(BC170&amp;"_令和4年度",データシート3!A:AB,MATCH("ea_"&amp;"中小水（農業用水路）"&amp;"_年間発電",データシート3!$A$1:$AB$1,0),0)/10^3</f>
        <v>#N/A</v>
      </c>
      <c r="BH170" s="953" t="e">
        <f>VLOOKUP(BC170&amp;"_令和4年度",データシート3!A:AB,MATCH("ea_"&amp;"地熱（蒸気フラッシュ発電）"&amp;"_年間発電",データシート3!$A$1:$AB$1,0),0)/10^3+VLOOKUP(BC170&amp;"_令和4年度",データシート3!A:AB,MATCH("ea_"&amp;"地熱（バイナリー発電）"&amp;"_年間発電",データシート3!$A$1:$AB$1,0),0)/10^3+VLOOKUP(BC170&amp;"_令和4年度",データシート3!A:AB,MATCH("ea_"&amp;"地熱（低温バイナリー発電）"&amp;"_年間発電",データシート3!$A$1:$AB$1,0),0)/10^3</f>
        <v>#N/A</v>
      </c>
      <c r="BI170" s="953" t="e">
        <f t="shared" si="35"/>
        <v>#N/A</v>
      </c>
      <c r="BJ170" s="953" t="e">
        <f>(VLOOKUP($BC170&amp;"_"&amp;$AZ$8,データシート3!$A:$AM,MATCH("da_製造業",データシート3!$A$1:$AM$1,0),0)+VLOOKUP($BC170&amp;"_"&amp;$AZ$8,データシート3!$A:$AM,MATCH("da_建設業・鉱業",データシート3!$A$1:$AM$1,0),0)+VLOOKUP($BC170&amp;"_"&amp;$AZ$8,データシート3!$A:$AM,MATCH("da_農林水産業",データシート3!$A$1:$AM$1,0),0)+VLOOKUP($BC170&amp;"_"&amp;$AZ$8,データシート3!$A:$AM,MATCH("da_業務",データシート3!$A$1:$AM$1,0),0)+VLOOKUP($BC170&amp;"_"&amp;$AZ$8,データシート3!$A:$AM,MATCH("da_家庭",データシート3!$A$1:$AM$1,0),0)+VLOOKUP($BC170&amp;"_"&amp;$AZ$8,データシート3!$A:$AM,MATCH("da_鉄道",データシート3!$A$1:$AM$1,0),0))/10^3</f>
        <v>#N/A</v>
      </c>
      <c r="BK170" s="953" t="e">
        <f t="shared" si="36"/>
        <v>#N/A</v>
      </c>
      <c r="BL170" s="953" t="e">
        <f t="shared" si="37"/>
        <v>#N/A</v>
      </c>
      <c r="BM170" s="953" t="e">
        <f t="shared" si="38"/>
        <v>#N/A</v>
      </c>
    </row>
    <row r="171" spans="1:65">
      <c r="A171" s="209"/>
      <c r="B171" s="209"/>
      <c r="C171" s="209"/>
      <c r="D171" s="209"/>
      <c r="E171" s="209"/>
      <c r="F171" s="209"/>
      <c r="G171" s="209"/>
      <c r="H171" s="209"/>
      <c r="I171" s="209"/>
      <c r="J171" s="209"/>
      <c r="K171" s="209"/>
      <c r="L171" s="209"/>
      <c r="M171" s="209"/>
      <c r="N171" s="209"/>
      <c r="O171" s="209"/>
      <c r="P171" s="209"/>
      <c r="Q171" s="209"/>
      <c r="R171" s="209"/>
      <c r="S171" s="209"/>
      <c r="T171" s="209"/>
      <c r="U171" s="209"/>
      <c r="V171" s="209"/>
      <c r="W171" s="209"/>
      <c r="X171" s="209"/>
      <c r="Y171" s="209"/>
      <c r="Z171" s="209"/>
      <c r="AA171" s="209"/>
      <c r="AB171" s="209"/>
      <c r="AC171" s="209"/>
      <c r="AD171" s="209"/>
      <c r="AE171" s="209"/>
      <c r="AF171" s="209"/>
      <c r="AG171" s="209"/>
      <c r="AH171" s="209"/>
      <c r="AI171" s="209"/>
      <c r="AJ171" s="209"/>
      <c r="AK171" s="209"/>
      <c r="AL171" s="209"/>
      <c r="AM171" s="209"/>
      <c r="AN171" s="209"/>
      <c r="AO171" s="209"/>
      <c r="AP171" s="209"/>
      <c r="AQ171" s="269"/>
      <c r="AR171" s="275"/>
      <c r="AS171" s="269"/>
      <c r="AT171" s="269"/>
      <c r="AU171" s="209"/>
      <c r="AX171" s="20">
        <f>比較地域マスタ!AD106</f>
        <v>0</v>
      </c>
      <c r="AY171" s="20" t="str">
        <f>IF(IFERROR(比較地域マスタ!$AE106,"")=0,"",IFERROR(比較地域マスタ!$AE106,""))</f>
        <v/>
      </c>
      <c r="AZ171" s="18"/>
      <c r="BA171" s="24">
        <v>100</v>
      </c>
      <c r="BB171" s="24">
        <v>2</v>
      </c>
      <c r="BC171" s="20">
        <f t="shared" si="33"/>
        <v>0</v>
      </c>
      <c r="BD171" s="20" t="str">
        <f t="shared" si="34"/>
        <v/>
      </c>
      <c r="BE171" s="953" t="e">
        <f>VLOOKUP(BC171&amp;"_令和4年度",データシート3!A:AB,MATCH("ea_"&amp;"太陽光（建物系）"&amp;"_年間発電",データシート3!$A$1:$AB$1,0),0)/10^3+VLOOKUP(BC171&amp;"_令和4年度",データシート3!A:AB,MATCH("ea_"&amp;"太陽光（土地系）"&amp;"_年間発電",データシート3!$A$1:$AB$1,0),0)/10^3</f>
        <v>#N/A</v>
      </c>
      <c r="BF171" s="953" t="e">
        <f>VLOOKUP(BC171&amp;"_令和4年度",データシート3!A:AB,MATCH("ea_"&amp;"風力（陸上）"&amp;"_年間発電",データシート3!$A$1:$AB$1,0),0)/10^3</f>
        <v>#N/A</v>
      </c>
      <c r="BG171" s="953" t="e">
        <f>VLOOKUP(BC171&amp;"_令和4年度",データシート3!A:AB,MATCH("ea_"&amp;"中小水（河川）"&amp;"_年間発電",データシート3!$A$1:$AB$1,0),0)/10^3+VLOOKUP(BC171&amp;"_令和4年度",データシート3!A:AB,MATCH("ea_"&amp;"中小水（農業用水路）"&amp;"_年間発電",データシート3!$A$1:$AB$1,0),0)/10^3</f>
        <v>#N/A</v>
      </c>
      <c r="BH171" s="953" t="e">
        <f>VLOOKUP(BC171&amp;"_令和4年度",データシート3!A:AB,MATCH("ea_"&amp;"地熱（蒸気フラッシュ発電）"&amp;"_年間発電",データシート3!$A$1:$AB$1,0),0)/10^3+VLOOKUP(BC171&amp;"_令和4年度",データシート3!A:AB,MATCH("ea_"&amp;"地熱（バイナリー発電）"&amp;"_年間発電",データシート3!$A$1:$AB$1,0),0)/10^3+VLOOKUP(BC171&amp;"_令和4年度",データシート3!A:AB,MATCH("ea_"&amp;"地熱（低温バイナリー発電）"&amp;"_年間発電",データシート3!$A$1:$AB$1,0),0)/10^3</f>
        <v>#N/A</v>
      </c>
      <c r="BI171" s="953" t="e">
        <f t="shared" si="35"/>
        <v>#N/A</v>
      </c>
      <c r="BJ171" s="953" t="e">
        <f>(VLOOKUP($BC171&amp;"_"&amp;$AZ$8,データシート3!$A:$AM,MATCH("da_製造業",データシート3!$A$1:$AM$1,0),0)+VLOOKUP($BC171&amp;"_"&amp;$AZ$8,データシート3!$A:$AM,MATCH("da_建設業・鉱業",データシート3!$A$1:$AM$1,0),0)+VLOOKUP($BC171&amp;"_"&amp;$AZ$8,データシート3!$A:$AM,MATCH("da_農林水産業",データシート3!$A$1:$AM$1,0),0)+VLOOKUP($BC171&amp;"_"&amp;$AZ$8,データシート3!$A:$AM,MATCH("da_業務",データシート3!$A$1:$AM$1,0),0)+VLOOKUP($BC171&amp;"_"&amp;$AZ$8,データシート3!$A:$AM,MATCH("da_家庭",データシート3!$A$1:$AM$1,0),0)+VLOOKUP($BC171&amp;"_"&amp;$AZ$8,データシート3!$A:$AM,MATCH("da_鉄道",データシート3!$A$1:$AM$1,0),0))/10^3</f>
        <v>#N/A</v>
      </c>
      <c r="BK171" s="953" t="e">
        <f t="shared" si="36"/>
        <v>#N/A</v>
      </c>
      <c r="BL171" s="953" t="e">
        <f t="shared" si="37"/>
        <v>#N/A</v>
      </c>
      <c r="BM171" s="953" t="e">
        <f t="shared" si="38"/>
        <v>#N/A</v>
      </c>
    </row>
    <row r="172" spans="1:65">
      <c r="A172" s="209"/>
      <c r="B172" s="209"/>
      <c r="C172" s="209"/>
      <c r="D172" s="209"/>
      <c r="E172" s="209"/>
      <c r="F172" s="209"/>
      <c r="G172" s="209"/>
      <c r="H172" s="209"/>
      <c r="I172" s="209"/>
      <c r="J172" s="209"/>
      <c r="K172" s="209"/>
      <c r="L172" s="209"/>
      <c r="M172" s="209"/>
      <c r="N172" s="209"/>
      <c r="O172" s="209"/>
      <c r="P172" s="209"/>
      <c r="Q172" s="209"/>
      <c r="R172" s="209"/>
      <c r="S172" s="209"/>
      <c r="T172" s="209"/>
      <c r="U172" s="209"/>
      <c r="V172" s="209"/>
      <c r="W172" s="209"/>
      <c r="X172" s="209"/>
      <c r="Y172" s="209"/>
      <c r="Z172" s="209"/>
      <c r="AA172" s="209"/>
      <c r="AB172" s="209"/>
      <c r="AC172" s="209"/>
      <c r="AD172" s="209"/>
      <c r="AE172" s="209"/>
      <c r="AF172" s="209"/>
      <c r="AG172" s="209"/>
      <c r="AH172" s="209"/>
      <c r="AI172" s="209"/>
      <c r="AJ172" s="209"/>
      <c r="AK172" s="209"/>
      <c r="AL172" s="209"/>
      <c r="AM172" s="209"/>
      <c r="AN172" s="209"/>
      <c r="AO172" s="209"/>
      <c r="AP172" s="209"/>
      <c r="AQ172" s="269"/>
      <c r="AR172" s="275"/>
      <c r="AS172" s="269"/>
      <c r="AT172" s="269"/>
      <c r="AU172" s="209"/>
      <c r="AX172" s="20">
        <f>比較地域マスタ!AD107</f>
        <v>0</v>
      </c>
      <c r="AY172" s="20" t="str">
        <f>IF(IFERROR(比較地域マスタ!$AE107,"")=0,"",IFERROR(比較地域マスタ!$AE107,""))</f>
        <v/>
      </c>
      <c r="AZ172" s="18"/>
      <c r="BA172" s="24">
        <v>101</v>
      </c>
      <c r="BB172" s="24">
        <v>2</v>
      </c>
      <c r="BC172" s="20">
        <f t="shared" si="33"/>
        <v>0</v>
      </c>
      <c r="BD172" s="20" t="str">
        <f t="shared" si="34"/>
        <v/>
      </c>
      <c r="BE172" s="953" t="e">
        <f>VLOOKUP(BC172&amp;"_令和4年度",データシート3!A:AB,MATCH("ea_"&amp;"太陽光（建物系）"&amp;"_年間発電",データシート3!$A$1:$AB$1,0),0)/10^3+VLOOKUP(BC172&amp;"_令和4年度",データシート3!A:AB,MATCH("ea_"&amp;"太陽光（土地系）"&amp;"_年間発電",データシート3!$A$1:$AB$1,0),0)/10^3</f>
        <v>#N/A</v>
      </c>
      <c r="BF172" s="953" t="e">
        <f>VLOOKUP(BC172&amp;"_令和4年度",データシート3!A:AB,MATCH("ea_"&amp;"風力（陸上）"&amp;"_年間発電",データシート3!$A$1:$AB$1,0),0)/10^3</f>
        <v>#N/A</v>
      </c>
      <c r="BG172" s="953" t="e">
        <f>VLOOKUP(BC172&amp;"_令和4年度",データシート3!A:AB,MATCH("ea_"&amp;"中小水（河川）"&amp;"_年間発電",データシート3!$A$1:$AB$1,0),0)/10^3+VLOOKUP(BC172&amp;"_令和4年度",データシート3!A:AB,MATCH("ea_"&amp;"中小水（農業用水路）"&amp;"_年間発電",データシート3!$A$1:$AB$1,0),0)/10^3</f>
        <v>#N/A</v>
      </c>
      <c r="BH172" s="953" t="e">
        <f>VLOOKUP(BC172&amp;"_令和4年度",データシート3!A:AB,MATCH("ea_"&amp;"地熱（蒸気フラッシュ発電）"&amp;"_年間発電",データシート3!$A$1:$AB$1,0),0)/10^3+VLOOKUP(BC172&amp;"_令和4年度",データシート3!A:AB,MATCH("ea_"&amp;"地熱（バイナリー発電）"&amp;"_年間発電",データシート3!$A$1:$AB$1,0),0)/10^3+VLOOKUP(BC172&amp;"_令和4年度",データシート3!A:AB,MATCH("ea_"&amp;"地熱（低温バイナリー発電）"&amp;"_年間発電",データシート3!$A$1:$AB$1,0),0)/10^3</f>
        <v>#N/A</v>
      </c>
      <c r="BI172" s="953" t="e">
        <f t="shared" si="35"/>
        <v>#N/A</v>
      </c>
      <c r="BJ172" s="953" t="e">
        <f>(VLOOKUP($BC172&amp;"_"&amp;$AZ$8,データシート3!$A:$AM,MATCH("da_製造業",データシート3!$A$1:$AM$1,0),0)+VLOOKUP($BC172&amp;"_"&amp;$AZ$8,データシート3!$A:$AM,MATCH("da_建設業・鉱業",データシート3!$A$1:$AM$1,0),0)+VLOOKUP($BC172&amp;"_"&amp;$AZ$8,データシート3!$A:$AM,MATCH("da_農林水産業",データシート3!$A$1:$AM$1,0),0)+VLOOKUP($BC172&amp;"_"&amp;$AZ$8,データシート3!$A:$AM,MATCH("da_業務",データシート3!$A$1:$AM$1,0),0)+VLOOKUP($BC172&amp;"_"&amp;$AZ$8,データシート3!$A:$AM,MATCH("da_家庭",データシート3!$A$1:$AM$1,0),0)+VLOOKUP($BC172&amp;"_"&amp;$AZ$8,データシート3!$A:$AM,MATCH("da_鉄道",データシート3!$A$1:$AM$1,0),0))/10^3</f>
        <v>#N/A</v>
      </c>
      <c r="BK172" s="953" t="e">
        <f t="shared" si="36"/>
        <v>#N/A</v>
      </c>
      <c r="BL172" s="953" t="e">
        <f t="shared" si="37"/>
        <v>#N/A</v>
      </c>
      <c r="BM172" s="953" t="e">
        <f t="shared" si="38"/>
        <v>#N/A</v>
      </c>
    </row>
    <row r="173" spans="1:65">
      <c r="A173" s="209"/>
      <c r="B173" s="209"/>
      <c r="C173" s="209"/>
      <c r="D173" s="209"/>
      <c r="E173" s="209"/>
      <c r="F173" s="209"/>
      <c r="G173" s="209"/>
      <c r="H173" s="209"/>
      <c r="I173" s="209"/>
      <c r="J173" s="209"/>
      <c r="K173" s="209"/>
      <c r="L173" s="209"/>
      <c r="M173" s="209"/>
      <c r="N173" s="209"/>
      <c r="O173" s="209"/>
      <c r="P173" s="209"/>
      <c r="Q173" s="209"/>
      <c r="R173" s="209"/>
      <c r="S173" s="209"/>
      <c r="T173" s="209"/>
      <c r="U173" s="209"/>
      <c r="V173" s="209"/>
      <c r="W173" s="209"/>
      <c r="X173" s="209"/>
      <c r="Y173" s="209"/>
      <c r="Z173" s="209"/>
      <c r="AA173" s="209"/>
      <c r="AB173" s="209"/>
      <c r="AC173" s="209"/>
      <c r="AD173" s="209"/>
      <c r="AE173" s="209"/>
      <c r="AF173" s="209"/>
      <c r="AG173" s="209"/>
      <c r="AH173" s="209"/>
      <c r="AI173" s="209"/>
      <c r="AJ173" s="209"/>
      <c r="AK173" s="209"/>
      <c r="AL173" s="209"/>
      <c r="AM173" s="209"/>
      <c r="AN173" s="209"/>
      <c r="AO173" s="209"/>
      <c r="AP173" s="209"/>
      <c r="AQ173" s="269"/>
      <c r="AR173" s="275"/>
      <c r="AS173" s="269"/>
      <c r="AT173" s="269"/>
      <c r="AU173" s="209"/>
      <c r="AX173" s="20">
        <f>比較地域マスタ!AD108</f>
        <v>0</v>
      </c>
      <c r="AY173" s="20" t="str">
        <f>IF(IFERROR(比較地域マスタ!$AE108,"")=0,"",IFERROR(比較地域マスタ!$AE108,""))</f>
        <v/>
      </c>
      <c r="AZ173" s="18"/>
      <c r="BA173" s="24">
        <v>102</v>
      </c>
      <c r="BB173" s="24">
        <v>2</v>
      </c>
      <c r="BC173" s="20">
        <f t="shared" si="33"/>
        <v>0</v>
      </c>
      <c r="BD173" s="20" t="str">
        <f t="shared" si="34"/>
        <v/>
      </c>
      <c r="BE173" s="953" t="e">
        <f>VLOOKUP(BC173&amp;"_令和4年度",データシート3!A:AB,MATCH("ea_"&amp;"太陽光（建物系）"&amp;"_年間発電",データシート3!$A$1:$AB$1,0),0)/10^3+VLOOKUP(BC173&amp;"_令和4年度",データシート3!A:AB,MATCH("ea_"&amp;"太陽光（土地系）"&amp;"_年間発電",データシート3!$A$1:$AB$1,0),0)/10^3</f>
        <v>#N/A</v>
      </c>
      <c r="BF173" s="953" t="e">
        <f>VLOOKUP(BC173&amp;"_令和4年度",データシート3!A:AB,MATCH("ea_"&amp;"風力（陸上）"&amp;"_年間発電",データシート3!$A$1:$AB$1,0),0)/10^3</f>
        <v>#N/A</v>
      </c>
      <c r="BG173" s="953" t="e">
        <f>VLOOKUP(BC173&amp;"_令和4年度",データシート3!A:AB,MATCH("ea_"&amp;"中小水（河川）"&amp;"_年間発電",データシート3!$A$1:$AB$1,0),0)/10^3+VLOOKUP(BC173&amp;"_令和4年度",データシート3!A:AB,MATCH("ea_"&amp;"中小水（農業用水路）"&amp;"_年間発電",データシート3!$A$1:$AB$1,0),0)/10^3</f>
        <v>#N/A</v>
      </c>
      <c r="BH173" s="953" t="e">
        <f>VLOOKUP(BC173&amp;"_令和4年度",データシート3!A:AB,MATCH("ea_"&amp;"地熱（蒸気フラッシュ発電）"&amp;"_年間発電",データシート3!$A$1:$AB$1,0),0)/10^3+VLOOKUP(BC173&amp;"_令和4年度",データシート3!A:AB,MATCH("ea_"&amp;"地熱（バイナリー発電）"&amp;"_年間発電",データシート3!$A$1:$AB$1,0),0)/10^3+VLOOKUP(BC173&amp;"_令和4年度",データシート3!A:AB,MATCH("ea_"&amp;"地熱（低温バイナリー発電）"&amp;"_年間発電",データシート3!$A$1:$AB$1,0),0)/10^3</f>
        <v>#N/A</v>
      </c>
      <c r="BI173" s="953" t="e">
        <f t="shared" si="35"/>
        <v>#N/A</v>
      </c>
      <c r="BJ173" s="953" t="e">
        <f>(VLOOKUP($BC173&amp;"_"&amp;$AZ$8,データシート3!$A:$AM,MATCH("da_製造業",データシート3!$A$1:$AM$1,0),0)+VLOOKUP($BC173&amp;"_"&amp;$AZ$8,データシート3!$A:$AM,MATCH("da_建設業・鉱業",データシート3!$A$1:$AM$1,0),0)+VLOOKUP($BC173&amp;"_"&amp;$AZ$8,データシート3!$A:$AM,MATCH("da_農林水産業",データシート3!$A$1:$AM$1,0),0)+VLOOKUP($BC173&amp;"_"&amp;$AZ$8,データシート3!$A:$AM,MATCH("da_業務",データシート3!$A$1:$AM$1,0),0)+VLOOKUP($BC173&amp;"_"&amp;$AZ$8,データシート3!$A:$AM,MATCH("da_家庭",データシート3!$A$1:$AM$1,0),0)+VLOOKUP($BC173&amp;"_"&amp;$AZ$8,データシート3!$A:$AM,MATCH("da_鉄道",データシート3!$A$1:$AM$1,0),0))/10^3</f>
        <v>#N/A</v>
      </c>
      <c r="BK173" s="953" t="e">
        <f t="shared" si="36"/>
        <v>#N/A</v>
      </c>
      <c r="BL173" s="953" t="e">
        <f t="shared" si="37"/>
        <v>#N/A</v>
      </c>
      <c r="BM173" s="953" t="e">
        <f t="shared" si="38"/>
        <v>#N/A</v>
      </c>
    </row>
    <row r="174" spans="1:65">
      <c r="A174" s="209"/>
      <c r="B174" s="209"/>
      <c r="C174" s="209"/>
      <c r="D174" s="209"/>
      <c r="E174" s="209"/>
      <c r="F174" s="209"/>
      <c r="G174" s="209"/>
      <c r="H174" s="209"/>
      <c r="I174" s="209"/>
      <c r="J174" s="209"/>
      <c r="K174" s="209"/>
      <c r="L174" s="209"/>
      <c r="M174" s="209"/>
      <c r="N174" s="209"/>
      <c r="O174" s="209"/>
      <c r="P174" s="209"/>
      <c r="Q174" s="209"/>
      <c r="R174" s="209"/>
      <c r="S174" s="209"/>
      <c r="T174" s="209"/>
      <c r="U174" s="209"/>
      <c r="V174" s="209"/>
      <c r="W174" s="209"/>
      <c r="X174" s="209"/>
      <c r="Y174" s="209"/>
      <c r="Z174" s="209"/>
      <c r="AA174" s="209"/>
      <c r="AB174" s="209"/>
      <c r="AC174" s="209"/>
      <c r="AD174" s="209"/>
      <c r="AE174" s="209"/>
      <c r="AF174" s="209"/>
      <c r="AG174" s="209"/>
      <c r="AH174" s="209"/>
      <c r="AI174" s="209"/>
      <c r="AJ174" s="209"/>
      <c r="AK174" s="209"/>
      <c r="AL174" s="209"/>
      <c r="AM174" s="209"/>
      <c r="AN174" s="209"/>
      <c r="AO174" s="209"/>
      <c r="AP174" s="209"/>
      <c r="AQ174" s="269"/>
      <c r="AR174" s="275"/>
      <c r="AS174" s="269"/>
      <c r="AT174" s="269"/>
      <c r="AU174" s="209"/>
      <c r="AX174" s="20">
        <f>比較地域マスタ!AD109</f>
        <v>0</v>
      </c>
      <c r="AY174" s="20" t="str">
        <f>IF(IFERROR(比較地域マスタ!$AE109,"")=0,"",IFERROR(比較地域マスタ!$AE109,""))</f>
        <v/>
      </c>
      <c r="AZ174" s="18"/>
      <c r="BA174" s="24">
        <v>103</v>
      </c>
      <c r="BB174" s="24">
        <v>2</v>
      </c>
      <c r="BC174" s="20">
        <f t="shared" si="33"/>
        <v>0</v>
      </c>
      <c r="BD174" s="20" t="str">
        <f t="shared" si="34"/>
        <v/>
      </c>
      <c r="BE174" s="953" t="e">
        <f>VLOOKUP(BC174&amp;"_令和4年度",データシート3!A:AB,MATCH("ea_"&amp;"太陽光（建物系）"&amp;"_年間発電",データシート3!$A$1:$AB$1,0),0)/10^3+VLOOKUP(BC174&amp;"_令和4年度",データシート3!A:AB,MATCH("ea_"&amp;"太陽光（土地系）"&amp;"_年間発電",データシート3!$A$1:$AB$1,0),0)/10^3</f>
        <v>#N/A</v>
      </c>
      <c r="BF174" s="953" t="e">
        <f>VLOOKUP(BC174&amp;"_令和4年度",データシート3!A:AB,MATCH("ea_"&amp;"風力（陸上）"&amp;"_年間発電",データシート3!$A$1:$AB$1,0),0)/10^3</f>
        <v>#N/A</v>
      </c>
      <c r="BG174" s="953" t="e">
        <f>VLOOKUP(BC174&amp;"_令和4年度",データシート3!A:AB,MATCH("ea_"&amp;"中小水（河川）"&amp;"_年間発電",データシート3!$A$1:$AB$1,0),0)/10^3+VLOOKUP(BC174&amp;"_令和4年度",データシート3!A:AB,MATCH("ea_"&amp;"中小水（農業用水路）"&amp;"_年間発電",データシート3!$A$1:$AB$1,0),0)/10^3</f>
        <v>#N/A</v>
      </c>
      <c r="BH174" s="953" t="e">
        <f>VLOOKUP(BC174&amp;"_令和4年度",データシート3!A:AB,MATCH("ea_"&amp;"地熱（蒸気フラッシュ発電）"&amp;"_年間発電",データシート3!$A$1:$AB$1,0),0)/10^3+VLOOKUP(BC174&amp;"_令和4年度",データシート3!A:AB,MATCH("ea_"&amp;"地熱（バイナリー発電）"&amp;"_年間発電",データシート3!$A$1:$AB$1,0),0)/10^3+VLOOKUP(BC174&amp;"_令和4年度",データシート3!A:AB,MATCH("ea_"&amp;"地熱（低温バイナリー発電）"&amp;"_年間発電",データシート3!$A$1:$AB$1,0),0)/10^3</f>
        <v>#N/A</v>
      </c>
      <c r="BI174" s="953" t="e">
        <f t="shared" si="35"/>
        <v>#N/A</v>
      </c>
      <c r="BJ174" s="953" t="e">
        <f>(VLOOKUP($BC174&amp;"_"&amp;$AZ$8,データシート3!$A:$AM,MATCH("da_製造業",データシート3!$A$1:$AM$1,0),0)+VLOOKUP($BC174&amp;"_"&amp;$AZ$8,データシート3!$A:$AM,MATCH("da_建設業・鉱業",データシート3!$A$1:$AM$1,0),0)+VLOOKUP($BC174&amp;"_"&amp;$AZ$8,データシート3!$A:$AM,MATCH("da_農林水産業",データシート3!$A$1:$AM$1,0),0)+VLOOKUP($BC174&amp;"_"&amp;$AZ$8,データシート3!$A:$AM,MATCH("da_業務",データシート3!$A$1:$AM$1,0),0)+VLOOKUP($BC174&amp;"_"&amp;$AZ$8,データシート3!$A:$AM,MATCH("da_家庭",データシート3!$A$1:$AM$1,0),0)+VLOOKUP($BC174&amp;"_"&amp;$AZ$8,データシート3!$A:$AM,MATCH("da_鉄道",データシート3!$A$1:$AM$1,0),0))/10^3</f>
        <v>#N/A</v>
      </c>
      <c r="BK174" s="953" t="e">
        <f t="shared" si="36"/>
        <v>#N/A</v>
      </c>
      <c r="BL174" s="953" t="e">
        <f t="shared" si="37"/>
        <v>#N/A</v>
      </c>
      <c r="BM174" s="953" t="e">
        <f t="shared" si="38"/>
        <v>#N/A</v>
      </c>
    </row>
    <row r="175" spans="1:65">
      <c r="A175" s="209"/>
      <c r="B175" s="209"/>
      <c r="C175" s="209"/>
      <c r="D175" s="209"/>
      <c r="E175" s="209"/>
      <c r="F175" s="209"/>
      <c r="G175" s="209"/>
      <c r="H175" s="209"/>
      <c r="I175" s="209"/>
      <c r="J175" s="209"/>
      <c r="K175" s="209"/>
      <c r="L175" s="209"/>
      <c r="M175" s="209"/>
      <c r="N175" s="209"/>
      <c r="O175" s="209"/>
      <c r="P175" s="209"/>
      <c r="Q175" s="209"/>
      <c r="R175" s="209"/>
      <c r="S175" s="209"/>
      <c r="T175" s="209"/>
      <c r="U175" s="209"/>
      <c r="V175" s="209"/>
      <c r="W175" s="209"/>
      <c r="X175" s="209"/>
      <c r="Y175" s="209"/>
      <c r="Z175" s="209"/>
      <c r="AA175" s="209"/>
      <c r="AB175" s="209"/>
      <c r="AC175" s="209"/>
      <c r="AD175" s="209"/>
      <c r="AE175" s="209"/>
      <c r="AF175" s="209"/>
      <c r="AG175" s="209"/>
      <c r="AH175" s="209"/>
      <c r="AI175" s="209"/>
      <c r="AJ175" s="209"/>
      <c r="AK175" s="209"/>
      <c r="AL175" s="209"/>
      <c r="AM175" s="209"/>
      <c r="AN175" s="209"/>
      <c r="AO175" s="209"/>
      <c r="AP175" s="209"/>
      <c r="AQ175" s="269"/>
      <c r="AR175" s="275"/>
      <c r="AS175" s="269"/>
      <c r="AT175" s="269"/>
      <c r="AU175" s="209"/>
      <c r="AX175" s="20">
        <f>比較地域マスタ!AD110</f>
        <v>0</v>
      </c>
      <c r="AY175" s="20" t="str">
        <f>IF(IFERROR(比較地域マスタ!$AE110,"")=0,"",IFERROR(比較地域マスタ!$AE110,""))</f>
        <v/>
      </c>
      <c r="AZ175" s="18"/>
      <c r="BA175" s="24">
        <v>104</v>
      </c>
      <c r="BB175" s="24">
        <v>2</v>
      </c>
      <c r="BC175" s="20">
        <f t="shared" si="33"/>
        <v>0</v>
      </c>
      <c r="BD175" s="20" t="str">
        <f t="shared" si="34"/>
        <v/>
      </c>
      <c r="BE175" s="953" t="e">
        <f>VLOOKUP(BC175&amp;"_令和4年度",データシート3!A:AB,MATCH("ea_"&amp;"太陽光（建物系）"&amp;"_年間発電",データシート3!$A$1:$AB$1,0),0)/10^3+VLOOKUP(BC175&amp;"_令和4年度",データシート3!A:AB,MATCH("ea_"&amp;"太陽光（土地系）"&amp;"_年間発電",データシート3!$A$1:$AB$1,0),0)/10^3</f>
        <v>#N/A</v>
      </c>
      <c r="BF175" s="953" t="e">
        <f>VLOOKUP(BC175&amp;"_令和4年度",データシート3!A:AB,MATCH("ea_"&amp;"風力（陸上）"&amp;"_年間発電",データシート3!$A$1:$AB$1,0),0)/10^3</f>
        <v>#N/A</v>
      </c>
      <c r="BG175" s="953" t="e">
        <f>VLOOKUP(BC175&amp;"_令和4年度",データシート3!A:AB,MATCH("ea_"&amp;"中小水（河川）"&amp;"_年間発電",データシート3!$A$1:$AB$1,0),0)/10^3+VLOOKUP(BC175&amp;"_令和4年度",データシート3!A:AB,MATCH("ea_"&amp;"中小水（農業用水路）"&amp;"_年間発電",データシート3!$A$1:$AB$1,0),0)/10^3</f>
        <v>#N/A</v>
      </c>
      <c r="BH175" s="953" t="e">
        <f>VLOOKUP(BC175&amp;"_令和4年度",データシート3!A:AB,MATCH("ea_"&amp;"地熱（蒸気フラッシュ発電）"&amp;"_年間発電",データシート3!$A$1:$AB$1,0),0)/10^3+VLOOKUP(BC175&amp;"_令和4年度",データシート3!A:AB,MATCH("ea_"&amp;"地熱（バイナリー発電）"&amp;"_年間発電",データシート3!$A$1:$AB$1,0),0)/10^3+VLOOKUP(BC175&amp;"_令和4年度",データシート3!A:AB,MATCH("ea_"&amp;"地熱（低温バイナリー発電）"&amp;"_年間発電",データシート3!$A$1:$AB$1,0),0)/10^3</f>
        <v>#N/A</v>
      </c>
      <c r="BI175" s="953" t="e">
        <f t="shared" si="35"/>
        <v>#N/A</v>
      </c>
      <c r="BJ175" s="953" t="e">
        <f>(VLOOKUP($BC175&amp;"_"&amp;$AZ$8,データシート3!$A:$AM,MATCH("da_製造業",データシート3!$A$1:$AM$1,0),0)+VLOOKUP($BC175&amp;"_"&amp;$AZ$8,データシート3!$A:$AM,MATCH("da_建設業・鉱業",データシート3!$A$1:$AM$1,0),0)+VLOOKUP($BC175&amp;"_"&amp;$AZ$8,データシート3!$A:$AM,MATCH("da_農林水産業",データシート3!$A$1:$AM$1,0),0)+VLOOKUP($BC175&amp;"_"&amp;$AZ$8,データシート3!$A:$AM,MATCH("da_業務",データシート3!$A$1:$AM$1,0),0)+VLOOKUP($BC175&amp;"_"&amp;$AZ$8,データシート3!$A:$AM,MATCH("da_家庭",データシート3!$A$1:$AM$1,0),0)+VLOOKUP($BC175&amp;"_"&amp;$AZ$8,データシート3!$A:$AM,MATCH("da_鉄道",データシート3!$A$1:$AM$1,0),0))/10^3</f>
        <v>#N/A</v>
      </c>
      <c r="BK175" s="953" t="e">
        <f t="shared" si="36"/>
        <v>#N/A</v>
      </c>
      <c r="BL175" s="953" t="e">
        <f t="shared" si="37"/>
        <v>#N/A</v>
      </c>
      <c r="BM175" s="953" t="e">
        <f t="shared" si="38"/>
        <v>#N/A</v>
      </c>
    </row>
    <row r="176" spans="1:65">
      <c r="A176" s="209"/>
      <c r="B176" s="209"/>
      <c r="C176" s="209"/>
      <c r="D176" s="209"/>
      <c r="E176" s="209"/>
      <c r="F176" s="209"/>
      <c r="G176" s="209"/>
      <c r="H176" s="209"/>
      <c r="I176" s="209"/>
      <c r="J176" s="209"/>
      <c r="K176" s="209"/>
      <c r="L176" s="209"/>
      <c r="M176" s="209"/>
      <c r="N176" s="209"/>
      <c r="O176" s="209"/>
      <c r="P176" s="209"/>
      <c r="Q176" s="209"/>
      <c r="R176" s="209"/>
      <c r="S176" s="209"/>
      <c r="T176" s="209"/>
      <c r="U176" s="209"/>
      <c r="V176" s="209"/>
      <c r="W176" s="209"/>
      <c r="X176" s="209"/>
      <c r="Y176" s="209"/>
      <c r="Z176" s="209"/>
      <c r="AA176" s="209"/>
      <c r="AB176" s="209"/>
      <c r="AC176" s="209"/>
      <c r="AD176" s="209"/>
      <c r="AE176" s="209"/>
      <c r="AF176" s="209"/>
      <c r="AG176" s="209"/>
      <c r="AH176" s="209"/>
      <c r="AI176" s="209"/>
      <c r="AJ176" s="209"/>
      <c r="AK176" s="209"/>
      <c r="AL176" s="209"/>
      <c r="AM176" s="209"/>
      <c r="AN176" s="209"/>
      <c r="AO176" s="209"/>
      <c r="AP176" s="209"/>
      <c r="AQ176" s="269"/>
      <c r="AR176" s="275"/>
      <c r="AS176" s="269"/>
      <c r="AT176" s="269"/>
      <c r="AU176" s="209"/>
      <c r="AX176" s="20">
        <f>比較地域マスタ!AD111</f>
        <v>0</v>
      </c>
      <c r="AY176" s="20" t="str">
        <f>IF(IFERROR(比較地域マスタ!$AE111,"")=0,"",IFERROR(比較地域マスタ!$AE111,""))</f>
        <v/>
      </c>
      <c r="AZ176" s="18"/>
      <c r="BA176" s="24">
        <v>105</v>
      </c>
      <c r="BB176" s="24">
        <v>2</v>
      </c>
      <c r="BC176" s="20">
        <f t="shared" si="33"/>
        <v>0</v>
      </c>
      <c r="BD176" s="20" t="str">
        <f t="shared" si="34"/>
        <v/>
      </c>
      <c r="BE176" s="953" t="e">
        <f>VLOOKUP(BC176&amp;"_令和4年度",データシート3!A:AB,MATCH("ea_"&amp;"太陽光（建物系）"&amp;"_年間発電",データシート3!$A$1:$AB$1,0),0)/10^3+VLOOKUP(BC176&amp;"_令和4年度",データシート3!A:AB,MATCH("ea_"&amp;"太陽光（土地系）"&amp;"_年間発電",データシート3!$A$1:$AB$1,0),0)/10^3</f>
        <v>#N/A</v>
      </c>
      <c r="BF176" s="953" t="e">
        <f>VLOOKUP(BC176&amp;"_令和4年度",データシート3!A:AB,MATCH("ea_"&amp;"風力（陸上）"&amp;"_年間発電",データシート3!$A$1:$AB$1,0),0)/10^3</f>
        <v>#N/A</v>
      </c>
      <c r="BG176" s="953" t="e">
        <f>VLOOKUP(BC176&amp;"_令和4年度",データシート3!A:AB,MATCH("ea_"&amp;"中小水（河川）"&amp;"_年間発電",データシート3!$A$1:$AB$1,0),0)/10^3+VLOOKUP(BC176&amp;"_令和4年度",データシート3!A:AB,MATCH("ea_"&amp;"中小水（農業用水路）"&amp;"_年間発電",データシート3!$A$1:$AB$1,0),0)/10^3</f>
        <v>#N/A</v>
      </c>
      <c r="BH176" s="953" t="e">
        <f>VLOOKUP(BC176&amp;"_令和4年度",データシート3!A:AB,MATCH("ea_"&amp;"地熱（蒸気フラッシュ発電）"&amp;"_年間発電",データシート3!$A$1:$AB$1,0),0)/10^3+VLOOKUP(BC176&amp;"_令和4年度",データシート3!A:AB,MATCH("ea_"&amp;"地熱（バイナリー発電）"&amp;"_年間発電",データシート3!$A$1:$AB$1,0),0)/10^3+VLOOKUP(BC176&amp;"_令和4年度",データシート3!A:AB,MATCH("ea_"&amp;"地熱（低温バイナリー発電）"&amp;"_年間発電",データシート3!$A$1:$AB$1,0),0)/10^3</f>
        <v>#N/A</v>
      </c>
      <c r="BI176" s="953" t="e">
        <f t="shared" si="35"/>
        <v>#N/A</v>
      </c>
      <c r="BJ176" s="953" t="e">
        <f>(VLOOKUP($BC176&amp;"_"&amp;$AZ$8,データシート3!$A:$AM,MATCH("da_製造業",データシート3!$A$1:$AM$1,0),0)+VLOOKUP($BC176&amp;"_"&amp;$AZ$8,データシート3!$A:$AM,MATCH("da_建設業・鉱業",データシート3!$A$1:$AM$1,0),0)+VLOOKUP($BC176&amp;"_"&amp;$AZ$8,データシート3!$A:$AM,MATCH("da_農林水産業",データシート3!$A$1:$AM$1,0),0)+VLOOKUP($BC176&amp;"_"&amp;$AZ$8,データシート3!$A:$AM,MATCH("da_業務",データシート3!$A$1:$AM$1,0),0)+VLOOKUP($BC176&amp;"_"&amp;$AZ$8,データシート3!$A:$AM,MATCH("da_家庭",データシート3!$A$1:$AM$1,0),0)+VLOOKUP($BC176&amp;"_"&amp;$AZ$8,データシート3!$A:$AM,MATCH("da_鉄道",データシート3!$A$1:$AM$1,0),0))/10^3</f>
        <v>#N/A</v>
      </c>
      <c r="BK176" s="953" t="e">
        <f t="shared" si="36"/>
        <v>#N/A</v>
      </c>
      <c r="BL176" s="953" t="e">
        <f t="shared" si="37"/>
        <v>#N/A</v>
      </c>
      <c r="BM176" s="953" t="e">
        <f t="shared" si="38"/>
        <v>#N/A</v>
      </c>
    </row>
    <row r="177" spans="1:65">
      <c r="A177" s="209"/>
      <c r="B177" s="209"/>
      <c r="C177" s="209"/>
      <c r="D177" s="209"/>
      <c r="E177" s="209"/>
      <c r="F177" s="209"/>
      <c r="G177" s="209"/>
      <c r="H177" s="209"/>
      <c r="I177" s="209"/>
      <c r="J177" s="209"/>
      <c r="K177" s="209"/>
      <c r="L177" s="209"/>
      <c r="M177" s="209"/>
      <c r="N177" s="209"/>
      <c r="O177" s="209"/>
      <c r="P177" s="209"/>
      <c r="Q177" s="209"/>
      <c r="R177" s="209"/>
      <c r="S177" s="209"/>
      <c r="T177" s="209"/>
      <c r="U177" s="209"/>
      <c r="V177" s="209"/>
      <c r="W177" s="209"/>
      <c r="X177" s="209"/>
      <c r="Y177" s="209"/>
      <c r="Z177" s="209"/>
      <c r="AA177" s="209"/>
      <c r="AB177" s="209"/>
      <c r="AC177" s="209"/>
      <c r="AD177" s="209"/>
      <c r="AE177" s="209"/>
      <c r="AF177" s="209"/>
      <c r="AG177" s="209"/>
      <c r="AH177" s="209"/>
      <c r="AI177" s="209"/>
      <c r="AJ177" s="209"/>
      <c r="AK177" s="209"/>
      <c r="AL177" s="209"/>
      <c r="AM177" s="209"/>
      <c r="AN177" s="209"/>
      <c r="AO177" s="209"/>
      <c r="AP177" s="209"/>
      <c r="AQ177" s="269"/>
      <c r="AR177" s="275"/>
      <c r="AS177" s="269"/>
      <c r="AT177" s="269"/>
      <c r="AU177" s="209"/>
      <c r="AX177" s="20">
        <f>比較地域マスタ!AD112</f>
        <v>0</v>
      </c>
      <c r="AY177" s="20" t="str">
        <f>IF(IFERROR(比較地域マスタ!$AE112,"")=0,"",IFERROR(比較地域マスタ!$AE112,""))</f>
        <v/>
      </c>
      <c r="AZ177" s="18"/>
      <c r="BA177" s="24">
        <v>106</v>
      </c>
      <c r="BB177" s="24">
        <v>2</v>
      </c>
      <c r="BC177" s="20">
        <f t="shared" si="33"/>
        <v>0</v>
      </c>
      <c r="BD177" s="20" t="str">
        <f t="shared" si="34"/>
        <v/>
      </c>
      <c r="BE177" s="953" t="e">
        <f>VLOOKUP(BC177&amp;"_令和4年度",データシート3!A:AB,MATCH("ea_"&amp;"太陽光（建物系）"&amp;"_年間発電",データシート3!$A$1:$AB$1,0),0)/10^3+VLOOKUP(BC177&amp;"_令和4年度",データシート3!A:AB,MATCH("ea_"&amp;"太陽光（土地系）"&amp;"_年間発電",データシート3!$A$1:$AB$1,0),0)/10^3</f>
        <v>#N/A</v>
      </c>
      <c r="BF177" s="953" t="e">
        <f>VLOOKUP(BC177&amp;"_令和4年度",データシート3!A:AB,MATCH("ea_"&amp;"風力（陸上）"&amp;"_年間発電",データシート3!$A$1:$AB$1,0),0)/10^3</f>
        <v>#N/A</v>
      </c>
      <c r="BG177" s="953" t="e">
        <f>VLOOKUP(BC177&amp;"_令和4年度",データシート3!A:AB,MATCH("ea_"&amp;"中小水（河川）"&amp;"_年間発電",データシート3!$A$1:$AB$1,0),0)/10^3+VLOOKUP(BC177&amp;"_令和4年度",データシート3!A:AB,MATCH("ea_"&amp;"中小水（農業用水路）"&amp;"_年間発電",データシート3!$A$1:$AB$1,0),0)/10^3</f>
        <v>#N/A</v>
      </c>
      <c r="BH177" s="953" t="e">
        <f>VLOOKUP(BC177&amp;"_令和4年度",データシート3!A:AB,MATCH("ea_"&amp;"地熱（蒸気フラッシュ発電）"&amp;"_年間発電",データシート3!$A$1:$AB$1,0),0)/10^3+VLOOKUP(BC177&amp;"_令和4年度",データシート3!A:AB,MATCH("ea_"&amp;"地熱（バイナリー発電）"&amp;"_年間発電",データシート3!$A$1:$AB$1,0),0)/10^3+VLOOKUP(BC177&amp;"_令和4年度",データシート3!A:AB,MATCH("ea_"&amp;"地熱（低温バイナリー発電）"&amp;"_年間発電",データシート3!$A$1:$AB$1,0),0)/10^3</f>
        <v>#N/A</v>
      </c>
      <c r="BI177" s="953" t="e">
        <f t="shared" si="35"/>
        <v>#N/A</v>
      </c>
      <c r="BJ177" s="953" t="e">
        <f>(VLOOKUP($BC177&amp;"_"&amp;$AZ$8,データシート3!$A:$AM,MATCH("da_製造業",データシート3!$A$1:$AM$1,0),0)+VLOOKUP($BC177&amp;"_"&amp;$AZ$8,データシート3!$A:$AM,MATCH("da_建設業・鉱業",データシート3!$A$1:$AM$1,0),0)+VLOOKUP($BC177&amp;"_"&amp;$AZ$8,データシート3!$A:$AM,MATCH("da_農林水産業",データシート3!$A$1:$AM$1,0),0)+VLOOKUP($BC177&amp;"_"&amp;$AZ$8,データシート3!$A:$AM,MATCH("da_業務",データシート3!$A$1:$AM$1,0),0)+VLOOKUP($BC177&amp;"_"&amp;$AZ$8,データシート3!$A:$AM,MATCH("da_家庭",データシート3!$A$1:$AM$1,0),0)+VLOOKUP($BC177&amp;"_"&amp;$AZ$8,データシート3!$A:$AM,MATCH("da_鉄道",データシート3!$A$1:$AM$1,0),0))/10^3</f>
        <v>#N/A</v>
      </c>
      <c r="BK177" s="953" t="e">
        <f t="shared" si="36"/>
        <v>#N/A</v>
      </c>
      <c r="BL177" s="953" t="e">
        <f t="shared" si="37"/>
        <v>#N/A</v>
      </c>
      <c r="BM177" s="953" t="e">
        <f t="shared" si="38"/>
        <v>#N/A</v>
      </c>
    </row>
    <row r="178" spans="1:65">
      <c r="A178" s="209"/>
      <c r="B178" s="209"/>
      <c r="C178" s="209"/>
      <c r="D178" s="209"/>
      <c r="E178" s="209"/>
      <c r="F178" s="209"/>
      <c r="G178" s="209"/>
      <c r="H178" s="209"/>
      <c r="I178" s="209"/>
      <c r="J178" s="209"/>
      <c r="K178" s="209"/>
      <c r="L178" s="209"/>
      <c r="M178" s="209"/>
      <c r="N178" s="209"/>
      <c r="O178" s="209"/>
      <c r="P178" s="209"/>
      <c r="Q178" s="209"/>
      <c r="R178" s="209"/>
      <c r="S178" s="209"/>
      <c r="T178" s="209"/>
      <c r="U178" s="209"/>
      <c r="V178" s="209"/>
      <c r="W178" s="209"/>
      <c r="X178" s="209"/>
      <c r="Y178" s="209"/>
      <c r="Z178" s="209"/>
      <c r="AA178" s="209"/>
      <c r="AB178" s="209"/>
      <c r="AC178" s="209"/>
      <c r="AD178" s="209"/>
      <c r="AE178" s="209"/>
      <c r="AF178" s="209"/>
      <c r="AG178" s="209"/>
      <c r="AH178" s="209"/>
      <c r="AI178" s="209"/>
      <c r="AJ178" s="209"/>
      <c r="AK178" s="209"/>
      <c r="AL178" s="209"/>
      <c r="AM178" s="209"/>
      <c r="AN178" s="209"/>
      <c r="AO178" s="209"/>
      <c r="AP178" s="209"/>
      <c r="AQ178" s="269"/>
      <c r="AR178" s="275"/>
      <c r="AS178" s="269"/>
      <c r="AT178" s="269"/>
      <c r="AU178" s="209"/>
      <c r="AX178" s="20">
        <f>比較地域マスタ!AD113</f>
        <v>0</v>
      </c>
      <c r="AY178" s="20" t="str">
        <f>IF(IFERROR(比較地域マスタ!$AE113,"")=0,"",IFERROR(比較地域マスタ!$AE113,""))</f>
        <v/>
      </c>
      <c r="AZ178" s="18"/>
      <c r="BA178" s="24">
        <v>107</v>
      </c>
      <c r="BB178" s="24">
        <v>2</v>
      </c>
      <c r="BC178" s="20">
        <f t="shared" si="33"/>
        <v>0</v>
      </c>
      <c r="BD178" s="20" t="str">
        <f t="shared" si="34"/>
        <v/>
      </c>
      <c r="BE178" s="953" t="e">
        <f>VLOOKUP(BC178&amp;"_令和4年度",データシート3!A:AB,MATCH("ea_"&amp;"太陽光（建物系）"&amp;"_年間発電",データシート3!$A$1:$AB$1,0),0)/10^3+VLOOKUP(BC178&amp;"_令和4年度",データシート3!A:AB,MATCH("ea_"&amp;"太陽光（土地系）"&amp;"_年間発電",データシート3!$A$1:$AB$1,0),0)/10^3</f>
        <v>#N/A</v>
      </c>
      <c r="BF178" s="953" t="e">
        <f>VLOOKUP(BC178&amp;"_令和4年度",データシート3!A:AB,MATCH("ea_"&amp;"風力（陸上）"&amp;"_年間発電",データシート3!$A$1:$AB$1,0),0)/10^3</f>
        <v>#N/A</v>
      </c>
      <c r="BG178" s="953" t="e">
        <f>VLOOKUP(BC178&amp;"_令和4年度",データシート3!A:AB,MATCH("ea_"&amp;"中小水（河川）"&amp;"_年間発電",データシート3!$A$1:$AB$1,0),0)/10^3+VLOOKUP(BC178&amp;"_令和4年度",データシート3!A:AB,MATCH("ea_"&amp;"中小水（農業用水路）"&amp;"_年間発電",データシート3!$A$1:$AB$1,0),0)/10^3</f>
        <v>#N/A</v>
      </c>
      <c r="BH178" s="953" t="e">
        <f>VLOOKUP(BC178&amp;"_令和4年度",データシート3!A:AB,MATCH("ea_"&amp;"地熱（蒸気フラッシュ発電）"&amp;"_年間発電",データシート3!$A$1:$AB$1,0),0)/10^3+VLOOKUP(BC178&amp;"_令和4年度",データシート3!A:AB,MATCH("ea_"&amp;"地熱（バイナリー発電）"&amp;"_年間発電",データシート3!$A$1:$AB$1,0),0)/10^3+VLOOKUP(BC178&amp;"_令和4年度",データシート3!A:AB,MATCH("ea_"&amp;"地熱（低温バイナリー発電）"&amp;"_年間発電",データシート3!$A$1:$AB$1,0),0)/10^3</f>
        <v>#N/A</v>
      </c>
      <c r="BI178" s="953" t="e">
        <f t="shared" si="35"/>
        <v>#N/A</v>
      </c>
      <c r="BJ178" s="953" t="e">
        <f>(VLOOKUP($BC178&amp;"_"&amp;$AZ$8,データシート3!$A:$AM,MATCH("da_製造業",データシート3!$A$1:$AM$1,0),0)+VLOOKUP($BC178&amp;"_"&amp;$AZ$8,データシート3!$A:$AM,MATCH("da_建設業・鉱業",データシート3!$A$1:$AM$1,0),0)+VLOOKUP($BC178&amp;"_"&amp;$AZ$8,データシート3!$A:$AM,MATCH("da_農林水産業",データシート3!$A$1:$AM$1,0),0)+VLOOKUP($BC178&amp;"_"&amp;$AZ$8,データシート3!$A:$AM,MATCH("da_業務",データシート3!$A$1:$AM$1,0),0)+VLOOKUP($BC178&amp;"_"&amp;$AZ$8,データシート3!$A:$AM,MATCH("da_家庭",データシート3!$A$1:$AM$1,0),0)+VLOOKUP($BC178&amp;"_"&amp;$AZ$8,データシート3!$A:$AM,MATCH("da_鉄道",データシート3!$A$1:$AM$1,0),0))/10^3</f>
        <v>#N/A</v>
      </c>
      <c r="BK178" s="953" t="e">
        <f t="shared" si="36"/>
        <v>#N/A</v>
      </c>
      <c r="BL178" s="953" t="e">
        <f t="shared" si="37"/>
        <v>#N/A</v>
      </c>
      <c r="BM178" s="953" t="e">
        <f t="shared" si="38"/>
        <v>#N/A</v>
      </c>
    </row>
    <row r="179" spans="1:65">
      <c r="A179" s="209"/>
      <c r="B179" s="209"/>
      <c r="C179" s="209"/>
      <c r="D179" s="209"/>
      <c r="E179" s="209"/>
      <c r="F179" s="209"/>
      <c r="G179" s="209"/>
      <c r="H179" s="209"/>
      <c r="I179" s="209"/>
      <c r="J179" s="209"/>
      <c r="K179" s="209"/>
      <c r="L179" s="209"/>
      <c r="M179" s="209"/>
      <c r="N179" s="209"/>
      <c r="O179" s="209"/>
      <c r="P179" s="209"/>
      <c r="Q179" s="209"/>
      <c r="R179" s="209"/>
      <c r="S179" s="209"/>
      <c r="T179" s="209"/>
      <c r="U179" s="209"/>
      <c r="V179" s="209"/>
      <c r="W179" s="209"/>
      <c r="X179" s="209"/>
      <c r="Y179" s="209"/>
      <c r="Z179" s="209"/>
      <c r="AA179" s="209"/>
      <c r="AB179" s="209"/>
      <c r="AC179" s="209"/>
      <c r="AD179" s="209"/>
      <c r="AE179" s="209"/>
      <c r="AF179" s="209"/>
      <c r="AG179" s="209"/>
      <c r="AH179" s="209"/>
      <c r="AI179" s="209"/>
      <c r="AJ179" s="209"/>
      <c r="AK179" s="209"/>
      <c r="AL179" s="209"/>
      <c r="AM179" s="209"/>
      <c r="AN179" s="209"/>
      <c r="AO179" s="209"/>
      <c r="AP179" s="209"/>
      <c r="AQ179" s="269"/>
      <c r="AR179" s="275"/>
      <c r="AS179" s="269"/>
      <c r="AT179" s="269"/>
      <c r="AU179" s="209"/>
      <c r="AX179" s="20">
        <f>比較地域マスタ!AD114</f>
        <v>0</v>
      </c>
      <c r="AY179" s="20" t="str">
        <f>IF(IFERROR(比較地域マスタ!$AE114,"")=0,"",IFERROR(比較地域マスタ!$AE114,""))</f>
        <v/>
      </c>
      <c r="AZ179" s="18"/>
      <c r="BA179" s="24">
        <v>108</v>
      </c>
      <c r="BB179" s="24">
        <v>2</v>
      </c>
      <c r="BC179" s="20">
        <f t="shared" si="33"/>
        <v>0</v>
      </c>
      <c r="BD179" s="20" t="str">
        <f t="shared" si="34"/>
        <v/>
      </c>
      <c r="BE179" s="953" t="e">
        <f>VLOOKUP(BC179&amp;"_令和4年度",データシート3!A:AB,MATCH("ea_"&amp;"太陽光（建物系）"&amp;"_年間発電",データシート3!$A$1:$AB$1,0),0)/10^3+VLOOKUP(BC179&amp;"_令和4年度",データシート3!A:AB,MATCH("ea_"&amp;"太陽光（土地系）"&amp;"_年間発電",データシート3!$A$1:$AB$1,0),0)/10^3</f>
        <v>#N/A</v>
      </c>
      <c r="BF179" s="953" t="e">
        <f>VLOOKUP(BC179&amp;"_令和4年度",データシート3!A:AB,MATCH("ea_"&amp;"風力（陸上）"&amp;"_年間発電",データシート3!$A$1:$AB$1,0),0)/10^3</f>
        <v>#N/A</v>
      </c>
      <c r="BG179" s="953" t="e">
        <f>VLOOKUP(BC179&amp;"_令和4年度",データシート3!A:AB,MATCH("ea_"&amp;"中小水（河川）"&amp;"_年間発電",データシート3!$A$1:$AB$1,0),0)/10^3+VLOOKUP(BC179&amp;"_令和4年度",データシート3!A:AB,MATCH("ea_"&amp;"中小水（農業用水路）"&amp;"_年間発電",データシート3!$A$1:$AB$1,0),0)/10^3</f>
        <v>#N/A</v>
      </c>
      <c r="BH179" s="953" t="e">
        <f>VLOOKUP(BC179&amp;"_令和4年度",データシート3!A:AB,MATCH("ea_"&amp;"地熱（蒸気フラッシュ発電）"&amp;"_年間発電",データシート3!$A$1:$AB$1,0),0)/10^3+VLOOKUP(BC179&amp;"_令和4年度",データシート3!A:AB,MATCH("ea_"&amp;"地熱（バイナリー発電）"&amp;"_年間発電",データシート3!$A$1:$AB$1,0),0)/10^3+VLOOKUP(BC179&amp;"_令和4年度",データシート3!A:AB,MATCH("ea_"&amp;"地熱（低温バイナリー発電）"&amp;"_年間発電",データシート3!$A$1:$AB$1,0),0)/10^3</f>
        <v>#N/A</v>
      </c>
      <c r="BI179" s="953" t="e">
        <f t="shared" si="35"/>
        <v>#N/A</v>
      </c>
      <c r="BJ179" s="953" t="e">
        <f>(VLOOKUP($BC179&amp;"_"&amp;$AZ$8,データシート3!$A:$AM,MATCH("da_製造業",データシート3!$A$1:$AM$1,0),0)+VLOOKUP($BC179&amp;"_"&amp;$AZ$8,データシート3!$A:$AM,MATCH("da_建設業・鉱業",データシート3!$A$1:$AM$1,0),0)+VLOOKUP($BC179&amp;"_"&amp;$AZ$8,データシート3!$A:$AM,MATCH("da_農林水産業",データシート3!$A$1:$AM$1,0),0)+VLOOKUP($BC179&amp;"_"&amp;$AZ$8,データシート3!$A:$AM,MATCH("da_業務",データシート3!$A$1:$AM$1,0),0)+VLOOKUP($BC179&amp;"_"&amp;$AZ$8,データシート3!$A:$AM,MATCH("da_家庭",データシート3!$A$1:$AM$1,0),0)+VLOOKUP($BC179&amp;"_"&amp;$AZ$8,データシート3!$A:$AM,MATCH("da_鉄道",データシート3!$A$1:$AM$1,0),0))/10^3</f>
        <v>#N/A</v>
      </c>
      <c r="BK179" s="953" t="e">
        <f t="shared" si="36"/>
        <v>#N/A</v>
      </c>
      <c r="BL179" s="953" t="e">
        <f t="shared" si="37"/>
        <v>#N/A</v>
      </c>
      <c r="BM179" s="953" t="e">
        <f t="shared" si="38"/>
        <v>#N/A</v>
      </c>
    </row>
    <row r="180" spans="1:65">
      <c r="A180" s="209"/>
      <c r="B180" s="209"/>
      <c r="C180" s="209"/>
      <c r="D180" s="209"/>
      <c r="E180" s="209"/>
      <c r="F180" s="209"/>
      <c r="G180" s="209"/>
      <c r="H180" s="209"/>
      <c r="I180" s="209"/>
      <c r="J180" s="209"/>
      <c r="K180" s="209"/>
      <c r="L180" s="209"/>
      <c r="M180" s="209"/>
      <c r="N180" s="209"/>
      <c r="O180" s="209"/>
      <c r="P180" s="209"/>
      <c r="Q180" s="209"/>
      <c r="R180" s="209"/>
      <c r="S180" s="209"/>
      <c r="T180" s="209"/>
      <c r="U180" s="209"/>
      <c r="V180" s="209"/>
      <c r="W180" s="209"/>
      <c r="X180" s="209"/>
      <c r="Y180" s="209"/>
      <c r="Z180" s="209"/>
      <c r="AA180" s="209"/>
      <c r="AB180" s="209"/>
      <c r="AC180" s="209"/>
      <c r="AD180" s="209"/>
      <c r="AE180" s="209"/>
      <c r="AF180" s="209"/>
      <c r="AG180" s="209"/>
      <c r="AH180" s="209"/>
      <c r="AI180" s="209"/>
      <c r="AJ180" s="209"/>
      <c r="AK180" s="209"/>
      <c r="AL180" s="209"/>
      <c r="AM180" s="209"/>
      <c r="AN180" s="209"/>
      <c r="AO180" s="209"/>
      <c r="AP180" s="209"/>
      <c r="AQ180" s="269"/>
      <c r="AR180" s="275"/>
      <c r="AS180" s="269"/>
      <c r="AT180" s="269"/>
      <c r="AU180" s="209"/>
      <c r="AX180" s="20">
        <f>比較地域マスタ!AD115</f>
        <v>0</v>
      </c>
      <c r="AY180" s="20" t="str">
        <f>IF(IFERROR(比較地域マスタ!$AE115,"")=0,"",IFERROR(比較地域マスタ!$AE115,""))</f>
        <v/>
      </c>
      <c r="AZ180" s="18"/>
      <c r="BA180" s="24">
        <v>109</v>
      </c>
      <c r="BB180" s="24">
        <v>2</v>
      </c>
      <c r="BC180" s="20">
        <f t="shared" si="33"/>
        <v>0</v>
      </c>
      <c r="BD180" s="20" t="str">
        <f t="shared" si="34"/>
        <v/>
      </c>
      <c r="BE180" s="953" t="e">
        <f>VLOOKUP(BC180&amp;"_令和4年度",データシート3!A:AB,MATCH("ea_"&amp;"太陽光（建物系）"&amp;"_年間発電",データシート3!$A$1:$AB$1,0),0)/10^3+VLOOKUP(BC180&amp;"_令和4年度",データシート3!A:AB,MATCH("ea_"&amp;"太陽光（土地系）"&amp;"_年間発電",データシート3!$A$1:$AB$1,0),0)/10^3</f>
        <v>#N/A</v>
      </c>
      <c r="BF180" s="953" t="e">
        <f>VLOOKUP(BC180&amp;"_令和4年度",データシート3!A:AB,MATCH("ea_"&amp;"風力（陸上）"&amp;"_年間発電",データシート3!$A$1:$AB$1,0),0)/10^3</f>
        <v>#N/A</v>
      </c>
      <c r="BG180" s="953" t="e">
        <f>VLOOKUP(BC180&amp;"_令和4年度",データシート3!A:AB,MATCH("ea_"&amp;"中小水（河川）"&amp;"_年間発電",データシート3!$A$1:$AB$1,0),0)/10^3+VLOOKUP(BC180&amp;"_令和4年度",データシート3!A:AB,MATCH("ea_"&amp;"中小水（農業用水路）"&amp;"_年間発電",データシート3!$A$1:$AB$1,0),0)/10^3</f>
        <v>#N/A</v>
      </c>
      <c r="BH180" s="953" t="e">
        <f>VLOOKUP(BC180&amp;"_令和4年度",データシート3!A:AB,MATCH("ea_"&amp;"地熱（蒸気フラッシュ発電）"&amp;"_年間発電",データシート3!$A$1:$AB$1,0),0)/10^3+VLOOKUP(BC180&amp;"_令和4年度",データシート3!A:AB,MATCH("ea_"&amp;"地熱（バイナリー発電）"&amp;"_年間発電",データシート3!$A$1:$AB$1,0),0)/10^3+VLOOKUP(BC180&amp;"_令和4年度",データシート3!A:AB,MATCH("ea_"&amp;"地熱（低温バイナリー発電）"&amp;"_年間発電",データシート3!$A$1:$AB$1,0),0)/10^3</f>
        <v>#N/A</v>
      </c>
      <c r="BI180" s="953" t="e">
        <f t="shared" si="35"/>
        <v>#N/A</v>
      </c>
      <c r="BJ180" s="953" t="e">
        <f>(VLOOKUP($BC180&amp;"_"&amp;$AZ$8,データシート3!$A:$AM,MATCH("da_製造業",データシート3!$A$1:$AM$1,0),0)+VLOOKUP($BC180&amp;"_"&amp;$AZ$8,データシート3!$A:$AM,MATCH("da_建設業・鉱業",データシート3!$A$1:$AM$1,0),0)+VLOOKUP($BC180&amp;"_"&amp;$AZ$8,データシート3!$A:$AM,MATCH("da_農林水産業",データシート3!$A$1:$AM$1,0),0)+VLOOKUP($BC180&amp;"_"&amp;$AZ$8,データシート3!$A:$AM,MATCH("da_業務",データシート3!$A$1:$AM$1,0),0)+VLOOKUP($BC180&amp;"_"&amp;$AZ$8,データシート3!$A:$AM,MATCH("da_家庭",データシート3!$A$1:$AM$1,0),0)+VLOOKUP($BC180&amp;"_"&amp;$AZ$8,データシート3!$A:$AM,MATCH("da_鉄道",データシート3!$A$1:$AM$1,0),0))/10^3</f>
        <v>#N/A</v>
      </c>
      <c r="BK180" s="953" t="e">
        <f t="shared" si="36"/>
        <v>#N/A</v>
      </c>
      <c r="BL180" s="953" t="e">
        <f t="shared" si="37"/>
        <v>#N/A</v>
      </c>
      <c r="BM180" s="953" t="e">
        <f t="shared" si="38"/>
        <v>#N/A</v>
      </c>
    </row>
    <row r="181" spans="1:65">
      <c r="A181" s="209"/>
      <c r="B181" s="209"/>
      <c r="C181" s="209"/>
      <c r="D181" s="209"/>
      <c r="E181" s="209"/>
      <c r="F181" s="209"/>
      <c r="G181" s="209"/>
      <c r="H181" s="209"/>
      <c r="I181" s="209"/>
      <c r="J181" s="209"/>
      <c r="K181" s="209"/>
      <c r="L181" s="209"/>
      <c r="M181" s="209"/>
      <c r="N181" s="209"/>
      <c r="O181" s="209"/>
      <c r="P181" s="209"/>
      <c r="Q181" s="209"/>
      <c r="R181" s="209"/>
      <c r="S181" s="209"/>
      <c r="T181" s="209"/>
      <c r="U181" s="209"/>
      <c r="V181" s="209"/>
      <c r="W181" s="209"/>
      <c r="X181" s="209"/>
      <c r="Y181" s="209"/>
      <c r="Z181" s="209"/>
      <c r="AA181" s="209"/>
      <c r="AB181" s="209"/>
      <c r="AC181" s="209"/>
      <c r="AD181" s="209"/>
      <c r="AE181" s="209"/>
      <c r="AF181" s="209"/>
      <c r="AG181" s="209"/>
      <c r="AH181" s="209"/>
      <c r="AI181" s="209"/>
      <c r="AJ181" s="209"/>
      <c r="AK181" s="209"/>
      <c r="AL181" s="209"/>
      <c r="AM181" s="209"/>
      <c r="AN181" s="209"/>
      <c r="AO181" s="209"/>
      <c r="AP181" s="209"/>
      <c r="AQ181" s="269"/>
      <c r="AR181" s="275"/>
      <c r="AS181" s="269"/>
      <c r="AT181" s="269"/>
      <c r="AU181" s="209"/>
      <c r="AX181" s="20">
        <f>比較地域マスタ!AD116</f>
        <v>0</v>
      </c>
      <c r="AY181" s="20" t="str">
        <f>IF(IFERROR(比較地域マスタ!$AE116,"")=0,"",IFERROR(比較地域マスタ!$AE116,""))</f>
        <v/>
      </c>
      <c r="AZ181" s="18"/>
      <c r="BA181" s="24">
        <v>110</v>
      </c>
      <c r="BB181" s="24">
        <v>2</v>
      </c>
      <c r="BC181" s="20">
        <f>AX181</f>
        <v>0</v>
      </c>
      <c r="BD181" s="20" t="str">
        <f>AY181</f>
        <v/>
      </c>
      <c r="BE181" s="953" t="e">
        <f>VLOOKUP(BC181&amp;"_令和4年度",データシート3!A:AB,MATCH("ea_"&amp;"太陽光（建物系）"&amp;"_年間発電",データシート3!$A$1:$AB$1,0),0)/10^3+VLOOKUP(BC181&amp;"_令和4年度",データシート3!A:AB,MATCH("ea_"&amp;"太陽光（土地系）"&amp;"_年間発電",データシート3!$A$1:$AB$1,0),0)/10^3</f>
        <v>#N/A</v>
      </c>
      <c r="BF181" s="953" t="e">
        <f>VLOOKUP(BC181&amp;"_令和4年度",データシート3!A:AB,MATCH("ea_"&amp;"風力（陸上）"&amp;"_年間発電",データシート3!$A$1:$AB$1,0),0)/10^3</f>
        <v>#N/A</v>
      </c>
      <c r="BG181" s="953" t="e">
        <f>VLOOKUP(BC181&amp;"_令和4年度",データシート3!A:AB,MATCH("ea_"&amp;"中小水（河川）"&amp;"_年間発電",データシート3!$A$1:$AB$1,0),0)/10^3+VLOOKUP(BC181&amp;"_令和4年度",データシート3!A:AB,MATCH("ea_"&amp;"中小水（農業用水路）"&amp;"_年間発電",データシート3!$A$1:$AB$1,0),0)/10^3</f>
        <v>#N/A</v>
      </c>
      <c r="BH181" s="953" t="e">
        <f>VLOOKUP(BC181&amp;"_令和4年度",データシート3!A:AB,MATCH("ea_"&amp;"地熱（蒸気フラッシュ発電）"&amp;"_年間発電",データシート3!$A$1:$AB$1,0),0)/10^3+VLOOKUP(BC181&amp;"_令和4年度",データシート3!A:AB,MATCH("ea_"&amp;"地熱（バイナリー発電）"&amp;"_年間発電",データシート3!$A$1:$AB$1,0),0)/10^3+VLOOKUP(BC181&amp;"_令和4年度",データシート3!A:AB,MATCH("ea_"&amp;"地熱（低温バイナリー発電）"&amp;"_年間発電",データシート3!$A$1:$AB$1,0),0)/10^3</f>
        <v>#N/A</v>
      </c>
      <c r="BI181" s="953" t="e">
        <f t="shared" si="35"/>
        <v>#N/A</v>
      </c>
      <c r="BJ181" s="953" t="e">
        <f>(VLOOKUP($BC181&amp;"_"&amp;$AZ$8,データシート3!$A:$AM,MATCH("da_製造業",データシート3!$A$1:$AM$1,0),0)+VLOOKUP($BC181&amp;"_"&amp;$AZ$8,データシート3!$A:$AM,MATCH("da_建設業・鉱業",データシート3!$A$1:$AM$1,0),0)+VLOOKUP($BC181&amp;"_"&amp;$AZ$8,データシート3!$A:$AM,MATCH("da_農林水産業",データシート3!$A$1:$AM$1,0),0)+VLOOKUP($BC181&amp;"_"&amp;$AZ$8,データシート3!$A:$AM,MATCH("da_業務",データシート3!$A$1:$AM$1,0),0)+VLOOKUP($BC181&amp;"_"&amp;$AZ$8,データシート3!$A:$AM,MATCH("da_家庭",データシート3!$A$1:$AM$1,0),0)+VLOOKUP($BC181&amp;"_"&amp;$AZ$8,データシート3!$A:$AM,MATCH("da_鉄道",データシート3!$A$1:$AM$1,0),0))/10^3</f>
        <v>#N/A</v>
      </c>
      <c r="BK181" s="953" t="e">
        <f t="shared" si="36"/>
        <v>#N/A</v>
      </c>
      <c r="BL181" s="953" t="e">
        <f t="shared" si="37"/>
        <v>#N/A</v>
      </c>
      <c r="BM181" s="953" t="e">
        <f t="shared" si="38"/>
        <v>#N/A</v>
      </c>
    </row>
    <row r="182" spans="1:65">
      <c r="A182" s="209"/>
      <c r="B182" s="209"/>
      <c r="C182" s="209"/>
      <c r="D182" s="209"/>
      <c r="E182" s="209"/>
      <c r="F182" s="209"/>
      <c r="G182" s="209"/>
      <c r="H182" s="209"/>
      <c r="I182" s="209"/>
      <c r="J182" s="209"/>
      <c r="K182" s="209"/>
      <c r="L182" s="209"/>
      <c r="M182" s="209"/>
      <c r="N182" s="209"/>
      <c r="O182" s="209"/>
      <c r="P182" s="209"/>
      <c r="Q182" s="209"/>
      <c r="R182" s="209"/>
      <c r="S182" s="209"/>
      <c r="T182" s="209"/>
      <c r="U182" s="209"/>
      <c r="V182" s="209"/>
      <c r="W182" s="209"/>
      <c r="X182" s="209"/>
      <c r="Y182" s="209"/>
      <c r="Z182" s="209"/>
      <c r="AA182" s="209"/>
      <c r="AB182" s="209"/>
      <c r="AC182" s="209"/>
      <c r="AD182" s="209"/>
      <c r="AE182" s="209"/>
      <c r="AF182" s="209"/>
      <c r="AG182" s="209"/>
      <c r="AH182" s="209"/>
      <c r="AI182" s="209"/>
      <c r="AJ182" s="209"/>
      <c r="AK182" s="209"/>
      <c r="AL182" s="209"/>
      <c r="AM182" s="209"/>
      <c r="AN182" s="209"/>
      <c r="AO182" s="209"/>
      <c r="AP182" s="209"/>
      <c r="AQ182" s="269"/>
      <c r="AR182" s="275"/>
      <c r="AS182" s="269"/>
      <c r="AT182" s="269"/>
      <c r="AU182" s="209"/>
      <c r="AX182" s="20">
        <f>比較地域マスタ!AD117</f>
        <v>0</v>
      </c>
      <c r="AY182" s="20" t="str">
        <f>IF(IFERROR(比較地域マスタ!$AE117,"")=0,"",IFERROR(比較地域マスタ!$AE117,""))</f>
        <v/>
      </c>
      <c r="BA182" s="24">
        <v>111</v>
      </c>
      <c r="BB182" s="24">
        <v>2</v>
      </c>
      <c r="BC182" s="20">
        <f t="shared" ref="BC182:BD245" si="39">AX182</f>
        <v>0</v>
      </c>
      <c r="BD182" s="20" t="str">
        <f t="shared" si="39"/>
        <v/>
      </c>
      <c r="BE182" s="953" t="e">
        <f>VLOOKUP(BC182&amp;"_令和4年度",データシート3!A:AB,MATCH("ea_"&amp;"太陽光（建物系）"&amp;"_年間発電",データシート3!$A$1:$AB$1,0),0)/10^3+VLOOKUP(BC182&amp;"_令和4年度",データシート3!A:AB,MATCH("ea_"&amp;"太陽光（土地系）"&amp;"_年間発電",データシート3!$A$1:$AB$1,0),0)/10^3</f>
        <v>#N/A</v>
      </c>
      <c r="BF182" s="953" t="e">
        <f>VLOOKUP(BC182&amp;"_令和4年度",データシート3!A:AB,MATCH("ea_"&amp;"風力（陸上）"&amp;"_年間発電",データシート3!$A$1:$AB$1,0),0)/10^3</f>
        <v>#N/A</v>
      </c>
      <c r="BG182" s="953" t="e">
        <f>VLOOKUP(BC182&amp;"_令和4年度",データシート3!A:AB,MATCH("ea_"&amp;"中小水（河川）"&amp;"_年間発電",データシート3!$A$1:$AB$1,0),0)/10^3+VLOOKUP(BC182&amp;"_令和4年度",データシート3!A:AB,MATCH("ea_"&amp;"中小水（農業用水路）"&amp;"_年間発電",データシート3!$A$1:$AB$1,0),0)/10^3</f>
        <v>#N/A</v>
      </c>
      <c r="BH182" s="953" t="e">
        <f>VLOOKUP(BC182&amp;"_令和4年度",データシート3!A:AB,MATCH("ea_"&amp;"地熱（蒸気フラッシュ発電）"&amp;"_年間発電",データシート3!$A$1:$AB$1,0),0)/10^3+VLOOKUP(BC182&amp;"_令和4年度",データシート3!A:AB,MATCH("ea_"&amp;"地熱（バイナリー発電）"&amp;"_年間発電",データシート3!$A$1:$AB$1,0),0)/10^3+VLOOKUP(BC182&amp;"_令和4年度",データシート3!A:AB,MATCH("ea_"&amp;"地熱（低温バイナリー発電）"&amp;"_年間発電",データシート3!$A$1:$AB$1,0),0)/10^3</f>
        <v>#N/A</v>
      </c>
      <c r="BI182" s="953" t="e">
        <f t="shared" si="35"/>
        <v>#N/A</v>
      </c>
      <c r="BJ182" s="953" t="e">
        <f>(VLOOKUP($BC182&amp;"_"&amp;$AZ$8,データシート3!$A:$AM,MATCH("da_製造業",データシート3!$A$1:$AM$1,0),0)+VLOOKUP($BC182&amp;"_"&amp;$AZ$8,データシート3!$A:$AM,MATCH("da_建設業・鉱業",データシート3!$A$1:$AM$1,0),0)+VLOOKUP($BC182&amp;"_"&amp;$AZ$8,データシート3!$A:$AM,MATCH("da_農林水産業",データシート3!$A$1:$AM$1,0),0)+VLOOKUP($BC182&amp;"_"&amp;$AZ$8,データシート3!$A:$AM,MATCH("da_業務",データシート3!$A$1:$AM$1,0),0)+VLOOKUP($BC182&amp;"_"&amp;$AZ$8,データシート3!$A:$AM,MATCH("da_家庭",データシート3!$A$1:$AM$1,0),0)+VLOOKUP($BC182&amp;"_"&amp;$AZ$8,データシート3!$A:$AM,MATCH("da_鉄道",データシート3!$A$1:$AM$1,0),0))/10^3</f>
        <v>#N/A</v>
      </c>
      <c r="BK182" s="953" t="e">
        <f t="shared" si="36"/>
        <v>#N/A</v>
      </c>
      <c r="BL182" s="953" t="e">
        <f t="shared" si="37"/>
        <v>#N/A</v>
      </c>
      <c r="BM182" s="953" t="e">
        <f t="shared" si="38"/>
        <v>#N/A</v>
      </c>
    </row>
    <row r="183" spans="1:65">
      <c r="AX183" s="20">
        <f>比較地域マスタ!AD118</f>
        <v>0</v>
      </c>
      <c r="AY183" s="20" t="str">
        <f>IF(IFERROR(比較地域マスタ!$AE118,"")=0,"",IFERROR(比較地域マスタ!$AE118,""))</f>
        <v/>
      </c>
      <c r="BA183" s="24">
        <v>112</v>
      </c>
      <c r="BB183" s="24">
        <v>2</v>
      </c>
      <c r="BC183" s="20">
        <f t="shared" si="39"/>
        <v>0</v>
      </c>
      <c r="BD183" s="20" t="str">
        <f t="shared" si="39"/>
        <v/>
      </c>
      <c r="BE183" s="953" t="e">
        <f>VLOOKUP(BC183&amp;"_令和4年度",データシート3!A:AB,MATCH("ea_"&amp;"太陽光（建物系）"&amp;"_年間発電",データシート3!$A$1:$AB$1,0),0)/10^3+VLOOKUP(BC183&amp;"_令和4年度",データシート3!A:AB,MATCH("ea_"&amp;"太陽光（土地系）"&amp;"_年間発電",データシート3!$A$1:$AB$1,0),0)/10^3</f>
        <v>#N/A</v>
      </c>
      <c r="BF183" s="953" t="e">
        <f>VLOOKUP(BC183&amp;"_令和4年度",データシート3!A:AB,MATCH("ea_"&amp;"風力（陸上）"&amp;"_年間発電",データシート3!$A$1:$AB$1,0),0)/10^3</f>
        <v>#N/A</v>
      </c>
      <c r="BG183" s="953" t="e">
        <f>VLOOKUP(BC183&amp;"_令和4年度",データシート3!A:AB,MATCH("ea_"&amp;"中小水（河川）"&amp;"_年間発電",データシート3!$A$1:$AB$1,0),0)/10^3+VLOOKUP(BC183&amp;"_令和4年度",データシート3!A:AB,MATCH("ea_"&amp;"中小水（農業用水路）"&amp;"_年間発電",データシート3!$A$1:$AB$1,0),0)/10^3</f>
        <v>#N/A</v>
      </c>
      <c r="BH183" s="953" t="e">
        <f>VLOOKUP(BC183&amp;"_令和4年度",データシート3!A:AB,MATCH("ea_"&amp;"地熱（蒸気フラッシュ発電）"&amp;"_年間発電",データシート3!$A$1:$AB$1,0),0)/10^3+VLOOKUP(BC183&amp;"_令和4年度",データシート3!A:AB,MATCH("ea_"&amp;"地熱（バイナリー発電）"&amp;"_年間発電",データシート3!$A$1:$AB$1,0),0)/10^3+VLOOKUP(BC183&amp;"_令和4年度",データシート3!A:AB,MATCH("ea_"&amp;"地熱（低温バイナリー発電）"&amp;"_年間発電",データシート3!$A$1:$AB$1,0),0)/10^3</f>
        <v>#N/A</v>
      </c>
      <c r="BI183" s="953" t="e">
        <f t="shared" si="35"/>
        <v>#N/A</v>
      </c>
      <c r="BJ183" s="953" t="e">
        <f>(VLOOKUP($BC183&amp;"_"&amp;$AZ$8,データシート3!$A:$AM,MATCH("da_製造業",データシート3!$A$1:$AM$1,0),0)+VLOOKUP($BC183&amp;"_"&amp;$AZ$8,データシート3!$A:$AM,MATCH("da_建設業・鉱業",データシート3!$A$1:$AM$1,0),0)+VLOOKUP($BC183&amp;"_"&amp;$AZ$8,データシート3!$A:$AM,MATCH("da_農林水産業",データシート3!$A$1:$AM$1,0),0)+VLOOKUP($BC183&amp;"_"&amp;$AZ$8,データシート3!$A:$AM,MATCH("da_業務",データシート3!$A$1:$AM$1,0),0)+VLOOKUP($BC183&amp;"_"&amp;$AZ$8,データシート3!$A:$AM,MATCH("da_家庭",データシート3!$A$1:$AM$1,0),0)+VLOOKUP($BC183&amp;"_"&amp;$AZ$8,データシート3!$A:$AM,MATCH("da_鉄道",データシート3!$A$1:$AM$1,0),0))/10^3</f>
        <v>#N/A</v>
      </c>
      <c r="BK183" s="953" t="e">
        <f t="shared" si="36"/>
        <v>#N/A</v>
      </c>
      <c r="BL183" s="953" t="e">
        <f t="shared" si="37"/>
        <v>#N/A</v>
      </c>
      <c r="BM183" s="953" t="e">
        <f t="shared" si="38"/>
        <v>#N/A</v>
      </c>
    </row>
    <row r="184" spans="1:65">
      <c r="AX184" s="20">
        <f>比較地域マスタ!AD119</f>
        <v>0</v>
      </c>
      <c r="AY184" s="20" t="str">
        <f>IF(IFERROR(比較地域マスタ!$AE119,"")=0,"",IFERROR(比較地域マスタ!$AE119,""))</f>
        <v/>
      </c>
      <c r="BA184" s="24">
        <v>113</v>
      </c>
      <c r="BB184" s="24">
        <v>2</v>
      </c>
      <c r="BC184" s="20">
        <f t="shared" si="39"/>
        <v>0</v>
      </c>
      <c r="BD184" s="20" t="str">
        <f t="shared" si="39"/>
        <v/>
      </c>
      <c r="BE184" s="953" t="e">
        <f>VLOOKUP(BC184&amp;"_令和4年度",データシート3!A:AB,MATCH("ea_"&amp;"太陽光（建物系）"&amp;"_年間発電",データシート3!$A$1:$AB$1,0),0)/10^3+VLOOKUP(BC184&amp;"_令和4年度",データシート3!A:AB,MATCH("ea_"&amp;"太陽光（土地系）"&amp;"_年間発電",データシート3!$A$1:$AB$1,0),0)/10^3</f>
        <v>#N/A</v>
      </c>
      <c r="BF184" s="953" t="e">
        <f>VLOOKUP(BC184&amp;"_令和4年度",データシート3!A:AB,MATCH("ea_"&amp;"風力（陸上）"&amp;"_年間発電",データシート3!$A$1:$AB$1,0),0)/10^3</f>
        <v>#N/A</v>
      </c>
      <c r="BG184" s="953" t="e">
        <f>VLOOKUP(BC184&amp;"_令和4年度",データシート3!A:AB,MATCH("ea_"&amp;"中小水（河川）"&amp;"_年間発電",データシート3!$A$1:$AB$1,0),0)/10^3+VLOOKUP(BC184&amp;"_令和4年度",データシート3!A:AB,MATCH("ea_"&amp;"中小水（農業用水路）"&amp;"_年間発電",データシート3!$A$1:$AB$1,0),0)/10^3</f>
        <v>#N/A</v>
      </c>
      <c r="BH184" s="953" t="e">
        <f>VLOOKUP(BC184&amp;"_令和4年度",データシート3!A:AB,MATCH("ea_"&amp;"地熱（蒸気フラッシュ発電）"&amp;"_年間発電",データシート3!$A$1:$AB$1,0),0)/10^3+VLOOKUP(BC184&amp;"_令和4年度",データシート3!A:AB,MATCH("ea_"&amp;"地熱（バイナリー発電）"&amp;"_年間発電",データシート3!$A$1:$AB$1,0),0)/10^3+VLOOKUP(BC184&amp;"_令和4年度",データシート3!A:AB,MATCH("ea_"&amp;"地熱（低温バイナリー発電）"&amp;"_年間発電",データシート3!$A$1:$AB$1,0),0)/10^3</f>
        <v>#N/A</v>
      </c>
      <c r="BI184" s="953" t="e">
        <f t="shared" si="35"/>
        <v>#N/A</v>
      </c>
      <c r="BJ184" s="953" t="e">
        <f>(VLOOKUP($BC184&amp;"_"&amp;$AZ$8,データシート3!$A:$AM,MATCH("da_製造業",データシート3!$A$1:$AM$1,0),0)+VLOOKUP($BC184&amp;"_"&amp;$AZ$8,データシート3!$A:$AM,MATCH("da_建設業・鉱業",データシート3!$A$1:$AM$1,0),0)+VLOOKUP($BC184&amp;"_"&amp;$AZ$8,データシート3!$A:$AM,MATCH("da_農林水産業",データシート3!$A$1:$AM$1,0),0)+VLOOKUP($BC184&amp;"_"&amp;$AZ$8,データシート3!$A:$AM,MATCH("da_業務",データシート3!$A$1:$AM$1,0),0)+VLOOKUP($BC184&amp;"_"&amp;$AZ$8,データシート3!$A:$AM,MATCH("da_家庭",データシート3!$A$1:$AM$1,0),0)+VLOOKUP($BC184&amp;"_"&amp;$AZ$8,データシート3!$A:$AM,MATCH("da_鉄道",データシート3!$A$1:$AM$1,0),0))/10^3</f>
        <v>#N/A</v>
      </c>
      <c r="BK184" s="953" t="e">
        <f t="shared" si="36"/>
        <v>#N/A</v>
      </c>
      <c r="BL184" s="953" t="e">
        <f t="shared" si="37"/>
        <v>#N/A</v>
      </c>
      <c r="BM184" s="953" t="e">
        <f t="shared" si="38"/>
        <v>#N/A</v>
      </c>
    </row>
    <row r="185" spans="1:65">
      <c r="AX185" s="20">
        <f>比較地域マスタ!AD120</f>
        <v>0</v>
      </c>
      <c r="AY185" s="20" t="str">
        <f>IF(IFERROR(比較地域マスタ!$AE120,"")=0,"",IFERROR(比較地域マスタ!$AE120,""))</f>
        <v/>
      </c>
      <c r="BA185" s="24">
        <v>114</v>
      </c>
      <c r="BB185" s="24">
        <v>2</v>
      </c>
      <c r="BC185" s="20">
        <f t="shared" si="39"/>
        <v>0</v>
      </c>
      <c r="BD185" s="20" t="str">
        <f t="shared" si="39"/>
        <v/>
      </c>
      <c r="BE185" s="953" t="e">
        <f>VLOOKUP(BC185&amp;"_令和4年度",データシート3!A:AB,MATCH("ea_"&amp;"太陽光（建物系）"&amp;"_年間発電",データシート3!$A$1:$AB$1,0),0)/10^3+VLOOKUP(BC185&amp;"_令和4年度",データシート3!A:AB,MATCH("ea_"&amp;"太陽光（土地系）"&amp;"_年間発電",データシート3!$A$1:$AB$1,0),0)/10^3</f>
        <v>#N/A</v>
      </c>
      <c r="BF185" s="953" t="e">
        <f>VLOOKUP(BC185&amp;"_令和4年度",データシート3!A:AB,MATCH("ea_"&amp;"風力（陸上）"&amp;"_年間発電",データシート3!$A$1:$AB$1,0),0)/10^3</f>
        <v>#N/A</v>
      </c>
      <c r="BG185" s="953" t="e">
        <f>VLOOKUP(BC185&amp;"_令和4年度",データシート3!A:AB,MATCH("ea_"&amp;"中小水（河川）"&amp;"_年間発電",データシート3!$A$1:$AB$1,0),0)/10^3+VLOOKUP(BC185&amp;"_令和4年度",データシート3!A:AB,MATCH("ea_"&amp;"中小水（農業用水路）"&amp;"_年間発電",データシート3!$A$1:$AB$1,0),0)/10^3</f>
        <v>#N/A</v>
      </c>
      <c r="BH185" s="953" t="e">
        <f>VLOOKUP(BC185&amp;"_令和4年度",データシート3!A:AB,MATCH("ea_"&amp;"地熱（蒸気フラッシュ発電）"&amp;"_年間発電",データシート3!$A$1:$AB$1,0),0)/10^3+VLOOKUP(BC185&amp;"_令和4年度",データシート3!A:AB,MATCH("ea_"&amp;"地熱（バイナリー発電）"&amp;"_年間発電",データシート3!$A$1:$AB$1,0),0)/10^3+VLOOKUP(BC185&amp;"_令和4年度",データシート3!A:AB,MATCH("ea_"&amp;"地熱（低温バイナリー発電）"&amp;"_年間発電",データシート3!$A$1:$AB$1,0),0)/10^3</f>
        <v>#N/A</v>
      </c>
      <c r="BI185" s="953" t="e">
        <f t="shared" si="35"/>
        <v>#N/A</v>
      </c>
      <c r="BJ185" s="953" t="e">
        <f>(VLOOKUP($BC185&amp;"_"&amp;$AZ$8,データシート3!$A:$AM,MATCH("da_製造業",データシート3!$A$1:$AM$1,0),0)+VLOOKUP($BC185&amp;"_"&amp;$AZ$8,データシート3!$A:$AM,MATCH("da_建設業・鉱業",データシート3!$A$1:$AM$1,0),0)+VLOOKUP($BC185&amp;"_"&amp;$AZ$8,データシート3!$A:$AM,MATCH("da_農林水産業",データシート3!$A$1:$AM$1,0),0)+VLOOKUP($BC185&amp;"_"&amp;$AZ$8,データシート3!$A:$AM,MATCH("da_業務",データシート3!$A$1:$AM$1,0),0)+VLOOKUP($BC185&amp;"_"&amp;$AZ$8,データシート3!$A:$AM,MATCH("da_家庭",データシート3!$A$1:$AM$1,0),0)+VLOOKUP($BC185&amp;"_"&amp;$AZ$8,データシート3!$A:$AM,MATCH("da_鉄道",データシート3!$A$1:$AM$1,0),0))/10^3</f>
        <v>#N/A</v>
      </c>
      <c r="BK185" s="953" t="e">
        <f t="shared" si="36"/>
        <v>#N/A</v>
      </c>
      <c r="BL185" s="953" t="e">
        <f t="shared" si="37"/>
        <v>#N/A</v>
      </c>
      <c r="BM185" s="953" t="e">
        <f t="shared" si="38"/>
        <v>#N/A</v>
      </c>
    </row>
    <row r="186" spans="1:65">
      <c r="AX186" s="20">
        <f>比較地域マスタ!AD121</f>
        <v>0</v>
      </c>
      <c r="AY186" s="20" t="str">
        <f>IF(IFERROR(比較地域マスタ!$AE121,"")=0,"",IFERROR(比較地域マスタ!$AE121,""))</f>
        <v/>
      </c>
      <c r="BA186" s="24">
        <v>115</v>
      </c>
      <c r="BB186" s="24">
        <v>2</v>
      </c>
      <c r="BC186" s="20">
        <f t="shared" si="39"/>
        <v>0</v>
      </c>
      <c r="BD186" s="20" t="str">
        <f t="shared" si="39"/>
        <v/>
      </c>
      <c r="BE186" s="953" t="e">
        <f>VLOOKUP(BC186&amp;"_令和4年度",データシート3!A:AB,MATCH("ea_"&amp;"太陽光（建物系）"&amp;"_年間発電",データシート3!$A$1:$AB$1,0),0)/10^3+VLOOKUP(BC186&amp;"_令和4年度",データシート3!A:AB,MATCH("ea_"&amp;"太陽光（土地系）"&amp;"_年間発電",データシート3!$A$1:$AB$1,0),0)/10^3</f>
        <v>#N/A</v>
      </c>
      <c r="BF186" s="953" t="e">
        <f>VLOOKUP(BC186&amp;"_令和4年度",データシート3!A:AB,MATCH("ea_"&amp;"風力（陸上）"&amp;"_年間発電",データシート3!$A$1:$AB$1,0),0)/10^3</f>
        <v>#N/A</v>
      </c>
      <c r="BG186" s="953" t="e">
        <f>VLOOKUP(BC186&amp;"_令和4年度",データシート3!A:AB,MATCH("ea_"&amp;"中小水（河川）"&amp;"_年間発電",データシート3!$A$1:$AB$1,0),0)/10^3+VLOOKUP(BC186&amp;"_令和4年度",データシート3!A:AB,MATCH("ea_"&amp;"中小水（農業用水路）"&amp;"_年間発電",データシート3!$A$1:$AB$1,0),0)/10^3</f>
        <v>#N/A</v>
      </c>
      <c r="BH186" s="953" t="e">
        <f>VLOOKUP(BC186&amp;"_令和4年度",データシート3!A:AB,MATCH("ea_"&amp;"地熱（蒸気フラッシュ発電）"&amp;"_年間発電",データシート3!$A$1:$AB$1,0),0)/10^3+VLOOKUP(BC186&amp;"_令和4年度",データシート3!A:AB,MATCH("ea_"&amp;"地熱（バイナリー発電）"&amp;"_年間発電",データシート3!$A$1:$AB$1,0),0)/10^3+VLOOKUP(BC186&amp;"_令和4年度",データシート3!A:AB,MATCH("ea_"&amp;"地熱（低温バイナリー発電）"&amp;"_年間発電",データシート3!$A$1:$AB$1,0),0)/10^3</f>
        <v>#N/A</v>
      </c>
      <c r="BI186" s="953" t="e">
        <f t="shared" si="35"/>
        <v>#N/A</v>
      </c>
      <c r="BJ186" s="953" t="e">
        <f>(VLOOKUP($BC186&amp;"_"&amp;$AZ$8,データシート3!$A:$AM,MATCH("da_製造業",データシート3!$A$1:$AM$1,0),0)+VLOOKUP($BC186&amp;"_"&amp;$AZ$8,データシート3!$A:$AM,MATCH("da_建設業・鉱業",データシート3!$A$1:$AM$1,0),0)+VLOOKUP($BC186&amp;"_"&amp;$AZ$8,データシート3!$A:$AM,MATCH("da_農林水産業",データシート3!$A$1:$AM$1,0),0)+VLOOKUP($BC186&amp;"_"&amp;$AZ$8,データシート3!$A:$AM,MATCH("da_業務",データシート3!$A$1:$AM$1,0),0)+VLOOKUP($BC186&amp;"_"&amp;$AZ$8,データシート3!$A:$AM,MATCH("da_家庭",データシート3!$A$1:$AM$1,0),0)+VLOOKUP($BC186&amp;"_"&amp;$AZ$8,データシート3!$A:$AM,MATCH("da_鉄道",データシート3!$A$1:$AM$1,0),0))/10^3</f>
        <v>#N/A</v>
      </c>
      <c r="BK186" s="953" t="e">
        <f t="shared" si="36"/>
        <v>#N/A</v>
      </c>
      <c r="BL186" s="953" t="e">
        <f t="shared" si="37"/>
        <v>#N/A</v>
      </c>
      <c r="BM186" s="953" t="e">
        <f t="shared" si="38"/>
        <v>#N/A</v>
      </c>
    </row>
    <row r="187" spans="1:65">
      <c r="AX187" s="20">
        <f>比較地域マスタ!AD122</f>
        <v>0</v>
      </c>
      <c r="AY187" s="20" t="str">
        <f>IF(IFERROR(比較地域マスタ!$AE122,"")=0,"",IFERROR(比較地域マスタ!$AE122,""))</f>
        <v/>
      </c>
      <c r="BA187" s="24">
        <v>116</v>
      </c>
      <c r="BB187" s="24">
        <v>2</v>
      </c>
      <c r="BC187" s="20">
        <f t="shared" si="39"/>
        <v>0</v>
      </c>
      <c r="BD187" s="20" t="str">
        <f t="shared" si="39"/>
        <v/>
      </c>
      <c r="BE187" s="953" t="e">
        <f>VLOOKUP(BC187&amp;"_令和4年度",データシート3!A:AB,MATCH("ea_"&amp;"太陽光（建物系）"&amp;"_年間発電",データシート3!$A$1:$AB$1,0),0)/10^3+VLOOKUP(BC187&amp;"_令和4年度",データシート3!A:AB,MATCH("ea_"&amp;"太陽光（土地系）"&amp;"_年間発電",データシート3!$A$1:$AB$1,0),0)/10^3</f>
        <v>#N/A</v>
      </c>
      <c r="BF187" s="953" t="e">
        <f>VLOOKUP(BC187&amp;"_令和4年度",データシート3!A:AB,MATCH("ea_"&amp;"風力（陸上）"&amp;"_年間発電",データシート3!$A$1:$AB$1,0),0)/10^3</f>
        <v>#N/A</v>
      </c>
      <c r="BG187" s="953" t="e">
        <f>VLOOKUP(BC187&amp;"_令和4年度",データシート3!A:AB,MATCH("ea_"&amp;"中小水（河川）"&amp;"_年間発電",データシート3!$A$1:$AB$1,0),0)/10^3+VLOOKUP(BC187&amp;"_令和4年度",データシート3!A:AB,MATCH("ea_"&amp;"中小水（農業用水路）"&amp;"_年間発電",データシート3!$A$1:$AB$1,0),0)/10^3</f>
        <v>#N/A</v>
      </c>
      <c r="BH187" s="953" t="e">
        <f>VLOOKUP(BC187&amp;"_令和4年度",データシート3!A:AB,MATCH("ea_"&amp;"地熱（蒸気フラッシュ発電）"&amp;"_年間発電",データシート3!$A$1:$AB$1,0),0)/10^3+VLOOKUP(BC187&amp;"_令和4年度",データシート3!A:AB,MATCH("ea_"&amp;"地熱（バイナリー発電）"&amp;"_年間発電",データシート3!$A$1:$AB$1,0),0)/10^3+VLOOKUP(BC187&amp;"_令和4年度",データシート3!A:AB,MATCH("ea_"&amp;"地熱（低温バイナリー発電）"&amp;"_年間発電",データシート3!$A$1:$AB$1,0),0)/10^3</f>
        <v>#N/A</v>
      </c>
      <c r="BI187" s="953" t="e">
        <f t="shared" si="35"/>
        <v>#N/A</v>
      </c>
      <c r="BJ187" s="953" t="e">
        <f>(VLOOKUP($BC187&amp;"_"&amp;$AZ$8,データシート3!$A:$AM,MATCH("da_製造業",データシート3!$A$1:$AM$1,0),0)+VLOOKUP($BC187&amp;"_"&amp;$AZ$8,データシート3!$A:$AM,MATCH("da_建設業・鉱業",データシート3!$A$1:$AM$1,0),0)+VLOOKUP($BC187&amp;"_"&amp;$AZ$8,データシート3!$A:$AM,MATCH("da_農林水産業",データシート3!$A$1:$AM$1,0),0)+VLOOKUP($BC187&amp;"_"&amp;$AZ$8,データシート3!$A:$AM,MATCH("da_業務",データシート3!$A$1:$AM$1,0),0)+VLOOKUP($BC187&amp;"_"&amp;$AZ$8,データシート3!$A:$AM,MATCH("da_家庭",データシート3!$A$1:$AM$1,0),0)+VLOOKUP($BC187&amp;"_"&amp;$AZ$8,データシート3!$A:$AM,MATCH("da_鉄道",データシート3!$A$1:$AM$1,0),0))/10^3</f>
        <v>#N/A</v>
      </c>
      <c r="BK187" s="953" t="e">
        <f t="shared" si="36"/>
        <v>#N/A</v>
      </c>
      <c r="BL187" s="953" t="e">
        <f t="shared" si="37"/>
        <v>#N/A</v>
      </c>
      <c r="BM187" s="953" t="e">
        <f t="shared" si="38"/>
        <v>#N/A</v>
      </c>
    </row>
    <row r="188" spans="1:65">
      <c r="AX188" s="20">
        <f>比較地域マスタ!AD123</f>
        <v>0</v>
      </c>
      <c r="AY188" s="20" t="str">
        <f>IF(IFERROR(比較地域マスタ!$AE123,"")=0,"",IFERROR(比較地域マスタ!$AE123,""))</f>
        <v/>
      </c>
      <c r="BA188" s="24">
        <v>117</v>
      </c>
      <c r="BB188" s="24">
        <v>2</v>
      </c>
      <c r="BC188" s="20">
        <f t="shared" si="39"/>
        <v>0</v>
      </c>
      <c r="BD188" s="20" t="str">
        <f t="shared" si="39"/>
        <v/>
      </c>
      <c r="BE188" s="953" t="e">
        <f>VLOOKUP(BC188&amp;"_令和4年度",データシート3!A:AB,MATCH("ea_"&amp;"太陽光（建物系）"&amp;"_年間発電",データシート3!$A$1:$AB$1,0),0)/10^3+VLOOKUP(BC188&amp;"_令和4年度",データシート3!A:AB,MATCH("ea_"&amp;"太陽光（土地系）"&amp;"_年間発電",データシート3!$A$1:$AB$1,0),0)/10^3</f>
        <v>#N/A</v>
      </c>
      <c r="BF188" s="953" t="e">
        <f>VLOOKUP(BC188&amp;"_令和4年度",データシート3!A:AB,MATCH("ea_"&amp;"風力（陸上）"&amp;"_年間発電",データシート3!$A$1:$AB$1,0),0)/10^3</f>
        <v>#N/A</v>
      </c>
      <c r="BG188" s="953" t="e">
        <f>VLOOKUP(BC188&amp;"_令和4年度",データシート3!A:AB,MATCH("ea_"&amp;"中小水（河川）"&amp;"_年間発電",データシート3!$A$1:$AB$1,0),0)/10^3+VLOOKUP(BC188&amp;"_令和4年度",データシート3!A:AB,MATCH("ea_"&amp;"中小水（農業用水路）"&amp;"_年間発電",データシート3!$A$1:$AB$1,0),0)/10^3</f>
        <v>#N/A</v>
      </c>
      <c r="BH188" s="953" t="e">
        <f>VLOOKUP(BC188&amp;"_令和4年度",データシート3!A:AB,MATCH("ea_"&amp;"地熱（蒸気フラッシュ発電）"&amp;"_年間発電",データシート3!$A$1:$AB$1,0),0)/10^3+VLOOKUP(BC188&amp;"_令和4年度",データシート3!A:AB,MATCH("ea_"&amp;"地熱（バイナリー発電）"&amp;"_年間発電",データシート3!$A$1:$AB$1,0),0)/10^3+VLOOKUP(BC188&amp;"_令和4年度",データシート3!A:AB,MATCH("ea_"&amp;"地熱（低温バイナリー発電）"&amp;"_年間発電",データシート3!$A$1:$AB$1,0),0)/10^3</f>
        <v>#N/A</v>
      </c>
      <c r="BI188" s="953" t="e">
        <f t="shared" si="35"/>
        <v>#N/A</v>
      </c>
      <c r="BJ188" s="953" t="e">
        <f>(VLOOKUP($BC188&amp;"_"&amp;$AZ$8,データシート3!$A:$AM,MATCH("da_製造業",データシート3!$A$1:$AM$1,0),0)+VLOOKUP($BC188&amp;"_"&amp;$AZ$8,データシート3!$A:$AM,MATCH("da_建設業・鉱業",データシート3!$A$1:$AM$1,0),0)+VLOOKUP($BC188&amp;"_"&amp;$AZ$8,データシート3!$A:$AM,MATCH("da_農林水産業",データシート3!$A$1:$AM$1,0),0)+VLOOKUP($BC188&amp;"_"&amp;$AZ$8,データシート3!$A:$AM,MATCH("da_業務",データシート3!$A$1:$AM$1,0),0)+VLOOKUP($BC188&amp;"_"&amp;$AZ$8,データシート3!$A:$AM,MATCH("da_家庭",データシート3!$A$1:$AM$1,0),0)+VLOOKUP($BC188&amp;"_"&amp;$AZ$8,データシート3!$A:$AM,MATCH("da_鉄道",データシート3!$A$1:$AM$1,0),0))/10^3</f>
        <v>#N/A</v>
      </c>
      <c r="BK188" s="953" t="e">
        <f t="shared" si="36"/>
        <v>#N/A</v>
      </c>
      <c r="BL188" s="953" t="e">
        <f t="shared" si="37"/>
        <v>#N/A</v>
      </c>
      <c r="BM188" s="953" t="e">
        <f t="shared" si="38"/>
        <v>#N/A</v>
      </c>
    </row>
    <row r="189" spans="1:65">
      <c r="AX189" s="20">
        <f>比較地域マスタ!AD124</f>
        <v>0</v>
      </c>
      <c r="AY189" s="20" t="str">
        <f>IF(IFERROR(比較地域マスタ!$AE124,"")=0,"",IFERROR(比較地域マスタ!$AE124,""))</f>
        <v/>
      </c>
      <c r="BA189" s="24">
        <v>118</v>
      </c>
      <c r="BB189" s="24">
        <v>2</v>
      </c>
      <c r="BC189" s="20">
        <f t="shared" si="39"/>
        <v>0</v>
      </c>
      <c r="BD189" s="20" t="str">
        <f t="shared" si="39"/>
        <v/>
      </c>
      <c r="BE189" s="953" t="e">
        <f>VLOOKUP(BC189&amp;"_令和4年度",データシート3!A:AB,MATCH("ea_"&amp;"太陽光（建物系）"&amp;"_年間発電",データシート3!$A$1:$AB$1,0),0)/10^3+VLOOKUP(BC189&amp;"_令和4年度",データシート3!A:AB,MATCH("ea_"&amp;"太陽光（土地系）"&amp;"_年間発電",データシート3!$A$1:$AB$1,0),0)/10^3</f>
        <v>#N/A</v>
      </c>
      <c r="BF189" s="953" t="e">
        <f>VLOOKUP(BC189&amp;"_令和4年度",データシート3!A:AB,MATCH("ea_"&amp;"風力（陸上）"&amp;"_年間発電",データシート3!$A$1:$AB$1,0),0)/10^3</f>
        <v>#N/A</v>
      </c>
      <c r="BG189" s="953" t="e">
        <f>VLOOKUP(BC189&amp;"_令和4年度",データシート3!A:AB,MATCH("ea_"&amp;"中小水（河川）"&amp;"_年間発電",データシート3!$A$1:$AB$1,0),0)/10^3+VLOOKUP(BC189&amp;"_令和4年度",データシート3!A:AB,MATCH("ea_"&amp;"中小水（農業用水路）"&amp;"_年間発電",データシート3!$A$1:$AB$1,0),0)/10^3</f>
        <v>#N/A</v>
      </c>
      <c r="BH189" s="953" t="e">
        <f>VLOOKUP(BC189&amp;"_令和4年度",データシート3!A:AB,MATCH("ea_"&amp;"地熱（蒸気フラッシュ発電）"&amp;"_年間発電",データシート3!$A$1:$AB$1,0),0)/10^3+VLOOKUP(BC189&amp;"_令和4年度",データシート3!A:AB,MATCH("ea_"&amp;"地熱（バイナリー発電）"&amp;"_年間発電",データシート3!$A$1:$AB$1,0),0)/10^3+VLOOKUP(BC189&amp;"_令和4年度",データシート3!A:AB,MATCH("ea_"&amp;"地熱（低温バイナリー発電）"&amp;"_年間発電",データシート3!$A$1:$AB$1,0),0)/10^3</f>
        <v>#N/A</v>
      </c>
      <c r="BI189" s="953" t="e">
        <f t="shared" si="35"/>
        <v>#N/A</v>
      </c>
      <c r="BJ189" s="953" t="e">
        <f>(VLOOKUP($BC189&amp;"_"&amp;$AZ$8,データシート3!$A:$AM,MATCH("da_製造業",データシート3!$A$1:$AM$1,0),0)+VLOOKUP($BC189&amp;"_"&amp;$AZ$8,データシート3!$A:$AM,MATCH("da_建設業・鉱業",データシート3!$A$1:$AM$1,0),0)+VLOOKUP($BC189&amp;"_"&amp;$AZ$8,データシート3!$A:$AM,MATCH("da_農林水産業",データシート3!$A$1:$AM$1,0),0)+VLOOKUP($BC189&amp;"_"&amp;$AZ$8,データシート3!$A:$AM,MATCH("da_業務",データシート3!$A$1:$AM$1,0),0)+VLOOKUP($BC189&amp;"_"&amp;$AZ$8,データシート3!$A:$AM,MATCH("da_家庭",データシート3!$A$1:$AM$1,0),0)+VLOOKUP($BC189&amp;"_"&amp;$AZ$8,データシート3!$A:$AM,MATCH("da_鉄道",データシート3!$A$1:$AM$1,0),0))/10^3</f>
        <v>#N/A</v>
      </c>
      <c r="BK189" s="953" t="e">
        <f t="shared" si="36"/>
        <v>#N/A</v>
      </c>
      <c r="BL189" s="953" t="e">
        <f t="shared" si="37"/>
        <v>#N/A</v>
      </c>
      <c r="BM189" s="953" t="e">
        <f t="shared" si="38"/>
        <v>#N/A</v>
      </c>
    </row>
    <row r="190" spans="1:65">
      <c r="AX190" s="20">
        <f>比較地域マスタ!AD125</f>
        <v>0</v>
      </c>
      <c r="AY190" s="20" t="str">
        <f>IF(IFERROR(比較地域マスタ!$AE125,"")=0,"",IFERROR(比較地域マスタ!$AE125,""))</f>
        <v/>
      </c>
      <c r="BA190" s="24">
        <v>119</v>
      </c>
      <c r="BB190" s="24">
        <v>2</v>
      </c>
      <c r="BC190" s="20">
        <f t="shared" si="39"/>
        <v>0</v>
      </c>
      <c r="BD190" s="20" t="str">
        <f t="shared" si="39"/>
        <v/>
      </c>
      <c r="BE190" s="953" t="e">
        <f>VLOOKUP(BC190&amp;"_令和4年度",データシート3!A:AB,MATCH("ea_"&amp;"太陽光（建物系）"&amp;"_年間発電",データシート3!$A$1:$AB$1,0),0)/10^3+VLOOKUP(BC190&amp;"_令和4年度",データシート3!A:AB,MATCH("ea_"&amp;"太陽光（土地系）"&amp;"_年間発電",データシート3!$A$1:$AB$1,0),0)/10^3</f>
        <v>#N/A</v>
      </c>
      <c r="BF190" s="953" t="e">
        <f>VLOOKUP(BC190&amp;"_令和4年度",データシート3!A:AB,MATCH("ea_"&amp;"風力（陸上）"&amp;"_年間発電",データシート3!$A$1:$AB$1,0),0)/10^3</f>
        <v>#N/A</v>
      </c>
      <c r="BG190" s="953" t="e">
        <f>VLOOKUP(BC190&amp;"_令和4年度",データシート3!A:AB,MATCH("ea_"&amp;"中小水（河川）"&amp;"_年間発電",データシート3!$A$1:$AB$1,0),0)/10^3+VLOOKUP(BC190&amp;"_令和4年度",データシート3!A:AB,MATCH("ea_"&amp;"中小水（農業用水路）"&amp;"_年間発電",データシート3!$A$1:$AB$1,0),0)/10^3</f>
        <v>#N/A</v>
      </c>
      <c r="BH190" s="953" t="e">
        <f>VLOOKUP(BC190&amp;"_令和4年度",データシート3!A:AB,MATCH("ea_"&amp;"地熱（蒸気フラッシュ発電）"&amp;"_年間発電",データシート3!$A$1:$AB$1,0),0)/10^3+VLOOKUP(BC190&amp;"_令和4年度",データシート3!A:AB,MATCH("ea_"&amp;"地熱（バイナリー発電）"&amp;"_年間発電",データシート3!$A$1:$AB$1,0),0)/10^3+VLOOKUP(BC190&amp;"_令和4年度",データシート3!A:AB,MATCH("ea_"&amp;"地熱（低温バイナリー発電）"&amp;"_年間発電",データシート3!$A$1:$AB$1,0),0)/10^3</f>
        <v>#N/A</v>
      </c>
      <c r="BI190" s="953" t="e">
        <f t="shared" si="35"/>
        <v>#N/A</v>
      </c>
      <c r="BJ190" s="953" t="e">
        <f>(VLOOKUP($BC190&amp;"_"&amp;$AZ$8,データシート3!$A:$AM,MATCH("da_製造業",データシート3!$A$1:$AM$1,0),0)+VLOOKUP($BC190&amp;"_"&amp;$AZ$8,データシート3!$A:$AM,MATCH("da_建設業・鉱業",データシート3!$A$1:$AM$1,0),0)+VLOOKUP($BC190&amp;"_"&amp;$AZ$8,データシート3!$A:$AM,MATCH("da_農林水産業",データシート3!$A$1:$AM$1,0),0)+VLOOKUP($BC190&amp;"_"&amp;$AZ$8,データシート3!$A:$AM,MATCH("da_業務",データシート3!$A$1:$AM$1,0),0)+VLOOKUP($BC190&amp;"_"&amp;$AZ$8,データシート3!$A:$AM,MATCH("da_家庭",データシート3!$A$1:$AM$1,0),0)+VLOOKUP($BC190&amp;"_"&amp;$AZ$8,データシート3!$A:$AM,MATCH("da_鉄道",データシート3!$A$1:$AM$1,0),0))/10^3</f>
        <v>#N/A</v>
      </c>
      <c r="BK190" s="953" t="e">
        <f t="shared" si="36"/>
        <v>#N/A</v>
      </c>
      <c r="BL190" s="953" t="e">
        <f t="shared" si="37"/>
        <v>#N/A</v>
      </c>
      <c r="BM190" s="953" t="e">
        <f t="shared" si="38"/>
        <v>#N/A</v>
      </c>
    </row>
    <row r="191" spans="1:65">
      <c r="AX191" s="20">
        <f>比較地域マスタ!AD126</f>
        <v>0</v>
      </c>
      <c r="AY191" s="20" t="str">
        <f>IF(IFERROR(比較地域マスタ!$AE126,"")=0,"",IFERROR(比較地域マスタ!$AE126,""))</f>
        <v/>
      </c>
      <c r="BA191" s="24">
        <v>120</v>
      </c>
      <c r="BB191" s="24">
        <v>2</v>
      </c>
      <c r="BC191" s="20">
        <f t="shared" si="39"/>
        <v>0</v>
      </c>
      <c r="BD191" s="20" t="str">
        <f t="shared" si="39"/>
        <v/>
      </c>
      <c r="BE191" s="953" t="e">
        <f>VLOOKUP(BC191&amp;"_令和4年度",データシート3!A:AB,MATCH("ea_"&amp;"太陽光（建物系）"&amp;"_年間発電",データシート3!$A$1:$AB$1,0),0)/10^3+VLOOKUP(BC191&amp;"_令和4年度",データシート3!A:AB,MATCH("ea_"&amp;"太陽光（土地系）"&amp;"_年間発電",データシート3!$A$1:$AB$1,0),0)/10^3</f>
        <v>#N/A</v>
      </c>
      <c r="BF191" s="953" t="e">
        <f>VLOOKUP(BC191&amp;"_令和4年度",データシート3!A:AB,MATCH("ea_"&amp;"風力（陸上）"&amp;"_年間発電",データシート3!$A$1:$AB$1,0),0)/10^3</f>
        <v>#N/A</v>
      </c>
      <c r="BG191" s="953" t="e">
        <f>VLOOKUP(BC191&amp;"_令和4年度",データシート3!A:AB,MATCH("ea_"&amp;"中小水（河川）"&amp;"_年間発電",データシート3!$A$1:$AB$1,0),0)/10^3+VLOOKUP(BC191&amp;"_令和4年度",データシート3!A:AB,MATCH("ea_"&amp;"中小水（農業用水路）"&amp;"_年間発電",データシート3!$A$1:$AB$1,0),0)/10^3</f>
        <v>#N/A</v>
      </c>
      <c r="BH191" s="953" t="e">
        <f>VLOOKUP(BC191&amp;"_令和4年度",データシート3!A:AB,MATCH("ea_"&amp;"地熱（蒸気フラッシュ発電）"&amp;"_年間発電",データシート3!$A$1:$AB$1,0),0)/10^3+VLOOKUP(BC191&amp;"_令和4年度",データシート3!A:AB,MATCH("ea_"&amp;"地熱（バイナリー発電）"&amp;"_年間発電",データシート3!$A$1:$AB$1,0),0)/10^3+VLOOKUP(BC191&amp;"_令和4年度",データシート3!A:AB,MATCH("ea_"&amp;"地熱（低温バイナリー発電）"&amp;"_年間発電",データシート3!$A$1:$AB$1,0),0)/10^3</f>
        <v>#N/A</v>
      </c>
      <c r="BI191" s="953" t="e">
        <f t="shared" si="35"/>
        <v>#N/A</v>
      </c>
      <c r="BJ191" s="953" t="e">
        <f>(VLOOKUP($BC191&amp;"_"&amp;$AZ$8,データシート3!$A:$AM,MATCH("da_製造業",データシート3!$A$1:$AM$1,0),0)+VLOOKUP($BC191&amp;"_"&amp;$AZ$8,データシート3!$A:$AM,MATCH("da_建設業・鉱業",データシート3!$A$1:$AM$1,0),0)+VLOOKUP($BC191&amp;"_"&amp;$AZ$8,データシート3!$A:$AM,MATCH("da_農林水産業",データシート3!$A$1:$AM$1,0),0)+VLOOKUP($BC191&amp;"_"&amp;$AZ$8,データシート3!$A:$AM,MATCH("da_業務",データシート3!$A$1:$AM$1,0),0)+VLOOKUP($BC191&amp;"_"&amp;$AZ$8,データシート3!$A:$AM,MATCH("da_家庭",データシート3!$A$1:$AM$1,0),0)+VLOOKUP($BC191&amp;"_"&amp;$AZ$8,データシート3!$A:$AM,MATCH("da_鉄道",データシート3!$A$1:$AM$1,0),0))/10^3</f>
        <v>#N/A</v>
      </c>
      <c r="BK191" s="953" t="e">
        <f t="shared" si="36"/>
        <v>#N/A</v>
      </c>
      <c r="BL191" s="953" t="e">
        <f t="shared" si="37"/>
        <v>#N/A</v>
      </c>
      <c r="BM191" s="953" t="e">
        <f t="shared" si="38"/>
        <v>#N/A</v>
      </c>
    </row>
    <row r="192" spans="1:65">
      <c r="AX192" s="20">
        <f>比較地域マスタ!AD127</f>
        <v>0</v>
      </c>
      <c r="AY192" s="20" t="str">
        <f>IF(IFERROR(比較地域マスタ!$AE127,"")=0,"",IFERROR(比較地域マスタ!$AE127,""))</f>
        <v/>
      </c>
      <c r="BA192" s="24">
        <v>121</v>
      </c>
      <c r="BB192" s="24">
        <v>2</v>
      </c>
      <c r="BC192" s="20">
        <f t="shared" si="39"/>
        <v>0</v>
      </c>
      <c r="BD192" s="20" t="str">
        <f t="shared" si="39"/>
        <v/>
      </c>
      <c r="BE192" s="953" t="e">
        <f>VLOOKUP(BC192&amp;"_令和4年度",データシート3!A:AB,MATCH("ea_"&amp;"太陽光（建物系）"&amp;"_年間発電",データシート3!$A$1:$AB$1,0),0)/10^3+VLOOKUP(BC192&amp;"_令和4年度",データシート3!A:AB,MATCH("ea_"&amp;"太陽光（土地系）"&amp;"_年間発電",データシート3!$A$1:$AB$1,0),0)/10^3</f>
        <v>#N/A</v>
      </c>
      <c r="BF192" s="953" t="e">
        <f>VLOOKUP(BC192&amp;"_令和4年度",データシート3!A:AB,MATCH("ea_"&amp;"風力（陸上）"&amp;"_年間発電",データシート3!$A$1:$AB$1,0),0)/10^3</f>
        <v>#N/A</v>
      </c>
      <c r="BG192" s="953" t="e">
        <f>VLOOKUP(BC192&amp;"_令和4年度",データシート3!A:AB,MATCH("ea_"&amp;"中小水（河川）"&amp;"_年間発電",データシート3!$A$1:$AB$1,0),0)/10^3+VLOOKUP(BC192&amp;"_令和4年度",データシート3!A:AB,MATCH("ea_"&amp;"中小水（農業用水路）"&amp;"_年間発電",データシート3!$A$1:$AB$1,0),0)/10^3</f>
        <v>#N/A</v>
      </c>
      <c r="BH192" s="953" t="e">
        <f>VLOOKUP(BC192&amp;"_令和4年度",データシート3!A:AB,MATCH("ea_"&amp;"地熱（蒸気フラッシュ発電）"&amp;"_年間発電",データシート3!$A$1:$AB$1,0),0)/10^3+VLOOKUP(BC192&amp;"_令和4年度",データシート3!A:AB,MATCH("ea_"&amp;"地熱（バイナリー発電）"&amp;"_年間発電",データシート3!$A$1:$AB$1,0),0)/10^3+VLOOKUP(BC192&amp;"_令和4年度",データシート3!A:AB,MATCH("ea_"&amp;"地熱（低温バイナリー発電）"&amp;"_年間発電",データシート3!$A$1:$AB$1,0),0)/10^3</f>
        <v>#N/A</v>
      </c>
      <c r="BI192" s="953" t="e">
        <f t="shared" si="35"/>
        <v>#N/A</v>
      </c>
      <c r="BJ192" s="953" t="e">
        <f>(VLOOKUP($BC192&amp;"_"&amp;$AZ$8,データシート3!$A:$AM,MATCH("da_製造業",データシート3!$A$1:$AM$1,0),0)+VLOOKUP($BC192&amp;"_"&amp;$AZ$8,データシート3!$A:$AM,MATCH("da_建設業・鉱業",データシート3!$A$1:$AM$1,0),0)+VLOOKUP($BC192&amp;"_"&amp;$AZ$8,データシート3!$A:$AM,MATCH("da_農林水産業",データシート3!$A$1:$AM$1,0),0)+VLOOKUP($BC192&amp;"_"&amp;$AZ$8,データシート3!$A:$AM,MATCH("da_業務",データシート3!$A$1:$AM$1,0),0)+VLOOKUP($BC192&amp;"_"&amp;$AZ$8,データシート3!$A:$AM,MATCH("da_家庭",データシート3!$A$1:$AM$1,0),0)+VLOOKUP($BC192&amp;"_"&amp;$AZ$8,データシート3!$A:$AM,MATCH("da_鉄道",データシート3!$A$1:$AM$1,0),0))/10^3</f>
        <v>#N/A</v>
      </c>
      <c r="BK192" s="953" t="e">
        <f t="shared" si="36"/>
        <v>#N/A</v>
      </c>
      <c r="BL192" s="953" t="e">
        <f t="shared" si="37"/>
        <v>#N/A</v>
      </c>
      <c r="BM192" s="953" t="e">
        <f t="shared" si="38"/>
        <v>#N/A</v>
      </c>
    </row>
    <row r="193" spans="50:65">
      <c r="AX193" s="20">
        <f>比較地域マスタ!AD128</f>
        <v>0</v>
      </c>
      <c r="AY193" s="20" t="str">
        <f>IF(IFERROR(比較地域マスタ!$AE128,"")=0,"",IFERROR(比較地域マスタ!$AE128,""))</f>
        <v/>
      </c>
      <c r="BA193" s="24">
        <v>122</v>
      </c>
      <c r="BB193" s="24">
        <v>2</v>
      </c>
      <c r="BC193" s="20">
        <f t="shared" si="39"/>
        <v>0</v>
      </c>
      <c r="BD193" s="20" t="str">
        <f t="shared" si="39"/>
        <v/>
      </c>
      <c r="BE193" s="953" t="e">
        <f>VLOOKUP(BC193&amp;"_令和4年度",データシート3!A:AB,MATCH("ea_"&amp;"太陽光（建物系）"&amp;"_年間発電",データシート3!$A$1:$AB$1,0),0)/10^3+VLOOKUP(BC193&amp;"_令和4年度",データシート3!A:AB,MATCH("ea_"&amp;"太陽光（土地系）"&amp;"_年間発電",データシート3!$A$1:$AB$1,0),0)/10^3</f>
        <v>#N/A</v>
      </c>
      <c r="BF193" s="953" t="e">
        <f>VLOOKUP(BC193&amp;"_令和4年度",データシート3!A:AB,MATCH("ea_"&amp;"風力（陸上）"&amp;"_年間発電",データシート3!$A$1:$AB$1,0),0)/10^3</f>
        <v>#N/A</v>
      </c>
      <c r="BG193" s="953" t="e">
        <f>VLOOKUP(BC193&amp;"_令和4年度",データシート3!A:AB,MATCH("ea_"&amp;"中小水（河川）"&amp;"_年間発電",データシート3!$A$1:$AB$1,0),0)/10^3+VLOOKUP(BC193&amp;"_令和4年度",データシート3!A:AB,MATCH("ea_"&amp;"中小水（農業用水路）"&amp;"_年間発電",データシート3!$A$1:$AB$1,0),0)/10^3</f>
        <v>#N/A</v>
      </c>
      <c r="BH193" s="953" t="e">
        <f>VLOOKUP(BC193&amp;"_令和4年度",データシート3!A:AB,MATCH("ea_"&amp;"地熱（蒸気フラッシュ発電）"&amp;"_年間発電",データシート3!$A$1:$AB$1,0),0)/10^3+VLOOKUP(BC193&amp;"_令和4年度",データシート3!A:AB,MATCH("ea_"&amp;"地熱（バイナリー発電）"&amp;"_年間発電",データシート3!$A$1:$AB$1,0),0)/10^3+VLOOKUP(BC193&amp;"_令和4年度",データシート3!A:AB,MATCH("ea_"&amp;"地熱（低温バイナリー発電）"&amp;"_年間発電",データシート3!$A$1:$AB$1,0),0)/10^3</f>
        <v>#N/A</v>
      </c>
      <c r="BI193" s="953" t="e">
        <f t="shared" si="35"/>
        <v>#N/A</v>
      </c>
      <c r="BJ193" s="953" t="e">
        <f>(VLOOKUP($BC193&amp;"_"&amp;$AZ$8,データシート3!$A:$AM,MATCH("da_製造業",データシート3!$A$1:$AM$1,0),0)+VLOOKUP($BC193&amp;"_"&amp;$AZ$8,データシート3!$A:$AM,MATCH("da_建設業・鉱業",データシート3!$A$1:$AM$1,0),0)+VLOOKUP($BC193&amp;"_"&amp;$AZ$8,データシート3!$A:$AM,MATCH("da_農林水産業",データシート3!$A$1:$AM$1,0),0)+VLOOKUP($BC193&amp;"_"&amp;$AZ$8,データシート3!$A:$AM,MATCH("da_業務",データシート3!$A$1:$AM$1,0),0)+VLOOKUP($BC193&amp;"_"&amp;$AZ$8,データシート3!$A:$AM,MATCH("da_家庭",データシート3!$A$1:$AM$1,0),0)+VLOOKUP($BC193&amp;"_"&amp;$AZ$8,データシート3!$A:$AM,MATCH("da_鉄道",データシート3!$A$1:$AM$1,0),0))/10^3</f>
        <v>#N/A</v>
      </c>
      <c r="BK193" s="953" t="e">
        <f t="shared" si="36"/>
        <v>#N/A</v>
      </c>
      <c r="BL193" s="953" t="e">
        <f t="shared" si="37"/>
        <v>#N/A</v>
      </c>
      <c r="BM193" s="953" t="e">
        <f t="shared" si="38"/>
        <v>#N/A</v>
      </c>
    </row>
    <row r="194" spans="50:65">
      <c r="AX194" s="20">
        <f>比較地域マスタ!AD129</f>
        <v>0</v>
      </c>
      <c r="AY194" s="20" t="str">
        <f>IF(IFERROR(比較地域マスタ!$AE129,"")=0,"",IFERROR(比較地域マスタ!$AE129,""))</f>
        <v/>
      </c>
      <c r="BA194" s="24">
        <v>123</v>
      </c>
      <c r="BB194" s="24">
        <v>2</v>
      </c>
      <c r="BC194" s="20">
        <f t="shared" si="39"/>
        <v>0</v>
      </c>
      <c r="BD194" s="20" t="str">
        <f t="shared" si="39"/>
        <v/>
      </c>
      <c r="BE194" s="953" t="e">
        <f>VLOOKUP(BC194&amp;"_令和4年度",データシート3!A:AB,MATCH("ea_"&amp;"太陽光（建物系）"&amp;"_年間発電",データシート3!$A$1:$AB$1,0),0)/10^3+VLOOKUP(BC194&amp;"_令和4年度",データシート3!A:AB,MATCH("ea_"&amp;"太陽光（土地系）"&amp;"_年間発電",データシート3!$A$1:$AB$1,0),0)/10^3</f>
        <v>#N/A</v>
      </c>
      <c r="BF194" s="953" t="e">
        <f>VLOOKUP(BC194&amp;"_令和4年度",データシート3!A:AB,MATCH("ea_"&amp;"風力（陸上）"&amp;"_年間発電",データシート3!$A$1:$AB$1,0),0)/10^3</f>
        <v>#N/A</v>
      </c>
      <c r="BG194" s="953" t="e">
        <f>VLOOKUP(BC194&amp;"_令和4年度",データシート3!A:AB,MATCH("ea_"&amp;"中小水（河川）"&amp;"_年間発電",データシート3!$A$1:$AB$1,0),0)/10^3+VLOOKUP(BC194&amp;"_令和4年度",データシート3!A:AB,MATCH("ea_"&amp;"中小水（農業用水路）"&amp;"_年間発電",データシート3!$A$1:$AB$1,0),0)/10^3</f>
        <v>#N/A</v>
      </c>
      <c r="BH194" s="953" t="e">
        <f>VLOOKUP(BC194&amp;"_令和4年度",データシート3!A:AB,MATCH("ea_"&amp;"地熱（蒸気フラッシュ発電）"&amp;"_年間発電",データシート3!$A$1:$AB$1,0),0)/10^3+VLOOKUP(BC194&amp;"_令和4年度",データシート3!A:AB,MATCH("ea_"&amp;"地熱（バイナリー発電）"&amp;"_年間発電",データシート3!$A$1:$AB$1,0),0)/10^3+VLOOKUP(BC194&amp;"_令和4年度",データシート3!A:AB,MATCH("ea_"&amp;"地熱（低温バイナリー発電）"&amp;"_年間発電",データシート3!$A$1:$AB$1,0),0)/10^3</f>
        <v>#N/A</v>
      </c>
      <c r="BI194" s="953" t="e">
        <f t="shared" si="35"/>
        <v>#N/A</v>
      </c>
      <c r="BJ194" s="953" t="e">
        <f>(VLOOKUP($BC194&amp;"_"&amp;$AZ$8,データシート3!$A:$AM,MATCH("da_製造業",データシート3!$A$1:$AM$1,0),0)+VLOOKUP($BC194&amp;"_"&amp;$AZ$8,データシート3!$A:$AM,MATCH("da_建設業・鉱業",データシート3!$A$1:$AM$1,0),0)+VLOOKUP($BC194&amp;"_"&amp;$AZ$8,データシート3!$A:$AM,MATCH("da_農林水産業",データシート3!$A$1:$AM$1,0),0)+VLOOKUP($BC194&amp;"_"&amp;$AZ$8,データシート3!$A:$AM,MATCH("da_業務",データシート3!$A$1:$AM$1,0),0)+VLOOKUP($BC194&amp;"_"&amp;$AZ$8,データシート3!$A:$AM,MATCH("da_家庭",データシート3!$A$1:$AM$1,0),0)+VLOOKUP($BC194&amp;"_"&amp;$AZ$8,データシート3!$A:$AM,MATCH("da_鉄道",データシート3!$A$1:$AM$1,0),0))/10^3</f>
        <v>#N/A</v>
      </c>
      <c r="BK194" s="953" t="e">
        <f t="shared" si="36"/>
        <v>#N/A</v>
      </c>
      <c r="BL194" s="953" t="e">
        <f t="shared" si="37"/>
        <v>#N/A</v>
      </c>
      <c r="BM194" s="953" t="e">
        <f t="shared" si="38"/>
        <v>#N/A</v>
      </c>
    </row>
    <row r="195" spans="50:65">
      <c r="AX195" s="20">
        <f>比較地域マスタ!AD130</f>
        <v>0</v>
      </c>
      <c r="AY195" s="20" t="str">
        <f>IF(IFERROR(比較地域マスタ!$AE130,"")=0,"",IFERROR(比較地域マスタ!$AE130,""))</f>
        <v/>
      </c>
      <c r="BA195" s="24">
        <v>124</v>
      </c>
      <c r="BB195" s="24">
        <v>2</v>
      </c>
      <c r="BC195" s="20">
        <f t="shared" si="39"/>
        <v>0</v>
      </c>
      <c r="BD195" s="20" t="str">
        <f t="shared" si="39"/>
        <v/>
      </c>
      <c r="BE195" s="953" t="e">
        <f>VLOOKUP(BC195&amp;"_令和4年度",データシート3!A:AB,MATCH("ea_"&amp;"太陽光（建物系）"&amp;"_年間発電",データシート3!$A$1:$AB$1,0),0)/10^3+VLOOKUP(BC195&amp;"_令和4年度",データシート3!A:AB,MATCH("ea_"&amp;"太陽光（土地系）"&amp;"_年間発電",データシート3!$A$1:$AB$1,0),0)/10^3</f>
        <v>#N/A</v>
      </c>
      <c r="BF195" s="953" t="e">
        <f>VLOOKUP(BC195&amp;"_令和4年度",データシート3!A:AB,MATCH("ea_"&amp;"風力（陸上）"&amp;"_年間発電",データシート3!$A$1:$AB$1,0),0)/10^3</f>
        <v>#N/A</v>
      </c>
      <c r="BG195" s="953" t="e">
        <f>VLOOKUP(BC195&amp;"_令和4年度",データシート3!A:AB,MATCH("ea_"&amp;"中小水（河川）"&amp;"_年間発電",データシート3!$A$1:$AB$1,0),0)/10^3+VLOOKUP(BC195&amp;"_令和4年度",データシート3!A:AB,MATCH("ea_"&amp;"中小水（農業用水路）"&amp;"_年間発電",データシート3!$A$1:$AB$1,0),0)/10^3</f>
        <v>#N/A</v>
      </c>
      <c r="BH195" s="953" t="e">
        <f>VLOOKUP(BC195&amp;"_令和4年度",データシート3!A:AB,MATCH("ea_"&amp;"地熱（蒸気フラッシュ発電）"&amp;"_年間発電",データシート3!$A$1:$AB$1,0),0)/10^3+VLOOKUP(BC195&amp;"_令和4年度",データシート3!A:AB,MATCH("ea_"&amp;"地熱（バイナリー発電）"&amp;"_年間発電",データシート3!$A$1:$AB$1,0),0)/10^3+VLOOKUP(BC195&amp;"_令和4年度",データシート3!A:AB,MATCH("ea_"&amp;"地熱（低温バイナリー発電）"&amp;"_年間発電",データシート3!$A$1:$AB$1,0),0)/10^3</f>
        <v>#N/A</v>
      </c>
      <c r="BI195" s="953" t="e">
        <f t="shared" si="35"/>
        <v>#N/A</v>
      </c>
      <c r="BJ195" s="953" t="e">
        <f>(VLOOKUP($BC195&amp;"_"&amp;$AZ$8,データシート3!$A:$AM,MATCH("da_製造業",データシート3!$A$1:$AM$1,0),0)+VLOOKUP($BC195&amp;"_"&amp;$AZ$8,データシート3!$A:$AM,MATCH("da_建設業・鉱業",データシート3!$A$1:$AM$1,0),0)+VLOOKUP($BC195&amp;"_"&amp;$AZ$8,データシート3!$A:$AM,MATCH("da_農林水産業",データシート3!$A$1:$AM$1,0),0)+VLOOKUP($BC195&amp;"_"&amp;$AZ$8,データシート3!$A:$AM,MATCH("da_業務",データシート3!$A$1:$AM$1,0),0)+VLOOKUP($BC195&amp;"_"&amp;$AZ$8,データシート3!$A:$AM,MATCH("da_家庭",データシート3!$A$1:$AM$1,0),0)+VLOOKUP($BC195&amp;"_"&amp;$AZ$8,データシート3!$A:$AM,MATCH("da_鉄道",データシート3!$A$1:$AM$1,0),0))/10^3</f>
        <v>#N/A</v>
      </c>
      <c r="BK195" s="953" t="e">
        <f t="shared" si="36"/>
        <v>#N/A</v>
      </c>
      <c r="BL195" s="953" t="e">
        <f t="shared" si="37"/>
        <v>#N/A</v>
      </c>
      <c r="BM195" s="953" t="e">
        <f t="shared" si="38"/>
        <v>#N/A</v>
      </c>
    </row>
    <row r="196" spans="50:65">
      <c r="AX196" s="20">
        <f>比較地域マスタ!AD131</f>
        <v>0</v>
      </c>
      <c r="AY196" s="20" t="str">
        <f>IF(IFERROR(比較地域マスタ!$AE131,"")=0,"",IFERROR(比較地域マスタ!$AE131,""))</f>
        <v/>
      </c>
      <c r="BA196" s="24">
        <v>125</v>
      </c>
      <c r="BB196" s="24">
        <v>2</v>
      </c>
      <c r="BC196" s="20">
        <f t="shared" si="39"/>
        <v>0</v>
      </c>
      <c r="BD196" s="20" t="str">
        <f t="shared" si="39"/>
        <v/>
      </c>
      <c r="BE196" s="953" t="e">
        <f>VLOOKUP(BC196&amp;"_令和4年度",データシート3!A:AB,MATCH("ea_"&amp;"太陽光（建物系）"&amp;"_年間発電",データシート3!$A$1:$AB$1,0),0)/10^3+VLOOKUP(BC196&amp;"_令和4年度",データシート3!A:AB,MATCH("ea_"&amp;"太陽光（土地系）"&amp;"_年間発電",データシート3!$A$1:$AB$1,0),0)/10^3</f>
        <v>#N/A</v>
      </c>
      <c r="BF196" s="953" t="e">
        <f>VLOOKUP(BC196&amp;"_令和4年度",データシート3!A:AB,MATCH("ea_"&amp;"風力（陸上）"&amp;"_年間発電",データシート3!$A$1:$AB$1,0),0)/10^3</f>
        <v>#N/A</v>
      </c>
      <c r="BG196" s="953" t="e">
        <f>VLOOKUP(BC196&amp;"_令和4年度",データシート3!A:AB,MATCH("ea_"&amp;"中小水（河川）"&amp;"_年間発電",データシート3!$A$1:$AB$1,0),0)/10^3+VLOOKUP(BC196&amp;"_令和4年度",データシート3!A:AB,MATCH("ea_"&amp;"中小水（農業用水路）"&amp;"_年間発電",データシート3!$A$1:$AB$1,0),0)/10^3</f>
        <v>#N/A</v>
      </c>
      <c r="BH196" s="953" t="e">
        <f>VLOOKUP(BC196&amp;"_令和4年度",データシート3!A:AB,MATCH("ea_"&amp;"地熱（蒸気フラッシュ発電）"&amp;"_年間発電",データシート3!$A$1:$AB$1,0),0)/10^3+VLOOKUP(BC196&amp;"_令和4年度",データシート3!A:AB,MATCH("ea_"&amp;"地熱（バイナリー発電）"&amp;"_年間発電",データシート3!$A$1:$AB$1,0),0)/10^3+VLOOKUP(BC196&amp;"_令和4年度",データシート3!A:AB,MATCH("ea_"&amp;"地熱（低温バイナリー発電）"&amp;"_年間発電",データシート3!$A$1:$AB$1,0),0)/10^3</f>
        <v>#N/A</v>
      </c>
      <c r="BI196" s="953" t="e">
        <f t="shared" si="35"/>
        <v>#N/A</v>
      </c>
      <c r="BJ196" s="953" t="e">
        <f>(VLOOKUP($BC196&amp;"_"&amp;$AZ$8,データシート3!$A:$AM,MATCH("da_製造業",データシート3!$A$1:$AM$1,0),0)+VLOOKUP($BC196&amp;"_"&amp;$AZ$8,データシート3!$A:$AM,MATCH("da_建設業・鉱業",データシート3!$A$1:$AM$1,0),0)+VLOOKUP($BC196&amp;"_"&amp;$AZ$8,データシート3!$A:$AM,MATCH("da_農林水産業",データシート3!$A$1:$AM$1,0),0)+VLOOKUP($BC196&amp;"_"&amp;$AZ$8,データシート3!$A:$AM,MATCH("da_業務",データシート3!$A$1:$AM$1,0),0)+VLOOKUP($BC196&amp;"_"&amp;$AZ$8,データシート3!$A:$AM,MATCH("da_家庭",データシート3!$A$1:$AM$1,0),0)+VLOOKUP($BC196&amp;"_"&amp;$AZ$8,データシート3!$A:$AM,MATCH("da_鉄道",データシート3!$A$1:$AM$1,0),0))/10^3</f>
        <v>#N/A</v>
      </c>
      <c r="BK196" s="953" t="e">
        <f t="shared" si="36"/>
        <v>#N/A</v>
      </c>
      <c r="BL196" s="953" t="e">
        <f t="shared" si="37"/>
        <v>#N/A</v>
      </c>
      <c r="BM196" s="953" t="e">
        <f t="shared" si="38"/>
        <v>#N/A</v>
      </c>
    </row>
    <row r="197" spans="50:65">
      <c r="AX197" s="20">
        <f>比較地域マスタ!AD132</f>
        <v>0</v>
      </c>
      <c r="AY197" s="20" t="str">
        <f>IF(IFERROR(比較地域マスタ!$AE132,"")=0,"",IFERROR(比較地域マスタ!$AE132,""))</f>
        <v/>
      </c>
      <c r="BA197" s="24">
        <v>126</v>
      </c>
      <c r="BB197" s="24">
        <v>2</v>
      </c>
      <c r="BC197" s="20">
        <f t="shared" si="39"/>
        <v>0</v>
      </c>
      <c r="BD197" s="20" t="str">
        <f t="shared" si="39"/>
        <v/>
      </c>
      <c r="BE197" s="953" t="e">
        <f>VLOOKUP(BC197&amp;"_令和4年度",データシート3!A:AB,MATCH("ea_"&amp;"太陽光（建物系）"&amp;"_年間発電",データシート3!$A$1:$AB$1,0),0)/10^3+VLOOKUP(BC197&amp;"_令和4年度",データシート3!A:AB,MATCH("ea_"&amp;"太陽光（土地系）"&amp;"_年間発電",データシート3!$A$1:$AB$1,0),0)/10^3</f>
        <v>#N/A</v>
      </c>
      <c r="BF197" s="953" t="e">
        <f>VLOOKUP(BC197&amp;"_令和4年度",データシート3!A:AB,MATCH("ea_"&amp;"風力（陸上）"&amp;"_年間発電",データシート3!$A$1:$AB$1,0),0)/10^3</f>
        <v>#N/A</v>
      </c>
      <c r="BG197" s="953" t="e">
        <f>VLOOKUP(BC197&amp;"_令和4年度",データシート3!A:AB,MATCH("ea_"&amp;"中小水（河川）"&amp;"_年間発電",データシート3!$A$1:$AB$1,0),0)/10^3+VLOOKUP(BC197&amp;"_令和4年度",データシート3!A:AB,MATCH("ea_"&amp;"中小水（農業用水路）"&amp;"_年間発電",データシート3!$A$1:$AB$1,0),0)/10^3</f>
        <v>#N/A</v>
      </c>
      <c r="BH197" s="953" t="e">
        <f>VLOOKUP(BC197&amp;"_令和4年度",データシート3!A:AB,MATCH("ea_"&amp;"地熱（蒸気フラッシュ発電）"&amp;"_年間発電",データシート3!$A$1:$AB$1,0),0)/10^3+VLOOKUP(BC197&amp;"_令和4年度",データシート3!A:AB,MATCH("ea_"&amp;"地熱（バイナリー発電）"&amp;"_年間発電",データシート3!$A$1:$AB$1,0),0)/10^3+VLOOKUP(BC197&amp;"_令和4年度",データシート3!A:AB,MATCH("ea_"&amp;"地熱（低温バイナリー発電）"&amp;"_年間発電",データシート3!$A$1:$AB$1,0),0)/10^3</f>
        <v>#N/A</v>
      </c>
      <c r="BI197" s="953" t="e">
        <f t="shared" si="35"/>
        <v>#N/A</v>
      </c>
      <c r="BJ197" s="953" t="e">
        <f>(VLOOKUP($BC197&amp;"_"&amp;$AZ$8,データシート3!$A:$AM,MATCH("da_製造業",データシート3!$A$1:$AM$1,0),0)+VLOOKUP($BC197&amp;"_"&amp;$AZ$8,データシート3!$A:$AM,MATCH("da_建設業・鉱業",データシート3!$A$1:$AM$1,0),0)+VLOOKUP($BC197&amp;"_"&amp;$AZ$8,データシート3!$A:$AM,MATCH("da_農林水産業",データシート3!$A$1:$AM$1,0),0)+VLOOKUP($BC197&amp;"_"&amp;$AZ$8,データシート3!$A:$AM,MATCH("da_業務",データシート3!$A$1:$AM$1,0),0)+VLOOKUP($BC197&amp;"_"&amp;$AZ$8,データシート3!$A:$AM,MATCH("da_家庭",データシート3!$A$1:$AM$1,0),0)+VLOOKUP($BC197&amp;"_"&amp;$AZ$8,データシート3!$A:$AM,MATCH("da_鉄道",データシート3!$A$1:$AM$1,0),0))/10^3</f>
        <v>#N/A</v>
      </c>
      <c r="BK197" s="953" t="e">
        <f t="shared" si="36"/>
        <v>#N/A</v>
      </c>
      <c r="BL197" s="953" t="e">
        <f t="shared" si="37"/>
        <v>#N/A</v>
      </c>
      <c r="BM197" s="953" t="e">
        <f t="shared" si="38"/>
        <v>#N/A</v>
      </c>
    </row>
    <row r="198" spans="50:65">
      <c r="AX198" s="20">
        <f>比較地域マスタ!AD133</f>
        <v>0</v>
      </c>
      <c r="AY198" s="20" t="str">
        <f>IF(IFERROR(比較地域マスタ!$AE133,"")=0,"",IFERROR(比較地域マスタ!$AE133,""))</f>
        <v/>
      </c>
      <c r="BA198" s="24">
        <v>127</v>
      </c>
      <c r="BB198" s="24">
        <v>2</v>
      </c>
      <c r="BC198" s="20">
        <f t="shared" si="39"/>
        <v>0</v>
      </c>
      <c r="BD198" s="20" t="str">
        <f t="shared" si="39"/>
        <v/>
      </c>
      <c r="BE198" s="953" t="e">
        <f>VLOOKUP(BC198&amp;"_令和4年度",データシート3!A:AB,MATCH("ea_"&amp;"太陽光（建物系）"&amp;"_年間発電",データシート3!$A$1:$AB$1,0),0)/10^3+VLOOKUP(BC198&amp;"_令和4年度",データシート3!A:AB,MATCH("ea_"&amp;"太陽光（土地系）"&amp;"_年間発電",データシート3!$A$1:$AB$1,0),0)/10^3</f>
        <v>#N/A</v>
      </c>
      <c r="BF198" s="953" t="e">
        <f>VLOOKUP(BC198&amp;"_令和4年度",データシート3!A:AB,MATCH("ea_"&amp;"風力（陸上）"&amp;"_年間発電",データシート3!$A$1:$AB$1,0),0)/10^3</f>
        <v>#N/A</v>
      </c>
      <c r="BG198" s="953" t="e">
        <f>VLOOKUP(BC198&amp;"_令和4年度",データシート3!A:AB,MATCH("ea_"&amp;"中小水（河川）"&amp;"_年間発電",データシート3!$A$1:$AB$1,0),0)/10^3+VLOOKUP(BC198&amp;"_令和4年度",データシート3!A:AB,MATCH("ea_"&amp;"中小水（農業用水路）"&amp;"_年間発電",データシート3!$A$1:$AB$1,0),0)/10^3</f>
        <v>#N/A</v>
      </c>
      <c r="BH198" s="953" t="e">
        <f>VLOOKUP(BC198&amp;"_令和4年度",データシート3!A:AB,MATCH("ea_"&amp;"地熱（蒸気フラッシュ発電）"&amp;"_年間発電",データシート3!$A$1:$AB$1,0),0)/10^3+VLOOKUP(BC198&amp;"_令和4年度",データシート3!A:AB,MATCH("ea_"&amp;"地熱（バイナリー発電）"&amp;"_年間発電",データシート3!$A$1:$AB$1,0),0)/10^3+VLOOKUP(BC198&amp;"_令和4年度",データシート3!A:AB,MATCH("ea_"&amp;"地熱（低温バイナリー発電）"&amp;"_年間発電",データシート3!$A$1:$AB$1,0),0)/10^3</f>
        <v>#N/A</v>
      </c>
      <c r="BI198" s="953" t="e">
        <f t="shared" si="35"/>
        <v>#N/A</v>
      </c>
      <c r="BJ198" s="953" t="e">
        <f>(VLOOKUP($BC198&amp;"_"&amp;$AZ$8,データシート3!$A:$AM,MATCH("da_製造業",データシート3!$A$1:$AM$1,0),0)+VLOOKUP($BC198&amp;"_"&amp;$AZ$8,データシート3!$A:$AM,MATCH("da_建設業・鉱業",データシート3!$A$1:$AM$1,0),0)+VLOOKUP($BC198&amp;"_"&amp;$AZ$8,データシート3!$A:$AM,MATCH("da_農林水産業",データシート3!$A$1:$AM$1,0),0)+VLOOKUP($BC198&amp;"_"&amp;$AZ$8,データシート3!$A:$AM,MATCH("da_業務",データシート3!$A$1:$AM$1,0),0)+VLOOKUP($BC198&amp;"_"&amp;$AZ$8,データシート3!$A:$AM,MATCH("da_家庭",データシート3!$A$1:$AM$1,0),0)+VLOOKUP($BC198&amp;"_"&amp;$AZ$8,データシート3!$A:$AM,MATCH("da_鉄道",データシート3!$A$1:$AM$1,0),0))/10^3</f>
        <v>#N/A</v>
      </c>
      <c r="BK198" s="953" t="e">
        <f t="shared" si="36"/>
        <v>#N/A</v>
      </c>
      <c r="BL198" s="953" t="e">
        <f t="shared" si="37"/>
        <v>#N/A</v>
      </c>
      <c r="BM198" s="953" t="e">
        <f t="shared" si="38"/>
        <v>#N/A</v>
      </c>
    </row>
    <row r="199" spans="50:65">
      <c r="AX199" s="20">
        <f>比較地域マスタ!AD134</f>
        <v>0</v>
      </c>
      <c r="AY199" s="20" t="str">
        <f>IF(IFERROR(比較地域マスタ!$AE134,"")=0,"",IFERROR(比較地域マスタ!$AE134,""))</f>
        <v/>
      </c>
      <c r="BA199" s="24">
        <v>128</v>
      </c>
      <c r="BB199" s="24">
        <v>2</v>
      </c>
      <c r="BC199" s="20">
        <f t="shared" si="39"/>
        <v>0</v>
      </c>
      <c r="BD199" s="20" t="str">
        <f t="shared" si="39"/>
        <v/>
      </c>
      <c r="BE199" s="953" t="e">
        <f>VLOOKUP(BC199&amp;"_令和4年度",データシート3!A:AB,MATCH("ea_"&amp;"太陽光（建物系）"&amp;"_年間発電",データシート3!$A$1:$AB$1,0),0)/10^3+VLOOKUP(BC199&amp;"_令和4年度",データシート3!A:AB,MATCH("ea_"&amp;"太陽光（土地系）"&amp;"_年間発電",データシート3!$A$1:$AB$1,0),0)/10^3</f>
        <v>#N/A</v>
      </c>
      <c r="BF199" s="953" t="e">
        <f>VLOOKUP(BC199&amp;"_令和4年度",データシート3!A:AB,MATCH("ea_"&amp;"風力（陸上）"&amp;"_年間発電",データシート3!$A$1:$AB$1,0),0)/10^3</f>
        <v>#N/A</v>
      </c>
      <c r="BG199" s="953" t="e">
        <f>VLOOKUP(BC199&amp;"_令和4年度",データシート3!A:AB,MATCH("ea_"&amp;"中小水（河川）"&amp;"_年間発電",データシート3!$A$1:$AB$1,0),0)/10^3+VLOOKUP(BC199&amp;"_令和4年度",データシート3!A:AB,MATCH("ea_"&amp;"中小水（農業用水路）"&amp;"_年間発電",データシート3!$A$1:$AB$1,0),0)/10^3</f>
        <v>#N/A</v>
      </c>
      <c r="BH199" s="953" t="e">
        <f>VLOOKUP(BC199&amp;"_令和4年度",データシート3!A:AB,MATCH("ea_"&amp;"地熱（蒸気フラッシュ発電）"&amp;"_年間発電",データシート3!$A$1:$AB$1,0),0)/10^3+VLOOKUP(BC199&amp;"_令和4年度",データシート3!A:AB,MATCH("ea_"&amp;"地熱（バイナリー発電）"&amp;"_年間発電",データシート3!$A$1:$AB$1,0),0)/10^3+VLOOKUP(BC199&amp;"_令和4年度",データシート3!A:AB,MATCH("ea_"&amp;"地熱（低温バイナリー発電）"&amp;"_年間発電",データシート3!$A$1:$AB$1,0),0)/10^3</f>
        <v>#N/A</v>
      </c>
      <c r="BI199" s="953" t="e">
        <f t="shared" si="35"/>
        <v>#N/A</v>
      </c>
      <c r="BJ199" s="953" t="e">
        <f>(VLOOKUP($BC199&amp;"_"&amp;$AZ$8,データシート3!$A:$AM,MATCH("da_製造業",データシート3!$A$1:$AM$1,0),0)+VLOOKUP($BC199&amp;"_"&amp;$AZ$8,データシート3!$A:$AM,MATCH("da_建設業・鉱業",データシート3!$A$1:$AM$1,0),0)+VLOOKUP($BC199&amp;"_"&amp;$AZ$8,データシート3!$A:$AM,MATCH("da_農林水産業",データシート3!$A$1:$AM$1,0),0)+VLOOKUP($BC199&amp;"_"&amp;$AZ$8,データシート3!$A:$AM,MATCH("da_業務",データシート3!$A$1:$AM$1,0),0)+VLOOKUP($BC199&amp;"_"&amp;$AZ$8,データシート3!$A:$AM,MATCH("da_家庭",データシート3!$A$1:$AM$1,0),0)+VLOOKUP($BC199&amp;"_"&amp;$AZ$8,データシート3!$A:$AM,MATCH("da_鉄道",データシート3!$A$1:$AM$1,0),0))/10^3</f>
        <v>#N/A</v>
      </c>
      <c r="BK199" s="953" t="e">
        <f t="shared" si="36"/>
        <v>#N/A</v>
      </c>
      <c r="BL199" s="953" t="e">
        <f t="shared" si="37"/>
        <v>#N/A</v>
      </c>
      <c r="BM199" s="953" t="e">
        <f t="shared" si="38"/>
        <v>#N/A</v>
      </c>
    </row>
    <row r="200" spans="50:65">
      <c r="AX200" s="20">
        <f>比較地域マスタ!AD135</f>
        <v>0</v>
      </c>
      <c r="AY200" s="20" t="str">
        <f>IF(IFERROR(比較地域マスタ!$AE135,"")=0,"",IFERROR(比較地域マスタ!$AE135,""))</f>
        <v/>
      </c>
      <c r="BA200" s="24">
        <v>129</v>
      </c>
      <c r="BB200" s="24">
        <v>2</v>
      </c>
      <c r="BC200" s="20">
        <f t="shared" si="39"/>
        <v>0</v>
      </c>
      <c r="BD200" s="20" t="str">
        <f t="shared" si="39"/>
        <v/>
      </c>
      <c r="BE200" s="953" t="e">
        <f>VLOOKUP(BC200&amp;"_令和4年度",データシート3!A:AB,MATCH("ea_"&amp;"太陽光（建物系）"&amp;"_年間発電",データシート3!$A$1:$AB$1,0),0)/10^3+VLOOKUP(BC200&amp;"_令和4年度",データシート3!A:AB,MATCH("ea_"&amp;"太陽光（土地系）"&amp;"_年間発電",データシート3!$A$1:$AB$1,0),0)/10^3</f>
        <v>#N/A</v>
      </c>
      <c r="BF200" s="953" t="e">
        <f>VLOOKUP(BC200&amp;"_令和4年度",データシート3!A:AB,MATCH("ea_"&amp;"風力（陸上）"&amp;"_年間発電",データシート3!$A$1:$AB$1,0),0)/10^3</f>
        <v>#N/A</v>
      </c>
      <c r="BG200" s="953" t="e">
        <f>VLOOKUP(BC200&amp;"_令和4年度",データシート3!A:AB,MATCH("ea_"&amp;"中小水（河川）"&amp;"_年間発電",データシート3!$A$1:$AB$1,0),0)/10^3+VLOOKUP(BC200&amp;"_令和4年度",データシート3!A:AB,MATCH("ea_"&amp;"中小水（農業用水路）"&amp;"_年間発電",データシート3!$A$1:$AB$1,0),0)/10^3</f>
        <v>#N/A</v>
      </c>
      <c r="BH200" s="953" t="e">
        <f>VLOOKUP(BC200&amp;"_令和4年度",データシート3!A:AB,MATCH("ea_"&amp;"地熱（蒸気フラッシュ発電）"&amp;"_年間発電",データシート3!$A$1:$AB$1,0),0)/10^3+VLOOKUP(BC200&amp;"_令和4年度",データシート3!A:AB,MATCH("ea_"&amp;"地熱（バイナリー発電）"&amp;"_年間発電",データシート3!$A$1:$AB$1,0),0)/10^3+VLOOKUP(BC200&amp;"_令和4年度",データシート3!A:AB,MATCH("ea_"&amp;"地熱（低温バイナリー発電）"&amp;"_年間発電",データシート3!$A$1:$AB$1,0),0)/10^3</f>
        <v>#N/A</v>
      </c>
      <c r="BI200" s="953" t="e">
        <f t="shared" si="35"/>
        <v>#N/A</v>
      </c>
      <c r="BJ200" s="953" t="e">
        <f>(VLOOKUP($BC200&amp;"_"&amp;$AZ$8,データシート3!$A:$AM,MATCH("da_製造業",データシート3!$A$1:$AM$1,0),0)+VLOOKUP($BC200&amp;"_"&amp;$AZ$8,データシート3!$A:$AM,MATCH("da_建設業・鉱業",データシート3!$A$1:$AM$1,0),0)+VLOOKUP($BC200&amp;"_"&amp;$AZ$8,データシート3!$A:$AM,MATCH("da_農林水産業",データシート3!$A$1:$AM$1,0),0)+VLOOKUP($BC200&amp;"_"&amp;$AZ$8,データシート3!$A:$AM,MATCH("da_業務",データシート3!$A$1:$AM$1,0),0)+VLOOKUP($BC200&amp;"_"&amp;$AZ$8,データシート3!$A:$AM,MATCH("da_家庭",データシート3!$A$1:$AM$1,0),0)+VLOOKUP($BC200&amp;"_"&amp;$AZ$8,データシート3!$A:$AM,MATCH("da_鉄道",データシート3!$A$1:$AM$1,0),0))/10^3</f>
        <v>#N/A</v>
      </c>
      <c r="BK200" s="953" t="e">
        <f t="shared" ref="BK200:BK231" si="40">BI200-BJ200</f>
        <v>#N/A</v>
      </c>
      <c r="BL200" s="953" t="e">
        <f t="shared" ref="BL200:BL231" si="41">IF(BK200&gt;0,0,BK200)</f>
        <v>#N/A</v>
      </c>
      <c r="BM200" s="953" t="e">
        <f t="shared" ref="BM200:BM231" si="42">IF(BK200&gt;0,BK200,0)</f>
        <v>#N/A</v>
      </c>
    </row>
    <row r="201" spans="50:65">
      <c r="AX201" s="20">
        <f>比較地域マスタ!AD136</f>
        <v>0</v>
      </c>
      <c r="AY201" s="20" t="str">
        <f>IF(IFERROR(比較地域マスタ!$AE136,"")=0,"",IFERROR(比較地域マスタ!$AE136,""))</f>
        <v/>
      </c>
      <c r="BA201" s="24">
        <v>130</v>
      </c>
      <c r="BB201" s="24">
        <v>2</v>
      </c>
      <c r="BC201" s="20">
        <f t="shared" si="39"/>
        <v>0</v>
      </c>
      <c r="BD201" s="20" t="str">
        <f t="shared" si="39"/>
        <v/>
      </c>
      <c r="BE201" s="953" t="e">
        <f>VLOOKUP(BC201&amp;"_令和4年度",データシート3!A:AB,MATCH("ea_"&amp;"太陽光（建物系）"&amp;"_年間発電",データシート3!$A$1:$AB$1,0),0)/10^3+VLOOKUP(BC201&amp;"_令和4年度",データシート3!A:AB,MATCH("ea_"&amp;"太陽光（土地系）"&amp;"_年間発電",データシート3!$A$1:$AB$1,0),0)/10^3</f>
        <v>#N/A</v>
      </c>
      <c r="BF201" s="953" t="e">
        <f>VLOOKUP(BC201&amp;"_令和4年度",データシート3!A:AB,MATCH("ea_"&amp;"風力（陸上）"&amp;"_年間発電",データシート3!$A$1:$AB$1,0),0)/10^3</f>
        <v>#N/A</v>
      </c>
      <c r="BG201" s="953" t="e">
        <f>VLOOKUP(BC201&amp;"_令和4年度",データシート3!A:AB,MATCH("ea_"&amp;"中小水（河川）"&amp;"_年間発電",データシート3!$A$1:$AB$1,0),0)/10^3+VLOOKUP(BC201&amp;"_令和4年度",データシート3!A:AB,MATCH("ea_"&amp;"中小水（農業用水路）"&amp;"_年間発電",データシート3!$A$1:$AB$1,0),0)/10^3</f>
        <v>#N/A</v>
      </c>
      <c r="BH201" s="953" t="e">
        <f>VLOOKUP(BC201&amp;"_令和4年度",データシート3!A:AB,MATCH("ea_"&amp;"地熱（蒸気フラッシュ発電）"&amp;"_年間発電",データシート3!$A$1:$AB$1,0),0)/10^3+VLOOKUP(BC201&amp;"_令和4年度",データシート3!A:AB,MATCH("ea_"&amp;"地熱（バイナリー発電）"&amp;"_年間発電",データシート3!$A$1:$AB$1,0),0)/10^3+VLOOKUP(BC201&amp;"_令和4年度",データシート3!A:AB,MATCH("ea_"&amp;"地熱（低温バイナリー発電）"&amp;"_年間発電",データシート3!$A$1:$AB$1,0),0)/10^3</f>
        <v>#N/A</v>
      </c>
      <c r="BI201" s="953" t="e">
        <f t="shared" ref="BI201:BI251" si="43">SUM(BE201:BH201)</f>
        <v>#N/A</v>
      </c>
      <c r="BJ201" s="953" t="e">
        <f>(VLOOKUP($BC201&amp;"_"&amp;$AZ$8,データシート3!$A:$AM,MATCH("da_製造業",データシート3!$A$1:$AM$1,0),0)+VLOOKUP($BC201&amp;"_"&amp;$AZ$8,データシート3!$A:$AM,MATCH("da_建設業・鉱業",データシート3!$A$1:$AM$1,0),0)+VLOOKUP($BC201&amp;"_"&amp;$AZ$8,データシート3!$A:$AM,MATCH("da_農林水産業",データシート3!$A$1:$AM$1,0),0)+VLOOKUP($BC201&amp;"_"&amp;$AZ$8,データシート3!$A:$AM,MATCH("da_業務",データシート3!$A$1:$AM$1,0),0)+VLOOKUP($BC201&amp;"_"&amp;$AZ$8,データシート3!$A:$AM,MATCH("da_家庭",データシート3!$A$1:$AM$1,0),0)+VLOOKUP($BC201&amp;"_"&amp;$AZ$8,データシート3!$A:$AM,MATCH("da_鉄道",データシート3!$A$1:$AM$1,0),0))/10^3</f>
        <v>#N/A</v>
      </c>
      <c r="BK201" s="953" t="e">
        <f t="shared" si="40"/>
        <v>#N/A</v>
      </c>
      <c r="BL201" s="953" t="e">
        <f t="shared" si="41"/>
        <v>#N/A</v>
      </c>
      <c r="BM201" s="953" t="e">
        <f t="shared" si="42"/>
        <v>#N/A</v>
      </c>
    </row>
    <row r="202" spans="50:65">
      <c r="AX202" s="20">
        <f>比較地域マスタ!AD137</f>
        <v>0</v>
      </c>
      <c r="AY202" s="20" t="str">
        <f>IF(IFERROR(比較地域マスタ!$AE137,"")=0,"",IFERROR(比較地域マスタ!$AE137,""))</f>
        <v/>
      </c>
      <c r="BA202" s="24">
        <v>131</v>
      </c>
      <c r="BB202" s="24">
        <v>2</v>
      </c>
      <c r="BC202" s="20">
        <f t="shared" si="39"/>
        <v>0</v>
      </c>
      <c r="BD202" s="20" t="str">
        <f t="shared" si="39"/>
        <v/>
      </c>
      <c r="BE202" s="953" t="e">
        <f>VLOOKUP(BC202&amp;"_令和4年度",データシート3!A:AB,MATCH("ea_"&amp;"太陽光（建物系）"&amp;"_年間発電",データシート3!$A$1:$AB$1,0),0)/10^3+VLOOKUP(BC202&amp;"_令和4年度",データシート3!A:AB,MATCH("ea_"&amp;"太陽光（土地系）"&amp;"_年間発電",データシート3!$A$1:$AB$1,0),0)/10^3</f>
        <v>#N/A</v>
      </c>
      <c r="BF202" s="953" t="e">
        <f>VLOOKUP(BC202&amp;"_令和4年度",データシート3!A:AB,MATCH("ea_"&amp;"風力（陸上）"&amp;"_年間発電",データシート3!$A$1:$AB$1,0),0)/10^3</f>
        <v>#N/A</v>
      </c>
      <c r="BG202" s="953" t="e">
        <f>VLOOKUP(BC202&amp;"_令和4年度",データシート3!A:AB,MATCH("ea_"&amp;"中小水（河川）"&amp;"_年間発電",データシート3!$A$1:$AB$1,0),0)/10^3+VLOOKUP(BC202&amp;"_令和4年度",データシート3!A:AB,MATCH("ea_"&amp;"中小水（農業用水路）"&amp;"_年間発電",データシート3!$A$1:$AB$1,0),0)/10^3</f>
        <v>#N/A</v>
      </c>
      <c r="BH202" s="953" t="e">
        <f>VLOOKUP(BC202&amp;"_令和4年度",データシート3!A:AB,MATCH("ea_"&amp;"地熱（蒸気フラッシュ発電）"&amp;"_年間発電",データシート3!$A$1:$AB$1,0),0)/10^3+VLOOKUP(BC202&amp;"_令和4年度",データシート3!A:AB,MATCH("ea_"&amp;"地熱（バイナリー発電）"&amp;"_年間発電",データシート3!$A$1:$AB$1,0),0)/10^3+VLOOKUP(BC202&amp;"_令和4年度",データシート3!A:AB,MATCH("ea_"&amp;"地熱（低温バイナリー発電）"&amp;"_年間発電",データシート3!$A$1:$AB$1,0),0)/10^3</f>
        <v>#N/A</v>
      </c>
      <c r="BI202" s="953" t="e">
        <f t="shared" si="43"/>
        <v>#N/A</v>
      </c>
      <c r="BJ202" s="953" t="e">
        <f>(VLOOKUP($BC202&amp;"_"&amp;$AZ$8,データシート3!$A:$AM,MATCH("da_製造業",データシート3!$A$1:$AM$1,0),0)+VLOOKUP($BC202&amp;"_"&amp;$AZ$8,データシート3!$A:$AM,MATCH("da_建設業・鉱業",データシート3!$A$1:$AM$1,0),0)+VLOOKUP($BC202&amp;"_"&amp;$AZ$8,データシート3!$A:$AM,MATCH("da_農林水産業",データシート3!$A$1:$AM$1,0),0)+VLOOKUP($BC202&amp;"_"&amp;$AZ$8,データシート3!$A:$AM,MATCH("da_業務",データシート3!$A$1:$AM$1,0),0)+VLOOKUP($BC202&amp;"_"&amp;$AZ$8,データシート3!$A:$AM,MATCH("da_家庭",データシート3!$A$1:$AM$1,0),0)+VLOOKUP($BC202&amp;"_"&amp;$AZ$8,データシート3!$A:$AM,MATCH("da_鉄道",データシート3!$A$1:$AM$1,0),0))/10^3</f>
        <v>#N/A</v>
      </c>
      <c r="BK202" s="953" t="e">
        <f t="shared" si="40"/>
        <v>#N/A</v>
      </c>
      <c r="BL202" s="953" t="e">
        <f t="shared" si="41"/>
        <v>#N/A</v>
      </c>
      <c r="BM202" s="953" t="e">
        <f t="shared" si="42"/>
        <v>#N/A</v>
      </c>
    </row>
    <row r="203" spans="50:65">
      <c r="AX203" s="20">
        <f>比較地域マスタ!AD138</f>
        <v>0</v>
      </c>
      <c r="AY203" s="20" t="str">
        <f>IF(IFERROR(比較地域マスタ!$AE138,"")=0,"",IFERROR(比較地域マスタ!$AE138,""))</f>
        <v/>
      </c>
      <c r="BA203" s="24">
        <v>132</v>
      </c>
      <c r="BB203" s="24">
        <v>2</v>
      </c>
      <c r="BC203" s="20">
        <f t="shared" si="39"/>
        <v>0</v>
      </c>
      <c r="BD203" s="20" t="str">
        <f t="shared" si="39"/>
        <v/>
      </c>
      <c r="BE203" s="953" t="e">
        <f>VLOOKUP(BC203&amp;"_令和4年度",データシート3!A:AB,MATCH("ea_"&amp;"太陽光（建物系）"&amp;"_年間発電",データシート3!$A$1:$AB$1,0),0)/10^3+VLOOKUP(BC203&amp;"_令和4年度",データシート3!A:AB,MATCH("ea_"&amp;"太陽光（土地系）"&amp;"_年間発電",データシート3!$A$1:$AB$1,0),0)/10^3</f>
        <v>#N/A</v>
      </c>
      <c r="BF203" s="953" t="e">
        <f>VLOOKUP(BC203&amp;"_令和4年度",データシート3!A:AB,MATCH("ea_"&amp;"風力（陸上）"&amp;"_年間発電",データシート3!$A$1:$AB$1,0),0)/10^3</f>
        <v>#N/A</v>
      </c>
      <c r="BG203" s="953" t="e">
        <f>VLOOKUP(BC203&amp;"_令和4年度",データシート3!A:AB,MATCH("ea_"&amp;"中小水（河川）"&amp;"_年間発電",データシート3!$A$1:$AB$1,0),0)/10^3+VLOOKUP(BC203&amp;"_令和4年度",データシート3!A:AB,MATCH("ea_"&amp;"中小水（農業用水路）"&amp;"_年間発電",データシート3!$A$1:$AB$1,0),0)/10^3</f>
        <v>#N/A</v>
      </c>
      <c r="BH203" s="953" t="e">
        <f>VLOOKUP(BC203&amp;"_令和4年度",データシート3!A:AB,MATCH("ea_"&amp;"地熱（蒸気フラッシュ発電）"&amp;"_年間発電",データシート3!$A$1:$AB$1,0),0)/10^3+VLOOKUP(BC203&amp;"_令和4年度",データシート3!A:AB,MATCH("ea_"&amp;"地熱（バイナリー発電）"&amp;"_年間発電",データシート3!$A$1:$AB$1,0),0)/10^3+VLOOKUP(BC203&amp;"_令和4年度",データシート3!A:AB,MATCH("ea_"&amp;"地熱（低温バイナリー発電）"&amp;"_年間発電",データシート3!$A$1:$AB$1,0),0)/10^3</f>
        <v>#N/A</v>
      </c>
      <c r="BI203" s="953" t="e">
        <f t="shared" si="43"/>
        <v>#N/A</v>
      </c>
      <c r="BJ203" s="953" t="e">
        <f>(VLOOKUP($BC203&amp;"_"&amp;$AZ$8,データシート3!$A:$AM,MATCH("da_製造業",データシート3!$A$1:$AM$1,0),0)+VLOOKUP($BC203&amp;"_"&amp;$AZ$8,データシート3!$A:$AM,MATCH("da_建設業・鉱業",データシート3!$A$1:$AM$1,0),0)+VLOOKUP($BC203&amp;"_"&amp;$AZ$8,データシート3!$A:$AM,MATCH("da_農林水産業",データシート3!$A$1:$AM$1,0),0)+VLOOKUP($BC203&amp;"_"&amp;$AZ$8,データシート3!$A:$AM,MATCH("da_業務",データシート3!$A$1:$AM$1,0),0)+VLOOKUP($BC203&amp;"_"&amp;$AZ$8,データシート3!$A:$AM,MATCH("da_家庭",データシート3!$A$1:$AM$1,0),0)+VLOOKUP($BC203&amp;"_"&amp;$AZ$8,データシート3!$A:$AM,MATCH("da_鉄道",データシート3!$A$1:$AM$1,0),0))/10^3</f>
        <v>#N/A</v>
      </c>
      <c r="BK203" s="953" t="e">
        <f t="shared" si="40"/>
        <v>#N/A</v>
      </c>
      <c r="BL203" s="953" t="e">
        <f t="shared" si="41"/>
        <v>#N/A</v>
      </c>
      <c r="BM203" s="953" t="e">
        <f t="shared" si="42"/>
        <v>#N/A</v>
      </c>
    </row>
    <row r="204" spans="50:65">
      <c r="AX204" s="20">
        <f>比較地域マスタ!AD139</f>
        <v>0</v>
      </c>
      <c r="AY204" s="20" t="str">
        <f>IF(IFERROR(比較地域マスタ!$AE139,"")=0,"",IFERROR(比較地域マスタ!$AE139,""))</f>
        <v/>
      </c>
      <c r="BA204" s="24">
        <v>133</v>
      </c>
      <c r="BB204" s="24">
        <v>2</v>
      </c>
      <c r="BC204" s="20">
        <f t="shared" si="39"/>
        <v>0</v>
      </c>
      <c r="BD204" s="20" t="str">
        <f t="shared" si="39"/>
        <v/>
      </c>
      <c r="BE204" s="953" t="e">
        <f>VLOOKUP(BC204&amp;"_令和4年度",データシート3!A:AB,MATCH("ea_"&amp;"太陽光（建物系）"&amp;"_年間発電",データシート3!$A$1:$AB$1,0),0)/10^3+VLOOKUP(BC204&amp;"_令和4年度",データシート3!A:AB,MATCH("ea_"&amp;"太陽光（土地系）"&amp;"_年間発電",データシート3!$A$1:$AB$1,0),0)/10^3</f>
        <v>#N/A</v>
      </c>
      <c r="BF204" s="953" t="e">
        <f>VLOOKUP(BC204&amp;"_令和4年度",データシート3!A:AB,MATCH("ea_"&amp;"風力（陸上）"&amp;"_年間発電",データシート3!$A$1:$AB$1,0),0)/10^3</f>
        <v>#N/A</v>
      </c>
      <c r="BG204" s="953" t="e">
        <f>VLOOKUP(BC204&amp;"_令和4年度",データシート3!A:AB,MATCH("ea_"&amp;"中小水（河川）"&amp;"_年間発電",データシート3!$A$1:$AB$1,0),0)/10^3+VLOOKUP(BC204&amp;"_令和4年度",データシート3!A:AB,MATCH("ea_"&amp;"中小水（農業用水路）"&amp;"_年間発電",データシート3!$A$1:$AB$1,0),0)/10^3</f>
        <v>#N/A</v>
      </c>
      <c r="BH204" s="953" t="e">
        <f>VLOOKUP(BC204&amp;"_令和4年度",データシート3!A:AB,MATCH("ea_"&amp;"地熱（蒸気フラッシュ発電）"&amp;"_年間発電",データシート3!$A$1:$AB$1,0),0)/10^3+VLOOKUP(BC204&amp;"_令和4年度",データシート3!A:AB,MATCH("ea_"&amp;"地熱（バイナリー発電）"&amp;"_年間発電",データシート3!$A$1:$AB$1,0),0)/10^3+VLOOKUP(BC204&amp;"_令和4年度",データシート3!A:AB,MATCH("ea_"&amp;"地熱（低温バイナリー発電）"&amp;"_年間発電",データシート3!$A$1:$AB$1,0),0)/10^3</f>
        <v>#N/A</v>
      </c>
      <c r="BI204" s="953" t="e">
        <f t="shared" si="43"/>
        <v>#N/A</v>
      </c>
      <c r="BJ204" s="953" t="e">
        <f>(VLOOKUP($BC204&amp;"_"&amp;$AZ$8,データシート3!$A:$AM,MATCH("da_製造業",データシート3!$A$1:$AM$1,0),0)+VLOOKUP($BC204&amp;"_"&amp;$AZ$8,データシート3!$A:$AM,MATCH("da_建設業・鉱業",データシート3!$A$1:$AM$1,0),0)+VLOOKUP($BC204&amp;"_"&amp;$AZ$8,データシート3!$A:$AM,MATCH("da_農林水産業",データシート3!$A$1:$AM$1,0),0)+VLOOKUP($BC204&amp;"_"&amp;$AZ$8,データシート3!$A:$AM,MATCH("da_業務",データシート3!$A$1:$AM$1,0),0)+VLOOKUP($BC204&amp;"_"&amp;$AZ$8,データシート3!$A:$AM,MATCH("da_家庭",データシート3!$A$1:$AM$1,0),0)+VLOOKUP($BC204&amp;"_"&amp;$AZ$8,データシート3!$A:$AM,MATCH("da_鉄道",データシート3!$A$1:$AM$1,0),0))/10^3</f>
        <v>#N/A</v>
      </c>
      <c r="BK204" s="953" t="e">
        <f t="shared" si="40"/>
        <v>#N/A</v>
      </c>
      <c r="BL204" s="953" t="e">
        <f t="shared" si="41"/>
        <v>#N/A</v>
      </c>
      <c r="BM204" s="953" t="e">
        <f t="shared" si="42"/>
        <v>#N/A</v>
      </c>
    </row>
    <row r="205" spans="50:65">
      <c r="AX205" s="20">
        <f>比較地域マスタ!AD140</f>
        <v>0</v>
      </c>
      <c r="AY205" s="20" t="str">
        <f>IF(IFERROR(比較地域マスタ!$AE140,"")=0,"",IFERROR(比較地域マスタ!$AE140,""))</f>
        <v/>
      </c>
      <c r="BA205" s="24">
        <v>134</v>
      </c>
      <c r="BB205" s="24">
        <v>2</v>
      </c>
      <c r="BC205" s="20">
        <f t="shared" si="39"/>
        <v>0</v>
      </c>
      <c r="BD205" s="20" t="str">
        <f t="shared" si="39"/>
        <v/>
      </c>
      <c r="BE205" s="953" t="e">
        <f>VLOOKUP(BC205&amp;"_令和4年度",データシート3!A:AB,MATCH("ea_"&amp;"太陽光（建物系）"&amp;"_年間発電",データシート3!$A$1:$AB$1,0),0)/10^3+VLOOKUP(BC205&amp;"_令和4年度",データシート3!A:AB,MATCH("ea_"&amp;"太陽光（土地系）"&amp;"_年間発電",データシート3!$A$1:$AB$1,0),0)/10^3</f>
        <v>#N/A</v>
      </c>
      <c r="BF205" s="953" t="e">
        <f>VLOOKUP(BC205&amp;"_令和4年度",データシート3!A:AB,MATCH("ea_"&amp;"風力（陸上）"&amp;"_年間発電",データシート3!$A$1:$AB$1,0),0)/10^3</f>
        <v>#N/A</v>
      </c>
      <c r="BG205" s="953" t="e">
        <f>VLOOKUP(BC205&amp;"_令和4年度",データシート3!A:AB,MATCH("ea_"&amp;"中小水（河川）"&amp;"_年間発電",データシート3!$A$1:$AB$1,0),0)/10^3+VLOOKUP(BC205&amp;"_令和4年度",データシート3!A:AB,MATCH("ea_"&amp;"中小水（農業用水路）"&amp;"_年間発電",データシート3!$A$1:$AB$1,0),0)/10^3</f>
        <v>#N/A</v>
      </c>
      <c r="BH205" s="953" t="e">
        <f>VLOOKUP(BC205&amp;"_令和4年度",データシート3!A:AB,MATCH("ea_"&amp;"地熱（蒸気フラッシュ発電）"&amp;"_年間発電",データシート3!$A$1:$AB$1,0),0)/10^3+VLOOKUP(BC205&amp;"_令和4年度",データシート3!A:AB,MATCH("ea_"&amp;"地熱（バイナリー発電）"&amp;"_年間発電",データシート3!$A$1:$AB$1,0),0)/10^3+VLOOKUP(BC205&amp;"_令和4年度",データシート3!A:AB,MATCH("ea_"&amp;"地熱（低温バイナリー発電）"&amp;"_年間発電",データシート3!$A$1:$AB$1,0),0)/10^3</f>
        <v>#N/A</v>
      </c>
      <c r="BI205" s="953" t="e">
        <f t="shared" si="43"/>
        <v>#N/A</v>
      </c>
      <c r="BJ205" s="953" t="e">
        <f>(VLOOKUP($BC205&amp;"_"&amp;$AZ$8,データシート3!$A:$AM,MATCH("da_製造業",データシート3!$A$1:$AM$1,0),0)+VLOOKUP($BC205&amp;"_"&amp;$AZ$8,データシート3!$A:$AM,MATCH("da_建設業・鉱業",データシート3!$A$1:$AM$1,0),0)+VLOOKUP($BC205&amp;"_"&amp;$AZ$8,データシート3!$A:$AM,MATCH("da_農林水産業",データシート3!$A$1:$AM$1,0),0)+VLOOKUP($BC205&amp;"_"&amp;$AZ$8,データシート3!$A:$AM,MATCH("da_業務",データシート3!$A$1:$AM$1,0),0)+VLOOKUP($BC205&amp;"_"&amp;$AZ$8,データシート3!$A:$AM,MATCH("da_家庭",データシート3!$A$1:$AM$1,0),0)+VLOOKUP($BC205&amp;"_"&amp;$AZ$8,データシート3!$A:$AM,MATCH("da_鉄道",データシート3!$A$1:$AM$1,0),0))/10^3</f>
        <v>#N/A</v>
      </c>
      <c r="BK205" s="953" t="e">
        <f t="shared" si="40"/>
        <v>#N/A</v>
      </c>
      <c r="BL205" s="953" t="e">
        <f t="shared" si="41"/>
        <v>#N/A</v>
      </c>
      <c r="BM205" s="953" t="e">
        <f t="shared" si="42"/>
        <v>#N/A</v>
      </c>
    </row>
    <row r="206" spans="50:65">
      <c r="AX206" s="20">
        <f>比較地域マスタ!AD141</f>
        <v>0</v>
      </c>
      <c r="AY206" s="20" t="str">
        <f>IF(IFERROR(比較地域マスタ!$AE141,"")=0,"",IFERROR(比較地域マスタ!$AE141,""))</f>
        <v/>
      </c>
      <c r="BA206" s="24">
        <v>135</v>
      </c>
      <c r="BB206" s="24">
        <v>2</v>
      </c>
      <c r="BC206" s="20">
        <f t="shared" si="39"/>
        <v>0</v>
      </c>
      <c r="BD206" s="20" t="str">
        <f t="shared" si="39"/>
        <v/>
      </c>
      <c r="BE206" s="953" t="e">
        <f>VLOOKUP(BC206&amp;"_令和4年度",データシート3!A:AB,MATCH("ea_"&amp;"太陽光（建物系）"&amp;"_年間発電",データシート3!$A$1:$AB$1,0),0)/10^3+VLOOKUP(BC206&amp;"_令和4年度",データシート3!A:AB,MATCH("ea_"&amp;"太陽光（土地系）"&amp;"_年間発電",データシート3!$A$1:$AB$1,0),0)/10^3</f>
        <v>#N/A</v>
      </c>
      <c r="BF206" s="953" t="e">
        <f>VLOOKUP(BC206&amp;"_令和4年度",データシート3!A:AB,MATCH("ea_"&amp;"風力（陸上）"&amp;"_年間発電",データシート3!$A$1:$AB$1,0),0)/10^3</f>
        <v>#N/A</v>
      </c>
      <c r="BG206" s="953" t="e">
        <f>VLOOKUP(BC206&amp;"_令和4年度",データシート3!A:AB,MATCH("ea_"&amp;"中小水（河川）"&amp;"_年間発電",データシート3!$A$1:$AB$1,0),0)/10^3+VLOOKUP(BC206&amp;"_令和4年度",データシート3!A:AB,MATCH("ea_"&amp;"中小水（農業用水路）"&amp;"_年間発電",データシート3!$A$1:$AB$1,0),0)/10^3</f>
        <v>#N/A</v>
      </c>
      <c r="BH206" s="953" t="e">
        <f>VLOOKUP(BC206&amp;"_令和4年度",データシート3!A:AB,MATCH("ea_"&amp;"地熱（蒸気フラッシュ発電）"&amp;"_年間発電",データシート3!$A$1:$AB$1,0),0)/10^3+VLOOKUP(BC206&amp;"_令和4年度",データシート3!A:AB,MATCH("ea_"&amp;"地熱（バイナリー発電）"&amp;"_年間発電",データシート3!$A$1:$AB$1,0),0)/10^3+VLOOKUP(BC206&amp;"_令和4年度",データシート3!A:AB,MATCH("ea_"&amp;"地熱（低温バイナリー発電）"&amp;"_年間発電",データシート3!$A$1:$AB$1,0),0)/10^3</f>
        <v>#N/A</v>
      </c>
      <c r="BI206" s="953" t="e">
        <f t="shared" si="43"/>
        <v>#N/A</v>
      </c>
      <c r="BJ206" s="953" t="e">
        <f>(VLOOKUP($BC206&amp;"_"&amp;$AZ$8,データシート3!$A:$AM,MATCH("da_製造業",データシート3!$A$1:$AM$1,0),0)+VLOOKUP($BC206&amp;"_"&amp;$AZ$8,データシート3!$A:$AM,MATCH("da_建設業・鉱業",データシート3!$A$1:$AM$1,0),0)+VLOOKUP($BC206&amp;"_"&amp;$AZ$8,データシート3!$A:$AM,MATCH("da_農林水産業",データシート3!$A$1:$AM$1,0),0)+VLOOKUP($BC206&amp;"_"&amp;$AZ$8,データシート3!$A:$AM,MATCH("da_業務",データシート3!$A$1:$AM$1,0),0)+VLOOKUP($BC206&amp;"_"&amp;$AZ$8,データシート3!$A:$AM,MATCH("da_家庭",データシート3!$A$1:$AM$1,0),0)+VLOOKUP($BC206&amp;"_"&amp;$AZ$8,データシート3!$A:$AM,MATCH("da_鉄道",データシート3!$A$1:$AM$1,0),0))/10^3</f>
        <v>#N/A</v>
      </c>
      <c r="BK206" s="953" t="e">
        <f t="shared" si="40"/>
        <v>#N/A</v>
      </c>
      <c r="BL206" s="953" t="e">
        <f t="shared" si="41"/>
        <v>#N/A</v>
      </c>
      <c r="BM206" s="953" t="e">
        <f t="shared" si="42"/>
        <v>#N/A</v>
      </c>
    </row>
    <row r="207" spans="50:65">
      <c r="AX207" s="20">
        <f>比較地域マスタ!AD142</f>
        <v>0</v>
      </c>
      <c r="AY207" s="20" t="str">
        <f>IF(IFERROR(比較地域マスタ!$AE142,"")=0,"",IFERROR(比較地域マスタ!$AE142,""))</f>
        <v/>
      </c>
      <c r="BA207" s="24">
        <v>136</v>
      </c>
      <c r="BB207" s="24">
        <v>2</v>
      </c>
      <c r="BC207" s="20">
        <f t="shared" si="39"/>
        <v>0</v>
      </c>
      <c r="BD207" s="20" t="str">
        <f t="shared" si="39"/>
        <v/>
      </c>
      <c r="BE207" s="953" t="e">
        <f>VLOOKUP(BC207&amp;"_令和4年度",データシート3!A:AB,MATCH("ea_"&amp;"太陽光（建物系）"&amp;"_年間発電",データシート3!$A$1:$AB$1,0),0)/10^3+VLOOKUP(BC207&amp;"_令和4年度",データシート3!A:AB,MATCH("ea_"&amp;"太陽光（土地系）"&amp;"_年間発電",データシート3!$A$1:$AB$1,0),0)/10^3</f>
        <v>#N/A</v>
      </c>
      <c r="BF207" s="953" t="e">
        <f>VLOOKUP(BC207&amp;"_令和4年度",データシート3!A:AB,MATCH("ea_"&amp;"風力（陸上）"&amp;"_年間発電",データシート3!$A$1:$AB$1,0),0)/10^3</f>
        <v>#N/A</v>
      </c>
      <c r="BG207" s="953" t="e">
        <f>VLOOKUP(BC207&amp;"_令和4年度",データシート3!A:AB,MATCH("ea_"&amp;"中小水（河川）"&amp;"_年間発電",データシート3!$A$1:$AB$1,0),0)/10^3+VLOOKUP(BC207&amp;"_令和4年度",データシート3!A:AB,MATCH("ea_"&amp;"中小水（農業用水路）"&amp;"_年間発電",データシート3!$A$1:$AB$1,0),0)/10^3</f>
        <v>#N/A</v>
      </c>
      <c r="BH207" s="953" t="e">
        <f>VLOOKUP(BC207&amp;"_令和4年度",データシート3!A:AB,MATCH("ea_"&amp;"地熱（蒸気フラッシュ発電）"&amp;"_年間発電",データシート3!$A$1:$AB$1,0),0)/10^3+VLOOKUP(BC207&amp;"_令和4年度",データシート3!A:AB,MATCH("ea_"&amp;"地熱（バイナリー発電）"&amp;"_年間発電",データシート3!$A$1:$AB$1,0),0)/10^3+VLOOKUP(BC207&amp;"_令和4年度",データシート3!A:AB,MATCH("ea_"&amp;"地熱（低温バイナリー発電）"&amp;"_年間発電",データシート3!$A$1:$AB$1,0),0)/10^3</f>
        <v>#N/A</v>
      </c>
      <c r="BI207" s="953" t="e">
        <f t="shared" si="43"/>
        <v>#N/A</v>
      </c>
      <c r="BJ207" s="953" t="e">
        <f>(VLOOKUP($BC207&amp;"_"&amp;$AZ$8,データシート3!$A:$AM,MATCH("da_製造業",データシート3!$A$1:$AM$1,0),0)+VLOOKUP($BC207&amp;"_"&amp;$AZ$8,データシート3!$A:$AM,MATCH("da_建設業・鉱業",データシート3!$A$1:$AM$1,0),0)+VLOOKUP($BC207&amp;"_"&amp;$AZ$8,データシート3!$A:$AM,MATCH("da_農林水産業",データシート3!$A$1:$AM$1,0),0)+VLOOKUP($BC207&amp;"_"&amp;$AZ$8,データシート3!$A:$AM,MATCH("da_業務",データシート3!$A$1:$AM$1,0),0)+VLOOKUP($BC207&amp;"_"&amp;$AZ$8,データシート3!$A:$AM,MATCH("da_家庭",データシート3!$A$1:$AM$1,0),0)+VLOOKUP($BC207&amp;"_"&amp;$AZ$8,データシート3!$A:$AM,MATCH("da_鉄道",データシート3!$A$1:$AM$1,0),0))/10^3</f>
        <v>#N/A</v>
      </c>
      <c r="BK207" s="953" t="e">
        <f t="shared" si="40"/>
        <v>#N/A</v>
      </c>
      <c r="BL207" s="953" t="e">
        <f t="shared" si="41"/>
        <v>#N/A</v>
      </c>
      <c r="BM207" s="953" t="e">
        <f t="shared" si="42"/>
        <v>#N/A</v>
      </c>
    </row>
    <row r="208" spans="50:65">
      <c r="AX208" s="20">
        <f>比較地域マスタ!AD143</f>
        <v>0</v>
      </c>
      <c r="AY208" s="20" t="str">
        <f>IF(IFERROR(比較地域マスタ!$AE143,"")=0,"",IFERROR(比較地域マスタ!$AE143,""))</f>
        <v/>
      </c>
      <c r="BA208" s="24">
        <v>137</v>
      </c>
      <c r="BB208" s="24">
        <v>2</v>
      </c>
      <c r="BC208" s="20">
        <f t="shared" si="39"/>
        <v>0</v>
      </c>
      <c r="BD208" s="20" t="str">
        <f t="shared" si="39"/>
        <v/>
      </c>
      <c r="BE208" s="953" t="e">
        <f>VLOOKUP(BC208&amp;"_令和4年度",データシート3!A:AB,MATCH("ea_"&amp;"太陽光（建物系）"&amp;"_年間発電",データシート3!$A$1:$AB$1,0),0)/10^3+VLOOKUP(BC208&amp;"_令和4年度",データシート3!A:AB,MATCH("ea_"&amp;"太陽光（土地系）"&amp;"_年間発電",データシート3!$A$1:$AB$1,0),0)/10^3</f>
        <v>#N/A</v>
      </c>
      <c r="BF208" s="953" t="e">
        <f>VLOOKUP(BC208&amp;"_令和4年度",データシート3!A:AB,MATCH("ea_"&amp;"風力（陸上）"&amp;"_年間発電",データシート3!$A$1:$AB$1,0),0)/10^3</f>
        <v>#N/A</v>
      </c>
      <c r="BG208" s="953" t="e">
        <f>VLOOKUP(BC208&amp;"_令和4年度",データシート3!A:AB,MATCH("ea_"&amp;"中小水（河川）"&amp;"_年間発電",データシート3!$A$1:$AB$1,0),0)/10^3+VLOOKUP(BC208&amp;"_令和4年度",データシート3!A:AB,MATCH("ea_"&amp;"中小水（農業用水路）"&amp;"_年間発電",データシート3!$A$1:$AB$1,0),0)/10^3</f>
        <v>#N/A</v>
      </c>
      <c r="BH208" s="953" t="e">
        <f>VLOOKUP(BC208&amp;"_令和4年度",データシート3!A:AB,MATCH("ea_"&amp;"地熱（蒸気フラッシュ発電）"&amp;"_年間発電",データシート3!$A$1:$AB$1,0),0)/10^3+VLOOKUP(BC208&amp;"_令和4年度",データシート3!A:AB,MATCH("ea_"&amp;"地熱（バイナリー発電）"&amp;"_年間発電",データシート3!$A$1:$AB$1,0),0)/10^3+VLOOKUP(BC208&amp;"_令和4年度",データシート3!A:AB,MATCH("ea_"&amp;"地熱（低温バイナリー発電）"&amp;"_年間発電",データシート3!$A$1:$AB$1,0),0)/10^3</f>
        <v>#N/A</v>
      </c>
      <c r="BI208" s="953" t="e">
        <f t="shared" si="43"/>
        <v>#N/A</v>
      </c>
      <c r="BJ208" s="953" t="e">
        <f>(VLOOKUP($BC208&amp;"_"&amp;$AZ$8,データシート3!$A:$AM,MATCH("da_製造業",データシート3!$A$1:$AM$1,0),0)+VLOOKUP($BC208&amp;"_"&amp;$AZ$8,データシート3!$A:$AM,MATCH("da_建設業・鉱業",データシート3!$A$1:$AM$1,0),0)+VLOOKUP($BC208&amp;"_"&amp;$AZ$8,データシート3!$A:$AM,MATCH("da_農林水産業",データシート3!$A$1:$AM$1,0),0)+VLOOKUP($BC208&amp;"_"&amp;$AZ$8,データシート3!$A:$AM,MATCH("da_業務",データシート3!$A$1:$AM$1,0),0)+VLOOKUP($BC208&amp;"_"&amp;$AZ$8,データシート3!$A:$AM,MATCH("da_家庭",データシート3!$A$1:$AM$1,0),0)+VLOOKUP($BC208&amp;"_"&amp;$AZ$8,データシート3!$A:$AM,MATCH("da_鉄道",データシート3!$A$1:$AM$1,0),0))/10^3</f>
        <v>#N/A</v>
      </c>
      <c r="BK208" s="953" t="e">
        <f t="shared" si="40"/>
        <v>#N/A</v>
      </c>
      <c r="BL208" s="953" t="e">
        <f t="shared" si="41"/>
        <v>#N/A</v>
      </c>
      <c r="BM208" s="953" t="e">
        <f t="shared" si="42"/>
        <v>#N/A</v>
      </c>
    </row>
    <row r="209" spans="50:65">
      <c r="AX209" s="20">
        <f>比較地域マスタ!AD144</f>
        <v>0</v>
      </c>
      <c r="AY209" s="20" t="str">
        <f>IF(IFERROR(比較地域マスタ!$AE144,"")=0,"",IFERROR(比較地域マスタ!$AE144,""))</f>
        <v/>
      </c>
      <c r="BA209" s="24">
        <v>138</v>
      </c>
      <c r="BB209" s="24">
        <v>2</v>
      </c>
      <c r="BC209" s="20">
        <f t="shared" si="39"/>
        <v>0</v>
      </c>
      <c r="BD209" s="20" t="str">
        <f t="shared" si="39"/>
        <v/>
      </c>
      <c r="BE209" s="953" t="e">
        <f>VLOOKUP(BC209&amp;"_令和4年度",データシート3!A:AB,MATCH("ea_"&amp;"太陽光（建物系）"&amp;"_年間発電",データシート3!$A$1:$AB$1,0),0)/10^3+VLOOKUP(BC209&amp;"_令和4年度",データシート3!A:AB,MATCH("ea_"&amp;"太陽光（土地系）"&amp;"_年間発電",データシート3!$A$1:$AB$1,0),0)/10^3</f>
        <v>#N/A</v>
      </c>
      <c r="BF209" s="953" t="e">
        <f>VLOOKUP(BC209&amp;"_令和4年度",データシート3!A:AB,MATCH("ea_"&amp;"風力（陸上）"&amp;"_年間発電",データシート3!$A$1:$AB$1,0),0)/10^3</f>
        <v>#N/A</v>
      </c>
      <c r="BG209" s="953" t="e">
        <f>VLOOKUP(BC209&amp;"_令和4年度",データシート3!A:AB,MATCH("ea_"&amp;"中小水（河川）"&amp;"_年間発電",データシート3!$A$1:$AB$1,0),0)/10^3+VLOOKUP(BC209&amp;"_令和4年度",データシート3!A:AB,MATCH("ea_"&amp;"中小水（農業用水路）"&amp;"_年間発電",データシート3!$A$1:$AB$1,0),0)/10^3</f>
        <v>#N/A</v>
      </c>
      <c r="BH209" s="953" t="e">
        <f>VLOOKUP(BC209&amp;"_令和4年度",データシート3!A:AB,MATCH("ea_"&amp;"地熱（蒸気フラッシュ発電）"&amp;"_年間発電",データシート3!$A$1:$AB$1,0),0)/10^3+VLOOKUP(BC209&amp;"_令和4年度",データシート3!A:AB,MATCH("ea_"&amp;"地熱（バイナリー発電）"&amp;"_年間発電",データシート3!$A$1:$AB$1,0),0)/10^3+VLOOKUP(BC209&amp;"_令和4年度",データシート3!A:AB,MATCH("ea_"&amp;"地熱（低温バイナリー発電）"&amp;"_年間発電",データシート3!$A$1:$AB$1,0),0)/10^3</f>
        <v>#N/A</v>
      </c>
      <c r="BI209" s="953" t="e">
        <f t="shared" si="43"/>
        <v>#N/A</v>
      </c>
      <c r="BJ209" s="953" t="e">
        <f>(VLOOKUP($BC209&amp;"_"&amp;$AZ$8,データシート3!$A:$AM,MATCH("da_製造業",データシート3!$A$1:$AM$1,0),0)+VLOOKUP($BC209&amp;"_"&amp;$AZ$8,データシート3!$A:$AM,MATCH("da_建設業・鉱業",データシート3!$A$1:$AM$1,0),0)+VLOOKUP($BC209&amp;"_"&amp;$AZ$8,データシート3!$A:$AM,MATCH("da_農林水産業",データシート3!$A$1:$AM$1,0),0)+VLOOKUP($BC209&amp;"_"&amp;$AZ$8,データシート3!$A:$AM,MATCH("da_業務",データシート3!$A$1:$AM$1,0),0)+VLOOKUP($BC209&amp;"_"&amp;$AZ$8,データシート3!$A:$AM,MATCH("da_家庭",データシート3!$A$1:$AM$1,0),0)+VLOOKUP($BC209&amp;"_"&amp;$AZ$8,データシート3!$A:$AM,MATCH("da_鉄道",データシート3!$A$1:$AM$1,0),0))/10^3</f>
        <v>#N/A</v>
      </c>
      <c r="BK209" s="953" t="e">
        <f t="shared" si="40"/>
        <v>#N/A</v>
      </c>
      <c r="BL209" s="953" t="e">
        <f t="shared" si="41"/>
        <v>#N/A</v>
      </c>
      <c r="BM209" s="953" t="e">
        <f t="shared" si="42"/>
        <v>#N/A</v>
      </c>
    </row>
    <row r="210" spans="50:65">
      <c r="AX210" s="20">
        <f>比較地域マスタ!AD145</f>
        <v>0</v>
      </c>
      <c r="AY210" s="20" t="str">
        <f>IF(IFERROR(比較地域マスタ!$AE145,"")=0,"",IFERROR(比較地域マスタ!$AE145,""))</f>
        <v/>
      </c>
      <c r="BA210" s="24">
        <v>139</v>
      </c>
      <c r="BB210" s="24">
        <v>2</v>
      </c>
      <c r="BC210" s="20">
        <f t="shared" si="39"/>
        <v>0</v>
      </c>
      <c r="BD210" s="20" t="str">
        <f t="shared" si="39"/>
        <v/>
      </c>
      <c r="BE210" s="953" t="e">
        <f>VLOOKUP(BC210&amp;"_令和4年度",データシート3!A:AB,MATCH("ea_"&amp;"太陽光（建物系）"&amp;"_年間発電",データシート3!$A$1:$AB$1,0),0)/10^3+VLOOKUP(BC210&amp;"_令和4年度",データシート3!A:AB,MATCH("ea_"&amp;"太陽光（土地系）"&amp;"_年間発電",データシート3!$A$1:$AB$1,0),0)/10^3</f>
        <v>#N/A</v>
      </c>
      <c r="BF210" s="953" t="e">
        <f>VLOOKUP(BC210&amp;"_令和4年度",データシート3!A:AB,MATCH("ea_"&amp;"風力（陸上）"&amp;"_年間発電",データシート3!$A$1:$AB$1,0),0)/10^3</f>
        <v>#N/A</v>
      </c>
      <c r="BG210" s="953" t="e">
        <f>VLOOKUP(BC210&amp;"_令和4年度",データシート3!A:AB,MATCH("ea_"&amp;"中小水（河川）"&amp;"_年間発電",データシート3!$A$1:$AB$1,0),0)/10^3+VLOOKUP(BC210&amp;"_令和4年度",データシート3!A:AB,MATCH("ea_"&amp;"中小水（農業用水路）"&amp;"_年間発電",データシート3!$A$1:$AB$1,0),0)/10^3</f>
        <v>#N/A</v>
      </c>
      <c r="BH210" s="953" t="e">
        <f>VLOOKUP(BC210&amp;"_令和4年度",データシート3!A:AB,MATCH("ea_"&amp;"地熱（蒸気フラッシュ発電）"&amp;"_年間発電",データシート3!$A$1:$AB$1,0),0)/10^3+VLOOKUP(BC210&amp;"_令和4年度",データシート3!A:AB,MATCH("ea_"&amp;"地熱（バイナリー発電）"&amp;"_年間発電",データシート3!$A$1:$AB$1,0),0)/10^3+VLOOKUP(BC210&amp;"_令和4年度",データシート3!A:AB,MATCH("ea_"&amp;"地熱（低温バイナリー発電）"&amp;"_年間発電",データシート3!$A$1:$AB$1,0),0)/10^3</f>
        <v>#N/A</v>
      </c>
      <c r="BI210" s="953" t="e">
        <f t="shared" si="43"/>
        <v>#N/A</v>
      </c>
      <c r="BJ210" s="953" t="e">
        <f>(VLOOKUP($BC210&amp;"_"&amp;$AZ$8,データシート3!$A:$AM,MATCH("da_製造業",データシート3!$A$1:$AM$1,0),0)+VLOOKUP($BC210&amp;"_"&amp;$AZ$8,データシート3!$A:$AM,MATCH("da_建設業・鉱業",データシート3!$A$1:$AM$1,0),0)+VLOOKUP($BC210&amp;"_"&amp;$AZ$8,データシート3!$A:$AM,MATCH("da_農林水産業",データシート3!$A$1:$AM$1,0),0)+VLOOKUP($BC210&amp;"_"&amp;$AZ$8,データシート3!$A:$AM,MATCH("da_業務",データシート3!$A$1:$AM$1,0),0)+VLOOKUP($BC210&amp;"_"&amp;$AZ$8,データシート3!$A:$AM,MATCH("da_家庭",データシート3!$A$1:$AM$1,0),0)+VLOOKUP($BC210&amp;"_"&amp;$AZ$8,データシート3!$A:$AM,MATCH("da_鉄道",データシート3!$A$1:$AM$1,0),0))/10^3</f>
        <v>#N/A</v>
      </c>
      <c r="BK210" s="953" t="e">
        <f t="shared" si="40"/>
        <v>#N/A</v>
      </c>
      <c r="BL210" s="953" t="e">
        <f t="shared" si="41"/>
        <v>#N/A</v>
      </c>
      <c r="BM210" s="953" t="e">
        <f t="shared" si="42"/>
        <v>#N/A</v>
      </c>
    </row>
    <row r="211" spans="50:65">
      <c r="AX211" s="20">
        <f>比較地域マスタ!AD146</f>
        <v>0</v>
      </c>
      <c r="AY211" s="20" t="str">
        <f>IF(IFERROR(比較地域マスタ!$AE146,"")=0,"",IFERROR(比較地域マスタ!$AE146,""))</f>
        <v/>
      </c>
      <c r="BA211" s="24">
        <v>140</v>
      </c>
      <c r="BB211" s="24">
        <v>2</v>
      </c>
      <c r="BC211" s="20">
        <f t="shared" si="39"/>
        <v>0</v>
      </c>
      <c r="BD211" s="20" t="str">
        <f t="shared" si="39"/>
        <v/>
      </c>
      <c r="BE211" s="953" t="e">
        <f>VLOOKUP(BC211&amp;"_令和4年度",データシート3!A:AB,MATCH("ea_"&amp;"太陽光（建物系）"&amp;"_年間発電",データシート3!$A$1:$AB$1,0),0)/10^3+VLOOKUP(BC211&amp;"_令和4年度",データシート3!A:AB,MATCH("ea_"&amp;"太陽光（土地系）"&amp;"_年間発電",データシート3!$A$1:$AB$1,0),0)/10^3</f>
        <v>#N/A</v>
      </c>
      <c r="BF211" s="953" t="e">
        <f>VLOOKUP(BC211&amp;"_令和4年度",データシート3!A:AB,MATCH("ea_"&amp;"風力（陸上）"&amp;"_年間発電",データシート3!$A$1:$AB$1,0),0)/10^3</f>
        <v>#N/A</v>
      </c>
      <c r="BG211" s="953" t="e">
        <f>VLOOKUP(BC211&amp;"_令和4年度",データシート3!A:AB,MATCH("ea_"&amp;"中小水（河川）"&amp;"_年間発電",データシート3!$A$1:$AB$1,0),0)/10^3+VLOOKUP(BC211&amp;"_令和4年度",データシート3!A:AB,MATCH("ea_"&amp;"中小水（農業用水路）"&amp;"_年間発電",データシート3!$A$1:$AB$1,0),0)/10^3</f>
        <v>#N/A</v>
      </c>
      <c r="BH211" s="953" t="e">
        <f>VLOOKUP(BC211&amp;"_令和4年度",データシート3!A:AB,MATCH("ea_"&amp;"地熱（蒸気フラッシュ発電）"&amp;"_年間発電",データシート3!$A$1:$AB$1,0),0)/10^3+VLOOKUP(BC211&amp;"_令和4年度",データシート3!A:AB,MATCH("ea_"&amp;"地熱（バイナリー発電）"&amp;"_年間発電",データシート3!$A$1:$AB$1,0),0)/10^3+VLOOKUP(BC211&amp;"_令和4年度",データシート3!A:AB,MATCH("ea_"&amp;"地熱（低温バイナリー発電）"&amp;"_年間発電",データシート3!$A$1:$AB$1,0),0)/10^3</f>
        <v>#N/A</v>
      </c>
      <c r="BI211" s="953" t="e">
        <f t="shared" si="43"/>
        <v>#N/A</v>
      </c>
      <c r="BJ211" s="953" t="e">
        <f>(VLOOKUP($BC211&amp;"_"&amp;$AZ$8,データシート3!$A:$AM,MATCH("da_製造業",データシート3!$A$1:$AM$1,0),0)+VLOOKUP($BC211&amp;"_"&amp;$AZ$8,データシート3!$A:$AM,MATCH("da_建設業・鉱業",データシート3!$A$1:$AM$1,0),0)+VLOOKUP($BC211&amp;"_"&amp;$AZ$8,データシート3!$A:$AM,MATCH("da_農林水産業",データシート3!$A$1:$AM$1,0),0)+VLOOKUP($BC211&amp;"_"&amp;$AZ$8,データシート3!$A:$AM,MATCH("da_業務",データシート3!$A$1:$AM$1,0),0)+VLOOKUP($BC211&amp;"_"&amp;$AZ$8,データシート3!$A:$AM,MATCH("da_家庭",データシート3!$A$1:$AM$1,0),0)+VLOOKUP($BC211&amp;"_"&amp;$AZ$8,データシート3!$A:$AM,MATCH("da_鉄道",データシート3!$A$1:$AM$1,0),0))/10^3</f>
        <v>#N/A</v>
      </c>
      <c r="BK211" s="953" t="e">
        <f t="shared" si="40"/>
        <v>#N/A</v>
      </c>
      <c r="BL211" s="953" t="e">
        <f t="shared" si="41"/>
        <v>#N/A</v>
      </c>
      <c r="BM211" s="953" t="e">
        <f t="shared" si="42"/>
        <v>#N/A</v>
      </c>
    </row>
    <row r="212" spans="50:65">
      <c r="AX212" s="20">
        <f>比較地域マスタ!AD147</f>
        <v>0</v>
      </c>
      <c r="AY212" s="20" t="str">
        <f>IF(IFERROR(比較地域マスタ!$AE147,"")=0,"",IFERROR(比較地域マスタ!$AE147,""))</f>
        <v/>
      </c>
      <c r="BA212" s="24">
        <v>141</v>
      </c>
      <c r="BB212" s="24">
        <v>2</v>
      </c>
      <c r="BC212" s="20">
        <f t="shared" si="39"/>
        <v>0</v>
      </c>
      <c r="BD212" s="20" t="str">
        <f t="shared" si="39"/>
        <v/>
      </c>
      <c r="BE212" s="953" t="e">
        <f>VLOOKUP(BC212&amp;"_令和4年度",データシート3!A:AB,MATCH("ea_"&amp;"太陽光（建物系）"&amp;"_年間発電",データシート3!$A$1:$AB$1,0),0)/10^3+VLOOKUP(BC212&amp;"_令和4年度",データシート3!A:AB,MATCH("ea_"&amp;"太陽光（土地系）"&amp;"_年間発電",データシート3!$A$1:$AB$1,0),0)/10^3</f>
        <v>#N/A</v>
      </c>
      <c r="BF212" s="953" t="e">
        <f>VLOOKUP(BC212&amp;"_令和4年度",データシート3!A:AB,MATCH("ea_"&amp;"風力（陸上）"&amp;"_年間発電",データシート3!$A$1:$AB$1,0),0)/10^3</f>
        <v>#N/A</v>
      </c>
      <c r="BG212" s="953" t="e">
        <f>VLOOKUP(BC212&amp;"_令和4年度",データシート3!A:AB,MATCH("ea_"&amp;"中小水（河川）"&amp;"_年間発電",データシート3!$A$1:$AB$1,0),0)/10^3+VLOOKUP(BC212&amp;"_令和4年度",データシート3!A:AB,MATCH("ea_"&amp;"中小水（農業用水路）"&amp;"_年間発電",データシート3!$A$1:$AB$1,0),0)/10^3</f>
        <v>#N/A</v>
      </c>
      <c r="BH212" s="953" t="e">
        <f>VLOOKUP(BC212&amp;"_令和4年度",データシート3!A:AB,MATCH("ea_"&amp;"地熱（蒸気フラッシュ発電）"&amp;"_年間発電",データシート3!$A$1:$AB$1,0),0)/10^3+VLOOKUP(BC212&amp;"_令和4年度",データシート3!A:AB,MATCH("ea_"&amp;"地熱（バイナリー発電）"&amp;"_年間発電",データシート3!$A$1:$AB$1,0),0)/10^3+VLOOKUP(BC212&amp;"_令和4年度",データシート3!A:AB,MATCH("ea_"&amp;"地熱（低温バイナリー発電）"&amp;"_年間発電",データシート3!$A$1:$AB$1,0),0)/10^3</f>
        <v>#N/A</v>
      </c>
      <c r="BI212" s="953" t="e">
        <f t="shared" si="43"/>
        <v>#N/A</v>
      </c>
      <c r="BJ212" s="953" t="e">
        <f>(VLOOKUP($BC212&amp;"_"&amp;$AZ$8,データシート3!$A:$AM,MATCH("da_製造業",データシート3!$A$1:$AM$1,0),0)+VLOOKUP($BC212&amp;"_"&amp;$AZ$8,データシート3!$A:$AM,MATCH("da_建設業・鉱業",データシート3!$A$1:$AM$1,0),0)+VLOOKUP($BC212&amp;"_"&amp;$AZ$8,データシート3!$A:$AM,MATCH("da_農林水産業",データシート3!$A$1:$AM$1,0),0)+VLOOKUP($BC212&amp;"_"&amp;$AZ$8,データシート3!$A:$AM,MATCH("da_業務",データシート3!$A$1:$AM$1,0),0)+VLOOKUP($BC212&amp;"_"&amp;$AZ$8,データシート3!$A:$AM,MATCH("da_家庭",データシート3!$A$1:$AM$1,0),0)+VLOOKUP($BC212&amp;"_"&amp;$AZ$8,データシート3!$A:$AM,MATCH("da_鉄道",データシート3!$A$1:$AM$1,0),0))/10^3</f>
        <v>#N/A</v>
      </c>
      <c r="BK212" s="953" t="e">
        <f t="shared" si="40"/>
        <v>#N/A</v>
      </c>
      <c r="BL212" s="953" t="e">
        <f t="shared" si="41"/>
        <v>#N/A</v>
      </c>
      <c r="BM212" s="953" t="e">
        <f t="shared" si="42"/>
        <v>#N/A</v>
      </c>
    </row>
    <row r="213" spans="50:65">
      <c r="AX213" s="20">
        <f>比較地域マスタ!AD148</f>
        <v>0</v>
      </c>
      <c r="AY213" s="20" t="str">
        <f>IF(IFERROR(比較地域マスタ!$AE148,"")=0,"",IFERROR(比較地域マスタ!$AE148,""))</f>
        <v/>
      </c>
      <c r="BA213" s="24">
        <v>142</v>
      </c>
      <c r="BB213" s="24">
        <v>2</v>
      </c>
      <c r="BC213" s="20">
        <f t="shared" si="39"/>
        <v>0</v>
      </c>
      <c r="BD213" s="20" t="str">
        <f t="shared" si="39"/>
        <v/>
      </c>
      <c r="BE213" s="953" t="e">
        <f>VLOOKUP(BC213&amp;"_令和4年度",データシート3!A:AB,MATCH("ea_"&amp;"太陽光（建物系）"&amp;"_年間発電",データシート3!$A$1:$AB$1,0),0)/10^3+VLOOKUP(BC213&amp;"_令和4年度",データシート3!A:AB,MATCH("ea_"&amp;"太陽光（土地系）"&amp;"_年間発電",データシート3!$A$1:$AB$1,0),0)/10^3</f>
        <v>#N/A</v>
      </c>
      <c r="BF213" s="953" t="e">
        <f>VLOOKUP(BC213&amp;"_令和4年度",データシート3!A:AB,MATCH("ea_"&amp;"風力（陸上）"&amp;"_年間発電",データシート3!$A$1:$AB$1,0),0)/10^3</f>
        <v>#N/A</v>
      </c>
      <c r="BG213" s="953" t="e">
        <f>VLOOKUP(BC213&amp;"_令和4年度",データシート3!A:AB,MATCH("ea_"&amp;"中小水（河川）"&amp;"_年間発電",データシート3!$A$1:$AB$1,0),0)/10^3+VLOOKUP(BC213&amp;"_令和4年度",データシート3!A:AB,MATCH("ea_"&amp;"中小水（農業用水路）"&amp;"_年間発電",データシート3!$A$1:$AB$1,0),0)/10^3</f>
        <v>#N/A</v>
      </c>
      <c r="BH213" s="953" t="e">
        <f>VLOOKUP(BC213&amp;"_令和4年度",データシート3!A:AB,MATCH("ea_"&amp;"地熱（蒸気フラッシュ発電）"&amp;"_年間発電",データシート3!$A$1:$AB$1,0),0)/10^3+VLOOKUP(BC213&amp;"_令和4年度",データシート3!A:AB,MATCH("ea_"&amp;"地熱（バイナリー発電）"&amp;"_年間発電",データシート3!$A$1:$AB$1,0),0)/10^3+VLOOKUP(BC213&amp;"_令和4年度",データシート3!A:AB,MATCH("ea_"&amp;"地熱（低温バイナリー発電）"&amp;"_年間発電",データシート3!$A$1:$AB$1,0),0)/10^3</f>
        <v>#N/A</v>
      </c>
      <c r="BI213" s="953" t="e">
        <f t="shared" si="43"/>
        <v>#N/A</v>
      </c>
      <c r="BJ213" s="953" t="e">
        <f>(VLOOKUP($BC213&amp;"_"&amp;$AZ$8,データシート3!$A:$AM,MATCH("da_製造業",データシート3!$A$1:$AM$1,0),0)+VLOOKUP($BC213&amp;"_"&amp;$AZ$8,データシート3!$A:$AM,MATCH("da_建設業・鉱業",データシート3!$A$1:$AM$1,0),0)+VLOOKUP($BC213&amp;"_"&amp;$AZ$8,データシート3!$A:$AM,MATCH("da_農林水産業",データシート3!$A$1:$AM$1,0),0)+VLOOKUP($BC213&amp;"_"&amp;$AZ$8,データシート3!$A:$AM,MATCH("da_業務",データシート3!$A$1:$AM$1,0),0)+VLOOKUP($BC213&amp;"_"&amp;$AZ$8,データシート3!$A:$AM,MATCH("da_家庭",データシート3!$A$1:$AM$1,0),0)+VLOOKUP($BC213&amp;"_"&amp;$AZ$8,データシート3!$A:$AM,MATCH("da_鉄道",データシート3!$A$1:$AM$1,0),0))/10^3</f>
        <v>#N/A</v>
      </c>
      <c r="BK213" s="953" t="e">
        <f t="shared" si="40"/>
        <v>#N/A</v>
      </c>
      <c r="BL213" s="953" t="e">
        <f t="shared" si="41"/>
        <v>#N/A</v>
      </c>
      <c r="BM213" s="953" t="e">
        <f t="shared" si="42"/>
        <v>#N/A</v>
      </c>
    </row>
    <row r="214" spans="50:65">
      <c r="AX214" s="20">
        <f>比較地域マスタ!AD149</f>
        <v>0</v>
      </c>
      <c r="AY214" s="20" t="str">
        <f>IF(IFERROR(比較地域マスタ!$AE149,"")=0,"",IFERROR(比較地域マスタ!$AE149,""))</f>
        <v/>
      </c>
      <c r="BA214" s="24">
        <v>143</v>
      </c>
      <c r="BB214" s="24">
        <v>2</v>
      </c>
      <c r="BC214" s="20">
        <f t="shared" si="39"/>
        <v>0</v>
      </c>
      <c r="BD214" s="20" t="str">
        <f t="shared" si="39"/>
        <v/>
      </c>
      <c r="BE214" s="953" t="e">
        <f>VLOOKUP(BC214&amp;"_令和4年度",データシート3!A:AB,MATCH("ea_"&amp;"太陽光（建物系）"&amp;"_年間発電",データシート3!$A$1:$AB$1,0),0)/10^3+VLOOKUP(BC214&amp;"_令和4年度",データシート3!A:AB,MATCH("ea_"&amp;"太陽光（土地系）"&amp;"_年間発電",データシート3!$A$1:$AB$1,0),0)/10^3</f>
        <v>#N/A</v>
      </c>
      <c r="BF214" s="953" t="e">
        <f>VLOOKUP(BC214&amp;"_令和4年度",データシート3!A:AB,MATCH("ea_"&amp;"風力（陸上）"&amp;"_年間発電",データシート3!$A$1:$AB$1,0),0)/10^3</f>
        <v>#N/A</v>
      </c>
      <c r="BG214" s="953" t="e">
        <f>VLOOKUP(BC214&amp;"_令和4年度",データシート3!A:AB,MATCH("ea_"&amp;"中小水（河川）"&amp;"_年間発電",データシート3!$A$1:$AB$1,0),0)/10^3+VLOOKUP(BC214&amp;"_令和4年度",データシート3!A:AB,MATCH("ea_"&amp;"中小水（農業用水路）"&amp;"_年間発電",データシート3!$A$1:$AB$1,0),0)/10^3</f>
        <v>#N/A</v>
      </c>
      <c r="BH214" s="953" t="e">
        <f>VLOOKUP(BC214&amp;"_令和4年度",データシート3!A:AB,MATCH("ea_"&amp;"地熱（蒸気フラッシュ発電）"&amp;"_年間発電",データシート3!$A$1:$AB$1,0),0)/10^3+VLOOKUP(BC214&amp;"_令和4年度",データシート3!A:AB,MATCH("ea_"&amp;"地熱（バイナリー発電）"&amp;"_年間発電",データシート3!$A$1:$AB$1,0),0)/10^3+VLOOKUP(BC214&amp;"_令和4年度",データシート3!A:AB,MATCH("ea_"&amp;"地熱（低温バイナリー発電）"&amp;"_年間発電",データシート3!$A$1:$AB$1,0),0)/10^3</f>
        <v>#N/A</v>
      </c>
      <c r="BI214" s="953" t="e">
        <f t="shared" si="43"/>
        <v>#N/A</v>
      </c>
      <c r="BJ214" s="953" t="e">
        <f>(VLOOKUP($BC214&amp;"_"&amp;$AZ$8,データシート3!$A:$AM,MATCH("da_製造業",データシート3!$A$1:$AM$1,0),0)+VLOOKUP($BC214&amp;"_"&amp;$AZ$8,データシート3!$A:$AM,MATCH("da_建設業・鉱業",データシート3!$A$1:$AM$1,0),0)+VLOOKUP($BC214&amp;"_"&amp;$AZ$8,データシート3!$A:$AM,MATCH("da_農林水産業",データシート3!$A$1:$AM$1,0),0)+VLOOKUP($BC214&amp;"_"&amp;$AZ$8,データシート3!$A:$AM,MATCH("da_業務",データシート3!$A$1:$AM$1,0),0)+VLOOKUP($BC214&amp;"_"&amp;$AZ$8,データシート3!$A:$AM,MATCH("da_家庭",データシート3!$A$1:$AM$1,0),0)+VLOOKUP($BC214&amp;"_"&amp;$AZ$8,データシート3!$A:$AM,MATCH("da_鉄道",データシート3!$A$1:$AM$1,0),0))/10^3</f>
        <v>#N/A</v>
      </c>
      <c r="BK214" s="953" t="e">
        <f t="shared" si="40"/>
        <v>#N/A</v>
      </c>
      <c r="BL214" s="953" t="e">
        <f t="shared" si="41"/>
        <v>#N/A</v>
      </c>
      <c r="BM214" s="953" t="e">
        <f t="shared" si="42"/>
        <v>#N/A</v>
      </c>
    </row>
    <row r="215" spans="50:65">
      <c r="AX215" s="20">
        <f>比較地域マスタ!AD150</f>
        <v>0</v>
      </c>
      <c r="AY215" s="20" t="str">
        <f>IF(IFERROR(比較地域マスタ!$AE150,"")=0,"",IFERROR(比較地域マスタ!$AE150,""))</f>
        <v/>
      </c>
      <c r="BA215" s="24">
        <v>144</v>
      </c>
      <c r="BB215" s="24">
        <v>2</v>
      </c>
      <c r="BC215" s="20">
        <f t="shared" si="39"/>
        <v>0</v>
      </c>
      <c r="BD215" s="20" t="str">
        <f t="shared" si="39"/>
        <v/>
      </c>
      <c r="BE215" s="953" t="e">
        <f>VLOOKUP(BC215&amp;"_令和4年度",データシート3!A:AB,MATCH("ea_"&amp;"太陽光（建物系）"&amp;"_年間発電",データシート3!$A$1:$AB$1,0),0)/10^3+VLOOKUP(BC215&amp;"_令和4年度",データシート3!A:AB,MATCH("ea_"&amp;"太陽光（土地系）"&amp;"_年間発電",データシート3!$A$1:$AB$1,0),0)/10^3</f>
        <v>#N/A</v>
      </c>
      <c r="BF215" s="953" t="e">
        <f>VLOOKUP(BC215&amp;"_令和4年度",データシート3!A:AB,MATCH("ea_"&amp;"風力（陸上）"&amp;"_年間発電",データシート3!$A$1:$AB$1,0),0)/10^3</f>
        <v>#N/A</v>
      </c>
      <c r="BG215" s="953" t="e">
        <f>VLOOKUP(BC215&amp;"_令和4年度",データシート3!A:AB,MATCH("ea_"&amp;"中小水（河川）"&amp;"_年間発電",データシート3!$A$1:$AB$1,0),0)/10^3+VLOOKUP(BC215&amp;"_令和4年度",データシート3!A:AB,MATCH("ea_"&amp;"中小水（農業用水路）"&amp;"_年間発電",データシート3!$A$1:$AB$1,0),0)/10^3</f>
        <v>#N/A</v>
      </c>
      <c r="BH215" s="953" t="e">
        <f>VLOOKUP(BC215&amp;"_令和4年度",データシート3!A:AB,MATCH("ea_"&amp;"地熱（蒸気フラッシュ発電）"&amp;"_年間発電",データシート3!$A$1:$AB$1,0),0)/10^3+VLOOKUP(BC215&amp;"_令和4年度",データシート3!A:AB,MATCH("ea_"&amp;"地熱（バイナリー発電）"&amp;"_年間発電",データシート3!$A$1:$AB$1,0),0)/10^3+VLOOKUP(BC215&amp;"_令和4年度",データシート3!A:AB,MATCH("ea_"&amp;"地熱（低温バイナリー発電）"&amp;"_年間発電",データシート3!$A$1:$AB$1,0),0)/10^3</f>
        <v>#N/A</v>
      </c>
      <c r="BI215" s="953" t="e">
        <f t="shared" si="43"/>
        <v>#N/A</v>
      </c>
      <c r="BJ215" s="953" t="e">
        <f>(VLOOKUP($BC215&amp;"_"&amp;$AZ$8,データシート3!$A:$AM,MATCH("da_製造業",データシート3!$A$1:$AM$1,0),0)+VLOOKUP($BC215&amp;"_"&amp;$AZ$8,データシート3!$A:$AM,MATCH("da_建設業・鉱業",データシート3!$A$1:$AM$1,0),0)+VLOOKUP($BC215&amp;"_"&amp;$AZ$8,データシート3!$A:$AM,MATCH("da_農林水産業",データシート3!$A$1:$AM$1,0),0)+VLOOKUP($BC215&amp;"_"&amp;$AZ$8,データシート3!$A:$AM,MATCH("da_業務",データシート3!$A$1:$AM$1,0),0)+VLOOKUP($BC215&amp;"_"&amp;$AZ$8,データシート3!$A:$AM,MATCH("da_家庭",データシート3!$A$1:$AM$1,0),0)+VLOOKUP($BC215&amp;"_"&amp;$AZ$8,データシート3!$A:$AM,MATCH("da_鉄道",データシート3!$A$1:$AM$1,0),0))/10^3</f>
        <v>#N/A</v>
      </c>
      <c r="BK215" s="953" t="e">
        <f t="shared" si="40"/>
        <v>#N/A</v>
      </c>
      <c r="BL215" s="953" t="e">
        <f t="shared" si="41"/>
        <v>#N/A</v>
      </c>
      <c r="BM215" s="953" t="e">
        <f t="shared" si="42"/>
        <v>#N/A</v>
      </c>
    </row>
    <row r="216" spans="50:65">
      <c r="AX216" s="20">
        <f>比較地域マスタ!AD151</f>
        <v>0</v>
      </c>
      <c r="AY216" s="20" t="str">
        <f>IF(IFERROR(比較地域マスタ!$AE151,"")=0,"",IFERROR(比較地域マスタ!$AE151,""))</f>
        <v/>
      </c>
      <c r="BA216" s="24">
        <v>145</v>
      </c>
      <c r="BB216" s="24">
        <v>2</v>
      </c>
      <c r="BC216" s="20">
        <f t="shared" si="39"/>
        <v>0</v>
      </c>
      <c r="BD216" s="20" t="str">
        <f t="shared" si="39"/>
        <v/>
      </c>
      <c r="BE216" s="953" t="e">
        <f>VLOOKUP(BC216&amp;"_令和4年度",データシート3!A:AB,MATCH("ea_"&amp;"太陽光（建物系）"&amp;"_年間発電",データシート3!$A$1:$AB$1,0),0)/10^3+VLOOKUP(BC216&amp;"_令和4年度",データシート3!A:AB,MATCH("ea_"&amp;"太陽光（土地系）"&amp;"_年間発電",データシート3!$A$1:$AB$1,0),0)/10^3</f>
        <v>#N/A</v>
      </c>
      <c r="BF216" s="953" t="e">
        <f>VLOOKUP(BC216&amp;"_令和4年度",データシート3!A:AB,MATCH("ea_"&amp;"風力（陸上）"&amp;"_年間発電",データシート3!$A$1:$AB$1,0),0)/10^3</f>
        <v>#N/A</v>
      </c>
      <c r="BG216" s="953" t="e">
        <f>VLOOKUP(BC216&amp;"_令和4年度",データシート3!A:AB,MATCH("ea_"&amp;"中小水（河川）"&amp;"_年間発電",データシート3!$A$1:$AB$1,0),0)/10^3+VLOOKUP(BC216&amp;"_令和4年度",データシート3!A:AB,MATCH("ea_"&amp;"中小水（農業用水路）"&amp;"_年間発電",データシート3!$A$1:$AB$1,0),0)/10^3</f>
        <v>#N/A</v>
      </c>
      <c r="BH216" s="953" t="e">
        <f>VLOOKUP(BC216&amp;"_令和4年度",データシート3!A:AB,MATCH("ea_"&amp;"地熱（蒸気フラッシュ発電）"&amp;"_年間発電",データシート3!$A$1:$AB$1,0),0)/10^3+VLOOKUP(BC216&amp;"_令和4年度",データシート3!A:AB,MATCH("ea_"&amp;"地熱（バイナリー発電）"&amp;"_年間発電",データシート3!$A$1:$AB$1,0),0)/10^3+VLOOKUP(BC216&amp;"_令和4年度",データシート3!A:AB,MATCH("ea_"&amp;"地熱（低温バイナリー発電）"&amp;"_年間発電",データシート3!$A$1:$AB$1,0),0)/10^3</f>
        <v>#N/A</v>
      </c>
      <c r="BI216" s="953" t="e">
        <f t="shared" si="43"/>
        <v>#N/A</v>
      </c>
      <c r="BJ216" s="953" t="e">
        <f>(VLOOKUP($BC216&amp;"_"&amp;$AZ$8,データシート3!$A:$AM,MATCH("da_製造業",データシート3!$A$1:$AM$1,0),0)+VLOOKUP($BC216&amp;"_"&amp;$AZ$8,データシート3!$A:$AM,MATCH("da_建設業・鉱業",データシート3!$A$1:$AM$1,0),0)+VLOOKUP($BC216&amp;"_"&amp;$AZ$8,データシート3!$A:$AM,MATCH("da_農林水産業",データシート3!$A$1:$AM$1,0),0)+VLOOKUP($BC216&amp;"_"&amp;$AZ$8,データシート3!$A:$AM,MATCH("da_業務",データシート3!$A$1:$AM$1,0),0)+VLOOKUP($BC216&amp;"_"&amp;$AZ$8,データシート3!$A:$AM,MATCH("da_家庭",データシート3!$A$1:$AM$1,0),0)+VLOOKUP($BC216&amp;"_"&amp;$AZ$8,データシート3!$A:$AM,MATCH("da_鉄道",データシート3!$A$1:$AM$1,0),0))/10^3</f>
        <v>#N/A</v>
      </c>
      <c r="BK216" s="953" t="e">
        <f t="shared" si="40"/>
        <v>#N/A</v>
      </c>
      <c r="BL216" s="953" t="e">
        <f t="shared" si="41"/>
        <v>#N/A</v>
      </c>
      <c r="BM216" s="953" t="e">
        <f t="shared" si="42"/>
        <v>#N/A</v>
      </c>
    </row>
    <row r="217" spans="50:65">
      <c r="AX217" s="20">
        <f>比較地域マスタ!AD152</f>
        <v>0</v>
      </c>
      <c r="AY217" s="20" t="str">
        <f>IF(IFERROR(比較地域マスタ!$AE152,"")=0,"",IFERROR(比較地域マスタ!$AE152,""))</f>
        <v/>
      </c>
      <c r="BA217" s="24">
        <v>146</v>
      </c>
      <c r="BB217" s="24">
        <v>2</v>
      </c>
      <c r="BC217" s="20">
        <f t="shared" si="39"/>
        <v>0</v>
      </c>
      <c r="BD217" s="20" t="str">
        <f t="shared" si="39"/>
        <v/>
      </c>
      <c r="BE217" s="953" t="e">
        <f>VLOOKUP(BC217&amp;"_令和4年度",データシート3!A:AB,MATCH("ea_"&amp;"太陽光（建物系）"&amp;"_年間発電",データシート3!$A$1:$AB$1,0),0)/10^3+VLOOKUP(BC217&amp;"_令和4年度",データシート3!A:AB,MATCH("ea_"&amp;"太陽光（土地系）"&amp;"_年間発電",データシート3!$A$1:$AB$1,0),0)/10^3</f>
        <v>#N/A</v>
      </c>
      <c r="BF217" s="953" t="e">
        <f>VLOOKUP(BC217&amp;"_令和4年度",データシート3!A:AB,MATCH("ea_"&amp;"風力（陸上）"&amp;"_年間発電",データシート3!$A$1:$AB$1,0),0)/10^3</f>
        <v>#N/A</v>
      </c>
      <c r="BG217" s="953" t="e">
        <f>VLOOKUP(BC217&amp;"_令和4年度",データシート3!A:AB,MATCH("ea_"&amp;"中小水（河川）"&amp;"_年間発電",データシート3!$A$1:$AB$1,0),0)/10^3+VLOOKUP(BC217&amp;"_令和4年度",データシート3!A:AB,MATCH("ea_"&amp;"中小水（農業用水路）"&amp;"_年間発電",データシート3!$A$1:$AB$1,0),0)/10^3</f>
        <v>#N/A</v>
      </c>
      <c r="BH217" s="953" t="e">
        <f>VLOOKUP(BC217&amp;"_令和4年度",データシート3!A:AB,MATCH("ea_"&amp;"地熱（蒸気フラッシュ発電）"&amp;"_年間発電",データシート3!$A$1:$AB$1,0),0)/10^3+VLOOKUP(BC217&amp;"_令和4年度",データシート3!A:AB,MATCH("ea_"&amp;"地熱（バイナリー発電）"&amp;"_年間発電",データシート3!$A$1:$AB$1,0),0)/10^3+VLOOKUP(BC217&amp;"_令和4年度",データシート3!A:AB,MATCH("ea_"&amp;"地熱（低温バイナリー発電）"&amp;"_年間発電",データシート3!$A$1:$AB$1,0),0)/10^3</f>
        <v>#N/A</v>
      </c>
      <c r="BI217" s="953" t="e">
        <f t="shared" si="43"/>
        <v>#N/A</v>
      </c>
      <c r="BJ217" s="953" t="e">
        <f>(VLOOKUP($BC217&amp;"_"&amp;$AZ$8,データシート3!$A:$AM,MATCH("da_製造業",データシート3!$A$1:$AM$1,0),0)+VLOOKUP($BC217&amp;"_"&amp;$AZ$8,データシート3!$A:$AM,MATCH("da_建設業・鉱業",データシート3!$A$1:$AM$1,0),0)+VLOOKUP($BC217&amp;"_"&amp;$AZ$8,データシート3!$A:$AM,MATCH("da_農林水産業",データシート3!$A$1:$AM$1,0),0)+VLOOKUP($BC217&amp;"_"&amp;$AZ$8,データシート3!$A:$AM,MATCH("da_業務",データシート3!$A$1:$AM$1,0),0)+VLOOKUP($BC217&amp;"_"&amp;$AZ$8,データシート3!$A:$AM,MATCH("da_家庭",データシート3!$A$1:$AM$1,0),0)+VLOOKUP($BC217&amp;"_"&amp;$AZ$8,データシート3!$A:$AM,MATCH("da_鉄道",データシート3!$A$1:$AM$1,0),0))/10^3</f>
        <v>#N/A</v>
      </c>
      <c r="BK217" s="953" t="e">
        <f t="shared" si="40"/>
        <v>#N/A</v>
      </c>
      <c r="BL217" s="953" t="e">
        <f t="shared" si="41"/>
        <v>#N/A</v>
      </c>
      <c r="BM217" s="953" t="e">
        <f t="shared" si="42"/>
        <v>#N/A</v>
      </c>
    </row>
    <row r="218" spans="50:65">
      <c r="AX218" s="20">
        <f>比較地域マスタ!AD153</f>
        <v>0</v>
      </c>
      <c r="AY218" s="20" t="str">
        <f>IF(IFERROR(比較地域マスタ!$AE153,"")=0,"",IFERROR(比較地域マスタ!$AE153,""))</f>
        <v/>
      </c>
      <c r="BA218" s="24">
        <v>147</v>
      </c>
      <c r="BB218" s="24">
        <v>2</v>
      </c>
      <c r="BC218" s="20">
        <f t="shared" si="39"/>
        <v>0</v>
      </c>
      <c r="BD218" s="20" t="str">
        <f t="shared" si="39"/>
        <v/>
      </c>
      <c r="BE218" s="953" t="e">
        <f>VLOOKUP(BC218&amp;"_令和4年度",データシート3!A:AB,MATCH("ea_"&amp;"太陽光（建物系）"&amp;"_年間発電",データシート3!$A$1:$AB$1,0),0)/10^3+VLOOKUP(BC218&amp;"_令和4年度",データシート3!A:AB,MATCH("ea_"&amp;"太陽光（土地系）"&amp;"_年間発電",データシート3!$A$1:$AB$1,0),0)/10^3</f>
        <v>#N/A</v>
      </c>
      <c r="BF218" s="953" t="e">
        <f>VLOOKUP(BC218&amp;"_令和4年度",データシート3!A:AB,MATCH("ea_"&amp;"風力（陸上）"&amp;"_年間発電",データシート3!$A$1:$AB$1,0),0)/10^3</f>
        <v>#N/A</v>
      </c>
      <c r="BG218" s="953" t="e">
        <f>VLOOKUP(BC218&amp;"_令和4年度",データシート3!A:AB,MATCH("ea_"&amp;"中小水（河川）"&amp;"_年間発電",データシート3!$A$1:$AB$1,0),0)/10^3+VLOOKUP(BC218&amp;"_令和4年度",データシート3!A:AB,MATCH("ea_"&amp;"中小水（農業用水路）"&amp;"_年間発電",データシート3!$A$1:$AB$1,0),0)/10^3</f>
        <v>#N/A</v>
      </c>
      <c r="BH218" s="953" t="e">
        <f>VLOOKUP(BC218&amp;"_令和4年度",データシート3!A:AB,MATCH("ea_"&amp;"地熱（蒸気フラッシュ発電）"&amp;"_年間発電",データシート3!$A$1:$AB$1,0),0)/10^3+VLOOKUP(BC218&amp;"_令和4年度",データシート3!A:AB,MATCH("ea_"&amp;"地熱（バイナリー発電）"&amp;"_年間発電",データシート3!$A$1:$AB$1,0),0)/10^3+VLOOKUP(BC218&amp;"_令和4年度",データシート3!A:AB,MATCH("ea_"&amp;"地熱（低温バイナリー発電）"&amp;"_年間発電",データシート3!$A$1:$AB$1,0),0)/10^3</f>
        <v>#N/A</v>
      </c>
      <c r="BI218" s="953" t="e">
        <f t="shared" si="43"/>
        <v>#N/A</v>
      </c>
      <c r="BJ218" s="953" t="e">
        <f>(VLOOKUP($BC218&amp;"_"&amp;$AZ$8,データシート3!$A:$AM,MATCH("da_製造業",データシート3!$A$1:$AM$1,0),0)+VLOOKUP($BC218&amp;"_"&amp;$AZ$8,データシート3!$A:$AM,MATCH("da_建設業・鉱業",データシート3!$A$1:$AM$1,0),0)+VLOOKUP($BC218&amp;"_"&amp;$AZ$8,データシート3!$A:$AM,MATCH("da_農林水産業",データシート3!$A$1:$AM$1,0),0)+VLOOKUP($BC218&amp;"_"&amp;$AZ$8,データシート3!$A:$AM,MATCH("da_業務",データシート3!$A$1:$AM$1,0),0)+VLOOKUP($BC218&amp;"_"&amp;$AZ$8,データシート3!$A:$AM,MATCH("da_家庭",データシート3!$A$1:$AM$1,0),0)+VLOOKUP($BC218&amp;"_"&amp;$AZ$8,データシート3!$A:$AM,MATCH("da_鉄道",データシート3!$A$1:$AM$1,0),0))/10^3</f>
        <v>#N/A</v>
      </c>
      <c r="BK218" s="953" t="e">
        <f t="shared" si="40"/>
        <v>#N/A</v>
      </c>
      <c r="BL218" s="953" t="e">
        <f t="shared" si="41"/>
        <v>#N/A</v>
      </c>
      <c r="BM218" s="953" t="e">
        <f t="shared" si="42"/>
        <v>#N/A</v>
      </c>
    </row>
    <row r="219" spans="50:65">
      <c r="AX219" s="20">
        <f>比較地域マスタ!AD154</f>
        <v>0</v>
      </c>
      <c r="AY219" s="20" t="str">
        <f>IF(IFERROR(比較地域マスタ!$AE154,"")=0,"",IFERROR(比較地域マスタ!$AE154,""))</f>
        <v/>
      </c>
      <c r="BA219" s="24">
        <v>148</v>
      </c>
      <c r="BB219" s="24">
        <v>2</v>
      </c>
      <c r="BC219" s="20">
        <f t="shared" si="39"/>
        <v>0</v>
      </c>
      <c r="BD219" s="20" t="str">
        <f t="shared" si="39"/>
        <v/>
      </c>
      <c r="BE219" s="953" t="e">
        <f>VLOOKUP(BC219&amp;"_令和4年度",データシート3!A:AB,MATCH("ea_"&amp;"太陽光（建物系）"&amp;"_年間発電",データシート3!$A$1:$AB$1,0),0)/10^3+VLOOKUP(BC219&amp;"_令和4年度",データシート3!A:AB,MATCH("ea_"&amp;"太陽光（土地系）"&amp;"_年間発電",データシート3!$A$1:$AB$1,0),0)/10^3</f>
        <v>#N/A</v>
      </c>
      <c r="BF219" s="953" t="e">
        <f>VLOOKUP(BC219&amp;"_令和4年度",データシート3!A:AB,MATCH("ea_"&amp;"風力（陸上）"&amp;"_年間発電",データシート3!$A$1:$AB$1,0),0)/10^3</f>
        <v>#N/A</v>
      </c>
      <c r="BG219" s="953" t="e">
        <f>VLOOKUP(BC219&amp;"_令和4年度",データシート3!A:AB,MATCH("ea_"&amp;"中小水（河川）"&amp;"_年間発電",データシート3!$A$1:$AB$1,0),0)/10^3+VLOOKUP(BC219&amp;"_令和4年度",データシート3!A:AB,MATCH("ea_"&amp;"中小水（農業用水路）"&amp;"_年間発電",データシート3!$A$1:$AB$1,0),0)/10^3</f>
        <v>#N/A</v>
      </c>
      <c r="BH219" s="953" t="e">
        <f>VLOOKUP(BC219&amp;"_令和4年度",データシート3!A:AB,MATCH("ea_"&amp;"地熱（蒸気フラッシュ発電）"&amp;"_年間発電",データシート3!$A$1:$AB$1,0),0)/10^3+VLOOKUP(BC219&amp;"_令和4年度",データシート3!A:AB,MATCH("ea_"&amp;"地熱（バイナリー発電）"&amp;"_年間発電",データシート3!$A$1:$AB$1,0),0)/10^3+VLOOKUP(BC219&amp;"_令和4年度",データシート3!A:AB,MATCH("ea_"&amp;"地熱（低温バイナリー発電）"&amp;"_年間発電",データシート3!$A$1:$AB$1,0),0)/10^3</f>
        <v>#N/A</v>
      </c>
      <c r="BI219" s="953" t="e">
        <f t="shared" si="43"/>
        <v>#N/A</v>
      </c>
      <c r="BJ219" s="953" t="e">
        <f>(VLOOKUP($BC219&amp;"_"&amp;$AZ$8,データシート3!$A:$AM,MATCH("da_製造業",データシート3!$A$1:$AM$1,0),0)+VLOOKUP($BC219&amp;"_"&amp;$AZ$8,データシート3!$A:$AM,MATCH("da_建設業・鉱業",データシート3!$A$1:$AM$1,0),0)+VLOOKUP($BC219&amp;"_"&amp;$AZ$8,データシート3!$A:$AM,MATCH("da_農林水産業",データシート3!$A$1:$AM$1,0),0)+VLOOKUP($BC219&amp;"_"&amp;$AZ$8,データシート3!$A:$AM,MATCH("da_業務",データシート3!$A$1:$AM$1,0),0)+VLOOKUP($BC219&amp;"_"&amp;$AZ$8,データシート3!$A:$AM,MATCH("da_家庭",データシート3!$A$1:$AM$1,0),0)+VLOOKUP($BC219&amp;"_"&amp;$AZ$8,データシート3!$A:$AM,MATCH("da_鉄道",データシート3!$A$1:$AM$1,0),0))/10^3</f>
        <v>#N/A</v>
      </c>
      <c r="BK219" s="953" t="e">
        <f t="shared" si="40"/>
        <v>#N/A</v>
      </c>
      <c r="BL219" s="953" t="e">
        <f t="shared" si="41"/>
        <v>#N/A</v>
      </c>
      <c r="BM219" s="953" t="e">
        <f t="shared" si="42"/>
        <v>#N/A</v>
      </c>
    </row>
    <row r="220" spans="50:65">
      <c r="AX220" s="20">
        <f>比較地域マスタ!AD155</f>
        <v>0</v>
      </c>
      <c r="AY220" s="20" t="str">
        <f>IF(IFERROR(比較地域マスタ!$AE155,"")=0,"",IFERROR(比較地域マスタ!$AE155,""))</f>
        <v/>
      </c>
      <c r="BA220" s="24">
        <v>149</v>
      </c>
      <c r="BB220" s="24">
        <v>2</v>
      </c>
      <c r="BC220" s="20">
        <f t="shared" si="39"/>
        <v>0</v>
      </c>
      <c r="BD220" s="20" t="str">
        <f t="shared" si="39"/>
        <v/>
      </c>
      <c r="BE220" s="953" t="e">
        <f>VLOOKUP(BC220&amp;"_令和4年度",データシート3!A:AB,MATCH("ea_"&amp;"太陽光（建物系）"&amp;"_年間発電",データシート3!$A$1:$AB$1,0),0)/10^3+VLOOKUP(BC220&amp;"_令和4年度",データシート3!A:AB,MATCH("ea_"&amp;"太陽光（土地系）"&amp;"_年間発電",データシート3!$A$1:$AB$1,0),0)/10^3</f>
        <v>#N/A</v>
      </c>
      <c r="BF220" s="953" t="e">
        <f>VLOOKUP(BC220&amp;"_令和4年度",データシート3!A:AB,MATCH("ea_"&amp;"風力（陸上）"&amp;"_年間発電",データシート3!$A$1:$AB$1,0),0)/10^3</f>
        <v>#N/A</v>
      </c>
      <c r="BG220" s="953" t="e">
        <f>VLOOKUP(BC220&amp;"_令和4年度",データシート3!A:AB,MATCH("ea_"&amp;"中小水（河川）"&amp;"_年間発電",データシート3!$A$1:$AB$1,0),0)/10^3+VLOOKUP(BC220&amp;"_令和4年度",データシート3!A:AB,MATCH("ea_"&amp;"中小水（農業用水路）"&amp;"_年間発電",データシート3!$A$1:$AB$1,0),0)/10^3</f>
        <v>#N/A</v>
      </c>
      <c r="BH220" s="953" t="e">
        <f>VLOOKUP(BC220&amp;"_令和4年度",データシート3!A:AB,MATCH("ea_"&amp;"地熱（蒸気フラッシュ発電）"&amp;"_年間発電",データシート3!$A$1:$AB$1,0),0)/10^3+VLOOKUP(BC220&amp;"_令和4年度",データシート3!A:AB,MATCH("ea_"&amp;"地熱（バイナリー発電）"&amp;"_年間発電",データシート3!$A$1:$AB$1,0),0)/10^3+VLOOKUP(BC220&amp;"_令和4年度",データシート3!A:AB,MATCH("ea_"&amp;"地熱（低温バイナリー発電）"&amp;"_年間発電",データシート3!$A$1:$AB$1,0),0)/10^3</f>
        <v>#N/A</v>
      </c>
      <c r="BI220" s="953" t="e">
        <f t="shared" si="43"/>
        <v>#N/A</v>
      </c>
      <c r="BJ220" s="953" t="e">
        <f>(VLOOKUP($BC220&amp;"_"&amp;$AZ$8,データシート3!$A:$AM,MATCH("da_製造業",データシート3!$A$1:$AM$1,0),0)+VLOOKUP($BC220&amp;"_"&amp;$AZ$8,データシート3!$A:$AM,MATCH("da_建設業・鉱業",データシート3!$A$1:$AM$1,0),0)+VLOOKUP($BC220&amp;"_"&amp;$AZ$8,データシート3!$A:$AM,MATCH("da_農林水産業",データシート3!$A$1:$AM$1,0),0)+VLOOKUP($BC220&amp;"_"&amp;$AZ$8,データシート3!$A:$AM,MATCH("da_業務",データシート3!$A$1:$AM$1,0),0)+VLOOKUP($BC220&amp;"_"&amp;$AZ$8,データシート3!$A:$AM,MATCH("da_家庭",データシート3!$A$1:$AM$1,0),0)+VLOOKUP($BC220&amp;"_"&amp;$AZ$8,データシート3!$A:$AM,MATCH("da_鉄道",データシート3!$A$1:$AM$1,0),0))/10^3</f>
        <v>#N/A</v>
      </c>
      <c r="BK220" s="953" t="e">
        <f t="shared" si="40"/>
        <v>#N/A</v>
      </c>
      <c r="BL220" s="953" t="e">
        <f t="shared" si="41"/>
        <v>#N/A</v>
      </c>
      <c r="BM220" s="953" t="e">
        <f t="shared" si="42"/>
        <v>#N/A</v>
      </c>
    </row>
    <row r="221" spans="50:65">
      <c r="AX221" s="20">
        <f>比較地域マスタ!AD156</f>
        <v>0</v>
      </c>
      <c r="AY221" s="20" t="str">
        <f>IF(IFERROR(比較地域マスタ!$AE156,"")=0,"",IFERROR(比較地域マスタ!$AE156,""))</f>
        <v/>
      </c>
      <c r="BA221" s="24">
        <v>150</v>
      </c>
      <c r="BB221" s="24">
        <v>2</v>
      </c>
      <c r="BC221" s="20">
        <f t="shared" si="39"/>
        <v>0</v>
      </c>
      <c r="BD221" s="20" t="str">
        <f t="shared" si="39"/>
        <v/>
      </c>
      <c r="BE221" s="953" t="e">
        <f>VLOOKUP(BC221&amp;"_令和4年度",データシート3!A:AB,MATCH("ea_"&amp;"太陽光（建物系）"&amp;"_年間発電",データシート3!$A$1:$AB$1,0),0)/10^3+VLOOKUP(BC221&amp;"_令和4年度",データシート3!A:AB,MATCH("ea_"&amp;"太陽光（土地系）"&amp;"_年間発電",データシート3!$A$1:$AB$1,0),0)/10^3</f>
        <v>#N/A</v>
      </c>
      <c r="BF221" s="953" t="e">
        <f>VLOOKUP(BC221&amp;"_令和4年度",データシート3!A:AB,MATCH("ea_"&amp;"風力（陸上）"&amp;"_年間発電",データシート3!$A$1:$AB$1,0),0)/10^3</f>
        <v>#N/A</v>
      </c>
      <c r="BG221" s="953" t="e">
        <f>VLOOKUP(BC221&amp;"_令和4年度",データシート3!A:AB,MATCH("ea_"&amp;"中小水（河川）"&amp;"_年間発電",データシート3!$A$1:$AB$1,0),0)/10^3+VLOOKUP(BC221&amp;"_令和4年度",データシート3!A:AB,MATCH("ea_"&amp;"中小水（農業用水路）"&amp;"_年間発電",データシート3!$A$1:$AB$1,0),0)/10^3</f>
        <v>#N/A</v>
      </c>
      <c r="BH221" s="953" t="e">
        <f>VLOOKUP(BC221&amp;"_令和4年度",データシート3!A:AB,MATCH("ea_"&amp;"地熱（蒸気フラッシュ発電）"&amp;"_年間発電",データシート3!$A$1:$AB$1,0),0)/10^3+VLOOKUP(BC221&amp;"_令和4年度",データシート3!A:AB,MATCH("ea_"&amp;"地熱（バイナリー発電）"&amp;"_年間発電",データシート3!$A$1:$AB$1,0),0)/10^3+VLOOKUP(BC221&amp;"_令和4年度",データシート3!A:AB,MATCH("ea_"&amp;"地熱（低温バイナリー発電）"&amp;"_年間発電",データシート3!$A$1:$AB$1,0),0)/10^3</f>
        <v>#N/A</v>
      </c>
      <c r="BI221" s="953" t="e">
        <f t="shared" si="43"/>
        <v>#N/A</v>
      </c>
      <c r="BJ221" s="953" t="e">
        <f>(VLOOKUP($BC221&amp;"_"&amp;$AZ$8,データシート3!$A:$AM,MATCH("da_製造業",データシート3!$A$1:$AM$1,0),0)+VLOOKUP($BC221&amp;"_"&amp;$AZ$8,データシート3!$A:$AM,MATCH("da_建設業・鉱業",データシート3!$A$1:$AM$1,0),0)+VLOOKUP($BC221&amp;"_"&amp;$AZ$8,データシート3!$A:$AM,MATCH("da_農林水産業",データシート3!$A$1:$AM$1,0),0)+VLOOKUP($BC221&amp;"_"&amp;$AZ$8,データシート3!$A:$AM,MATCH("da_業務",データシート3!$A$1:$AM$1,0),0)+VLOOKUP($BC221&amp;"_"&amp;$AZ$8,データシート3!$A:$AM,MATCH("da_家庭",データシート3!$A$1:$AM$1,0),0)+VLOOKUP($BC221&amp;"_"&amp;$AZ$8,データシート3!$A:$AM,MATCH("da_鉄道",データシート3!$A$1:$AM$1,0),0))/10^3</f>
        <v>#N/A</v>
      </c>
      <c r="BK221" s="953" t="e">
        <f t="shared" si="40"/>
        <v>#N/A</v>
      </c>
      <c r="BL221" s="953" t="e">
        <f t="shared" si="41"/>
        <v>#N/A</v>
      </c>
      <c r="BM221" s="953" t="e">
        <f t="shared" si="42"/>
        <v>#N/A</v>
      </c>
    </row>
    <row r="222" spans="50:65">
      <c r="AX222" s="20">
        <f>比較地域マスタ!AD157</f>
        <v>0</v>
      </c>
      <c r="AY222" s="20" t="str">
        <f>IF(IFERROR(比較地域マスタ!$AE157,"")=0,"",IFERROR(比較地域マスタ!$AE157,""))</f>
        <v/>
      </c>
      <c r="BA222" s="24">
        <v>151</v>
      </c>
      <c r="BB222" s="24">
        <v>2</v>
      </c>
      <c r="BC222" s="20">
        <f t="shared" si="39"/>
        <v>0</v>
      </c>
      <c r="BD222" s="20" t="str">
        <f t="shared" si="39"/>
        <v/>
      </c>
      <c r="BE222" s="953" t="e">
        <f>VLOOKUP(BC222&amp;"_令和4年度",データシート3!A:AB,MATCH("ea_"&amp;"太陽光（建物系）"&amp;"_年間発電",データシート3!$A$1:$AB$1,0),0)/10^3+VLOOKUP(BC222&amp;"_令和4年度",データシート3!A:AB,MATCH("ea_"&amp;"太陽光（土地系）"&amp;"_年間発電",データシート3!$A$1:$AB$1,0),0)/10^3</f>
        <v>#N/A</v>
      </c>
      <c r="BF222" s="953" t="e">
        <f>VLOOKUP(BC222&amp;"_令和4年度",データシート3!A:AB,MATCH("ea_"&amp;"風力（陸上）"&amp;"_年間発電",データシート3!$A$1:$AB$1,0),0)/10^3</f>
        <v>#N/A</v>
      </c>
      <c r="BG222" s="953" t="e">
        <f>VLOOKUP(BC222&amp;"_令和4年度",データシート3!A:AB,MATCH("ea_"&amp;"中小水（河川）"&amp;"_年間発電",データシート3!$A$1:$AB$1,0),0)/10^3+VLOOKUP(BC222&amp;"_令和4年度",データシート3!A:AB,MATCH("ea_"&amp;"中小水（農業用水路）"&amp;"_年間発電",データシート3!$A$1:$AB$1,0),0)/10^3</f>
        <v>#N/A</v>
      </c>
      <c r="BH222" s="953" t="e">
        <f>VLOOKUP(BC222&amp;"_令和4年度",データシート3!A:AB,MATCH("ea_"&amp;"地熱（蒸気フラッシュ発電）"&amp;"_年間発電",データシート3!$A$1:$AB$1,0),0)/10^3+VLOOKUP(BC222&amp;"_令和4年度",データシート3!A:AB,MATCH("ea_"&amp;"地熱（バイナリー発電）"&amp;"_年間発電",データシート3!$A$1:$AB$1,0),0)/10^3+VLOOKUP(BC222&amp;"_令和4年度",データシート3!A:AB,MATCH("ea_"&amp;"地熱（低温バイナリー発電）"&amp;"_年間発電",データシート3!$A$1:$AB$1,0),0)/10^3</f>
        <v>#N/A</v>
      </c>
      <c r="BI222" s="953" t="e">
        <f t="shared" si="43"/>
        <v>#N/A</v>
      </c>
      <c r="BJ222" s="953" t="e">
        <f>(VLOOKUP($BC222&amp;"_"&amp;$AZ$8,データシート3!$A:$AM,MATCH("da_製造業",データシート3!$A$1:$AM$1,0),0)+VLOOKUP($BC222&amp;"_"&amp;$AZ$8,データシート3!$A:$AM,MATCH("da_建設業・鉱業",データシート3!$A$1:$AM$1,0),0)+VLOOKUP($BC222&amp;"_"&amp;$AZ$8,データシート3!$A:$AM,MATCH("da_農林水産業",データシート3!$A$1:$AM$1,0),0)+VLOOKUP($BC222&amp;"_"&amp;$AZ$8,データシート3!$A:$AM,MATCH("da_業務",データシート3!$A$1:$AM$1,0),0)+VLOOKUP($BC222&amp;"_"&amp;$AZ$8,データシート3!$A:$AM,MATCH("da_家庭",データシート3!$A$1:$AM$1,0),0)+VLOOKUP($BC222&amp;"_"&amp;$AZ$8,データシート3!$A:$AM,MATCH("da_鉄道",データシート3!$A$1:$AM$1,0),0))/10^3</f>
        <v>#N/A</v>
      </c>
      <c r="BK222" s="953" t="e">
        <f t="shared" si="40"/>
        <v>#N/A</v>
      </c>
      <c r="BL222" s="953" t="e">
        <f t="shared" si="41"/>
        <v>#N/A</v>
      </c>
      <c r="BM222" s="953" t="e">
        <f t="shared" si="42"/>
        <v>#N/A</v>
      </c>
    </row>
    <row r="223" spans="50:65">
      <c r="AX223" s="20">
        <f>比較地域マスタ!AD158</f>
        <v>0</v>
      </c>
      <c r="AY223" s="20" t="str">
        <f>IF(IFERROR(比較地域マスタ!$AE158,"")=0,"",IFERROR(比較地域マスタ!$AE158,""))</f>
        <v/>
      </c>
      <c r="BA223" s="24">
        <v>152</v>
      </c>
      <c r="BB223" s="24">
        <v>2</v>
      </c>
      <c r="BC223" s="20">
        <f t="shared" si="39"/>
        <v>0</v>
      </c>
      <c r="BD223" s="20" t="str">
        <f t="shared" si="39"/>
        <v/>
      </c>
      <c r="BE223" s="953" t="e">
        <f>VLOOKUP(BC223&amp;"_令和4年度",データシート3!A:AB,MATCH("ea_"&amp;"太陽光（建物系）"&amp;"_年間発電",データシート3!$A$1:$AB$1,0),0)/10^3+VLOOKUP(BC223&amp;"_令和4年度",データシート3!A:AB,MATCH("ea_"&amp;"太陽光（土地系）"&amp;"_年間発電",データシート3!$A$1:$AB$1,0),0)/10^3</f>
        <v>#N/A</v>
      </c>
      <c r="BF223" s="953" t="e">
        <f>VLOOKUP(BC223&amp;"_令和4年度",データシート3!A:AB,MATCH("ea_"&amp;"風力（陸上）"&amp;"_年間発電",データシート3!$A$1:$AB$1,0),0)/10^3</f>
        <v>#N/A</v>
      </c>
      <c r="BG223" s="953" t="e">
        <f>VLOOKUP(BC223&amp;"_令和4年度",データシート3!A:AB,MATCH("ea_"&amp;"中小水（河川）"&amp;"_年間発電",データシート3!$A$1:$AB$1,0),0)/10^3+VLOOKUP(BC223&amp;"_令和4年度",データシート3!A:AB,MATCH("ea_"&amp;"中小水（農業用水路）"&amp;"_年間発電",データシート3!$A$1:$AB$1,0),0)/10^3</f>
        <v>#N/A</v>
      </c>
      <c r="BH223" s="953" t="e">
        <f>VLOOKUP(BC223&amp;"_令和4年度",データシート3!A:AB,MATCH("ea_"&amp;"地熱（蒸気フラッシュ発電）"&amp;"_年間発電",データシート3!$A$1:$AB$1,0),0)/10^3+VLOOKUP(BC223&amp;"_令和4年度",データシート3!A:AB,MATCH("ea_"&amp;"地熱（バイナリー発電）"&amp;"_年間発電",データシート3!$A$1:$AB$1,0),0)/10^3+VLOOKUP(BC223&amp;"_令和4年度",データシート3!A:AB,MATCH("ea_"&amp;"地熱（低温バイナリー発電）"&amp;"_年間発電",データシート3!$A$1:$AB$1,0),0)/10^3</f>
        <v>#N/A</v>
      </c>
      <c r="BI223" s="953" t="e">
        <f t="shared" si="43"/>
        <v>#N/A</v>
      </c>
      <c r="BJ223" s="953" t="e">
        <f>(VLOOKUP($BC223&amp;"_"&amp;$AZ$8,データシート3!$A:$AM,MATCH("da_製造業",データシート3!$A$1:$AM$1,0),0)+VLOOKUP($BC223&amp;"_"&amp;$AZ$8,データシート3!$A:$AM,MATCH("da_建設業・鉱業",データシート3!$A$1:$AM$1,0),0)+VLOOKUP($BC223&amp;"_"&amp;$AZ$8,データシート3!$A:$AM,MATCH("da_農林水産業",データシート3!$A$1:$AM$1,0),0)+VLOOKUP($BC223&amp;"_"&amp;$AZ$8,データシート3!$A:$AM,MATCH("da_業務",データシート3!$A$1:$AM$1,0),0)+VLOOKUP($BC223&amp;"_"&amp;$AZ$8,データシート3!$A:$AM,MATCH("da_家庭",データシート3!$A$1:$AM$1,0),0)+VLOOKUP($BC223&amp;"_"&amp;$AZ$8,データシート3!$A:$AM,MATCH("da_鉄道",データシート3!$A$1:$AM$1,0),0))/10^3</f>
        <v>#N/A</v>
      </c>
      <c r="BK223" s="953" t="e">
        <f t="shared" si="40"/>
        <v>#N/A</v>
      </c>
      <c r="BL223" s="953" t="e">
        <f t="shared" si="41"/>
        <v>#N/A</v>
      </c>
      <c r="BM223" s="953" t="e">
        <f t="shared" si="42"/>
        <v>#N/A</v>
      </c>
    </row>
    <row r="224" spans="50:65">
      <c r="AX224" s="20">
        <f>比較地域マスタ!AD159</f>
        <v>0</v>
      </c>
      <c r="AY224" s="20" t="str">
        <f>IF(IFERROR(比較地域マスタ!$AE159,"")=0,"",IFERROR(比較地域マスタ!$AE159,""))</f>
        <v/>
      </c>
      <c r="BA224" s="24">
        <v>153</v>
      </c>
      <c r="BB224" s="24">
        <v>2</v>
      </c>
      <c r="BC224" s="20">
        <f t="shared" si="39"/>
        <v>0</v>
      </c>
      <c r="BD224" s="20" t="str">
        <f t="shared" si="39"/>
        <v/>
      </c>
      <c r="BE224" s="953" t="e">
        <f>VLOOKUP(BC224&amp;"_令和4年度",データシート3!A:AB,MATCH("ea_"&amp;"太陽光（建物系）"&amp;"_年間発電",データシート3!$A$1:$AB$1,0),0)/10^3+VLOOKUP(BC224&amp;"_令和4年度",データシート3!A:AB,MATCH("ea_"&amp;"太陽光（土地系）"&amp;"_年間発電",データシート3!$A$1:$AB$1,0),0)/10^3</f>
        <v>#N/A</v>
      </c>
      <c r="BF224" s="953" t="e">
        <f>VLOOKUP(BC224&amp;"_令和4年度",データシート3!A:AB,MATCH("ea_"&amp;"風力（陸上）"&amp;"_年間発電",データシート3!$A$1:$AB$1,0),0)/10^3</f>
        <v>#N/A</v>
      </c>
      <c r="BG224" s="953" t="e">
        <f>VLOOKUP(BC224&amp;"_令和4年度",データシート3!A:AB,MATCH("ea_"&amp;"中小水（河川）"&amp;"_年間発電",データシート3!$A$1:$AB$1,0),0)/10^3+VLOOKUP(BC224&amp;"_令和4年度",データシート3!A:AB,MATCH("ea_"&amp;"中小水（農業用水路）"&amp;"_年間発電",データシート3!$A$1:$AB$1,0),0)/10^3</f>
        <v>#N/A</v>
      </c>
      <c r="BH224" s="953" t="e">
        <f>VLOOKUP(BC224&amp;"_令和4年度",データシート3!A:AB,MATCH("ea_"&amp;"地熱（蒸気フラッシュ発電）"&amp;"_年間発電",データシート3!$A$1:$AB$1,0),0)/10^3+VLOOKUP(BC224&amp;"_令和4年度",データシート3!A:AB,MATCH("ea_"&amp;"地熱（バイナリー発電）"&amp;"_年間発電",データシート3!$A$1:$AB$1,0),0)/10^3+VLOOKUP(BC224&amp;"_令和4年度",データシート3!A:AB,MATCH("ea_"&amp;"地熱（低温バイナリー発電）"&amp;"_年間発電",データシート3!$A$1:$AB$1,0),0)/10^3</f>
        <v>#N/A</v>
      </c>
      <c r="BI224" s="953" t="e">
        <f t="shared" si="43"/>
        <v>#N/A</v>
      </c>
      <c r="BJ224" s="953" t="e">
        <f>(VLOOKUP($BC224&amp;"_"&amp;$AZ$8,データシート3!$A:$AM,MATCH("da_製造業",データシート3!$A$1:$AM$1,0),0)+VLOOKUP($BC224&amp;"_"&amp;$AZ$8,データシート3!$A:$AM,MATCH("da_建設業・鉱業",データシート3!$A$1:$AM$1,0),0)+VLOOKUP($BC224&amp;"_"&amp;$AZ$8,データシート3!$A:$AM,MATCH("da_農林水産業",データシート3!$A$1:$AM$1,0),0)+VLOOKUP($BC224&amp;"_"&amp;$AZ$8,データシート3!$A:$AM,MATCH("da_業務",データシート3!$A$1:$AM$1,0),0)+VLOOKUP($BC224&amp;"_"&amp;$AZ$8,データシート3!$A:$AM,MATCH("da_家庭",データシート3!$A$1:$AM$1,0),0)+VLOOKUP($BC224&amp;"_"&amp;$AZ$8,データシート3!$A:$AM,MATCH("da_鉄道",データシート3!$A$1:$AM$1,0),0))/10^3</f>
        <v>#N/A</v>
      </c>
      <c r="BK224" s="953" t="e">
        <f t="shared" si="40"/>
        <v>#N/A</v>
      </c>
      <c r="BL224" s="953" t="e">
        <f t="shared" si="41"/>
        <v>#N/A</v>
      </c>
      <c r="BM224" s="953" t="e">
        <f t="shared" si="42"/>
        <v>#N/A</v>
      </c>
    </row>
    <row r="225" spans="50:65">
      <c r="AX225" s="20">
        <f>比較地域マスタ!AD160</f>
        <v>0</v>
      </c>
      <c r="AY225" s="20" t="str">
        <f>IF(IFERROR(比較地域マスタ!$AE160,"")=0,"",IFERROR(比較地域マスタ!$AE160,""))</f>
        <v/>
      </c>
      <c r="BA225" s="24">
        <v>154</v>
      </c>
      <c r="BB225" s="24">
        <v>2</v>
      </c>
      <c r="BC225" s="20">
        <f t="shared" si="39"/>
        <v>0</v>
      </c>
      <c r="BD225" s="20" t="str">
        <f t="shared" si="39"/>
        <v/>
      </c>
      <c r="BE225" s="953" t="e">
        <f>VLOOKUP(BC225&amp;"_令和4年度",データシート3!A:AB,MATCH("ea_"&amp;"太陽光（建物系）"&amp;"_年間発電",データシート3!$A$1:$AB$1,0),0)/10^3+VLOOKUP(BC225&amp;"_令和4年度",データシート3!A:AB,MATCH("ea_"&amp;"太陽光（土地系）"&amp;"_年間発電",データシート3!$A$1:$AB$1,0),0)/10^3</f>
        <v>#N/A</v>
      </c>
      <c r="BF225" s="953" t="e">
        <f>VLOOKUP(BC225&amp;"_令和4年度",データシート3!A:AB,MATCH("ea_"&amp;"風力（陸上）"&amp;"_年間発電",データシート3!$A$1:$AB$1,0),0)/10^3</f>
        <v>#N/A</v>
      </c>
      <c r="BG225" s="953" t="e">
        <f>VLOOKUP(BC225&amp;"_令和4年度",データシート3!A:AB,MATCH("ea_"&amp;"中小水（河川）"&amp;"_年間発電",データシート3!$A$1:$AB$1,0),0)/10^3+VLOOKUP(BC225&amp;"_令和4年度",データシート3!A:AB,MATCH("ea_"&amp;"中小水（農業用水路）"&amp;"_年間発電",データシート3!$A$1:$AB$1,0),0)/10^3</f>
        <v>#N/A</v>
      </c>
      <c r="BH225" s="953" t="e">
        <f>VLOOKUP(BC225&amp;"_令和4年度",データシート3!A:AB,MATCH("ea_"&amp;"地熱（蒸気フラッシュ発電）"&amp;"_年間発電",データシート3!$A$1:$AB$1,0),0)/10^3+VLOOKUP(BC225&amp;"_令和4年度",データシート3!A:AB,MATCH("ea_"&amp;"地熱（バイナリー発電）"&amp;"_年間発電",データシート3!$A$1:$AB$1,0),0)/10^3+VLOOKUP(BC225&amp;"_令和4年度",データシート3!A:AB,MATCH("ea_"&amp;"地熱（低温バイナリー発電）"&amp;"_年間発電",データシート3!$A$1:$AB$1,0),0)/10^3</f>
        <v>#N/A</v>
      </c>
      <c r="BI225" s="953" t="e">
        <f t="shared" si="43"/>
        <v>#N/A</v>
      </c>
      <c r="BJ225" s="953" t="e">
        <f>(VLOOKUP($BC225&amp;"_"&amp;$AZ$8,データシート3!$A:$AM,MATCH("da_製造業",データシート3!$A$1:$AM$1,0),0)+VLOOKUP($BC225&amp;"_"&amp;$AZ$8,データシート3!$A:$AM,MATCH("da_建設業・鉱業",データシート3!$A$1:$AM$1,0),0)+VLOOKUP($BC225&amp;"_"&amp;$AZ$8,データシート3!$A:$AM,MATCH("da_農林水産業",データシート3!$A$1:$AM$1,0),0)+VLOOKUP($BC225&amp;"_"&amp;$AZ$8,データシート3!$A:$AM,MATCH("da_業務",データシート3!$A$1:$AM$1,0),0)+VLOOKUP($BC225&amp;"_"&amp;$AZ$8,データシート3!$A:$AM,MATCH("da_家庭",データシート3!$A$1:$AM$1,0),0)+VLOOKUP($BC225&amp;"_"&amp;$AZ$8,データシート3!$A:$AM,MATCH("da_鉄道",データシート3!$A$1:$AM$1,0),0))/10^3</f>
        <v>#N/A</v>
      </c>
      <c r="BK225" s="953" t="e">
        <f t="shared" si="40"/>
        <v>#N/A</v>
      </c>
      <c r="BL225" s="953" t="e">
        <f t="shared" si="41"/>
        <v>#N/A</v>
      </c>
      <c r="BM225" s="953" t="e">
        <f t="shared" si="42"/>
        <v>#N/A</v>
      </c>
    </row>
    <row r="226" spans="50:65">
      <c r="AX226" s="20">
        <f>比較地域マスタ!AD161</f>
        <v>0</v>
      </c>
      <c r="AY226" s="20" t="str">
        <f>IF(IFERROR(比較地域マスタ!$AE161,"")=0,"",IFERROR(比較地域マスタ!$AE161,""))</f>
        <v/>
      </c>
      <c r="BA226" s="24">
        <v>155</v>
      </c>
      <c r="BB226" s="24">
        <v>2</v>
      </c>
      <c r="BC226" s="20">
        <f t="shared" si="39"/>
        <v>0</v>
      </c>
      <c r="BD226" s="20" t="str">
        <f t="shared" si="39"/>
        <v/>
      </c>
      <c r="BE226" s="953" t="e">
        <f>VLOOKUP(BC226&amp;"_令和4年度",データシート3!A:AB,MATCH("ea_"&amp;"太陽光（建物系）"&amp;"_年間発電",データシート3!$A$1:$AB$1,0),0)/10^3+VLOOKUP(BC226&amp;"_令和4年度",データシート3!A:AB,MATCH("ea_"&amp;"太陽光（土地系）"&amp;"_年間発電",データシート3!$A$1:$AB$1,0),0)/10^3</f>
        <v>#N/A</v>
      </c>
      <c r="BF226" s="953" t="e">
        <f>VLOOKUP(BC226&amp;"_令和4年度",データシート3!A:AB,MATCH("ea_"&amp;"風力（陸上）"&amp;"_年間発電",データシート3!$A$1:$AB$1,0),0)/10^3</f>
        <v>#N/A</v>
      </c>
      <c r="BG226" s="953" t="e">
        <f>VLOOKUP(BC226&amp;"_令和4年度",データシート3!A:AB,MATCH("ea_"&amp;"中小水（河川）"&amp;"_年間発電",データシート3!$A$1:$AB$1,0),0)/10^3+VLOOKUP(BC226&amp;"_令和4年度",データシート3!A:AB,MATCH("ea_"&amp;"中小水（農業用水路）"&amp;"_年間発電",データシート3!$A$1:$AB$1,0),0)/10^3</f>
        <v>#N/A</v>
      </c>
      <c r="BH226" s="953" t="e">
        <f>VLOOKUP(BC226&amp;"_令和4年度",データシート3!A:AB,MATCH("ea_"&amp;"地熱（蒸気フラッシュ発電）"&amp;"_年間発電",データシート3!$A$1:$AB$1,0),0)/10^3+VLOOKUP(BC226&amp;"_令和4年度",データシート3!A:AB,MATCH("ea_"&amp;"地熱（バイナリー発電）"&amp;"_年間発電",データシート3!$A$1:$AB$1,0),0)/10^3+VLOOKUP(BC226&amp;"_令和4年度",データシート3!A:AB,MATCH("ea_"&amp;"地熱（低温バイナリー発電）"&amp;"_年間発電",データシート3!$A$1:$AB$1,0),0)/10^3</f>
        <v>#N/A</v>
      </c>
      <c r="BI226" s="953" t="e">
        <f t="shared" si="43"/>
        <v>#N/A</v>
      </c>
      <c r="BJ226" s="953" t="e">
        <f>(VLOOKUP($BC226&amp;"_"&amp;$AZ$8,データシート3!$A:$AM,MATCH("da_製造業",データシート3!$A$1:$AM$1,0),0)+VLOOKUP($BC226&amp;"_"&amp;$AZ$8,データシート3!$A:$AM,MATCH("da_建設業・鉱業",データシート3!$A$1:$AM$1,0),0)+VLOOKUP($BC226&amp;"_"&amp;$AZ$8,データシート3!$A:$AM,MATCH("da_農林水産業",データシート3!$A$1:$AM$1,0),0)+VLOOKUP($BC226&amp;"_"&amp;$AZ$8,データシート3!$A:$AM,MATCH("da_業務",データシート3!$A$1:$AM$1,0),0)+VLOOKUP($BC226&amp;"_"&amp;$AZ$8,データシート3!$A:$AM,MATCH("da_家庭",データシート3!$A$1:$AM$1,0),0)+VLOOKUP($BC226&amp;"_"&amp;$AZ$8,データシート3!$A:$AM,MATCH("da_鉄道",データシート3!$A$1:$AM$1,0),0))/10^3</f>
        <v>#N/A</v>
      </c>
      <c r="BK226" s="953" t="e">
        <f t="shared" si="40"/>
        <v>#N/A</v>
      </c>
      <c r="BL226" s="953" t="e">
        <f t="shared" si="41"/>
        <v>#N/A</v>
      </c>
      <c r="BM226" s="953" t="e">
        <f t="shared" si="42"/>
        <v>#N/A</v>
      </c>
    </row>
    <row r="227" spans="50:65">
      <c r="AX227" s="20">
        <f>比較地域マスタ!AD162</f>
        <v>0</v>
      </c>
      <c r="AY227" s="20" t="str">
        <f>IF(IFERROR(比較地域マスタ!$AE162,"")=0,"",IFERROR(比較地域マスタ!$AE162,""))</f>
        <v/>
      </c>
      <c r="BA227" s="24">
        <v>156</v>
      </c>
      <c r="BB227" s="24">
        <v>2</v>
      </c>
      <c r="BC227" s="20">
        <f t="shared" si="39"/>
        <v>0</v>
      </c>
      <c r="BD227" s="20" t="str">
        <f t="shared" si="39"/>
        <v/>
      </c>
      <c r="BE227" s="953" t="e">
        <f>VLOOKUP(BC227&amp;"_令和4年度",データシート3!A:AB,MATCH("ea_"&amp;"太陽光（建物系）"&amp;"_年間発電",データシート3!$A$1:$AB$1,0),0)/10^3+VLOOKUP(BC227&amp;"_令和4年度",データシート3!A:AB,MATCH("ea_"&amp;"太陽光（土地系）"&amp;"_年間発電",データシート3!$A$1:$AB$1,0),0)/10^3</f>
        <v>#N/A</v>
      </c>
      <c r="BF227" s="953" t="e">
        <f>VLOOKUP(BC227&amp;"_令和4年度",データシート3!A:AB,MATCH("ea_"&amp;"風力（陸上）"&amp;"_年間発電",データシート3!$A$1:$AB$1,0),0)/10^3</f>
        <v>#N/A</v>
      </c>
      <c r="BG227" s="953" t="e">
        <f>VLOOKUP(BC227&amp;"_令和4年度",データシート3!A:AB,MATCH("ea_"&amp;"中小水（河川）"&amp;"_年間発電",データシート3!$A$1:$AB$1,0),0)/10^3+VLOOKUP(BC227&amp;"_令和4年度",データシート3!A:AB,MATCH("ea_"&amp;"中小水（農業用水路）"&amp;"_年間発電",データシート3!$A$1:$AB$1,0),0)/10^3</f>
        <v>#N/A</v>
      </c>
      <c r="BH227" s="953" t="e">
        <f>VLOOKUP(BC227&amp;"_令和4年度",データシート3!A:AB,MATCH("ea_"&amp;"地熱（蒸気フラッシュ発電）"&amp;"_年間発電",データシート3!$A$1:$AB$1,0),0)/10^3+VLOOKUP(BC227&amp;"_令和4年度",データシート3!A:AB,MATCH("ea_"&amp;"地熱（バイナリー発電）"&amp;"_年間発電",データシート3!$A$1:$AB$1,0),0)/10^3+VLOOKUP(BC227&amp;"_令和4年度",データシート3!A:AB,MATCH("ea_"&amp;"地熱（低温バイナリー発電）"&amp;"_年間発電",データシート3!$A$1:$AB$1,0),0)/10^3</f>
        <v>#N/A</v>
      </c>
      <c r="BI227" s="953" t="e">
        <f t="shared" si="43"/>
        <v>#N/A</v>
      </c>
      <c r="BJ227" s="953" t="e">
        <f>(VLOOKUP($BC227&amp;"_"&amp;$AZ$8,データシート3!$A:$AM,MATCH("da_製造業",データシート3!$A$1:$AM$1,0),0)+VLOOKUP($BC227&amp;"_"&amp;$AZ$8,データシート3!$A:$AM,MATCH("da_建設業・鉱業",データシート3!$A$1:$AM$1,0),0)+VLOOKUP($BC227&amp;"_"&amp;$AZ$8,データシート3!$A:$AM,MATCH("da_農林水産業",データシート3!$A$1:$AM$1,0),0)+VLOOKUP($BC227&amp;"_"&amp;$AZ$8,データシート3!$A:$AM,MATCH("da_業務",データシート3!$A$1:$AM$1,0),0)+VLOOKUP($BC227&amp;"_"&amp;$AZ$8,データシート3!$A:$AM,MATCH("da_家庭",データシート3!$A$1:$AM$1,0),0)+VLOOKUP($BC227&amp;"_"&amp;$AZ$8,データシート3!$A:$AM,MATCH("da_鉄道",データシート3!$A$1:$AM$1,0),0))/10^3</f>
        <v>#N/A</v>
      </c>
      <c r="BK227" s="953" t="e">
        <f t="shared" si="40"/>
        <v>#N/A</v>
      </c>
      <c r="BL227" s="953" t="e">
        <f t="shared" si="41"/>
        <v>#N/A</v>
      </c>
      <c r="BM227" s="953" t="e">
        <f t="shared" si="42"/>
        <v>#N/A</v>
      </c>
    </row>
    <row r="228" spans="50:65">
      <c r="AX228" s="20">
        <f>比較地域マスタ!AD163</f>
        <v>0</v>
      </c>
      <c r="AY228" s="20" t="str">
        <f>IF(IFERROR(比較地域マスタ!$AE163,"")=0,"",IFERROR(比較地域マスタ!$AE163,""))</f>
        <v/>
      </c>
      <c r="BA228" s="24">
        <v>157</v>
      </c>
      <c r="BB228" s="24">
        <v>2</v>
      </c>
      <c r="BC228" s="20">
        <f t="shared" si="39"/>
        <v>0</v>
      </c>
      <c r="BD228" s="20" t="str">
        <f t="shared" si="39"/>
        <v/>
      </c>
      <c r="BE228" s="953" t="e">
        <f>VLOOKUP(BC228&amp;"_令和4年度",データシート3!A:AB,MATCH("ea_"&amp;"太陽光（建物系）"&amp;"_年間発電",データシート3!$A$1:$AB$1,0),0)/10^3+VLOOKUP(BC228&amp;"_令和4年度",データシート3!A:AB,MATCH("ea_"&amp;"太陽光（土地系）"&amp;"_年間発電",データシート3!$A$1:$AB$1,0),0)/10^3</f>
        <v>#N/A</v>
      </c>
      <c r="BF228" s="953" t="e">
        <f>VLOOKUP(BC228&amp;"_令和4年度",データシート3!A:AB,MATCH("ea_"&amp;"風力（陸上）"&amp;"_年間発電",データシート3!$A$1:$AB$1,0),0)/10^3</f>
        <v>#N/A</v>
      </c>
      <c r="BG228" s="953" t="e">
        <f>VLOOKUP(BC228&amp;"_令和4年度",データシート3!A:AB,MATCH("ea_"&amp;"中小水（河川）"&amp;"_年間発電",データシート3!$A$1:$AB$1,0),0)/10^3+VLOOKUP(BC228&amp;"_令和4年度",データシート3!A:AB,MATCH("ea_"&amp;"中小水（農業用水路）"&amp;"_年間発電",データシート3!$A$1:$AB$1,0),0)/10^3</f>
        <v>#N/A</v>
      </c>
      <c r="BH228" s="953" t="e">
        <f>VLOOKUP(BC228&amp;"_令和4年度",データシート3!A:AB,MATCH("ea_"&amp;"地熱（蒸気フラッシュ発電）"&amp;"_年間発電",データシート3!$A$1:$AB$1,0),0)/10^3+VLOOKUP(BC228&amp;"_令和4年度",データシート3!A:AB,MATCH("ea_"&amp;"地熱（バイナリー発電）"&amp;"_年間発電",データシート3!$A$1:$AB$1,0),0)/10^3+VLOOKUP(BC228&amp;"_令和4年度",データシート3!A:AB,MATCH("ea_"&amp;"地熱（低温バイナリー発電）"&amp;"_年間発電",データシート3!$A$1:$AB$1,0),0)/10^3</f>
        <v>#N/A</v>
      </c>
      <c r="BI228" s="953" t="e">
        <f t="shared" si="43"/>
        <v>#N/A</v>
      </c>
      <c r="BJ228" s="953" t="e">
        <f>(VLOOKUP($BC228&amp;"_"&amp;$AZ$8,データシート3!$A:$AM,MATCH("da_製造業",データシート3!$A$1:$AM$1,0),0)+VLOOKUP($BC228&amp;"_"&amp;$AZ$8,データシート3!$A:$AM,MATCH("da_建設業・鉱業",データシート3!$A$1:$AM$1,0),0)+VLOOKUP($BC228&amp;"_"&amp;$AZ$8,データシート3!$A:$AM,MATCH("da_農林水産業",データシート3!$A$1:$AM$1,0),0)+VLOOKUP($BC228&amp;"_"&amp;$AZ$8,データシート3!$A:$AM,MATCH("da_業務",データシート3!$A$1:$AM$1,0),0)+VLOOKUP($BC228&amp;"_"&amp;$AZ$8,データシート3!$A:$AM,MATCH("da_家庭",データシート3!$A$1:$AM$1,0),0)+VLOOKUP($BC228&amp;"_"&amp;$AZ$8,データシート3!$A:$AM,MATCH("da_鉄道",データシート3!$A$1:$AM$1,0),0))/10^3</f>
        <v>#N/A</v>
      </c>
      <c r="BK228" s="953" t="e">
        <f t="shared" si="40"/>
        <v>#N/A</v>
      </c>
      <c r="BL228" s="953" t="e">
        <f t="shared" si="41"/>
        <v>#N/A</v>
      </c>
      <c r="BM228" s="953" t="e">
        <f t="shared" si="42"/>
        <v>#N/A</v>
      </c>
    </row>
    <row r="229" spans="50:65">
      <c r="AX229" s="20">
        <f>比較地域マスタ!AD164</f>
        <v>0</v>
      </c>
      <c r="AY229" s="20" t="str">
        <f>IF(IFERROR(比較地域マスタ!$AE164,"")=0,"",IFERROR(比較地域マスタ!$AE164,""))</f>
        <v/>
      </c>
      <c r="BA229" s="24">
        <v>158</v>
      </c>
      <c r="BB229" s="24">
        <v>2</v>
      </c>
      <c r="BC229" s="20">
        <f t="shared" si="39"/>
        <v>0</v>
      </c>
      <c r="BD229" s="20" t="str">
        <f t="shared" si="39"/>
        <v/>
      </c>
      <c r="BE229" s="953" t="e">
        <f>VLOOKUP(BC229&amp;"_令和4年度",データシート3!A:AB,MATCH("ea_"&amp;"太陽光（建物系）"&amp;"_年間発電",データシート3!$A$1:$AB$1,0),0)/10^3+VLOOKUP(BC229&amp;"_令和4年度",データシート3!A:AB,MATCH("ea_"&amp;"太陽光（土地系）"&amp;"_年間発電",データシート3!$A$1:$AB$1,0),0)/10^3</f>
        <v>#N/A</v>
      </c>
      <c r="BF229" s="953" t="e">
        <f>VLOOKUP(BC229&amp;"_令和4年度",データシート3!A:AB,MATCH("ea_"&amp;"風力（陸上）"&amp;"_年間発電",データシート3!$A$1:$AB$1,0),0)/10^3</f>
        <v>#N/A</v>
      </c>
      <c r="BG229" s="953" t="e">
        <f>VLOOKUP(BC229&amp;"_令和4年度",データシート3!A:AB,MATCH("ea_"&amp;"中小水（河川）"&amp;"_年間発電",データシート3!$A$1:$AB$1,0),0)/10^3+VLOOKUP(BC229&amp;"_令和4年度",データシート3!A:AB,MATCH("ea_"&amp;"中小水（農業用水路）"&amp;"_年間発電",データシート3!$A$1:$AB$1,0),0)/10^3</f>
        <v>#N/A</v>
      </c>
      <c r="BH229" s="953" t="e">
        <f>VLOOKUP(BC229&amp;"_令和4年度",データシート3!A:AB,MATCH("ea_"&amp;"地熱（蒸気フラッシュ発電）"&amp;"_年間発電",データシート3!$A$1:$AB$1,0),0)/10^3+VLOOKUP(BC229&amp;"_令和4年度",データシート3!A:AB,MATCH("ea_"&amp;"地熱（バイナリー発電）"&amp;"_年間発電",データシート3!$A$1:$AB$1,0),0)/10^3+VLOOKUP(BC229&amp;"_令和4年度",データシート3!A:AB,MATCH("ea_"&amp;"地熱（低温バイナリー発電）"&amp;"_年間発電",データシート3!$A$1:$AB$1,0),0)/10^3</f>
        <v>#N/A</v>
      </c>
      <c r="BI229" s="953" t="e">
        <f t="shared" si="43"/>
        <v>#N/A</v>
      </c>
      <c r="BJ229" s="953" t="e">
        <f>(VLOOKUP($BC229&amp;"_"&amp;$AZ$8,データシート3!$A:$AM,MATCH("da_製造業",データシート3!$A$1:$AM$1,0),0)+VLOOKUP($BC229&amp;"_"&amp;$AZ$8,データシート3!$A:$AM,MATCH("da_建設業・鉱業",データシート3!$A$1:$AM$1,0),0)+VLOOKUP($BC229&amp;"_"&amp;$AZ$8,データシート3!$A:$AM,MATCH("da_農林水産業",データシート3!$A$1:$AM$1,0),0)+VLOOKUP($BC229&amp;"_"&amp;$AZ$8,データシート3!$A:$AM,MATCH("da_業務",データシート3!$A$1:$AM$1,0),0)+VLOOKUP($BC229&amp;"_"&amp;$AZ$8,データシート3!$A:$AM,MATCH("da_家庭",データシート3!$A$1:$AM$1,0),0)+VLOOKUP($BC229&amp;"_"&amp;$AZ$8,データシート3!$A:$AM,MATCH("da_鉄道",データシート3!$A$1:$AM$1,0),0))/10^3</f>
        <v>#N/A</v>
      </c>
      <c r="BK229" s="953" t="e">
        <f t="shared" si="40"/>
        <v>#N/A</v>
      </c>
      <c r="BL229" s="953" t="e">
        <f t="shared" si="41"/>
        <v>#N/A</v>
      </c>
      <c r="BM229" s="953" t="e">
        <f t="shared" si="42"/>
        <v>#N/A</v>
      </c>
    </row>
    <row r="230" spans="50:65">
      <c r="AX230" s="20">
        <f>比較地域マスタ!AD165</f>
        <v>0</v>
      </c>
      <c r="AY230" s="20" t="str">
        <f>IF(IFERROR(比較地域マスタ!$AE165,"")=0,"",IFERROR(比較地域マスタ!$AE165,""))</f>
        <v/>
      </c>
      <c r="BA230" s="24">
        <v>159</v>
      </c>
      <c r="BB230" s="24">
        <v>2</v>
      </c>
      <c r="BC230" s="20">
        <f t="shared" si="39"/>
        <v>0</v>
      </c>
      <c r="BD230" s="20" t="str">
        <f t="shared" si="39"/>
        <v/>
      </c>
      <c r="BE230" s="953" t="e">
        <f>VLOOKUP(BC230&amp;"_令和4年度",データシート3!A:AB,MATCH("ea_"&amp;"太陽光（建物系）"&amp;"_年間発電",データシート3!$A$1:$AB$1,0),0)/10^3+VLOOKUP(BC230&amp;"_令和4年度",データシート3!A:AB,MATCH("ea_"&amp;"太陽光（土地系）"&amp;"_年間発電",データシート3!$A$1:$AB$1,0),0)/10^3</f>
        <v>#N/A</v>
      </c>
      <c r="BF230" s="953" t="e">
        <f>VLOOKUP(BC230&amp;"_令和4年度",データシート3!A:AB,MATCH("ea_"&amp;"風力（陸上）"&amp;"_年間発電",データシート3!$A$1:$AB$1,0),0)/10^3</f>
        <v>#N/A</v>
      </c>
      <c r="BG230" s="953" t="e">
        <f>VLOOKUP(BC230&amp;"_令和4年度",データシート3!A:AB,MATCH("ea_"&amp;"中小水（河川）"&amp;"_年間発電",データシート3!$A$1:$AB$1,0),0)/10^3+VLOOKUP(BC230&amp;"_令和4年度",データシート3!A:AB,MATCH("ea_"&amp;"中小水（農業用水路）"&amp;"_年間発電",データシート3!$A$1:$AB$1,0),0)/10^3</f>
        <v>#N/A</v>
      </c>
      <c r="BH230" s="953" t="e">
        <f>VLOOKUP(BC230&amp;"_令和4年度",データシート3!A:AB,MATCH("ea_"&amp;"地熱（蒸気フラッシュ発電）"&amp;"_年間発電",データシート3!$A$1:$AB$1,0),0)/10^3+VLOOKUP(BC230&amp;"_令和4年度",データシート3!A:AB,MATCH("ea_"&amp;"地熱（バイナリー発電）"&amp;"_年間発電",データシート3!$A$1:$AB$1,0),0)/10^3+VLOOKUP(BC230&amp;"_令和4年度",データシート3!A:AB,MATCH("ea_"&amp;"地熱（低温バイナリー発電）"&amp;"_年間発電",データシート3!$A$1:$AB$1,0),0)/10^3</f>
        <v>#N/A</v>
      </c>
      <c r="BI230" s="953" t="e">
        <f t="shared" si="43"/>
        <v>#N/A</v>
      </c>
      <c r="BJ230" s="953" t="e">
        <f>(VLOOKUP($BC230&amp;"_"&amp;$AZ$8,データシート3!$A:$AM,MATCH("da_製造業",データシート3!$A$1:$AM$1,0),0)+VLOOKUP($BC230&amp;"_"&amp;$AZ$8,データシート3!$A:$AM,MATCH("da_建設業・鉱業",データシート3!$A$1:$AM$1,0),0)+VLOOKUP($BC230&amp;"_"&amp;$AZ$8,データシート3!$A:$AM,MATCH("da_農林水産業",データシート3!$A$1:$AM$1,0),0)+VLOOKUP($BC230&amp;"_"&amp;$AZ$8,データシート3!$A:$AM,MATCH("da_業務",データシート3!$A$1:$AM$1,0),0)+VLOOKUP($BC230&amp;"_"&amp;$AZ$8,データシート3!$A:$AM,MATCH("da_家庭",データシート3!$A$1:$AM$1,0),0)+VLOOKUP($BC230&amp;"_"&amp;$AZ$8,データシート3!$A:$AM,MATCH("da_鉄道",データシート3!$A$1:$AM$1,0),0))/10^3</f>
        <v>#N/A</v>
      </c>
      <c r="BK230" s="953" t="e">
        <f t="shared" si="40"/>
        <v>#N/A</v>
      </c>
      <c r="BL230" s="953" t="e">
        <f t="shared" si="41"/>
        <v>#N/A</v>
      </c>
      <c r="BM230" s="953" t="e">
        <f t="shared" si="42"/>
        <v>#N/A</v>
      </c>
    </row>
    <row r="231" spans="50:65">
      <c r="AX231" s="20">
        <f>比較地域マスタ!AD166</f>
        <v>0</v>
      </c>
      <c r="AY231" s="20" t="str">
        <f>IF(IFERROR(比較地域マスタ!$AE166,"")=0,"",IFERROR(比較地域マスタ!$AE166,""))</f>
        <v/>
      </c>
      <c r="BA231" s="24">
        <v>160</v>
      </c>
      <c r="BB231" s="24">
        <v>2</v>
      </c>
      <c r="BC231" s="20">
        <f t="shared" si="39"/>
        <v>0</v>
      </c>
      <c r="BD231" s="20" t="str">
        <f t="shared" si="39"/>
        <v/>
      </c>
      <c r="BE231" s="953" t="e">
        <f>VLOOKUP(BC231&amp;"_令和4年度",データシート3!A:AB,MATCH("ea_"&amp;"太陽光（建物系）"&amp;"_年間発電",データシート3!$A$1:$AB$1,0),0)/10^3+VLOOKUP(BC231&amp;"_令和4年度",データシート3!A:AB,MATCH("ea_"&amp;"太陽光（土地系）"&amp;"_年間発電",データシート3!$A$1:$AB$1,0),0)/10^3</f>
        <v>#N/A</v>
      </c>
      <c r="BF231" s="953" t="e">
        <f>VLOOKUP(BC231&amp;"_令和4年度",データシート3!A:AB,MATCH("ea_"&amp;"風力（陸上）"&amp;"_年間発電",データシート3!$A$1:$AB$1,0),0)/10^3</f>
        <v>#N/A</v>
      </c>
      <c r="BG231" s="953" t="e">
        <f>VLOOKUP(BC231&amp;"_令和4年度",データシート3!A:AB,MATCH("ea_"&amp;"中小水（河川）"&amp;"_年間発電",データシート3!$A$1:$AB$1,0),0)/10^3+VLOOKUP(BC231&amp;"_令和4年度",データシート3!A:AB,MATCH("ea_"&amp;"中小水（農業用水路）"&amp;"_年間発電",データシート3!$A$1:$AB$1,0),0)/10^3</f>
        <v>#N/A</v>
      </c>
      <c r="BH231" s="953" t="e">
        <f>VLOOKUP(BC231&amp;"_令和4年度",データシート3!A:AB,MATCH("ea_"&amp;"地熱（蒸気フラッシュ発電）"&amp;"_年間発電",データシート3!$A$1:$AB$1,0),0)/10^3+VLOOKUP(BC231&amp;"_令和4年度",データシート3!A:AB,MATCH("ea_"&amp;"地熱（バイナリー発電）"&amp;"_年間発電",データシート3!$A$1:$AB$1,0),0)/10^3+VLOOKUP(BC231&amp;"_令和4年度",データシート3!A:AB,MATCH("ea_"&amp;"地熱（低温バイナリー発電）"&amp;"_年間発電",データシート3!$A$1:$AB$1,0),0)/10^3</f>
        <v>#N/A</v>
      </c>
      <c r="BI231" s="953" t="e">
        <f t="shared" si="43"/>
        <v>#N/A</v>
      </c>
      <c r="BJ231" s="953" t="e">
        <f>(VLOOKUP($BC231&amp;"_"&amp;$AZ$8,データシート3!$A:$AM,MATCH("da_製造業",データシート3!$A$1:$AM$1,0),0)+VLOOKUP($BC231&amp;"_"&amp;$AZ$8,データシート3!$A:$AM,MATCH("da_建設業・鉱業",データシート3!$A$1:$AM$1,0),0)+VLOOKUP($BC231&amp;"_"&amp;$AZ$8,データシート3!$A:$AM,MATCH("da_農林水産業",データシート3!$A$1:$AM$1,0),0)+VLOOKUP($BC231&amp;"_"&amp;$AZ$8,データシート3!$A:$AM,MATCH("da_業務",データシート3!$A$1:$AM$1,0),0)+VLOOKUP($BC231&amp;"_"&amp;$AZ$8,データシート3!$A:$AM,MATCH("da_家庭",データシート3!$A$1:$AM$1,0),0)+VLOOKUP($BC231&amp;"_"&amp;$AZ$8,データシート3!$A:$AM,MATCH("da_鉄道",データシート3!$A$1:$AM$1,0),0))/10^3</f>
        <v>#N/A</v>
      </c>
      <c r="BK231" s="953" t="e">
        <f t="shared" si="40"/>
        <v>#N/A</v>
      </c>
      <c r="BL231" s="953" t="e">
        <f t="shared" si="41"/>
        <v>#N/A</v>
      </c>
      <c r="BM231" s="953" t="e">
        <f t="shared" si="42"/>
        <v>#N/A</v>
      </c>
    </row>
    <row r="232" spans="50:65">
      <c r="AX232" s="20">
        <f>比較地域マスタ!AD167</f>
        <v>0</v>
      </c>
      <c r="AY232" s="20" t="str">
        <f>IF(IFERROR(比較地域マスタ!$AE167,"")=0,"",IFERROR(比較地域マスタ!$AE167,""))</f>
        <v/>
      </c>
      <c r="BA232" s="24">
        <v>161</v>
      </c>
      <c r="BB232" s="24">
        <v>2</v>
      </c>
      <c r="BC232" s="20">
        <f t="shared" si="39"/>
        <v>0</v>
      </c>
      <c r="BD232" s="20" t="str">
        <f t="shared" si="39"/>
        <v/>
      </c>
      <c r="BE232" s="953" t="e">
        <f>VLOOKUP(BC232&amp;"_令和4年度",データシート3!A:AB,MATCH("ea_"&amp;"太陽光（建物系）"&amp;"_年間発電",データシート3!$A$1:$AB$1,0),0)/10^3+VLOOKUP(BC232&amp;"_令和4年度",データシート3!A:AB,MATCH("ea_"&amp;"太陽光（土地系）"&amp;"_年間発電",データシート3!$A$1:$AB$1,0),0)/10^3</f>
        <v>#N/A</v>
      </c>
      <c r="BF232" s="953" t="e">
        <f>VLOOKUP(BC232&amp;"_令和4年度",データシート3!A:AB,MATCH("ea_"&amp;"風力（陸上）"&amp;"_年間発電",データシート3!$A$1:$AB$1,0),0)/10^3</f>
        <v>#N/A</v>
      </c>
      <c r="BG232" s="953" t="e">
        <f>VLOOKUP(BC232&amp;"_令和4年度",データシート3!A:AB,MATCH("ea_"&amp;"中小水（河川）"&amp;"_年間発電",データシート3!$A$1:$AB$1,0),0)/10^3+VLOOKUP(BC232&amp;"_令和4年度",データシート3!A:AB,MATCH("ea_"&amp;"中小水（農業用水路）"&amp;"_年間発電",データシート3!$A$1:$AB$1,0),0)/10^3</f>
        <v>#N/A</v>
      </c>
      <c r="BH232" s="953" t="e">
        <f>VLOOKUP(BC232&amp;"_令和4年度",データシート3!A:AB,MATCH("ea_"&amp;"地熱（蒸気フラッシュ発電）"&amp;"_年間発電",データシート3!$A$1:$AB$1,0),0)/10^3+VLOOKUP(BC232&amp;"_令和4年度",データシート3!A:AB,MATCH("ea_"&amp;"地熱（バイナリー発電）"&amp;"_年間発電",データシート3!$A$1:$AB$1,0),0)/10^3+VLOOKUP(BC232&amp;"_令和4年度",データシート3!A:AB,MATCH("ea_"&amp;"地熱（低温バイナリー発電）"&amp;"_年間発電",データシート3!$A$1:$AB$1,0),0)/10^3</f>
        <v>#N/A</v>
      </c>
      <c r="BI232" s="953" t="e">
        <f t="shared" si="43"/>
        <v>#N/A</v>
      </c>
      <c r="BJ232" s="953" t="e">
        <f>(VLOOKUP($BC232&amp;"_"&amp;$AZ$8,データシート3!$A:$AM,MATCH("da_製造業",データシート3!$A$1:$AM$1,0),0)+VLOOKUP($BC232&amp;"_"&amp;$AZ$8,データシート3!$A:$AM,MATCH("da_建設業・鉱業",データシート3!$A$1:$AM$1,0),0)+VLOOKUP($BC232&amp;"_"&amp;$AZ$8,データシート3!$A:$AM,MATCH("da_農林水産業",データシート3!$A$1:$AM$1,0),0)+VLOOKUP($BC232&amp;"_"&amp;$AZ$8,データシート3!$A:$AM,MATCH("da_業務",データシート3!$A$1:$AM$1,0),0)+VLOOKUP($BC232&amp;"_"&amp;$AZ$8,データシート3!$A:$AM,MATCH("da_家庭",データシート3!$A$1:$AM$1,0),0)+VLOOKUP($BC232&amp;"_"&amp;$AZ$8,データシート3!$A:$AM,MATCH("da_鉄道",データシート3!$A$1:$AM$1,0),0))/10^3</f>
        <v>#N/A</v>
      </c>
      <c r="BK232" s="953" t="e">
        <f t="shared" ref="BK232:BK251" si="44">BI232-BJ232</f>
        <v>#N/A</v>
      </c>
      <c r="BL232" s="953" t="e">
        <f t="shared" ref="BL232:BL251" si="45">IF(BK232&gt;0,0,BK232)</f>
        <v>#N/A</v>
      </c>
      <c r="BM232" s="953" t="e">
        <f t="shared" ref="BM232:BM251" si="46">IF(BK232&gt;0,BK232,0)</f>
        <v>#N/A</v>
      </c>
    </row>
    <row r="233" spans="50:65">
      <c r="AX233" s="20">
        <f>比較地域マスタ!AD168</f>
        <v>0</v>
      </c>
      <c r="AY233" s="20" t="str">
        <f>IF(IFERROR(比較地域マスタ!$AE168,"")=0,"",IFERROR(比較地域マスタ!$AE168,""))</f>
        <v/>
      </c>
      <c r="BA233" s="24">
        <v>162</v>
      </c>
      <c r="BB233" s="24">
        <v>2</v>
      </c>
      <c r="BC233" s="20">
        <f t="shared" si="39"/>
        <v>0</v>
      </c>
      <c r="BD233" s="20" t="str">
        <f t="shared" si="39"/>
        <v/>
      </c>
      <c r="BE233" s="953" t="e">
        <f>VLOOKUP(BC233&amp;"_令和4年度",データシート3!A:AB,MATCH("ea_"&amp;"太陽光（建物系）"&amp;"_年間発電",データシート3!$A$1:$AB$1,0),0)/10^3+VLOOKUP(BC233&amp;"_令和4年度",データシート3!A:AB,MATCH("ea_"&amp;"太陽光（土地系）"&amp;"_年間発電",データシート3!$A$1:$AB$1,0),0)/10^3</f>
        <v>#N/A</v>
      </c>
      <c r="BF233" s="953" t="e">
        <f>VLOOKUP(BC233&amp;"_令和4年度",データシート3!A:AB,MATCH("ea_"&amp;"風力（陸上）"&amp;"_年間発電",データシート3!$A$1:$AB$1,0),0)/10^3</f>
        <v>#N/A</v>
      </c>
      <c r="BG233" s="953" t="e">
        <f>VLOOKUP(BC233&amp;"_令和4年度",データシート3!A:AB,MATCH("ea_"&amp;"中小水（河川）"&amp;"_年間発電",データシート3!$A$1:$AB$1,0),0)/10^3+VLOOKUP(BC233&amp;"_令和4年度",データシート3!A:AB,MATCH("ea_"&amp;"中小水（農業用水路）"&amp;"_年間発電",データシート3!$A$1:$AB$1,0),0)/10^3</f>
        <v>#N/A</v>
      </c>
      <c r="BH233" s="953" t="e">
        <f>VLOOKUP(BC233&amp;"_令和4年度",データシート3!A:AB,MATCH("ea_"&amp;"地熱（蒸気フラッシュ発電）"&amp;"_年間発電",データシート3!$A$1:$AB$1,0),0)/10^3+VLOOKUP(BC233&amp;"_令和4年度",データシート3!A:AB,MATCH("ea_"&amp;"地熱（バイナリー発電）"&amp;"_年間発電",データシート3!$A$1:$AB$1,0),0)/10^3+VLOOKUP(BC233&amp;"_令和4年度",データシート3!A:AB,MATCH("ea_"&amp;"地熱（低温バイナリー発電）"&amp;"_年間発電",データシート3!$A$1:$AB$1,0),0)/10^3</f>
        <v>#N/A</v>
      </c>
      <c r="BI233" s="953" t="e">
        <f t="shared" si="43"/>
        <v>#N/A</v>
      </c>
      <c r="BJ233" s="953" t="e">
        <f>(VLOOKUP($BC233&amp;"_"&amp;$AZ$8,データシート3!$A:$AM,MATCH("da_製造業",データシート3!$A$1:$AM$1,0),0)+VLOOKUP($BC233&amp;"_"&amp;$AZ$8,データシート3!$A:$AM,MATCH("da_建設業・鉱業",データシート3!$A$1:$AM$1,0),0)+VLOOKUP($BC233&amp;"_"&amp;$AZ$8,データシート3!$A:$AM,MATCH("da_農林水産業",データシート3!$A$1:$AM$1,0),0)+VLOOKUP($BC233&amp;"_"&amp;$AZ$8,データシート3!$A:$AM,MATCH("da_業務",データシート3!$A$1:$AM$1,0),0)+VLOOKUP($BC233&amp;"_"&amp;$AZ$8,データシート3!$A:$AM,MATCH("da_家庭",データシート3!$A$1:$AM$1,0),0)+VLOOKUP($BC233&amp;"_"&amp;$AZ$8,データシート3!$A:$AM,MATCH("da_鉄道",データシート3!$A$1:$AM$1,0),0))/10^3</f>
        <v>#N/A</v>
      </c>
      <c r="BK233" s="953" t="e">
        <f t="shared" si="44"/>
        <v>#N/A</v>
      </c>
      <c r="BL233" s="953" t="e">
        <f t="shared" si="45"/>
        <v>#N/A</v>
      </c>
      <c r="BM233" s="953" t="e">
        <f t="shared" si="46"/>
        <v>#N/A</v>
      </c>
    </row>
    <row r="234" spans="50:65">
      <c r="AX234" s="20">
        <f>比較地域マスタ!AD169</f>
        <v>0</v>
      </c>
      <c r="AY234" s="20" t="str">
        <f>IF(IFERROR(比較地域マスタ!$AE169,"")=0,"",IFERROR(比較地域マスタ!$AE169,""))</f>
        <v/>
      </c>
      <c r="BA234" s="24">
        <v>163</v>
      </c>
      <c r="BB234" s="24">
        <v>2</v>
      </c>
      <c r="BC234" s="20">
        <f t="shared" si="39"/>
        <v>0</v>
      </c>
      <c r="BD234" s="20" t="str">
        <f t="shared" si="39"/>
        <v/>
      </c>
      <c r="BE234" s="953" t="e">
        <f>VLOOKUP(BC234&amp;"_令和4年度",データシート3!A:AB,MATCH("ea_"&amp;"太陽光（建物系）"&amp;"_年間発電",データシート3!$A$1:$AB$1,0),0)/10^3+VLOOKUP(BC234&amp;"_令和4年度",データシート3!A:AB,MATCH("ea_"&amp;"太陽光（土地系）"&amp;"_年間発電",データシート3!$A$1:$AB$1,0),0)/10^3</f>
        <v>#N/A</v>
      </c>
      <c r="BF234" s="953" t="e">
        <f>VLOOKUP(BC234&amp;"_令和4年度",データシート3!A:AB,MATCH("ea_"&amp;"風力（陸上）"&amp;"_年間発電",データシート3!$A$1:$AB$1,0),0)/10^3</f>
        <v>#N/A</v>
      </c>
      <c r="BG234" s="953" t="e">
        <f>VLOOKUP(BC234&amp;"_令和4年度",データシート3!A:AB,MATCH("ea_"&amp;"中小水（河川）"&amp;"_年間発電",データシート3!$A$1:$AB$1,0),0)/10^3+VLOOKUP(BC234&amp;"_令和4年度",データシート3!A:AB,MATCH("ea_"&amp;"中小水（農業用水路）"&amp;"_年間発電",データシート3!$A$1:$AB$1,0),0)/10^3</f>
        <v>#N/A</v>
      </c>
      <c r="BH234" s="953" t="e">
        <f>VLOOKUP(BC234&amp;"_令和4年度",データシート3!A:AB,MATCH("ea_"&amp;"地熱（蒸気フラッシュ発電）"&amp;"_年間発電",データシート3!$A$1:$AB$1,0),0)/10^3+VLOOKUP(BC234&amp;"_令和4年度",データシート3!A:AB,MATCH("ea_"&amp;"地熱（バイナリー発電）"&amp;"_年間発電",データシート3!$A$1:$AB$1,0),0)/10^3+VLOOKUP(BC234&amp;"_令和4年度",データシート3!A:AB,MATCH("ea_"&amp;"地熱（低温バイナリー発電）"&amp;"_年間発電",データシート3!$A$1:$AB$1,0),0)/10^3</f>
        <v>#N/A</v>
      </c>
      <c r="BI234" s="953" t="e">
        <f t="shared" si="43"/>
        <v>#N/A</v>
      </c>
      <c r="BJ234" s="953" t="e">
        <f>(VLOOKUP($BC234&amp;"_"&amp;$AZ$8,データシート3!$A:$AM,MATCH("da_製造業",データシート3!$A$1:$AM$1,0),0)+VLOOKUP($BC234&amp;"_"&amp;$AZ$8,データシート3!$A:$AM,MATCH("da_建設業・鉱業",データシート3!$A$1:$AM$1,0),0)+VLOOKUP($BC234&amp;"_"&amp;$AZ$8,データシート3!$A:$AM,MATCH("da_農林水産業",データシート3!$A$1:$AM$1,0),0)+VLOOKUP($BC234&amp;"_"&amp;$AZ$8,データシート3!$A:$AM,MATCH("da_業務",データシート3!$A$1:$AM$1,0),0)+VLOOKUP($BC234&amp;"_"&amp;$AZ$8,データシート3!$A:$AM,MATCH("da_家庭",データシート3!$A$1:$AM$1,0),0)+VLOOKUP($BC234&amp;"_"&amp;$AZ$8,データシート3!$A:$AM,MATCH("da_鉄道",データシート3!$A$1:$AM$1,0),0))/10^3</f>
        <v>#N/A</v>
      </c>
      <c r="BK234" s="953" t="e">
        <f t="shared" si="44"/>
        <v>#N/A</v>
      </c>
      <c r="BL234" s="953" t="e">
        <f t="shared" si="45"/>
        <v>#N/A</v>
      </c>
      <c r="BM234" s="953" t="e">
        <f t="shared" si="46"/>
        <v>#N/A</v>
      </c>
    </row>
    <row r="235" spans="50:65">
      <c r="AX235" s="20">
        <f>比較地域マスタ!AD170</f>
        <v>0</v>
      </c>
      <c r="AY235" s="20" t="str">
        <f>IF(IFERROR(比較地域マスタ!$AE170,"")=0,"",IFERROR(比較地域マスタ!$AE170,""))</f>
        <v/>
      </c>
      <c r="BA235" s="24">
        <v>164</v>
      </c>
      <c r="BB235" s="24">
        <v>2</v>
      </c>
      <c r="BC235" s="20">
        <f t="shared" si="39"/>
        <v>0</v>
      </c>
      <c r="BD235" s="20" t="str">
        <f t="shared" si="39"/>
        <v/>
      </c>
      <c r="BE235" s="953" t="e">
        <f>VLOOKUP(BC235&amp;"_令和4年度",データシート3!A:AB,MATCH("ea_"&amp;"太陽光（建物系）"&amp;"_年間発電",データシート3!$A$1:$AB$1,0),0)/10^3+VLOOKUP(BC235&amp;"_令和4年度",データシート3!A:AB,MATCH("ea_"&amp;"太陽光（土地系）"&amp;"_年間発電",データシート3!$A$1:$AB$1,0),0)/10^3</f>
        <v>#N/A</v>
      </c>
      <c r="BF235" s="953" t="e">
        <f>VLOOKUP(BC235&amp;"_令和4年度",データシート3!A:AB,MATCH("ea_"&amp;"風力（陸上）"&amp;"_年間発電",データシート3!$A$1:$AB$1,0),0)/10^3</f>
        <v>#N/A</v>
      </c>
      <c r="BG235" s="953" t="e">
        <f>VLOOKUP(BC235&amp;"_令和4年度",データシート3!A:AB,MATCH("ea_"&amp;"中小水（河川）"&amp;"_年間発電",データシート3!$A$1:$AB$1,0),0)/10^3+VLOOKUP(BC235&amp;"_令和4年度",データシート3!A:AB,MATCH("ea_"&amp;"中小水（農業用水路）"&amp;"_年間発電",データシート3!$A$1:$AB$1,0),0)/10^3</f>
        <v>#N/A</v>
      </c>
      <c r="BH235" s="953" t="e">
        <f>VLOOKUP(BC235&amp;"_令和4年度",データシート3!A:AB,MATCH("ea_"&amp;"地熱（蒸気フラッシュ発電）"&amp;"_年間発電",データシート3!$A$1:$AB$1,0),0)/10^3+VLOOKUP(BC235&amp;"_令和4年度",データシート3!A:AB,MATCH("ea_"&amp;"地熱（バイナリー発電）"&amp;"_年間発電",データシート3!$A$1:$AB$1,0),0)/10^3+VLOOKUP(BC235&amp;"_令和4年度",データシート3!A:AB,MATCH("ea_"&amp;"地熱（低温バイナリー発電）"&amp;"_年間発電",データシート3!$A$1:$AB$1,0),0)/10^3</f>
        <v>#N/A</v>
      </c>
      <c r="BI235" s="953" t="e">
        <f t="shared" si="43"/>
        <v>#N/A</v>
      </c>
      <c r="BJ235" s="953" t="e">
        <f>(VLOOKUP($BC235&amp;"_"&amp;$AZ$8,データシート3!$A:$AM,MATCH("da_製造業",データシート3!$A$1:$AM$1,0),0)+VLOOKUP($BC235&amp;"_"&amp;$AZ$8,データシート3!$A:$AM,MATCH("da_建設業・鉱業",データシート3!$A$1:$AM$1,0),0)+VLOOKUP($BC235&amp;"_"&amp;$AZ$8,データシート3!$A:$AM,MATCH("da_農林水産業",データシート3!$A$1:$AM$1,0),0)+VLOOKUP($BC235&amp;"_"&amp;$AZ$8,データシート3!$A:$AM,MATCH("da_業務",データシート3!$A$1:$AM$1,0),0)+VLOOKUP($BC235&amp;"_"&amp;$AZ$8,データシート3!$A:$AM,MATCH("da_家庭",データシート3!$A$1:$AM$1,0),0)+VLOOKUP($BC235&amp;"_"&amp;$AZ$8,データシート3!$A:$AM,MATCH("da_鉄道",データシート3!$A$1:$AM$1,0),0))/10^3</f>
        <v>#N/A</v>
      </c>
      <c r="BK235" s="953" t="e">
        <f t="shared" si="44"/>
        <v>#N/A</v>
      </c>
      <c r="BL235" s="953" t="e">
        <f t="shared" si="45"/>
        <v>#N/A</v>
      </c>
      <c r="BM235" s="953" t="e">
        <f t="shared" si="46"/>
        <v>#N/A</v>
      </c>
    </row>
    <row r="236" spans="50:65">
      <c r="AX236" s="20">
        <f>比較地域マスタ!AD171</f>
        <v>0</v>
      </c>
      <c r="AY236" s="20" t="str">
        <f>IF(IFERROR(比較地域マスタ!$AE171,"")=0,"",IFERROR(比較地域マスタ!$AE171,""))</f>
        <v/>
      </c>
      <c r="BA236" s="24">
        <v>165</v>
      </c>
      <c r="BB236" s="24">
        <v>2</v>
      </c>
      <c r="BC236" s="20">
        <f t="shared" si="39"/>
        <v>0</v>
      </c>
      <c r="BD236" s="20" t="str">
        <f t="shared" si="39"/>
        <v/>
      </c>
      <c r="BE236" s="953" t="e">
        <f>VLOOKUP(BC236&amp;"_令和4年度",データシート3!A:AB,MATCH("ea_"&amp;"太陽光（建物系）"&amp;"_年間発電",データシート3!$A$1:$AB$1,0),0)/10^3+VLOOKUP(BC236&amp;"_令和4年度",データシート3!A:AB,MATCH("ea_"&amp;"太陽光（土地系）"&amp;"_年間発電",データシート3!$A$1:$AB$1,0),0)/10^3</f>
        <v>#N/A</v>
      </c>
      <c r="BF236" s="953" t="e">
        <f>VLOOKUP(BC236&amp;"_令和4年度",データシート3!A:AB,MATCH("ea_"&amp;"風力（陸上）"&amp;"_年間発電",データシート3!$A$1:$AB$1,0),0)/10^3</f>
        <v>#N/A</v>
      </c>
      <c r="BG236" s="953" t="e">
        <f>VLOOKUP(BC236&amp;"_令和4年度",データシート3!A:AB,MATCH("ea_"&amp;"中小水（河川）"&amp;"_年間発電",データシート3!$A$1:$AB$1,0),0)/10^3+VLOOKUP(BC236&amp;"_令和4年度",データシート3!A:AB,MATCH("ea_"&amp;"中小水（農業用水路）"&amp;"_年間発電",データシート3!$A$1:$AB$1,0),0)/10^3</f>
        <v>#N/A</v>
      </c>
      <c r="BH236" s="953" t="e">
        <f>VLOOKUP(BC236&amp;"_令和4年度",データシート3!A:AB,MATCH("ea_"&amp;"地熱（蒸気フラッシュ発電）"&amp;"_年間発電",データシート3!$A$1:$AB$1,0),0)/10^3+VLOOKUP(BC236&amp;"_令和4年度",データシート3!A:AB,MATCH("ea_"&amp;"地熱（バイナリー発電）"&amp;"_年間発電",データシート3!$A$1:$AB$1,0),0)/10^3+VLOOKUP(BC236&amp;"_令和4年度",データシート3!A:AB,MATCH("ea_"&amp;"地熱（低温バイナリー発電）"&amp;"_年間発電",データシート3!$A$1:$AB$1,0),0)/10^3</f>
        <v>#N/A</v>
      </c>
      <c r="BI236" s="953" t="e">
        <f t="shared" si="43"/>
        <v>#N/A</v>
      </c>
      <c r="BJ236" s="953" t="e">
        <f>(VLOOKUP($BC236&amp;"_"&amp;$AZ$8,データシート3!$A:$AM,MATCH("da_製造業",データシート3!$A$1:$AM$1,0),0)+VLOOKUP($BC236&amp;"_"&amp;$AZ$8,データシート3!$A:$AM,MATCH("da_建設業・鉱業",データシート3!$A$1:$AM$1,0),0)+VLOOKUP($BC236&amp;"_"&amp;$AZ$8,データシート3!$A:$AM,MATCH("da_農林水産業",データシート3!$A$1:$AM$1,0),0)+VLOOKUP($BC236&amp;"_"&amp;$AZ$8,データシート3!$A:$AM,MATCH("da_業務",データシート3!$A$1:$AM$1,0),0)+VLOOKUP($BC236&amp;"_"&amp;$AZ$8,データシート3!$A:$AM,MATCH("da_家庭",データシート3!$A$1:$AM$1,0),0)+VLOOKUP($BC236&amp;"_"&amp;$AZ$8,データシート3!$A:$AM,MATCH("da_鉄道",データシート3!$A$1:$AM$1,0),0))/10^3</f>
        <v>#N/A</v>
      </c>
      <c r="BK236" s="953" t="e">
        <f t="shared" si="44"/>
        <v>#N/A</v>
      </c>
      <c r="BL236" s="953" t="e">
        <f t="shared" si="45"/>
        <v>#N/A</v>
      </c>
      <c r="BM236" s="953" t="e">
        <f t="shared" si="46"/>
        <v>#N/A</v>
      </c>
    </row>
    <row r="237" spans="50:65">
      <c r="AX237" s="20">
        <f>比較地域マスタ!AD172</f>
        <v>0</v>
      </c>
      <c r="AY237" s="20" t="str">
        <f>IF(IFERROR(比較地域マスタ!$AE172,"")=0,"",IFERROR(比較地域マスタ!$AE172,""))</f>
        <v/>
      </c>
      <c r="BA237" s="24">
        <v>166</v>
      </c>
      <c r="BB237" s="24">
        <v>2</v>
      </c>
      <c r="BC237" s="20">
        <f t="shared" si="39"/>
        <v>0</v>
      </c>
      <c r="BD237" s="20" t="str">
        <f t="shared" si="39"/>
        <v/>
      </c>
      <c r="BE237" s="953" t="e">
        <f>VLOOKUP(BC237&amp;"_令和4年度",データシート3!A:AB,MATCH("ea_"&amp;"太陽光（建物系）"&amp;"_年間発電",データシート3!$A$1:$AB$1,0),0)/10^3+VLOOKUP(BC237&amp;"_令和4年度",データシート3!A:AB,MATCH("ea_"&amp;"太陽光（土地系）"&amp;"_年間発電",データシート3!$A$1:$AB$1,0),0)/10^3</f>
        <v>#N/A</v>
      </c>
      <c r="BF237" s="953" t="e">
        <f>VLOOKUP(BC237&amp;"_令和4年度",データシート3!A:AB,MATCH("ea_"&amp;"風力（陸上）"&amp;"_年間発電",データシート3!$A$1:$AB$1,0),0)/10^3</f>
        <v>#N/A</v>
      </c>
      <c r="BG237" s="953" t="e">
        <f>VLOOKUP(BC237&amp;"_令和4年度",データシート3!A:AB,MATCH("ea_"&amp;"中小水（河川）"&amp;"_年間発電",データシート3!$A$1:$AB$1,0),0)/10^3+VLOOKUP(BC237&amp;"_令和4年度",データシート3!A:AB,MATCH("ea_"&amp;"中小水（農業用水路）"&amp;"_年間発電",データシート3!$A$1:$AB$1,0),0)/10^3</f>
        <v>#N/A</v>
      </c>
      <c r="BH237" s="953" t="e">
        <f>VLOOKUP(BC237&amp;"_令和4年度",データシート3!A:AB,MATCH("ea_"&amp;"地熱（蒸気フラッシュ発電）"&amp;"_年間発電",データシート3!$A$1:$AB$1,0),0)/10^3+VLOOKUP(BC237&amp;"_令和4年度",データシート3!A:AB,MATCH("ea_"&amp;"地熱（バイナリー発電）"&amp;"_年間発電",データシート3!$A$1:$AB$1,0),0)/10^3+VLOOKUP(BC237&amp;"_令和4年度",データシート3!A:AB,MATCH("ea_"&amp;"地熱（低温バイナリー発電）"&amp;"_年間発電",データシート3!$A$1:$AB$1,0),0)/10^3</f>
        <v>#N/A</v>
      </c>
      <c r="BI237" s="953" t="e">
        <f t="shared" si="43"/>
        <v>#N/A</v>
      </c>
      <c r="BJ237" s="953" t="e">
        <f>(VLOOKUP($BC237&amp;"_"&amp;$AZ$8,データシート3!$A:$AM,MATCH("da_製造業",データシート3!$A$1:$AM$1,0),0)+VLOOKUP($BC237&amp;"_"&amp;$AZ$8,データシート3!$A:$AM,MATCH("da_建設業・鉱業",データシート3!$A$1:$AM$1,0),0)+VLOOKUP($BC237&amp;"_"&amp;$AZ$8,データシート3!$A:$AM,MATCH("da_農林水産業",データシート3!$A$1:$AM$1,0),0)+VLOOKUP($BC237&amp;"_"&amp;$AZ$8,データシート3!$A:$AM,MATCH("da_業務",データシート3!$A$1:$AM$1,0),0)+VLOOKUP($BC237&amp;"_"&amp;$AZ$8,データシート3!$A:$AM,MATCH("da_家庭",データシート3!$A$1:$AM$1,0),0)+VLOOKUP($BC237&amp;"_"&amp;$AZ$8,データシート3!$A:$AM,MATCH("da_鉄道",データシート3!$A$1:$AM$1,0),0))/10^3</f>
        <v>#N/A</v>
      </c>
      <c r="BK237" s="953" t="e">
        <f t="shared" si="44"/>
        <v>#N/A</v>
      </c>
      <c r="BL237" s="953" t="e">
        <f t="shared" si="45"/>
        <v>#N/A</v>
      </c>
      <c r="BM237" s="953" t="e">
        <f t="shared" si="46"/>
        <v>#N/A</v>
      </c>
    </row>
    <row r="238" spans="50:65">
      <c r="AX238" s="20">
        <f>比較地域マスタ!AD173</f>
        <v>0</v>
      </c>
      <c r="AY238" s="20" t="str">
        <f>IF(IFERROR(比較地域マスタ!$AE173,"")=0,"",IFERROR(比較地域マスタ!$AE173,""))</f>
        <v/>
      </c>
      <c r="BA238" s="24">
        <v>167</v>
      </c>
      <c r="BB238" s="24">
        <v>2</v>
      </c>
      <c r="BC238" s="20">
        <f t="shared" si="39"/>
        <v>0</v>
      </c>
      <c r="BD238" s="20" t="str">
        <f t="shared" si="39"/>
        <v/>
      </c>
      <c r="BE238" s="953" t="e">
        <f>VLOOKUP(BC238&amp;"_令和4年度",データシート3!A:AB,MATCH("ea_"&amp;"太陽光（建物系）"&amp;"_年間発電",データシート3!$A$1:$AB$1,0),0)/10^3+VLOOKUP(BC238&amp;"_令和4年度",データシート3!A:AB,MATCH("ea_"&amp;"太陽光（土地系）"&amp;"_年間発電",データシート3!$A$1:$AB$1,0),0)/10^3</f>
        <v>#N/A</v>
      </c>
      <c r="BF238" s="953" t="e">
        <f>VLOOKUP(BC238&amp;"_令和4年度",データシート3!A:AB,MATCH("ea_"&amp;"風力（陸上）"&amp;"_年間発電",データシート3!$A$1:$AB$1,0),0)/10^3</f>
        <v>#N/A</v>
      </c>
      <c r="BG238" s="953" t="e">
        <f>VLOOKUP(BC238&amp;"_令和4年度",データシート3!A:AB,MATCH("ea_"&amp;"中小水（河川）"&amp;"_年間発電",データシート3!$A$1:$AB$1,0),0)/10^3+VLOOKUP(BC238&amp;"_令和4年度",データシート3!A:AB,MATCH("ea_"&amp;"中小水（農業用水路）"&amp;"_年間発電",データシート3!$A$1:$AB$1,0),0)/10^3</f>
        <v>#N/A</v>
      </c>
      <c r="BH238" s="953" t="e">
        <f>VLOOKUP(BC238&amp;"_令和4年度",データシート3!A:AB,MATCH("ea_"&amp;"地熱（蒸気フラッシュ発電）"&amp;"_年間発電",データシート3!$A$1:$AB$1,0),0)/10^3+VLOOKUP(BC238&amp;"_令和4年度",データシート3!A:AB,MATCH("ea_"&amp;"地熱（バイナリー発電）"&amp;"_年間発電",データシート3!$A$1:$AB$1,0),0)/10^3+VLOOKUP(BC238&amp;"_令和4年度",データシート3!A:AB,MATCH("ea_"&amp;"地熱（低温バイナリー発電）"&amp;"_年間発電",データシート3!$A$1:$AB$1,0),0)/10^3</f>
        <v>#N/A</v>
      </c>
      <c r="BI238" s="953" t="e">
        <f t="shared" si="43"/>
        <v>#N/A</v>
      </c>
      <c r="BJ238" s="953" t="e">
        <f>(VLOOKUP($BC238&amp;"_"&amp;$AZ$8,データシート3!$A:$AM,MATCH("da_製造業",データシート3!$A$1:$AM$1,0),0)+VLOOKUP($BC238&amp;"_"&amp;$AZ$8,データシート3!$A:$AM,MATCH("da_建設業・鉱業",データシート3!$A$1:$AM$1,0),0)+VLOOKUP($BC238&amp;"_"&amp;$AZ$8,データシート3!$A:$AM,MATCH("da_農林水産業",データシート3!$A$1:$AM$1,0),0)+VLOOKUP($BC238&amp;"_"&amp;$AZ$8,データシート3!$A:$AM,MATCH("da_業務",データシート3!$A$1:$AM$1,0),0)+VLOOKUP($BC238&amp;"_"&amp;$AZ$8,データシート3!$A:$AM,MATCH("da_家庭",データシート3!$A$1:$AM$1,0),0)+VLOOKUP($BC238&amp;"_"&amp;$AZ$8,データシート3!$A:$AM,MATCH("da_鉄道",データシート3!$A$1:$AM$1,0),0))/10^3</f>
        <v>#N/A</v>
      </c>
      <c r="BK238" s="953" t="e">
        <f t="shared" si="44"/>
        <v>#N/A</v>
      </c>
      <c r="BL238" s="953" t="e">
        <f t="shared" si="45"/>
        <v>#N/A</v>
      </c>
      <c r="BM238" s="953" t="e">
        <f t="shared" si="46"/>
        <v>#N/A</v>
      </c>
    </row>
    <row r="239" spans="50:65">
      <c r="AX239" s="20">
        <f>比較地域マスタ!AD174</f>
        <v>0</v>
      </c>
      <c r="AY239" s="20" t="str">
        <f>IF(IFERROR(比較地域マスタ!$AE174,"")=0,"",IFERROR(比較地域マスタ!$AE174,""))</f>
        <v/>
      </c>
      <c r="BA239" s="24">
        <v>168</v>
      </c>
      <c r="BB239" s="24">
        <v>2</v>
      </c>
      <c r="BC239" s="20">
        <f t="shared" si="39"/>
        <v>0</v>
      </c>
      <c r="BD239" s="20" t="str">
        <f t="shared" si="39"/>
        <v/>
      </c>
      <c r="BE239" s="953" t="e">
        <f>VLOOKUP(BC239&amp;"_令和4年度",データシート3!A:AB,MATCH("ea_"&amp;"太陽光（建物系）"&amp;"_年間発電",データシート3!$A$1:$AB$1,0),0)/10^3+VLOOKUP(BC239&amp;"_令和4年度",データシート3!A:AB,MATCH("ea_"&amp;"太陽光（土地系）"&amp;"_年間発電",データシート3!$A$1:$AB$1,0),0)/10^3</f>
        <v>#N/A</v>
      </c>
      <c r="BF239" s="953" t="e">
        <f>VLOOKUP(BC239&amp;"_令和4年度",データシート3!A:AB,MATCH("ea_"&amp;"風力（陸上）"&amp;"_年間発電",データシート3!$A$1:$AB$1,0),0)/10^3</f>
        <v>#N/A</v>
      </c>
      <c r="BG239" s="953" t="e">
        <f>VLOOKUP(BC239&amp;"_令和4年度",データシート3!A:AB,MATCH("ea_"&amp;"中小水（河川）"&amp;"_年間発電",データシート3!$A$1:$AB$1,0),0)/10^3+VLOOKUP(BC239&amp;"_令和4年度",データシート3!A:AB,MATCH("ea_"&amp;"中小水（農業用水路）"&amp;"_年間発電",データシート3!$A$1:$AB$1,0),0)/10^3</f>
        <v>#N/A</v>
      </c>
      <c r="BH239" s="953" t="e">
        <f>VLOOKUP(BC239&amp;"_令和4年度",データシート3!A:AB,MATCH("ea_"&amp;"地熱（蒸気フラッシュ発電）"&amp;"_年間発電",データシート3!$A$1:$AB$1,0),0)/10^3+VLOOKUP(BC239&amp;"_令和4年度",データシート3!A:AB,MATCH("ea_"&amp;"地熱（バイナリー発電）"&amp;"_年間発電",データシート3!$A$1:$AB$1,0),0)/10^3+VLOOKUP(BC239&amp;"_令和4年度",データシート3!A:AB,MATCH("ea_"&amp;"地熱（低温バイナリー発電）"&amp;"_年間発電",データシート3!$A$1:$AB$1,0),0)/10^3</f>
        <v>#N/A</v>
      </c>
      <c r="BI239" s="953" t="e">
        <f t="shared" si="43"/>
        <v>#N/A</v>
      </c>
      <c r="BJ239" s="953" t="e">
        <f>(VLOOKUP($BC239&amp;"_"&amp;$AZ$8,データシート3!$A:$AM,MATCH("da_製造業",データシート3!$A$1:$AM$1,0),0)+VLOOKUP($BC239&amp;"_"&amp;$AZ$8,データシート3!$A:$AM,MATCH("da_建設業・鉱業",データシート3!$A$1:$AM$1,0),0)+VLOOKUP($BC239&amp;"_"&amp;$AZ$8,データシート3!$A:$AM,MATCH("da_農林水産業",データシート3!$A$1:$AM$1,0),0)+VLOOKUP($BC239&amp;"_"&amp;$AZ$8,データシート3!$A:$AM,MATCH("da_業務",データシート3!$A$1:$AM$1,0),0)+VLOOKUP($BC239&amp;"_"&amp;$AZ$8,データシート3!$A:$AM,MATCH("da_家庭",データシート3!$A$1:$AM$1,0),0)+VLOOKUP($BC239&amp;"_"&amp;$AZ$8,データシート3!$A:$AM,MATCH("da_鉄道",データシート3!$A$1:$AM$1,0),0))/10^3</f>
        <v>#N/A</v>
      </c>
      <c r="BK239" s="953" t="e">
        <f t="shared" si="44"/>
        <v>#N/A</v>
      </c>
      <c r="BL239" s="953" t="e">
        <f t="shared" si="45"/>
        <v>#N/A</v>
      </c>
      <c r="BM239" s="953" t="e">
        <f t="shared" si="46"/>
        <v>#N/A</v>
      </c>
    </row>
    <row r="240" spans="50:65">
      <c r="AX240" s="20">
        <f>比較地域マスタ!AD175</f>
        <v>0</v>
      </c>
      <c r="AY240" s="20" t="str">
        <f>IF(IFERROR(比較地域マスタ!$AE175,"")=0,"",IFERROR(比較地域マスタ!$AE175,""))</f>
        <v/>
      </c>
      <c r="BA240" s="24">
        <v>169</v>
      </c>
      <c r="BB240" s="24">
        <v>2</v>
      </c>
      <c r="BC240" s="20">
        <f t="shared" si="39"/>
        <v>0</v>
      </c>
      <c r="BD240" s="20" t="str">
        <f t="shared" si="39"/>
        <v/>
      </c>
      <c r="BE240" s="953" t="e">
        <f>VLOOKUP(BC240&amp;"_令和4年度",データシート3!A:AB,MATCH("ea_"&amp;"太陽光（建物系）"&amp;"_年間発電",データシート3!$A$1:$AB$1,0),0)/10^3+VLOOKUP(BC240&amp;"_令和4年度",データシート3!A:AB,MATCH("ea_"&amp;"太陽光（土地系）"&amp;"_年間発電",データシート3!$A$1:$AB$1,0),0)/10^3</f>
        <v>#N/A</v>
      </c>
      <c r="BF240" s="953" t="e">
        <f>VLOOKUP(BC240&amp;"_令和4年度",データシート3!A:AB,MATCH("ea_"&amp;"風力（陸上）"&amp;"_年間発電",データシート3!$A$1:$AB$1,0),0)/10^3</f>
        <v>#N/A</v>
      </c>
      <c r="BG240" s="953" t="e">
        <f>VLOOKUP(BC240&amp;"_令和4年度",データシート3!A:AB,MATCH("ea_"&amp;"中小水（河川）"&amp;"_年間発電",データシート3!$A$1:$AB$1,0),0)/10^3+VLOOKUP(BC240&amp;"_令和4年度",データシート3!A:AB,MATCH("ea_"&amp;"中小水（農業用水路）"&amp;"_年間発電",データシート3!$A$1:$AB$1,0),0)/10^3</f>
        <v>#N/A</v>
      </c>
      <c r="BH240" s="953" t="e">
        <f>VLOOKUP(BC240&amp;"_令和4年度",データシート3!A:AB,MATCH("ea_"&amp;"地熱（蒸気フラッシュ発電）"&amp;"_年間発電",データシート3!$A$1:$AB$1,0),0)/10^3+VLOOKUP(BC240&amp;"_令和4年度",データシート3!A:AB,MATCH("ea_"&amp;"地熱（バイナリー発電）"&amp;"_年間発電",データシート3!$A$1:$AB$1,0),0)/10^3+VLOOKUP(BC240&amp;"_令和4年度",データシート3!A:AB,MATCH("ea_"&amp;"地熱（低温バイナリー発電）"&amp;"_年間発電",データシート3!$A$1:$AB$1,0),0)/10^3</f>
        <v>#N/A</v>
      </c>
      <c r="BI240" s="953" t="e">
        <f t="shared" si="43"/>
        <v>#N/A</v>
      </c>
      <c r="BJ240" s="953" t="e">
        <f>(VLOOKUP($BC240&amp;"_"&amp;$AZ$8,データシート3!$A:$AM,MATCH("da_製造業",データシート3!$A$1:$AM$1,0),0)+VLOOKUP($BC240&amp;"_"&amp;$AZ$8,データシート3!$A:$AM,MATCH("da_建設業・鉱業",データシート3!$A$1:$AM$1,0),0)+VLOOKUP($BC240&amp;"_"&amp;$AZ$8,データシート3!$A:$AM,MATCH("da_農林水産業",データシート3!$A$1:$AM$1,0),0)+VLOOKUP($BC240&amp;"_"&amp;$AZ$8,データシート3!$A:$AM,MATCH("da_業務",データシート3!$A$1:$AM$1,0),0)+VLOOKUP($BC240&amp;"_"&amp;$AZ$8,データシート3!$A:$AM,MATCH("da_家庭",データシート3!$A$1:$AM$1,0),0)+VLOOKUP($BC240&amp;"_"&amp;$AZ$8,データシート3!$A:$AM,MATCH("da_鉄道",データシート3!$A$1:$AM$1,0),0))/10^3</f>
        <v>#N/A</v>
      </c>
      <c r="BK240" s="953" t="e">
        <f t="shared" si="44"/>
        <v>#N/A</v>
      </c>
      <c r="BL240" s="953" t="e">
        <f t="shared" si="45"/>
        <v>#N/A</v>
      </c>
      <c r="BM240" s="953" t="e">
        <f t="shared" si="46"/>
        <v>#N/A</v>
      </c>
    </row>
    <row r="241" spans="50:65">
      <c r="AX241" s="20">
        <f>比較地域マスタ!AD176</f>
        <v>0</v>
      </c>
      <c r="AY241" s="20" t="str">
        <f>IF(IFERROR(比較地域マスタ!$AE176,"")=0,"",IFERROR(比較地域マスタ!$AE176,""))</f>
        <v/>
      </c>
      <c r="BA241" s="24">
        <v>170</v>
      </c>
      <c r="BB241" s="24">
        <v>2</v>
      </c>
      <c r="BC241" s="20">
        <f t="shared" si="39"/>
        <v>0</v>
      </c>
      <c r="BD241" s="20" t="str">
        <f t="shared" si="39"/>
        <v/>
      </c>
      <c r="BE241" s="953" t="e">
        <f>VLOOKUP(BC241&amp;"_令和4年度",データシート3!A:AB,MATCH("ea_"&amp;"太陽光（建物系）"&amp;"_年間発電",データシート3!$A$1:$AB$1,0),0)/10^3+VLOOKUP(BC241&amp;"_令和4年度",データシート3!A:AB,MATCH("ea_"&amp;"太陽光（土地系）"&amp;"_年間発電",データシート3!$A$1:$AB$1,0),0)/10^3</f>
        <v>#N/A</v>
      </c>
      <c r="BF241" s="953" t="e">
        <f>VLOOKUP(BC241&amp;"_令和4年度",データシート3!A:AB,MATCH("ea_"&amp;"風力（陸上）"&amp;"_年間発電",データシート3!$A$1:$AB$1,0),0)/10^3</f>
        <v>#N/A</v>
      </c>
      <c r="BG241" s="953" t="e">
        <f>VLOOKUP(BC241&amp;"_令和4年度",データシート3!A:AB,MATCH("ea_"&amp;"中小水（河川）"&amp;"_年間発電",データシート3!$A$1:$AB$1,0),0)/10^3+VLOOKUP(BC241&amp;"_令和4年度",データシート3!A:AB,MATCH("ea_"&amp;"中小水（農業用水路）"&amp;"_年間発電",データシート3!$A$1:$AB$1,0),0)/10^3</f>
        <v>#N/A</v>
      </c>
      <c r="BH241" s="953" t="e">
        <f>VLOOKUP(BC241&amp;"_令和4年度",データシート3!A:AB,MATCH("ea_"&amp;"地熱（蒸気フラッシュ発電）"&amp;"_年間発電",データシート3!$A$1:$AB$1,0),0)/10^3+VLOOKUP(BC241&amp;"_令和4年度",データシート3!A:AB,MATCH("ea_"&amp;"地熱（バイナリー発電）"&amp;"_年間発電",データシート3!$A$1:$AB$1,0),0)/10^3+VLOOKUP(BC241&amp;"_令和4年度",データシート3!A:AB,MATCH("ea_"&amp;"地熱（低温バイナリー発電）"&amp;"_年間発電",データシート3!$A$1:$AB$1,0),0)/10^3</f>
        <v>#N/A</v>
      </c>
      <c r="BI241" s="953" t="e">
        <f t="shared" si="43"/>
        <v>#N/A</v>
      </c>
      <c r="BJ241" s="953" t="e">
        <f>(VLOOKUP($BC241&amp;"_"&amp;$AZ$8,データシート3!$A:$AM,MATCH("da_製造業",データシート3!$A$1:$AM$1,0),0)+VLOOKUP($BC241&amp;"_"&amp;$AZ$8,データシート3!$A:$AM,MATCH("da_建設業・鉱業",データシート3!$A$1:$AM$1,0),0)+VLOOKUP($BC241&amp;"_"&amp;$AZ$8,データシート3!$A:$AM,MATCH("da_農林水産業",データシート3!$A$1:$AM$1,0),0)+VLOOKUP($BC241&amp;"_"&amp;$AZ$8,データシート3!$A:$AM,MATCH("da_業務",データシート3!$A$1:$AM$1,0),0)+VLOOKUP($BC241&amp;"_"&amp;$AZ$8,データシート3!$A:$AM,MATCH("da_家庭",データシート3!$A$1:$AM$1,0),0)+VLOOKUP($BC241&amp;"_"&amp;$AZ$8,データシート3!$A:$AM,MATCH("da_鉄道",データシート3!$A$1:$AM$1,0),0))/10^3</f>
        <v>#N/A</v>
      </c>
      <c r="BK241" s="953" t="e">
        <f t="shared" si="44"/>
        <v>#N/A</v>
      </c>
      <c r="BL241" s="953" t="e">
        <f t="shared" si="45"/>
        <v>#N/A</v>
      </c>
      <c r="BM241" s="953" t="e">
        <f t="shared" si="46"/>
        <v>#N/A</v>
      </c>
    </row>
    <row r="242" spans="50:65">
      <c r="AX242" s="20">
        <f>比較地域マスタ!AD177</f>
        <v>0</v>
      </c>
      <c r="AY242" s="20" t="str">
        <f>IF(IFERROR(比較地域マスタ!$AE177,"")=0,"",IFERROR(比較地域マスタ!$AE177,""))</f>
        <v/>
      </c>
      <c r="BA242" s="24">
        <v>171</v>
      </c>
      <c r="BB242" s="24">
        <v>2</v>
      </c>
      <c r="BC242" s="20">
        <f t="shared" si="39"/>
        <v>0</v>
      </c>
      <c r="BD242" s="20" t="str">
        <f t="shared" si="39"/>
        <v/>
      </c>
      <c r="BE242" s="953" t="e">
        <f>VLOOKUP(BC242&amp;"_令和4年度",データシート3!A:AB,MATCH("ea_"&amp;"太陽光（建物系）"&amp;"_年間発電",データシート3!$A$1:$AB$1,0),0)/10^3+VLOOKUP(BC242&amp;"_令和4年度",データシート3!A:AB,MATCH("ea_"&amp;"太陽光（土地系）"&amp;"_年間発電",データシート3!$A$1:$AB$1,0),0)/10^3</f>
        <v>#N/A</v>
      </c>
      <c r="BF242" s="953" t="e">
        <f>VLOOKUP(BC242&amp;"_令和4年度",データシート3!A:AB,MATCH("ea_"&amp;"風力（陸上）"&amp;"_年間発電",データシート3!$A$1:$AB$1,0),0)/10^3</f>
        <v>#N/A</v>
      </c>
      <c r="BG242" s="953" t="e">
        <f>VLOOKUP(BC242&amp;"_令和4年度",データシート3!A:AB,MATCH("ea_"&amp;"中小水（河川）"&amp;"_年間発電",データシート3!$A$1:$AB$1,0),0)/10^3+VLOOKUP(BC242&amp;"_令和4年度",データシート3!A:AB,MATCH("ea_"&amp;"中小水（農業用水路）"&amp;"_年間発電",データシート3!$A$1:$AB$1,0),0)/10^3</f>
        <v>#N/A</v>
      </c>
      <c r="BH242" s="953" t="e">
        <f>VLOOKUP(BC242&amp;"_令和4年度",データシート3!A:AB,MATCH("ea_"&amp;"地熱（蒸気フラッシュ発電）"&amp;"_年間発電",データシート3!$A$1:$AB$1,0),0)/10^3+VLOOKUP(BC242&amp;"_令和4年度",データシート3!A:AB,MATCH("ea_"&amp;"地熱（バイナリー発電）"&amp;"_年間発電",データシート3!$A$1:$AB$1,0),0)/10^3+VLOOKUP(BC242&amp;"_令和4年度",データシート3!A:AB,MATCH("ea_"&amp;"地熱（低温バイナリー発電）"&amp;"_年間発電",データシート3!$A$1:$AB$1,0),0)/10^3</f>
        <v>#N/A</v>
      </c>
      <c r="BI242" s="953" t="e">
        <f t="shared" si="43"/>
        <v>#N/A</v>
      </c>
      <c r="BJ242" s="953" t="e">
        <f>(VLOOKUP($BC242&amp;"_"&amp;$AZ$8,データシート3!$A:$AM,MATCH("da_製造業",データシート3!$A$1:$AM$1,0),0)+VLOOKUP($BC242&amp;"_"&amp;$AZ$8,データシート3!$A:$AM,MATCH("da_建設業・鉱業",データシート3!$A$1:$AM$1,0),0)+VLOOKUP($BC242&amp;"_"&amp;$AZ$8,データシート3!$A:$AM,MATCH("da_農林水産業",データシート3!$A$1:$AM$1,0),0)+VLOOKUP($BC242&amp;"_"&amp;$AZ$8,データシート3!$A:$AM,MATCH("da_業務",データシート3!$A$1:$AM$1,0),0)+VLOOKUP($BC242&amp;"_"&amp;$AZ$8,データシート3!$A:$AM,MATCH("da_家庭",データシート3!$A$1:$AM$1,0),0)+VLOOKUP($BC242&amp;"_"&amp;$AZ$8,データシート3!$A:$AM,MATCH("da_鉄道",データシート3!$A$1:$AM$1,0),0))/10^3</f>
        <v>#N/A</v>
      </c>
      <c r="BK242" s="953" t="e">
        <f t="shared" si="44"/>
        <v>#N/A</v>
      </c>
      <c r="BL242" s="953" t="e">
        <f t="shared" si="45"/>
        <v>#N/A</v>
      </c>
      <c r="BM242" s="953" t="e">
        <f t="shared" si="46"/>
        <v>#N/A</v>
      </c>
    </row>
    <row r="243" spans="50:65">
      <c r="AX243" s="20">
        <f>比較地域マスタ!AD178</f>
        <v>0</v>
      </c>
      <c r="AY243" s="20" t="str">
        <f>IF(IFERROR(比較地域マスタ!$AE178,"")=0,"",IFERROR(比較地域マスタ!$AE178,""))</f>
        <v/>
      </c>
      <c r="BA243" s="24">
        <v>172</v>
      </c>
      <c r="BB243" s="24">
        <v>2</v>
      </c>
      <c r="BC243" s="20">
        <f t="shared" si="39"/>
        <v>0</v>
      </c>
      <c r="BD243" s="20" t="str">
        <f t="shared" si="39"/>
        <v/>
      </c>
      <c r="BE243" s="953" t="e">
        <f>VLOOKUP(BC243&amp;"_令和4年度",データシート3!A:AB,MATCH("ea_"&amp;"太陽光（建物系）"&amp;"_年間発電",データシート3!$A$1:$AB$1,0),0)/10^3+VLOOKUP(BC243&amp;"_令和4年度",データシート3!A:AB,MATCH("ea_"&amp;"太陽光（土地系）"&amp;"_年間発電",データシート3!$A$1:$AB$1,0),0)/10^3</f>
        <v>#N/A</v>
      </c>
      <c r="BF243" s="953" t="e">
        <f>VLOOKUP(BC243&amp;"_令和4年度",データシート3!A:AB,MATCH("ea_"&amp;"風力（陸上）"&amp;"_年間発電",データシート3!$A$1:$AB$1,0),0)/10^3</f>
        <v>#N/A</v>
      </c>
      <c r="BG243" s="953" t="e">
        <f>VLOOKUP(BC243&amp;"_令和4年度",データシート3!A:AB,MATCH("ea_"&amp;"中小水（河川）"&amp;"_年間発電",データシート3!$A$1:$AB$1,0),0)/10^3+VLOOKUP(BC243&amp;"_令和4年度",データシート3!A:AB,MATCH("ea_"&amp;"中小水（農業用水路）"&amp;"_年間発電",データシート3!$A$1:$AB$1,0),0)/10^3</f>
        <v>#N/A</v>
      </c>
      <c r="BH243" s="953" t="e">
        <f>VLOOKUP(BC243&amp;"_令和4年度",データシート3!A:AB,MATCH("ea_"&amp;"地熱（蒸気フラッシュ発電）"&amp;"_年間発電",データシート3!$A$1:$AB$1,0),0)/10^3+VLOOKUP(BC243&amp;"_令和4年度",データシート3!A:AB,MATCH("ea_"&amp;"地熱（バイナリー発電）"&amp;"_年間発電",データシート3!$A$1:$AB$1,0),0)/10^3+VLOOKUP(BC243&amp;"_令和4年度",データシート3!A:AB,MATCH("ea_"&amp;"地熱（低温バイナリー発電）"&amp;"_年間発電",データシート3!$A$1:$AB$1,0),0)/10^3</f>
        <v>#N/A</v>
      </c>
      <c r="BI243" s="953" t="e">
        <f t="shared" si="43"/>
        <v>#N/A</v>
      </c>
      <c r="BJ243" s="953" t="e">
        <f>(VLOOKUP($BC243&amp;"_"&amp;$AZ$8,データシート3!$A:$AM,MATCH("da_製造業",データシート3!$A$1:$AM$1,0),0)+VLOOKUP($BC243&amp;"_"&amp;$AZ$8,データシート3!$A:$AM,MATCH("da_建設業・鉱業",データシート3!$A$1:$AM$1,0),0)+VLOOKUP($BC243&amp;"_"&amp;$AZ$8,データシート3!$A:$AM,MATCH("da_農林水産業",データシート3!$A$1:$AM$1,0),0)+VLOOKUP($BC243&amp;"_"&amp;$AZ$8,データシート3!$A:$AM,MATCH("da_業務",データシート3!$A$1:$AM$1,0),0)+VLOOKUP($BC243&amp;"_"&amp;$AZ$8,データシート3!$A:$AM,MATCH("da_家庭",データシート3!$A$1:$AM$1,0),0)+VLOOKUP($BC243&amp;"_"&amp;$AZ$8,データシート3!$A:$AM,MATCH("da_鉄道",データシート3!$A$1:$AM$1,0),0))/10^3</f>
        <v>#N/A</v>
      </c>
      <c r="BK243" s="953" t="e">
        <f t="shared" si="44"/>
        <v>#N/A</v>
      </c>
      <c r="BL243" s="953" t="e">
        <f t="shared" si="45"/>
        <v>#N/A</v>
      </c>
      <c r="BM243" s="953" t="e">
        <f t="shared" si="46"/>
        <v>#N/A</v>
      </c>
    </row>
    <row r="244" spans="50:65">
      <c r="AX244" s="20">
        <f>比較地域マスタ!AD179</f>
        <v>0</v>
      </c>
      <c r="AY244" s="20" t="str">
        <f>IF(IFERROR(比較地域マスタ!$AE179,"")=0,"",IFERROR(比較地域マスタ!$AE179,""))</f>
        <v/>
      </c>
      <c r="BA244" s="24">
        <v>173</v>
      </c>
      <c r="BB244" s="24">
        <v>2</v>
      </c>
      <c r="BC244" s="20">
        <f t="shared" si="39"/>
        <v>0</v>
      </c>
      <c r="BD244" s="20" t="str">
        <f t="shared" si="39"/>
        <v/>
      </c>
      <c r="BE244" s="953" t="e">
        <f>VLOOKUP(BC244&amp;"_令和4年度",データシート3!A:AB,MATCH("ea_"&amp;"太陽光（建物系）"&amp;"_年間発電",データシート3!$A$1:$AB$1,0),0)/10^3+VLOOKUP(BC244&amp;"_令和4年度",データシート3!A:AB,MATCH("ea_"&amp;"太陽光（土地系）"&amp;"_年間発電",データシート3!$A$1:$AB$1,0),0)/10^3</f>
        <v>#N/A</v>
      </c>
      <c r="BF244" s="953" t="e">
        <f>VLOOKUP(BC244&amp;"_令和4年度",データシート3!A:AB,MATCH("ea_"&amp;"風力（陸上）"&amp;"_年間発電",データシート3!$A$1:$AB$1,0),0)/10^3</f>
        <v>#N/A</v>
      </c>
      <c r="BG244" s="953" t="e">
        <f>VLOOKUP(BC244&amp;"_令和4年度",データシート3!A:AB,MATCH("ea_"&amp;"中小水（河川）"&amp;"_年間発電",データシート3!$A$1:$AB$1,0),0)/10^3+VLOOKUP(BC244&amp;"_令和4年度",データシート3!A:AB,MATCH("ea_"&amp;"中小水（農業用水路）"&amp;"_年間発電",データシート3!$A$1:$AB$1,0),0)/10^3</f>
        <v>#N/A</v>
      </c>
      <c r="BH244" s="953" t="e">
        <f>VLOOKUP(BC244&amp;"_令和4年度",データシート3!A:AB,MATCH("ea_"&amp;"地熱（蒸気フラッシュ発電）"&amp;"_年間発電",データシート3!$A$1:$AB$1,0),0)/10^3+VLOOKUP(BC244&amp;"_令和4年度",データシート3!A:AB,MATCH("ea_"&amp;"地熱（バイナリー発電）"&amp;"_年間発電",データシート3!$A$1:$AB$1,0),0)/10^3+VLOOKUP(BC244&amp;"_令和4年度",データシート3!A:AB,MATCH("ea_"&amp;"地熱（低温バイナリー発電）"&amp;"_年間発電",データシート3!$A$1:$AB$1,0),0)/10^3</f>
        <v>#N/A</v>
      </c>
      <c r="BI244" s="953" t="e">
        <f t="shared" si="43"/>
        <v>#N/A</v>
      </c>
      <c r="BJ244" s="953" t="e">
        <f>(VLOOKUP($BC244&amp;"_"&amp;$AZ$8,データシート3!$A:$AM,MATCH("da_製造業",データシート3!$A$1:$AM$1,0),0)+VLOOKUP($BC244&amp;"_"&amp;$AZ$8,データシート3!$A:$AM,MATCH("da_建設業・鉱業",データシート3!$A$1:$AM$1,0),0)+VLOOKUP($BC244&amp;"_"&amp;$AZ$8,データシート3!$A:$AM,MATCH("da_農林水産業",データシート3!$A$1:$AM$1,0),0)+VLOOKUP($BC244&amp;"_"&amp;$AZ$8,データシート3!$A:$AM,MATCH("da_業務",データシート3!$A$1:$AM$1,0),0)+VLOOKUP($BC244&amp;"_"&amp;$AZ$8,データシート3!$A:$AM,MATCH("da_家庭",データシート3!$A$1:$AM$1,0),0)+VLOOKUP($BC244&amp;"_"&amp;$AZ$8,データシート3!$A:$AM,MATCH("da_鉄道",データシート3!$A$1:$AM$1,0),0))/10^3</f>
        <v>#N/A</v>
      </c>
      <c r="BK244" s="953" t="e">
        <f t="shared" si="44"/>
        <v>#N/A</v>
      </c>
      <c r="BL244" s="953" t="e">
        <f t="shared" si="45"/>
        <v>#N/A</v>
      </c>
      <c r="BM244" s="953" t="e">
        <f t="shared" si="46"/>
        <v>#N/A</v>
      </c>
    </row>
    <row r="245" spans="50:65">
      <c r="AX245" s="20">
        <f>比較地域マスタ!AD180</f>
        <v>0</v>
      </c>
      <c r="AY245" s="20" t="str">
        <f>IF(IFERROR(比較地域マスタ!$AE180,"")=0,"",IFERROR(比較地域マスタ!$AE180,""))</f>
        <v/>
      </c>
      <c r="BA245" s="24">
        <v>174</v>
      </c>
      <c r="BB245" s="24">
        <v>2</v>
      </c>
      <c r="BC245" s="20">
        <f t="shared" si="39"/>
        <v>0</v>
      </c>
      <c r="BD245" s="20" t="str">
        <f t="shared" si="39"/>
        <v/>
      </c>
      <c r="BE245" s="953" t="e">
        <f>VLOOKUP(BC245&amp;"_令和4年度",データシート3!A:AB,MATCH("ea_"&amp;"太陽光（建物系）"&amp;"_年間発電",データシート3!$A$1:$AB$1,0),0)/10^3+VLOOKUP(BC245&amp;"_令和4年度",データシート3!A:AB,MATCH("ea_"&amp;"太陽光（土地系）"&amp;"_年間発電",データシート3!$A$1:$AB$1,0),0)/10^3</f>
        <v>#N/A</v>
      </c>
      <c r="BF245" s="953" t="e">
        <f>VLOOKUP(BC245&amp;"_令和4年度",データシート3!A:AB,MATCH("ea_"&amp;"風力（陸上）"&amp;"_年間発電",データシート3!$A$1:$AB$1,0),0)/10^3</f>
        <v>#N/A</v>
      </c>
      <c r="BG245" s="953" t="e">
        <f>VLOOKUP(BC245&amp;"_令和4年度",データシート3!A:AB,MATCH("ea_"&amp;"中小水（河川）"&amp;"_年間発電",データシート3!$A$1:$AB$1,0),0)/10^3+VLOOKUP(BC245&amp;"_令和4年度",データシート3!A:AB,MATCH("ea_"&amp;"中小水（農業用水路）"&amp;"_年間発電",データシート3!$A$1:$AB$1,0),0)/10^3</f>
        <v>#N/A</v>
      </c>
      <c r="BH245" s="953" t="e">
        <f>VLOOKUP(BC245&amp;"_令和4年度",データシート3!A:AB,MATCH("ea_"&amp;"地熱（蒸気フラッシュ発電）"&amp;"_年間発電",データシート3!$A$1:$AB$1,0),0)/10^3+VLOOKUP(BC245&amp;"_令和4年度",データシート3!A:AB,MATCH("ea_"&amp;"地熱（バイナリー発電）"&amp;"_年間発電",データシート3!$A$1:$AB$1,0),0)/10^3+VLOOKUP(BC245&amp;"_令和4年度",データシート3!A:AB,MATCH("ea_"&amp;"地熱（低温バイナリー発電）"&amp;"_年間発電",データシート3!$A$1:$AB$1,0),0)/10^3</f>
        <v>#N/A</v>
      </c>
      <c r="BI245" s="953" t="e">
        <f t="shared" si="43"/>
        <v>#N/A</v>
      </c>
      <c r="BJ245" s="953" t="e">
        <f>(VLOOKUP($BC245&amp;"_"&amp;$AZ$8,データシート3!$A:$AM,MATCH("da_製造業",データシート3!$A$1:$AM$1,0),0)+VLOOKUP($BC245&amp;"_"&amp;$AZ$8,データシート3!$A:$AM,MATCH("da_建設業・鉱業",データシート3!$A$1:$AM$1,0),0)+VLOOKUP($BC245&amp;"_"&amp;$AZ$8,データシート3!$A:$AM,MATCH("da_農林水産業",データシート3!$A$1:$AM$1,0),0)+VLOOKUP($BC245&amp;"_"&amp;$AZ$8,データシート3!$A:$AM,MATCH("da_業務",データシート3!$A$1:$AM$1,0),0)+VLOOKUP($BC245&amp;"_"&amp;$AZ$8,データシート3!$A:$AM,MATCH("da_家庭",データシート3!$A$1:$AM$1,0),0)+VLOOKUP($BC245&amp;"_"&amp;$AZ$8,データシート3!$A:$AM,MATCH("da_鉄道",データシート3!$A$1:$AM$1,0),0))/10^3</f>
        <v>#N/A</v>
      </c>
      <c r="BK245" s="953" t="e">
        <f t="shared" si="44"/>
        <v>#N/A</v>
      </c>
      <c r="BL245" s="953" t="e">
        <f t="shared" si="45"/>
        <v>#N/A</v>
      </c>
      <c r="BM245" s="953" t="e">
        <f t="shared" si="46"/>
        <v>#N/A</v>
      </c>
    </row>
    <row r="246" spans="50:65">
      <c r="AX246" s="20">
        <f>比較地域マスタ!AD181</f>
        <v>0</v>
      </c>
      <c r="AY246" s="20" t="str">
        <f>IF(IFERROR(比較地域マスタ!$AE181,"")=0,"",IFERROR(比較地域マスタ!$AE181,""))</f>
        <v/>
      </c>
      <c r="BA246" s="24">
        <v>175</v>
      </c>
      <c r="BB246" s="24">
        <v>2</v>
      </c>
      <c r="BC246" s="20">
        <f t="shared" ref="BC246:BD251" si="47">AX246</f>
        <v>0</v>
      </c>
      <c r="BD246" s="20" t="str">
        <f t="shared" si="47"/>
        <v/>
      </c>
      <c r="BE246" s="953" t="e">
        <f>VLOOKUP(BC246&amp;"_令和4年度",データシート3!A:AB,MATCH("ea_"&amp;"太陽光（建物系）"&amp;"_年間発電",データシート3!$A$1:$AB$1,0),0)/10^3+VLOOKUP(BC246&amp;"_令和4年度",データシート3!A:AB,MATCH("ea_"&amp;"太陽光（土地系）"&amp;"_年間発電",データシート3!$A$1:$AB$1,0),0)/10^3</f>
        <v>#N/A</v>
      </c>
      <c r="BF246" s="953" t="e">
        <f>VLOOKUP(BC246&amp;"_令和4年度",データシート3!A:AB,MATCH("ea_"&amp;"風力（陸上）"&amp;"_年間発電",データシート3!$A$1:$AB$1,0),0)/10^3</f>
        <v>#N/A</v>
      </c>
      <c r="BG246" s="953" t="e">
        <f>VLOOKUP(BC246&amp;"_令和4年度",データシート3!A:AB,MATCH("ea_"&amp;"中小水（河川）"&amp;"_年間発電",データシート3!$A$1:$AB$1,0),0)/10^3+VLOOKUP(BC246&amp;"_令和4年度",データシート3!A:AB,MATCH("ea_"&amp;"中小水（農業用水路）"&amp;"_年間発電",データシート3!$A$1:$AB$1,0),0)/10^3</f>
        <v>#N/A</v>
      </c>
      <c r="BH246" s="953" t="e">
        <f>VLOOKUP(BC246&amp;"_令和4年度",データシート3!A:AB,MATCH("ea_"&amp;"地熱（蒸気フラッシュ発電）"&amp;"_年間発電",データシート3!$A$1:$AB$1,0),0)/10^3+VLOOKUP(BC246&amp;"_令和4年度",データシート3!A:AB,MATCH("ea_"&amp;"地熱（バイナリー発電）"&amp;"_年間発電",データシート3!$A$1:$AB$1,0),0)/10^3+VLOOKUP(BC246&amp;"_令和4年度",データシート3!A:AB,MATCH("ea_"&amp;"地熱（低温バイナリー発電）"&amp;"_年間発電",データシート3!$A$1:$AB$1,0),0)/10^3</f>
        <v>#N/A</v>
      </c>
      <c r="BI246" s="953" t="e">
        <f t="shared" si="43"/>
        <v>#N/A</v>
      </c>
      <c r="BJ246" s="953" t="e">
        <f>(VLOOKUP($BC246&amp;"_"&amp;$AZ$8,データシート3!$A:$AM,MATCH("da_製造業",データシート3!$A$1:$AM$1,0),0)+VLOOKUP($BC246&amp;"_"&amp;$AZ$8,データシート3!$A:$AM,MATCH("da_建設業・鉱業",データシート3!$A$1:$AM$1,0),0)+VLOOKUP($BC246&amp;"_"&amp;$AZ$8,データシート3!$A:$AM,MATCH("da_農林水産業",データシート3!$A$1:$AM$1,0),0)+VLOOKUP($BC246&amp;"_"&amp;$AZ$8,データシート3!$A:$AM,MATCH("da_業務",データシート3!$A$1:$AM$1,0),0)+VLOOKUP($BC246&amp;"_"&amp;$AZ$8,データシート3!$A:$AM,MATCH("da_家庭",データシート3!$A$1:$AM$1,0),0)+VLOOKUP($BC246&amp;"_"&amp;$AZ$8,データシート3!$A:$AM,MATCH("da_鉄道",データシート3!$A$1:$AM$1,0),0))/10^3</f>
        <v>#N/A</v>
      </c>
      <c r="BK246" s="953" t="e">
        <f t="shared" si="44"/>
        <v>#N/A</v>
      </c>
      <c r="BL246" s="953" t="e">
        <f t="shared" si="45"/>
        <v>#N/A</v>
      </c>
      <c r="BM246" s="953" t="e">
        <f t="shared" si="46"/>
        <v>#N/A</v>
      </c>
    </row>
    <row r="247" spans="50:65">
      <c r="AX247" s="20">
        <f>比較地域マスタ!AD182</f>
        <v>0</v>
      </c>
      <c r="AY247" s="20" t="str">
        <f>IF(IFERROR(比較地域マスタ!$AE182,"")=0,"",IFERROR(比較地域マスタ!$AE182,""))</f>
        <v/>
      </c>
      <c r="BA247" s="24">
        <v>176</v>
      </c>
      <c r="BB247" s="24">
        <v>2</v>
      </c>
      <c r="BC247" s="20">
        <f t="shared" si="47"/>
        <v>0</v>
      </c>
      <c r="BD247" s="20" t="str">
        <f t="shared" si="47"/>
        <v/>
      </c>
      <c r="BE247" s="953" t="e">
        <f>VLOOKUP(BC247&amp;"_令和4年度",データシート3!A:AB,MATCH("ea_"&amp;"太陽光（建物系）"&amp;"_年間発電",データシート3!$A$1:$AB$1,0),0)/10^3+VLOOKUP(BC247&amp;"_令和4年度",データシート3!A:AB,MATCH("ea_"&amp;"太陽光（土地系）"&amp;"_年間発電",データシート3!$A$1:$AB$1,0),0)/10^3</f>
        <v>#N/A</v>
      </c>
      <c r="BF247" s="953" t="e">
        <f>VLOOKUP(BC247&amp;"_令和4年度",データシート3!A:AB,MATCH("ea_"&amp;"風力（陸上）"&amp;"_年間発電",データシート3!$A$1:$AB$1,0),0)/10^3</f>
        <v>#N/A</v>
      </c>
      <c r="BG247" s="953" t="e">
        <f>VLOOKUP(BC247&amp;"_令和4年度",データシート3!A:AB,MATCH("ea_"&amp;"中小水（河川）"&amp;"_年間発電",データシート3!$A$1:$AB$1,0),0)/10^3+VLOOKUP(BC247&amp;"_令和4年度",データシート3!A:AB,MATCH("ea_"&amp;"中小水（農業用水路）"&amp;"_年間発電",データシート3!$A$1:$AB$1,0),0)/10^3</f>
        <v>#N/A</v>
      </c>
      <c r="BH247" s="953" t="e">
        <f>VLOOKUP(BC247&amp;"_令和4年度",データシート3!A:AB,MATCH("ea_"&amp;"地熱（蒸気フラッシュ発電）"&amp;"_年間発電",データシート3!$A$1:$AB$1,0),0)/10^3+VLOOKUP(BC247&amp;"_令和4年度",データシート3!A:AB,MATCH("ea_"&amp;"地熱（バイナリー発電）"&amp;"_年間発電",データシート3!$A$1:$AB$1,0),0)/10^3+VLOOKUP(BC247&amp;"_令和4年度",データシート3!A:AB,MATCH("ea_"&amp;"地熱（低温バイナリー発電）"&amp;"_年間発電",データシート3!$A$1:$AB$1,0),0)/10^3</f>
        <v>#N/A</v>
      </c>
      <c r="BI247" s="953" t="e">
        <f t="shared" si="43"/>
        <v>#N/A</v>
      </c>
      <c r="BJ247" s="953" t="e">
        <f>(VLOOKUP($BC247&amp;"_"&amp;$AZ$8,データシート3!$A:$AM,MATCH("da_製造業",データシート3!$A$1:$AM$1,0),0)+VLOOKUP($BC247&amp;"_"&amp;$AZ$8,データシート3!$A:$AM,MATCH("da_建設業・鉱業",データシート3!$A$1:$AM$1,0),0)+VLOOKUP($BC247&amp;"_"&amp;$AZ$8,データシート3!$A:$AM,MATCH("da_農林水産業",データシート3!$A$1:$AM$1,0),0)+VLOOKUP($BC247&amp;"_"&amp;$AZ$8,データシート3!$A:$AM,MATCH("da_業務",データシート3!$A$1:$AM$1,0),0)+VLOOKUP($BC247&amp;"_"&amp;$AZ$8,データシート3!$A:$AM,MATCH("da_家庭",データシート3!$A$1:$AM$1,0),0)+VLOOKUP($BC247&amp;"_"&amp;$AZ$8,データシート3!$A:$AM,MATCH("da_鉄道",データシート3!$A$1:$AM$1,0),0))/10^3</f>
        <v>#N/A</v>
      </c>
      <c r="BK247" s="953" t="e">
        <f t="shared" si="44"/>
        <v>#N/A</v>
      </c>
      <c r="BL247" s="953" t="e">
        <f t="shared" si="45"/>
        <v>#N/A</v>
      </c>
      <c r="BM247" s="953" t="e">
        <f t="shared" si="46"/>
        <v>#N/A</v>
      </c>
    </row>
    <row r="248" spans="50:65">
      <c r="AX248" s="20">
        <f>比較地域マスタ!AD183</f>
        <v>0</v>
      </c>
      <c r="AY248" s="20" t="str">
        <f>IF(IFERROR(比較地域マスタ!$AE183,"")=0,"",IFERROR(比較地域マスタ!$AE183,""))</f>
        <v/>
      </c>
      <c r="BA248" s="24">
        <v>177</v>
      </c>
      <c r="BB248" s="24">
        <v>2</v>
      </c>
      <c r="BC248" s="20">
        <f t="shared" si="47"/>
        <v>0</v>
      </c>
      <c r="BD248" s="20" t="str">
        <f t="shared" si="47"/>
        <v/>
      </c>
      <c r="BE248" s="953" t="e">
        <f>VLOOKUP(BC248&amp;"_令和4年度",データシート3!A:AB,MATCH("ea_"&amp;"太陽光（建物系）"&amp;"_年間発電",データシート3!$A$1:$AB$1,0),0)/10^3+VLOOKUP(BC248&amp;"_令和4年度",データシート3!A:AB,MATCH("ea_"&amp;"太陽光（土地系）"&amp;"_年間発電",データシート3!$A$1:$AB$1,0),0)/10^3</f>
        <v>#N/A</v>
      </c>
      <c r="BF248" s="953" t="e">
        <f>VLOOKUP(BC248&amp;"_令和4年度",データシート3!A:AB,MATCH("ea_"&amp;"風力（陸上）"&amp;"_年間発電",データシート3!$A$1:$AB$1,0),0)/10^3</f>
        <v>#N/A</v>
      </c>
      <c r="BG248" s="953" t="e">
        <f>VLOOKUP(BC248&amp;"_令和4年度",データシート3!A:AB,MATCH("ea_"&amp;"中小水（河川）"&amp;"_年間発電",データシート3!$A$1:$AB$1,0),0)/10^3+VLOOKUP(BC248&amp;"_令和4年度",データシート3!A:AB,MATCH("ea_"&amp;"中小水（農業用水路）"&amp;"_年間発電",データシート3!$A$1:$AB$1,0),0)/10^3</f>
        <v>#N/A</v>
      </c>
      <c r="BH248" s="953" t="e">
        <f>VLOOKUP(BC248&amp;"_令和4年度",データシート3!A:AB,MATCH("ea_"&amp;"地熱（蒸気フラッシュ発電）"&amp;"_年間発電",データシート3!$A$1:$AB$1,0),0)/10^3+VLOOKUP(BC248&amp;"_令和4年度",データシート3!A:AB,MATCH("ea_"&amp;"地熱（バイナリー発電）"&amp;"_年間発電",データシート3!$A$1:$AB$1,0),0)/10^3+VLOOKUP(BC248&amp;"_令和4年度",データシート3!A:AB,MATCH("ea_"&amp;"地熱（低温バイナリー発電）"&amp;"_年間発電",データシート3!$A$1:$AB$1,0),0)/10^3</f>
        <v>#N/A</v>
      </c>
      <c r="BI248" s="953" t="e">
        <f t="shared" si="43"/>
        <v>#N/A</v>
      </c>
      <c r="BJ248" s="953" t="e">
        <f>(VLOOKUP($BC248&amp;"_"&amp;$AZ$8,データシート3!$A:$AM,MATCH("da_製造業",データシート3!$A$1:$AM$1,0),0)+VLOOKUP($BC248&amp;"_"&amp;$AZ$8,データシート3!$A:$AM,MATCH("da_建設業・鉱業",データシート3!$A$1:$AM$1,0),0)+VLOOKUP($BC248&amp;"_"&amp;$AZ$8,データシート3!$A:$AM,MATCH("da_農林水産業",データシート3!$A$1:$AM$1,0),0)+VLOOKUP($BC248&amp;"_"&amp;$AZ$8,データシート3!$A:$AM,MATCH("da_業務",データシート3!$A$1:$AM$1,0),0)+VLOOKUP($BC248&amp;"_"&amp;$AZ$8,データシート3!$A:$AM,MATCH("da_家庭",データシート3!$A$1:$AM$1,0),0)+VLOOKUP($BC248&amp;"_"&amp;$AZ$8,データシート3!$A:$AM,MATCH("da_鉄道",データシート3!$A$1:$AM$1,0),0))/10^3</f>
        <v>#N/A</v>
      </c>
      <c r="BK248" s="953" t="e">
        <f t="shared" si="44"/>
        <v>#N/A</v>
      </c>
      <c r="BL248" s="953" t="e">
        <f t="shared" si="45"/>
        <v>#N/A</v>
      </c>
      <c r="BM248" s="953" t="e">
        <f t="shared" si="46"/>
        <v>#N/A</v>
      </c>
    </row>
    <row r="249" spans="50:65">
      <c r="AX249" s="20">
        <f>比較地域マスタ!AD184</f>
        <v>0</v>
      </c>
      <c r="AY249" s="20" t="str">
        <f>IF(IFERROR(比較地域マスタ!$AE184,"")=0,"",IFERROR(比較地域マスタ!$AE184,""))</f>
        <v/>
      </c>
      <c r="BA249" s="24">
        <v>178</v>
      </c>
      <c r="BB249" s="24">
        <v>2</v>
      </c>
      <c r="BC249" s="20">
        <f t="shared" si="47"/>
        <v>0</v>
      </c>
      <c r="BD249" s="20" t="str">
        <f t="shared" si="47"/>
        <v/>
      </c>
      <c r="BE249" s="953" t="e">
        <f>VLOOKUP(BC249&amp;"_令和4年度",データシート3!A:AB,MATCH("ea_"&amp;"太陽光（建物系）"&amp;"_年間発電",データシート3!$A$1:$AB$1,0),0)/10^3+VLOOKUP(BC249&amp;"_令和4年度",データシート3!A:AB,MATCH("ea_"&amp;"太陽光（土地系）"&amp;"_年間発電",データシート3!$A$1:$AB$1,0),0)/10^3</f>
        <v>#N/A</v>
      </c>
      <c r="BF249" s="953" t="e">
        <f>VLOOKUP(BC249&amp;"_令和4年度",データシート3!A:AB,MATCH("ea_"&amp;"風力（陸上）"&amp;"_年間発電",データシート3!$A$1:$AB$1,0),0)/10^3</f>
        <v>#N/A</v>
      </c>
      <c r="BG249" s="953" t="e">
        <f>VLOOKUP(BC249&amp;"_令和4年度",データシート3!A:AB,MATCH("ea_"&amp;"中小水（河川）"&amp;"_年間発電",データシート3!$A$1:$AB$1,0),0)/10^3+VLOOKUP(BC249&amp;"_令和4年度",データシート3!A:AB,MATCH("ea_"&amp;"中小水（農業用水路）"&amp;"_年間発電",データシート3!$A$1:$AB$1,0),0)/10^3</f>
        <v>#N/A</v>
      </c>
      <c r="BH249" s="953" t="e">
        <f>VLOOKUP(BC249&amp;"_令和4年度",データシート3!A:AB,MATCH("ea_"&amp;"地熱（蒸気フラッシュ発電）"&amp;"_年間発電",データシート3!$A$1:$AB$1,0),0)/10^3+VLOOKUP(BC249&amp;"_令和4年度",データシート3!A:AB,MATCH("ea_"&amp;"地熱（バイナリー発電）"&amp;"_年間発電",データシート3!$A$1:$AB$1,0),0)/10^3+VLOOKUP(BC249&amp;"_令和4年度",データシート3!A:AB,MATCH("ea_"&amp;"地熱（低温バイナリー発電）"&amp;"_年間発電",データシート3!$A$1:$AB$1,0),0)/10^3</f>
        <v>#N/A</v>
      </c>
      <c r="BI249" s="953" t="e">
        <f t="shared" si="43"/>
        <v>#N/A</v>
      </c>
      <c r="BJ249" s="953" t="e">
        <f>(VLOOKUP($BC249&amp;"_"&amp;$AZ$8,データシート3!$A:$AM,MATCH("da_製造業",データシート3!$A$1:$AM$1,0),0)+VLOOKUP($BC249&amp;"_"&amp;$AZ$8,データシート3!$A:$AM,MATCH("da_建設業・鉱業",データシート3!$A$1:$AM$1,0),0)+VLOOKUP($BC249&amp;"_"&amp;$AZ$8,データシート3!$A:$AM,MATCH("da_農林水産業",データシート3!$A$1:$AM$1,0),0)+VLOOKUP($BC249&amp;"_"&amp;$AZ$8,データシート3!$A:$AM,MATCH("da_業務",データシート3!$A$1:$AM$1,0),0)+VLOOKUP($BC249&amp;"_"&amp;$AZ$8,データシート3!$A:$AM,MATCH("da_家庭",データシート3!$A$1:$AM$1,0),0)+VLOOKUP($BC249&amp;"_"&amp;$AZ$8,データシート3!$A:$AM,MATCH("da_鉄道",データシート3!$A$1:$AM$1,0),0))/10^3</f>
        <v>#N/A</v>
      </c>
      <c r="BK249" s="953" t="e">
        <f t="shared" si="44"/>
        <v>#N/A</v>
      </c>
      <c r="BL249" s="953" t="e">
        <f t="shared" si="45"/>
        <v>#N/A</v>
      </c>
      <c r="BM249" s="953" t="e">
        <f t="shared" si="46"/>
        <v>#N/A</v>
      </c>
    </row>
    <row r="250" spans="50:65">
      <c r="AX250" s="20">
        <f>比較地域マスタ!AD185</f>
        <v>0</v>
      </c>
      <c r="AY250" s="20" t="str">
        <f>IF(IFERROR(比較地域マスタ!$AE185,"")=0,"",IFERROR(比較地域マスタ!$AE185,""))</f>
        <v/>
      </c>
      <c r="BA250" s="24">
        <v>179</v>
      </c>
      <c r="BB250" s="24">
        <v>2</v>
      </c>
      <c r="BC250" s="20">
        <f t="shared" si="47"/>
        <v>0</v>
      </c>
      <c r="BD250" s="20" t="str">
        <f t="shared" si="47"/>
        <v/>
      </c>
      <c r="BE250" s="953" t="e">
        <f>VLOOKUP(BC250&amp;"_令和4年度",データシート3!A:AB,MATCH("ea_"&amp;"太陽光（建物系）"&amp;"_年間発電",データシート3!$A$1:$AB$1,0),0)/10^3+VLOOKUP(BC250&amp;"_令和4年度",データシート3!A:AB,MATCH("ea_"&amp;"太陽光（土地系）"&amp;"_年間発電",データシート3!$A$1:$AB$1,0),0)/10^3</f>
        <v>#N/A</v>
      </c>
      <c r="BF250" s="953" t="e">
        <f>VLOOKUP(BC250&amp;"_令和4年度",データシート3!A:AB,MATCH("ea_"&amp;"風力（陸上）"&amp;"_年間発電",データシート3!$A$1:$AB$1,0),0)/10^3</f>
        <v>#N/A</v>
      </c>
      <c r="BG250" s="953" t="e">
        <f>VLOOKUP(BC250&amp;"_令和4年度",データシート3!A:AB,MATCH("ea_"&amp;"中小水（河川）"&amp;"_年間発電",データシート3!$A$1:$AB$1,0),0)/10^3+VLOOKUP(BC250&amp;"_令和4年度",データシート3!A:AB,MATCH("ea_"&amp;"中小水（農業用水路）"&amp;"_年間発電",データシート3!$A$1:$AB$1,0),0)/10^3</f>
        <v>#N/A</v>
      </c>
      <c r="BH250" s="953" t="e">
        <f>VLOOKUP(BC250&amp;"_令和4年度",データシート3!A:AB,MATCH("ea_"&amp;"地熱（蒸気フラッシュ発電）"&amp;"_年間発電",データシート3!$A$1:$AB$1,0),0)/10^3+VLOOKUP(BC250&amp;"_令和4年度",データシート3!A:AB,MATCH("ea_"&amp;"地熱（バイナリー発電）"&amp;"_年間発電",データシート3!$A$1:$AB$1,0),0)/10^3+VLOOKUP(BC250&amp;"_令和4年度",データシート3!A:AB,MATCH("ea_"&amp;"地熱（低温バイナリー発電）"&amp;"_年間発電",データシート3!$A$1:$AB$1,0),0)/10^3</f>
        <v>#N/A</v>
      </c>
      <c r="BI250" s="953" t="e">
        <f t="shared" si="43"/>
        <v>#N/A</v>
      </c>
      <c r="BJ250" s="953" t="e">
        <f>(VLOOKUP($BC250&amp;"_"&amp;$AZ$8,データシート3!$A:$AM,MATCH("da_製造業",データシート3!$A$1:$AM$1,0),0)+VLOOKUP($BC250&amp;"_"&amp;$AZ$8,データシート3!$A:$AM,MATCH("da_建設業・鉱業",データシート3!$A$1:$AM$1,0),0)+VLOOKUP($BC250&amp;"_"&amp;$AZ$8,データシート3!$A:$AM,MATCH("da_農林水産業",データシート3!$A$1:$AM$1,0),0)+VLOOKUP($BC250&amp;"_"&amp;$AZ$8,データシート3!$A:$AM,MATCH("da_業務",データシート3!$A$1:$AM$1,0),0)+VLOOKUP($BC250&amp;"_"&amp;$AZ$8,データシート3!$A:$AM,MATCH("da_家庭",データシート3!$A$1:$AM$1,0),0)+VLOOKUP($BC250&amp;"_"&amp;$AZ$8,データシート3!$A:$AM,MATCH("da_鉄道",データシート3!$A$1:$AM$1,0),0))/10^3</f>
        <v>#N/A</v>
      </c>
      <c r="BK250" s="953" t="e">
        <f t="shared" si="44"/>
        <v>#N/A</v>
      </c>
      <c r="BL250" s="953" t="e">
        <f t="shared" si="45"/>
        <v>#N/A</v>
      </c>
      <c r="BM250" s="953" t="e">
        <f t="shared" si="46"/>
        <v>#N/A</v>
      </c>
    </row>
    <row r="251" spans="50:65">
      <c r="AX251" s="20">
        <f>比較地域マスタ!AD186</f>
        <v>0</v>
      </c>
      <c r="AY251" s="20" t="str">
        <f>IF(IFERROR(比較地域マスタ!$AE186,"")=0,"",IFERROR(比較地域マスタ!$AE186,""))</f>
        <v/>
      </c>
      <c r="BA251" s="24">
        <v>180</v>
      </c>
      <c r="BB251" s="24">
        <v>2</v>
      </c>
      <c r="BC251" s="20">
        <f t="shared" si="47"/>
        <v>0</v>
      </c>
      <c r="BD251" s="20" t="str">
        <f t="shared" si="47"/>
        <v/>
      </c>
      <c r="BE251" s="953" t="e">
        <f>VLOOKUP(BC251&amp;"_令和4年度",データシート3!A:AB,MATCH("ea_"&amp;"太陽光（建物系）"&amp;"_年間発電",データシート3!$A$1:$AB$1,0),0)/10^3+VLOOKUP(BC251&amp;"_令和4年度",データシート3!A:AB,MATCH("ea_"&amp;"太陽光（土地系）"&amp;"_年間発電",データシート3!$A$1:$AB$1,0),0)/10^3</f>
        <v>#N/A</v>
      </c>
      <c r="BF251" s="953" t="e">
        <f>VLOOKUP(BC251&amp;"_令和4年度",データシート3!A:AB,MATCH("ea_"&amp;"風力（陸上）"&amp;"_年間発電",データシート3!$A$1:$AB$1,0),0)/10^3</f>
        <v>#N/A</v>
      </c>
      <c r="BG251" s="953" t="e">
        <f>VLOOKUP(BC251&amp;"_令和4年度",データシート3!A:AB,MATCH("ea_"&amp;"中小水（河川）"&amp;"_年間発電",データシート3!$A$1:$AB$1,0),0)/10^3+VLOOKUP(BC251&amp;"_令和4年度",データシート3!A:AB,MATCH("ea_"&amp;"中小水（農業用水路）"&amp;"_年間発電",データシート3!$A$1:$AB$1,0),0)/10^3</f>
        <v>#N/A</v>
      </c>
      <c r="BH251" s="953" t="e">
        <f>VLOOKUP(BC251&amp;"_令和4年度",データシート3!A:AB,MATCH("ea_"&amp;"地熱（蒸気フラッシュ発電）"&amp;"_年間発電",データシート3!$A$1:$AB$1,0),0)/10^3+VLOOKUP(BC251&amp;"_令和4年度",データシート3!A:AB,MATCH("ea_"&amp;"地熱（バイナリー発電）"&amp;"_年間発電",データシート3!$A$1:$AB$1,0),0)/10^3+VLOOKUP(BC251&amp;"_令和4年度",データシート3!A:AB,MATCH("ea_"&amp;"地熱（低温バイナリー発電）"&amp;"_年間発電",データシート3!$A$1:$AB$1,0),0)/10^3</f>
        <v>#N/A</v>
      </c>
      <c r="BI251" s="953" t="e">
        <f t="shared" si="43"/>
        <v>#N/A</v>
      </c>
      <c r="BJ251" s="953" t="e">
        <f>(VLOOKUP($BC251&amp;"_"&amp;$AZ$8,データシート3!$A:$AM,MATCH("da_製造業",データシート3!$A$1:$AM$1,0),0)+VLOOKUP($BC251&amp;"_"&amp;$AZ$8,データシート3!$A:$AM,MATCH("da_建設業・鉱業",データシート3!$A$1:$AM$1,0),0)+VLOOKUP($BC251&amp;"_"&amp;$AZ$8,データシート3!$A:$AM,MATCH("da_農林水産業",データシート3!$A$1:$AM$1,0),0)+VLOOKUP($BC251&amp;"_"&amp;$AZ$8,データシート3!$A:$AM,MATCH("da_業務",データシート3!$A$1:$AM$1,0),0)+VLOOKUP($BC251&amp;"_"&amp;$AZ$8,データシート3!$A:$AM,MATCH("da_家庭",データシート3!$A$1:$AM$1,0),0)+VLOOKUP($BC251&amp;"_"&amp;$AZ$8,データシート3!$A:$AM,MATCH("da_鉄道",データシート3!$A$1:$AM$1,0),0))/10^3</f>
        <v>#N/A</v>
      </c>
      <c r="BK251" s="953" t="e">
        <f t="shared" si="44"/>
        <v>#N/A</v>
      </c>
      <c r="BL251" s="953" t="e">
        <f t="shared" si="45"/>
        <v>#N/A</v>
      </c>
      <c r="BM251" s="953" t="e">
        <f t="shared" si="46"/>
        <v>#N/A</v>
      </c>
    </row>
  </sheetData>
  <mergeCells count="1">
    <mergeCell ref="AK3:AT3"/>
  </mergeCells>
  <phoneticPr fontId="7"/>
  <printOptions horizontalCentered="1" verticalCentered="1"/>
  <pageMargins left="0.31496062992125984" right="0.31496062992125984" top="0.31496062992125984" bottom="0.31496062992125984" header="0.31496062992125984" footer="0.31496062992125984"/>
  <pageSetup paperSize="9" scale="16" orientation="portrait" r:id="rId1"/>
  <headerFooter alignWithMargins="0"/>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BT150"/>
  <sheetViews>
    <sheetView showGridLines="0" view="pageBreakPreview" zoomScale="60" zoomScaleNormal="60" workbookViewId="0"/>
  </sheetViews>
  <sheetFormatPr defaultColWidth="9.33203125" defaultRowHeight="12"/>
  <cols>
    <col min="1" max="1" width="1.33203125" style="18" customWidth="1"/>
    <col min="2" max="3" width="5.5" style="18" customWidth="1"/>
    <col min="4" max="4" width="57.33203125" style="18" customWidth="1"/>
    <col min="5" max="5" width="10.33203125" style="18" customWidth="1"/>
    <col min="6" max="6" width="21" style="18" customWidth="1"/>
    <col min="7" max="28" width="13.83203125" style="18" customWidth="1"/>
    <col min="29" max="29" width="0.5" style="18" customWidth="1"/>
    <col min="30" max="30" width="9.33203125" style="18"/>
    <col min="31" max="32" width="5.5" style="18" hidden="1" customWidth="1"/>
    <col min="33" max="33" width="57.33203125" style="18" hidden="1" customWidth="1"/>
    <col min="34" max="34" width="10.33203125" style="18" hidden="1" customWidth="1"/>
    <col min="35" max="35" width="21" style="18" hidden="1" customWidth="1"/>
    <col min="36" max="55" width="13.83203125" style="18" hidden="1" customWidth="1"/>
    <col min="56" max="16384" width="9.33203125" style="18"/>
  </cols>
  <sheetData>
    <row r="1" spans="2:55" ht="35.25">
      <c r="B1" s="36" t="s">
        <v>282</v>
      </c>
      <c r="V1" s="169"/>
      <c r="AE1" s="770" t="s">
        <v>282</v>
      </c>
      <c r="AH1" s="771" t="s">
        <v>283</v>
      </c>
      <c r="AX1" s="169"/>
    </row>
    <row r="2" spans="2:55" s="24" customFormat="1" ht="33">
      <c r="C2" s="772"/>
      <c r="D2" s="24" t="str">
        <f>年度マスタ!J4</f>
        <v>横芝光町</v>
      </c>
      <c r="G2" s="773" t="s">
        <v>184</v>
      </c>
      <c r="H2" s="773"/>
      <c r="I2" s="773"/>
      <c r="J2" s="773"/>
      <c r="K2" s="773"/>
      <c r="L2" s="773"/>
      <c r="M2" s="773"/>
      <c r="N2" s="773"/>
      <c r="O2" s="773"/>
      <c r="P2" s="773"/>
      <c r="Q2" s="773"/>
      <c r="R2" s="773" t="s">
        <v>185</v>
      </c>
      <c r="S2" s="773"/>
      <c r="T2" s="773"/>
      <c r="U2" s="773"/>
      <c r="V2" s="773"/>
      <c r="W2" s="773"/>
      <c r="X2" s="773"/>
      <c r="Y2" s="773"/>
      <c r="Z2" s="773"/>
      <c r="AA2" s="773"/>
      <c r="AB2" s="773"/>
      <c r="AC2" s="773"/>
      <c r="AD2" s="773"/>
      <c r="AF2" s="772" t="s">
        <v>284</v>
      </c>
      <c r="AG2" s="24" t="s">
        <v>118</v>
      </c>
      <c r="AH2" s="773"/>
      <c r="AI2" s="773"/>
      <c r="AJ2" s="773" t="s">
        <v>184</v>
      </c>
      <c r="AK2" s="773"/>
      <c r="AL2" s="773"/>
      <c r="AM2" s="773"/>
      <c r="AN2" s="773"/>
      <c r="AO2" s="773"/>
      <c r="AP2" s="773"/>
      <c r="AQ2" s="773"/>
      <c r="AR2" s="773"/>
      <c r="AS2" s="773"/>
      <c r="AT2" s="773" t="s">
        <v>185</v>
      </c>
      <c r="AU2" s="773"/>
      <c r="AV2" s="773"/>
      <c r="AW2" s="773"/>
      <c r="AX2" s="773"/>
      <c r="AY2" s="773"/>
      <c r="AZ2" s="773"/>
      <c r="BA2" s="773"/>
      <c r="BB2" s="773"/>
      <c r="BC2" s="773"/>
    </row>
    <row r="3" spans="2:55" ht="11.45" customHeight="1" thickBot="1">
      <c r="D3" s="774" t="str">
        <f>年度マスタ!K4</f>
        <v>12410</v>
      </c>
      <c r="G3" s="774" t="s">
        <v>86</v>
      </c>
      <c r="H3" s="774" t="s">
        <v>87</v>
      </c>
      <c r="I3" s="774" t="s">
        <v>88</v>
      </c>
      <c r="J3" s="774" t="s">
        <v>89</v>
      </c>
      <c r="K3" s="774" t="s">
        <v>90</v>
      </c>
      <c r="L3" s="774" t="s">
        <v>91</v>
      </c>
      <c r="M3" s="774" t="s">
        <v>92</v>
      </c>
      <c r="N3" s="774" t="s">
        <v>71</v>
      </c>
      <c r="O3" s="774" t="s">
        <v>93</v>
      </c>
      <c r="P3" s="165" t="s">
        <v>285</v>
      </c>
      <c r="Q3" s="165" t="s">
        <v>1422</v>
      </c>
      <c r="R3" s="774" t="s">
        <v>86</v>
      </c>
      <c r="S3" s="774" t="s">
        <v>87</v>
      </c>
      <c r="T3" s="774" t="s">
        <v>88</v>
      </c>
      <c r="U3" s="774" t="s">
        <v>89</v>
      </c>
      <c r="V3" s="774" t="s">
        <v>90</v>
      </c>
      <c r="W3" s="774" t="s">
        <v>91</v>
      </c>
      <c r="X3" s="774" t="s">
        <v>92</v>
      </c>
      <c r="Y3" s="774" t="s">
        <v>71</v>
      </c>
      <c r="Z3" s="774" t="s">
        <v>93</v>
      </c>
      <c r="AA3" s="165" t="s">
        <v>285</v>
      </c>
      <c r="AB3" s="165" t="s">
        <v>1422</v>
      </c>
      <c r="AC3" s="774"/>
      <c r="AD3" s="774"/>
      <c r="AE3" s="774"/>
      <c r="AF3" s="774"/>
      <c r="AG3" s="775" t="s">
        <v>108</v>
      </c>
      <c r="AH3" s="774"/>
      <c r="AI3" s="774"/>
      <c r="AJ3" s="774" t="s">
        <v>85</v>
      </c>
      <c r="AK3" s="774" t="s">
        <v>86</v>
      </c>
      <c r="AL3" s="774" t="s">
        <v>87</v>
      </c>
      <c r="AM3" s="774" t="s">
        <v>88</v>
      </c>
      <c r="AN3" s="774" t="s">
        <v>89</v>
      </c>
      <c r="AO3" s="774" t="s">
        <v>90</v>
      </c>
      <c r="AP3" s="774" t="s">
        <v>91</v>
      </c>
      <c r="AQ3" s="774" t="s">
        <v>92</v>
      </c>
      <c r="AR3" s="774" t="s">
        <v>71</v>
      </c>
      <c r="AS3" s="774" t="s">
        <v>93</v>
      </c>
      <c r="AT3" s="774" t="s">
        <v>85</v>
      </c>
      <c r="AU3" s="774" t="s">
        <v>86</v>
      </c>
      <c r="AV3" s="774" t="s">
        <v>87</v>
      </c>
      <c r="AW3" s="774" t="s">
        <v>88</v>
      </c>
      <c r="AX3" s="774" t="s">
        <v>89</v>
      </c>
      <c r="AY3" s="774" t="s">
        <v>90</v>
      </c>
      <c r="AZ3" s="774" t="s">
        <v>91</v>
      </c>
      <c r="BA3" s="774" t="s">
        <v>92</v>
      </c>
      <c r="BB3" s="774" t="s">
        <v>71</v>
      </c>
      <c r="BC3" s="774" t="s">
        <v>93</v>
      </c>
    </row>
    <row r="4" spans="2:55" s="776" customFormat="1" ht="28.5" customHeight="1">
      <c r="B4" s="1197" t="s">
        <v>286</v>
      </c>
      <c r="C4" s="1198"/>
      <c r="D4" s="1198"/>
      <c r="E4" s="1198"/>
      <c r="F4" s="1199"/>
      <c r="G4" s="1188" t="s">
        <v>1397</v>
      </c>
      <c r="H4" s="1189"/>
      <c r="I4" s="1189"/>
      <c r="J4" s="1189"/>
      <c r="K4" s="1189"/>
      <c r="L4" s="1189"/>
      <c r="M4" s="1189"/>
      <c r="N4" s="1189"/>
      <c r="O4" s="1189"/>
      <c r="P4" s="1189"/>
      <c r="Q4" s="1190"/>
      <c r="R4" s="1188" t="s">
        <v>1563</v>
      </c>
      <c r="S4" s="1189"/>
      <c r="T4" s="1189"/>
      <c r="U4" s="1189"/>
      <c r="V4" s="1189"/>
      <c r="W4" s="1189"/>
      <c r="X4" s="1189"/>
      <c r="Y4" s="1189"/>
      <c r="Z4" s="1189"/>
      <c r="AA4" s="1189"/>
      <c r="AB4" s="1200"/>
      <c r="AE4" s="1202" t="str">
        <f t="shared" ref="AE4:AE35" si="0">IF(B4="","",B4)</f>
        <v>日本標準産業分類（平成25年10月改定）（平成26年4月1日施行）</v>
      </c>
      <c r="AF4" s="1203"/>
      <c r="AG4" s="1203"/>
      <c r="AH4" s="1203"/>
      <c r="AI4" s="1204"/>
      <c r="AJ4" s="1174" t="s">
        <v>287</v>
      </c>
      <c r="AK4" s="1175"/>
      <c r="AL4" s="1175"/>
      <c r="AM4" s="1175"/>
      <c r="AN4" s="1175"/>
      <c r="AO4" s="1175"/>
      <c r="AP4" s="1175"/>
      <c r="AQ4" s="1175"/>
      <c r="AR4" s="1175"/>
      <c r="AS4" s="1176"/>
      <c r="AT4" s="1174" t="s">
        <v>1564</v>
      </c>
      <c r="AU4" s="1175"/>
      <c r="AV4" s="1175"/>
      <c r="AW4" s="1175"/>
      <c r="AX4" s="1175"/>
      <c r="AY4" s="1175"/>
      <c r="AZ4" s="1175"/>
      <c r="BA4" s="1175"/>
      <c r="BB4" s="1175"/>
      <c r="BC4" s="1180"/>
    </row>
    <row r="5" spans="2:55" s="776" customFormat="1" ht="28.5" customHeight="1">
      <c r="B5" s="1182" t="s">
        <v>288</v>
      </c>
      <c r="C5" s="1184" t="s">
        <v>289</v>
      </c>
      <c r="D5" s="1185"/>
      <c r="E5" s="1184" t="s">
        <v>290</v>
      </c>
      <c r="F5" s="1185"/>
      <c r="G5" s="1191"/>
      <c r="H5" s="1192"/>
      <c r="I5" s="1192"/>
      <c r="J5" s="1192"/>
      <c r="K5" s="1192"/>
      <c r="L5" s="1192"/>
      <c r="M5" s="1192"/>
      <c r="N5" s="1192"/>
      <c r="O5" s="1192"/>
      <c r="P5" s="1192"/>
      <c r="Q5" s="1193"/>
      <c r="R5" s="1191"/>
      <c r="S5" s="1192"/>
      <c r="T5" s="1192"/>
      <c r="U5" s="1192"/>
      <c r="V5" s="1192"/>
      <c r="W5" s="1192"/>
      <c r="X5" s="1192"/>
      <c r="Y5" s="1192"/>
      <c r="Z5" s="1192"/>
      <c r="AA5" s="1192"/>
      <c r="AB5" s="1201"/>
      <c r="AE5" s="1182" t="str">
        <f t="shared" si="0"/>
        <v>大分類</v>
      </c>
      <c r="AF5" s="1184" t="str">
        <f t="shared" ref="AF5:AI6" si="1">IF(C5="","",C5)</f>
        <v>中分類</v>
      </c>
      <c r="AG5" s="1185" t="str">
        <f t="shared" si="1"/>
        <v/>
      </c>
      <c r="AH5" s="1184" t="str">
        <f t="shared" si="1"/>
        <v>細分類</v>
      </c>
      <c r="AI5" s="1185" t="str">
        <f t="shared" si="1"/>
        <v/>
      </c>
      <c r="AJ5" s="1177"/>
      <c r="AK5" s="1178"/>
      <c r="AL5" s="1178"/>
      <c r="AM5" s="1178"/>
      <c r="AN5" s="1178"/>
      <c r="AO5" s="1178"/>
      <c r="AP5" s="1178"/>
      <c r="AQ5" s="1178"/>
      <c r="AR5" s="1178"/>
      <c r="AS5" s="1179"/>
      <c r="AT5" s="1177"/>
      <c r="AU5" s="1178"/>
      <c r="AV5" s="1178"/>
      <c r="AW5" s="1178"/>
      <c r="AX5" s="1178"/>
      <c r="AY5" s="1178"/>
      <c r="AZ5" s="1178"/>
      <c r="BA5" s="1178"/>
      <c r="BB5" s="1178"/>
      <c r="BC5" s="1181"/>
    </row>
    <row r="6" spans="2:55" s="776" customFormat="1" ht="43.5" customHeight="1" thickBot="1">
      <c r="B6" s="1183"/>
      <c r="C6" s="1186"/>
      <c r="D6" s="1187"/>
      <c r="E6" s="1186"/>
      <c r="F6" s="1187"/>
      <c r="G6" s="777" t="s">
        <v>1565</v>
      </c>
      <c r="H6" s="777" t="s">
        <v>1566</v>
      </c>
      <c r="I6" s="777" t="s">
        <v>1567</v>
      </c>
      <c r="J6" s="777" t="s">
        <v>1568</v>
      </c>
      <c r="K6" s="777" t="s">
        <v>1569</v>
      </c>
      <c r="L6" s="778" t="s">
        <v>1570</v>
      </c>
      <c r="M6" s="778" t="s">
        <v>1571</v>
      </c>
      <c r="N6" s="778" t="s">
        <v>1572</v>
      </c>
      <c r="O6" s="778" t="s">
        <v>1573</v>
      </c>
      <c r="P6" s="777" t="s">
        <v>1574</v>
      </c>
      <c r="Q6" s="779" t="s">
        <v>1575</v>
      </c>
      <c r="R6" s="777" t="s">
        <v>1565</v>
      </c>
      <c r="S6" s="777" t="s">
        <v>1566</v>
      </c>
      <c r="T6" s="777" t="s">
        <v>1567</v>
      </c>
      <c r="U6" s="777" t="s">
        <v>1568</v>
      </c>
      <c r="V6" s="777" t="s">
        <v>1569</v>
      </c>
      <c r="W6" s="778" t="s">
        <v>1570</v>
      </c>
      <c r="X6" s="778" t="s">
        <v>1571</v>
      </c>
      <c r="Y6" s="778" t="s">
        <v>1572</v>
      </c>
      <c r="Z6" s="778" t="s">
        <v>1573</v>
      </c>
      <c r="AA6" s="777" t="s">
        <v>1574</v>
      </c>
      <c r="AB6" s="955" t="s">
        <v>1575</v>
      </c>
      <c r="AC6" s="780"/>
      <c r="AE6" s="1183" t="str">
        <f t="shared" si="0"/>
        <v/>
      </c>
      <c r="AF6" s="1186" t="str">
        <f t="shared" si="1"/>
        <v/>
      </c>
      <c r="AG6" s="1187" t="str">
        <f t="shared" si="1"/>
        <v/>
      </c>
      <c r="AH6" s="1186" t="str">
        <f t="shared" si="1"/>
        <v/>
      </c>
      <c r="AI6" s="1187" t="str">
        <f t="shared" si="1"/>
        <v/>
      </c>
      <c r="AJ6" s="777" t="s">
        <v>291</v>
      </c>
      <c r="AK6" s="777" t="s">
        <v>292</v>
      </c>
      <c r="AL6" s="777" t="s">
        <v>293</v>
      </c>
      <c r="AM6" s="777" t="s">
        <v>294</v>
      </c>
      <c r="AN6" s="777" t="s">
        <v>295</v>
      </c>
      <c r="AO6" s="778" t="s">
        <v>296</v>
      </c>
      <c r="AP6" s="778" t="s">
        <v>297</v>
      </c>
      <c r="AQ6" s="778" t="s">
        <v>298</v>
      </c>
      <c r="AR6" s="778" t="s">
        <v>299</v>
      </c>
      <c r="AS6" s="781" t="s">
        <v>300</v>
      </c>
      <c r="AT6" s="777" t="s">
        <v>291</v>
      </c>
      <c r="AU6" s="777" t="s">
        <v>292</v>
      </c>
      <c r="AV6" s="777" t="s">
        <v>293</v>
      </c>
      <c r="AW6" s="777" t="s">
        <v>294</v>
      </c>
      <c r="AX6" s="777" t="s">
        <v>295</v>
      </c>
      <c r="AY6" s="777" t="s">
        <v>296</v>
      </c>
      <c r="AZ6" s="777" t="s">
        <v>297</v>
      </c>
      <c r="BA6" s="777" t="s">
        <v>298</v>
      </c>
      <c r="BB6" s="777" t="s">
        <v>299</v>
      </c>
      <c r="BC6" s="782" t="s">
        <v>300</v>
      </c>
    </row>
    <row r="7" spans="2:55" s="23" customFormat="1" ht="20.45" customHeight="1" thickTop="1">
      <c r="B7" s="1194" t="s">
        <v>29</v>
      </c>
      <c r="C7" s="1195"/>
      <c r="D7" s="1196"/>
      <c r="E7" s="783"/>
      <c r="F7" s="784"/>
      <c r="G7" s="785">
        <f t="shared" ref="G7:AB7" si="2">SUM(G8:G13)</f>
        <v>2</v>
      </c>
      <c r="H7" s="786">
        <f t="shared" si="2"/>
        <v>2</v>
      </c>
      <c r="I7" s="786">
        <f t="shared" si="2"/>
        <v>2</v>
      </c>
      <c r="J7" s="786">
        <f t="shared" si="2"/>
        <v>2</v>
      </c>
      <c r="K7" s="787">
        <f t="shared" si="2"/>
        <v>2</v>
      </c>
      <c r="L7" s="787">
        <f t="shared" si="2"/>
        <v>2</v>
      </c>
      <c r="M7" s="787">
        <f t="shared" si="2"/>
        <v>2</v>
      </c>
      <c r="N7" s="787">
        <f t="shared" si="2"/>
        <v>2</v>
      </c>
      <c r="O7" s="787">
        <f>SUM(O8:O13)</f>
        <v>2</v>
      </c>
      <c r="P7" s="787">
        <f t="shared" si="2"/>
        <v>2</v>
      </c>
      <c r="Q7" s="788">
        <f>SUM(Q8:Q13)</f>
        <v>2</v>
      </c>
      <c r="R7" s="1028">
        <f t="shared" si="2"/>
        <v>8.3250000000000011</v>
      </c>
      <c r="S7" s="1029">
        <f t="shared" si="2"/>
        <v>7.5600000000000005</v>
      </c>
      <c r="T7" s="1029">
        <f t="shared" si="2"/>
        <v>9.5749999999999993</v>
      </c>
      <c r="U7" s="1029">
        <f t="shared" si="2"/>
        <v>11.026</v>
      </c>
      <c r="V7" s="1029">
        <f t="shared" si="2"/>
        <v>10.705</v>
      </c>
      <c r="W7" s="1029">
        <f t="shared" si="2"/>
        <v>9.8960000000000008</v>
      </c>
      <c r="X7" s="1029">
        <f t="shared" si="2"/>
        <v>10.236000000000001</v>
      </c>
      <c r="Y7" s="1029">
        <f t="shared" si="2"/>
        <v>10.364000000000001</v>
      </c>
      <c r="Z7" s="1029">
        <f>SUM(Z8:Z13)</f>
        <v>9.766</v>
      </c>
      <c r="AA7" s="1029">
        <f>SUM(AA8:AA13)</f>
        <v>9.0069999999999997</v>
      </c>
      <c r="AB7" s="1030">
        <f t="shared" si="2"/>
        <v>7.5449999999999999</v>
      </c>
      <c r="AE7" s="1194" t="str">
        <f t="shared" si="0"/>
        <v>合　　計　</v>
      </c>
      <c r="AF7" s="1195"/>
      <c r="AG7" s="1196"/>
      <c r="AH7" s="783" t="str">
        <f t="shared" ref="AH7:AH38" si="3">IF(E7="","",E7)</f>
        <v/>
      </c>
      <c r="AI7" s="784" t="str">
        <f t="shared" ref="AI7:AI38" si="4">IF(F7="","",F7)</f>
        <v/>
      </c>
      <c r="AJ7" s="785">
        <f t="shared" ref="AJ7:BC7" si="5">SUM(AJ8:AJ13)</f>
        <v>14048</v>
      </c>
      <c r="AK7" s="786">
        <f t="shared" si="5"/>
        <v>14518</v>
      </c>
      <c r="AL7" s="786">
        <f t="shared" si="5"/>
        <v>14610</v>
      </c>
      <c r="AM7" s="786">
        <f t="shared" si="5"/>
        <v>15024</v>
      </c>
      <c r="AN7" s="787">
        <f t="shared" si="5"/>
        <v>14976</v>
      </c>
      <c r="AO7" s="787">
        <f t="shared" si="5"/>
        <v>15027</v>
      </c>
      <c r="AP7" s="787">
        <f t="shared" si="5"/>
        <v>14930</v>
      </c>
      <c r="AQ7" s="787">
        <f t="shared" si="5"/>
        <v>15203</v>
      </c>
      <c r="AR7" s="787">
        <f>SUM(AR8:AR13)</f>
        <v>15196</v>
      </c>
      <c r="AS7" s="788">
        <f t="shared" si="5"/>
        <v>15055</v>
      </c>
      <c r="AT7" s="790">
        <f t="shared" si="5"/>
        <v>515922.97113499994</v>
      </c>
      <c r="AU7" s="786">
        <f t="shared" si="5"/>
        <v>554430.66683799983</v>
      </c>
      <c r="AV7" s="786">
        <f t="shared" si="5"/>
        <v>541667.39319500001</v>
      </c>
      <c r="AW7" s="786">
        <f t="shared" si="5"/>
        <v>551166.99387999997</v>
      </c>
      <c r="AX7" s="786">
        <f t="shared" si="5"/>
        <v>583073.59494500002</v>
      </c>
      <c r="AY7" s="786">
        <f t="shared" si="5"/>
        <v>582364.95157000003</v>
      </c>
      <c r="AZ7" s="786">
        <f t="shared" si="5"/>
        <v>565220.55499000009</v>
      </c>
      <c r="BA7" s="786">
        <f t="shared" si="5"/>
        <v>556254.94610827998</v>
      </c>
      <c r="BB7" s="786">
        <f>SUM(BB8:BB13)</f>
        <v>566366.37199999997</v>
      </c>
      <c r="BC7" s="789">
        <f t="shared" si="5"/>
        <v>553058.03601399995</v>
      </c>
    </row>
    <row r="8" spans="2:55" s="23" customFormat="1" ht="20.45" customHeight="1">
      <c r="B8" s="791"/>
      <c r="C8" s="792" t="s">
        <v>38</v>
      </c>
      <c r="D8" s="793"/>
      <c r="E8" s="792"/>
      <c r="F8" s="793"/>
      <c r="G8" s="794">
        <f>VLOOKUP($D$3&amp;"_"&amp;G$3,データシート1!$A:$BT,MATCH($G$2&amp;"_"&amp;$C8,データシート1!$A$1:$BT$1,0),0)</f>
        <v>1</v>
      </c>
      <c r="H8" s="795">
        <f>VLOOKUP($D$3&amp;"_"&amp;H$3,データシート1!$A:$BT,MATCH($G$2&amp;"_"&amp;$C8,データシート1!$A$1:$BT$1,0),0)</f>
        <v>1</v>
      </c>
      <c r="I8" s="795">
        <f>VLOOKUP($D$3&amp;"_"&amp;I$3,データシート1!$A:$BT,MATCH($G$2&amp;"_"&amp;$C8,データシート1!$A$1:$BT$1,0),0)</f>
        <v>1</v>
      </c>
      <c r="J8" s="795">
        <f>VLOOKUP($D$3&amp;"_"&amp;J$3,データシート1!$A:$BT,MATCH($G$2&amp;"_"&amp;$C8,データシート1!$A$1:$BT$1,0),0)</f>
        <v>1</v>
      </c>
      <c r="K8" s="796">
        <f>VLOOKUP($D$3&amp;"_"&amp;K$3,データシート1!$A:$BT,MATCH($G$2&amp;"_"&amp;$C8,データシート1!$A$1:$BT$1,0),0)</f>
        <v>1</v>
      </c>
      <c r="L8" s="796">
        <f>VLOOKUP($D$3&amp;"_"&amp;L$3,データシート1!$A:$BT,MATCH($G$2&amp;"_"&amp;$C8,データシート1!$A$1:$BT$1,0),0)</f>
        <v>1</v>
      </c>
      <c r="M8" s="796">
        <f>VLOOKUP($D$3&amp;"_"&amp;M$3,データシート1!$A:$BT,MATCH($G$2&amp;"_"&amp;$C8,データシート1!$A$1:$BT$1,0),0)</f>
        <v>1</v>
      </c>
      <c r="N8" s="796">
        <f>VLOOKUP($D$3&amp;"_"&amp;N$3,データシート1!$A:$BT,MATCH($G$2&amp;"_"&amp;$C8,データシート1!$A$1:$BT$1,0),0)</f>
        <v>1</v>
      </c>
      <c r="O8" s="796">
        <f>VLOOKUP($D$3&amp;"_"&amp;O$3,データシート1!$A:$BT,MATCH($G$2&amp;"_"&amp;$C8,データシート1!$A$1:$BT$1,0),0)</f>
        <v>1</v>
      </c>
      <c r="P8" s="796">
        <f>VLOOKUP($D$3&amp;"_"&amp;P$3,データシート1!$A:$BT,MATCH($G$2&amp;"_"&amp;$C8,データシート1!$A$1:$BT$1,0),0)</f>
        <v>0</v>
      </c>
      <c r="Q8" s="797">
        <f>VLOOKUP($D$3&amp;"_"&amp;Q$3,データシート1!$A:$BT,MATCH($G$2&amp;"_"&amp;$C8,データシート1!$A$1:$BT$1,0),0)</f>
        <v>1</v>
      </c>
      <c r="R8" s="1031">
        <f>VLOOKUP($D$3&amp;"_"&amp;R$3,データシート1!$A:$BT,MATCH($R$2&amp;"_"&amp;$C8,データシート1!$A$1:$BT$1,0),0)</f>
        <v>3.8610000000000002</v>
      </c>
      <c r="S8" s="1032">
        <f>VLOOKUP($D$3&amp;"_"&amp;S$3,データシート1!$A:$BT,MATCH($R$2&amp;"_"&amp;$C8,データシート1!$A$1:$BT$1,0),0)</f>
        <v>3.3730000000000002</v>
      </c>
      <c r="T8" s="1032">
        <f>VLOOKUP($D$3&amp;"_"&amp;T$3,データシート1!$A:$BT,MATCH($R$2&amp;"_"&amp;$C8,データシート1!$A$1:$BT$1,0),0)</f>
        <v>4.5609999999999999</v>
      </c>
      <c r="U8" s="1032">
        <f>VLOOKUP($D$3&amp;"_"&amp;U$3,データシート1!$A:$BT,MATCH($R$2&amp;"_"&amp;$C8,データシート1!$A$1:$BT$1,0),0)</f>
        <v>5.2140000000000004</v>
      </c>
      <c r="V8" s="1032">
        <f>VLOOKUP($D$3&amp;"_"&amp;V$3,データシート1!$A:$BT,MATCH($R$2&amp;"_"&amp;$C8,データシート1!$A$1:$BT$1,0),0)</f>
        <v>4.5369999999999999</v>
      </c>
      <c r="W8" s="1032">
        <f>VLOOKUP($D$3&amp;"_"&amp;W$3,データシート1!$A:$BT,MATCH($R$2&amp;"_"&amp;$C8,データシート1!$A$1:$BT$1,0),0)</f>
        <v>4.1849999999999996</v>
      </c>
      <c r="X8" s="1032">
        <f>VLOOKUP($D$3&amp;"_"&amp;X$3,データシート1!$A:$BT,MATCH($R$2&amp;"_"&amp;$C8,データシート1!$A$1:$BT$1,0),0)</f>
        <v>4.4169999999999998</v>
      </c>
      <c r="Y8" s="1032">
        <f>VLOOKUP($D$3&amp;"_"&amp;Y$3,データシート1!$A:$BT,MATCH($R$2&amp;"_"&amp;$C8,データシート1!$A$1:$BT$1,0),0)</f>
        <v>4.5940000000000003</v>
      </c>
      <c r="Z8" s="1032">
        <f>VLOOKUP($D$3&amp;"_"&amp;Z$3,データシート1!$A:$BT,MATCH($R$2&amp;"_"&amp;$C8,データシート1!$A$1:$BT$1,0),0)</f>
        <v>3.9870000000000001</v>
      </c>
      <c r="AA8" s="1032">
        <f>VLOOKUP($D$3&amp;"_"&amp;AA$3,データシート1!$A:$BT,MATCH($R$2&amp;"_"&amp;$C8,データシート1!$A$1:$BT$1,0),0)</f>
        <v>0</v>
      </c>
      <c r="AB8" s="1033">
        <f>VLOOKUP($D$3&amp;"_"&amp;AB$3,データシート1!$A:$BT,MATCH($R$2&amp;"_"&amp;$C8,データシート1!$A$1:$BT$1,0),0)</f>
        <v>2.72</v>
      </c>
      <c r="AE8" s="791" t="str">
        <f t="shared" si="0"/>
        <v/>
      </c>
      <c r="AF8" s="792" t="str">
        <f t="shared" ref="AF8:AF55" si="6">IF(C8="","",C8)</f>
        <v>農林水産業</v>
      </c>
      <c r="AG8" s="793" t="str">
        <f t="shared" ref="AG8:AG55" si="7">IF(D8="","",D8)</f>
        <v/>
      </c>
      <c r="AH8" s="792" t="str">
        <f t="shared" si="3"/>
        <v/>
      </c>
      <c r="AI8" s="793" t="str">
        <f t="shared" si="4"/>
        <v/>
      </c>
      <c r="AJ8" s="794">
        <f>VLOOKUP($AG$3&amp;"_"&amp;AJ$3,データシート1!$A:$BT,MATCH($AJ$2&amp;"_"&amp;$AF8,データシート1!$A$1:$BT$1,0),0)</f>
        <v>57</v>
      </c>
      <c r="AK8" s="795">
        <f>VLOOKUP($AG$3&amp;"_"&amp;AK$3,データシート1!$A:$BT,MATCH($AJ$2&amp;"_"&amp;$AF8,データシート1!$A$1:$BT$1,0),0)</f>
        <v>63</v>
      </c>
      <c r="AL8" s="795">
        <f>VLOOKUP($AG$3&amp;"_"&amp;AL$3,データシート1!$A:$BT,MATCH($AJ$2&amp;"_"&amp;$AF8,データシート1!$A$1:$BT$1,0),0)</f>
        <v>60</v>
      </c>
      <c r="AM8" s="795">
        <f>VLOOKUP($AG$3&amp;"_"&amp;AM$3,データシート1!$A:$BT,MATCH($AJ$2&amp;"_"&amp;$AF8,データシート1!$A$1:$BT$1,0),0)</f>
        <v>64</v>
      </c>
      <c r="AN8" s="796">
        <f>VLOOKUP($AG$3&amp;"_"&amp;AN$3,データシート1!$A:$BT,MATCH($AJ$2&amp;"_"&amp;$AF8,データシート1!$A$1:$BT$1,0),0)</f>
        <v>69</v>
      </c>
      <c r="AO8" s="796">
        <f>VLOOKUP($AG$3&amp;"_"&amp;AO$3,データシート1!$A:$BT,MATCH($AJ$2&amp;"_"&amp;$AF8,データシート1!$A$1:$BT$1,0),0)</f>
        <v>72</v>
      </c>
      <c r="AP8" s="796">
        <f>VLOOKUP($AG$3&amp;"_"&amp;AP$3,データシート1!$A:$BT,MATCH($AJ$2&amp;"_"&amp;$AF8,データシート1!$A$1:$BT$1,0),0)</f>
        <v>66</v>
      </c>
      <c r="AQ8" s="796">
        <f>VLOOKUP($AG$3&amp;"_"&amp;AQ$3,データシート1!$A:$BT,MATCH($AJ$2&amp;"_"&amp;$AF8,データシート1!$A$1:$BT$1,0),0)</f>
        <v>70</v>
      </c>
      <c r="AR8" s="796">
        <f>VLOOKUP($AG$3&amp;"_"&amp;AR$3,データシート1!$A:$BT,MATCH($AJ$2&amp;"_"&amp;$AF8,データシート1!$A$1:$BT$1,0),0)</f>
        <v>81</v>
      </c>
      <c r="AS8" s="797">
        <f>VLOOKUP($AG$3&amp;"_"&amp;AS$3,データシート1!$A:$BT,MATCH($AJ$2&amp;"_"&amp;$AF8,データシート1!$A$1:$BT$1,0),0)</f>
        <v>83</v>
      </c>
      <c r="AT8" s="799">
        <f>VLOOKUP($AG$3&amp;"_"&amp;AT$3,データシート1!$A:$BT,MATCH($AT$2&amp;"_"&amp;$AF8,データシート1!$A$1:$BT$1,0),0)</f>
        <v>394.93000000000006</v>
      </c>
      <c r="AU8" s="795">
        <f>VLOOKUP($AG$3&amp;"_"&amp;AU$3,データシート1!$A:$BT,MATCH($AT$2&amp;"_"&amp;$AF8,データシート1!$A$1:$BT$1,0),0)</f>
        <v>457.63923799999998</v>
      </c>
      <c r="AV8" s="795">
        <f>VLOOKUP($AG$3&amp;"_"&amp;AV$3,データシート1!$A:$BT,MATCH($AT$2&amp;"_"&amp;$AF8,データシート1!$A$1:$BT$1,0),0)</f>
        <v>400.46500000000003</v>
      </c>
      <c r="AW8" s="795">
        <f>VLOOKUP($AG$3&amp;"_"&amp;AW$3,データシート1!$A:$BT,MATCH($AT$2&amp;"_"&amp;$AF8,データシート1!$A$1:$BT$1,0),0)</f>
        <v>470</v>
      </c>
      <c r="AX8" s="795">
        <f>VLOOKUP($AG$3&amp;"_"&amp;AX$3,データシート1!$A:$BT,MATCH($AT$2&amp;"_"&amp;$AF8,データシート1!$A$1:$BT$1,0),0)</f>
        <v>523.24</v>
      </c>
      <c r="AY8" s="795">
        <f>VLOOKUP($AG$3&amp;"_"&amp;AY$3,データシート1!$A:$BT,MATCH($AT$2&amp;"_"&amp;$AF8,データシート1!$A$1:$BT$1,0),0)</f>
        <v>518.57499999999993</v>
      </c>
      <c r="AZ8" s="795">
        <f>VLOOKUP($AG$3&amp;"_"&amp;AZ$3,データシート1!$A:$BT,MATCH($AT$2&amp;"_"&amp;$AF8,データシート1!$A$1:$BT$1,0),0)</f>
        <v>490.94499999999999</v>
      </c>
      <c r="BA8" s="795">
        <f>VLOOKUP($AG$3&amp;"_"&amp;BA$3,データシート1!$A:$BT,MATCH($AT$2&amp;"_"&amp;$AF8,データシート1!$A$1:$BT$1,0),0)</f>
        <v>529.88699999999994</v>
      </c>
      <c r="BB8" s="795">
        <f>VLOOKUP($AG$3&amp;"_"&amp;BB$3,データシート1!$A:$BT,MATCH($AT$2&amp;"_"&amp;$AF8,データシート1!$A$1:$BT$1,0),0)</f>
        <v>747.88389000000006</v>
      </c>
      <c r="BC8" s="798">
        <f>VLOOKUP($AG$3&amp;"_"&amp;BC$3,データシート1!$A:$BT,MATCH($AT$2&amp;"_"&amp;$AF8,データシート1!$A$1:$BT$1,0),0)</f>
        <v>742.54511000000002</v>
      </c>
    </row>
    <row r="9" spans="2:55" s="23" customFormat="1" ht="20.45" customHeight="1">
      <c r="B9" s="791"/>
      <c r="C9" s="800" t="s">
        <v>107</v>
      </c>
      <c r="D9" s="801"/>
      <c r="E9" s="800"/>
      <c r="F9" s="801"/>
      <c r="G9" s="802">
        <f>VLOOKUP($D$3&amp;"_"&amp;G$3,データシート1!$A:$BT,MATCH($G$2&amp;"_"&amp;$C9,データシート1!$A$1:$BT$1,0),0)</f>
        <v>0</v>
      </c>
      <c r="H9" s="803">
        <f>VLOOKUP($D$3&amp;"_"&amp;H$3,データシート1!$A:$BT,MATCH($G$2&amp;"_"&amp;$C9,データシート1!$A$1:$BT$1,0),0)</f>
        <v>0</v>
      </c>
      <c r="I9" s="803">
        <f>VLOOKUP($D$3&amp;"_"&amp;I$3,データシート1!$A:$BT,MATCH($G$2&amp;"_"&amp;$C9,データシート1!$A$1:$BT$1,0),0)</f>
        <v>0</v>
      </c>
      <c r="J9" s="803">
        <f>VLOOKUP($D$3&amp;"_"&amp;J$3,データシート1!$A:$BT,MATCH($G$2&amp;"_"&amp;$C9,データシート1!$A$1:$BT$1,0),0)</f>
        <v>0</v>
      </c>
      <c r="K9" s="804">
        <f>VLOOKUP($D$3&amp;"_"&amp;K$3,データシート1!$A:$BT,MATCH($G$2&amp;"_"&amp;$C9,データシート1!$A$1:$BT$1,0),0)</f>
        <v>0</v>
      </c>
      <c r="L9" s="804">
        <f>VLOOKUP($D$3&amp;"_"&amp;L$3,データシート1!$A:$BT,MATCH($G$2&amp;"_"&amp;$C9,データシート1!$A$1:$BT$1,0),0)</f>
        <v>0</v>
      </c>
      <c r="M9" s="804">
        <f>VLOOKUP($D$3&amp;"_"&amp;M$3,データシート1!$A:$BT,MATCH($G$2&amp;"_"&amp;$C9,データシート1!$A$1:$BT$1,0),0)</f>
        <v>0</v>
      </c>
      <c r="N9" s="804">
        <f>VLOOKUP($D$3&amp;"_"&amp;N$3,データシート1!$A:$BT,MATCH($G$2&amp;"_"&amp;$C9,データシート1!$A$1:$BT$1,0),0)</f>
        <v>0</v>
      </c>
      <c r="O9" s="804">
        <f>VLOOKUP($D$3&amp;"_"&amp;O$3,データシート1!$A:$BT,MATCH($G$2&amp;"_"&amp;$C9,データシート1!$A$1:$BT$1,0),0)</f>
        <v>0</v>
      </c>
      <c r="P9" s="804">
        <f>VLOOKUP($D$3&amp;"_"&amp;P$3,データシート1!$A:$BT,MATCH($G$2&amp;"_"&amp;$C9,データシート1!$A$1:$BT$1,0),0)</f>
        <v>0</v>
      </c>
      <c r="Q9" s="805">
        <f>VLOOKUP($D$3&amp;"_"&amp;Q$3,データシート1!$A:$BT,MATCH($G$2&amp;"_"&amp;$C9,データシート1!$A$1:$BT$1,0),0)</f>
        <v>0</v>
      </c>
      <c r="R9" s="1034">
        <f>VLOOKUP($D$3&amp;"_"&amp;R$3,データシート1!$A:$BT,MATCH($R$2&amp;"_"&amp;$C9,データシート1!$A$1:$BT$1,0),0)</f>
        <v>0</v>
      </c>
      <c r="S9" s="1035">
        <f>VLOOKUP($D$3&amp;"_"&amp;S$3,データシート1!$A:$BT,MATCH($R$2&amp;"_"&amp;$C9,データシート1!$A$1:$BT$1,0),0)</f>
        <v>0</v>
      </c>
      <c r="T9" s="1035">
        <f>VLOOKUP($D$3&amp;"_"&amp;T$3,データシート1!$A:$BT,MATCH($R$2&amp;"_"&amp;$C9,データシート1!$A$1:$BT$1,0),0)</f>
        <v>0</v>
      </c>
      <c r="U9" s="1035">
        <f>VLOOKUP($D$3&amp;"_"&amp;U$3,データシート1!$A:$BT,MATCH($R$2&amp;"_"&amp;$C9,データシート1!$A$1:$BT$1,0),0)</f>
        <v>0</v>
      </c>
      <c r="V9" s="1035">
        <f>VLOOKUP($D$3&amp;"_"&amp;V$3,データシート1!$A:$BT,MATCH($R$2&amp;"_"&amp;$C9,データシート1!$A$1:$BT$1,0),0)</f>
        <v>0</v>
      </c>
      <c r="W9" s="1035">
        <f>VLOOKUP($D$3&amp;"_"&amp;W$3,データシート1!$A:$BT,MATCH($R$2&amp;"_"&amp;$C9,データシート1!$A$1:$BT$1,0),0)</f>
        <v>0</v>
      </c>
      <c r="X9" s="1035">
        <f>VLOOKUP($D$3&amp;"_"&amp;X$3,データシート1!$A:$BT,MATCH($R$2&amp;"_"&amp;$C9,データシート1!$A$1:$BT$1,0),0)</f>
        <v>0</v>
      </c>
      <c r="Y9" s="1035">
        <f>VLOOKUP($D$3&amp;"_"&amp;Y$3,データシート1!$A:$BT,MATCH($R$2&amp;"_"&amp;$C9,データシート1!$A$1:$BT$1,0),0)</f>
        <v>0</v>
      </c>
      <c r="Z9" s="1035">
        <f>VLOOKUP($D$3&amp;"_"&amp;Z$3,データシート1!$A:$BT,MATCH($R$2&amp;"_"&amp;$C9,データシート1!$A$1:$BT$1,0),0)</f>
        <v>0</v>
      </c>
      <c r="AA9" s="1035">
        <f>VLOOKUP($D$3&amp;"_"&amp;AA$3,データシート1!$A:$BT,MATCH($R$2&amp;"_"&amp;$C9,データシート1!$A$1:$BT$1,0),0)</f>
        <v>0</v>
      </c>
      <c r="AB9" s="1036">
        <f>VLOOKUP($D$3&amp;"_"&amp;AB$3,データシート1!$A:$BT,MATCH($R$2&amp;"_"&amp;$C9,データシート1!$A$1:$BT$1,0),0)</f>
        <v>0</v>
      </c>
      <c r="AE9" s="791" t="str">
        <f t="shared" si="0"/>
        <v/>
      </c>
      <c r="AF9" s="800" t="str">
        <f t="shared" si="6"/>
        <v>建設業・鉱業</v>
      </c>
      <c r="AG9" s="801" t="str">
        <f t="shared" si="7"/>
        <v/>
      </c>
      <c r="AH9" s="800" t="str">
        <f t="shared" si="3"/>
        <v/>
      </c>
      <c r="AI9" s="801" t="str">
        <f t="shared" si="4"/>
        <v/>
      </c>
      <c r="AJ9" s="802">
        <f>VLOOKUP($AG$3&amp;"_"&amp;AJ$3,データシート1!$A:$BT,MATCH($AJ$2&amp;"_"&amp;$AF9,データシート1!$A$1:$BT$1,0),0)</f>
        <v>66</v>
      </c>
      <c r="AK9" s="803">
        <f>VLOOKUP($AG$3&amp;"_"&amp;AK$3,データシート1!$A:$BT,MATCH($AJ$2&amp;"_"&amp;$AF9,データシート1!$A$1:$BT$1,0),0)</f>
        <v>69</v>
      </c>
      <c r="AL9" s="803">
        <f>VLOOKUP($AG$3&amp;"_"&amp;AL$3,データシート1!$A:$BT,MATCH($AJ$2&amp;"_"&amp;$AF9,データシート1!$A$1:$BT$1,0),0)</f>
        <v>71</v>
      </c>
      <c r="AM9" s="803">
        <f>VLOOKUP($AG$3&amp;"_"&amp;AM$3,データシート1!$A:$BT,MATCH($AJ$2&amp;"_"&amp;$AF9,データシート1!$A$1:$BT$1,0),0)</f>
        <v>69</v>
      </c>
      <c r="AN9" s="804">
        <f>VLOOKUP($AG$3&amp;"_"&amp;AN$3,データシート1!$A:$BT,MATCH($AJ$2&amp;"_"&amp;$AF9,データシート1!$A$1:$BT$1,0),0)</f>
        <v>71</v>
      </c>
      <c r="AO9" s="804">
        <f>VLOOKUP($AG$3&amp;"_"&amp;AO$3,データシート1!$A:$BT,MATCH($AJ$2&amp;"_"&amp;$AF9,データシート1!$A$1:$BT$1,0),0)</f>
        <v>73</v>
      </c>
      <c r="AP9" s="804">
        <f>VLOOKUP($AG$3&amp;"_"&amp;AP$3,データシート1!$A:$BT,MATCH($AJ$2&amp;"_"&amp;$AF9,データシート1!$A$1:$BT$1,0),0)</f>
        <v>70</v>
      </c>
      <c r="AQ9" s="804">
        <f>VLOOKUP($AG$3&amp;"_"&amp;AQ$3,データシート1!$A:$BT,MATCH($AJ$2&amp;"_"&amp;$AF9,データシート1!$A$1:$BT$1,0),0)</f>
        <v>74</v>
      </c>
      <c r="AR9" s="804">
        <f>VLOOKUP($AG$3&amp;"_"&amp;AR$3,データシート1!$A:$BT,MATCH($AJ$2&amp;"_"&amp;$AF9,データシート1!$A$1:$BT$1,0),0)</f>
        <v>70</v>
      </c>
      <c r="AS9" s="805">
        <f>VLOOKUP($AG$3&amp;"_"&amp;AS$3,データシート1!$A:$BT,MATCH($AJ$2&amp;"_"&amp;$AF9,データシート1!$A$1:$BT$1,0),0)</f>
        <v>69</v>
      </c>
      <c r="AT9" s="807">
        <f>VLOOKUP($AG$3&amp;"_"&amp;AT$3,データシート1!$A:$BT,MATCH($AT$2&amp;"_"&amp;$AF9,データシート1!$A$1:$BT$1,0),0)</f>
        <v>1046.1120000000001</v>
      </c>
      <c r="AU9" s="803">
        <f>VLOOKUP($AG$3&amp;"_"&amp;AU$3,データシート1!$A:$BT,MATCH($AT$2&amp;"_"&amp;$AF9,データシート1!$A$1:$BT$1,0),0)</f>
        <v>1034.5919999999999</v>
      </c>
      <c r="AV9" s="803">
        <f>VLOOKUP($AG$3&amp;"_"&amp;AV$3,データシート1!$A:$BT,MATCH($AT$2&amp;"_"&amp;$AF9,データシート1!$A$1:$BT$1,0),0)</f>
        <v>1021.442</v>
      </c>
      <c r="AW9" s="803">
        <f>VLOOKUP($AG$3&amp;"_"&amp;AW$3,データシート1!$A:$BT,MATCH($AT$2&amp;"_"&amp;$AF9,データシート1!$A$1:$BT$1,0),0)</f>
        <v>1146.82</v>
      </c>
      <c r="AX9" s="803">
        <f>VLOOKUP($AG$3&amp;"_"&amp;AX$3,データシート1!$A:$BT,MATCH($AT$2&amp;"_"&amp;$AF9,データシート1!$A$1:$BT$1,0),0)</f>
        <v>1206.184</v>
      </c>
      <c r="AY9" s="803">
        <f>VLOOKUP($AG$3&amp;"_"&amp;AY$3,データシート1!$A:$BT,MATCH($AT$2&amp;"_"&amp;$AF9,データシート1!$A$1:$BT$1,0),0)</f>
        <v>1205.5929999999998</v>
      </c>
      <c r="AZ9" s="803">
        <f>VLOOKUP($AG$3&amp;"_"&amp;AZ$3,データシート1!$A:$BT,MATCH($AT$2&amp;"_"&amp;$AF9,データシート1!$A$1:$BT$1,0),0)</f>
        <v>1190.8440000000001</v>
      </c>
      <c r="BA9" s="803">
        <f>VLOOKUP($AG$3&amp;"_"&amp;BA$3,データシート1!$A:$BT,MATCH($AT$2&amp;"_"&amp;$AF9,データシート1!$A$1:$BT$1,0),0)</f>
        <v>1349.7439999999999</v>
      </c>
      <c r="BB9" s="803">
        <f>VLOOKUP($AG$3&amp;"_"&amp;BB$3,データシート1!$A:$BT,MATCH($AT$2&amp;"_"&amp;$AF9,データシート1!$A$1:$BT$1,0),0)</f>
        <v>1278.7150000000001</v>
      </c>
      <c r="BC9" s="806">
        <f>VLOOKUP($AG$3&amp;"_"&amp;BC$3,データシート1!$A:$BT,MATCH($AT$2&amp;"_"&amp;$AF9,データシート1!$A$1:$BT$1,0),0)</f>
        <v>1229.258</v>
      </c>
    </row>
    <row r="10" spans="2:55" s="23" customFormat="1" ht="20.45" customHeight="1">
      <c r="B10" s="791"/>
      <c r="C10" s="800" t="s">
        <v>33</v>
      </c>
      <c r="D10" s="801"/>
      <c r="E10" s="800"/>
      <c r="F10" s="801"/>
      <c r="G10" s="802">
        <f>VLOOKUP($D$3&amp;"_"&amp;G$3,データシート1!$A:$BT,MATCH($G$2&amp;"_"&amp;$C10,データシート1!$A$1:$BT$1,0),0)</f>
        <v>0</v>
      </c>
      <c r="H10" s="803">
        <f>VLOOKUP($D$3&amp;"_"&amp;H$3,データシート1!$A:$BT,MATCH($G$2&amp;"_"&amp;$C10,データシート1!$A$1:$BT$1,0),0)</f>
        <v>0</v>
      </c>
      <c r="I10" s="803">
        <f>VLOOKUP($D$3&amp;"_"&amp;I$3,データシート1!$A:$BT,MATCH($G$2&amp;"_"&amp;$C10,データシート1!$A$1:$BT$1,0),0)</f>
        <v>0</v>
      </c>
      <c r="J10" s="803">
        <f>VLOOKUP($D$3&amp;"_"&amp;J$3,データシート1!$A:$BT,MATCH($G$2&amp;"_"&amp;$C10,データシート1!$A$1:$BT$1,0),0)</f>
        <v>0</v>
      </c>
      <c r="K10" s="804">
        <f>VLOOKUP($D$3&amp;"_"&amp;K$3,データシート1!$A:$BT,MATCH($G$2&amp;"_"&amp;$C10,データシート1!$A$1:$BT$1,0),0)</f>
        <v>0</v>
      </c>
      <c r="L10" s="804">
        <f>VLOOKUP($D$3&amp;"_"&amp;L$3,データシート1!$A:$BT,MATCH($G$2&amp;"_"&amp;$C10,データシート1!$A$1:$BT$1,0),0)</f>
        <v>0</v>
      </c>
      <c r="M10" s="804">
        <f>VLOOKUP($D$3&amp;"_"&amp;M$3,データシート1!$A:$BT,MATCH($G$2&amp;"_"&amp;$C10,データシート1!$A$1:$BT$1,0),0)</f>
        <v>0</v>
      </c>
      <c r="N10" s="804">
        <f>VLOOKUP($D$3&amp;"_"&amp;N$3,データシート1!$A:$BT,MATCH($G$2&amp;"_"&amp;$C10,データシート1!$A$1:$BT$1,0),0)</f>
        <v>0</v>
      </c>
      <c r="O10" s="804">
        <f>VLOOKUP($D$3&amp;"_"&amp;O$3,データシート1!$A:$BT,MATCH($G$2&amp;"_"&amp;$C10,データシート1!$A$1:$BT$1,0),0)</f>
        <v>0</v>
      </c>
      <c r="P10" s="804">
        <f>VLOOKUP($D$3&amp;"_"&amp;P$3,データシート1!$A:$BT,MATCH($G$2&amp;"_"&amp;$C10,データシート1!$A$1:$BT$1,0),0)</f>
        <v>0</v>
      </c>
      <c r="Q10" s="805">
        <f>VLOOKUP($D$3&amp;"_"&amp;Q$3,データシート1!$A:$BT,MATCH($G$2&amp;"_"&amp;$C10,データシート1!$A$1:$BT$1,0),0)</f>
        <v>0</v>
      </c>
      <c r="R10" s="1034">
        <f>VLOOKUP($D$3&amp;"_"&amp;R$3,データシート1!$A:$BT,MATCH($R$2&amp;"_"&amp;$C10,データシート1!$A$1:$BT$1,0),0)</f>
        <v>0</v>
      </c>
      <c r="S10" s="1035">
        <f>VLOOKUP($D$3&amp;"_"&amp;S$3,データシート1!$A:$BT,MATCH($R$2&amp;"_"&amp;$C10,データシート1!$A$1:$BT$1,0),0)</f>
        <v>0</v>
      </c>
      <c r="T10" s="1035">
        <f>VLOOKUP($D$3&amp;"_"&amp;T$3,データシート1!$A:$BT,MATCH($R$2&amp;"_"&amp;$C10,データシート1!$A$1:$BT$1,0),0)</f>
        <v>0</v>
      </c>
      <c r="U10" s="1035">
        <f>VLOOKUP($D$3&amp;"_"&amp;U$3,データシート1!$A:$BT,MATCH($R$2&amp;"_"&amp;$C10,データシート1!$A$1:$BT$1,0),0)</f>
        <v>0</v>
      </c>
      <c r="V10" s="1035">
        <f>VLOOKUP($D$3&amp;"_"&amp;V$3,データシート1!$A:$BT,MATCH($R$2&amp;"_"&amp;$C10,データシート1!$A$1:$BT$1,0),0)</f>
        <v>0</v>
      </c>
      <c r="W10" s="1035">
        <f>VLOOKUP($D$3&amp;"_"&amp;W$3,データシート1!$A:$BT,MATCH($R$2&amp;"_"&amp;$C10,データシート1!$A$1:$BT$1,0),0)</f>
        <v>0</v>
      </c>
      <c r="X10" s="1035">
        <f>VLOOKUP($D$3&amp;"_"&amp;X$3,データシート1!$A:$BT,MATCH($R$2&amp;"_"&amp;$C10,データシート1!$A$1:$BT$1,0),0)</f>
        <v>0</v>
      </c>
      <c r="Y10" s="1035">
        <f>VLOOKUP($D$3&amp;"_"&amp;Y$3,データシート1!$A:$BT,MATCH($R$2&amp;"_"&amp;$C10,データシート1!$A$1:$BT$1,0),0)</f>
        <v>0</v>
      </c>
      <c r="Z10" s="1035">
        <f>VLOOKUP($D$3&amp;"_"&amp;Z$3,データシート1!$A:$BT,MATCH($R$2&amp;"_"&amp;$C10,データシート1!$A$1:$BT$1,0),0)</f>
        <v>0</v>
      </c>
      <c r="AA10" s="1035">
        <f>VLOOKUP($D$3&amp;"_"&amp;AA$3,データシート1!$A:$BT,MATCH($R$2&amp;"_"&amp;$C10,データシート1!$A$1:$BT$1,0),0)</f>
        <v>0</v>
      </c>
      <c r="AB10" s="1036">
        <f>VLOOKUP($D$3&amp;"_"&amp;AB$3,データシート1!$A:$BT,MATCH($R$2&amp;"_"&amp;$C10,データシート1!$A$1:$BT$1,0),0)</f>
        <v>0</v>
      </c>
      <c r="AE10" s="791" t="str">
        <f t="shared" si="0"/>
        <v/>
      </c>
      <c r="AF10" s="800" t="str">
        <f t="shared" si="6"/>
        <v>製造業</v>
      </c>
      <c r="AG10" s="801" t="str">
        <f t="shared" si="7"/>
        <v/>
      </c>
      <c r="AH10" s="800" t="str">
        <f t="shared" si="3"/>
        <v/>
      </c>
      <c r="AI10" s="801" t="str">
        <f t="shared" si="4"/>
        <v/>
      </c>
      <c r="AJ10" s="802">
        <f>VLOOKUP($AG$3&amp;"_"&amp;AJ$3,データシート1!$A:$BT,MATCH($AJ$2&amp;"_"&amp;$AF10,データシート1!$A$1:$BT$1,0),0)</f>
        <v>8271</v>
      </c>
      <c r="AK10" s="803">
        <f>VLOOKUP($AG$3&amp;"_"&amp;AK$3,データシート1!$A:$BT,MATCH($AJ$2&amp;"_"&amp;$AF10,データシート1!$A$1:$BT$1,0),0)</f>
        <v>8535</v>
      </c>
      <c r="AL10" s="803">
        <f>VLOOKUP($AG$3&amp;"_"&amp;AL$3,データシート1!$A:$BT,MATCH($AJ$2&amp;"_"&amp;$AF10,データシート1!$A$1:$BT$1,0),0)</f>
        <v>8642</v>
      </c>
      <c r="AM10" s="803">
        <f>VLOOKUP($AG$3&amp;"_"&amp;AM$3,データシート1!$A:$BT,MATCH($AJ$2&amp;"_"&amp;$AF10,データシート1!$A$1:$BT$1,0),0)</f>
        <v>8822</v>
      </c>
      <c r="AN10" s="804">
        <f>VLOOKUP($AG$3&amp;"_"&amp;AN$3,データシート1!$A:$BT,MATCH($AJ$2&amp;"_"&amp;$AF10,データシート1!$A$1:$BT$1,0),0)</f>
        <v>8870</v>
      </c>
      <c r="AO10" s="804">
        <f>VLOOKUP($AG$3&amp;"_"&amp;AO$3,データシート1!$A:$BT,MATCH($AJ$2&amp;"_"&amp;$AF10,データシート1!$A$1:$BT$1,0),0)</f>
        <v>8921</v>
      </c>
      <c r="AP10" s="804">
        <f>VLOOKUP($AG$3&amp;"_"&amp;AP$3,データシート1!$A:$BT,MATCH($AJ$2&amp;"_"&amp;$AF10,データシート1!$A$1:$BT$1,0),0)</f>
        <v>8873</v>
      </c>
      <c r="AQ10" s="804">
        <f>VLOOKUP($AG$3&amp;"_"&amp;AQ$3,データシート1!$A:$BT,MATCH($AJ$2&amp;"_"&amp;$AF10,データシート1!$A$1:$BT$1,0),0)</f>
        <v>9018</v>
      </c>
      <c r="AR10" s="804">
        <f>VLOOKUP($AG$3&amp;"_"&amp;AR$3,データシート1!$A:$BT,MATCH($AJ$2&amp;"_"&amp;$AF10,データシート1!$A$1:$BT$1,0),0)</f>
        <v>9037</v>
      </c>
      <c r="AS10" s="805">
        <f>VLOOKUP($AG$3&amp;"_"&amp;AS$3,データシート1!$A:$BT,MATCH($AJ$2&amp;"_"&amp;$AF10,データシート1!$A$1:$BT$1,0),0)</f>
        <v>8980</v>
      </c>
      <c r="AT10" s="807">
        <f>VLOOKUP($AG$3&amp;"_"&amp;AT$3,データシート1!$A:$BT,MATCH($AT$2&amp;"_"&amp;$AF10,データシート1!$A$1:$BT$1,0),0)</f>
        <v>424051.77839099988</v>
      </c>
      <c r="AU10" s="803">
        <f>VLOOKUP($AG$3&amp;"_"&amp;AU$3,データシート1!$A:$BT,MATCH($AT$2&amp;"_"&amp;$AF10,データシート1!$A$1:$BT$1,0),0)</f>
        <v>452226.03671999997</v>
      </c>
      <c r="AV10" s="803">
        <f>VLOOKUP($AG$3&amp;"_"&amp;AV$3,データシート1!$A:$BT,MATCH($AT$2&amp;"_"&amp;$AF10,データシート1!$A$1:$BT$1,0),0)</f>
        <v>439177.24800000002</v>
      </c>
      <c r="AW10" s="803">
        <f>VLOOKUP($AG$3&amp;"_"&amp;AW$3,データシート1!$A:$BT,MATCH($AT$2&amp;"_"&amp;$AF10,データシート1!$A$1:$BT$1,0),0)</f>
        <v>441147.24810000003</v>
      </c>
      <c r="AX10" s="803">
        <f>VLOOKUP($AG$3&amp;"_"&amp;AX$3,データシート1!$A:$BT,MATCH($AT$2&amp;"_"&amp;$AF10,データシート1!$A$1:$BT$1,0),0)</f>
        <v>467798.69410000002</v>
      </c>
      <c r="AY10" s="803">
        <f>VLOOKUP($AG$3&amp;"_"&amp;AY$3,データシート1!$A:$BT,MATCH($AT$2&amp;"_"&amp;$AF10,データシート1!$A$1:$BT$1,0),0)</f>
        <v>469481.46480000002</v>
      </c>
      <c r="AZ10" s="803">
        <f>VLOOKUP($AG$3&amp;"_"&amp;AZ$3,データシート1!$A:$BT,MATCH($AT$2&amp;"_"&amp;$AF10,データシート1!$A$1:$BT$1,0),0)</f>
        <v>454050.33750000002</v>
      </c>
      <c r="BA10" s="803">
        <f>VLOOKUP($AG$3&amp;"_"&amp;BA$3,データシート1!$A:$BT,MATCH($AT$2&amp;"_"&amp;$AF10,データシート1!$A$1:$BT$1,0),0)</f>
        <v>448170.04509099998</v>
      </c>
      <c r="BB10" s="803">
        <f>VLOOKUP($AG$3&amp;"_"&amp;BB$3,データシート1!$A:$BT,MATCH($AT$2&amp;"_"&amp;$AF10,データシート1!$A$1:$BT$1,0),0)</f>
        <v>452807.61245999997</v>
      </c>
      <c r="BC10" s="806">
        <f>VLOOKUP($AG$3&amp;"_"&amp;BC$3,データシート1!$A:$BT,MATCH($AT$2&amp;"_"&amp;$AF10,データシート1!$A$1:$BT$1,0),0)</f>
        <v>443009.45856</v>
      </c>
    </row>
    <row r="11" spans="2:55" s="23" customFormat="1" ht="20.45" customHeight="1">
      <c r="B11" s="791"/>
      <c r="C11" s="800" t="s">
        <v>301</v>
      </c>
      <c r="D11" s="801"/>
      <c r="E11" s="800"/>
      <c r="F11" s="801"/>
      <c r="G11" s="802">
        <f>VLOOKUP($D$3&amp;"_"&amp;G$3,データシート1!$A:$BT,MATCH($G$2&amp;"_"&amp;$C11,データシート1!$A$1:$BT$1,0),0)</f>
        <v>1</v>
      </c>
      <c r="H11" s="803">
        <f>VLOOKUP($D$3&amp;"_"&amp;H$3,データシート1!$A:$BT,MATCH($G$2&amp;"_"&amp;$C11,データシート1!$A$1:$BT$1,0),0)</f>
        <v>1</v>
      </c>
      <c r="I11" s="803">
        <f>VLOOKUP($D$3&amp;"_"&amp;I$3,データシート1!$A:$BT,MATCH($G$2&amp;"_"&amp;$C11,データシート1!$A$1:$BT$1,0),0)</f>
        <v>1</v>
      </c>
      <c r="J11" s="803">
        <f>VLOOKUP($D$3&amp;"_"&amp;J$3,データシート1!$A:$BT,MATCH($G$2&amp;"_"&amp;$C11,データシート1!$A$1:$BT$1,0),0)</f>
        <v>1</v>
      </c>
      <c r="K11" s="804">
        <f>VLOOKUP($D$3&amp;"_"&amp;K$3,データシート1!$A:$BT,MATCH($G$2&amp;"_"&amp;$C11,データシート1!$A$1:$BT$1,0),0)</f>
        <v>1</v>
      </c>
      <c r="L11" s="804">
        <f>VLOOKUP($D$3&amp;"_"&amp;L$3,データシート1!$A:$BT,MATCH($G$2&amp;"_"&amp;$C11,データシート1!$A$1:$BT$1,0),0)</f>
        <v>1</v>
      </c>
      <c r="M11" s="804">
        <f>VLOOKUP($D$3&amp;"_"&amp;M$3,データシート1!$A:$BT,MATCH($G$2&amp;"_"&amp;$C11,データシート1!$A$1:$BT$1,0),0)</f>
        <v>1</v>
      </c>
      <c r="N11" s="804">
        <f>VLOOKUP($D$3&amp;"_"&amp;N$3,データシート1!$A:$BT,MATCH($G$2&amp;"_"&amp;$C11,データシート1!$A$1:$BT$1,0),0)</f>
        <v>1</v>
      </c>
      <c r="O11" s="804">
        <f>VLOOKUP($D$3&amp;"_"&amp;O$3,データシート1!$A:$BT,MATCH($G$2&amp;"_"&amp;$C11,データシート1!$A$1:$BT$1,0),0)</f>
        <v>1</v>
      </c>
      <c r="P11" s="804">
        <f>VLOOKUP($D$3&amp;"_"&amp;P$3,データシート1!$A:$BT,MATCH($G$2&amp;"_"&amp;$C11,データシート1!$A$1:$BT$1,0),0)</f>
        <v>2</v>
      </c>
      <c r="Q11" s="805">
        <f>VLOOKUP($D$3&amp;"_"&amp;Q$3,データシート1!$A:$BT,MATCH($G$2&amp;"_"&amp;$C11,データシート1!$A$1:$BT$1,0),0)</f>
        <v>1</v>
      </c>
      <c r="R11" s="1034">
        <f>VLOOKUP($D$3&amp;"_"&amp;R$3,データシート1!$A:$BT,MATCH($R$2&amp;"_"&amp;$C11,データシート1!$A$1:$BT$1,0),0)</f>
        <v>4.4640000000000004</v>
      </c>
      <c r="S11" s="1035">
        <f>VLOOKUP($D$3&amp;"_"&amp;S$3,データシート1!$A:$BT,MATCH($R$2&amp;"_"&amp;$C11,データシート1!$A$1:$BT$1,0),0)</f>
        <v>4.1870000000000003</v>
      </c>
      <c r="T11" s="1035">
        <f>VLOOKUP($D$3&amp;"_"&amp;T$3,データシート1!$A:$BT,MATCH($R$2&amp;"_"&amp;$C11,データシート1!$A$1:$BT$1,0),0)</f>
        <v>5.0140000000000002</v>
      </c>
      <c r="U11" s="1035">
        <f>VLOOKUP($D$3&amp;"_"&amp;U$3,データシート1!$A:$BT,MATCH($R$2&amp;"_"&amp;$C11,データシート1!$A$1:$BT$1,0),0)</f>
        <v>5.8120000000000003</v>
      </c>
      <c r="V11" s="1035">
        <f>VLOOKUP($D$3&amp;"_"&amp;V$3,データシート1!$A:$BT,MATCH($R$2&amp;"_"&amp;$C11,データシート1!$A$1:$BT$1,0),0)</f>
        <v>6.1680000000000001</v>
      </c>
      <c r="W11" s="1035">
        <f>VLOOKUP($D$3&amp;"_"&amp;W$3,データシート1!$A:$BT,MATCH($R$2&amp;"_"&amp;$C11,データシート1!$A$1:$BT$1,0),0)</f>
        <v>5.7110000000000003</v>
      </c>
      <c r="X11" s="1035">
        <f>VLOOKUP($D$3&amp;"_"&amp;X$3,データシート1!$A:$BT,MATCH($R$2&amp;"_"&amp;$C11,データシート1!$A$1:$BT$1,0),0)</f>
        <v>5.819</v>
      </c>
      <c r="Y11" s="1035">
        <f>VLOOKUP($D$3&amp;"_"&amp;Y$3,データシート1!$A:$BT,MATCH($R$2&amp;"_"&amp;$C11,データシート1!$A$1:$BT$1,0),0)</f>
        <v>5.77</v>
      </c>
      <c r="Z11" s="1035">
        <f>VLOOKUP($D$3&amp;"_"&amp;Z$3,データシート1!$A:$BT,MATCH($R$2&amp;"_"&amp;$C11,データシート1!$A$1:$BT$1,0),0)</f>
        <v>5.7789999999999999</v>
      </c>
      <c r="AA11" s="1035">
        <f>VLOOKUP($D$3&amp;"_"&amp;AA$3,データシート1!$A:$BT,MATCH($R$2&amp;"_"&amp;$C11,データシート1!$A$1:$BT$1,0),0)</f>
        <v>9.0069999999999997</v>
      </c>
      <c r="AB11" s="1036">
        <f>VLOOKUP($D$3&amp;"_"&amp;AB$3,データシート1!$A:$BT,MATCH($R$2&amp;"_"&amp;$C11,データシート1!$A$1:$BT$1,0),0)</f>
        <v>4.8250000000000002</v>
      </c>
      <c r="AC11" s="23">
        <f>SUM(AC53,AC62,AC68,AC77,AC90,AC97,AC101,AC106,AC110,AC114,AC117,AC121,AC124,AC133)-SUM(AC55,AC56,AC58,AC60)</f>
        <v>0</v>
      </c>
      <c r="AE11" s="791" t="str">
        <f t="shared" si="0"/>
        <v/>
      </c>
      <c r="AF11" s="800" t="str">
        <f t="shared" si="6"/>
        <v>業務その他部門</v>
      </c>
      <c r="AG11" s="801" t="str">
        <f t="shared" si="7"/>
        <v/>
      </c>
      <c r="AH11" s="800" t="str">
        <f t="shared" si="3"/>
        <v/>
      </c>
      <c r="AI11" s="801" t="str">
        <f t="shared" si="4"/>
        <v/>
      </c>
      <c r="AJ11" s="802">
        <f>VLOOKUP($AG$3&amp;"_"&amp;AJ$3,データシート1!$A:$BT,MATCH($AJ$2&amp;"_"&amp;$AF11,データシート1!$A$1:$BT$1,0),0)</f>
        <v>5241</v>
      </c>
      <c r="AK11" s="803">
        <f>VLOOKUP($AG$3&amp;"_"&amp;AK$3,データシート1!$A:$BT,MATCH($AJ$2&amp;"_"&amp;$AF11,データシート1!$A$1:$BT$1,0),0)</f>
        <v>5429</v>
      </c>
      <c r="AL11" s="803">
        <f>VLOOKUP($AG$3&amp;"_"&amp;AL$3,データシート1!$A:$BT,MATCH($AJ$2&amp;"_"&amp;$AF11,データシート1!$A$1:$BT$1,0),0)</f>
        <v>5407</v>
      </c>
      <c r="AM11" s="803">
        <f>VLOOKUP($AG$3&amp;"_"&amp;AM$3,データシート1!$A:$BT,MATCH($AJ$2&amp;"_"&amp;$AF11,データシート1!$A$1:$BT$1,0),0)</f>
        <v>5631</v>
      </c>
      <c r="AN11" s="804">
        <f>VLOOKUP($AG$3&amp;"_"&amp;AN$3,データシート1!$A:$BT,MATCH($AJ$2&amp;"_"&amp;$AF11,データシート1!$A$1:$BT$1,0),0)</f>
        <v>5538</v>
      </c>
      <c r="AO11" s="804">
        <f>VLOOKUP($AG$3&amp;"_"&amp;AO$3,データシート1!$A:$BT,MATCH($AJ$2&amp;"_"&amp;$AF11,データシート1!$A$1:$BT$1,0),0)</f>
        <v>5535</v>
      </c>
      <c r="AP11" s="804">
        <f>VLOOKUP($AG$3&amp;"_"&amp;AP$3,データシート1!$A:$BT,MATCH($AJ$2&amp;"_"&amp;$AF11,データシート1!$A$1:$BT$1,0),0)</f>
        <v>5490</v>
      </c>
      <c r="AQ11" s="804">
        <f>VLOOKUP($AG$3&amp;"_"&amp;AQ$3,データシート1!$A:$BT,MATCH($AJ$2&amp;"_"&amp;$AF11,データシート1!$A$1:$BT$1,0),0)</f>
        <v>5620</v>
      </c>
      <c r="AR11" s="804">
        <f>VLOOKUP($AG$3&amp;"_"&amp;AR$3,データシート1!$A:$BT,MATCH($AJ$2&amp;"_"&amp;$AF11,データシート1!$A$1:$BT$1,0),0)</f>
        <v>5577</v>
      </c>
      <c r="AS11" s="805">
        <f>VLOOKUP($AG$3&amp;"_"&amp;AS$3,データシート1!$A:$BT,MATCH($AJ$2&amp;"_"&amp;$AF11,データシート1!$A$1:$BT$1,0),0)</f>
        <v>5496</v>
      </c>
      <c r="AT11" s="807">
        <f>VLOOKUP($AG$3&amp;"_"&amp;AT$3,データシート1!$A:$BT,MATCH($AT$2&amp;"_"&amp;$AF11,データシート1!$A$1:$BT$1,0),0)</f>
        <v>46185.553744000004</v>
      </c>
      <c r="AU11" s="803">
        <f>VLOOKUP($AG$3&amp;"_"&amp;AU$3,データシート1!$A:$BT,MATCH($AT$2&amp;"_"&amp;$AF11,データシート1!$A$1:$BT$1,0),0)</f>
        <v>46881.992879999998</v>
      </c>
      <c r="AV11" s="803">
        <f>VLOOKUP($AG$3&amp;"_"&amp;AV$3,データシート1!$A:$BT,MATCH($AT$2&amp;"_"&amp;$AF11,データシート1!$A$1:$BT$1,0),0)</f>
        <v>44082.515194999993</v>
      </c>
      <c r="AW11" s="803">
        <f>VLOOKUP($AG$3&amp;"_"&amp;AW$3,データシート1!$A:$BT,MATCH($AT$2&amp;"_"&amp;$AF11,データシート1!$A$1:$BT$1,0),0)</f>
        <v>48993.818779999994</v>
      </c>
      <c r="AX11" s="803">
        <f>VLOOKUP($AG$3&amp;"_"&amp;AX$3,データシート1!$A:$BT,MATCH($AT$2&amp;"_"&amp;$AF11,データシート1!$A$1:$BT$1,0),0)</f>
        <v>52790.240845000008</v>
      </c>
      <c r="AY11" s="803">
        <f>VLOOKUP($AG$3&amp;"_"&amp;AY$3,データシート1!$A:$BT,MATCH($AT$2&amp;"_"&amp;$AF11,データシート1!$A$1:$BT$1,0),0)</f>
        <v>52526.301769999998</v>
      </c>
      <c r="AZ11" s="803">
        <f>VLOOKUP($AG$3&amp;"_"&amp;AZ$3,データシート1!$A:$BT,MATCH($AT$2&amp;"_"&amp;$AF11,データシート1!$A$1:$BT$1,0),0)</f>
        <v>52411.02549</v>
      </c>
      <c r="BA11" s="803">
        <f>VLOOKUP($AG$3&amp;"_"&amp;BA$3,データシート1!$A:$BT,MATCH($AT$2&amp;"_"&amp;$AF11,データシート1!$A$1:$BT$1,0),0)</f>
        <v>52399.905017279991</v>
      </c>
      <c r="BB11" s="803">
        <f>VLOOKUP($AG$3&amp;"_"&amp;BB$3,データシート1!$A:$BT,MATCH($AT$2&amp;"_"&amp;$AF11,データシート1!$A$1:$BT$1,0),0)</f>
        <v>53404.980649999998</v>
      </c>
      <c r="BC11" s="806">
        <f>VLOOKUP($AG$3&amp;"_"&amp;BC$3,データシート1!$A:$BT,MATCH($AT$2&amp;"_"&amp;$AF11,データシート1!$A$1:$BT$1,0),0)</f>
        <v>51999.844974000007</v>
      </c>
    </row>
    <row r="12" spans="2:55" s="23" customFormat="1" ht="20.45" customHeight="1">
      <c r="B12" s="791"/>
      <c r="C12" s="808" t="s">
        <v>154</v>
      </c>
      <c r="D12" s="809"/>
      <c r="E12" s="808"/>
      <c r="F12" s="809"/>
      <c r="G12" s="810">
        <f>VLOOKUP($D$3&amp;"_"&amp;G$3,データシート1!$A:$BT,MATCH($G$2&amp;"_"&amp;$C12,データシート1!$A$1:$BT$1,0),0)</f>
        <v>0</v>
      </c>
      <c r="H12" s="811">
        <f>VLOOKUP($D$3&amp;"_"&amp;H$3,データシート1!$A:$BT,MATCH($G$2&amp;"_"&amp;$C12,データシート1!$A$1:$BT$1,0),0)</f>
        <v>0</v>
      </c>
      <c r="I12" s="811">
        <f>VLOOKUP($D$3&amp;"_"&amp;I$3,データシート1!$A:$BT,MATCH($G$2&amp;"_"&amp;$C12,データシート1!$A$1:$BT$1,0),0)</f>
        <v>0</v>
      </c>
      <c r="J12" s="811">
        <f>VLOOKUP($D$3&amp;"_"&amp;J$3,データシート1!$A:$BT,MATCH($G$2&amp;"_"&amp;$C12,データシート1!$A$1:$BT$1,0),0)</f>
        <v>0</v>
      </c>
      <c r="K12" s="812">
        <f>VLOOKUP($D$3&amp;"_"&amp;K$3,データシート1!$A:$BT,MATCH($G$2&amp;"_"&amp;$C12,データシート1!$A$1:$BT$1,0),0)</f>
        <v>0</v>
      </c>
      <c r="L12" s="812">
        <f>VLOOKUP($D$3&amp;"_"&amp;L$3,データシート1!$A:$BT,MATCH($G$2&amp;"_"&amp;$C12,データシート1!$A$1:$BT$1,0),0)</f>
        <v>0</v>
      </c>
      <c r="M12" s="812">
        <f>VLOOKUP($D$3&amp;"_"&amp;M$3,データシート1!$A:$BT,MATCH($G$2&amp;"_"&amp;$C12,データシート1!$A$1:$BT$1,0),0)</f>
        <v>0</v>
      </c>
      <c r="N12" s="812">
        <f>VLOOKUP($D$3&amp;"_"&amp;N$3,データシート1!$A:$BT,MATCH($G$2&amp;"_"&amp;$C12,データシート1!$A$1:$BT$1,0),0)</f>
        <v>0</v>
      </c>
      <c r="O12" s="812">
        <f>VLOOKUP($D$3&amp;"_"&amp;O$3,データシート1!$A:$BT,MATCH($G$2&amp;"_"&amp;$C12,データシート1!$A$1:$BT$1,0),0)</f>
        <v>0</v>
      </c>
      <c r="P12" s="812">
        <f>VLOOKUP($D$3&amp;"_"&amp;P$3,データシート1!$A:$BT,MATCH($G$2&amp;"_"&amp;$C12,データシート1!$A$1:$BT$1,0),0)</f>
        <v>0</v>
      </c>
      <c r="Q12" s="813">
        <f>VLOOKUP($D$3&amp;"_"&amp;Q$3,データシート1!$A:$BT,MATCH($G$2&amp;"_"&amp;$C12,データシート1!$A$1:$BT$1,0),0)</f>
        <v>0</v>
      </c>
      <c r="R12" s="1037">
        <f>VLOOKUP($D$3&amp;"_"&amp;R$3,データシート1!$A:$BT,MATCH($R$2&amp;"_"&amp;$C12,データシート1!$A$1:$BT$1,0),0)</f>
        <v>0</v>
      </c>
      <c r="S12" s="1038">
        <f>VLOOKUP($D$3&amp;"_"&amp;S$3,データシート1!$A:$BT,MATCH($R$2&amp;"_"&amp;$C12,データシート1!$A$1:$BT$1,0),0)</f>
        <v>0</v>
      </c>
      <c r="T12" s="1038">
        <f>VLOOKUP($D$3&amp;"_"&amp;T$3,データシート1!$A:$BT,MATCH($R$2&amp;"_"&amp;$C12,データシート1!$A$1:$BT$1,0),0)</f>
        <v>0</v>
      </c>
      <c r="U12" s="1038">
        <f>VLOOKUP($D$3&amp;"_"&amp;U$3,データシート1!$A:$BT,MATCH($R$2&amp;"_"&amp;$C12,データシート1!$A$1:$BT$1,0),0)</f>
        <v>0</v>
      </c>
      <c r="V12" s="1038">
        <f>VLOOKUP($D$3&amp;"_"&amp;V$3,データシート1!$A:$BT,MATCH($R$2&amp;"_"&amp;$C12,データシート1!$A$1:$BT$1,0),0)</f>
        <v>0</v>
      </c>
      <c r="W12" s="1038">
        <f>VLOOKUP($D$3&amp;"_"&amp;W$3,データシート1!$A:$BT,MATCH($R$2&amp;"_"&amp;$C12,データシート1!$A$1:$BT$1,0),0)</f>
        <v>0</v>
      </c>
      <c r="X12" s="1038">
        <f>VLOOKUP($D$3&amp;"_"&amp;X$3,データシート1!$A:$BT,MATCH($R$2&amp;"_"&amp;$C12,データシート1!$A$1:$BT$1,0),0)</f>
        <v>0</v>
      </c>
      <c r="Y12" s="1038">
        <f>VLOOKUP($D$3&amp;"_"&amp;Y$3,データシート1!$A:$BT,MATCH($R$2&amp;"_"&amp;$C12,データシート1!$A$1:$BT$1,0),0)</f>
        <v>0</v>
      </c>
      <c r="Z12" s="1038">
        <f>VLOOKUP($D$3&amp;"_"&amp;Z$3,データシート1!$A:$BT,MATCH($R$2&amp;"_"&amp;$C12,データシート1!$A$1:$BT$1,0),0)</f>
        <v>0</v>
      </c>
      <c r="AA12" s="1038">
        <f>VLOOKUP($D$3&amp;"_"&amp;AA$3,データシート1!$A:$BT,MATCH($R$2&amp;"_"&amp;$C12,データシート1!$A$1:$BT$1,0),0)</f>
        <v>0</v>
      </c>
      <c r="AB12" s="1039">
        <f>VLOOKUP($D$3&amp;"_"&amp;AB$3,データシート1!$A:$BT,MATCH($R$2&amp;"_"&amp;$C12,データシート1!$A$1:$BT$1,0),0)</f>
        <v>0</v>
      </c>
      <c r="AC12" s="23">
        <f>SUM(AC36,AC37,AC55,AC56,AC58,AC60)</f>
        <v>0</v>
      </c>
      <c r="AE12" s="791" t="str">
        <f t="shared" si="0"/>
        <v/>
      </c>
      <c r="AF12" s="808" t="str">
        <f t="shared" si="6"/>
        <v>エネルギー転換部門</v>
      </c>
      <c r="AG12" s="809" t="str">
        <f t="shared" si="7"/>
        <v/>
      </c>
      <c r="AH12" s="808" t="str">
        <f t="shared" si="3"/>
        <v/>
      </c>
      <c r="AI12" s="809" t="str">
        <f t="shared" si="4"/>
        <v/>
      </c>
      <c r="AJ12" s="810">
        <f>VLOOKUP($AG$3&amp;"_"&amp;AJ$3,データシート1!$A:$BT,MATCH($AJ$2&amp;"_"&amp;$AF12,データシート1!$A$1:$BT$1,0),0)</f>
        <v>399</v>
      </c>
      <c r="AK12" s="811">
        <f>VLOOKUP($AG$3&amp;"_"&amp;AK$3,データシート1!$A:$BT,MATCH($AJ$2&amp;"_"&amp;$AF12,データシート1!$A$1:$BT$1,0),0)</f>
        <v>410</v>
      </c>
      <c r="AL12" s="811">
        <f>VLOOKUP($AG$3&amp;"_"&amp;AL$3,データシート1!$A:$BT,MATCH($AJ$2&amp;"_"&amp;$AF12,データシート1!$A$1:$BT$1,0),0)</f>
        <v>417</v>
      </c>
      <c r="AM12" s="811">
        <f>VLOOKUP($AG$3&amp;"_"&amp;AM$3,データシート1!$A:$BT,MATCH($AJ$2&amp;"_"&amp;$AF12,データシート1!$A$1:$BT$1,0),0)</f>
        <v>427</v>
      </c>
      <c r="AN12" s="812">
        <f>VLOOKUP($AG$3&amp;"_"&amp;AN$3,データシート1!$A:$BT,MATCH($AJ$2&amp;"_"&amp;$AF12,データシート1!$A$1:$BT$1,0),0)</f>
        <v>419</v>
      </c>
      <c r="AO12" s="812">
        <f>VLOOKUP($AG$3&amp;"_"&amp;AO$3,データシート1!$A:$BT,MATCH($AJ$2&amp;"_"&amp;$AF12,データシート1!$A$1:$BT$1,0),0)</f>
        <v>417</v>
      </c>
      <c r="AP12" s="812">
        <f>VLOOKUP($AG$3&amp;"_"&amp;AP$3,データシート1!$A:$BT,MATCH($AJ$2&amp;"_"&amp;$AF12,データシート1!$A$1:$BT$1,0),0)</f>
        <v>422</v>
      </c>
      <c r="AQ12" s="812">
        <f>VLOOKUP($AG$3&amp;"_"&amp;AQ$3,データシート1!$A:$BT,MATCH($AJ$2&amp;"_"&amp;$AF12,データシート1!$A$1:$BT$1,0),0)</f>
        <v>413</v>
      </c>
      <c r="AR12" s="812">
        <f>VLOOKUP($AG$3&amp;"_"&amp;AR$3,データシート1!$A:$BT,MATCH($AJ$2&amp;"_"&amp;$AF12,データシート1!$A$1:$BT$1,0),0)</f>
        <v>423</v>
      </c>
      <c r="AS12" s="813">
        <f>VLOOKUP($AG$3&amp;"_"&amp;AS$3,データシート1!$A:$BT,MATCH($AJ$2&amp;"_"&amp;$AF12,データシート1!$A$1:$BT$1,0),0)</f>
        <v>421</v>
      </c>
      <c r="AT12" s="815">
        <f>VLOOKUP($AG$3&amp;"_"&amp;AT$3,データシート1!$A:$BT,MATCH($AT$2&amp;"_"&amp;$AF12,データシート1!$A$1:$BT$1,0),0)</f>
        <v>44147.894000000008</v>
      </c>
      <c r="AU12" s="811">
        <f>VLOOKUP($AG$3&amp;"_"&amp;AU$3,データシート1!$A:$BT,MATCH($AT$2&amp;"_"&amp;$AF12,データシート1!$A$1:$BT$1,0),0)</f>
        <v>53770.858</v>
      </c>
      <c r="AV12" s="811">
        <f>VLOOKUP($AG$3&amp;"_"&amp;AV$3,データシート1!$A:$BT,MATCH($AT$2&amp;"_"&amp;$AF12,データシート1!$A$1:$BT$1,0),0)</f>
        <v>56928.669000000002</v>
      </c>
      <c r="AW12" s="811">
        <f>VLOOKUP($AG$3&amp;"_"&amp;AW$3,データシート1!$A:$BT,MATCH($AT$2&amp;"_"&amp;$AF12,データシート1!$A$1:$BT$1,0),0)</f>
        <v>59348.565999999999</v>
      </c>
      <c r="AX12" s="811">
        <f>VLOOKUP($AG$3&amp;"_"&amp;AX$3,データシート1!$A:$BT,MATCH($AT$2&amp;"_"&amp;$AF12,データシート1!$A$1:$BT$1,0),0)</f>
        <v>60700.326999999997</v>
      </c>
      <c r="AY12" s="811">
        <f>VLOOKUP($AG$3&amp;"_"&amp;AY$3,データシート1!$A:$BT,MATCH($AT$2&amp;"_"&amp;$AF12,データシート1!$A$1:$BT$1,0),0)</f>
        <v>58585.161999999997</v>
      </c>
      <c r="AZ12" s="811">
        <f>VLOOKUP($AG$3&amp;"_"&amp;AZ$3,データシート1!$A:$BT,MATCH($AT$2&amp;"_"&amp;$AF12,データシート1!$A$1:$BT$1,0),0)</f>
        <v>57029.561999999998</v>
      </c>
      <c r="BA12" s="811">
        <f>VLOOKUP($AG$3&amp;"_"&amp;BA$3,データシート1!$A:$BT,MATCH($AT$2&amp;"_"&amp;$AF12,データシート1!$A$1:$BT$1,0),0)</f>
        <v>53762.093000000001</v>
      </c>
      <c r="BB12" s="811">
        <f>VLOOKUP($AG$3&amp;"_"&amp;BB$3,データシート1!$A:$BT,MATCH($AT$2&amp;"_"&amp;$AF12,データシート1!$A$1:$BT$1,0),0)</f>
        <v>58082.552000000003</v>
      </c>
      <c r="BC12" s="814">
        <f>VLOOKUP($AG$3&amp;"_"&amp;BC$3,データシート1!$A:$BT,MATCH($AT$2&amp;"_"&amp;$AF12,データシート1!$A$1:$BT$1,0),0)</f>
        <v>56050.805370000002</v>
      </c>
    </row>
    <row r="13" spans="2:55" s="23" customFormat="1" ht="20.45" customHeight="1">
      <c r="B13" s="791"/>
      <c r="C13" s="816" t="s">
        <v>155</v>
      </c>
      <c r="D13" s="817"/>
      <c r="E13" s="816"/>
      <c r="F13" s="817"/>
      <c r="G13" s="818">
        <f>VLOOKUP($D$3&amp;"_"&amp;G$3,データシート1!$A:$BT,MATCH($G$2&amp;"_"&amp;$C13,データシート1!$A$1:$BT$1,0),0)</f>
        <v>0</v>
      </c>
      <c r="H13" s="819">
        <f>VLOOKUP($D$3&amp;"_"&amp;H$3,データシート1!$A:$BT,MATCH($G$2&amp;"_"&amp;$C13,データシート1!$A$1:$BT$1,0),0)</f>
        <v>0</v>
      </c>
      <c r="I13" s="819">
        <f>VLOOKUP($D$3&amp;"_"&amp;I$3,データシート1!$A:$BT,MATCH($G$2&amp;"_"&amp;$C13,データシート1!$A$1:$BT$1,0),0)</f>
        <v>0</v>
      </c>
      <c r="J13" s="819">
        <f>VLOOKUP($D$3&amp;"_"&amp;J$3,データシート1!$A:$BT,MATCH($G$2&amp;"_"&amp;$C13,データシート1!$A$1:$BT$1,0),0)</f>
        <v>0</v>
      </c>
      <c r="K13" s="820">
        <f>VLOOKUP($D$3&amp;"_"&amp;K$3,データシート1!$A:$BT,MATCH($G$2&amp;"_"&amp;$C13,データシート1!$A$1:$BT$1,0),0)</f>
        <v>0</v>
      </c>
      <c r="L13" s="820">
        <f>VLOOKUP($D$3&amp;"_"&amp;L$3,データシート1!$A:$BT,MATCH($G$2&amp;"_"&amp;$C13,データシート1!$A$1:$BT$1,0),0)</f>
        <v>0</v>
      </c>
      <c r="M13" s="820">
        <f>VLOOKUP($D$3&amp;"_"&amp;M$3,データシート1!$A:$BT,MATCH($G$2&amp;"_"&amp;$C13,データシート1!$A$1:$BT$1,0),0)</f>
        <v>0</v>
      </c>
      <c r="N13" s="820">
        <f>VLOOKUP($D$3&amp;"_"&amp;N$3,データシート1!$A:$BT,MATCH($G$2&amp;"_"&amp;$C13,データシート1!$A$1:$BT$1,0),0)</f>
        <v>0</v>
      </c>
      <c r="O13" s="820">
        <f>VLOOKUP($D$3&amp;"_"&amp;O$3,データシート1!$A:$BT,MATCH($G$2&amp;"_"&amp;$C13,データシート1!$A$1:$BT$1,0),0)</f>
        <v>0</v>
      </c>
      <c r="P13" s="820">
        <f>VLOOKUP($D$3&amp;"_"&amp;P$3,データシート1!$A:$BT,MATCH($G$2&amp;"_"&amp;$C13,データシート1!$A$1:$BT$1,0),0)</f>
        <v>0</v>
      </c>
      <c r="Q13" s="821">
        <f>VLOOKUP($D$3&amp;"_"&amp;Q$3,データシート1!$A:$BT,MATCH($G$2&amp;"_"&amp;$C13,データシート1!$A$1:$BT$1,0),0)</f>
        <v>0</v>
      </c>
      <c r="R13" s="1040">
        <f>VLOOKUP($D$3&amp;"_"&amp;R$3,データシート1!$A:$BT,MATCH($R$2&amp;"_"&amp;$C13,データシート1!$A$1:$BT$1,0),0)</f>
        <v>0</v>
      </c>
      <c r="S13" s="1041">
        <f>VLOOKUP($D$3&amp;"_"&amp;S$3,データシート1!$A:$BT,MATCH($R$2&amp;"_"&amp;$C13,データシート1!$A$1:$BT$1,0),0)</f>
        <v>0</v>
      </c>
      <c r="T13" s="1041">
        <f>VLOOKUP($D$3&amp;"_"&amp;T$3,データシート1!$A:$BT,MATCH($R$2&amp;"_"&amp;$C13,データシート1!$A$1:$BT$1,0),0)</f>
        <v>0</v>
      </c>
      <c r="U13" s="1041">
        <f>VLOOKUP($D$3&amp;"_"&amp;U$3,データシート1!$A:$BT,MATCH($R$2&amp;"_"&amp;$C13,データシート1!$A$1:$BT$1,0),0)</f>
        <v>0</v>
      </c>
      <c r="V13" s="1041">
        <f>VLOOKUP($D$3&amp;"_"&amp;V$3,データシート1!$A:$BT,MATCH($R$2&amp;"_"&amp;$C13,データシート1!$A$1:$BT$1,0),0)</f>
        <v>0</v>
      </c>
      <c r="W13" s="1041">
        <f>VLOOKUP($D$3&amp;"_"&amp;W$3,データシート1!$A:$BT,MATCH($R$2&amp;"_"&amp;$C13,データシート1!$A$1:$BT$1,0),0)</f>
        <v>0</v>
      </c>
      <c r="X13" s="1041">
        <f>VLOOKUP($D$3&amp;"_"&amp;X$3,データシート1!$A:$BT,MATCH($R$2&amp;"_"&amp;$C13,データシート1!$A$1:$BT$1,0),0)</f>
        <v>0</v>
      </c>
      <c r="Y13" s="1041">
        <f>VLOOKUP($D$3&amp;"_"&amp;Y$3,データシート1!$A:$BT,MATCH($R$2&amp;"_"&amp;$C13,データシート1!$A$1:$BT$1,0),0)</f>
        <v>0</v>
      </c>
      <c r="Z13" s="1041">
        <f>VLOOKUP($D$3&amp;"_"&amp;Z$3,データシート1!$A:$BT,MATCH($R$2&amp;"_"&amp;$C13,データシート1!$A$1:$BT$1,0),0)</f>
        <v>0</v>
      </c>
      <c r="AA13" s="1041">
        <f>VLOOKUP($D$3&amp;"_"&amp;AA$3,データシート1!$A:$BT,MATCH($R$2&amp;"_"&amp;$C13,データシート1!$A$1:$BT$1,0),0)</f>
        <v>0</v>
      </c>
      <c r="AB13" s="1042">
        <f>VLOOKUP($D$3&amp;"_"&amp;AB$3,データシート1!$A:$BT,MATCH($R$2&amp;"_"&amp;$C13,データシート1!$A$1:$BT$1,0),0)</f>
        <v>0</v>
      </c>
      <c r="AE13" s="791" t="str">
        <f t="shared" si="0"/>
        <v/>
      </c>
      <c r="AF13" s="816" t="str">
        <f t="shared" si="6"/>
        <v>分類不能</v>
      </c>
      <c r="AG13" s="817" t="str">
        <f t="shared" si="7"/>
        <v/>
      </c>
      <c r="AH13" s="816" t="str">
        <f t="shared" si="3"/>
        <v/>
      </c>
      <c r="AI13" s="817" t="str">
        <f t="shared" si="4"/>
        <v/>
      </c>
      <c r="AJ13" s="818">
        <f>VLOOKUP($AG$3&amp;"_"&amp;AJ$3,データシート1!$A:$BT,MATCH($AJ$2&amp;"_"&amp;$AF13,データシート1!$A$1:$BT$1,0),0)</f>
        <v>14</v>
      </c>
      <c r="AK13" s="819">
        <f>VLOOKUP($AG$3&amp;"_"&amp;AK$3,データシート1!$A:$BT,MATCH($AJ$2&amp;"_"&amp;$AF13,データシート1!$A$1:$BT$1,0),0)</f>
        <v>12</v>
      </c>
      <c r="AL13" s="819">
        <f>VLOOKUP($AG$3&amp;"_"&amp;AL$3,データシート1!$A:$BT,MATCH($AJ$2&amp;"_"&amp;$AF13,データシート1!$A$1:$BT$1,0),0)</f>
        <v>13</v>
      </c>
      <c r="AM13" s="819">
        <f>VLOOKUP($AG$3&amp;"_"&amp;AM$3,データシート1!$A:$BT,MATCH($AJ$2&amp;"_"&amp;$AF13,データシート1!$A$1:$BT$1,0),0)</f>
        <v>11</v>
      </c>
      <c r="AN13" s="820">
        <f>VLOOKUP($AG$3&amp;"_"&amp;AN$3,データシート1!$A:$BT,MATCH($AJ$2&amp;"_"&amp;$AF13,データシート1!$A$1:$BT$1,0),0)</f>
        <v>9</v>
      </c>
      <c r="AO13" s="820">
        <f>VLOOKUP($AG$3&amp;"_"&amp;AO$3,データシート1!$A:$BT,MATCH($AJ$2&amp;"_"&amp;$AF13,データシート1!$A$1:$BT$1,0),0)</f>
        <v>9</v>
      </c>
      <c r="AP13" s="820">
        <f>VLOOKUP($AG$3&amp;"_"&amp;AP$3,データシート1!$A:$BT,MATCH($AJ$2&amp;"_"&amp;$AF13,データシート1!$A$1:$BT$1,0),0)</f>
        <v>9</v>
      </c>
      <c r="AQ13" s="820">
        <f>VLOOKUP($AG$3&amp;"_"&amp;AQ$3,データシート1!$A:$BT,MATCH($AJ$2&amp;"_"&amp;$AF13,データシート1!$A$1:$BT$1,0),0)</f>
        <v>8</v>
      </c>
      <c r="AR13" s="820">
        <f>VLOOKUP($AG$3&amp;"_"&amp;AR$3,データシート1!$A:$BT,MATCH($AJ$2&amp;"_"&amp;$AF13,データシート1!$A$1:$BT$1,0),0)</f>
        <v>8</v>
      </c>
      <c r="AS13" s="821">
        <f>VLOOKUP($AG$3&amp;"_"&amp;AS$3,データシート1!$A:$BT,MATCH($AJ$2&amp;"_"&amp;$AF13,データシート1!$A$1:$BT$1,0),0)</f>
        <v>6</v>
      </c>
      <c r="AT13" s="823">
        <f>VLOOKUP($AG$3&amp;"_"&amp;AT$3,データシート1!$A:$BT,MATCH($AT$2&amp;"_"&amp;$AF13,データシート1!$A$1:$BT$1,0),0)</f>
        <v>96.703000000000003</v>
      </c>
      <c r="AU13" s="819">
        <f>VLOOKUP($AG$3&amp;"_"&amp;AU$3,データシート1!$A:$BT,MATCH($AT$2&amp;"_"&amp;$AF13,データシート1!$A$1:$BT$1,0),0)</f>
        <v>59.548000000000002</v>
      </c>
      <c r="AV13" s="819">
        <f>VLOOKUP($AG$3&amp;"_"&amp;AV$3,データシート1!$A:$BT,MATCH($AT$2&amp;"_"&amp;$AF13,データシート1!$A$1:$BT$1,0),0)</f>
        <v>57.054000000000002</v>
      </c>
      <c r="AW13" s="819">
        <f>VLOOKUP($AG$3&amp;"_"&amp;AW$3,データシート1!$A:$BT,MATCH($AT$2&amp;"_"&amp;$AF13,データシート1!$A$1:$BT$1,0),0)</f>
        <v>60.540999999999997</v>
      </c>
      <c r="AX13" s="819">
        <f>VLOOKUP($AG$3&amp;"_"&amp;AX$3,データシート1!$A:$BT,MATCH($AT$2&amp;"_"&amp;$AF13,データシート1!$A$1:$BT$1,0),0)</f>
        <v>54.908999999999999</v>
      </c>
      <c r="AY13" s="819">
        <f>VLOOKUP($AG$3&amp;"_"&amp;AY$3,データシート1!$A:$BT,MATCH($AT$2&amp;"_"&amp;$AF13,データシート1!$A$1:$BT$1,0),0)</f>
        <v>47.854999999999997</v>
      </c>
      <c r="AZ13" s="819">
        <f>VLOOKUP($AG$3&amp;"_"&amp;AZ$3,データシート1!$A:$BT,MATCH($AT$2&amp;"_"&amp;$AF13,データシート1!$A$1:$BT$1,0),0)</f>
        <v>47.841000000000001</v>
      </c>
      <c r="BA13" s="819">
        <f>VLOOKUP($AG$3&amp;"_"&amp;BA$3,データシート1!$A:$BT,MATCH($AT$2&amp;"_"&amp;$AF13,データシート1!$A$1:$BT$1,0),0)</f>
        <v>43.271999999999998</v>
      </c>
      <c r="BB13" s="819">
        <f>VLOOKUP($AG$3&amp;"_"&amp;BB$3,データシート1!$A:$BT,MATCH($AT$2&amp;"_"&amp;$AF13,データシート1!$A$1:$BT$1,0),0)</f>
        <v>44.628</v>
      </c>
      <c r="BC13" s="822">
        <f>VLOOKUP($AG$3&amp;"_"&amp;BC$3,データシート1!$A:$BT,MATCH($AT$2&amp;"_"&amp;$AF13,データシート1!$A$1:$BT$1,0),0)</f>
        <v>26.123999999999999</v>
      </c>
    </row>
    <row r="14" spans="2:55" s="23" customFormat="1" ht="20.45" customHeight="1">
      <c r="B14" s="824" t="s">
        <v>302</v>
      </c>
      <c r="C14" s="825" t="s">
        <v>303</v>
      </c>
      <c r="D14" s="826"/>
      <c r="E14" s="827"/>
      <c r="F14" s="826"/>
      <c r="G14" s="828">
        <f>VLOOKUP($D$3&amp;"_"&amp;G$3,データシート2!$A:$SI,MATCH($G$2&amp;"_"&amp;$B14,データシート2!$A$1:$SI$1,0),0)</f>
        <v>1</v>
      </c>
      <c r="H14" s="829">
        <f>VLOOKUP($D$3&amp;"_"&amp;H$3,データシート2!$A:$SI,MATCH($G$2&amp;"_"&amp;$B14,データシート2!$A$1:$SI$1,0),0)</f>
        <v>1</v>
      </c>
      <c r="I14" s="829">
        <f>VLOOKUP($D$3&amp;"_"&amp;I$3,データシート2!$A:$SI,MATCH($G$2&amp;"_"&amp;$B14,データシート2!$A$1:$SI$1,0),0)</f>
        <v>1</v>
      </c>
      <c r="J14" s="829">
        <f>VLOOKUP($D$3&amp;"_"&amp;J$3,データシート2!$A:$SI,MATCH($G$2&amp;"_"&amp;$B14,データシート2!$A$1:$SI$1,0),0)</f>
        <v>1</v>
      </c>
      <c r="K14" s="830">
        <f>VLOOKUP($D$3&amp;"_"&amp;K$3,データシート2!$A:$SI,MATCH($G$2&amp;"_"&amp;$B14,データシート2!$A$1:$SI$1,0),0)</f>
        <v>1</v>
      </c>
      <c r="L14" s="830">
        <f>VLOOKUP($D$3&amp;"_"&amp;L$3,データシート2!$A:$SI,MATCH($G$2&amp;"_"&amp;$B14,データシート2!$A$1:$SI$1,0),0)</f>
        <v>1</v>
      </c>
      <c r="M14" s="830">
        <f>VLOOKUP($D$3&amp;"_"&amp;M$3,データシート2!$A:$SI,MATCH($G$2&amp;"_"&amp;$B14,データシート2!$A$1:$SI$1,0),0)</f>
        <v>1</v>
      </c>
      <c r="N14" s="830">
        <f>VLOOKUP($D$3&amp;"_"&amp;N$3,データシート2!$A:$SI,MATCH($G$2&amp;"_"&amp;$B14,データシート2!$A$1:$SI$1,0),0)</f>
        <v>1</v>
      </c>
      <c r="O14" s="830">
        <f>VLOOKUP($D$3&amp;"_"&amp;O$3,データシート2!$A:$SI,MATCH($G$2&amp;"_"&amp;$B14,データシート2!$A$1:$SI$1,0),0)</f>
        <v>1</v>
      </c>
      <c r="P14" s="830">
        <f>VLOOKUP($D$3&amp;"_"&amp;P$3,データシート2!$A:$SI,MATCH($G$2&amp;"_"&amp;$B14,データシート2!$A$1:$SI$1,0),0)</f>
        <v>0</v>
      </c>
      <c r="Q14" s="831">
        <f>VLOOKUP($D$3&amp;"_"&amp;Q$3,データシート2!$A:$SI,MATCH($G$2&amp;"_"&amp;$B14,データシート2!$A$1:$SI$1,0),0)</f>
        <v>1</v>
      </c>
      <c r="R14" s="1043">
        <f>VLOOKUP($D$3&amp;"_"&amp;R$3,データシート2!$A:$SI,MATCH($R$2&amp;"_"&amp;$B14,データシート2!$A$1:$SI$1,0),0)</f>
        <v>3.8610000000000002</v>
      </c>
      <c r="S14" s="1044">
        <f>VLOOKUP($D$3&amp;"_"&amp;S$3,データシート2!$A:$SI,MATCH($R$2&amp;"_"&amp;$B14,データシート2!$A$1:$SI$1,0),0)</f>
        <v>3.3730000000000002</v>
      </c>
      <c r="T14" s="1044">
        <f>VLOOKUP($D$3&amp;"_"&amp;T$3,データシート2!$A:$SI,MATCH($R$2&amp;"_"&amp;$B14,データシート2!$A$1:$SI$1,0),0)</f>
        <v>4.5609999999999999</v>
      </c>
      <c r="U14" s="1044">
        <f>VLOOKUP($D$3&amp;"_"&amp;U$3,データシート2!$A:$SI,MATCH($R$2&amp;"_"&amp;$B14,データシート2!$A$1:$SI$1,0),0)</f>
        <v>5.2140000000000004</v>
      </c>
      <c r="V14" s="1044">
        <f>VLOOKUP($D$3&amp;"_"&amp;V$3,データシート2!$A:$SI,MATCH($R$2&amp;"_"&amp;$B14,データシート2!$A$1:$SI$1,0),0)</f>
        <v>4.5369999999999999</v>
      </c>
      <c r="W14" s="1044">
        <f>VLOOKUP($D$3&amp;"_"&amp;W$3,データシート2!$A:$SI,MATCH($R$2&amp;"_"&amp;$B14,データシート2!$A$1:$SI$1,0),0)</f>
        <v>4.1849999999999996</v>
      </c>
      <c r="X14" s="1044">
        <f>VLOOKUP($D$3&amp;"_"&amp;X$3,データシート2!$A:$SI,MATCH($R$2&amp;"_"&amp;$B14,データシート2!$A$1:$SI$1,0),0)</f>
        <v>4.4169999999999998</v>
      </c>
      <c r="Y14" s="1044">
        <f>VLOOKUP($D$3&amp;"_"&amp;Y$3,データシート2!$A:$SI,MATCH($R$2&amp;"_"&amp;$B14,データシート2!$A$1:$SI$1,0),0)</f>
        <v>4.5940000000000003</v>
      </c>
      <c r="Z14" s="1044">
        <f>VLOOKUP($D$3&amp;"_"&amp;Z$3,データシート2!$A:$SI,MATCH($R$2&amp;"_"&amp;$B14,データシート2!$A$1:$SI$1,0),0)</f>
        <v>3.9870000000000001</v>
      </c>
      <c r="AA14" s="1044">
        <f>VLOOKUP($D$3&amp;"_"&amp;AA$3,データシート2!$A:$SI,MATCH($R$2&amp;"_"&amp;$B14,データシート2!$A$1:$SI$1,0),0)</f>
        <v>0</v>
      </c>
      <c r="AB14" s="1045">
        <f>VLOOKUP($D$3&amp;"_"&amp;AB$3,データシート2!$A:$SI,MATCH($R$2&amp;"_"&amp;$B14,データシート2!$A$1:$SI$1,0),0)</f>
        <v>2.72</v>
      </c>
      <c r="AE14" s="824" t="str">
        <f t="shared" si="0"/>
        <v>A</v>
      </c>
      <c r="AF14" s="825" t="str">
        <f t="shared" si="6"/>
        <v>農業,林業</v>
      </c>
      <c r="AG14" s="826" t="str">
        <f t="shared" si="7"/>
        <v/>
      </c>
      <c r="AH14" s="827" t="str">
        <f t="shared" si="3"/>
        <v/>
      </c>
      <c r="AI14" s="826" t="str">
        <f t="shared" si="4"/>
        <v/>
      </c>
      <c r="AJ14" s="828">
        <f>VLOOKUP($AG$3&amp;"_"&amp;AJ$3,データシート2!$A:$SI,MATCH($AJ$2&amp;"_"&amp;$AE14,データシート2!$A$1:$SI$1,0),0)</f>
        <v>56</v>
      </c>
      <c r="AK14" s="829">
        <f>VLOOKUP($AG$3&amp;"_"&amp;AK$3,データシート2!$A:$SI,MATCH($AJ$2&amp;"_"&amp;$AE14,データシート2!$A$1:$SI$1,0),0)</f>
        <v>62</v>
      </c>
      <c r="AL14" s="829">
        <f>VLOOKUP($AG$3&amp;"_"&amp;AL$3,データシート2!$A:$SI,MATCH($AJ$2&amp;"_"&amp;$AE14,データシート2!$A$1:$SI$1,0),0)</f>
        <v>58</v>
      </c>
      <c r="AM14" s="829">
        <f>VLOOKUP($AG$3&amp;"_"&amp;AM$3,データシート2!$A:$SI,MATCH($AJ$2&amp;"_"&amp;$AE14,データシート2!$A$1:$SI$1,0),0)</f>
        <v>60</v>
      </c>
      <c r="AN14" s="830">
        <f>VLOOKUP($AG$3&amp;"_"&amp;AN$3,データシート2!$A:$SI,MATCH($AJ$2&amp;"_"&amp;$AE14,データシート2!$A$1:$SI$1,0),0)</f>
        <v>67</v>
      </c>
      <c r="AO14" s="830">
        <f>VLOOKUP($AG$3&amp;"_"&amp;AO$3,データシート2!$A:$SI,MATCH($AJ$2&amp;"_"&amp;$AE14,データシート2!$A$1:$SI$1,0),0)</f>
        <v>70</v>
      </c>
      <c r="AP14" s="830">
        <f>VLOOKUP($AG$3&amp;"_"&amp;AP$3,データシート2!$A:$SI,MATCH($AJ$2&amp;"_"&amp;$AE14,データシート2!$A$1:$SI$1,0),0)</f>
        <v>63</v>
      </c>
      <c r="AQ14" s="830">
        <f>VLOOKUP($AG$3&amp;"_"&amp;AQ$3,データシート2!$A:$SI,MATCH($AJ$2&amp;"_"&amp;$AE14,データシート2!$A$1:$SI$1,0),0)</f>
        <v>67</v>
      </c>
      <c r="AR14" s="830">
        <f>VLOOKUP($AG$3&amp;"_"&amp;AR$3,データシート2!$A:$SI,MATCH($AJ$2&amp;"_"&amp;$AE14,データシート2!$A$1:$SI$1,0),0)</f>
        <v>78</v>
      </c>
      <c r="AS14" s="831">
        <f>VLOOKUP($AG$3&amp;"_"&amp;AS$3,データシート2!$A:$SI,MATCH($AJ$2&amp;"_"&amp;$AE14,データシート2!$A$1:$SI$1,0),0)</f>
        <v>80</v>
      </c>
      <c r="AT14" s="829">
        <f>VLOOKUP($AG$3&amp;"_"&amp;AT$3,データシート2!$A:$SI,MATCH($AT$2&amp;"_"&amp;$AE14,データシート2!$A$1:$SI$1,0),0)</f>
        <v>387.61100000000005</v>
      </c>
      <c r="AU14" s="829">
        <f>VLOOKUP($AG$3&amp;"_"&amp;AU$3,データシート2!$A:$SI,MATCH($AT$2&amp;"_"&amp;$AE14,データシート2!$A$1:$SI$1,0),0)</f>
        <v>452.453238</v>
      </c>
      <c r="AV14" s="829">
        <f>VLOOKUP($AG$3&amp;"_"&amp;AV$3,データシート2!$A:$SI,MATCH($AT$2&amp;"_"&amp;$AE14,データシート2!$A$1:$SI$1,0),0)</f>
        <v>391.54300000000001</v>
      </c>
      <c r="AW14" s="829">
        <f>VLOOKUP($AG$3&amp;"_"&amp;AW$3,データシート2!$A:$SI,MATCH($AT$2&amp;"_"&amp;$AE14,データシート2!$A$1:$SI$1,0),0)</f>
        <v>455.37299999999999</v>
      </c>
      <c r="AX14" s="829">
        <f>VLOOKUP($AG$3&amp;"_"&amp;AX$3,データシート2!$A:$SI,MATCH($AT$2&amp;"_"&amp;$AE14,データシート2!$A$1:$SI$1,0),0)</f>
        <v>514.67899999999997</v>
      </c>
      <c r="AY14" s="829">
        <f>VLOOKUP($AG$3&amp;"_"&amp;AY$3,データシート2!$A:$SI,MATCH($AT$2&amp;"_"&amp;$AE14,データシート2!$A$1:$SI$1,0),0)</f>
        <v>508.99099999999999</v>
      </c>
      <c r="AZ14" s="829">
        <f>VLOOKUP($AG$3&amp;"_"&amp;AZ$3,データシート2!$A:$SI,MATCH($AT$2&amp;"_"&amp;$AE14,データシート2!$A$1:$SI$1,0),0)</f>
        <v>477.59300000000002</v>
      </c>
      <c r="BA14" s="829">
        <f>VLOOKUP($AG$3&amp;"_"&amp;BA$3,データシート2!$A:$SI,MATCH($AT$2&amp;"_"&amp;$AE14,データシート2!$A$1:$SI$1,0),0)</f>
        <v>518.97699999999998</v>
      </c>
      <c r="BB14" s="829">
        <f>VLOOKUP($AG$3&amp;"_"&amp;BB$3,データシート2!$A:$SI,MATCH($AT$2&amp;"_"&amp;$AE14,データシート2!$A$1:$SI$1,0),0)</f>
        <v>739.32189000000005</v>
      </c>
      <c r="BC14" s="832">
        <f>VLOOKUP($AG$3&amp;"_"&amp;BC$3,データシート2!$A:$SI,MATCH($AT$2&amp;"_"&amp;$AE14,データシート2!$A$1:$SI$1,0),0)</f>
        <v>734.27211</v>
      </c>
    </row>
    <row r="15" spans="2:55" s="842" customFormat="1" ht="16.5" customHeight="1">
      <c r="B15" s="833"/>
      <c r="C15" s="834">
        <v>1</v>
      </c>
      <c r="D15" s="835" t="s">
        <v>304</v>
      </c>
      <c r="E15" s="834"/>
      <c r="F15" s="836"/>
      <c r="G15" s="837">
        <f>VLOOKUP($D$3&amp;"_"&amp;G$3,データシート2!$A:$SI,MATCH($G$2&amp;"_"&amp;$C15,データシート2!$A$1:$SI$1,0),0)</f>
        <v>1</v>
      </c>
      <c r="H15" s="838">
        <f>VLOOKUP($D$3&amp;"_"&amp;H$3,データシート2!$A:$SI,MATCH($G$2&amp;"_"&amp;$C15,データシート2!$A$1:$SI$1,0),0)</f>
        <v>1</v>
      </c>
      <c r="I15" s="838">
        <f>VLOOKUP($D$3&amp;"_"&amp;I$3,データシート2!$A:$SI,MATCH($G$2&amp;"_"&amp;$C15,データシート2!$A$1:$SI$1,0),0)</f>
        <v>1</v>
      </c>
      <c r="J15" s="838">
        <f>VLOOKUP($D$3&amp;"_"&amp;J$3,データシート2!$A:$SI,MATCH($G$2&amp;"_"&amp;$C15,データシート2!$A$1:$SI$1,0),0)</f>
        <v>1</v>
      </c>
      <c r="K15" s="839">
        <f>VLOOKUP($D$3&amp;"_"&amp;K$3,データシート2!$A:$SI,MATCH($G$2&amp;"_"&amp;$C15,データシート2!$A$1:$SI$1,0),0)</f>
        <v>1</v>
      </c>
      <c r="L15" s="839">
        <f>VLOOKUP($D$3&amp;"_"&amp;L$3,データシート2!$A:$SI,MATCH($G$2&amp;"_"&amp;$C15,データシート2!$A$1:$SI$1,0),0)</f>
        <v>1</v>
      </c>
      <c r="M15" s="839">
        <f>VLOOKUP($D$3&amp;"_"&amp;M$3,データシート2!$A:$SI,MATCH($G$2&amp;"_"&amp;$C15,データシート2!$A$1:$SI$1,0),0)</f>
        <v>1</v>
      </c>
      <c r="N15" s="839">
        <f>VLOOKUP($D$3&amp;"_"&amp;N$3,データシート2!$A:$SI,MATCH($G$2&amp;"_"&amp;$C15,データシート2!$A$1:$SI$1,0),0)</f>
        <v>1</v>
      </c>
      <c r="O15" s="839">
        <f>VLOOKUP($D$3&amp;"_"&amp;O$3,データシート2!$A:$SI,MATCH($G$2&amp;"_"&amp;$C15,データシート2!$A$1:$SI$1,0),0)</f>
        <v>1</v>
      </c>
      <c r="P15" s="839">
        <f>VLOOKUP($D$3&amp;"_"&amp;P$3,データシート2!$A:$SI,MATCH($G$2&amp;"_"&amp;$C15,データシート2!$A$1:$SI$1,0),0)</f>
        <v>0</v>
      </c>
      <c r="Q15" s="840">
        <f>VLOOKUP($D$3&amp;"_"&amp;Q$3,データシート2!$A:$SI,MATCH($G$2&amp;"_"&amp;$C15,データシート2!$A$1:$SI$1,0),0)</f>
        <v>1</v>
      </c>
      <c r="R15" s="1046">
        <f>VLOOKUP($D$3&amp;"_"&amp;R$3,データシート2!$A:$SI,MATCH($R$2&amp;"_"&amp;$C15,データシート2!$A$1:$SI$1,0),0)</f>
        <v>3.8610000000000002</v>
      </c>
      <c r="S15" s="1047">
        <f>VLOOKUP($D$3&amp;"_"&amp;S$3,データシート2!$A:$SI,MATCH($R$2&amp;"_"&amp;$C15,データシート2!$A$1:$SI$1,0),0)</f>
        <v>3.3730000000000002</v>
      </c>
      <c r="T15" s="1047">
        <f>VLOOKUP($D$3&amp;"_"&amp;T$3,データシート2!$A:$SI,MATCH($R$2&amp;"_"&amp;$C15,データシート2!$A$1:$SI$1,0),0)</f>
        <v>4.5609999999999999</v>
      </c>
      <c r="U15" s="1047">
        <f>VLOOKUP($D$3&amp;"_"&amp;U$3,データシート2!$A:$SI,MATCH($R$2&amp;"_"&amp;$C15,データシート2!$A$1:$SI$1,0),0)</f>
        <v>5.2140000000000004</v>
      </c>
      <c r="V15" s="1047">
        <f>VLOOKUP($D$3&amp;"_"&amp;V$3,データシート2!$A:$SI,MATCH($R$2&amp;"_"&amp;$C15,データシート2!$A$1:$SI$1,0),0)</f>
        <v>4.5369999999999999</v>
      </c>
      <c r="W15" s="1047">
        <f>VLOOKUP($D$3&amp;"_"&amp;W$3,データシート2!$A:$SI,MATCH($R$2&amp;"_"&amp;$C15,データシート2!$A$1:$SI$1,0),0)</f>
        <v>4.1849999999999996</v>
      </c>
      <c r="X15" s="1047">
        <f>VLOOKUP($D$3&amp;"_"&amp;X$3,データシート2!$A:$SI,MATCH($R$2&amp;"_"&amp;$C15,データシート2!$A$1:$SI$1,0),0)</f>
        <v>4.4169999999999998</v>
      </c>
      <c r="Y15" s="1047">
        <f>VLOOKUP($D$3&amp;"_"&amp;Y$3,データシート2!$A:$SI,MATCH($R$2&amp;"_"&amp;$C15,データシート2!$A$1:$SI$1,0),0)</f>
        <v>4.5940000000000003</v>
      </c>
      <c r="Z15" s="1047">
        <f>VLOOKUP($D$3&amp;"_"&amp;Z$3,データシート2!$A:$SI,MATCH($R$2&amp;"_"&amp;$C15,データシート2!$A$1:$SI$1,0),0)</f>
        <v>3.9870000000000001</v>
      </c>
      <c r="AA15" s="1047">
        <f>VLOOKUP($D$3&amp;"_"&amp;AA$3,データシート2!$A:$SI,MATCH($R$2&amp;"_"&amp;$C15,データシート2!$A$1:$SI$1,0),0)</f>
        <v>0</v>
      </c>
      <c r="AB15" s="1048">
        <f>VLOOKUP($D$3&amp;"_"&amp;AB$3,データシート2!$A:$SI,MATCH($R$2&amp;"_"&amp;$C15,データシート2!$A$1:$SI$1,0),0)</f>
        <v>2.72</v>
      </c>
      <c r="AE15" s="833" t="str">
        <f t="shared" si="0"/>
        <v/>
      </c>
      <c r="AF15" s="834">
        <f t="shared" si="6"/>
        <v>1</v>
      </c>
      <c r="AG15" s="835" t="str">
        <f t="shared" si="7"/>
        <v>農業</v>
      </c>
      <c r="AH15" s="834" t="str">
        <f t="shared" si="3"/>
        <v/>
      </c>
      <c r="AI15" s="836" t="str">
        <f t="shared" si="4"/>
        <v/>
      </c>
      <c r="AJ15" s="837">
        <f>VLOOKUP($AG$3&amp;"_"&amp;AJ$3,データシート2!$A:$SI,MATCH($AJ$2&amp;"_"&amp;$AF15,データシート2!$A$1:$SI$1,0),0)</f>
        <v>56</v>
      </c>
      <c r="AK15" s="838">
        <f>VLOOKUP($AG$3&amp;"_"&amp;AK$3,データシート2!$A:$SI,MATCH($AJ$2&amp;"_"&amp;$AF15,データシート2!$A$1:$SI$1,0),0)</f>
        <v>62</v>
      </c>
      <c r="AL15" s="838">
        <f>VLOOKUP($AG$3&amp;"_"&amp;AL$3,データシート2!$A:$SI,MATCH($AJ$2&amp;"_"&amp;$AF15,データシート2!$A$1:$SI$1,0),0)</f>
        <v>58</v>
      </c>
      <c r="AM15" s="838">
        <f>VLOOKUP($AG$3&amp;"_"&amp;AM$3,データシート2!$A:$SI,MATCH($AJ$2&amp;"_"&amp;$AF15,データシート2!$A$1:$SI$1,0),0)</f>
        <v>60</v>
      </c>
      <c r="AN15" s="839">
        <f>VLOOKUP($AG$3&amp;"_"&amp;AN$3,データシート2!$A:$SI,MATCH($AJ$2&amp;"_"&amp;$AF15,データシート2!$A$1:$SI$1,0),0)</f>
        <v>67</v>
      </c>
      <c r="AO15" s="839">
        <f>VLOOKUP($AG$3&amp;"_"&amp;AO$3,データシート2!$A:$SI,MATCH($AJ$2&amp;"_"&amp;$AF15,データシート2!$A$1:$SI$1,0),0)</f>
        <v>70</v>
      </c>
      <c r="AP15" s="839">
        <f>VLOOKUP($AG$3&amp;"_"&amp;AP$3,データシート2!$A:$SI,MATCH($AJ$2&amp;"_"&amp;$AF15,データシート2!$A$1:$SI$1,0),0)</f>
        <v>63</v>
      </c>
      <c r="AQ15" s="839">
        <f>VLOOKUP($AG$3&amp;"_"&amp;AQ$3,データシート2!$A:$SI,MATCH($AJ$2&amp;"_"&amp;$AF15,データシート2!$A$1:$SI$1,0),0)</f>
        <v>67</v>
      </c>
      <c r="AR15" s="839">
        <f>VLOOKUP($AG$3&amp;"_"&amp;AR$3,データシート2!$A:$SI,MATCH($AJ$2&amp;"_"&amp;$AF15,データシート2!$A$1:$SI$1,0),0)</f>
        <v>78</v>
      </c>
      <c r="AS15" s="840">
        <f>VLOOKUP($AG$3&amp;"_"&amp;AS$3,データシート2!$A:$SI,MATCH($AJ$2&amp;"_"&amp;$AF15,データシート2!$A$1:$SI$1,0),0)</f>
        <v>80</v>
      </c>
      <c r="AT15" s="843">
        <f>VLOOKUP($AG$3&amp;"_"&amp;AT$3,データシート2!$A:$SI,MATCH($AT$2&amp;"_"&amp;$AF15,データシート2!$A$1:$SI$1,0),0)</f>
        <v>387.61100000000005</v>
      </c>
      <c r="AU15" s="838">
        <f>VLOOKUP($AG$3&amp;"_"&amp;AU$3,データシート2!$A:$SI,MATCH($AT$2&amp;"_"&amp;$AF15,データシート2!$A$1:$SI$1,0),0)</f>
        <v>452.453238</v>
      </c>
      <c r="AV15" s="838">
        <f>VLOOKUP($AG$3&amp;"_"&amp;AV$3,データシート2!$A:$SI,MATCH($AT$2&amp;"_"&amp;$AF15,データシート2!$A$1:$SI$1,0),0)</f>
        <v>391.54300000000001</v>
      </c>
      <c r="AW15" s="838">
        <f>VLOOKUP($AG$3&amp;"_"&amp;AW$3,データシート2!$A:$SI,MATCH($AT$2&amp;"_"&amp;$AF15,データシート2!$A$1:$SI$1,0),0)</f>
        <v>455.37299999999999</v>
      </c>
      <c r="AX15" s="838">
        <f>VLOOKUP($AG$3&amp;"_"&amp;AX$3,データシート2!$A:$SI,MATCH($AT$2&amp;"_"&amp;$AF15,データシート2!$A$1:$SI$1,0),0)</f>
        <v>514.67899999999997</v>
      </c>
      <c r="AY15" s="838">
        <f>VLOOKUP($AG$3&amp;"_"&amp;AY$3,データシート2!$A:$SI,MATCH($AT$2&amp;"_"&amp;$AF15,データシート2!$A$1:$SI$1,0),0)</f>
        <v>508.99099999999999</v>
      </c>
      <c r="AZ15" s="838">
        <f>VLOOKUP($AG$3&amp;"_"&amp;AZ$3,データシート2!$A:$SI,MATCH($AT$2&amp;"_"&amp;$AF15,データシート2!$A$1:$SI$1,0),0)</f>
        <v>477.59300000000002</v>
      </c>
      <c r="BA15" s="838">
        <f>VLOOKUP($AG$3&amp;"_"&amp;BA$3,データシート2!$A:$SI,MATCH($AT$2&amp;"_"&amp;$AF15,データシート2!$A$1:$SI$1,0),0)</f>
        <v>518.97699999999998</v>
      </c>
      <c r="BB15" s="838">
        <f>VLOOKUP($AG$3&amp;"_"&amp;BB$3,データシート2!$A:$SI,MATCH($AT$2&amp;"_"&amp;$AF15,データシート2!$A$1:$SI$1,0),0)</f>
        <v>739.32189000000005</v>
      </c>
      <c r="BC15" s="841">
        <f>VLOOKUP($AG$3&amp;"_"&amp;BC$3,データシート2!$A:$SI,MATCH($AT$2&amp;"_"&amp;$AF15,データシート2!$A$1:$SI$1,0),0)</f>
        <v>734.27211</v>
      </c>
    </row>
    <row r="16" spans="2:55" s="842" customFormat="1" ht="16.5" customHeight="1">
      <c r="B16" s="844"/>
      <c r="C16" s="845">
        <v>2</v>
      </c>
      <c r="D16" s="846" t="s">
        <v>305</v>
      </c>
      <c r="E16" s="845"/>
      <c r="F16" s="847"/>
      <c r="G16" s="848">
        <f>VLOOKUP($D$3&amp;"_"&amp;G$3,データシート2!$A:$SI,MATCH($G$2&amp;"_"&amp;$C16,データシート2!$A$1:$SI$1,0),0)</f>
        <v>0</v>
      </c>
      <c r="H16" s="849">
        <f>VLOOKUP($D$3&amp;"_"&amp;H$3,データシート2!$A:$SI,MATCH($G$2&amp;"_"&amp;$C16,データシート2!$A$1:$SI$1,0),0)</f>
        <v>0</v>
      </c>
      <c r="I16" s="849">
        <f>VLOOKUP($D$3&amp;"_"&amp;I$3,データシート2!$A:$SI,MATCH($G$2&amp;"_"&amp;$C16,データシート2!$A$1:$SI$1,0),0)</f>
        <v>0</v>
      </c>
      <c r="J16" s="849">
        <f>VLOOKUP($D$3&amp;"_"&amp;J$3,データシート2!$A:$SI,MATCH($G$2&amp;"_"&amp;$C16,データシート2!$A$1:$SI$1,0),0)</f>
        <v>0</v>
      </c>
      <c r="K16" s="850">
        <f>VLOOKUP($D$3&amp;"_"&amp;K$3,データシート2!$A:$SI,MATCH($G$2&amp;"_"&amp;$C16,データシート2!$A$1:$SI$1,0),0)</f>
        <v>0</v>
      </c>
      <c r="L16" s="850">
        <f>VLOOKUP($D$3&amp;"_"&amp;L$3,データシート2!$A:$SI,MATCH($G$2&amp;"_"&amp;$C16,データシート2!$A$1:$SI$1,0),0)</f>
        <v>0</v>
      </c>
      <c r="M16" s="850">
        <f>VLOOKUP($D$3&amp;"_"&amp;M$3,データシート2!$A:$SI,MATCH($G$2&amp;"_"&amp;$C16,データシート2!$A$1:$SI$1,0),0)</f>
        <v>0</v>
      </c>
      <c r="N16" s="850">
        <f>VLOOKUP($D$3&amp;"_"&amp;N$3,データシート2!$A:$SI,MATCH($G$2&amp;"_"&amp;$C16,データシート2!$A$1:$SI$1,0),0)</f>
        <v>0</v>
      </c>
      <c r="O16" s="850">
        <f>VLOOKUP($D$3&amp;"_"&amp;O$3,データシート2!$A:$SI,MATCH($G$2&amp;"_"&amp;$C16,データシート2!$A$1:$SI$1,0),0)</f>
        <v>0</v>
      </c>
      <c r="P16" s="850">
        <f>VLOOKUP($D$3&amp;"_"&amp;P$3,データシート2!$A:$SI,MATCH($G$2&amp;"_"&amp;$C16,データシート2!$A$1:$SI$1,0),0)</f>
        <v>0</v>
      </c>
      <c r="Q16" s="851">
        <f>VLOOKUP($D$3&amp;"_"&amp;Q$3,データシート2!$A:$SI,MATCH($G$2&amp;"_"&amp;$C16,データシート2!$A$1:$SI$1,0),0)</f>
        <v>0</v>
      </c>
      <c r="R16" s="1049">
        <f>VLOOKUP($D$3&amp;"_"&amp;R$3,データシート2!$A:$SI,MATCH($R$2&amp;"_"&amp;$C16,データシート2!$A$1:$SI$1,0),0)</f>
        <v>0</v>
      </c>
      <c r="S16" s="1050">
        <f>VLOOKUP($D$3&amp;"_"&amp;S$3,データシート2!$A:$SI,MATCH($R$2&amp;"_"&amp;$C16,データシート2!$A$1:$SI$1,0),0)</f>
        <v>0</v>
      </c>
      <c r="T16" s="1050">
        <f>VLOOKUP($D$3&amp;"_"&amp;T$3,データシート2!$A:$SI,MATCH($R$2&amp;"_"&amp;$C16,データシート2!$A$1:$SI$1,0),0)</f>
        <v>0</v>
      </c>
      <c r="U16" s="1050">
        <f>VLOOKUP($D$3&amp;"_"&amp;U$3,データシート2!$A:$SI,MATCH($R$2&amp;"_"&amp;$C16,データシート2!$A$1:$SI$1,0),0)</f>
        <v>0</v>
      </c>
      <c r="V16" s="1050">
        <f>VLOOKUP($D$3&amp;"_"&amp;V$3,データシート2!$A:$SI,MATCH($R$2&amp;"_"&amp;$C16,データシート2!$A$1:$SI$1,0),0)</f>
        <v>0</v>
      </c>
      <c r="W16" s="1050">
        <f>VLOOKUP($D$3&amp;"_"&amp;W$3,データシート2!$A:$SI,MATCH($R$2&amp;"_"&amp;$C16,データシート2!$A$1:$SI$1,0),0)</f>
        <v>0</v>
      </c>
      <c r="X16" s="1050">
        <f>VLOOKUP($D$3&amp;"_"&amp;X$3,データシート2!$A:$SI,MATCH($R$2&amp;"_"&amp;$C16,データシート2!$A$1:$SI$1,0),0)</f>
        <v>0</v>
      </c>
      <c r="Y16" s="1050">
        <f>VLOOKUP($D$3&amp;"_"&amp;Y$3,データシート2!$A:$SI,MATCH($R$2&amp;"_"&amp;$C16,データシート2!$A$1:$SI$1,0),0)</f>
        <v>0</v>
      </c>
      <c r="Z16" s="1050">
        <f>VLOOKUP($D$3&amp;"_"&amp;Z$3,データシート2!$A:$SI,MATCH($R$2&amp;"_"&amp;$C16,データシート2!$A$1:$SI$1,0),0)</f>
        <v>0</v>
      </c>
      <c r="AA16" s="1050"/>
      <c r="AB16" s="1051">
        <f>VLOOKUP($D$3&amp;"_"&amp;AB$3,データシート2!$A:$SI,MATCH($R$2&amp;"_"&amp;$C16,データシート2!$A$1:$SI$1,0),0)</f>
        <v>0</v>
      </c>
      <c r="AE16" s="844" t="str">
        <f t="shared" si="0"/>
        <v/>
      </c>
      <c r="AF16" s="845">
        <f t="shared" si="6"/>
        <v>2</v>
      </c>
      <c r="AG16" s="846" t="str">
        <f t="shared" si="7"/>
        <v>林業</v>
      </c>
      <c r="AH16" s="845" t="str">
        <f t="shared" si="3"/>
        <v/>
      </c>
      <c r="AI16" s="847" t="str">
        <f t="shared" si="4"/>
        <v/>
      </c>
      <c r="AJ16" s="848">
        <f>VLOOKUP($AG$3&amp;"_"&amp;AJ$3,データシート2!$A:$SI,MATCH($AJ$2&amp;"_"&amp;$AF16,データシート2!$A$1:$SI$1,0),0)</f>
        <v>0</v>
      </c>
      <c r="AK16" s="849">
        <f>VLOOKUP($AG$3&amp;"_"&amp;AK$3,データシート2!$A:$SI,MATCH($AJ$2&amp;"_"&amp;$AF16,データシート2!$A$1:$SI$1,0),0)</f>
        <v>0</v>
      </c>
      <c r="AL16" s="849">
        <f>VLOOKUP($AG$3&amp;"_"&amp;AL$3,データシート2!$A:$SI,MATCH($AJ$2&amp;"_"&amp;$AF16,データシート2!$A$1:$SI$1,0),0)</f>
        <v>0</v>
      </c>
      <c r="AM16" s="849">
        <f>VLOOKUP($AG$3&amp;"_"&amp;AM$3,データシート2!$A:$SI,MATCH($AJ$2&amp;"_"&amp;$AF16,データシート2!$A$1:$SI$1,0),0)</f>
        <v>0</v>
      </c>
      <c r="AN16" s="850">
        <f>VLOOKUP($AG$3&amp;"_"&amp;AN$3,データシート2!$A:$SI,MATCH($AJ$2&amp;"_"&amp;$AF16,データシート2!$A$1:$SI$1,0),0)</f>
        <v>0</v>
      </c>
      <c r="AO16" s="850">
        <f>VLOOKUP($AG$3&amp;"_"&amp;AO$3,データシート2!$A:$SI,MATCH($AJ$2&amp;"_"&amp;$AF16,データシート2!$A$1:$SI$1,0),0)</f>
        <v>0</v>
      </c>
      <c r="AP16" s="850">
        <f>VLOOKUP($AG$3&amp;"_"&amp;AP$3,データシート2!$A:$SI,MATCH($AJ$2&amp;"_"&amp;$AF16,データシート2!$A$1:$SI$1,0),0)</f>
        <v>0</v>
      </c>
      <c r="AQ16" s="850">
        <f>VLOOKUP($AG$3&amp;"_"&amp;AQ$3,データシート2!$A:$SI,MATCH($AJ$2&amp;"_"&amp;$AF16,データシート2!$A$1:$SI$1,0),0)</f>
        <v>0</v>
      </c>
      <c r="AR16" s="850">
        <f>VLOOKUP($AG$3&amp;"_"&amp;AR$3,データシート2!$A:$SI,MATCH($AJ$2&amp;"_"&amp;$AF16,データシート2!$A$1:$SI$1,0),0)</f>
        <v>0</v>
      </c>
      <c r="AS16" s="851">
        <f>VLOOKUP($AG$3&amp;"_"&amp;AS$3,データシート2!$A:$SI,MATCH($AJ$2&amp;"_"&amp;$AF16,データシート2!$A$1:$SI$1,0),0)</f>
        <v>0</v>
      </c>
      <c r="AT16" s="849">
        <f>VLOOKUP($AG$3&amp;"_"&amp;AT$3,データシート2!$A:$SI,MATCH($AT$2&amp;"_"&amp;$AF16,データシート2!$A$1:$SI$1,0),0)</f>
        <v>0</v>
      </c>
      <c r="AU16" s="849">
        <f>VLOOKUP($AG$3&amp;"_"&amp;AU$3,データシート2!$A:$SI,MATCH($AT$2&amp;"_"&amp;$AF16,データシート2!$A$1:$SI$1,0),0)</f>
        <v>0</v>
      </c>
      <c r="AV16" s="849">
        <f>VLOOKUP($AG$3&amp;"_"&amp;AV$3,データシート2!$A:$SI,MATCH($AT$2&amp;"_"&amp;$AF16,データシート2!$A$1:$SI$1,0),0)</f>
        <v>0</v>
      </c>
      <c r="AW16" s="849">
        <f>VLOOKUP($AG$3&amp;"_"&amp;AW$3,データシート2!$A:$SI,MATCH($AT$2&amp;"_"&amp;$AF16,データシート2!$A$1:$SI$1,0),0)</f>
        <v>0</v>
      </c>
      <c r="AX16" s="849">
        <f>VLOOKUP($AG$3&amp;"_"&amp;AX$3,データシート2!$A:$SI,MATCH($AT$2&amp;"_"&amp;$AF16,データシート2!$A$1:$SI$1,0),0)</f>
        <v>0</v>
      </c>
      <c r="AY16" s="849">
        <f>VLOOKUP($AG$3&amp;"_"&amp;AY$3,データシート2!$A:$SI,MATCH($AT$2&amp;"_"&amp;$AF16,データシート2!$A$1:$SI$1,0),0)</f>
        <v>0</v>
      </c>
      <c r="AZ16" s="849">
        <f>VLOOKUP($AG$3&amp;"_"&amp;AZ$3,データシート2!$A:$SI,MATCH($AT$2&amp;"_"&amp;$AF16,データシート2!$A$1:$SI$1,0),0)</f>
        <v>0</v>
      </c>
      <c r="BA16" s="849">
        <f>VLOOKUP($AG$3&amp;"_"&amp;BA$3,データシート2!$A:$SI,MATCH($AT$2&amp;"_"&amp;$AF16,データシート2!$A$1:$SI$1,0),0)</f>
        <v>0</v>
      </c>
      <c r="BB16" s="849">
        <f>VLOOKUP($AG$3&amp;"_"&amp;BB$3,データシート2!$A:$SI,MATCH($AT$2&amp;"_"&amp;$AF16,データシート2!$A$1:$SI$1,0),0)</f>
        <v>0</v>
      </c>
      <c r="BC16" s="852">
        <f>VLOOKUP($AG$3&amp;"_"&amp;BC$3,データシート2!$A:$SI,MATCH($AT$2&amp;"_"&amp;$AF16,データシート2!$A$1:$SI$1,0),0)</f>
        <v>0</v>
      </c>
    </row>
    <row r="17" spans="2:55" s="23" customFormat="1" ht="20.45" customHeight="1">
      <c r="B17" s="824" t="s">
        <v>306</v>
      </c>
      <c r="C17" s="825" t="s">
        <v>307</v>
      </c>
      <c r="D17" s="826"/>
      <c r="E17" s="827"/>
      <c r="F17" s="826"/>
      <c r="G17" s="828">
        <f>VLOOKUP($D$3&amp;"_"&amp;G$3,データシート2!$A:$SI,MATCH($G$2&amp;"_"&amp;$B17,データシート2!$A$1:$SI$1,0),0)</f>
        <v>0</v>
      </c>
      <c r="H17" s="829">
        <f>VLOOKUP($D$3&amp;"_"&amp;H$3,データシート2!$A:$SI,MATCH($G$2&amp;"_"&amp;$B17,データシート2!$A$1:$SI$1,0),0)</f>
        <v>0</v>
      </c>
      <c r="I17" s="829">
        <f>VLOOKUP($D$3&amp;"_"&amp;I$3,データシート2!$A:$SI,MATCH($G$2&amp;"_"&amp;$B17,データシート2!$A$1:$SI$1,0),0)</f>
        <v>0</v>
      </c>
      <c r="J17" s="829">
        <f>VLOOKUP($D$3&amp;"_"&amp;J$3,データシート2!$A:$SI,MATCH($G$2&amp;"_"&amp;$B17,データシート2!$A$1:$SI$1,0),0)</f>
        <v>0</v>
      </c>
      <c r="K17" s="830">
        <f>VLOOKUP($D$3&amp;"_"&amp;K$3,データシート2!$A:$SI,MATCH($G$2&amp;"_"&amp;$B17,データシート2!$A$1:$SI$1,0),0)</f>
        <v>0</v>
      </c>
      <c r="L17" s="830">
        <f>VLOOKUP($D$3&amp;"_"&amp;L$3,データシート2!$A:$SI,MATCH($G$2&amp;"_"&amp;$B17,データシート2!$A$1:$SI$1,0),0)</f>
        <v>0</v>
      </c>
      <c r="M17" s="830">
        <f>VLOOKUP($D$3&amp;"_"&amp;M$3,データシート2!$A:$SI,MATCH($G$2&amp;"_"&amp;$B17,データシート2!$A$1:$SI$1,0),0)</f>
        <v>0</v>
      </c>
      <c r="N17" s="830">
        <f>VLOOKUP($D$3&amp;"_"&amp;N$3,データシート2!$A:$SI,MATCH($G$2&amp;"_"&amp;$B17,データシート2!$A$1:$SI$1,0),0)</f>
        <v>0</v>
      </c>
      <c r="O17" s="830">
        <f>VLOOKUP($D$3&amp;"_"&amp;O$3,データシート2!$A:$SI,MATCH($G$2&amp;"_"&amp;$B17,データシート2!$A$1:$SI$1,0),0)</f>
        <v>0</v>
      </c>
      <c r="P17" s="830">
        <f>VLOOKUP($D$3&amp;"_"&amp;P$3,データシート2!$A:$SI,MATCH($G$2&amp;"_"&amp;$B17,データシート2!$A$1:$SI$1,0),0)</f>
        <v>0</v>
      </c>
      <c r="Q17" s="831">
        <f>VLOOKUP($D$3&amp;"_"&amp;Q$3,データシート2!$A:$SI,MATCH($G$2&amp;"_"&amp;$B17,データシート2!$A$1:$SI$1,0),0)</f>
        <v>0</v>
      </c>
      <c r="R17" s="1043">
        <f>VLOOKUP($D$3&amp;"_"&amp;R$3,データシート2!$A:$SI,MATCH($R$2&amp;"_"&amp;$B17,データシート2!$A$1:$SI$1,0),0)</f>
        <v>0</v>
      </c>
      <c r="S17" s="1044">
        <f>VLOOKUP($D$3&amp;"_"&amp;S$3,データシート2!$A:$SI,MATCH($R$2&amp;"_"&amp;$B17,データシート2!$A$1:$SI$1,0),0)</f>
        <v>0</v>
      </c>
      <c r="T17" s="1044">
        <f>VLOOKUP($D$3&amp;"_"&amp;T$3,データシート2!$A:$SI,MATCH($R$2&amp;"_"&amp;$B17,データシート2!$A$1:$SI$1,0),0)</f>
        <v>0</v>
      </c>
      <c r="U17" s="1044">
        <f>VLOOKUP($D$3&amp;"_"&amp;U$3,データシート2!$A:$SI,MATCH($R$2&amp;"_"&amp;$B17,データシート2!$A$1:$SI$1,0),0)</f>
        <v>0</v>
      </c>
      <c r="V17" s="1044">
        <f>VLOOKUP($D$3&amp;"_"&amp;V$3,データシート2!$A:$SI,MATCH($R$2&amp;"_"&amp;$B17,データシート2!$A$1:$SI$1,0),0)</f>
        <v>0</v>
      </c>
      <c r="W17" s="1044">
        <f>VLOOKUP($D$3&amp;"_"&amp;W$3,データシート2!$A:$SI,MATCH($R$2&amp;"_"&amp;$B17,データシート2!$A$1:$SI$1,0),0)</f>
        <v>0</v>
      </c>
      <c r="X17" s="1044">
        <f>VLOOKUP($D$3&amp;"_"&amp;X$3,データシート2!$A:$SI,MATCH($R$2&amp;"_"&amp;$B17,データシート2!$A$1:$SI$1,0),0)</f>
        <v>0</v>
      </c>
      <c r="Y17" s="1044">
        <f>VLOOKUP($D$3&amp;"_"&amp;Y$3,データシート2!$A:$SI,MATCH($R$2&amp;"_"&amp;$B17,データシート2!$A$1:$SI$1,0),0)</f>
        <v>0</v>
      </c>
      <c r="Z17" s="1044">
        <f>VLOOKUP($D$3&amp;"_"&amp;Z$3,データシート2!$A:$SI,MATCH($R$2&amp;"_"&amp;$B17,データシート2!$A$1:$SI$1,0),0)</f>
        <v>0</v>
      </c>
      <c r="AA17" s="1044">
        <f>VLOOKUP($D$3&amp;"_"&amp;AA$3,データシート2!$A:$SI,MATCH($R$2&amp;"_"&amp;$B17,データシート2!$A$1:$SI$1,0),0)</f>
        <v>0</v>
      </c>
      <c r="AB17" s="1045">
        <f>VLOOKUP($D$3&amp;"_"&amp;AB$3,データシート2!$A:$SI,MATCH($R$2&amp;"_"&amp;$B17,データシート2!$A$1:$SI$1,0),0)</f>
        <v>0</v>
      </c>
      <c r="AE17" s="824" t="str">
        <f t="shared" si="0"/>
        <v>B</v>
      </c>
      <c r="AF17" s="825" t="str">
        <f t="shared" si="6"/>
        <v>漁業</v>
      </c>
      <c r="AG17" s="826" t="str">
        <f t="shared" si="7"/>
        <v/>
      </c>
      <c r="AH17" s="827" t="str">
        <f t="shared" si="3"/>
        <v/>
      </c>
      <c r="AI17" s="826" t="str">
        <f t="shared" si="4"/>
        <v/>
      </c>
      <c r="AJ17" s="828">
        <f>VLOOKUP($AG$3&amp;"_"&amp;AJ$3,データシート2!$A:$SI,MATCH($AJ$2&amp;"_"&amp;$AE17,データシート2!$A$1:$SI$1,0),0)</f>
        <v>1</v>
      </c>
      <c r="AK17" s="829">
        <f>VLOOKUP($AG$3&amp;"_"&amp;AK$3,データシート2!$A:$SI,MATCH($AJ$2&amp;"_"&amp;$AE17,データシート2!$A$1:$SI$1,0),0)</f>
        <v>1</v>
      </c>
      <c r="AL17" s="829">
        <f>VLOOKUP($AG$3&amp;"_"&amp;AL$3,データシート2!$A:$SI,MATCH($AJ$2&amp;"_"&amp;$AE17,データシート2!$A$1:$SI$1,0),0)</f>
        <v>2</v>
      </c>
      <c r="AM17" s="829">
        <f>VLOOKUP($AG$3&amp;"_"&amp;AM$3,データシート2!$A:$SI,MATCH($AJ$2&amp;"_"&amp;$AE17,データシート2!$A$1:$SI$1,0),0)</f>
        <v>4</v>
      </c>
      <c r="AN17" s="830">
        <f>VLOOKUP($AG$3&amp;"_"&amp;AN$3,データシート2!$A:$SI,MATCH($AJ$2&amp;"_"&amp;$AE17,データシート2!$A$1:$SI$1,0),0)</f>
        <v>2</v>
      </c>
      <c r="AO17" s="830">
        <f>VLOOKUP($AG$3&amp;"_"&amp;AO$3,データシート2!$A:$SI,MATCH($AJ$2&amp;"_"&amp;$AE17,データシート2!$A$1:$SI$1,0),0)</f>
        <v>2</v>
      </c>
      <c r="AP17" s="830">
        <f>VLOOKUP($AG$3&amp;"_"&amp;AP$3,データシート2!$A:$SI,MATCH($AJ$2&amp;"_"&amp;$AE17,データシート2!$A$1:$SI$1,0),0)</f>
        <v>3</v>
      </c>
      <c r="AQ17" s="830">
        <f>VLOOKUP($AG$3&amp;"_"&amp;AQ$3,データシート2!$A:$SI,MATCH($AJ$2&amp;"_"&amp;$AE17,データシート2!$A$1:$SI$1,0),0)</f>
        <v>3</v>
      </c>
      <c r="AR17" s="830">
        <f>VLOOKUP($AG$3&amp;"_"&amp;AR$3,データシート2!$A:$SI,MATCH($AJ$2&amp;"_"&amp;$AE17,データシート2!$A$1:$SI$1,0),0)</f>
        <v>3</v>
      </c>
      <c r="AS17" s="831">
        <f>VLOOKUP($AG$3&amp;"_"&amp;AS$3,データシート2!$A:$SI,MATCH($AJ$2&amp;"_"&amp;$AE17,データシート2!$A$1:$SI$1,0),0)</f>
        <v>3</v>
      </c>
      <c r="AT17" s="829">
        <f>VLOOKUP($AG$3&amp;"_"&amp;AT$3,データシート2!$A:$SI,MATCH($AT$2&amp;"_"&amp;$AE17,データシート2!$A$1:$SI$1,0),0)</f>
        <v>7.319</v>
      </c>
      <c r="AU17" s="829">
        <f>VLOOKUP($AG$3&amp;"_"&amp;AU$3,データシート2!$A:$SI,MATCH($AT$2&amp;"_"&amp;$AE17,データシート2!$A$1:$SI$1,0),0)</f>
        <v>5.1859999999999999</v>
      </c>
      <c r="AV17" s="829">
        <f>VLOOKUP($AG$3&amp;"_"&amp;AV$3,データシート2!$A:$SI,MATCH($AT$2&amp;"_"&amp;$AE17,データシート2!$A$1:$SI$1,0),0)</f>
        <v>8.9220000000000006</v>
      </c>
      <c r="AW17" s="829">
        <f>VLOOKUP($AG$3&amp;"_"&amp;AW$3,データシート2!$A:$SI,MATCH($AT$2&amp;"_"&amp;$AE17,データシート2!$A$1:$SI$1,0),0)</f>
        <v>14.627000000000001</v>
      </c>
      <c r="AX17" s="829">
        <f>VLOOKUP($AG$3&amp;"_"&amp;AX$3,データシート2!$A:$SI,MATCH($AT$2&amp;"_"&amp;$AE17,データシート2!$A$1:$SI$1,0),0)</f>
        <v>8.5609999999999999</v>
      </c>
      <c r="AY17" s="829">
        <f>VLOOKUP($AG$3&amp;"_"&amp;AY$3,データシート2!$A:$SI,MATCH($AT$2&amp;"_"&amp;$AE17,データシート2!$A$1:$SI$1,0),0)</f>
        <v>9.5839999999999996</v>
      </c>
      <c r="AZ17" s="829">
        <f>VLOOKUP($AG$3&amp;"_"&amp;AZ$3,データシート2!$A:$SI,MATCH($AT$2&amp;"_"&amp;$AE17,データシート2!$A$1:$SI$1,0),0)</f>
        <v>13.352</v>
      </c>
      <c r="BA17" s="829">
        <f>VLOOKUP($AG$3&amp;"_"&amp;BA$3,データシート2!$A:$SI,MATCH($AT$2&amp;"_"&amp;$AE17,データシート2!$A$1:$SI$1,0),0)</f>
        <v>10.91</v>
      </c>
      <c r="BB17" s="829">
        <f>VLOOKUP($AG$3&amp;"_"&amp;BB$3,データシート2!$A:$SI,MATCH($AT$2&amp;"_"&amp;$AE17,データシート2!$A$1:$SI$1,0),0)</f>
        <v>8.5619999999999994</v>
      </c>
      <c r="BC17" s="832">
        <f>VLOOKUP($AG$3&amp;"_"&amp;BC$3,データシート2!$A:$SI,MATCH($AT$2&amp;"_"&amp;$AE17,データシート2!$A$1:$SI$1,0),0)</f>
        <v>8.2729999999999997</v>
      </c>
    </row>
    <row r="18" spans="2:55" s="842" customFormat="1" ht="16.5" customHeight="1">
      <c r="B18" s="833"/>
      <c r="C18" s="834">
        <v>3</v>
      </c>
      <c r="D18" s="835" t="s">
        <v>308</v>
      </c>
      <c r="E18" s="834"/>
      <c r="F18" s="836"/>
      <c r="G18" s="853">
        <f>VLOOKUP($D$3&amp;"_"&amp;G$3,データシート2!$A:$SI,MATCH($G$2&amp;"_"&amp;$C18,データシート2!$A$1:$SI$1,0),0)</f>
        <v>0</v>
      </c>
      <c r="H18" s="838">
        <f>VLOOKUP($D$3&amp;"_"&amp;H$3,データシート2!$A:$SI,MATCH($G$2&amp;"_"&amp;$C18,データシート2!$A$1:$SI$1,0),0)</f>
        <v>0</v>
      </c>
      <c r="I18" s="838">
        <f>VLOOKUP($D$3&amp;"_"&amp;I$3,データシート2!$A:$SI,MATCH($G$2&amp;"_"&amp;$C18,データシート2!$A$1:$SI$1,0),0)</f>
        <v>0</v>
      </c>
      <c r="J18" s="838">
        <f>VLOOKUP($D$3&amp;"_"&amp;J$3,データシート2!$A:$SI,MATCH($G$2&amp;"_"&amp;$C18,データシート2!$A$1:$SI$1,0),0)</f>
        <v>0</v>
      </c>
      <c r="K18" s="839">
        <f>VLOOKUP($D$3&amp;"_"&amp;K$3,データシート2!$A:$SI,MATCH($G$2&amp;"_"&amp;$C18,データシート2!$A$1:$SI$1,0),0)</f>
        <v>0</v>
      </c>
      <c r="L18" s="839">
        <f>VLOOKUP($D$3&amp;"_"&amp;L$3,データシート2!$A:$SI,MATCH($G$2&amp;"_"&amp;$C18,データシート2!$A$1:$SI$1,0),0)</f>
        <v>0</v>
      </c>
      <c r="M18" s="839">
        <f>VLOOKUP($D$3&amp;"_"&amp;M$3,データシート2!$A:$SI,MATCH($G$2&amp;"_"&amp;$C18,データシート2!$A$1:$SI$1,0),0)</f>
        <v>0</v>
      </c>
      <c r="N18" s="839">
        <f>VLOOKUP($D$3&amp;"_"&amp;N$3,データシート2!$A:$SI,MATCH($G$2&amp;"_"&amp;$C18,データシート2!$A$1:$SI$1,0),0)</f>
        <v>0</v>
      </c>
      <c r="O18" s="839">
        <f>VLOOKUP($D$3&amp;"_"&amp;O$3,データシート2!$A:$SI,MATCH($G$2&amp;"_"&amp;$C18,データシート2!$A$1:$SI$1,0),0)</f>
        <v>0</v>
      </c>
      <c r="P18" s="839">
        <f>VLOOKUP($D$3&amp;"_"&amp;P$3,データシート2!$A:$SI,MATCH($G$2&amp;"_"&amp;$C18,データシート2!$A$1:$SI$1,0),0)</f>
        <v>0</v>
      </c>
      <c r="Q18" s="840">
        <f>VLOOKUP($D$3&amp;"_"&amp;Q$3,データシート2!$A:$SI,MATCH($G$2&amp;"_"&amp;$C18,データシート2!$A$1:$SI$1,0),0)</f>
        <v>0</v>
      </c>
      <c r="R18" s="1052">
        <f>VLOOKUP($D$3&amp;"_"&amp;R$3,データシート2!$A:$SI,MATCH($R$2&amp;"_"&amp;$C18,データシート2!$A$1:$SI$1,0),0)</f>
        <v>0</v>
      </c>
      <c r="S18" s="1047">
        <f>VLOOKUP($D$3&amp;"_"&amp;S$3,データシート2!$A:$SI,MATCH($R$2&amp;"_"&amp;$C18,データシート2!$A$1:$SI$1,0),0)</f>
        <v>0</v>
      </c>
      <c r="T18" s="1047">
        <f>VLOOKUP($D$3&amp;"_"&amp;T$3,データシート2!$A:$SI,MATCH($R$2&amp;"_"&amp;$C18,データシート2!$A$1:$SI$1,0),0)</f>
        <v>0</v>
      </c>
      <c r="U18" s="1047">
        <f>VLOOKUP($D$3&amp;"_"&amp;U$3,データシート2!$A:$SI,MATCH($R$2&amp;"_"&amp;$C18,データシート2!$A$1:$SI$1,0),0)</f>
        <v>0</v>
      </c>
      <c r="V18" s="1047">
        <f>VLOOKUP($D$3&amp;"_"&amp;V$3,データシート2!$A:$SI,MATCH($R$2&amp;"_"&amp;$C18,データシート2!$A$1:$SI$1,0),0)</f>
        <v>0</v>
      </c>
      <c r="W18" s="1047">
        <f>VLOOKUP($D$3&amp;"_"&amp;W$3,データシート2!$A:$SI,MATCH($R$2&amp;"_"&amp;$C18,データシート2!$A$1:$SI$1,0),0)</f>
        <v>0</v>
      </c>
      <c r="X18" s="1047">
        <f>VLOOKUP($D$3&amp;"_"&amp;X$3,データシート2!$A:$SI,MATCH($R$2&amp;"_"&amp;$C18,データシート2!$A$1:$SI$1,0),0)</f>
        <v>0</v>
      </c>
      <c r="Y18" s="1047">
        <f>VLOOKUP($D$3&amp;"_"&amp;Y$3,データシート2!$A:$SI,MATCH($R$2&amp;"_"&amp;$C18,データシート2!$A$1:$SI$1,0),0)</f>
        <v>0</v>
      </c>
      <c r="Z18" s="1047">
        <f>VLOOKUP($D$3&amp;"_"&amp;Z$3,データシート2!$A:$SI,MATCH($R$2&amp;"_"&amp;$C18,データシート2!$A$1:$SI$1,0),0)</f>
        <v>0</v>
      </c>
      <c r="AA18" s="1047">
        <f>VLOOKUP($D$3&amp;"_"&amp;AA$3,データシート2!$A:$SI,MATCH($R$2&amp;"_"&amp;$C18,データシート2!$A$1:$SI$1,0),0)</f>
        <v>0</v>
      </c>
      <c r="AB18" s="1048">
        <f>VLOOKUP($D$3&amp;"_"&amp;AB$3,データシート2!$A:$SI,MATCH($R$2&amp;"_"&amp;$C18,データシート2!$A$1:$SI$1,0),0)</f>
        <v>0</v>
      </c>
      <c r="AE18" s="833" t="str">
        <f t="shared" si="0"/>
        <v/>
      </c>
      <c r="AF18" s="834">
        <f t="shared" si="6"/>
        <v>3</v>
      </c>
      <c r="AG18" s="835" t="str">
        <f t="shared" si="7"/>
        <v>漁業（水産養殖業を除く）</v>
      </c>
      <c r="AH18" s="834" t="str">
        <f t="shared" si="3"/>
        <v/>
      </c>
      <c r="AI18" s="836" t="str">
        <f t="shared" si="4"/>
        <v/>
      </c>
      <c r="AJ18" s="853">
        <f>VLOOKUP($AG$3&amp;"_"&amp;AJ$3,データシート2!$A:$SI,MATCH($AJ$2&amp;"_"&amp;$AF18,データシート2!$A$1:$SI$1,0),0)</f>
        <v>0</v>
      </c>
      <c r="AK18" s="838">
        <f>VLOOKUP($AG$3&amp;"_"&amp;AK$3,データシート2!$A:$SI,MATCH($AJ$2&amp;"_"&amp;$AF18,データシート2!$A$1:$SI$1,0),0)</f>
        <v>0</v>
      </c>
      <c r="AL18" s="838">
        <f>VLOOKUP($AG$3&amp;"_"&amp;AL$3,データシート2!$A:$SI,MATCH($AJ$2&amp;"_"&amp;$AF18,データシート2!$A$1:$SI$1,0),0)</f>
        <v>0</v>
      </c>
      <c r="AM18" s="838">
        <f>VLOOKUP($AG$3&amp;"_"&amp;AM$3,データシート2!$A:$SI,MATCH($AJ$2&amp;"_"&amp;$AF18,データシート2!$A$1:$SI$1,0),0)</f>
        <v>1</v>
      </c>
      <c r="AN18" s="839">
        <f>VLOOKUP($AG$3&amp;"_"&amp;AN$3,データシート2!$A:$SI,MATCH($AJ$2&amp;"_"&amp;$AF18,データシート2!$A$1:$SI$1,0),0)</f>
        <v>0</v>
      </c>
      <c r="AO18" s="839">
        <f>VLOOKUP($AG$3&amp;"_"&amp;AO$3,データシート2!$A:$SI,MATCH($AJ$2&amp;"_"&amp;$AF18,データシート2!$A$1:$SI$1,0),0)</f>
        <v>0</v>
      </c>
      <c r="AP18" s="839">
        <f>VLOOKUP($AG$3&amp;"_"&amp;AP$3,データシート2!$A:$SI,MATCH($AJ$2&amp;"_"&amp;$AF18,データシート2!$A$1:$SI$1,0),0)</f>
        <v>0</v>
      </c>
      <c r="AQ18" s="839">
        <f>VLOOKUP($AG$3&amp;"_"&amp;AQ$3,データシート2!$A:$SI,MATCH($AJ$2&amp;"_"&amp;$AF18,データシート2!$A$1:$SI$1,0),0)</f>
        <v>0</v>
      </c>
      <c r="AR18" s="839">
        <f>VLOOKUP($AG$3&amp;"_"&amp;AR$3,データシート2!$A:$SI,MATCH($AJ$2&amp;"_"&amp;$AF18,データシート2!$A$1:$SI$1,0),0)</f>
        <v>0</v>
      </c>
      <c r="AS18" s="840">
        <f>VLOOKUP($AG$3&amp;"_"&amp;AS$3,データシート2!$A:$SI,MATCH($AJ$2&amp;"_"&amp;$AF18,データシート2!$A$1:$SI$1,0),0)</f>
        <v>0</v>
      </c>
      <c r="AT18" s="838">
        <f>VLOOKUP($AG$3&amp;"_"&amp;AT$3,データシート2!$A:$SI,MATCH($AT$2&amp;"_"&amp;$AF18,データシート2!$A$1:$SI$1,0),0)</f>
        <v>0</v>
      </c>
      <c r="AU18" s="838">
        <f>VLOOKUP($AG$3&amp;"_"&amp;AU$3,データシート2!$A:$SI,MATCH($AT$2&amp;"_"&amp;$AF18,データシート2!$A$1:$SI$1,0),0)</f>
        <v>0</v>
      </c>
      <c r="AV18" s="838">
        <f>VLOOKUP($AG$3&amp;"_"&amp;AV$3,データシート2!$A:$SI,MATCH($AT$2&amp;"_"&amp;$AF18,データシート2!$A$1:$SI$1,0),0)</f>
        <v>0</v>
      </c>
      <c r="AW18" s="838">
        <f>VLOOKUP($AG$3&amp;"_"&amp;AW$3,データシート2!$A:$SI,MATCH($AT$2&amp;"_"&amp;$AF18,データシート2!$A$1:$SI$1,0),0)</f>
        <v>1.742</v>
      </c>
      <c r="AX18" s="838">
        <f>VLOOKUP($AG$3&amp;"_"&amp;AX$3,データシート2!$A:$SI,MATCH($AT$2&amp;"_"&amp;$AF18,データシート2!$A$1:$SI$1,0),0)</f>
        <v>0</v>
      </c>
      <c r="AY18" s="838">
        <f>VLOOKUP($AG$3&amp;"_"&amp;AY$3,データシート2!$A:$SI,MATCH($AT$2&amp;"_"&amp;$AF18,データシート2!$A$1:$SI$1,0),0)</f>
        <v>0</v>
      </c>
      <c r="AZ18" s="838">
        <f>VLOOKUP($AG$3&amp;"_"&amp;AZ$3,データシート2!$A:$SI,MATCH($AT$2&amp;"_"&amp;$AF18,データシート2!$A$1:$SI$1,0),0)</f>
        <v>0</v>
      </c>
      <c r="BA18" s="838">
        <f>VLOOKUP($AG$3&amp;"_"&amp;BA$3,データシート2!$A:$SI,MATCH($AT$2&amp;"_"&amp;$AF18,データシート2!$A$1:$SI$1,0),0)</f>
        <v>0</v>
      </c>
      <c r="BB18" s="838">
        <f>VLOOKUP($AG$3&amp;"_"&amp;BB$3,データシート2!$A:$SI,MATCH($AT$2&amp;"_"&amp;$AF18,データシート2!$A$1:$SI$1,0),0)</f>
        <v>0</v>
      </c>
      <c r="BC18" s="841">
        <f>VLOOKUP($AG$3&amp;"_"&amp;BC$3,データシート2!$A:$SI,MATCH($AT$2&amp;"_"&amp;$AF18,データシート2!$A$1:$SI$1,0),0)</f>
        <v>0</v>
      </c>
    </row>
    <row r="19" spans="2:55" s="842" customFormat="1" ht="16.5" customHeight="1">
      <c r="B19" s="844"/>
      <c r="C19" s="845">
        <v>4</v>
      </c>
      <c r="D19" s="846" t="s">
        <v>309</v>
      </c>
      <c r="E19" s="845"/>
      <c r="F19" s="847"/>
      <c r="G19" s="848">
        <f>VLOOKUP($D$3&amp;"_"&amp;G$3,データシート2!$A:$SI,MATCH($G$2&amp;"_"&amp;$C19,データシート2!$A$1:$SI$1,0),0)</f>
        <v>0</v>
      </c>
      <c r="H19" s="849">
        <f>VLOOKUP($D$3&amp;"_"&amp;H$3,データシート2!$A:$SI,MATCH($G$2&amp;"_"&amp;$C19,データシート2!$A$1:$SI$1,0),0)</f>
        <v>0</v>
      </c>
      <c r="I19" s="849">
        <f>VLOOKUP($D$3&amp;"_"&amp;I$3,データシート2!$A:$SI,MATCH($G$2&amp;"_"&amp;$C19,データシート2!$A$1:$SI$1,0),0)</f>
        <v>0</v>
      </c>
      <c r="J19" s="849">
        <f>VLOOKUP($D$3&amp;"_"&amp;J$3,データシート2!$A:$SI,MATCH($G$2&amp;"_"&amp;$C19,データシート2!$A$1:$SI$1,0),0)</f>
        <v>0</v>
      </c>
      <c r="K19" s="850">
        <f>VLOOKUP($D$3&amp;"_"&amp;K$3,データシート2!$A:$SI,MATCH($G$2&amp;"_"&amp;$C19,データシート2!$A$1:$SI$1,0),0)</f>
        <v>0</v>
      </c>
      <c r="L19" s="850">
        <f>VLOOKUP($D$3&amp;"_"&amp;L$3,データシート2!$A:$SI,MATCH($G$2&amp;"_"&amp;$C19,データシート2!$A$1:$SI$1,0),0)</f>
        <v>0</v>
      </c>
      <c r="M19" s="850">
        <f>VLOOKUP($D$3&amp;"_"&amp;M$3,データシート2!$A:$SI,MATCH($G$2&amp;"_"&amp;$C19,データシート2!$A$1:$SI$1,0),0)</f>
        <v>0</v>
      </c>
      <c r="N19" s="850">
        <f>VLOOKUP($D$3&amp;"_"&amp;N$3,データシート2!$A:$SI,MATCH($G$2&amp;"_"&amp;$C19,データシート2!$A$1:$SI$1,0),0)</f>
        <v>0</v>
      </c>
      <c r="O19" s="850">
        <f>VLOOKUP($D$3&amp;"_"&amp;O$3,データシート2!$A:$SI,MATCH($G$2&amp;"_"&amp;$C19,データシート2!$A$1:$SI$1,0),0)</f>
        <v>0</v>
      </c>
      <c r="P19" s="850">
        <f>VLOOKUP($D$3&amp;"_"&amp;P$3,データシート2!$A:$SI,MATCH($G$2&amp;"_"&amp;$C19,データシート2!$A$1:$SI$1,0),0)</f>
        <v>0</v>
      </c>
      <c r="Q19" s="851">
        <f>VLOOKUP($D$3&amp;"_"&amp;Q$3,データシート2!$A:$SI,MATCH($G$2&amp;"_"&amp;$C19,データシート2!$A$1:$SI$1,0),0)</f>
        <v>0</v>
      </c>
      <c r="R19" s="1049">
        <f>VLOOKUP($D$3&amp;"_"&amp;R$3,データシート2!$A:$SI,MATCH($R$2&amp;"_"&amp;$C19,データシート2!$A$1:$SI$1,0),0)</f>
        <v>0</v>
      </c>
      <c r="S19" s="1050">
        <f>VLOOKUP($D$3&amp;"_"&amp;S$3,データシート2!$A:$SI,MATCH($R$2&amp;"_"&amp;$C19,データシート2!$A$1:$SI$1,0),0)</f>
        <v>0</v>
      </c>
      <c r="T19" s="1050">
        <f>VLOOKUP($D$3&amp;"_"&amp;T$3,データシート2!$A:$SI,MATCH($R$2&amp;"_"&amp;$C19,データシート2!$A$1:$SI$1,0),0)</f>
        <v>0</v>
      </c>
      <c r="U19" s="1050">
        <f>VLOOKUP($D$3&amp;"_"&amp;U$3,データシート2!$A:$SI,MATCH($R$2&amp;"_"&amp;$C19,データシート2!$A$1:$SI$1,0),0)</f>
        <v>0</v>
      </c>
      <c r="V19" s="1050">
        <f>VLOOKUP($D$3&amp;"_"&amp;V$3,データシート2!$A:$SI,MATCH($R$2&amp;"_"&amp;$C19,データシート2!$A$1:$SI$1,0),0)</f>
        <v>0</v>
      </c>
      <c r="W19" s="1050">
        <f>VLOOKUP($D$3&amp;"_"&amp;W$3,データシート2!$A:$SI,MATCH($R$2&amp;"_"&amp;$C19,データシート2!$A$1:$SI$1,0),0)</f>
        <v>0</v>
      </c>
      <c r="X19" s="1050">
        <f>VLOOKUP($D$3&amp;"_"&amp;X$3,データシート2!$A:$SI,MATCH($R$2&amp;"_"&amp;$C19,データシート2!$A$1:$SI$1,0),0)</f>
        <v>0</v>
      </c>
      <c r="Y19" s="1050">
        <f>VLOOKUP($D$3&amp;"_"&amp;Y$3,データシート2!$A:$SI,MATCH($R$2&amp;"_"&amp;$C19,データシート2!$A$1:$SI$1,0),0)</f>
        <v>0</v>
      </c>
      <c r="Z19" s="1050">
        <f>VLOOKUP($D$3&amp;"_"&amp;Z$3,データシート2!$A:$SI,MATCH($R$2&amp;"_"&amp;$C19,データシート2!$A$1:$SI$1,0),0)</f>
        <v>0</v>
      </c>
      <c r="AA19" s="1050">
        <f>VLOOKUP($D$3&amp;"_"&amp;AA$3,データシート2!$A:$SI,MATCH($R$2&amp;"_"&amp;$C19,データシート2!$A$1:$SI$1,0),0)</f>
        <v>0</v>
      </c>
      <c r="AB19" s="1051">
        <f>VLOOKUP($D$3&amp;"_"&amp;AB$3,データシート2!$A:$SI,MATCH($R$2&amp;"_"&amp;$C19,データシート2!$A$1:$SI$1,0),0)</f>
        <v>0</v>
      </c>
      <c r="AE19" s="844" t="str">
        <f t="shared" si="0"/>
        <v/>
      </c>
      <c r="AF19" s="845">
        <f t="shared" si="6"/>
        <v>4</v>
      </c>
      <c r="AG19" s="846" t="str">
        <f t="shared" si="7"/>
        <v>水産養殖業</v>
      </c>
      <c r="AH19" s="845" t="str">
        <f t="shared" si="3"/>
        <v/>
      </c>
      <c r="AI19" s="847" t="str">
        <f t="shared" si="4"/>
        <v/>
      </c>
      <c r="AJ19" s="848">
        <f>VLOOKUP($AG$3&amp;"_"&amp;AJ$3,データシート2!$A:$SI,MATCH($AJ$2&amp;"_"&amp;$AF19,データシート2!$A$1:$SI$1,0),0)</f>
        <v>1</v>
      </c>
      <c r="AK19" s="849">
        <f>VLOOKUP($AG$3&amp;"_"&amp;AK$3,データシート2!$A:$SI,MATCH($AJ$2&amp;"_"&amp;$AF19,データシート2!$A$1:$SI$1,0),0)</f>
        <v>1</v>
      </c>
      <c r="AL19" s="849">
        <f>VLOOKUP($AG$3&amp;"_"&amp;AL$3,データシート2!$A:$SI,MATCH($AJ$2&amp;"_"&amp;$AF19,データシート2!$A$1:$SI$1,0),0)</f>
        <v>2</v>
      </c>
      <c r="AM19" s="849">
        <f>VLOOKUP($AG$3&amp;"_"&amp;AM$3,データシート2!$A:$SI,MATCH($AJ$2&amp;"_"&amp;$AF19,データシート2!$A$1:$SI$1,0),0)</f>
        <v>3</v>
      </c>
      <c r="AN19" s="850">
        <f>VLOOKUP($AG$3&amp;"_"&amp;AN$3,データシート2!$A:$SI,MATCH($AJ$2&amp;"_"&amp;$AF19,データシート2!$A$1:$SI$1,0),0)</f>
        <v>2</v>
      </c>
      <c r="AO19" s="850">
        <f>VLOOKUP($AG$3&amp;"_"&amp;AO$3,データシート2!$A:$SI,MATCH($AJ$2&amp;"_"&amp;$AF19,データシート2!$A$1:$SI$1,0),0)</f>
        <v>2</v>
      </c>
      <c r="AP19" s="850">
        <f>VLOOKUP($AG$3&amp;"_"&amp;AP$3,データシート2!$A:$SI,MATCH($AJ$2&amp;"_"&amp;$AF19,データシート2!$A$1:$SI$1,0),0)</f>
        <v>3</v>
      </c>
      <c r="AQ19" s="850">
        <f>VLOOKUP($AG$3&amp;"_"&amp;AQ$3,データシート2!$A:$SI,MATCH($AJ$2&amp;"_"&amp;$AF19,データシート2!$A$1:$SI$1,0),0)</f>
        <v>3</v>
      </c>
      <c r="AR19" s="850">
        <f>VLOOKUP($AG$3&amp;"_"&amp;AR$3,データシート2!$A:$SI,MATCH($AJ$2&amp;"_"&amp;$AF19,データシート2!$A$1:$SI$1,0),0)</f>
        <v>3</v>
      </c>
      <c r="AS19" s="851">
        <f>VLOOKUP($AG$3&amp;"_"&amp;AS$3,データシート2!$A:$SI,MATCH($AJ$2&amp;"_"&amp;$AF19,データシート2!$A$1:$SI$1,0),0)</f>
        <v>3</v>
      </c>
      <c r="AT19" s="849">
        <f>VLOOKUP($AG$3&amp;"_"&amp;AT$3,データシート2!$A:$SI,MATCH($AT$2&amp;"_"&amp;$AF19,データシート2!$A$1:$SI$1,0),0)</f>
        <v>7.319</v>
      </c>
      <c r="AU19" s="849">
        <f>VLOOKUP($AG$3&amp;"_"&amp;AU$3,データシート2!$A:$SI,MATCH($AT$2&amp;"_"&amp;$AF19,データシート2!$A$1:$SI$1,0),0)</f>
        <v>5.1859999999999999</v>
      </c>
      <c r="AV19" s="849">
        <f>VLOOKUP($AG$3&amp;"_"&amp;AV$3,データシート2!$A:$SI,MATCH($AT$2&amp;"_"&amp;$AF19,データシート2!$A$1:$SI$1,0),0)</f>
        <v>8.9220000000000006</v>
      </c>
      <c r="AW19" s="849">
        <f>VLOOKUP($AG$3&amp;"_"&amp;AW$3,データシート2!$A:$SI,MATCH($AT$2&amp;"_"&amp;$AF19,データシート2!$A$1:$SI$1,0),0)</f>
        <v>12.885</v>
      </c>
      <c r="AX19" s="849">
        <f>VLOOKUP($AG$3&amp;"_"&amp;AX$3,データシート2!$A:$SI,MATCH($AT$2&amp;"_"&amp;$AF19,データシート2!$A$1:$SI$1,0),0)</f>
        <v>8.5609999999999999</v>
      </c>
      <c r="AY19" s="849">
        <f>VLOOKUP($AG$3&amp;"_"&amp;AY$3,データシート2!$A:$SI,MATCH($AT$2&amp;"_"&amp;$AF19,データシート2!$A$1:$SI$1,0),0)</f>
        <v>9.5839999999999996</v>
      </c>
      <c r="AZ19" s="849">
        <f>VLOOKUP($AG$3&amp;"_"&amp;AZ$3,データシート2!$A:$SI,MATCH($AT$2&amp;"_"&amp;$AF19,データシート2!$A$1:$SI$1,0),0)</f>
        <v>13.352</v>
      </c>
      <c r="BA19" s="849">
        <f>VLOOKUP($AG$3&amp;"_"&amp;BA$3,データシート2!$A:$SI,MATCH($AT$2&amp;"_"&amp;$AF19,データシート2!$A$1:$SI$1,0),0)</f>
        <v>10.91</v>
      </c>
      <c r="BB19" s="849">
        <f>VLOOKUP($AG$3&amp;"_"&amp;BB$3,データシート2!$A:$SI,MATCH($AT$2&amp;"_"&amp;$AF19,データシート2!$A$1:$SI$1,0),0)</f>
        <v>8.5619999999999994</v>
      </c>
      <c r="BC19" s="852">
        <f>VLOOKUP($AG$3&amp;"_"&amp;BC$3,データシート2!$A:$SI,MATCH($AT$2&amp;"_"&amp;$AF19,データシート2!$A$1:$SI$1,0),0)</f>
        <v>8.2729999999999997</v>
      </c>
    </row>
    <row r="20" spans="2:55" s="23" customFormat="1" ht="20.45" customHeight="1">
      <c r="B20" s="824" t="s">
        <v>310</v>
      </c>
      <c r="C20" s="825" t="s">
        <v>311</v>
      </c>
      <c r="D20" s="826"/>
      <c r="E20" s="827"/>
      <c r="F20" s="826"/>
      <c r="G20" s="828">
        <f>VLOOKUP($D$3&amp;"_"&amp;G$3,データシート2!$A:$SI,MATCH($G$2&amp;"_"&amp;$B20,データシート2!$A$1:$SI$1,0),0)</f>
        <v>0</v>
      </c>
      <c r="H20" s="829">
        <f>VLOOKUP($D$3&amp;"_"&amp;H$3,データシート2!$A:$SI,MATCH($G$2&amp;"_"&amp;$B20,データシート2!$A$1:$SI$1,0),0)</f>
        <v>0</v>
      </c>
      <c r="I20" s="829">
        <f>VLOOKUP($D$3&amp;"_"&amp;I$3,データシート2!$A:$SI,MATCH($G$2&amp;"_"&amp;$B20,データシート2!$A$1:$SI$1,0),0)</f>
        <v>0</v>
      </c>
      <c r="J20" s="829">
        <f>VLOOKUP($D$3&amp;"_"&amp;J$3,データシート2!$A:$SI,MATCH($G$2&amp;"_"&amp;$B20,データシート2!$A$1:$SI$1,0),0)</f>
        <v>0</v>
      </c>
      <c r="K20" s="830">
        <f>VLOOKUP($D$3&amp;"_"&amp;K$3,データシート2!$A:$SI,MATCH($G$2&amp;"_"&amp;$B20,データシート2!$A$1:$SI$1,0),0)</f>
        <v>0</v>
      </c>
      <c r="L20" s="830">
        <f>VLOOKUP($D$3&amp;"_"&amp;L$3,データシート2!$A:$SI,MATCH($G$2&amp;"_"&amp;$B20,データシート2!$A$1:$SI$1,0),0)</f>
        <v>0</v>
      </c>
      <c r="M20" s="830">
        <f>VLOOKUP($D$3&amp;"_"&amp;M$3,データシート2!$A:$SI,MATCH($G$2&amp;"_"&amp;$B20,データシート2!$A$1:$SI$1,0),0)</f>
        <v>0</v>
      </c>
      <c r="N20" s="830">
        <f>VLOOKUP($D$3&amp;"_"&amp;N$3,データシート2!$A:$SI,MATCH($G$2&amp;"_"&amp;$B20,データシート2!$A$1:$SI$1,0),0)</f>
        <v>0</v>
      </c>
      <c r="O20" s="830">
        <f>VLOOKUP($D$3&amp;"_"&amp;O$3,データシート2!$A:$SI,MATCH($G$2&amp;"_"&amp;$B20,データシート2!$A$1:$SI$1,0),0)</f>
        <v>0</v>
      </c>
      <c r="P20" s="830">
        <f>VLOOKUP($D$3&amp;"_"&amp;P$3,データシート2!$A:$SI,MATCH($G$2&amp;"_"&amp;$B20,データシート2!$A$1:$SI$1,0),0)</f>
        <v>0</v>
      </c>
      <c r="Q20" s="831">
        <f>VLOOKUP($D$3&amp;"_"&amp;Q$3,データシート2!$A:$SI,MATCH($G$2&amp;"_"&amp;$B20,データシート2!$A$1:$SI$1,0),0)</f>
        <v>0</v>
      </c>
      <c r="R20" s="1043">
        <f>VLOOKUP($D$3&amp;"_"&amp;R$3,データシート2!$A:$SI,MATCH($R$2&amp;"_"&amp;$B20,データシート2!$A$1:$SI$1,0),0)</f>
        <v>0</v>
      </c>
      <c r="S20" s="1044">
        <f>VLOOKUP($D$3&amp;"_"&amp;S$3,データシート2!$A:$SI,MATCH($R$2&amp;"_"&amp;$B20,データシート2!$A$1:$SI$1,0),0)</f>
        <v>0</v>
      </c>
      <c r="T20" s="1044">
        <f>VLOOKUP($D$3&amp;"_"&amp;T$3,データシート2!$A:$SI,MATCH($R$2&amp;"_"&amp;$B20,データシート2!$A$1:$SI$1,0),0)</f>
        <v>0</v>
      </c>
      <c r="U20" s="1044">
        <f>VLOOKUP($D$3&amp;"_"&amp;U$3,データシート2!$A:$SI,MATCH($R$2&amp;"_"&amp;$B20,データシート2!$A$1:$SI$1,0),0)</f>
        <v>0</v>
      </c>
      <c r="V20" s="1044">
        <f>VLOOKUP($D$3&amp;"_"&amp;V$3,データシート2!$A:$SI,MATCH($R$2&amp;"_"&amp;$B20,データシート2!$A$1:$SI$1,0),0)</f>
        <v>0</v>
      </c>
      <c r="W20" s="1044">
        <f>VLOOKUP($D$3&amp;"_"&amp;W$3,データシート2!$A:$SI,MATCH($R$2&amp;"_"&amp;$B20,データシート2!$A$1:$SI$1,0),0)</f>
        <v>0</v>
      </c>
      <c r="X20" s="1044">
        <f>VLOOKUP($D$3&amp;"_"&amp;X$3,データシート2!$A:$SI,MATCH($R$2&amp;"_"&amp;$B20,データシート2!$A$1:$SI$1,0),0)</f>
        <v>0</v>
      </c>
      <c r="Y20" s="1044">
        <f>VLOOKUP($D$3&amp;"_"&amp;Y$3,データシート2!$A:$SI,MATCH($R$2&amp;"_"&amp;$B20,データシート2!$A$1:$SI$1,0),0)</f>
        <v>0</v>
      </c>
      <c r="Z20" s="1044">
        <f>VLOOKUP($D$3&amp;"_"&amp;Z$3,データシート2!$A:$SI,MATCH($R$2&amp;"_"&amp;$B20,データシート2!$A$1:$SI$1,0),0)</f>
        <v>0</v>
      </c>
      <c r="AA20" s="1044">
        <f>VLOOKUP($D$3&amp;"_"&amp;AA$3,データシート2!$A:$SI,MATCH($R$2&amp;"_"&amp;$B20,データシート2!$A$1:$SI$1,0),0)</f>
        <v>0</v>
      </c>
      <c r="AB20" s="1045">
        <f>VLOOKUP($D$3&amp;"_"&amp;AB$3,データシート2!$A:$SI,MATCH($R$2&amp;"_"&amp;$B20,データシート2!$A$1:$SI$1,0),0)</f>
        <v>0</v>
      </c>
      <c r="AE20" s="824" t="str">
        <f t="shared" si="0"/>
        <v>C</v>
      </c>
      <c r="AF20" s="825" t="str">
        <f t="shared" si="6"/>
        <v>鉱業,採石業,砂利採取業</v>
      </c>
      <c r="AG20" s="826" t="str">
        <f t="shared" si="7"/>
        <v/>
      </c>
      <c r="AH20" s="827" t="str">
        <f t="shared" si="3"/>
        <v/>
      </c>
      <c r="AI20" s="826" t="str">
        <f t="shared" si="4"/>
        <v/>
      </c>
      <c r="AJ20" s="828">
        <f>VLOOKUP($AG$3&amp;"_"&amp;AJ$3,データシート2!$A:$SI,MATCH($AJ$2&amp;"_"&amp;$AE20,データシート2!$A$1:$SI$1,0),0)</f>
        <v>56</v>
      </c>
      <c r="AK20" s="829">
        <f>VLOOKUP($AG$3&amp;"_"&amp;AK$3,データシート2!$A:$SI,MATCH($AJ$2&amp;"_"&amp;$AE20,データシート2!$A$1:$SI$1,0),0)</f>
        <v>55</v>
      </c>
      <c r="AL20" s="829">
        <f>VLOOKUP($AG$3&amp;"_"&amp;AL$3,データシート2!$A:$SI,MATCH($AJ$2&amp;"_"&amp;$AE20,データシート2!$A$1:$SI$1,0),0)</f>
        <v>56</v>
      </c>
      <c r="AM20" s="829">
        <f>VLOOKUP($AG$3&amp;"_"&amp;AM$3,データシート2!$A:$SI,MATCH($AJ$2&amp;"_"&amp;$AE20,データシート2!$A$1:$SI$1,0),0)</f>
        <v>57</v>
      </c>
      <c r="AN20" s="830">
        <f>VLOOKUP($AG$3&amp;"_"&amp;AN$3,データシート2!$A:$SI,MATCH($AJ$2&amp;"_"&amp;$AE20,データシート2!$A$1:$SI$1,0),0)</f>
        <v>61</v>
      </c>
      <c r="AO20" s="830">
        <f>VLOOKUP($AG$3&amp;"_"&amp;AO$3,データシート2!$A:$SI,MATCH($AJ$2&amp;"_"&amp;$AE20,データシート2!$A$1:$SI$1,0),0)</f>
        <v>63</v>
      </c>
      <c r="AP20" s="830">
        <f>VLOOKUP($AG$3&amp;"_"&amp;AP$3,データシート2!$A:$SI,MATCH($AJ$2&amp;"_"&amp;$AE20,データシート2!$A$1:$SI$1,0),0)</f>
        <v>60</v>
      </c>
      <c r="AQ20" s="830">
        <f>VLOOKUP($AG$3&amp;"_"&amp;AQ$3,データシート2!$A:$SI,MATCH($AJ$2&amp;"_"&amp;$AE20,データシート2!$A$1:$SI$1,0),0)</f>
        <v>65</v>
      </c>
      <c r="AR20" s="830">
        <f>VLOOKUP($AG$3&amp;"_"&amp;AR$3,データシート2!$A:$SI,MATCH($AJ$2&amp;"_"&amp;$AE20,データシート2!$A$1:$SI$1,0),0)</f>
        <v>62</v>
      </c>
      <c r="AS20" s="831">
        <f>VLOOKUP($AG$3&amp;"_"&amp;AS$3,データシート2!$A:$SI,MATCH($AJ$2&amp;"_"&amp;$AE20,データシート2!$A$1:$SI$1,0),0)</f>
        <v>60</v>
      </c>
      <c r="AT20" s="829">
        <f>VLOOKUP($AG$3&amp;"_"&amp;AT$3,データシート2!$A:$SI,MATCH($AT$2&amp;"_"&amp;$AE20,データシート2!$A$1:$SI$1,0),0)</f>
        <v>1006.4449999999999</v>
      </c>
      <c r="AU20" s="829">
        <f>VLOOKUP($AG$3&amp;"_"&amp;AU$3,データシート2!$A:$SI,MATCH($AT$2&amp;"_"&amp;$AE20,データシート2!$A$1:$SI$1,0),0)</f>
        <v>979.31399999999996</v>
      </c>
      <c r="AV20" s="829">
        <f>VLOOKUP($AG$3&amp;"_"&amp;AV$3,データシート2!$A:$SI,MATCH($AT$2&amp;"_"&amp;$AE20,データシート2!$A$1:$SI$1,0),0)</f>
        <v>968.28499999999997</v>
      </c>
      <c r="AW20" s="829">
        <f>VLOOKUP($AG$3&amp;"_"&amp;AW$3,データシート2!$A:$SI,MATCH($AT$2&amp;"_"&amp;$AE20,データシート2!$A$1:$SI$1,0),0)</f>
        <v>1106.9059999999999</v>
      </c>
      <c r="AX20" s="829">
        <f>VLOOKUP($AG$3&amp;"_"&amp;AX$3,データシート2!$A:$SI,MATCH($AT$2&amp;"_"&amp;$AE20,データシート2!$A$1:$SI$1,0),0)</f>
        <v>1162.923</v>
      </c>
      <c r="AY20" s="829">
        <f>VLOOKUP($AG$3&amp;"_"&amp;AY$3,データシート2!$A:$SI,MATCH($AT$2&amp;"_"&amp;$AE20,データシート2!$A$1:$SI$1,0),0)</f>
        <v>1156.58</v>
      </c>
      <c r="AZ20" s="829">
        <f>VLOOKUP($AG$3&amp;"_"&amp;AZ$3,データシート2!$A:$SI,MATCH($AT$2&amp;"_"&amp;$AE20,データシート2!$A$1:$SI$1,0),0)</f>
        <v>1150.049</v>
      </c>
      <c r="BA20" s="829">
        <f>VLOOKUP($AG$3&amp;"_"&amp;BA$3,データシート2!$A:$SI,MATCH($AT$2&amp;"_"&amp;$AE20,データシート2!$A$1:$SI$1,0),0)</f>
        <v>1316.04</v>
      </c>
      <c r="BB20" s="829">
        <f>VLOOKUP($AG$3&amp;"_"&amp;BB$3,データシート2!$A:$SI,MATCH($AT$2&amp;"_"&amp;$AE20,データシート2!$A$1:$SI$1,0),0)</f>
        <v>1250.4590000000001</v>
      </c>
      <c r="BC20" s="832">
        <f>VLOOKUP($AG$3&amp;"_"&amp;BC$3,データシート2!$A:$SI,MATCH($AT$2&amp;"_"&amp;$AE20,データシート2!$A$1:$SI$1,0),0)</f>
        <v>1197.9780000000001</v>
      </c>
    </row>
    <row r="21" spans="2:55" s="842" customFormat="1" ht="16.5" customHeight="1">
      <c r="B21" s="844"/>
      <c r="C21" s="854">
        <v>5</v>
      </c>
      <c r="D21" s="855" t="s">
        <v>312</v>
      </c>
      <c r="E21" s="854"/>
      <c r="F21" s="856"/>
      <c r="G21" s="857">
        <f>VLOOKUP($D$3&amp;"_"&amp;G$3,データシート2!$A:$SI,MATCH($G$2&amp;"_"&amp;$C21,データシート2!$A$1:$SI$1,0),0)</f>
        <v>0</v>
      </c>
      <c r="H21" s="858">
        <f>VLOOKUP($D$3&amp;"_"&amp;H$3,データシート2!$A:$SI,MATCH($G$2&amp;"_"&amp;$C21,データシート2!$A$1:$SI$1,0),0)</f>
        <v>0</v>
      </c>
      <c r="I21" s="858">
        <f>VLOOKUP($D$3&amp;"_"&amp;I$3,データシート2!$A:$SI,MATCH($G$2&amp;"_"&amp;$C21,データシート2!$A$1:$SI$1,0),0)</f>
        <v>0</v>
      </c>
      <c r="J21" s="858">
        <f>VLOOKUP($D$3&amp;"_"&amp;J$3,データシート2!$A:$SI,MATCH($G$2&amp;"_"&amp;$C21,データシート2!$A$1:$SI$1,0),0)</f>
        <v>0</v>
      </c>
      <c r="K21" s="859">
        <f>VLOOKUP($D$3&amp;"_"&amp;K$3,データシート2!$A:$SI,MATCH($G$2&amp;"_"&amp;$C21,データシート2!$A$1:$SI$1,0),0)</f>
        <v>0</v>
      </c>
      <c r="L21" s="859">
        <f>VLOOKUP($D$3&amp;"_"&amp;L$3,データシート2!$A:$SI,MATCH($G$2&amp;"_"&amp;$C21,データシート2!$A$1:$SI$1,0),0)</f>
        <v>0</v>
      </c>
      <c r="M21" s="859">
        <f>VLOOKUP($D$3&amp;"_"&amp;M$3,データシート2!$A:$SI,MATCH($G$2&amp;"_"&amp;$C21,データシート2!$A$1:$SI$1,0),0)</f>
        <v>0</v>
      </c>
      <c r="N21" s="859">
        <f>VLOOKUP($D$3&amp;"_"&amp;N$3,データシート2!$A:$SI,MATCH($G$2&amp;"_"&amp;$C21,データシート2!$A$1:$SI$1,0),0)</f>
        <v>0</v>
      </c>
      <c r="O21" s="859">
        <f>VLOOKUP($D$3&amp;"_"&amp;O$3,データシート2!$A:$SI,MATCH($G$2&amp;"_"&amp;$C21,データシート2!$A$1:$SI$1,0),0)</f>
        <v>0</v>
      </c>
      <c r="P21" s="859">
        <f>VLOOKUP($D$3&amp;"_"&amp;P$3,データシート2!$A:$SI,MATCH($G$2&amp;"_"&amp;$C21,データシート2!$A$1:$SI$1,0),0)</f>
        <v>0</v>
      </c>
      <c r="Q21" s="860">
        <f>VLOOKUP($D$3&amp;"_"&amp;Q$3,データシート2!$A:$SI,MATCH($G$2&amp;"_"&amp;$C21,データシート2!$A$1:$SI$1,0),0)</f>
        <v>0</v>
      </c>
      <c r="R21" s="1053">
        <f>VLOOKUP($D$3&amp;"_"&amp;R$3,データシート2!$A:$SI,MATCH($R$2&amp;"_"&amp;$C21,データシート2!$A$1:$SI$1,0),0)</f>
        <v>0</v>
      </c>
      <c r="S21" s="1054">
        <f>VLOOKUP($D$3&amp;"_"&amp;S$3,データシート2!$A:$SI,MATCH($R$2&amp;"_"&amp;$C21,データシート2!$A$1:$SI$1,0),0)</f>
        <v>0</v>
      </c>
      <c r="T21" s="1054">
        <f>VLOOKUP($D$3&amp;"_"&amp;T$3,データシート2!$A:$SI,MATCH($R$2&amp;"_"&amp;$C21,データシート2!$A$1:$SI$1,0),0)</f>
        <v>0</v>
      </c>
      <c r="U21" s="1054">
        <f>VLOOKUP($D$3&amp;"_"&amp;U$3,データシート2!$A:$SI,MATCH($R$2&amp;"_"&amp;$C21,データシート2!$A$1:$SI$1,0),0)</f>
        <v>0</v>
      </c>
      <c r="V21" s="1054">
        <f>VLOOKUP($D$3&amp;"_"&amp;V$3,データシート2!$A:$SI,MATCH($R$2&amp;"_"&amp;$C21,データシート2!$A$1:$SI$1,0),0)</f>
        <v>0</v>
      </c>
      <c r="W21" s="1054">
        <f>VLOOKUP($D$3&amp;"_"&amp;W$3,データシート2!$A:$SI,MATCH($R$2&amp;"_"&amp;$C21,データシート2!$A$1:$SI$1,0),0)</f>
        <v>0</v>
      </c>
      <c r="X21" s="1054">
        <f>VLOOKUP($D$3&amp;"_"&amp;X$3,データシート2!$A:$SI,MATCH($R$2&amp;"_"&amp;$C21,データシート2!$A$1:$SI$1,0),0)</f>
        <v>0</v>
      </c>
      <c r="Y21" s="1054">
        <f>VLOOKUP($D$3&amp;"_"&amp;Y$3,データシート2!$A:$SI,MATCH($R$2&amp;"_"&amp;$C21,データシート2!$A$1:$SI$1,0),0)</f>
        <v>0</v>
      </c>
      <c r="Z21" s="1054">
        <f>VLOOKUP($D$3&amp;"_"&amp;Z$3,データシート2!$A:$SI,MATCH($R$2&amp;"_"&amp;$C21,データシート2!$A$1:$SI$1,0),0)</f>
        <v>0</v>
      </c>
      <c r="AA21" s="1054">
        <f>VLOOKUP($D$3&amp;"_"&amp;AA$3,データシート2!$A:$SI,MATCH($R$2&amp;"_"&amp;$C21,データシート2!$A$1:$SI$1,0),0)</f>
        <v>0</v>
      </c>
      <c r="AB21" s="1055">
        <f>VLOOKUP($D$3&amp;"_"&amp;AB$3,データシート2!$A:$SI,MATCH($R$2&amp;"_"&amp;$C21,データシート2!$A$1:$SI$1,0),0)</f>
        <v>0</v>
      </c>
      <c r="AE21" s="844" t="str">
        <f t="shared" si="0"/>
        <v/>
      </c>
      <c r="AF21" s="854">
        <f t="shared" si="6"/>
        <v>5</v>
      </c>
      <c r="AG21" s="855" t="str">
        <f t="shared" si="7"/>
        <v>鉱業，採石業，砂利採取業</v>
      </c>
      <c r="AH21" s="854" t="str">
        <f t="shared" si="3"/>
        <v/>
      </c>
      <c r="AI21" s="856" t="str">
        <f t="shared" si="4"/>
        <v/>
      </c>
      <c r="AJ21" s="857">
        <f>VLOOKUP($AG$3&amp;"_"&amp;AJ$3,データシート2!$A:$SI,MATCH($AJ$2&amp;"_"&amp;$AF21,データシート2!$A$1:$SI$1,0),0)</f>
        <v>56</v>
      </c>
      <c r="AK21" s="858">
        <f>VLOOKUP($AG$3&amp;"_"&amp;AK$3,データシート2!$A:$SI,MATCH($AJ$2&amp;"_"&amp;$AF21,データシート2!$A$1:$SI$1,0),0)</f>
        <v>55</v>
      </c>
      <c r="AL21" s="858">
        <f>VLOOKUP($AG$3&amp;"_"&amp;AL$3,データシート2!$A:$SI,MATCH($AJ$2&amp;"_"&amp;$AF21,データシート2!$A$1:$SI$1,0),0)</f>
        <v>56</v>
      </c>
      <c r="AM21" s="858">
        <f>VLOOKUP($AG$3&amp;"_"&amp;AM$3,データシート2!$A:$SI,MATCH($AJ$2&amp;"_"&amp;$AF21,データシート2!$A$1:$SI$1,0),0)</f>
        <v>57</v>
      </c>
      <c r="AN21" s="859">
        <f>VLOOKUP($AG$3&amp;"_"&amp;AN$3,データシート2!$A:$SI,MATCH($AJ$2&amp;"_"&amp;$AF21,データシート2!$A$1:$SI$1,0),0)</f>
        <v>61</v>
      </c>
      <c r="AO21" s="859">
        <f>VLOOKUP($AG$3&amp;"_"&amp;AO$3,データシート2!$A:$SI,MATCH($AJ$2&amp;"_"&amp;$AF21,データシート2!$A$1:$SI$1,0),0)</f>
        <v>63</v>
      </c>
      <c r="AP21" s="859">
        <f>VLOOKUP($AG$3&amp;"_"&amp;AP$3,データシート2!$A:$SI,MATCH($AJ$2&amp;"_"&amp;$AF21,データシート2!$A$1:$SI$1,0),0)</f>
        <v>60</v>
      </c>
      <c r="AQ21" s="859">
        <f>VLOOKUP($AG$3&amp;"_"&amp;AQ$3,データシート2!$A:$SI,MATCH($AJ$2&amp;"_"&amp;$AF21,データシート2!$A$1:$SI$1,0),0)</f>
        <v>65</v>
      </c>
      <c r="AR21" s="859">
        <f>VLOOKUP($AG$3&amp;"_"&amp;AR$3,データシート2!$A:$SI,MATCH($AJ$2&amp;"_"&amp;$AF21,データシート2!$A$1:$SI$1,0),0)</f>
        <v>62</v>
      </c>
      <c r="AS21" s="860">
        <f>VLOOKUP($AG$3&amp;"_"&amp;AS$3,データシート2!$A:$SI,MATCH($AJ$2&amp;"_"&amp;$AF21,データシート2!$A$1:$SI$1,0),0)</f>
        <v>60</v>
      </c>
      <c r="AT21" s="858">
        <f>VLOOKUP($AG$3&amp;"_"&amp;AT$3,データシート2!$A:$SI,MATCH($AT$2&amp;"_"&amp;$AF21,データシート2!$A$1:$SI$1,0),0)</f>
        <v>1006.4449999999999</v>
      </c>
      <c r="AU21" s="858">
        <f>VLOOKUP($AG$3&amp;"_"&amp;AU$3,データシート2!$A:$SI,MATCH($AT$2&amp;"_"&amp;$AF21,データシート2!$A$1:$SI$1,0),0)</f>
        <v>979.31399999999996</v>
      </c>
      <c r="AV21" s="858">
        <f>VLOOKUP($AG$3&amp;"_"&amp;AV$3,データシート2!$A:$SI,MATCH($AT$2&amp;"_"&amp;$AF21,データシート2!$A$1:$SI$1,0),0)</f>
        <v>968.28499999999997</v>
      </c>
      <c r="AW21" s="858">
        <f>VLOOKUP($AG$3&amp;"_"&amp;AW$3,データシート2!$A:$SI,MATCH($AT$2&amp;"_"&amp;$AF21,データシート2!$A$1:$SI$1,0),0)</f>
        <v>1106.9059999999999</v>
      </c>
      <c r="AX21" s="858">
        <f>VLOOKUP($AG$3&amp;"_"&amp;AX$3,データシート2!$A:$SI,MATCH($AT$2&amp;"_"&amp;$AF21,データシート2!$A$1:$SI$1,0),0)</f>
        <v>1162.923</v>
      </c>
      <c r="AY21" s="858">
        <f>VLOOKUP($AG$3&amp;"_"&amp;AY$3,データシート2!$A:$SI,MATCH($AT$2&amp;"_"&amp;$AF21,データシート2!$A$1:$SI$1,0),0)</f>
        <v>1156.58</v>
      </c>
      <c r="AZ21" s="858">
        <f>VLOOKUP($AG$3&amp;"_"&amp;AZ$3,データシート2!$A:$SI,MATCH($AT$2&amp;"_"&amp;$AF21,データシート2!$A$1:$SI$1,0),0)</f>
        <v>1150.049</v>
      </c>
      <c r="BA21" s="858">
        <f>VLOOKUP($AG$3&amp;"_"&amp;BA$3,データシート2!$A:$SI,MATCH($AT$2&amp;"_"&amp;$AF21,データシート2!$A$1:$SI$1,0),0)</f>
        <v>1316.04</v>
      </c>
      <c r="BB21" s="858">
        <f>VLOOKUP($AG$3&amp;"_"&amp;BB$3,データシート2!$A:$SI,MATCH($AT$2&amp;"_"&amp;$AF21,データシート2!$A$1:$SI$1,0),0)</f>
        <v>1250.4590000000001</v>
      </c>
      <c r="BC21" s="861">
        <f>VLOOKUP($AG$3&amp;"_"&amp;BC$3,データシート2!$A:$SI,MATCH($AT$2&amp;"_"&amp;$AF21,データシート2!$A$1:$SI$1,0),0)</f>
        <v>1197.9780000000001</v>
      </c>
    </row>
    <row r="22" spans="2:55" s="23" customFormat="1" ht="20.45" customHeight="1">
      <c r="B22" s="824" t="s">
        <v>313</v>
      </c>
      <c r="C22" s="825" t="s">
        <v>314</v>
      </c>
      <c r="D22" s="826"/>
      <c r="E22" s="827"/>
      <c r="F22" s="826"/>
      <c r="G22" s="828">
        <f>VLOOKUP($D$3&amp;"_"&amp;G$3,データシート2!$A:$SI,MATCH($G$2&amp;"_"&amp;$B22,データシート2!$A$1:$SI$1,0),0)</f>
        <v>0</v>
      </c>
      <c r="H22" s="829">
        <f>VLOOKUP($D$3&amp;"_"&amp;H$3,データシート2!$A:$SI,MATCH($G$2&amp;"_"&amp;$B22,データシート2!$A$1:$SI$1,0),0)</f>
        <v>0</v>
      </c>
      <c r="I22" s="829">
        <f>VLOOKUP($D$3&amp;"_"&amp;I$3,データシート2!$A:$SI,MATCH($G$2&amp;"_"&amp;$B22,データシート2!$A$1:$SI$1,0),0)</f>
        <v>0</v>
      </c>
      <c r="J22" s="829">
        <f>VLOOKUP($D$3&amp;"_"&amp;J$3,データシート2!$A:$SI,MATCH($G$2&amp;"_"&amp;$B22,データシート2!$A$1:$SI$1,0),0)</f>
        <v>0</v>
      </c>
      <c r="K22" s="830">
        <f>VLOOKUP($D$3&amp;"_"&amp;K$3,データシート2!$A:$SI,MATCH($G$2&amp;"_"&amp;$B22,データシート2!$A$1:$SI$1,0),0)</f>
        <v>0</v>
      </c>
      <c r="L22" s="830">
        <f>VLOOKUP($D$3&amp;"_"&amp;L$3,データシート2!$A:$SI,MATCH($G$2&amp;"_"&amp;$B22,データシート2!$A$1:$SI$1,0),0)</f>
        <v>0</v>
      </c>
      <c r="M22" s="830">
        <f>VLOOKUP($D$3&amp;"_"&amp;M$3,データシート2!$A:$SI,MATCH($G$2&amp;"_"&amp;$B22,データシート2!$A$1:$SI$1,0),0)</f>
        <v>0</v>
      </c>
      <c r="N22" s="830">
        <f>VLOOKUP($D$3&amp;"_"&amp;N$3,データシート2!$A:$SI,MATCH($G$2&amp;"_"&amp;$B22,データシート2!$A$1:$SI$1,0),0)</f>
        <v>0</v>
      </c>
      <c r="O22" s="830">
        <f>VLOOKUP($D$3&amp;"_"&amp;O$3,データシート2!$A:$SI,MATCH($G$2&amp;"_"&amp;$B22,データシート2!$A$1:$SI$1,0),0)</f>
        <v>0</v>
      </c>
      <c r="P22" s="830">
        <f>VLOOKUP($D$3&amp;"_"&amp;P$3,データシート2!$A:$SI,MATCH($G$2&amp;"_"&amp;$B22,データシート2!$A$1:$SI$1,0),0)</f>
        <v>0</v>
      </c>
      <c r="Q22" s="831">
        <f>VLOOKUP($D$3&amp;"_"&amp;Q$3,データシート2!$A:$SI,MATCH($G$2&amp;"_"&amp;$B22,データシート2!$A$1:$SI$1,0),0)</f>
        <v>0</v>
      </c>
      <c r="R22" s="1043">
        <f>VLOOKUP($D$3&amp;"_"&amp;R$3,データシート2!$A:$SI,MATCH($R$2&amp;"_"&amp;$B22,データシート2!$A$1:$SI$1,0),0)</f>
        <v>0</v>
      </c>
      <c r="S22" s="1044">
        <f>VLOOKUP($D$3&amp;"_"&amp;S$3,データシート2!$A:$SI,MATCH($R$2&amp;"_"&amp;$B22,データシート2!$A$1:$SI$1,0),0)</f>
        <v>0</v>
      </c>
      <c r="T22" s="1044">
        <f>VLOOKUP($D$3&amp;"_"&amp;T$3,データシート2!$A:$SI,MATCH($R$2&amp;"_"&amp;$B22,データシート2!$A$1:$SI$1,0),0)</f>
        <v>0</v>
      </c>
      <c r="U22" s="1044">
        <f>VLOOKUP($D$3&amp;"_"&amp;U$3,データシート2!$A:$SI,MATCH($R$2&amp;"_"&amp;$B22,データシート2!$A$1:$SI$1,0),0)</f>
        <v>0</v>
      </c>
      <c r="V22" s="1044">
        <f>VLOOKUP($D$3&amp;"_"&amp;V$3,データシート2!$A:$SI,MATCH($R$2&amp;"_"&amp;$B22,データシート2!$A$1:$SI$1,0),0)</f>
        <v>0</v>
      </c>
      <c r="W22" s="1044">
        <f>VLOOKUP($D$3&amp;"_"&amp;W$3,データシート2!$A:$SI,MATCH($R$2&amp;"_"&amp;$B22,データシート2!$A$1:$SI$1,0),0)</f>
        <v>0</v>
      </c>
      <c r="X22" s="1044">
        <f>VLOOKUP($D$3&amp;"_"&amp;X$3,データシート2!$A:$SI,MATCH($R$2&amp;"_"&amp;$B22,データシート2!$A$1:$SI$1,0),0)</f>
        <v>0</v>
      </c>
      <c r="Y22" s="1044">
        <f>VLOOKUP($D$3&amp;"_"&amp;Y$3,データシート2!$A:$SI,MATCH($R$2&amp;"_"&amp;$B22,データシート2!$A$1:$SI$1,0),0)</f>
        <v>0</v>
      </c>
      <c r="Z22" s="1044">
        <f>VLOOKUP($D$3&amp;"_"&amp;Z$3,データシート2!$A:$SI,MATCH($R$2&amp;"_"&amp;$B22,データシート2!$A$1:$SI$1,0),0)</f>
        <v>0</v>
      </c>
      <c r="AA22" s="1044">
        <f>VLOOKUP($D$3&amp;"_"&amp;AA$3,データシート2!$A:$SI,MATCH($R$2&amp;"_"&amp;$B22,データシート2!$A$1:$SI$1,0),0)</f>
        <v>0</v>
      </c>
      <c r="AB22" s="1045">
        <f>VLOOKUP($D$3&amp;"_"&amp;AB$3,データシート2!$A:$SI,MATCH($R$2&amp;"_"&amp;$B22,データシート2!$A$1:$SI$1,0),0)</f>
        <v>0</v>
      </c>
      <c r="AE22" s="824" t="str">
        <f t="shared" si="0"/>
        <v>D</v>
      </c>
      <c r="AF22" s="825" t="str">
        <f t="shared" si="6"/>
        <v>建設業</v>
      </c>
      <c r="AG22" s="826" t="str">
        <f t="shared" si="7"/>
        <v/>
      </c>
      <c r="AH22" s="827" t="str">
        <f t="shared" si="3"/>
        <v/>
      </c>
      <c r="AI22" s="826" t="str">
        <f t="shared" si="4"/>
        <v/>
      </c>
      <c r="AJ22" s="828">
        <f>VLOOKUP($AG$3&amp;"_"&amp;AJ$3,データシート2!$A:$SI,MATCH($AJ$2&amp;"_"&amp;$AE22,データシート2!$A$1:$SI$1,0),0)</f>
        <v>10</v>
      </c>
      <c r="AK22" s="829">
        <f>VLOOKUP($AG$3&amp;"_"&amp;AK$3,データシート2!$A:$SI,MATCH($AJ$2&amp;"_"&amp;$AE22,データシート2!$A$1:$SI$1,0),0)</f>
        <v>14</v>
      </c>
      <c r="AL22" s="829">
        <f>VLOOKUP($AG$3&amp;"_"&amp;AL$3,データシート2!$A:$SI,MATCH($AJ$2&amp;"_"&amp;$AE22,データシート2!$A$1:$SI$1,0),0)</f>
        <v>15</v>
      </c>
      <c r="AM22" s="829">
        <f>VLOOKUP($AG$3&amp;"_"&amp;AM$3,データシート2!$A:$SI,MATCH($AJ$2&amp;"_"&amp;$AE22,データシート2!$A$1:$SI$1,0),0)</f>
        <v>12</v>
      </c>
      <c r="AN22" s="830">
        <f>VLOOKUP($AG$3&amp;"_"&amp;AN$3,データシート2!$A:$SI,MATCH($AJ$2&amp;"_"&amp;$AE22,データシート2!$A$1:$SI$1,0),0)</f>
        <v>10</v>
      </c>
      <c r="AO22" s="830">
        <f>VLOOKUP($AG$3&amp;"_"&amp;AO$3,データシート2!$A:$SI,MATCH($AJ$2&amp;"_"&amp;$AE22,データシート2!$A$1:$SI$1,0),0)</f>
        <v>10</v>
      </c>
      <c r="AP22" s="830">
        <f>VLOOKUP($AG$3&amp;"_"&amp;AP$3,データシート2!$A:$SI,MATCH($AJ$2&amp;"_"&amp;$AE22,データシート2!$A$1:$SI$1,0),0)</f>
        <v>10</v>
      </c>
      <c r="AQ22" s="830">
        <f>VLOOKUP($AG$3&amp;"_"&amp;AQ$3,データシート2!$A:$SI,MATCH($AJ$2&amp;"_"&amp;$AE22,データシート2!$A$1:$SI$1,0),0)</f>
        <v>9</v>
      </c>
      <c r="AR22" s="830">
        <f>VLOOKUP($AG$3&amp;"_"&amp;AR$3,データシート2!$A:$SI,MATCH($AJ$2&amp;"_"&amp;$AE22,データシート2!$A$1:$SI$1,0),0)</f>
        <v>8</v>
      </c>
      <c r="AS22" s="831">
        <f>VLOOKUP($AG$3&amp;"_"&amp;AS$3,データシート2!$A:$SI,MATCH($AJ$2&amp;"_"&amp;$AE22,データシート2!$A$1:$SI$1,0),0)</f>
        <v>9</v>
      </c>
      <c r="AT22" s="829">
        <f>VLOOKUP($AG$3&amp;"_"&amp;AT$3,データシート2!$A:$SI,MATCH($AT$2&amp;"_"&amp;$AE22,データシート2!$A$1:$SI$1,0),0)</f>
        <v>39.667000000000002</v>
      </c>
      <c r="AU22" s="829">
        <f>VLOOKUP($AG$3&amp;"_"&amp;AU$3,データシート2!$A:$SI,MATCH($AT$2&amp;"_"&amp;$AE22,データシート2!$A$1:$SI$1,0),0)</f>
        <v>55.277999999999999</v>
      </c>
      <c r="AV22" s="829">
        <f>VLOOKUP($AG$3&amp;"_"&amp;AV$3,データシート2!$A:$SI,MATCH($AT$2&amp;"_"&amp;$AE22,データシート2!$A$1:$SI$1,0),0)</f>
        <v>53.156999999999996</v>
      </c>
      <c r="AW22" s="829">
        <f>VLOOKUP($AG$3&amp;"_"&amp;AW$3,データシート2!$A:$SI,MATCH($AT$2&amp;"_"&amp;$AE22,データシート2!$A$1:$SI$1,0),0)</f>
        <v>39.914000000000001</v>
      </c>
      <c r="AX22" s="829">
        <f>VLOOKUP($AG$3&amp;"_"&amp;AX$3,データシート2!$A:$SI,MATCH($AT$2&amp;"_"&amp;$AE22,データシート2!$A$1:$SI$1,0),0)</f>
        <v>43.261000000000003</v>
      </c>
      <c r="AY22" s="829">
        <f>VLOOKUP($AG$3&amp;"_"&amp;AY$3,データシート2!$A:$SI,MATCH($AT$2&amp;"_"&amp;$AE22,データシート2!$A$1:$SI$1,0),0)</f>
        <v>49.012999999999998</v>
      </c>
      <c r="AZ22" s="829">
        <f>VLOOKUP($AG$3&amp;"_"&amp;AZ$3,データシート2!$A:$SI,MATCH($AT$2&amp;"_"&amp;$AE22,データシート2!$A$1:$SI$1,0),0)</f>
        <v>40.795000000000002</v>
      </c>
      <c r="BA22" s="829">
        <f>VLOOKUP($AG$3&amp;"_"&amp;BA$3,データシート2!$A:$SI,MATCH($AT$2&amp;"_"&amp;$AE22,データシート2!$A$1:$SI$1,0),0)</f>
        <v>33.704000000000001</v>
      </c>
      <c r="BB22" s="829">
        <f>VLOOKUP($AG$3&amp;"_"&amp;BB$3,データシート2!$A:$SI,MATCH($AT$2&amp;"_"&amp;$AE22,データシート2!$A$1:$SI$1,0),0)</f>
        <v>28.256</v>
      </c>
      <c r="BC22" s="832">
        <f>VLOOKUP($AG$3&amp;"_"&amp;BC$3,データシート2!$A:$SI,MATCH($AT$2&amp;"_"&amp;$AE22,データシート2!$A$1:$SI$1,0),0)</f>
        <v>31.28</v>
      </c>
    </row>
    <row r="23" spans="2:55" s="842" customFormat="1" ht="16.5" customHeight="1">
      <c r="B23" s="833"/>
      <c r="C23" s="834">
        <v>6</v>
      </c>
      <c r="D23" s="835" t="s">
        <v>315</v>
      </c>
      <c r="E23" s="834"/>
      <c r="F23" s="836"/>
      <c r="G23" s="853">
        <f>VLOOKUP($D$3&amp;"_"&amp;G$3,データシート2!$A:$SI,MATCH($G$2&amp;"_"&amp;$C23,データシート2!$A$1:$SI$1,0),0)</f>
        <v>0</v>
      </c>
      <c r="H23" s="838">
        <f>VLOOKUP($D$3&amp;"_"&amp;H$3,データシート2!$A:$SI,MATCH($G$2&amp;"_"&amp;$C23,データシート2!$A$1:$SI$1,0),0)</f>
        <v>0</v>
      </c>
      <c r="I23" s="838">
        <f>VLOOKUP($D$3&amp;"_"&amp;I$3,データシート2!$A:$SI,MATCH($G$2&amp;"_"&amp;$C23,データシート2!$A$1:$SI$1,0),0)</f>
        <v>0</v>
      </c>
      <c r="J23" s="838">
        <f>VLOOKUP($D$3&amp;"_"&amp;J$3,データシート2!$A:$SI,MATCH($G$2&amp;"_"&amp;$C23,データシート2!$A$1:$SI$1,0),0)</f>
        <v>0</v>
      </c>
      <c r="K23" s="839">
        <f>VLOOKUP($D$3&amp;"_"&amp;K$3,データシート2!$A:$SI,MATCH($G$2&amp;"_"&amp;$C23,データシート2!$A$1:$SI$1,0),0)</f>
        <v>0</v>
      </c>
      <c r="L23" s="839">
        <f>VLOOKUP($D$3&amp;"_"&amp;L$3,データシート2!$A:$SI,MATCH($G$2&amp;"_"&amp;$C23,データシート2!$A$1:$SI$1,0),0)</f>
        <v>0</v>
      </c>
      <c r="M23" s="839">
        <f>VLOOKUP($D$3&amp;"_"&amp;M$3,データシート2!$A:$SI,MATCH($G$2&amp;"_"&amp;$C23,データシート2!$A$1:$SI$1,0),0)</f>
        <v>0</v>
      </c>
      <c r="N23" s="839">
        <f>VLOOKUP($D$3&amp;"_"&amp;N$3,データシート2!$A:$SI,MATCH($G$2&amp;"_"&amp;$C23,データシート2!$A$1:$SI$1,0),0)</f>
        <v>0</v>
      </c>
      <c r="O23" s="839">
        <f>VLOOKUP($D$3&amp;"_"&amp;O$3,データシート2!$A:$SI,MATCH($G$2&amp;"_"&amp;$C23,データシート2!$A$1:$SI$1,0),0)</f>
        <v>0</v>
      </c>
      <c r="P23" s="839">
        <f>VLOOKUP($D$3&amp;"_"&amp;P$3,データシート2!$A:$SI,MATCH($G$2&amp;"_"&amp;$C23,データシート2!$A$1:$SI$1,0),0)</f>
        <v>0</v>
      </c>
      <c r="Q23" s="840">
        <f>VLOOKUP($D$3&amp;"_"&amp;Q$3,データシート2!$A:$SI,MATCH($G$2&amp;"_"&amp;$C23,データシート2!$A$1:$SI$1,0),0)</f>
        <v>0</v>
      </c>
      <c r="R23" s="1052">
        <f>VLOOKUP($D$3&amp;"_"&amp;R$3,データシート2!$A:$SI,MATCH($R$2&amp;"_"&amp;$C23,データシート2!$A$1:$SI$1,0),0)</f>
        <v>0</v>
      </c>
      <c r="S23" s="1047">
        <f>VLOOKUP($D$3&amp;"_"&amp;S$3,データシート2!$A:$SI,MATCH($R$2&amp;"_"&amp;$C23,データシート2!$A$1:$SI$1,0),0)</f>
        <v>0</v>
      </c>
      <c r="T23" s="1047">
        <f>VLOOKUP($D$3&amp;"_"&amp;T$3,データシート2!$A:$SI,MATCH($R$2&amp;"_"&amp;$C23,データシート2!$A$1:$SI$1,0),0)</f>
        <v>0</v>
      </c>
      <c r="U23" s="1047">
        <f>VLOOKUP($D$3&amp;"_"&amp;U$3,データシート2!$A:$SI,MATCH($R$2&amp;"_"&amp;$C23,データシート2!$A$1:$SI$1,0),0)</f>
        <v>0</v>
      </c>
      <c r="V23" s="1047">
        <f>VLOOKUP($D$3&amp;"_"&amp;V$3,データシート2!$A:$SI,MATCH($R$2&amp;"_"&amp;$C23,データシート2!$A$1:$SI$1,0),0)</f>
        <v>0</v>
      </c>
      <c r="W23" s="1047">
        <f>VLOOKUP($D$3&amp;"_"&amp;W$3,データシート2!$A:$SI,MATCH($R$2&amp;"_"&amp;$C23,データシート2!$A$1:$SI$1,0),0)</f>
        <v>0</v>
      </c>
      <c r="X23" s="1047">
        <f>VLOOKUP($D$3&amp;"_"&amp;X$3,データシート2!$A:$SI,MATCH($R$2&amp;"_"&amp;$C23,データシート2!$A$1:$SI$1,0),0)</f>
        <v>0</v>
      </c>
      <c r="Y23" s="1047">
        <f>VLOOKUP($D$3&amp;"_"&amp;Y$3,データシート2!$A:$SI,MATCH($R$2&amp;"_"&amp;$C23,データシート2!$A$1:$SI$1,0),0)</f>
        <v>0</v>
      </c>
      <c r="Z23" s="1047">
        <f>VLOOKUP($D$3&amp;"_"&amp;Z$3,データシート2!$A:$SI,MATCH($R$2&amp;"_"&amp;$C23,データシート2!$A$1:$SI$1,0),0)</f>
        <v>0</v>
      </c>
      <c r="AA23" s="1047">
        <f>VLOOKUP($D$3&amp;"_"&amp;AA$3,データシート2!$A:$SI,MATCH($R$2&amp;"_"&amp;$C23,データシート2!$A$1:$SI$1,0),0)</f>
        <v>0</v>
      </c>
      <c r="AB23" s="1048">
        <f>VLOOKUP($D$3&amp;"_"&amp;AB$3,データシート2!$A:$SI,MATCH($R$2&amp;"_"&amp;$C23,データシート2!$A$1:$SI$1,0),0)</f>
        <v>0</v>
      </c>
      <c r="AE23" s="833" t="str">
        <f t="shared" si="0"/>
        <v/>
      </c>
      <c r="AF23" s="834">
        <f t="shared" si="6"/>
        <v>6</v>
      </c>
      <c r="AG23" s="835" t="str">
        <f t="shared" si="7"/>
        <v>総合工事業</v>
      </c>
      <c r="AH23" s="834" t="str">
        <f t="shared" si="3"/>
        <v/>
      </c>
      <c r="AI23" s="836" t="str">
        <f t="shared" si="4"/>
        <v/>
      </c>
      <c r="AJ23" s="853">
        <f>VLOOKUP($AG$3&amp;"_"&amp;AJ$3,データシート2!$A:$SI,MATCH($AJ$2&amp;"_"&amp;$AF23,データシート2!$A$1:$SI$1,0),0)</f>
        <v>7</v>
      </c>
      <c r="AK23" s="838">
        <f>VLOOKUP($AG$3&amp;"_"&amp;AK$3,データシート2!$A:$SI,MATCH($AJ$2&amp;"_"&amp;$AF23,データシート2!$A$1:$SI$1,0),0)</f>
        <v>11</v>
      </c>
      <c r="AL23" s="838">
        <f>VLOOKUP($AG$3&amp;"_"&amp;AL$3,データシート2!$A:$SI,MATCH($AJ$2&amp;"_"&amp;$AF23,データシート2!$A$1:$SI$1,0),0)</f>
        <v>12</v>
      </c>
      <c r="AM23" s="838">
        <f>VLOOKUP($AG$3&amp;"_"&amp;AM$3,データシート2!$A:$SI,MATCH($AJ$2&amp;"_"&amp;$AF23,データシート2!$A$1:$SI$1,0),0)</f>
        <v>10</v>
      </c>
      <c r="AN23" s="839">
        <f>VLOOKUP($AG$3&amp;"_"&amp;AN$3,データシート2!$A:$SI,MATCH($AJ$2&amp;"_"&amp;$AF23,データシート2!$A$1:$SI$1,0),0)</f>
        <v>10</v>
      </c>
      <c r="AO23" s="839">
        <f>VLOOKUP($AG$3&amp;"_"&amp;AO$3,データシート2!$A:$SI,MATCH($AJ$2&amp;"_"&amp;$AF23,データシート2!$A$1:$SI$1,0),0)</f>
        <v>10</v>
      </c>
      <c r="AP23" s="839">
        <f>VLOOKUP($AG$3&amp;"_"&amp;AP$3,データシート2!$A:$SI,MATCH($AJ$2&amp;"_"&amp;$AF23,データシート2!$A$1:$SI$1,0),0)</f>
        <v>9</v>
      </c>
      <c r="AQ23" s="839">
        <f>VLOOKUP($AG$3&amp;"_"&amp;AQ$3,データシート2!$A:$SI,MATCH($AJ$2&amp;"_"&amp;$AF23,データシート2!$A$1:$SI$1,0),0)</f>
        <v>9</v>
      </c>
      <c r="AR23" s="839">
        <f>VLOOKUP($AG$3&amp;"_"&amp;AR$3,データシート2!$A:$SI,MATCH($AJ$2&amp;"_"&amp;$AF23,データシート2!$A$1:$SI$1,0),0)</f>
        <v>8</v>
      </c>
      <c r="AS23" s="840">
        <f>VLOOKUP($AG$3&amp;"_"&amp;AS$3,データシート2!$A:$SI,MATCH($AJ$2&amp;"_"&amp;$AF23,データシート2!$A$1:$SI$1,0),0)</f>
        <v>9</v>
      </c>
      <c r="AT23" s="838">
        <f>VLOOKUP($AG$3&amp;"_"&amp;AT$3,データシート2!$A:$SI,MATCH($AT$2&amp;"_"&amp;$AF23,データシート2!$A$1:$SI$1,0),0)</f>
        <v>29.07</v>
      </c>
      <c r="AU23" s="838">
        <f>VLOOKUP($AG$3&amp;"_"&amp;AU$3,データシート2!$A:$SI,MATCH($AT$2&amp;"_"&amp;$AF23,データシート2!$A$1:$SI$1,0),0)</f>
        <v>45.631999999999998</v>
      </c>
      <c r="AV23" s="838">
        <f>VLOOKUP($AG$3&amp;"_"&amp;AV$3,データシート2!$A:$SI,MATCH($AT$2&amp;"_"&amp;$AF23,データシート2!$A$1:$SI$1,0),0)</f>
        <v>39.427</v>
      </c>
      <c r="AW23" s="838">
        <f>VLOOKUP($AG$3&amp;"_"&amp;AW$3,データシート2!$A:$SI,MATCH($AT$2&amp;"_"&amp;$AF23,データシート2!$A$1:$SI$1,0),0)</f>
        <v>36.356000000000002</v>
      </c>
      <c r="AX23" s="838">
        <f>VLOOKUP($AG$3&amp;"_"&amp;AX$3,データシート2!$A:$SI,MATCH($AT$2&amp;"_"&amp;$AF23,データシート2!$A$1:$SI$1,0),0)</f>
        <v>43.261000000000003</v>
      </c>
      <c r="AY23" s="838">
        <f>VLOOKUP($AG$3&amp;"_"&amp;AY$3,データシート2!$A:$SI,MATCH($AT$2&amp;"_"&amp;$AF23,データシート2!$A$1:$SI$1,0),0)</f>
        <v>49.012999999999998</v>
      </c>
      <c r="AZ23" s="838">
        <f>VLOOKUP($AG$3&amp;"_"&amp;AZ$3,データシート2!$A:$SI,MATCH($AT$2&amp;"_"&amp;$AF23,データシート2!$A$1:$SI$1,0),0)</f>
        <v>34.195999999999998</v>
      </c>
      <c r="BA23" s="838">
        <f>VLOOKUP($AG$3&amp;"_"&amp;BA$3,データシート2!$A:$SI,MATCH($AT$2&amp;"_"&amp;$AF23,データシート2!$A$1:$SI$1,0),0)</f>
        <v>33.704000000000001</v>
      </c>
      <c r="BB23" s="838">
        <f>VLOOKUP($AG$3&amp;"_"&amp;BB$3,データシート2!$A:$SI,MATCH($AT$2&amp;"_"&amp;$AF23,データシート2!$A$1:$SI$1,0),0)</f>
        <v>28.256</v>
      </c>
      <c r="BC23" s="841">
        <f>VLOOKUP($AG$3&amp;"_"&amp;BC$3,データシート2!$A:$SI,MATCH($AT$2&amp;"_"&amp;$AF23,データシート2!$A$1:$SI$1,0),0)</f>
        <v>31.28</v>
      </c>
    </row>
    <row r="24" spans="2:55" s="842" customFormat="1" ht="16.5" customHeight="1">
      <c r="B24" s="833"/>
      <c r="C24" s="862">
        <v>7</v>
      </c>
      <c r="D24" s="863" t="s">
        <v>316</v>
      </c>
      <c r="E24" s="862"/>
      <c r="F24" s="864"/>
      <c r="G24" s="865">
        <f>VLOOKUP($D$3&amp;"_"&amp;G$3,データシート2!$A:$SI,MATCH($G$2&amp;"_"&amp;$C24,データシート2!$A$1:$SI$1,0),0)</f>
        <v>0</v>
      </c>
      <c r="H24" s="866">
        <f>VLOOKUP($D$3&amp;"_"&amp;H$3,データシート2!$A:$SI,MATCH($G$2&amp;"_"&amp;$C24,データシート2!$A$1:$SI$1,0),0)</f>
        <v>0</v>
      </c>
      <c r="I24" s="866">
        <f>VLOOKUP($D$3&amp;"_"&amp;I$3,データシート2!$A:$SI,MATCH($G$2&amp;"_"&amp;$C24,データシート2!$A$1:$SI$1,0),0)</f>
        <v>0</v>
      </c>
      <c r="J24" s="866">
        <f>VLOOKUP($D$3&amp;"_"&amp;J$3,データシート2!$A:$SI,MATCH($G$2&amp;"_"&amp;$C24,データシート2!$A$1:$SI$1,0),0)</f>
        <v>0</v>
      </c>
      <c r="K24" s="867">
        <f>VLOOKUP($D$3&amp;"_"&amp;K$3,データシート2!$A:$SI,MATCH($G$2&amp;"_"&amp;$C24,データシート2!$A$1:$SI$1,0),0)</f>
        <v>0</v>
      </c>
      <c r="L24" s="867">
        <f>VLOOKUP($D$3&amp;"_"&amp;L$3,データシート2!$A:$SI,MATCH($G$2&amp;"_"&amp;$C24,データシート2!$A$1:$SI$1,0),0)</f>
        <v>0</v>
      </c>
      <c r="M24" s="867">
        <f>VLOOKUP($D$3&amp;"_"&amp;M$3,データシート2!$A:$SI,MATCH($G$2&amp;"_"&amp;$C24,データシート2!$A$1:$SI$1,0),0)</f>
        <v>0</v>
      </c>
      <c r="N24" s="867">
        <f>VLOOKUP($D$3&amp;"_"&amp;N$3,データシート2!$A:$SI,MATCH($G$2&amp;"_"&amp;$C24,データシート2!$A$1:$SI$1,0),0)</f>
        <v>0</v>
      </c>
      <c r="O24" s="867">
        <f>VLOOKUP($D$3&amp;"_"&amp;O$3,データシート2!$A:$SI,MATCH($G$2&amp;"_"&amp;$C24,データシート2!$A$1:$SI$1,0),0)</f>
        <v>0</v>
      </c>
      <c r="P24" s="867">
        <f>VLOOKUP($D$3&amp;"_"&amp;P$3,データシート2!$A:$SI,MATCH($G$2&amp;"_"&amp;$C24,データシート2!$A$1:$SI$1,0),0)</f>
        <v>0</v>
      </c>
      <c r="Q24" s="868">
        <f>VLOOKUP($D$3&amp;"_"&amp;Q$3,データシート2!$A:$SI,MATCH($G$2&amp;"_"&amp;$C24,データシート2!$A$1:$SI$1,0),0)</f>
        <v>0</v>
      </c>
      <c r="R24" s="1056">
        <f>VLOOKUP($D$3&amp;"_"&amp;R$3,データシート2!$A:$SI,MATCH($R$2&amp;"_"&amp;$C24,データシート2!$A$1:$SI$1,0),0)</f>
        <v>0</v>
      </c>
      <c r="S24" s="1057">
        <f>VLOOKUP($D$3&amp;"_"&amp;S$3,データシート2!$A:$SI,MATCH($R$2&amp;"_"&amp;$C24,データシート2!$A$1:$SI$1,0),0)</f>
        <v>0</v>
      </c>
      <c r="T24" s="1057">
        <f>VLOOKUP($D$3&amp;"_"&amp;T$3,データシート2!$A:$SI,MATCH($R$2&amp;"_"&amp;$C24,データシート2!$A$1:$SI$1,0),0)</f>
        <v>0</v>
      </c>
      <c r="U24" s="1057">
        <f>VLOOKUP($D$3&amp;"_"&amp;U$3,データシート2!$A:$SI,MATCH($R$2&amp;"_"&amp;$C24,データシート2!$A$1:$SI$1,0),0)</f>
        <v>0</v>
      </c>
      <c r="V24" s="1057">
        <f>VLOOKUP($D$3&amp;"_"&amp;V$3,データシート2!$A:$SI,MATCH($R$2&amp;"_"&amp;$C24,データシート2!$A$1:$SI$1,0),0)</f>
        <v>0</v>
      </c>
      <c r="W24" s="1057">
        <f>VLOOKUP($D$3&amp;"_"&amp;W$3,データシート2!$A:$SI,MATCH($R$2&amp;"_"&amp;$C24,データシート2!$A$1:$SI$1,0),0)</f>
        <v>0</v>
      </c>
      <c r="X24" s="1057">
        <f>VLOOKUP($D$3&amp;"_"&amp;X$3,データシート2!$A:$SI,MATCH($R$2&amp;"_"&amp;$C24,データシート2!$A$1:$SI$1,0),0)</f>
        <v>0</v>
      </c>
      <c r="Y24" s="1057">
        <f>VLOOKUP($D$3&amp;"_"&amp;Y$3,データシート2!$A:$SI,MATCH($R$2&amp;"_"&amp;$C24,データシート2!$A$1:$SI$1,0),0)</f>
        <v>0</v>
      </c>
      <c r="Z24" s="1057">
        <f>VLOOKUP($D$3&amp;"_"&amp;Z$3,データシート2!$A:$SI,MATCH($R$2&amp;"_"&amp;$C24,データシート2!$A$1:$SI$1,0),0)</f>
        <v>0</v>
      </c>
      <c r="AA24" s="1057">
        <f>VLOOKUP($D$3&amp;"_"&amp;AA$3,データシート2!$A:$SI,MATCH($R$2&amp;"_"&amp;$C24,データシート2!$A$1:$SI$1,0),0)</f>
        <v>0</v>
      </c>
      <c r="AB24" s="1058">
        <f>VLOOKUP($D$3&amp;"_"&amp;AB$3,データシート2!$A:$SI,MATCH($R$2&amp;"_"&amp;$C24,データシート2!$A$1:$SI$1,0),0)</f>
        <v>0</v>
      </c>
      <c r="AE24" s="833" t="str">
        <f t="shared" si="0"/>
        <v/>
      </c>
      <c r="AF24" s="862">
        <f t="shared" si="6"/>
        <v>7</v>
      </c>
      <c r="AG24" s="863" t="str">
        <f t="shared" si="7"/>
        <v>職別工事業(設備工事業を除く)</v>
      </c>
      <c r="AH24" s="862" t="str">
        <f t="shared" si="3"/>
        <v/>
      </c>
      <c r="AI24" s="864" t="str">
        <f t="shared" si="4"/>
        <v/>
      </c>
      <c r="AJ24" s="865">
        <f>VLOOKUP($AG$3&amp;"_"&amp;AJ$3,データシート2!$A:$SI,MATCH($AJ$2&amp;"_"&amp;$AF24,データシート2!$A$1:$SI$1,0),0)</f>
        <v>3</v>
      </c>
      <c r="AK24" s="866">
        <f>VLOOKUP($AG$3&amp;"_"&amp;AK$3,データシート2!$A:$SI,MATCH($AJ$2&amp;"_"&amp;$AF24,データシート2!$A$1:$SI$1,0),0)</f>
        <v>3</v>
      </c>
      <c r="AL24" s="866">
        <f>VLOOKUP($AG$3&amp;"_"&amp;AL$3,データシート2!$A:$SI,MATCH($AJ$2&amp;"_"&amp;$AF24,データシート2!$A$1:$SI$1,0),0)</f>
        <v>1</v>
      </c>
      <c r="AM24" s="866">
        <f>VLOOKUP($AG$3&amp;"_"&amp;AM$3,データシート2!$A:$SI,MATCH($AJ$2&amp;"_"&amp;$AF24,データシート2!$A$1:$SI$1,0),0)</f>
        <v>1</v>
      </c>
      <c r="AN24" s="867">
        <f>VLOOKUP($AG$3&amp;"_"&amp;AN$3,データシート2!$A:$SI,MATCH($AJ$2&amp;"_"&amp;$AF24,データシート2!$A$1:$SI$1,0),0)</f>
        <v>0</v>
      </c>
      <c r="AO24" s="867">
        <f>VLOOKUP($AG$3&amp;"_"&amp;AO$3,データシート2!$A:$SI,MATCH($AJ$2&amp;"_"&amp;$AF24,データシート2!$A$1:$SI$1,0),0)</f>
        <v>0</v>
      </c>
      <c r="AP24" s="867">
        <f>VLOOKUP($AG$3&amp;"_"&amp;AP$3,データシート2!$A:$SI,MATCH($AJ$2&amp;"_"&amp;$AF24,データシート2!$A$1:$SI$1,0),0)</f>
        <v>0</v>
      </c>
      <c r="AQ24" s="867">
        <f>VLOOKUP($AG$3&amp;"_"&amp;AQ$3,データシート2!$A:$SI,MATCH($AJ$2&amp;"_"&amp;$AF24,データシート2!$A$1:$SI$1,0),0)</f>
        <v>0</v>
      </c>
      <c r="AR24" s="867">
        <f>VLOOKUP($AG$3&amp;"_"&amp;AR$3,データシート2!$A:$SI,MATCH($AJ$2&amp;"_"&amp;$AF24,データシート2!$A$1:$SI$1,0),0)</f>
        <v>0</v>
      </c>
      <c r="AS24" s="868">
        <f>VLOOKUP($AG$3&amp;"_"&amp;AS$3,データシート2!$A:$SI,MATCH($AJ$2&amp;"_"&amp;$AF24,データシート2!$A$1:$SI$1,0),0)</f>
        <v>0</v>
      </c>
      <c r="AT24" s="866">
        <f>VLOOKUP($AG$3&amp;"_"&amp;AT$3,データシート2!$A:$SI,MATCH($AT$2&amp;"_"&amp;$AF24,データシート2!$A$1:$SI$1,0),0)</f>
        <v>10.597</v>
      </c>
      <c r="AU24" s="866">
        <f>VLOOKUP($AG$3&amp;"_"&amp;AU$3,データシート2!$A:$SI,MATCH($AT$2&amp;"_"&amp;$AF24,データシート2!$A$1:$SI$1,0),0)</f>
        <v>9.6460000000000008</v>
      </c>
      <c r="AV24" s="866">
        <f>VLOOKUP($AG$3&amp;"_"&amp;AV$3,データシート2!$A:$SI,MATCH($AT$2&amp;"_"&amp;$AF24,データシート2!$A$1:$SI$1,0),0)</f>
        <v>3.6019999999999999</v>
      </c>
      <c r="AW24" s="866">
        <f>VLOOKUP($AG$3&amp;"_"&amp;AW$3,データシート2!$A:$SI,MATCH($AT$2&amp;"_"&amp;$AF24,データシート2!$A$1:$SI$1,0),0)</f>
        <v>3.5579999999999998</v>
      </c>
      <c r="AX24" s="866">
        <f>VLOOKUP($AG$3&amp;"_"&amp;AX$3,データシート2!$A:$SI,MATCH($AT$2&amp;"_"&amp;$AF24,データシート2!$A$1:$SI$1,0),0)</f>
        <v>0</v>
      </c>
      <c r="AY24" s="866">
        <f>VLOOKUP($AG$3&amp;"_"&amp;AY$3,データシート2!$A:$SI,MATCH($AT$2&amp;"_"&amp;$AF24,データシート2!$A$1:$SI$1,0),0)</f>
        <v>0</v>
      </c>
      <c r="AZ24" s="866">
        <f>VLOOKUP($AG$3&amp;"_"&amp;AZ$3,データシート2!$A:$SI,MATCH($AT$2&amp;"_"&amp;$AF24,データシート2!$A$1:$SI$1,0),0)</f>
        <v>0</v>
      </c>
      <c r="BA24" s="866">
        <f>VLOOKUP($AG$3&amp;"_"&amp;BA$3,データシート2!$A:$SI,MATCH($AT$2&amp;"_"&amp;$AF24,データシート2!$A$1:$SI$1,0),0)</f>
        <v>0</v>
      </c>
      <c r="BB24" s="866">
        <f>VLOOKUP($AG$3&amp;"_"&amp;BB$3,データシート2!$A:$SI,MATCH($AT$2&amp;"_"&amp;$AF24,データシート2!$A$1:$SI$1,0),0)</f>
        <v>0</v>
      </c>
      <c r="BC24" s="869">
        <f>VLOOKUP($AG$3&amp;"_"&amp;BC$3,データシート2!$A:$SI,MATCH($AT$2&amp;"_"&amp;$AF24,データシート2!$A$1:$SI$1,0),0)</f>
        <v>0</v>
      </c>
    </row>
    <row r="25" spans="2:55" s="842" customFormat="1" ht="16.5" customHeight="1">
      <c r="B25" s="844"/>
      <c r="C25" s="845">
        <v>8</v>
      </c>
      <c r="D25" s="846" t="s">
        <v>317</v>
      </c>
      <c r="E25" s="845"/>
      <c r="F25" s="847"/>
      <c r="G25" s="848">
        <f>VLOOKUP($D$3&amp;"_"&amp;G$3,データシート2!$A:$SI,MATCH($G$2&amp;"_"&amp;$C25,データシート2!$A$1:$SI$1,0),0)</f>
        <v>0</v>
      </c>
      <c r="H25" s="849">
        <f>VLOOKUP($D$3&amp;"_"&amp;H$3,データシート2!$A:$SI,MATCH($G$2&amp;"_"&amp;$C25,データシート2!$A$1:$SI$1,0),0)</f>
        <v>0</v>
      </c>
      <c r="I25" s="849">
        <f>VLOOKUP($D$3&amp;"_"&amp;I$3,データシート2!$A:$SI,MATCH($G$2&amp;"_"&amp;$C25,データシート2!$A$1:$SI$1,0),0)</f>
        <v>0</v>
      </c>
      <c r="J25" s="849">
        <f>VLOOKUP($D$3&amp;"_"&amp;J$3,データシート2!$A:$SI,MATCH($G$2&amp;"_"&amp;$C25,データシート2!$A$1:$SI$1,0),0)</f>
        <v>0</v>
      </c>
      <c r="K25" s="850">
        <f>VLOOKUP($D$3&amp;"_"&amp;K$3,データシート2!$A:$SI,MATCH($G$2&amp;"_"&amp;$C25,データシート2!$A$1:$SI$1,0),0)</f>
        <v>0</v>
      </c>
      <c r="L25" s="850">
        <f>VLOOKUP($D$3&amp;"_"&amp;L$3,データシート2!$A:$SI,MATCH($G$2&amp;"_"&amp;$C25,データシート2!$A$1:$SI$1,0),0)</f>
        <v>0</v>
      </c>
      <c r="M25" s="850">
        <f>VLOOKUP($D$3&amp;"_"&amp;M$3,データシート2!$A:$SI,MATCH($G$2&amp;"_"&amp;$C25,データシート2!$A$1:$SI$1,0),0)</f>
        <v>0</v>
      </c>
      <c r="N25" s="850">
        <f>VLOOKUP($D$3&amp;"_"&amp;N$3,データシート2!$A:$SI,MATCH($G$2&amp;"_"&amp;$C25,データシート2!$A$1:$SI$1,0),0)</f>
        <v>0</v>
      </c>
      <c r="O25" s="850">
        <f>VLOOKUP($D$3&amp;"_"&amp;O$3,データシート2!$A:$SI,MATCH($G$2&amp;"_"&amp;$C25,データシート2!$A$1:$SI$1,0),0)</f>
        <v>0</v>
      </c>
      <c r="P25" s="850">
        <f>VLOOKUP($D$3&amp;"_"&amp;P$3,データシート2!$A:$SI,MATCH($G$2&amp;"_"&amp;$C25,データシート2!$A$1:$SI$1,0),0)</f>
        <v>0</v>
      </c>
      <c r="Q25" s="851">
        <f>VLOOKUP($D$3&amp;"_"&amp;Q$3,データシート2!$A:$SI,MATCH($G$2&amp;"_"&amp;$C25,データシート2!$A$1:$SI$1,0),0)</f>
        <v>0</v>
      </c>
      <c r="R25" s="1049">
        <f>VLOOKUP($D$3&amp;"_"&amp;R$3,データシート2!$A:$SI,MATCH($R$2&amp;"_"&amp;$C25,データシート2!$A$1:$SI$1,0),0)</f>
        <v>0</v>
      </c>
      <c r="S25" s="1050">
        <f>VLOOKUP($D$3&amp;"_"&amp;S$3,データシート2!$A:$SI,MATCH($R$2&amp;"_"&amp;$C25,データシート2!$A$1:$SI$1,0),0)</f>
        <v>0</v>
      </c>
      <c r="T25" s="1050">
        <f>VLOOKUP($D$3&amp;"_"&amp;T$3,データシート2!$A:$SI,MATCH($R$2&amp;"_"&amp;$C25,データシート2!$A$1:$SI$1,0),0)</f>
        <v>0</v>
      </c>
      <c r="U25" s="1050">
        <f>VLOOKUP($D$3&amp;"_"&amp;U$3,データシート2!$A:$SI,MATCH($R$2&amp;"_"&amp;$C25,データシート2!$A$1:$SI$1,0),0)</f>
        <v>0</v>
      </c>
      <c r="V25" s="1050">
        <f>VLOOKUP($D$3&amp;"_"&amp;V$3,データシート2!$A:$SI,MATCH($R$2&amp;"_"&amp;$C25,データシート2!$A$1:$SI$1,0),0)</f>
        <v>0</v>
      </c>
      <c r="W25" s="1050">
        <f>VLOOKUP($D$3&amp;"_"&amp;W$3,データシート2!$A:$SI,MATCH($R$2&amp;"_"&amp;$C25,データシート2!$A$1:$SI$1,0),0)</f>
        <v>0</v>
      </c>
      <c r="X25" s="1050">
        <f>VLOOKUP($D$3&amp;"_"&amp;X$3,データシート2!$A:$SI,MATCH($R$2&amp;"_"&amp;$C25,データシート2!$A$1:$SI$1,0),0)</f>
        <v>0</v>
      </c>
      <c r="Y25" s="1050">
        <f>VLOOKUP($D$3&amp;"_"&amp;Y$3,データシート2!$A:$SI,MATCH($R$2&amp;"_"&amp;$C25,データシート2!$A$1:$SI$1,0),0)</f>
        <v>0</v>
      </c>
      <c r="Z25" s="1050">
        <f>VLOOKUP($D$3&amp;"_"&amp;Z$3,データシート2!$A:$SI,MATCH($R$2&amp;"_"&amp;$C25,データシート2!$A$1:$SI$1,0),0)</f>
        <v>0</v>
      </c>
      <c r="AA25" s="1050">
        <f>VLOOKUP($D$3&amp;"_"&amp;AA$3,データシート2!$A:$SI,MATCH($R$2&amp;"_"&amp;$C25,データシート2!$A$1:$SI$1,0),0)</f>
        <v>0</v>
      </c>
      <c r="AB25" s="1051">
        <f>VLOOKUP($D$3&amp;"_"&amp;AB$3,データシート2!$A:$SI,MATCH($R$2&amp;"_"&amp;$C25,データシート2!$A$1:$SI$1,0),0)</f>
        <v>0</v>
      </c>
      <c r="AE25" s="844" t="str">
        <f t="shared" si="0"/>
        <v/>
      </c>
      <c r="AF25" s="845">
        <f t="shared" si="6"/>
        <v>8</v>
      </c>
      <c r="AG25" s="846" t="str">
        <f t="shared" si="7"/>
        <v>設備工事業</v>
      </c>
      <c r="AH25" s="845" t="str">
        <f t="shared" si="3"/>
        <v/>
      </c>
      <c r="AI25" s="847" t="str">
        <f t="shared" si="4"/>
        <v/>
      </c>
      <c r="AJ25" s="848">
        <f>VLOOKUP($AG$3&amp;"_"&amp;AJ$3,データシート2!$A:$SI,MATCH($AJ$2&amp;"_"&amp;$AF25,データシート2!$A$1:$SI$1,0),0)</f>
        <v>0</v>
      </c>
      <c r="AK25" s="849">
        <f>VLOOKUP($AG$3&amp;"_"&amp;AK$3,データシート2!$A:$SI,MATCH($AJ$2&amp;"_"&amp;$AF25,データシート2!$A$1:$SI$1,0),0)</f>
        <v>0</v>
      </c>
      <c r="AL25" s="849">
        <f>VLOOKUP($AG$3&amp;"_"&amp;AL$3,データシート2!$A:$SI,MATCH($AJ$2&amp;"_"&amp;$AF25,データシート2!$A$1:$SI$1,0),0)</f>
        <v>2</v>
      </c>
      <c r="AM25" s="849">
        <f>VLOOKUP($AG$3&amp;"_"&amp;AM$3,データシート2!$A:$SI,MATCH($AJ$2&amp;"_"&amp;$AF25,データシート2!$A$1:$SI$1,0),0)</f>
        <v>1</v>
      </c>
      <c r="AN25" s="850">
        <f>VLOOKUP($AG$3&amp;"_"&amp;AN$3,データシート2!$A:$SI,MATCH($AJ$2&amp;"_"&amp;$AF25,データシート2!$A$1:$SI$1,0),0)</f>
        <v>0</v>
      </c>
      <c r="AO25" s="850">
        <f>VLOOKUP($AG$3&amp;"_"&amp;AO$3,データシート2!$A:$SI,MATCH($AJ$2&amp;"_"&amp;$AF25,データシート2!$A$1:$SI$1,0),0)</f>
        <v>0</v>
      </c>
      <c r="AP25" s="850">
        <f>VLOOKUP($AG$3&amp;"_"&amp;AP$3,データシート2!$A:$SI,MATCH($AJ$2&amp;"_"&amp;$AF25,データシート2!$A$1:$SI$1,0),0)</f>
        <v>1</v>
      </c>
      <c r="AQ25" s="850">
        <f>VLOOKUP($AG$3&amp;"_"&amp;AQ$3,データシート2!$A:$SI,MATCH($AJ$2&amp;"_"&amp;$AF25,データシート2!$A$1:$SI$1,0),0)</f>
        <v>0</v>
      </c>
      <c r="AR25" s="850">
        <f>VLOOKUP($AG$3&amp;"_"&amp;AR$3,データシート2!$A:$SI,MATCH($AJ$2&amp;"_"&amp;$AF25,データシート2!$A$1:$SI$1,0),0)</f>
        <v>0</v>
      </c>
      <c r="AS25" s="851">
        <f>VLOOKUP($AG$3&amp;"_"&amp;AS$3,データシート2!$A:$SI,MATCH($AJ$2&amp;"_"&amp;$AF25,データシート2!$A$1:$SI$1,0),0)</f>
        <v>0</v>
      </c>
      <c r="AT25" s="849">
        <f>VLOOKUP($AG$3&amp;"_"&amp;AT$3,データシート2!$A:$SI,MATCH($AT$2&amp;"_"&amp;$AF25,データシート2!$A$1:$SI$1,0),0)</f>
        <v>0</v>
      </c>
      <c r="AU25" s="849">
        <f>VLOOKUP($AG$3&amp;"_"&amp;AU$3,データシート2!$A:$SI,MATCH($AT$2&amp;"_"&amp;$AF25,データシート2!$A$1:$SI$1,0),0)</f>
        <v>0</v>
      </c>
      <c r="AV25" s="849">
        <f>VLOOKUP($AG$3&amp;"_"&amp;AV$3,データシート2!$A:$SI,MATCH($AT$2&amp;"_"&amp;$AF25,データシート2!$A$1:$SI$1,0),0)</f>
        <v>10.128</v>
      </c>
      <c r="AW25" s="849">
        <f>VLOOKUP($AG$3&amp;"_"&amp;AW$3,データシート2!$A:$SI,MATCH($AT$2&amp;"_"&amp;$AF25,データシート2!$A$1:$SI$1,0),0)</f>
        <v>0</v>
      </c>
      <c r="AX25" s="849">
        <f>VLOOKUP($AG$3&amp;"_"&amp;AX$3,データシート2!$A:$SI,MATCH($AT$2&amp;"_"&amp;$AF25,データシート2!$A$1:$SI$1,0),0)</f>
        <v>0</v>
      </c>
      <c r="AY25" s="849">
        <f>VLOOKUP($AG$3&amp;"_"&amp;AY$3,データシート2!$A:$SI,MATCH($AT$2&amp;"_"&amp;$AF25,データシート2!$A$1:$SI$1,0),0)</f>
        <v>0</v>
      </c>
      <c r="AZ25" s="849">
        <f>VLOOKUP($AG$3&amp;"_"&amp;AZ$3,データシート2!$A:$SI,MATCH($AT$2&amp;"_"&amp;$AF25,データシート2!$A$1:$SI$1,0),0)</f>
        <v>6.5990000000000002</v>
      </c>
      <c r="BA25" s="849">
        <f>VLOOKUP($AG$3&amp;"_"&amp;BA$3,データシート2!$A:$SI,MATCH($AT$2&amp;"_"&amp;$AF25,データシート2!$A$1:$SI$1,0),0)</f>
        <v>0</v>
      </c>
      <c r="BB25" s="849">
        <f>VLOOKUP($AG$3&amp;"_"&amp;BB$3,データシート2!$A:$SI,MATCH($AT$2&amp;"_"&amp;$AF25,データシート2!$A$1:$SI$1,0),0)</f>
        <v>0</v>
      </c>
      <c r="BC25" s="852">
        <f>VLOOKUP($AG$3&amp;"_"&amp;BC$3,データシート2!$A:$SI,MATCH($AT$2&amp;"_"&amp;$AF25,データシート2!$A$1:$SI$1,0),0)</f>
        <v>0</v>
      </c>
    </row>
    <row r="26" spans="2:55" s="23" customFormat="1" ht="20.45" customHeight="1">
      <c r="B26" s="824" t="s">
        <v>318</v>
      </c>
      <c r="C26" s="825" t="s">
        <v>98</v>
      </c>
      <c r="D26" s="826"/>
      <c r="E26" s="827"/>
      <c r="F26" s="826"/>
      <c r="G26" s="828">
        <f>VLOOKUP($D$3&amp;"_"&amp;G$3,データシート2!$A:$SI,MATCH($G$2&amp;"_"&amp;$B26,データシート2!$A$1:$SI$1,0),0)</f>
        <v>0</v>
      </c>
      <c r="H26" s="829">
        <f>VLOOKUP($D$3&amp;"_"&amp;H$3,データシート2!$A:$SI,MATCH($G$2&amp;"_"&amp;$B26,データシート2!$A$1:$SI$1,0),0)</f>
        <v>0</v>
      </c>
      <c r="I26" s="829">
        <f>VLOOKUP($D$3&amp;"_"&amp;I$3,データシート2!$A:$SI,MATCH($G$2&amp;"_"&amp;$B26,データシート2!$A$1:$SI$1,0),0)</f>
        <v>0</v>
      </c>
      <c r="J26" s="829">
        <f>VLOOKUP($D$3&amp;"_"&amp;J$3,データシート2!$A:$SI,MATCH($G$2&amp;"_"&amp;$B26,データシート2!$A$1:$SI$1,0),0)</f>
        <v>0</v>
      </c>
      <c r="K26" s="830">
        <f>VLOOKUP($D$3&amp;"_"&amp;K$3,データシート2!$A:$SI,MATCH($G$2&amp;"_"&amp;$B26,データシート2!$A$1:$SI$1,0),0)</f>
        <v>0</v>
      </c>
      <c r="L26" s="830">
        <f>VLOOKUP($D$3&amp;"_"&amp;L$3,データシート2!$A:$SI,MATCH($G$2&amp;"_"&amp;$B26,データシート2!$A$1:$SI$1,0),0)</f>
        <v>0</v>
      </c>
      <c r="M26" s="830">
        <f>VLOOKUP($D$3&amp;"_"&amp;M$3,データシート2!$A:$SI,MATCH($G$2&amp;"_"&amp;$B26,データシート2!$A$1:$SI$1,0),0)</f>
        <v>0</v>
      </c>
      <c r="N26" s="830">
        <f>VLOOKUP($D$3&amp;"_"&amp;N$3,データシート2!$A:$SI,MATCH($G$2&amp;"_"&amp;$B26,データシート2!$A$1:$SI$1,0),0)</f>
        <v>0</v>
      </c>
      <c r="O26" s="830">
        <f>VLOOKUP($D$3&amp;"_"&amp;O$3,データシート2!$A:$SI,MATCH($G$2&amp;"_"&amp;$B26,データシート2!$A$1:$SI$1,0),0)</f>
        <v>0</v>
      </c>
      <c r="P26" s="830">
        <f>VLOOKUP($D$3&amp;"_"&amp;P$3,データシート2!$A:$SI,MATCH($G$2&amp;"_"&amp;$B26,データシート2!$A$1:$SI$1,0),0)</f>
        <v>0</v>
      </c>
      <c r="Q26" s="831">
        <f>VLOOKUP($D$3&amp;"_"&amp;Q$3,データシート2!$A:$SI,MATCH($G$2&amp;"_"&amp;$B26,データシート2!$A$1:$SI$1,0),0)</f>
        <v>0</v>
      </c>
      <c r="R26" s="1043">
        <f>VLOOKUP($D$3&amp;"_"&amp;R$3,データシート2!$A:$SI,MATCH($R$2&amp;"_"&amp;$B26,データシート2!$A$1:$SI$1,0),0)</f>
        <v>0</v>
      </c>
      <c r="S26" s="1044">
        <f>VLOOKUP($D$3&amp;"_"&amp;S$3,データシート2!$A:$SI,MATCH($R$2&amp;"_"&amp;$B26,データシート2!$A$1:$SI$1,0),0)</f>
        <v>0</v>
      </c>
      <c r="T26" s="1044">
        <f>VLOOKUP($D$3&amp;"_"&amp;T$3,データシート2!$A:$SI,MATCH($R$2&amp;"_"&amp;$B26,データシート2!$A$1:$SI$1,0),0)</f>
        <v>0</v>
      </c>
      <c r="U26" s="1044">
        <f>VLOOKUP($D$3&amp;"_"&amp;U$3,データシート2!$A:$SI,MATCH($R$2&amp;"_"&amp;$B26,データシート2!$A$1:$SI$1,0),0)</f>
        <v>0</v>
      </c>
      <c r="V26" s="1044">
        <f>VLOOKUP($D$3&amp;"_"&amp;V$3,データシート2!$A:$SI,MATCH($R$2&amp;"_"&amp;$B26,データシート2!$A$1:$SI$1,0),0)</f>
        <v>0</v>
      </c>
      <c r="W26" s="1044">
        <f>VLOOKUP($D$3&amp;"_"&amp;W$3,データシート2!$A:$SI,MATCH($R$2&amp;"_"&amp;$B26,データシート2!$A$1:$SI$1,0),0)</f>
        <v>0</v>
      </c>
      <c r="X26" s="1044">
        <f>VLOOKUP($D$3&amp;"_"&amp;X$3,データシート2!$A:$SI,MATCH($R$2&amp;"_"&amp;$B26,データシート2!$A$1:$SI$1,0),0)</f>
        <v>0</v>
      </c>
      <c r="Y26" s="1044">
        <f>VLOOKUP($D$3&amp;"_"&amp;Y$3,データシート2!$A:$SI,MATCH($R$2&amp;"_"&amp;$B26,データシート2!$A$1:$SI$1,0),0)</f>
        <v>0</v>
      </c>
      <c r="Z26" s="1044">
        <f>VLOOKUP($D$3&amp;"_"&amp;Z$3,データシート2!$A:$SI,MATCH($R$2&amp;"_"&amp;$B26,データシート2!$A$1:$SI$1,0),0)</f>
        <v>0</v>
      </c>
      <c r="AA26" s="1044">
        <f>VLOOKUP($D$3&amp;"_"&amp;AA$3,データシート2!$A:$SI,MATCH($R$2&amp;"_"&amp;$B26,データシート2!$A$1:$SI$1,0),0)</f>
        <v>0</v>
      </c>
      <c r="AB26" s="1045">
        <f>VLOOKUP($D$3&amp;"_"&amp;AB$3,データシート2!$A:$SI,MATCH($R$2&amp;"_"&amp;$B26,データシート2!$A$1:$SI$1,0),0)</f>
        <v>0</v>
      </c>
      <c r="AC26" s="23">
        <f>SUM(AC27:AC35,AC38:AC52)</f>
        <v>0</v>
      </c>
      <c r="AE26" s="824" t="str">
        <f t="shared" si="0"/>
        <v>E</v>
      </c>
      <c r="AF26" s="825" t="str">
        <f t="shared" si="6"/>
        <v>製造業</v>
      </c>
      <c r="AG26" s="826" t="str">
        <f t="shared" si="7"/>
        <v/>
      </c>
      <c r="AH26" s="827" t="str">
        <f t="shared" si="3"/>
        <v/>
      </c>
      <c r="AI26" s="826" t="str">
        <f t="shared" si="4"/>
        <v/>
      </c>
      <c r="AJ26" s="828">
        <f>VLOOKUP($AG$3&amp;"_"&amp;AJ$3,データシート2!$A:$SI,MATCH($AJ$2&amp;"_"&amp;$AE26,データシート2!$A$1:$SI$1,0),0)</f>
        <v>8303</v>
      </c>
      <c r="AK26" s="829">
        <f>VLOOKUP($AG$3&amp;"_"&amp;AK$3,データシート2!$A:$SI,MATCH($AJ$2&amp;"_"&amp;$AE26,データシート2!$A$1:$SI$1,0),0)</f>
        <v>8575</v>
      </c>
      <c r="AL26" s="829">
        <f>VLOOKUP($AG$3&amp;"_"&amp;AL$3,データシート2!$A:$SI,MATCH($AJ$2&amp;"_"&amp;$AE26,データシート2!$A$1:$SI$1,0),0)</f>
        <v>8682</v>
      </c>
      <c r="AM26" s="829">
        <f>VLOOKUP($AG$3&amp;"_"&amp;AM$3,データシート2!$A:$SI,MATCH($AJ$2&amp;"_"&amp;$AE26,データシート2!$A$1:$SI$1,0),0)</f>
        <v>8860</v>
      </c>
      <c r="AN26" s="830">
        <f>VLOOKUP($AG$3&amp;"_"&amp;AN$3,データシート2!$A:$SI,MATCH($AJ$2&amp;"_"&amp;$AE26,データシート2!$A$1:$SI$1,0),0)</f>
        <v>8907</v>
      </c>
      <c r="AO26" s="830">
        <f>VLOOKUP($AG$3&amp;"_"&amp;AO$3,データシート2!$A:$SI,MATCH($AJ$2&amp;"_"&amp;$AE26,データシート2!$A$1:$SI$1,0),0)</f>
        <v>8955</v>
      </c>
      <c r="AP26" s="830">
        <f>VLOOKUP($AG$3&amp;"_"&amp;AP$3,データシート2!$A:$SI,MATCH($AJ$2&amp;"_"&amp;$AE26,データシート2!$A$1:$SI$1,0),0)</f>
        <v>8907</v>
      </c>
      <c r="AQ26" s="830">
        <f>VLOOKUP($AG$3&amp;"_"&amp;AQ$3,データシート2!$A:$SI,MATCH($AJ$2&amp;"_"&amp;$AE26,データシート2!$A$1:$SI$1,0),0)</f>
        <v>9046</v>
      </c>
      <c r="AR26" s="830">
        <f>VLOOKUP($AG$3&amp;"_"&amp;AR$3,データシート2!$A:$SI,MATCH($AJ$2&amp;"_"&amp;$AE26,データシート2!$A$1:$SI$1,0),0)</f>
        <v>9069</v>
      </c>
      <c r="AS26" s="831">
        <f>VLOOKUP($AG$3&amp;"_"&amp;AS$3,データシート2!$A:$SI,MATCH($AJ$2&amp;"_"&amp;$AE26,データシート2!$A$1:$SI$1,0),0)</f>
        <v>9013</v>
      </c>
      <c r="AT26" s="829">
        <f>VLOOKUP($AG$3&amp;"_"&amp;AT$3,データシート2!$A:$SI,MATCH($AT$2&amp;"_"&amp;$AE26,データシート2!$A$1:$SI$1,0),0)</f>
        <v>445865.29539099988</v>
      </c>
      <c r="AU26" s="829">
        <f>VLOOKUP($AG$3&amp;"_"&amp;AU$3,データシート2!$A:$SI,MATCH($AT$2&amp;"_"&amp;$AE26,データシート2!$A$1:$SI$1,0),0)</f>
        <v>483387.83272000001</v>
      </c>
      <c r="AV26" s="829">
        <f>VLOOKUP($AG$3&amp;"_"&amp;AV$3,データシート2!$A:$SI,MATCH($AT$2&amp;"_"&amp;$AE26,データシート2!$A$1:$SI$1,0),0)</f>
        <v>471131.28200000001</v>
      </c>
      <c r="AW26" s="829">
        <f>VLOOKUP($AG$3&amp;"_"&amp;AW$3,データシート2!$A:$SI,MATCH($AT$2&amp;"_"&amp;$AE26,データシート2!$A$1:$SI$1,0),0)</f>
        <v>473742.51610000001</v>
      </c>
      <c r="AX26" s="829">
        <f>VLOOKUP($AG$3&amp;"_"&amp;AX$3,データシート2!$A:$SI,MATCH($AT$2&amp;"_"&amp;$AE26,データシート2!$A$1:$SI$1,0),0)</f>
        <v>500125.98109999998</v>
      </c>
      <c r="AY26" s="829">
        <f>VLOOKUP($AG$3&amp;"_"&amp;AY$3,データシート2!$A:$SI,MATCH($AT$2&amp;"_"&amp;$AE26,データシート2!$A$1:$SI$1,0),0)</f>
        <v>500735.74180000002</v>
      </c>
      <c r="AZ26" s="829">
        <f>VLOOKUP($AG$3&amp;"_"&amp;AZ$3,データシート2!$A:$SI,MATCH($AT$2&amp;"_"&amp;$AE26,データシート2!$A$1:$SI$1,0),0)</f>
        <v>484524.47450000001</v>
      </c>
      <c r="BA26" s="829">
        <f>VLOOKUP($AG$3&amp;"_"&amp;BA$3,データシート2!$A:$SI,MATCH($AT$2&amp;"_"&amp;$AE26,データシート2!$A$1:$SI$1,0),0)</f>
        <v>474742.56709099998</v>
      </c>
      <c r="BB26" s="829">
        <f>VLOOKUP($AG$3&amp;"_"&amp;BB$3,データシート2!$A:$SI,MATCH($AT$2&amp;"_"&amp;$AE26,データシート2!$A$1:$SI$1,0),0)</f>
        <v>484124.46346</v>
      </c>
      <c r="BC26" s="832">
        <f>VLOOKUP($AG$3&amp;"_"&amp;BC$3,データシート2!$A:$SI,MATCH($AT$2&amp;"_"&amp;$AE26,データシート2!$A$1:$SI$1,0),0)</f>
        <v>473964.69692999998</v>
      </c>
    </row>
    <row r="27" spans="2:55" s="842" customFormat="1" ht="16.5" customHeight="1">
      <c r="B27" s="833"/>
      <c r="C27" s="834">
        <v>9</v>
      </c>
      <c r="D27" s="835" t="s">
        <v>319</v>
      </c>
      <c r="E27" s="834"/>
      <c r="F27" s="836"/>
      <c r="G27" s="853">
        <f>VLOOKUP($D$3&amp;"_"&amp;G$3,データシート2!$A:$SI,MATCH($G$2&amp;"_"&amp;$C27,データシート2!$A$1:$SI$1,0),0)</f>
        <v>0</v>
      </c>
      <c r="H27" s="838">
        <f>VLOOKUP($D$3&amp;"_"&amp;H$3,データシート2!$A:$SI,MATCH($G$2&amp;"_"&amp;$C27,データシート2!$A$1:$SI$1,0),0)</f>
        <v>0</v>
      </c>
      <c r="I27" s="838">
        <f>VLOOKUP($D$3&amp;"_"&amp;I$3,データシート2!$A:$SI,MATCH($G$2&amp;"_"&amp;$C27,データシート2!$A$1:$SI$1,0),0)</f>
        <v>0</v>
      </c>
      <c r="J27" s="838">
        <f>VLOOKUP($D$3&amp;"_"&amp;J$3,データシート2!$A:$SI,MATCH($G$2&amp;"_"&amp;$C27,データシート2!$A$1:$SI$1,0),0)</f>
        <v>0</v>
      </c>
      <c r="K27" s="839">
        <f>VLOOKUP($D$3&amp;"_"&amp;K$3,データシート2!$A:$SI,MATCH($G$2&amp;"_"&amp;$C27,データシート2!$A$1:$SI$1,0),0)</f>
        <v>0</v>
      </c>
      <c r="L27" s="839">
        <f>VLOOKUP($D$3&amp;"_"&amp;L$3,データシート2!$A:$SI,MATCH($G$2&amp;"_"&amp;$C27,データシート2!$A$1:$SI$1,0),0)</f>
        <v>0</v>
      </c>
      <c r="M27" s="839">
        <f>VLOOKUP($D$3&amp;"_"&amp;M$3,データシート2!$A:$SI,MATCH($G$2&amp;"_"&amp;$C27,データシート2!$A$1:$SI$1,0),0)</f>
        <v>0</v>
      </c>
      <c r="N27" s="839">
        <f>VLOOKUP($D$3&amp;"_"&amp;N$3,データシート2!$A:$SI,MATCH($G$2&amp;"_"&amp;$C27,データシート2!$A$1:$SI$1,0),0)</f>
        <v>0</v>
      </c>
      <c r="O27" s="839">
        <f>VLOOKUP($D$3&amp;"_"&amp;O$3,データシート2!$A:$SI,MATCH($G$2&amp;"_"&amp;$C27,データシート2!$A$1:$SI$1,0),0)</f>
        <v>0</v>
      </c>
      <c r="P27" s="839">
        <f>VLOOKUP($D$3&amp;"_"&amp;P$3,データシート2!$A:$SI,MATCH($G$2&amp;"_"&amp;$C27,データシート2!$A$1:$SI$1,0),0)</f>
        <v>0</v>
      </c>
      <c r="Q27" s="840">
        <f>VLOOKUP($D$3&amp;"_"&amp;Q$3,データシート2!$A:$SI,MATCH($G$2&amp;"_"&amp;$C27,データシート2!$A$1:$SI$1,0),0)</f>
        <v>0</v>
      </c>
      <c r="R27" s="1052">
        <f>VLOOKUP($D$3&amp;"_"&amp;R$3,データシート2!$A:$SI,MATCH($R$2&amp;"_"&amp;$C27,データシート2!$A$1:$SI$1,0),0)</f>
        <v>0</v>
      </c>
      <c r="S27" s="1047">
        <f>VLOOKUP($D$3&amp;"_"&amp;S$3,データシート2!$A:$SI,MATCH($R$2&amp;"_"&amp;$C27,データシート2!$A$1:$SI$1,0),0)</f>
        <v>0</v>
      </c>
      <c r="T27" s="1047">
        <f>VLOOKUP($D$3&amp;"_"&amp;T$3,データシート2!$A:$SI,MATCH($R$2&amp;"_"&amp;$C27,データシート2!$A$1:$SI$1,0),0)</f>
        <v>0</v>
      </c>
      <c r="U27" s="1047">
        <f>VLOOKUP($D$3&amp;"_"&amp;U$3,データシート2!$A:$SI,MATCH($R$2&amp;"_"&amp;$C27,データシート2!$A$1:$SI$1,0),0)</f>
        <v>0</v>
      </c>
      <c r="V27" s="1047">
        <f>VLOOKUP($D$3&amp;"_"&amp;V$3,データシート2!$A:$SI,MATCH($R$2&amp;"_"&amp;$C27,データシート2!$A$1:$SI$1,0),0)</f>
        <v>0</v>
      </c>
      <c r="W27" s="1047">
        <f>VLOOKUP($D$3&amp;"_"&amp;W$3,データシート2!$A:$SI,MATCH($R$2&amp;"_"&amp;$C27,データシート2!$A$1:$SI$1,0),0)</f>
        <v>0</v>
      </c>
      <c r="X27" s="1047">
        <f>VLOOKUP($D$3&amp;"_"&amp;X$3,データシート2!$A:$SI,MATCH($R$2&amp;"_"&amp;$C27,データシート2!$A$1:$SI$1,0),0)</f>
        <v>0</v>
      </c>
      <c r="Y27" s="1047">
        <f>VLOOKUP($D$3&amp;"_"&amp;Y$3,データシート2!$A:$SI,MATCH($R$2&amp;"_"&amp;$C27,データシート2!$A$1:$SI$1,0),0)</f>
        <v>0</v>
      </c>
      <c r="Z27" s="1047">
        <f>VLOOKUP($D$3&amp;"_"&amp;Z$3,データシート2!$A:$SI,MATCH($R$2&amp;"_"&amp;$C27,データシート2!$A$1:$SI$1,0),0)</f>
        <v>0</v>
      </c>
      <c r="AA27" s="1047">
        <f>VLOOKUP($D$3&amp;"_"&amp;AA$3,データシート2!$A:$SI,MATCH($R$2&amp;"_"&amp;$C27,データシート2!$A$1:$SI$1,0),0)</f>
        <v>0</v>
      </c>
      <c r="AB27" s="1048">
        <f>VLOOKUP($D$3&amp;"_"&amp;AB$3,データシート2!$A:$SI,MATCH($R$2&amp;"_"&amp;$C27,データシート2!$A$1:$SI$1,0),0)</f>
        <v>0</v>
      </c>
      <c r="AE27" s="833" t="str">
        <f t="shared" si="0"/>
        <v/>
      </c>
      <c r="AF27" s="834">
        <f t="shared" si="6"/>
        <v>9</v>
      </c>
      <c r="AG27" s="835" t="str">
        <f t="shared" si="7"/>
        <v>食料品製造業</v>
      </c>
      <c r="AH27" s="834" t="str">
        <f t="shared" si="3"/>
        <v/>
      </c>
      <c r="AI27" s="836" t="str">
        <f t="shared" si="4"/>
        <v/>
      </c>
      <c r="AJ27" s="853">
        <f>VLOOKUP($AG$3&amp;"_"&amp;AJ$3,データシート2!$A:$SI,MATCH($AJ$2&amp;"_"&amp;$AF27,データシート2!$A$1:$SI$1,0),0)</f>
        <v>1161</v>
      </c>
      <c r="AK27" s="838">
        <f>VLOOKUP($AG$3&amp;"_"&amp;AK$3,データシート2!$A:$SI,MATCH($AJ$2&amp;"_"&amp;$AF27,データシート2!$A$1:$SI$1,0),0)</f>
        <v>1201</v>
      </c>
      <c r="AL27" s="838">
        <f>VLOOKUP($AG$3&amp;"_"&amp;AL$3,データシート2!$A:$SI,MATCH($AJ$2&amp;"_"&amp;$AF27,データシート2!$A$1:$SI$1,0),0)</f>
        <v>1206</v>
      </c>
      <c r="AM27" s="838">
        <f>VLOOKUP($AG$3&amp;"_"&amp;AM$3,データシート2!$A:$SI,MATCH($AJ$2&amp;"_"&amp;$AF27,データシート2!$A$1:$SI$1,0),0)</f>
        <v>1273</v>
      </c>
      <c r="AN27" s="839">
        <f>VLOOKUP($AG$3&amp;"_"&amp;AN$3,データシート2!$A:$SI,MATCH($AJ$2&amp;"_"&amp;$AF27,データシート2!$A$1:$SI$1,0),0)</f>
        <v>1266</v>
      </c>
      <c r="AO27" s="839">
        <f>VLOOKUP($AG$3&amp;"_"&amp;AO$3,データシート2!$A:$SI,MATCH($AJ$2&amp;"_"&amp;$AF27,データシート2!$A$1:$SI$1,0),0)</f>
        <v>1304</v>
      </c>
      <c r="AP27" s="839">
        <f>VLOOKUP($AG$3&amp;"_"&amp;AP$3,データシート2!$A:$SI,MATCH($AJ$2&amp;"_"&amp;$AF27,データシート2!$A$1:$SI$1,0),0)</f>
        <v>1339</v>
      </c>
      <c r="AQ27" s="839">
        <f>VLOOKUP($AG$3&amp;"_"&amp;AQ$3,データシート2!$A:$SI,MATCH($AJ$2&amp;"_"&amp;$AF27,データシート2!$A$1:$SI$1,0),0)</f>
        <v>1367</v>
      </c>
      <c r="AR27" s="839">
        <f>VLOOKUP($AG$3&amp;"_"&amp;AR$3,データシート2!$A:$SI,MATCH($AJ$2&amp;"_"&amp;$AF27,データシート2!$A$1:$SI$1,0),0)</f>
        <v>1361</v>
      </c>
      <c r="AS27" s="840">
        <f>VLOOKUP($AG$3&amp;"_"&amp;AS$3,データシート2!$A:$SI,MATCH($AJ$2&amp;"_"&amp;$AF27,データシート2!$A$1:$SI$1,0),0)</f>
        <v>1373</v>
      </c>
      <c r="AT27" s="838">
        <f>VLOOKUP($AG$3&amp;"_"&amp;AT$3,データシート2!$A:$SI,MATCH($AT$2&amp;"_"&amp;$AF27,データシート2!$A$1:$SI$1,0),0)</f>
        <v>11487.422420000001</v>
      </c>
      <c r="AU27" s="838">
        <f>VLOOKUP($AG$3&amp;"_"&amp;AU$3,データシート2!$A:$SI,MATCH($AT$2&amp;"_"&amp;$AF27,データシート2!$A$1:$SI$1,0),0)</f>
        <v>11410.100780000001</v>
      </c>
      <c r="AV27" s="838">
        <f>VLOOKUP($AG$3&amp;"_"&amp;AV$3,データシート2!$A:$SI,MATCH($AT$2&amp;"_"&amp;$AF27,データシート2!$A$1:$SI$1,0),0)</f>
        <v>11187.692300000001</v>
      </c>
      <c r="AW27" s="838">
        <f>VLOOKUP($AG$3&amp;"_"&amp;AW$3,データシート2!$A:$SI,MATCH($AT$2&amp;"_"&amp;$AF27,データシート2!$A$1:$SI$1,0),0)</f>
        <v>12582.745000000001</v>
      </c>
      <c r="AX27" s="838">
        <f>VLOOKUP($AG$3&amp;"_"&amp;AX$3,データシート2!$A:$SI,MATCH($AT$2&amp;"_"&amp;$AF27,データシート2!$A$1:$SI$1,0),0)</f>
        <v>13044.77</v>
      </c>
      <c r="AY27" s="838">
        <f>VLOOKUP($AG$3&amp;"_"&amp;AY$3,データシート2!$A:$SI,MATCH($AT$2&amp;"_"&amp;$AF27,データシート2!$A$1:$SI$1,0),0)</f>
        <v>13276.79</v>
      </c>
      <c r="AZ27" s="838">
        <f>VLOOKUP($AG$3&amp;"_"&amp;AZ$3,データシート2!$A:$SI,MATCH($AT$2&amp;"_"&amp;$AF27,データシート2!$A$1:$SI$1,0),0)</f>
        <v>13295.362999999999</v>
      </c>
      <c r="BA27" s="838">
        <f>VLOOKUP($AG$3&amp;"_"&amp;BA$3,データシート2!$A:$SI,MATCH($AT$2&amp;"_"&amp;$AF27,データシート2!$A$1:$SI$1,0),0)</f>
        <v>13276.234</v>
      </c>
      <c r="BB27" s="838">
        <f>VLOOKUP($AG$3&amp;"_"&amp;BB$3,データシート2!$A:$SI,MATCH($AT$2&amp;"_"&amp;$AF27,データシート2!$A$1:$SI$1,0),0)</f>
        <v>13155.28746</v>
      </c>
      <c r="BC27" s="841">
        <f>VLOOKUP($AG$3&amp;"_"&amp;BC$3,データシート2!$A:$SI,MATCH($AT$2&amp;"_"&amp;$AF27,データシート2!$A$1:$SI$1,0),0)</f>
        <v>13338.99656</v>
      </c>
    </row>
    <row r="28" spans="2:55" s="842" customFormat="1" ht="16.5" customHeight="1">
      <c r="B28" s="833"/>
      <c r="C28" s="862">
        <v>10</v>
      </c>
      <c r="D28" s="863" t="s">
        <v>320</v>
      </c>
      <c r="E28" s="862"/>
      <c r="F28" s="864"/>
      <c r="G28" s="865">
        <f>VLOOKUP($D$3&amp;"_"&amp;G$3,データシート2!$A:$SI,MATCH($G$2&amp;"_"&amp;$C28,データシート2!$A$1:$SI$1,0),0)</f>
        <v>0</v>
      </c>
      <c r="H28" s="866">
        <f>VLOOKUP($D$3&amp;"_"&amp;H$3,データシート2!$A:$SI,MATCH($G$2&amp;"_"&amp;$C28,データシート2!$A$1:$SI$1,0),0)</f>
        <v>0</v>
      </c>
      <c r="I28" s="866">
        <f>VLOOKUP($D$3&amp;"_"&amp;I$3,データシート2!$A:$SI,MATCH($G$2&amp;"_"&amp;$C28,データシート2!$A$1:$SI$1,0),0)</f>
        <v>0</v>
      </c>
      <c r="J28" s="866">
        <f>VLOOKUP($D$3&amp;"_"&amp;J$3,データシート2!$A:$SI,MATCH($G$2&amp;"_"&amp;$C28,データシート2!$A$1:$SI$1,0),0)</f>
        <v>0</v>
      </c>
      <c r="K28" s="867">
        <f>VLOOKUP($D$3&amp;"_"&amp;K$3,データシート2!$A:$SI,MATCH($G$2&amp;"_"&amp;$C28,データシート2!$A$1:$SI$1,0),0)</f>
        <v>0</v>
      </c>
      <c r="L28" s="867">
        <f>VLOOKUP($D$3&amp;"_"&amp;L$3,データシート2!$A:$SI,MATCH($G$2&amp;"_"&amp;$C28,データシート2!$A$1:$SI$1,0),0)</f>
        <v>0</v>
      </c>
      <c r="M28" s="867">
        <f>VLOOKUP($D$3&amp;"_"&amp;M$3,データシート2!$A:$SI,MATCH($G$2&amp;"_"&amp;$C28,データシート2!$A$1:$SI$1,0),0)</f>
        <v>0</v>
      </c>
      <c r="N28" s="867">
        <f>VLOOKUP($D$3&amp;"_"&amp;N$3,データシート2!$A:$SI,MATCH($G$2&amp;"_"&amp;$C28,データシート2!$A$1:$SI$1,0),0)</f>
        <v>0</v>
      </c>
      <c r="O28" s="867">
        <f>VLOOKUP($D$3&amp;"_"&amp;O$3,データシート2!$A:$SI,MATCH($G$2&amp;"_"&amp;$C28,データシート2!$A$1:$SI$1,0),0)</f>
        <v>0</v>
      </c>
      <c r="P28" s="867">
        <f>VLOOKUP($D$3&amp;"_"&amp;P$3,データシート2!$A:$SI,MATCH($G$2&amp;"_"&amp;$C28,データシート2!$A$1:$SI$1,0),0)</f>
        <v>0</v>
      </c>
      <c r="Q28" s="868">
        <f>VLOOKUP($D$3&amp;"_"&amp;Q$3,データシート2!$A:$SI,MATCH($G$2&amp;"_"&amp;$C28,データシート2!$A$1:$SI$1,0),0)</f>
        <v>0</v>
      </c>
      <c r="R28" s="1056">
        <f>VLOOKUP($D$3&amp;"_"&amp;R$3,データシート2!$A:$SI,MATCH($R$2&amp;"_"&amp;$C28,データシート2!$A$1:$SI$1,0),0)</f>
        <v>0</v>
      </c>
      <c r="S28" s="1057">
        <f>VLOOKUP($D$3&amp;"_"&amp;S$3,データシート2!$A:$SI,MATCH($R$2&amp;"_"&amp;$C28,データシート2!$A$1:$SI$1,0),0)</f>
        <v>0</v>
      </c>
      <c r="T28" s="1057">
        <f>VLOOKUP($D$3&amp;"_"&amp;T$3,データシート2!$A:$SI,MATCH($R$2&amp;"_"&amp;$C28,データシート2!$A$1:$SI$1,0),0)</f>
        <v>0</v>
      </c>
      <c r="U28" s="1057">
        <f>VLOOKUP($D$3&amp;"_"&amp;U$3,データシート2!$A:$SI,MATCH($R$2&amp;"_"&amp;$C28,データシート2!$A$1:$SI$1,0),0)</f>
        <v>0</v>
      </c>
      <c r="V28" s="1057">
        <f>VLOOKUP($D$3&amp;"_"&amp;V$3,データシート2!$A:$SI,MATCH($R$2&amp;"_"&amp;$C28,データシート2!$A$1:$SI$1,0),0)</f>
        <v>0</v>
      </c>
      <c r="W28" s="1057">
        <f>VLOOKUP($D$3&amp;"_"&amp;W$3,データシート2!$A:$SI,MATCH($R$2&amp;"_"&amp;$C28,データシート2!$A$1:$SI$1,0),0)</f>
        <v>0</v>
      </c>
      <c r="X28" s="1057">
        <f>VLOOKUP($D$3&amp;"_"&amp;X$3,データシート2!$A:$SI,MATCH($R$2&amp;"_"&amp;$C28,データシート2!$A$1:$SI$1,0),0)</f>
        <v>0</v>
      </c>
      <c r="Y28" s="1057">
        <f>VLOOKUP($D$3&amp;"_"&amp;Y$3,データシート2!$A:$SI,MATCH($R$2&amp;"_"&amp;$C28,データシート2!$A$1:$SI$1,0),0)</f>
        <v>0</v>
      </c>
      <c r="Z28" s="1057">
        <f>VLOOKUP($D$3&amp;"_"&amp;Z$3,データシート2!$A:$SI,MATCH($R$2&amp;"_"&amp;$C28,データシート2!$A$1:$SI$1,0),0)</f>
        <v>0</v>
      </c>
      <c r="AA28" s="1057">
        <f>VLOOKUP($D$3&amp;"_"&amp;AA$3,データシート2!$A:$SI,MATCH($R$2&amp;"_"&amp;$C28,データシート2!$A$1:$SI$1,0),0)</f>
        <v>0</v>
      </c>
      <c r="AB28" s="1058">
        <f>VLOOKUP($D$3&amp;"_"&amp;AB$3,データシート2!$A:$SI,MATCH($R$2&amp;"_"&amp;$C28,データシート2!$A$1:$SI$1,0),0)</f>
        <v>0</v>
      </c>
      <c r="AE28" s="833" t="str">
        <f t="shared" si="0"/>
        <v/>
      </c>
      <c r="AF28" s="862">
        <f t="shared" si="6"/>
        <v>10</v>
      </c>
      <c r="AG28" s="863" t="str">
        <f t="shared" si="7"/>
        <v>飲料・たばこ・飼料製造業</v>
      </c>
      <c r="AH28" s="862" t="str">
        <f t="shared" si="3"/>
        <v/>
      </c>
      <c r="AI28" s="864" t="str">
        <f t="shared" si="4"/>
        <v/>
      </c>
      <c r="AJ28" s="865">
        <f>VLOOKUP($AG$3&amp;"_"&amp;AJ$3,データシート2!$A:$SI,MATCH($AJ$2&amp;"_"&amp;$AF28,データシート2!$A$1:$SI$1,0),0)</f>
        <v>302</v>
      </c>
      <c r="AK28" s="866">
        <f>VLOOKUP($AG$3&amp;"_"&amp;AK$3,データシート2!$A:$SI,MATCH($AJ$2&amp;"_"&amp;$AF28,データシート2!$A$1:$SI$1,0),0)</f>
        <v>300</v>
      </c>
      <c r="AL28" s="866">
        <f>VLOOKUP($AG$3&amp;"_"&amp;AL$3,データシート2!$A:$SI,MATCH($AJ$2&amp;"_"&amp;$AF28,データシート2!$A$1:$SI$1,0),0)</f>
        <v>301</v>
      </c>
      <c r="AM28" s="866">
        <f>VLOOKUP($AG$3&amp;"_"&amp;AM$3,データシート2!$A:$SI,MATCH($AJ$2&amp;"_"&amp;$AF28,データシート2!$A$1:$SI$1,0),0)</f>
        <v>310</v>
      </c>
      <c r="AN28" s="867">
        <f>VLOOKUP($AG$3&amp;"_"&amp;AN$3,データシート2!$A:$SI,MATCH($AJ$2&amp;"_"&amp;$AF28,データシート2!$A$1:$SI$1,0),0)</f>
        <v>308</v>
      </c>
      <c r="AO28" s="867">
        <f>VLOOKUP($AG$3&amp;"_"&amp;AO$3,データシート2!$A:$SI,MATCH($AJ$2&amp;"_"&amp;$AF28,データシート2!$A$1:$SI$1,0),0)</f>
        <v>311</v>
      </c>
      <c r="AP28" s="867">
        <f>VLOOKUP($AG$3&amp;"_"&amp;AP$3,データシート2!$A:$SI,MATCH($AJ$2&amp;"_"&amp;$AF28,データシート2!$A$1:$SI$1,0),0)</f>
        <v>300</v>
      </c>
      <c r="AQ28" s="867">
        <f>VLOOKUP($AG$3&amp;"_"&amp;AQ$3,データシート2!$A:$SI,MATCH($AJ$2&amp;"_"&amp;$AF28,データシート2!$A$1:$SI$1,0),0)</f>
        <v>310</v>
      </c>
      <c r="AR28" s="867">
        <f>VLOOKUP($AG$3&amp;"_"&amp;AR$3,データシート2!$A:$SI,MATCH($AJ$2&amp;"_"&amp;$AF28,データシート2!$A$1:$SI$1,0),0)</f>
        <v>314</v>
      </c>
      <c r="AS28" s="868">
        <f>VLOOKUP($AG$3&amp;"_"&amp;AS$3,データシート2!$A:$SI,MATCH($AJ$2&amp;"_"&amp;$AF28,データシート2!$A$1:$SI$1,0),0)</f>
        <v>315</v>
      </c>
      <c r="AT28" s="866">
        <f>VLOOKUP($AG$3&amp;"_"&amp;AT$3,データシート2!$A:$SI,MATCH($AT$2&amp;"_"&amp;$AF28,データシート2!$A$1:$SI$1,0),0)</f>
        <v>3791.7509999999993</v>
      </c>
      <c r="AU28" s="866">
        <f>VLOOKUP($AG$3&amp;"_"&amp;AU$3,データシート2!$A:$SI,MATCH($AT$2&amp;"_"&amp;$AF28,データシート2!$A$1:$SI$1,0),0)</f>
        <v>3373.81</v>
      </c>
      <c r="AV28" s="866">
        <f>VLOOKUP($AG$3&amp;"_"&amp;AV$3,データシート2!$A:$SI,MATCH($AT$2&amp;"_"&amp;$AF28,データシート2!$A$1:$SI$1,0),0)</f>
        <v>3563.4540000000002</v>
      </c>
      <c r="AW28" s="866">
        <f>VLOOKUP($AG$3&amp;"_"&amp;AW$3,データシート2!$A:$SI,MATCH($AT$2&amp;"_"&amp;$AF28,データシート2!$A$1:$SI$1,0),0)</f>
        <v>3853.3710000000001</v>
      </c>
      <c r="AX28" s="866">
        <f>VLOOKUP($AG$3&amp;"_"&amp;AX$3,データシート2!$A:$SI,MATCH($AT$2&amp;"_"&amp;$AF28,データシート2!$A$1:$SI$1,0),0)</f>
        <v>3934.328</v>
      </c>
      <c r="AY28" s="866">
        <f>VLOOKUP($AG$3&amp;"_"&amp;AY$3,データシート2!$A:$SI,MATCH($AT$2&amp;"_"&amp;$AF28,データシート2!$A$1:$SI$1,0),0)</f>
        <v>3898.53</v>
      </c>
      <c r="AZ28" s="866">
        <f>VLOOKUP($AG$3&amp;"_"&amp;AZ$3,データシート2!$A:$SI,MATCH($AT$2&amp;"_"&amp;$AF28,データシート2!$A$1:$SI$1,0),0)</f>
        <v>3709.3040000000001</v>
      </c>
      <c r="BA28" s="866">
        <f>VLOOKUP($AG$3&amp;"_"&amp;BA$3,データシート2!$A:$SI,MATCH($AT$2&amp;"_"&amp;$AF28,データシート2!$A$1:$SI$1,0),0)</f>
        <v>3643.9690000000001</v>
      </c>
      <c r="BB28" s="866">
        <f>VLOOKUP($AG$3&amp;"_"&amp;BB$3,データシート2!$A:$SI,MATCH($AT$2&amp;"_"&amp;$AF28,データシート2!$A$1:$SI$1,0),0)</f>
        <v>3671.6770000000001</v>
      </c>
      <c r="BC28" s="869">
        <f>VLOOKUP($AG$3&amp;"_"&amp;BC$3,データシート2!$A:$SI,MATCH($AT$2&amp;"_"&amp;$AF28,データシート2!$A$1:$SI$1,0),0)</f>
        <v>3748.9580000000001</v>
      </c>
    </row>
    <row r="29" spans="2:55" s="842" customFormat="1" ht="16.5" customHeight="1">
      <c r="B29" s="833"/>
      <c r="C29" s="862">
        <v>11</v>
      </c>
      <c r="D29" s="863" t="s">
        <v>321</v>
      </c>
      <c r="E29" s="862"/>
      <c r="F29" s="864"/>
      <c r="G29" s="865">
        <f>VLOOKUP($D$3&amp;"_"&amp;G$3,データシート2!$A:$SI,MATCH($G$2&amp;"_"&amp;$C29,データシート2!$A$1:$SI$1,0),0)</f>
        <v>0</v>
      </c>
      <c r="H29" s="866">
        <f>VLOOKUP($D$3&amp;"_"&amp;H$3,データシート2!$A:$SI,MATCH($G$2&amp;"_"&amp;$C29,データシート2!$A$1:$SI$1,0),0)</f>
        <v>0</v>
      </c>
      <c r="I29" s="866">
        <f>VLOOKUP($D$3&amp;"_"&amp;I$3,データシート2!$A:$SI,MATCH($G$2&amp;"_"&amp;$C29,データシート2!$A$1:$SI$1,0),0)</f>
        <v>0</v>
      </c>
      <c r="J29" s="866">
        <f>VLOOKUP($D$3&amp;"_"&amp;J$3,データシート2!$A:$SI,MATCH($G$2&amp;"_"&amp;$C29,データシート2!$A$1:$SI$1,0),0)</f>
        <v>0</v>
      </c>
      <c r="K29" s="867">
        <f>VLOOKUP($D$3&amp;"_"&amp;K$3,データシート2!$A:$SI,MATCH($G$2&amp;"_"&amp;$C29,データシート2!$A$1:$SI$1,0),0)</f>
        <v>0</v>
      </c>
      <c r="L29" s="867">
        <f>VLOOKUP($D$3&amp;"_"&amp;L$3,データシート2!$A:$SI,MATCH($G$2&amp;"_"&amp;$C29,データシート2!$A$1:$SI$1,0),0)</f>
        <v>0</v>
      </c>
      <c r="M29" s="867">
        <f>VLOOKUP($D$3&amp;"_"&amp;M$3,データシート2!$A:$SI,MATCH($G$2&amp;"_"&amp;$C29,データシート2!$A$1:$SI$1,0),0)</f>
        <v>0</v>
      </c>
      <c r="N29" s="867">
        <f>VLOOKUP($D$3&amp;"_"&amp;N$3,データシート2!$A:$SI,MATCH($G$2&amp;"_"&amp;$C29,データシート2!$A$1:$SI$1,0),0)</f>
        <v>0</v>
      </c>
      <c r="O29" s="867">
        <f>VLOOKUP($D$3&amp;"_"&amp;O$3,データシート2!$A:$SI,MATCH($G$2&amp;"_"&amp;$C29,データシート2!$A$1:$SI$1,0),0)</f>
        <v>0</v>
      </c>
      <c r="P29" s="867">
        <f>VLOOKUP($D$3&amp;"_"&amp;P$3,データシート2!$A:$SI,MATCH($G$2&amp;"_"&amp;$C29,データシート2!$A$1:$SI$1,0),0)</f>
        <v>0</v>
      </c>
      <c r="Q29" s="868">
        <f>VLOOKUP($D$3&amp;"_"&amp;Q$3,データシート2!$A:$SI,MATCH($G$2&amp;"_"&amp;$C29,データシート2!$A$1:$SI$1,0),0)</f>
        <v>0</v>
      </c>
      <c r="R29" s="1056">
        <f>VLOOKUP($D$3&amp;"_"&amp;R$3,データシート2!$A:$SI,MATCH($R$2&amp;"_"&amp;$C29,データシート2!$A$1:$SI$1,0),0)</f>
        <v>0</v>
      </c>
      <c r="S29" s="1057">
        <f>VLOOKUP($D$3&amp;"_"&amp;S$3,データシート2!$A:$SI,MATCH($R$2&amp;"_"&amp;$C29,データシート2!$A$1:$SI$1,0),0)</f>
        <v>0</v>
      </c>
      <c r="T29" s="1057">
        <f>VLOOKUP($D$3&amp;"_"&amp;T$3,データシート2!$A:$SI,MATCH($R$2&amp;"_"&amp;$C29,データシート2!$A$1:$SI$1,0),0)</f>
        <v>0</v>
      </c>
      <c r="U29" s="1057">
        <f>VLOOKUP($D$3&amp;"_"&amp;U$3,データシート2!$A:$SI,MATCH($R$2&amp;"_"&amp;$C29,データシート2!$A$1:$SI$1,0),0)</f>
        <v>0</v>
      </c>
      <c r="V29" s="1057">
        <f>VLOOKUP($D$3&amp;"_"&amp;V$3,データシート2!$A:$SI,MATCH($R$2&amp;"_"&amp;$C29,データシート2!$A$1:$SI$1,0),0)</f>
        <v>0</v>
      </c>
      <c r="W29" s="1057">
        <f>VLOOKUP($D$3&amp;"_"&amp;W$3,データシート2!$A:$SI,MATCH($R$2&amp;"_"&amp;$C29,データシート2!$A$1:$SI$1,0),0)</f>
        <v>0</v>
      </c>
      <c r="X29" s="1057">
        <f>VLOOKUP($D$3&amp;"_"&amp;X$3,データシート2!$A:$SI,MATCH($R$2&amp;"_"&amp;$C29,データシート2!$A$1:$SI$1,0),0)</f>
        <v>0</v>
      </c>
      <c r="Y29" s="1057">
        <f>VLOOKUP($D$3&amp;"_"&amp;Y$3,データシート2!$A:$SI,MATCH($R$2&amp;"_"&amp;$C29,データシート2!$A$1:$SI$1,0),0)</f>
        <v>0</v>
      </c>
      <c r="Z29" s="1057">
        <f>VLOOKUP($D$3&amp;"_"&amp;Z$3,データシート2!$A:$SI,MATCH($R$2&amp;"_"&amp;$C29,データシート2!$A$1:$SI$1,0),0)</f>
        <v>0</v>
      </c>
      <c r="AA29" s="1057">
        <f>VLOOKUP($D$3&amp;"_"&amp;AA$3,データシート2!$A:$SI,MATCH($R$2&amp;"_"&amp;$C29,データシート2!$A$1:$SI$1,0),0)</f>
        <v>0</v>
      </c>
      <c r="AB29" s="1058">
        <f>VLOOKUP($D$3&amp;"_"&amp;AB$3,データシート2!$A:$SI,MATCH($R$2&amp;"_"&amp;$C29,データシート2!$A$1:$SI$1,0),0)</f>
        <v>0</v>
      </c>
      <c r="AE29" s="833" t="str">
        <f t="shared" si="0"/>
        <v/>
      </c>
      <c r="AF29" s="862">
        <f t="shared" si="6"/>
        <v>11</v>
      </c>
      <c r="AG29" s="863" t="str">
        <f t="shared" si="7"/>
        <v>繊維工業</v>
      </c>
      <c r="AH29" s="862" t="str">
        <f t="shared" si="3"/>
        <v/>
      </c>
      <c r="AI29" s="864" t="str">
        <f t="shared" si="4"/>
        <v/>
      </c>
      <c r="AJ29" s="865">
        <f>VLOOKUP($AG$3&amp;"_"&amp;AJ$3,データシート2!$A:$SI,MATCH($AJ$2&amp;"_"&amp;$AF29,データシート2!$A$1:$SI$1,0),0)</f>
        <v>280</v>
      </c>
      <c r="AK29" s="866">
        <f>VLOOKUP($AG$3&amp;"_"&amp;AK$3,データシート2!$A:$SI,MATCH($AJ$2&amp;"_"&amp;$AF29,データシート2!$A$1:$SI$1,0),0)</f>
        <v>289</v>
      </c>
      <c r="AL29" s="866">
        <f>VLOOKUP($AG$3&amp;"_"&amp;AL$3,データシート2!$A:$SI,MATCH($AJ$2&amp;"_"&amp;$AF29,データシート2!$A$1:$SI$1,0),0)</f>
        <v>286</v>
      </c>
      <c r="AM29" s="866">
        <f>VLOOKUP($AG$3&amp;"_"&amp;AM$3,データシート2!$A:$SI,MATCH($AJ$2&amp;"_"&amp;$AF29,データシート2!$A$1:$SI$1,0),0)</f>
        <v>284</v>
      </c>
      <c r="AN29" s="867">
        <f>VLOOKUP($AG$3&amp;"_"&amp;AN$3,データシート2!$A:$SI,MATCH($AJ$2&amp;"_"&amp;$AF29,データシート2!$A$1:$SI$1,0),0)</f>
        <v>278</v>
      </c>
      <c r="AO29" s="867">
        <f>VLOOKUP($AG$3&amp;"_"&amp;AO$3,データシート2!$A:$SI,MATCH($AJ$2&amp;"_"&amp;$AF29,データシート2!$A$1:$SI$1,0),0)</f>
        <v>281</v>
      </c>
      <c r="AP29" s="867">
        <f>VLOOKUP($AG$3&amp;"_"&amp;AP$3,データシート2!$A:$SI,MATCH($AJ$2&amp;"_"&amp;$AF29,データシート2!$A$1:$SI$1,0),0)</f>
        <v>270</v>
      </c>
      <c r="AQ29" s="867">
        <f>VLOOKUP($AG$3&amp;"_"&amp;AQ$3,データシート2!$A:$SI,MATCH($AJ$2&amp;"_"&amp;$AF29,データシート2!$A$1:$SI$1,0),0)</f>
        <v>268</v>
      </c>
      <c r="AR29" s="867">
        <f>VLOOKUP($AG$3&amp;"_"&amp;AR$3,データシート2!$A:$SI,MATCH($AJ$2&amp;"_"&amp;$AF29,データシート2!$A$1:$SI$1,0),0)</f>
        <v>259</v>
      </c>
      <c r="AS29" s="868">
        <f>VLOOKUP($AG$3&amp;"_"&amp;AS$3,データシート2!$A:$SI,MATCH($AJ$2&amp;"_"&amp;$AF29,データシート2!$A$1:$SI$1,0),0)</f>
        <v>250</v>
      </c>
      <c r="AT29" s="866">
        <f>VLOOKUP($AG$3&amp;"_"&amp;AT$3,データシート2!$A:$SI,MATCH($AT$2&amp;"_"&amp;$AF29,データシート2!$A$1:$SI$1,0),0)</f>
        <v>5672.5</v>
      </c>
      <c r="AU29" s="866">
        <f>VLOOKUP($AG$3&amp;"_"&amp;AU$3,データシート2!$A:$SI,MATCH($AT$2&amp;"_"&amp;$AF29,データシート2!$A$1:$SI$1,0),0)</f>
        <v>5986.1880000000001</v>
      </c>
      <c r="AV29" s="866">
        <f>VLOOKUP($AG$3&amp;"_"&amp;AV$3,データシート2!$A:$SI,MATCH($AT$2&amp;"_"&amp;$AF29,データシート2!$A$1:$SI$1,0),0)</f>
        <v>5976.32</v>
      </c>
      <c r="AW29" s="866">
        <f>VLOOKUP($AG$3&amp;"_"&amp;AW$3,データシート2!$A:$SI,MATCH($AT$2&amp;"_"&amp;$AF29,データシート2!$A$1:$SI$1,0),0)</f>
        <v>6035.5</v>
      </c>
      <c r="AX29" s="866">
        <f>VLOOKUP($AG$3&amp;"_"&amp;AX$3,データシート2!$A:$SI,MATCH($AT$2&amp;"_"&amp;$AF29,データシート2!$A$1:$SI$1,0),0)</f>
        <v>6448.0370000000003</v>
      </c>
      <c r="AY29" s="866">
        <f>VLOOKUP($AG$3&amp;"_"&amp;AY$3,データシート2!$A:$SI,MATCH($AT$2&amp;"_"&amp;$AF29,データシート2!$A$1:$SI$1,0),0)</f>
        <v>6305.2150000000001</v>
      </c>
      <c r="AZ29" s="866">
        <f>VLOOKUP($AG$3&amp;"_"&amp;AZ$3,データシート2!$A:$SI,MATCH($AT$2&amp;"_"&amp;$AF29,データシート2!$A$1:$SI$1,0),0)</f>
        <v>5831.65</v>
      </c>
      <c r="BA29" s="866">
        <f>VLOOKUP($AG$3&amp;"_"&amp;BA$3,データシート2!$A:$SI,MATCH($AT$2&amp;"_"&amp;$AF29,データシート2!$A$1:$SI$1,0),0)</f>
        <v>5656.0129999999999</v>
      </c>
      <c r="BB29" s="866">
        <f>VLOOKUP($AG$3&amp;"_"&amp;BB$3,データシート2!$A:$SI,MATCH($AT$2&amp;"_"&amp;$AF29,データシート2!$A$1:$SI$1,0),0)</f>
        <v>5290.2470000000003</v>
      </c>
      <c r="BC29" s="869">
        <f>VLOOKUP($AG$3&amp;"_"&amp;BC$3,データシート2!$A:$SI,MATCH($AT$2&amp;"_"&amp;$AF29,データシート2!$A$1:$SI$1,0),0)</f>
        <v>5115.8289999999997</v>
      </c>
    </row>
    <row r="30" spans="2:55" s="842" customFormat="1" ht="16.5" customHeight="1">
      <c r="B30" s="833"/>
      <c r="C30" s="862">
        <v>12</v>
      </c>
      <c r="D30" s="863" t="s">
        <v>322</v>
      </c>
      <c r="E30" s="862"/>
      <c r="F30" s="864"/>
      <c r="G30" s="865">
        <f>VLOOKUP($D$3&amp;"_"&amp;G$3,データシート2!$A:$SI,MATCH($G$2&amp;"_"&amp;$C30,データシート2!$A$1:$SI$1,0),0)</f>
        <v>0</v>
      </c>
      <c r="H30" s="866">
        <f>VLOOKUP($D$3&amp;"_"&amp;H$3,データシート2!$A:$SI,MATCH($G$2&amp;"_"&amp;$C30,データシート2!$A$1:$SI$1,0),0)</f>
        <v>0</v>
      </c>
      <c r="I30" s="866">
        <f>VLOOKUP($D$3&amp;"_"&amp;I$3,データシート2!$A:$SI,MATCH($G$2&amp;"_"&amp;$C30,データシート2!$A$1:$SI$1,0),0)</f>
        <v>0</v>
      </c>
      <c r="J30" s="866">
        <f>VLOOKUP($D$3&amp;"_"&amp;J$3,データシート2!$A:$SI,MATCH($G$2&amp;"_"&amp;$C30,データシート2!$A$1:$SI$1,0),0)</f>
        <v>0</v>
      </c>
      <c r="K30" s="867">
        <f>VLOOKUP($D$3&amp;"_"&amp;K$3,データシート2!$A:$SI,MATCH($G$2&amp;"_"&amp;$C30,データシート2!$A$1:$SI$1,0),0)</f>
        <v>0</v>
      </c>
      <c r="L30" s="867">
        <f>VLOOKUP($D$3&amp;"_"&amp;L$3,データシート2!$A:$SI,MATCH($G$2&amp;"_"&amp;$C30,データシート2!$A$1:$SI$1,0),0)</f>
        <v>0</v>
      </c>
      <c r="M30" s="867">
        <f>VLOOKUP($D$3&amp;"_"&amp;M$3,データシート2!$A:$SI,MATCH($G$2&amp;"_"&amp;$C30,データシート2!$A$1:$SI$1,0),0)</f>
        <v>0</v>
      </c>
      <c r="N30" s="867">
        <f>VLOOKUP($D$3&amp;"_"&amp;N$3,データシート2!$A:$SI,MATCH($G$2&amp;"_"&amp;$C30,データシート2!$A$1:$SI$1,0),0)</f>
        <v>0</v>
      </c>
      <c r="O30" s="867">
        <f>VLOOKUP($D$3&amp;"_"&amp;O$3,データシート2!$A:$SI,MATCH($G$2&amp;"_"&amp;$C30,データシート2!$A$1:$SI$1,0),0)</f>
        <v>0</v>
      </c>
      <c r="P30" s="867">
        <f>VLOOKUP($D$3&amp;"_"&amp;P$3,データシート2!$A:$SI,MATCH($G$2&amp;"_"&amp;$C30,データシート2!$A$1:$SI$1,0),0)</f>
        <v>0</v>
      </c>
      <c r="Q30" s="868">
        <f>VLOOKUP($D$3&amp;"_"&amp;Q$3,データシート2!$A:$SI,MATCH($G$2&amp;"_"&amp;$C30,データシート2!$A$1:$SI$1,0),0)</f>
        <v>0</v>
      </c>
      <c r="R30" s="1056">
        <f>VLOOKUP($D$3&amp;"_"&amp;R$3,データシート2!$A:$SI,MATCH($R$2&amp;"_"&amp;$C30,データシート2!$A$1:$SI$1,0),0)</f>
        <v>0</v>
      </c>
      <c r="S30" s="1057">
        <f>VLOOKUP($D$3&amp;"_"&amp;S$3,データシート2!$A:$SI,MATCH($R$2&amp;"_"&amp;$C30,データシート2!$A$1:$SI$1,0),0)</f>
        <v>0</v>
      </c>
      <c r="T30" s="1057">
        <f>VLOOKUP($D$3&amp;"_"&amp;T$3,データシート2!$A:$SI,MATCH($R$2&amp;"_"&amp;$C30,データシート2!$A$1:$SI$1,0),0)</f>
        <v>0</v>
      </c>
      <c r="U30" s="1057">
        <f>VLOOKUP($D$3&amp;"_"&amp;U$3,データシート2!$A:$SI,MATCH($R$2&amp;"_"&amp;$C30,データシート2!$A$1:$SI$1,0),0)</f>
        <v>0</v>
      </c>
      <c r="V30" s="1057">
        <f>VLOOKUP($D$3&amp;"_"&amp;V$3,データシート2!$A:$SI,MATCH($R$2&amp;"_"&amp;$C30,データシート2!$A$1:$SI$1,0),0)</f>
        <v>0</v>
      </c>
      <c r="W30" s="1057">
        <f>VLOOKUP($D$3&amp;"_"&amp;W$3,データシート2!$A:$SI,MATCH($R$2&amp;"_"&amp;$C30,データシート2!$A$1:$SI$1,0),0)</f>
        <v>0</v>
      </c>
      <c r="X30" s="1057">
        <f>VLOOKUP($D$3&amp;"_"&amp;X$3,データシート2!$A:$SI,MATCH($R$2&amp;"_"&amp;$C30,データシート2!$A$1:$SI$1,0),0)</f>
        <v>0</v>
      </c>
      <c r="Y30" s="1057">
        <f>VLOOKUP($D$3&amp;"_"&amp;Y$3,データシート2!$A:$SI,MATCH($R$2&amp;"_"&amp;$C30,データシート2!$A$1:$SI$1,0),0)</f>
        <v>0</v>
      </c>
      <c r="Z30" s="1057">
        <f>VLOOKUP($D$3&amp;"_"&amp;Z$3,データシート2!$A:$SI,MATCH($R$2&amp;"_"&amp;$C30,データシート2!$A$1:$SI$1,0),0)</f>
        <v>0</v>
      </c>
      <c r="AA30" s="1057">
        <f>VLOOKUP($D$3&amp;"_"&amp;AA$3,データシート2!$A:$SI,MATCH($R$2&amp;"_"&amp;$C30,データシート2!$A$1:$SI$1,0),0)</f>
        <v>0</v>
      </c>
      <c r="AB30" s="1058">
        <f>VLOOKUP($D$3&amp;"_"&amp;AB$3,データシート2!$A:$SI,MATCH($R$2&amp;"_"&amp;$C30,データシート2!$A$1:$SI$1,0),0)</f>
        <v>0</v>
      </c>
      <c r="AE30" s="833" t="str">
        <f t="shared" si="0"/>
        <v/>
      </c>
      <c r="AF30" s="862">
        <f t="shared" si="6"/>
        <v>12</v>
      </c>
      <c r="AG30" s="863" t="str">
        <f t="shared" si="7"/>
        <v>木材・木製品製造業（家具を除く）</v>
      </c>
      <c r="AH30" s="862" t="str">
        <f t="shared" si="3"/>
        <v/>
      </c>
      <c r="AI30" s="864" t="str">
        <f t="shared" si="4"/>
        <v/>
      </c>
      <c r="AJ30" s="865">
        <f>VLOOKUP($AG$3&amp;"_"&amp;AJ$3,データシート2!$A:$SI,MATCH($AJ$2&amp;"_"&amp;$AF30,データシート2!$A$1:$SI$1,0),0)</f>
        <v>51</v>
      </c>
      <c r="AK30" s="866">
        <f>VLOOKUP($AG$3&amp;"_"&amp;AK$3,データシート2!$A:$SI,MATCH($AJ$2&amp;"_"&amp;$AF30,データシート2!$A$1:$SI$1,0),0)</f>
        <v>47</v>
      </c>
      <c r="AL30" s="866">
        <f>VLOOKUP($AG$3&amp;"_"&amp;AL$3,データシート2!$A:$SI,MATCH($AJ$2&amp;"_"&amp;$AF30,データシート2!$A$1:$SI$1,0),0)</f>
        <v>53</v>
      </c>
      <c r="AM30" s="866">
        <f>VLOOKUP($AG$3&amp;"_"&amp;AM$3,データシート2!$A:$SI,MATCH($AJ$2&amp;"_"&amp;$AF30,データシート2!$A$1:$SI$1,0),0)</f>
        <v>59</v>
      </c>
      <c r="AN30" s="867">
        <f>VLOOKUP($AG$3&amp;"_"&amp;AN$3,データシート2!$A:$SI,MATCH($AJ$2&amp;"_"&amp;$AF30,データシート2!$A$1:$SI$1,0),0)</f>
        <v>61</v>
      </c>
      <c r="AO30" s="867">
        <f>VLOOKUP($AG$3&amp;"_"&amp;AO$3,データシート2!$A:$SI,MATCH($AJ$2&amp;"_"&amp;$AF30,データシート2!$A$1:$SI$1,0),0)</f>
        <v>57</v>
      </c>
      <c r="AP30" s="867">
        <f>VLOOKUP($AG$3&amp;"_"&amp;AP$3,データシート2!$A:$SI,MATCH($AJ$2&amp;"_"&amp;$AF30,データシート2!$A$1:$SI$1,0),0)</f>
        <v>60</v>
      </c>
      <c r="AQ30" s="867">
        <f>VLOOKUP($AG$3&amp;"_"&amp;AQ$3,データシート2!$A:$SI,MATCH($AJ$2&amp;"_"&amp;$AF30,データシート2!$A$1:$SI$1,0),0)</f>
        <v>64</v>
      </c>
      <c r="AR30" s="867">
        <f>VLOOKUP($AG$3&amp;"_"&amp;AR$3,データシート2!$A:$SI,MATCH($AJ$2&amp;"_"&amp;$AF30,データシート2!$A$1:$SI$1,0),0)</f>
        <v>63</v>
      </c>
      <c r="AS30" s="868">
        <f>VLOOKUP($AG$3&amp;"_"&amp;AS$3,データシート2!$A:$SI,MATCH($AJ$2&amp;"_"&amp;$AF30,データシート2!$A$1:$SI$1,0),0)</f>
        <v>61</v>
      </c>
      <c r="AT30" s="866">
        <f>VLOOKUP($AG$3&amp;"_"&amp;AT$3,データシート2!$A:$SI,MATCH($AT$2&amp;"_"&amp;$AF30,データシート2!$A$1:$SI$1,0),0)</f>
        <v>486.54300000000012</v>
      </c>
      <c r="AU30" s="866">
        <f>VLOOKUP($AG$3&amp;"_"&amp;AU$3,データシート2!$A:$SI,MATCH($AT$2&amp;"_"&amp;$AF30,データシート2!$A$1:$SI$1,0),0)</f>
        <v>463.34199999999998</v>
      </c>
      <c r="AV30" s="866">
        <f>VLOOKUP($AG$3&amp;"_"&amp;AV$3,データシート2!$A:$SI,MATCH($AT$2&amp;"_"&amp;$AF30,データシート2!$A$1:$SI$1,0),0)</f>
        <v>502.92</v>
      </c>
      <c r="AW30" s="866">
        <f>VLOOKUP($AG$3&amp;"_"&amp;AW$3,データシート2!$A:$SI,MATCH($AT$2&amp;"_"&amp;$AF30,データシート2!$A$1:$SI$1,0),0)</f>
        <v>588.28599999999994</v>
      </c>
      <c r="AX30" s="866">
        <f>VLOOKUP($AG$3&amp;"_"&amp;AX$3,データシート2!$A:$SI,MATCH($AT$2&amp;"_"&amp;$AF30,データシート2!$A$1:$SI$1,0),0)</f>
        <v>703.24400000000003</v>
      </c>
      <c r="AY30" s="866">
        <f>VLOOKUP($AG$3&amp;"_"&amp;AY$3,データシート2!$A:$SI,MATCH($AT$2&amp;"_"&amp;$AF30,データシート2!$A$1:$SI$1,0),0)</f>
        <v>592.69799999999998</v>
      </c>
      <c r="AZ30" s="866">
        <f>VLOOKUP($AG$3&amp;"_"&amp;AZ$3,データシート2!$A:$SI,MATCH($AT$2&amp;"_"&amp;$AF30,データシート2!$A$1:$SI$1,0),0)</f>
        <v>687.46299999999997</v>
      </c>
      <c r="BA30" s="866">
        <f>VLOOKUP($AG$3&amp;"_"&amp;BA$3,データシート2!$A:$SI,MATCH($AT$2&amp;"_"&amp;$AF30,データシート2!$A$1:$SI$1,0),0)</f>
        <v>639.92200000000003</v>
      </c>
      <c r="BB30" s="866">
        <f>VLOOKUP($AG$3&amp;"_"&amp;BB$3,データシート2!$A:$SI,MATCH($AT$2&amp;"_"&amp;$AF30,データシート2!$A$1:$SI$1,0),0)</f>
        <v>660.80499999999995</v>
      </c>
      <c r="BC30" s="869">
        <f>VLOOKUP($AG$3&amp;"_"&amp;BC$3,データシート2!$A:$SI,MATCH($AT$2&amp;"_"&amp;$AF30,データシート2!$A$1:$SI$1,0),0)</f>
        <v>617.72299999999996</v>
      </c>
    </row>
    <row r="31" spans="2:55" s="842" customFormat="1" ht="16.5" customHeight="1">
      <c r="B31" s="833"/>
      <c r="C31" s="862">
        <v>13</v>
      </c>
      <c r="D31" s="863" t="s">
        <v>323</v>
      </c>
      <c r="E31" s="862"/>
      <c r="F31" s="864"/>
      <c r="G31" s="865">
        <f>VLOOKUP($D$3&amp;"_"&amp;G$3,データシート2!$A:$SI,MATCH($G$2&amp;"_"&amp;$C31,データシート2!$A$1:$SI$1,0),0)</f>
        <v>0</v>
      </c>
      <c r="H31" s="866">
        <f>VLOOKUP($D$3&amp;"_"&amp;H$3,データシート2!$A:$SI,MATCH($G$2&amp;"_"&amp;$C31,データシート2!$A$1:$SI$1,0),0)</f>
        <v>0</v>
      </c>
      <c r="I31" s="866">
        <f>VLOOKUP($D$3&amp;"_"&amp;I$3,データシート2!$A:$SI,MATCH($G$2&amp;"_"&amp;$C31,データシート2!$A$1:$SI$1,0),0)</f>
        <v>0</v>
      </c>
      <c r="J31" s="866">
        <f>VLOOKUP($D$3&amp;"_"&amp;J$3,データシート2!$A:$SI,MATCH($G$2&amp;"_"&amp;$C31,データシート2!$A$1:$SI$1,0),0)</f>
        <v>0</v>
      </c>
      <c r="K31" s="867">
        <f>VLOOKUP($D$3&amp;"_"&amp;K$3,データシート2!$A:$SI,MATCH($G$2&amp;"_"&amp;$C31,データシート2!$A$1:$SI$1,0),0)</f>
        <v>0</v>
      </c>
      <c r="L31" s="867">
        <f>VLOOKUP($D$3&amp;"_"&amp;L$3,データシート2!$A:$SI,MATCH($G$2&amp;"_"&amp;$C31,データシート2!$A$1:$SI$1,0),0)</f>
        <v>0</v>
      </c>
      <c r="M31" s="867">
        <f>VLOOKUP($D$3&amp;"_"&amp;M$3,データシート2!$A:$SI,MATCH($G$2&amp;"_"&amp;$C31,データシート2!$A$1:$SI$1,0),0)</f>
        <v>0</v>
      </c>
      <c r="N31" s="867">
        <f>VLOOKUP($D$3&amp;"_"&amp;N$3,データシート2!$A:$SI,MATCH($G$2&amp;"_"&amp;$C31,データシート2!$A$1:$SI$1,0),0)</f>
        <v>0</v>
      </c>
      <c r="O31" s="867">
        <f>VLOOKUP($D$3&amp;"_"&amp;O$3,データシート2!$A:$SI,MATCH($G$2&amp;"_"&amp;$C31,データシート2!$A$1:$SI$1,0),0)</f>
        <v>0</v>
      </c>
      <c r="P31" s="867">
        <f>VLOOKUP($D$3&amp;"_"&amp;P$3,データシート2!$A:$SI,MATCH($G$2&amp;"_"&amp;$C31,データシート2!$A$1:$SI$1,0),0)</f>
        <v>0</v>
      </c>
      <c r="Q31" s="868">
        <f>VLOOKUP($D$3&amp;"_"&amp;Q$3,データシート2!$A:$SI,MATCH($G$2&amp;"_"&amp;$C31,データシート2!$A$1:$SI$1,0),0)</f>
        <v>0</v>
      </c>
      <c r="R31" s="1056">
        <f>VLOOKUP($D$3&amp;"_"&amp;R$3,データシート2!$A:$SI,MATCH($R$2&amp;"_"&amp;$C31,データシート2!$A$1:$SI$1,0),0)</f>
        <v>0</v>
      </c>
      <c r="S31" s="1057">
        <f>VLOOKUP($D$3&amp;"_"&amp;S$3,データシート2!$A:$SI,MATCH($R$2&amp;"_"&amp;$C31,データシート2!$A$1:$SI$1,0),0)</f>
        <v>0</v>
      </c>
      <c r="T31" s="1057">
        <f>VLOOKUP($D$3&amp;"_"&amp;T$3,データシート2!$A:$SI,MATCH($R$2&amp;"_"&amp;$C31,データシート2!$A$1:$SI$1,0),0)</f>
        <v>0</v>
      </c>
      <c r="U31" s="1057">
        <f>VLOOKUP($D$3&amp;"_"&amp;U$3,データシート2!$A:$SI,MATCH($R$2&amp;"_"&amp;$C31,データシート2!$A$1:$SI$1,0),0)</f>
        <v>0</v>
      </c>
      <c r="V31" s="1057">
        <f>VLOOKUP($D$3&amp;"_"&amp;V$3,データシート2!$A:$SI,MATCH($R$2&amp;"_"&amp;$C31,データシート2!$A$1:$SI$1,0),0)</f>
        <v>0</v>
      </c>
      <c r="W31" s="1057">
        <f>VLOOKUP($D$3&amp;"_"&amp;W$3,データシート2!$A:$SI,MATCH($R$2&amp;"_"&amp;$C31,データシート2!$A$1:$SI$1,0),0)</f>
        <v>0</v>
      </c>
      <c r="X31" s="1057">
        <f>VLOOKUP($D$3&amp;"_"&amp;X$3,データシート2!$A:$SI,MATCH($R$2&amp;"_"&amp;$C31,データシート2!$A$1:$SI$1,0),0)</f>
        <v>0</v>
      </c>
      <c r="Y31" s="1057">
        <f>VLOOKUP($D$3&amp;"_"&amp;Y$3,データシート2!$A:$SI,MATCH($R$2&amp;"_"&amp;$C31,データシート2!$A$1:$SI$1,0),0)</f>
        <v>0</v>
      </c>
      <c r="Z31" s="1057">
        <f>VLOOKUP($D$3&amp;"_"&amp;Z$3,データシート2!$A:$SI,MATCH($R$2&amp;"_"&amp;$C31,データシート2!$A$1:$SI$1,0),0)</f>
        <v>0</v>
      </c>
      <c r="AA31" s="1057">
        <f>VLOOKUP($D$3&amp;"_"&amp;AA$3,データシート2!$A:$SI,MATCH($R$2&amp;"_"&amp;$C31,データシート2!$A$1:$SI$1,0),0)</f>
        <v>0</v>
      </c>
      <c r="AB31" s="1058">
        <f>VLOOKUP($D$3&amp;"_"&amp;AB$3,データシート2!$A:$SI,MATCH($R$2&amp;"_"&amp;$C31,データシート2!$A$1:$SI$1,0),0)</f>
        <v>0</v>
      </c>
      <c r="AE31" s="833" t="str">
        <f t="shared" si="0"/>
        <v/>
      </c>
      <c r="AF31" s="862">
        <f t="shared" si="6"/>
        <v>13</v>
      </c>
      <c r="AG31" s="863" t="str">
        <f t="shared" si="7"/>
        <v>家具・装備品製造業</v>
      </c>
      <c r="AH31" s="862" t="str">
        <f t="shared" si="3"/>
        <v/>
      </c>
      <c r="AI31" s="864" t="str">
        <f t="shared" si="4"/>
        <v/>
      </c>
      <c r="AJ31" s="865">
        <f>VLOOKUP($AG$3&amp;"_"&amp;AJ$3,データシート2!$A:$SI,MATCH($AJ$2&amp;"_"&amp;$AF31,データシート2!$A$1:$SI$1,0),0)</f>
        <v>23</v>
      </c>
      <c r="AK31" s="866">
        <f>VLOOKUP($AG$3&amp;"_"&amp;AK$3,データシート2!$A:$SI,MATCH($AJ$2&amp;"_"&amp;$AF31,データシート2!$A$1:$SI$1,0),0)</f>
        <v>23</v>
      </c>
      <c r="AL31" s="866">
        <f>VLOOKUP($AG$3&amp;"_"&amp;AL$3,データシート2!$A:$SI,MATCH($AJ$2&amp;"_"&amp;$AF31,データシート2!$A$1:$SI$1,0),0)</f>
        <v>24</v>
      </c>
      <c r="AM31" s="866">
        <f>VLOOKUP($AG$3&amp;"_"&amp;AM$3,データシート2!$A:$SI,MATCH($AJ$2&amp;"_"&amp;$AF31,データシート2!$A$1:$SI$1,0),0)</f>
        <v>26</v>
      </c>
      <c r="AN31" s="867">
        <f>VLOOKUP($AG$3&amp;"_"&amp;AN$3,データシート2!$A:$SI,MATCH($AJ$2&amp;"_"&amp;$AF31,データシート2!$A$1:$SI$1,0),0)</f>
        <v>25</v>
      </c>
      <c r="AO31" s="867">
        <f>VLOOKUP($AG$3&amp;"_"&amp;AO$3,データシート2!$A:$SI,MATCH($AJ$2&amp;"_"&amp;$AF31,データシート2!$A$1:$SI$1,0),0)</f>
        <v>28</v>
      </c>
      <c r="AP31" s="867">
        <f>VLOOKUP($AG$3&amp;"_"&amp;AP$3,データシート2!$A:$SI,MATCH($AJ$2&amp;"_"&amp;$AF31,データシート2!$A$1:$SI$1,0),0)</f>
        <v>25</v>
      </c>
      <c r="AQ31" s="867">
        <f>VLOOKUP($AG$3&amp;"_"&amp;AQ$3,データシート2!$A:$SI,MATCH($AJ$2&amp;"_"&amp;$AF31,データシート2!$A$1:$SI$1,0),0)</f>
        <v>26</v>
      </c>
      <c r="AR31" s="867">
        <f>VLOOKUP($AG$3&amp;"_"&amp;AR$3,データシート2!$A:$SI,MATCH($AJ$2&amp;"_"&amp;$AF31,データシート2!$A$1:$SI$1,0),0)</f>
        <v>25</v>
      </c>
      <c r="AS31" s="868">
        <f>VLOOKUP($AG$3&amp;"_"&amp;AS$3,データシート2!$A:$SI,MATCH($AJ$2&amp;"_"&amp;$AF31,データシート2!$A$1:$SI$1,0),0)</f>
        <v>24</v>
      </c>
      <c r="AT31" s="866">
        <f>VLOOKUP($AG$3&amp;"_"&amp;AT$3,データシート2!$A:$SI,MATCH($AT$2&amp;"_"&amp;$AF31,データシート2!$A$1:$SI$1,0),0)</f>
        <v>102.94400000000002</v>
      </c>
      <c r="AU31" s="866">
        <f>VLOOKUP($AG$3&amp;"_"&amp;AU$3,データシート2!$A:$SI,MATCH($AT$2&amp;"_"&amp;$AF31,データシート2!$A$1:$SI$1,0),0)</f>
        <v>107.80200000000001</v>
      </c>
      <c r="AV31" s="866">
        <f>VLOOKUP($AG$3&amp;"_"&amp;AV$3,データシート2!$A:$SI,MATCH($AT$2&amp;"_"&amp;$AF31,データシート2!$A$1:$SI$1,0),0)</f>
        <v>108.57899999999999</v>
      </c>
      <c r="AW31" s="866">
        <f>VLOOKUP($AG$3&amp;"_"&amp;AW$3,データシート2!$A:$SI,MATCH($AT$2&amp;"_"&amp;$AF31,データシート2!$A$1:$SI$1,0),0)</f>
        <v>125.94499999999999</v>
      </c>
      <c r="AX31" s="866">
        <f>VLOOKUP($AG$3&amp;"_"&amp;AX$3,データシート2!$A:$SI,MATCH($AT$2&amp;"_"&amp;$AF31,データシート2!$A$1:$SI$1,0),0)</f>
        <v>132.298</v>
      </c>
      <c r="AY31" s="866">
        <f>VLOOKUP($AG$3&amp;"_"&amp;AY$3,データシート2!$A:$SI,MATCH($AT$2&amp;"_"&amp;$AF31,データシート2!$A$1:$SI$1,0),0)</f>
        <v>142.67400000000001</v>
      </c>
      <c r="AZ31" s="866">
        <f>VLOOKUP($AG$3&amp;"_"&amp;AZ$3,データシート2!$A:$SI,MATCH($AT$2&amp;"_"&amp;$AF31,データシート2!$A$1:$SI$1,0),0)</f>
        <v>126.126</v>
      </c>
      <c r="BA31" s="866">
        <f>VLOOKUP($AG$3&amp;"_"&amp;BA$3,データシート2!$A:$SI,MATCH($AT$2&amp;"_"&amp;$AF31,データシート2!$A$1:$SI$1,0),0)</f>
        <v>132.97999999999999</v>
      </c>
      <c r="BB31" s="866">
        <f>VLOOKUP($AG$3&amp;"_"&amp;BB$3,データシート2!$A:$SI,MATCH($AT$2&amp;"_"&amp;$AF31,データシート2!$A$1:$SI$1,0),0)</f>
        <v>130.58799999999999</v>
      </c>
      <c r="BC31" s="869">
        <f>VLOOKUP($AG$3&amp;"_"&amp;BC$3,データシート2!$A:$SI,MATCH($AT$2&amp;"_"&amp;$AF31,データシート2!$A$1:$SI$1,0),0)</f>
        <v>117.065</v>
      </c>
    </row>
    <row r="32" spans="2:55" s="842" customFormat="1" ht="16.5" customHeight="1">
      <c r="B32" s="833"/>
      <c r="C32" s="862">
        <v>14</v>
      </c>
      <c r="D32" s="863" t="s">
        <v>324</v>
      </c>
      <c r="E32" s="862"/>
      <c r="F32" s="864"/>
      <c r="G32" s="865">
        <f>VLOOKUP($D$3&amp;"_"&amp;G$3,データシート2!$A:$SI,MATCH($G$2&amp;"_"&amp;$C32,データシート2!$A$1:$SI$1,0),0)</f>
        <v>0</v>
      </c>
      <c r="H32" s="866">
        <f>VLOOKUP($D$3&amp;"_"&amp;H$3,データシート2!$A:$SI,MATCH($G$2&amp;"_"&amp;$C32,データシート2!$A$1:$SI$1,0),0)</f>
        <v>0</v>
      </c>
      <c r="I32" s="866">
        <f>VLOOKUP($D$3&amp;"_"&amp;I$3,データシート2!$A:$SI,MATCH($G$2&amp;"_"&amp;$C32,データシート2!$A$1:$SI$1,0),0)</f>
        <v>0</v>
      </c>
      <c r="J32" s="866">
        <f>VLOOKUP($D$3&amp;"_"&amp;J$3,データシート2!$A:$SI,MATCH($G$2&amp;"_"&amp;$C32,データシート2!$A$1:$SI$1,0),0)</f>
        <v>0</v>
      </c>
      <c r="K32" s="867">
        <f>VLOOKUP($D$3&amp;"_"&amp;K$3,データシート2!$A:$SI,MATCH($G$2&amp;"_"&amp;$C32,データシート2!$A$1:$SI$1,0),0)</f>
        <v>0</v>
      </c>
      <c r="L32" s="867">
        <f>VLOOKUP($D$3&amp;"_"&amp;L$3,データシート2!$A:$SI,MATCH($G$2&amp;"_"&amp;$C32,データシート2!$A$1:$SI$1,0),0)</f>
        <v>0</v>
      </c>
      <c r="M32" s="867">
        <f>VLOOKUP($D$3&amp;"_"&amp;M$3,データシート2!$A:$SI,MATCH($G$2&amp;"_"&amp;$C32,データシート2!$A$1:$SI$1,0),0)</f>
        <v>0</v>
      </c>
      <c r="N32" s="867">
        <f>VLOOKUP($D$3&amp;"_"&amp;N$3,データシート2!$A:$SI,MATCH($G$2&amp;"_"&amp;$C32,データシート2!$A$1:$SI$1,0),0)</f>
        <v>0</v>
      </c>
      <c r="O32" s="867">
        <f>VLOOKUP($D$3&amp;"_"&amp;O$3,データシート2!$A:$SI,MATCH($G$2&amp;"_"&amp;$C32,データシート2!$A$1:$SI$1,0),0)</f>
        <v>0</v>
      </c>
      <c r="P32" s="867">
        <f>VLOOKUP($D$3&amp;"_"&amp;P$3,データシート2!$A:$SI,MATCH($G$2&amp;"_"&amp;$C32,データシート2!$A$1:$SI$1,0),0)</f>
        <v>0</v>
      </c>
      <c r="Q32" s="868">
        <f>VLOOKUP($D$3&amp;"_"&amp;Q$3,データシート2!$A:$SI,MATCH($G$2&amp;"_"&amp;$C32,データシート2!$A$1:$SI$1,0),0)</f>
        <v>0</v>
      </c>
      <c r="R32" s="1056">
        <f>VLOOKUP($D$3&amp;"_"&amp;R$3,データシート2!$A:$SI,MATCH($R$2&amp;"_"&amp;$C32,データシート2!$A$1:$SI$1,0),0)</f>
        <v>0</v>
      </c>
      <c r="S32" s="1057">
        <f>VLOOKUP($D$3&amp;"_"&amp;S$3,データシート2!$A:$SI,MATCH($R$2&amp;"_"&amp;$C32,データシート2!$A$1:$SI$1,0),0)</f>
        <v>0</v>
      </c>
      <c r="T32" s="1057">
        <f>VLOOKUP($D$3&amp;"_"&amp;T$3,データシート2!$A:$SI,MATCH($R$2&amp;"_"&amp;$C32,データシート2!$A$1:$SI$1,0),0)</f>
        <v>0</v>
      </c>
      <c r="U32" s="1057">
        <f>VLOOKUP($D$3&amp;"_"&amp;U$3,データシート2!$A:$SI,MATCH($R$2&amp;"_"&amp;$C32,データシート2!$A$1:$SI$1,0),0)</f>
        <v>0</v>
      </c>
      <c r="V32" s="1057">
        <f>VLOOKUP($D$3&amp;"_"&amp;V$3,データシート2!$A:$SI,MATCH($R$2&amp;"_"&amp;$C32,データシート2!$A$1:$SI$1,0),0)</f>
        <v>0</v>
      </c>
      <c r="W32" s="1057">
        <f>VLOOKUP($D$3&amp;"_"&amp;W$3,データシート2!$A:$SI,MATCH($R$2&amp;"_"&amp;$C32,データシート2!$A$1:$SI$1,0),0)</f>
        <v>0</v>
      </c>
      <c r="X32" s="1057">
        <f>VLOOKUP($D$3&amp;"_"&amp;X$3,データシート2!$A:$SI,MATCH($R$2&amp;"_"&amp;$C32,データシート2!$A$1:$SI$1,0),0)</f>
        <v>0</v>
      </c>
      <c r="Y32" s="1057">
        <f>VLOOKUP($D$3&amp;"_"&amp;Y$3,データシート2!$A:$SI,MATCH($R$2&amp;"_"&amp;$C32,データシート2!$A$1:$SI$1,0),0)</f>
        <v>0</v>
      </c>
      <c r="Z32" s="1057">
        <f>VLOOKUP($D$3&amp;"_"&amp;Z$3,データシート2!$A:$SI,MATCH($R$2&amp;"_"&amp;$C32,データシート2!$A$1:$SI$1,0),0)</f>
        <v>0</v>
      </c>
      <c r="AA32" s="1057">
        <f>VLOOKUP($D$3&amp;"_"&amp;AA$3,データシート2!$A:$SI,MATCH($R$2&amp;"_"&amp;$C32,データシート2!$A$1:$SI$1,0),0)</f>
        <v>0</v>
      </c>
      <c r="AB32" s="1058">
        <f>VLOOKUP($D$3&amp;"_"&amp;AB$3,データシート2!$A:$SI,MATCH($R$2&amp;"_"&amp;$C32,データシート2!$A$1:$SI$1,0),0)</f>
        <v>0</v>
      </c>
      <c r="AE32" s="833" t="str">
        <f t="shared" si="0"/>
        <v/>
      </c>
      <c r="AF32" s="862">
        <f t="shared" si="6"/>
        <v>14</v>
      </c>
      <c r="AG32" s="863" t="str">
        <f t="shared" si="7"/>
        <v>パルプ・紙・紙加工品製造業</v>
      </c>
      <c r="AH32" s="862" t="str">
        <f t="shared" si="3"/>
        <v/>
      </c>
      <c r="AI32" s="864" t="str">
        <f t="shared" si="4"/>
        <v/>
      </c>
      <c r="AJ32" s="865">
        <f>VLOOKUP($AG$3&amp;"_"&amp;AJ$3,データシート2!$A:$SI,MATCH($AJ$2&amp;"_"&amp;$AF32,データシート2!$A$1:$SI$1,0),0)</f>
        <v>362</v>
      </c>
      <c r="AK32" s="866">
        <f>VLOOKUP($AG$3&amp;"_"&amp;AK$3,データシート2!$A:$SI,MATCH($AJ$2&amp;"_"&amp;$AF32,データシート2!$A$1:$SI$1,0),0)</f>
        <v>367</v>
      </c>
      <c r="AL32" s="866">
        <f>VLOOKUP($AG$3&amp;"_"&amp;AL$3,データシート2!$A:$SI,MATCH($AJ$2&amp;"_"&amp;$AF32,データシート2!$A$1:$SI$1,0),0)</f>
        <v>379</v>
      </c>
      <c r="AM32" s="866">
        <f>VLOOKUP($AG$3&amp;"_"&amp;AM$3,データシート2!$A:$SI,MATCH($AJ$2&amp;"_"&amp;$AF32,データシート2!$A$1:$SI$1,0),0)</f>
        <v>375</v>
      </c>
      <c r="AN32" s="867">
        <f>VLOOKUP($AG$3&amp;"_"&amp;AN$3,データシート2!$A:$SI,MATCH($AJ$2&amp;"_"&amp;$AF32,データシート2!$A$1:$SI$1,0),0)</f>
        <v>387</v>
      </c>
      <c r="AO32" s="867">
        <f>VLOOKUP($AG$3&amp;"_"&amp;AO$3,データシート2!$A:$SI,MATCH($AJ$2&amp;"_"&amp;$AF32,データシート2!$A$1:$SI$1,0),0)</f>
        <v>395</v>
      </c>
      <c r="AP32" s="867">
        <f>VLOOKUP($AG$3&amp;"_"&amp;AP$3,データシート2!$A:$SI,MATCH($AJ$2&amp;"_"&amp;$AF32,データシート2!$A$1:$SI$1,0),0)</f>
        <v>386</v>
      </c>
      <c r="AQ32" s="867">
        <f>VLOOKUP($AG$3&amp;"_"&amp;AQ$3,データシート2!$A:$SI,MATCH($AJ$2&amp;"_"&amp;$AF32,データシート2!$A$1:$SI$1,0),0)</f>
        <v>396</v>
      </c>
      <c r="AR32" s="867">
        <f>VLOOKUP($AG$3&amp;"_"&amp;AR$3,データシート2!$A:$SI,MATCH($AJ$2&amp;"_"&amp;$AF32,データシート2!$A$1:$SI$1,0),0)</f>
        <v>388</v>
      </c>
      <c r="AS32" s="868">
        <f>VLOOKUP($AG$3&amp;"_"&amp;AS$3,データシート2!$A:$SI,MATCH($AJ$2&amp;"_"&amp;$AF32,データシート2!$A$1:$SI$1,0),0)</f>
        <v>387</v>
      </c>
      <c r="AT32" s="866">
        <f>VLOOKUP($AG$3&amp;"_"&amp;AT$3,データシート2!$A:$SI,MATCH($AT$2&amp;"_"&amp;$AF32,データシート2!$A$1:$SI$1,0),0)</f>
        <v>27102.229000000007</v>
      </c>
      <c r="AU32" s="866">
        <f>VLOOKUP($AG$3&amp;"_"&amp;AU$3,データシート2!$A:$SI,MATCH($AT$2&amp;"_"&amp;$AF32,データシート2!$A$1:$SI$1,0),0)</f>
        <v>25961.611000000001</v>
      </c>
      <c r="AV32" s="866">
        <f>VLOOKUP($AG$3&amp;"_"&amp;AV$3,データシート2!$A:$SI,MATCH($AT$2&amp;"_"&amp;$AF32,データシート2!$A$1:$SI$1,0),0)</f>
        <v>25655.916000000001</v>
      </c>
      <c r="AW32" s="866">
        <f>VLOOKUP($AG$3&amp;"_"&amp;AW$3,データシート2!$A:$SI,MATCH($AT$2&amp;"_"&amp;$AF32,データシート2!$A$1:$SI$1,0),0)</f>
        <v>22390.153999999999</v>
      </c>
      <c r="AX32" s="866">
        <f>VLOOKUP($AG$3&amp;"_"&amp;AX$3,データシート2!$A:$SI,MATCH($AT$2&amp;"_"&amp;$AF32,データシート2!$A$1:$SI$1,0),0)</f>
        <v>27003.797999999999</v>
      </c>
      <c r="AY32" s="866">
        <f>VLOOKUP($AG$3&amp;"_"&amp;AY$3,データシート2!$A:$SI,MATCH($AT$2&amp;"_"&amp;$AF32,データシート2!$A$1:$SI$1,0),0)</f>
        <v>26258.338</v>
      </c>
      <c r="AZ32" s="866">
        <f>VLOOKUP($AG$3&amp;"_"&amp;AZ$3,データシート2!$A:$SI,MATCH($AT$2&amp;"_"&amp;$AF32,データシート2!$A$1:$SI$1,0),0)</f>
        <v>26171.219000000001</v>
      </c>
      <c r="BA32" s="866">
        <f>VLOOKUP($AG$3&amp;"_"&amp;BA$3,データシート2!$A:$SI,MATCH($AT$2&amp;"_"&amp;$AF32,データシート2!$A$1:$SI$1,0),0)</f>
        <v>26295.483</v>
      </c>
      <c r="BB32" s="866">
        <f>VLOOKUP($AG$3&amp;"_"&amp;BB$3,データシート2!$A:$SI,MATCH($AT$2&amp;"_"&amp;$AF32,データシート2!$A$1:$SI$1,0),0)</f>
        <v>26113.777999999998</v>
      </c>
      <c r="BC32" s="869">
        <f>VLOOKUP($AG$3&amp;"_"&amp;BC$3,データシート2!$A:$SI,MATCH($AT$2&amp;"_"&amp;$AF32,データシート2!$A$1:$SI$1,0),0)</f>
        <v>25624.484</v>
      </c>
    </row>
    <row r="33" spans="2:55" s="842" customFormat="1" ht="16.5" customHeight="1">
      <c r="B33" s="833"/>
      <c r="C33" s="862">
        <v>15</v>
      </c>
      <c r="D33" s="863" t="s">
        <v>325</v>
      </c>
      <c r="E33" s="862"/>
      <c r="F33" s="864"/>
      <c r="G33" s="865">
        <f>VLOOKUP($D$3&amp;"_"&amp;G$3,データシート2!$A:$SI,MATCH($G$2&amp;"_"&amp;$C33,データシート2!$A$1:$SI$1,0),0)</f>
        <v>0</v>
      </c>
      <c r="H33" s="866">
        <f>VLOOKUP($D$3&amp;"_"&amp;H$3,データシート2!$A:$SI,MATCH($G$2&amp;"_"&amp;$C33,データシート2!$A$1:$SI$1,0),0)</f>
        <v>0</v>
      </c>
      <c r="I33" s="866">
        <f>VLOOKUP($D$3&amp;"_"&amp;I$3,データシート2!$A:$SI,MATCH($G$2&amp;"_"&amp;$C33,データシート2!$A$1:$SI$1,0),0)</f>
        <v>0</v>
      </c>
      <c r="J33" s="866">
        <f>VLOOKUP($D$3&amp;"_"&amp;J$3,データシート2!$A:$SI,MATCH($G$2&amp;"_"&amp;$C33,データシート2!$A$1:$SI$1,0),0)</f>
        <v>0</v>
      </c>
      <c r="K33" s="867">
        <f>VLOOKUP($D$3&amp;"_"&amp;K$3,データシート2!$A:$SI,MATCH($G$2&amp;"_"&amp;$C33,データシート2!$A$1:$SI$1,0),0)</f>
        <v>0</v>
      </c>
      <c r="L33" s="867">
        <f>VLOOKUP($D$3&amp;"_"&amp;L$3,データシート2!$A:$SI,MATCH($G$2&amp;"_"&amp;$C33,データシート2!$A$1:$SI$1,0),0)</f>
        <v>0</v>
      </c>
      <c r="M33" s="867">
        <f>VLOOKUP($D$3&amp;"_"&amp;M$3,データシート2!$A:$SI,MATCH($G$2&amp;"_"&amp;$C33,データシート2!$A$1:$SI$1,0),0)</f>
        <v>0</v>
      </c>
      <c r="N33" s="867">
        <f>VLOOKUP($D$3&amp;"_"&amp;N$3,データシート2!$A:$SI,MATCH($G$2&amp;"_"&amp;$C33,データシート2!$A$1:$SI$1,0),0)</f>
        <v>0</v>
      </c>
      <c r="O33" s="867">
        <f>VLOOKUP($D$3&amp;"_"&amp;O$3,データシート2!$A:$SI,MATCH($G$2&amp;"_"&amp;$C33,データシート2!$A$1:$SI$1,0),0)</f>
        <v>0</v>
      </c>
      <c r="P33" s="867">
        <f>VLOOKUP($D$3&amp;"_"&amp;P$3,データシート2!$A:$SI,MATCH($G$2&amp;"_"&amp;$C33,データシート2!$A$1:$SI$1,0),0)</f>
        <v>0</v>
      </c>
      <c r="Q33" s="868">
        <f>VLOOKUP($D$3&amp;"_"&amp;Q$3,データシート2!$A:$SI,MATCH($G$2&amp;"_"&amp;$C33,データシート2!$A$1:$SI$1,0),0)</f>
        <v>0</v>
      </c>
      <c r="R33" s="1056">
        <f>VLOOKUP($D$3&amp;"_"&amp;R$3,データシート2!$A:$SI,MATCH($R$2&amp;"_"&amp;$C33,データシート2!$A$1:$SI$1,0),0)</f>
        <v>0</v>
      </c>
      <c r="S33" s="1057">
        <f>VLOOKUP($D$3&amp;"_"&amp;S$3,データシート2!$A:$SI,MATCH($R$2&amp;"_"&amp;$C33,データシート2!$A$1:$SI$1,0),0)</f>
        <v>0</v>
      </c>
      <c r="T33" s="1057">
        <f>VLOOKUP($D$3&amp;"_"&amp;T$3,データシート2!$A:$SI,MATCH($R$2&amp;"_"&amp;$C33,データシート2!$A$1:$SI$1,0),0)</f>
        <v>0</v>
      </c>
      <c r="U33" s="1057">
        <f>VLOOKUP($D$3&amp;"_"&amp;U$3,データシート2!$A:$SI,MATCH($R$2&amp;"_"&amp;$C33,データシート2!$A$1:$SI$1,0),0)</f>
        <v>0</v>
      </c>
      <c r="V33" s="1057">
        <f>VLOOKUP($D$3&amp;"_"&amp;V$3,データシート2!$A:$SI,MATCH($R$2&amp;"_"&amp;$C33,データシート2!$A$1:$SI$1,0),0)</f>
        <v>0</v>
      </c>
      <c r="W33" s="1057">
        <f>VLOOKUP($D$3&amp;"_"&amp;W$3,データシート2!$A:$SI,MATCH($R$2&amp;"_"&amp;$C33,データシート2!$A$1:$SI$1,0),0)</f>
        <v>0</v>
      </c>
      <c r="X33" s="1057">
        <f>VLOOKUP($D$3&amp;"_"&amp;X$3,データシート2!$A:$SI,MATCH($R$2&amp;"_"&amp;$C33,データシート2!$A$1:$SI$1,0),0)</f>
        <v>0</v>
      </c>
      <c r="Y33" s="1057">
        <f>VLOOKUP($D$3&amp;"_"&amp;Y$3,データシート2!$A:$SI,MATCH($R$2&amp;"_"&amp;$C33,データシート2!$A$1:$SI$1,0),0)</f>
        <v>0</v>
      </c>
      <c r="Z33" s="1057">
        <f>VLOOKUP($D$3&amp;"_"&amp;Z$3,データシート2!$A:$SI,MATCH($R$2&amp;"_"&amp;$C33,データシート2!$A$1:$SI$1,0),0)</f>
        <v>0</v>
      </c>
      <c r="AA33" s="1057">
        <f>VLOOKUP($D$3&amp;"_"&amp;AA$3,データシート2!$A:$SI,MATCH($R$2&amp;"_"&amp;$C33,データシート2!$A$1:$SI$1,0),0)</f>
        <v>0</v>
      </c>
      <c r="AB33" s="1058">
        <f>VLOOKUP($D$3&amp;"_"&amp;AB$3,データシート2!$A:$SI,MATCH($R$2&amp;"_"&amp;$C33,データシート2!$A$1:$SI$1,0),0)</f>
        <v>0</v>
      </c>
      <c r="AE33" s="833" t="str">
        <f t="shared" si="0"/>
        <v/>
      </c>
      <c r="AF33" s="862">
        <f t="shared" si="6"/>
        <v>15</v>
      </c>
      <c r="AG33" s="863" t="str">
        <f t="shared" si="7"/>
        <v>印刷・同関連業</v>
      </c>
      <c r="AH33" s="862" t="str">
        <f t="shared" si="3"/>
        <v/>
      </c>
      <c r="AI33" s="864" t="str">
        <f t="shared" si="4"/>
        <v/>
      </c>
      <c r="AJ33" s="865">
        <f>VLOOKUP($AG$3&amp;"_"&amp;AJ$3,データシート2!$A:$SI,MATCH($AJ$2&amp;"_"&amp;$AF33,データシート2!$A$1:$SI$1,0),0)</f>
        <v>210</v>
      </c>
      <c r="AK33" s="866">
        <f>VLOOKUP($AG$3&amp;"_"&amp;AK$3,データシート2!$A:$SI,MATCH($AJ$2&amp;"_"&amp;$AF33,データシート2!$A$1:$SI$1,0),0)</f>
        <v>227</v>
      </c>
      <c r="AL33" s="866">
        <f>VLOOKUP($AG$3&amp;"_"&amp;AL$3,データシート2!$A:$SI,MATCH($AJ$2&amp;"_"&amp;$AF33,データシート2!$A$1:$SI$1,0),0)</f>
        <v>183</v>
      </c>
      <c r="AM33" s="866">
        <f>VLOOKUP($AG$3&amp;"_"&amp;AM$3,データシート2!$A:$SI,MATCH($AJ$2&amp;"_"&amp;$AF33,データシート2!$A$1:$SI$1,0),0)</f>
        <v>220</v>
      </c>
      <c r="AN33" s="867">
        <f>VLOOKUP($AG$3&amp;"_"&amp;AN$3,データシート2!$A:$SI,MATCH($AJ$2&amp;"_"&amp;$AF33,データシート2!$A$1:$SI$1,0),0)</f>
        <v>213</v>
      </c>
      <c r="AO33" s="867">
        <f>VLOOKUP($AG$3&amp;"_"&amp;AO$3,データシート2!$A:$SI,MATCH($AJ$2&amp;"_"&amp;$AF33,データシート2!$A$1:$SI$1,0),0)</f>
        <v>210</v>
      </c>
      <c r="AP33" s="867">
        <f>VLOOKUP($AG$3&amp;"_"&amp;AP$3,データシート2!$A:$SI,MATCH($AJ$2&amp;"_"&amp;$AF33,データシート2!$A$1:$SI$1,0),0)</f>
        <v>210</v>
      </c>
      <c r="AQ33" s="867">
        <f>VLOOKUP($AG$3&amp;"_"&amp;AQ$3,データシート2!$A:$SI,MATCH($AJ$2&amp;"_"&amp;$AF33,データシート2!$A$1:$SI$1,0),0)</f>
        <v>216</v>
      </c>
      <c r="AR33" s="867">
        <f>VLOOKUP($AG$3&amp;"_"&amp;AR$3,データシート2!$A:$SI,MATCH($AJ$2&amp;"_"&amp;$AF33,データシート2!$A$1:$SI$1,0),0)</f>
        <v>211</v>
      </c>
      <c r="AS33" s="868">
        <f>VLOOKUP($AG$3&amp;"_"&amp;AS$3,データシート2!$A:$SI,MATCH($AJ$2&amp;"_"&amp;$AF33,データシート2!$A$1:$SI$1,0),0)</f>
        <v>211</v>
      </c>
      <c r="AT33" s="866">
        <f>VLOOKUP($AG$3&amp;"_"&amp;AT$3,データシート2!$A:$SI,MATCH($AT$2&amp;"_"&amp;$AF33,データシート2!$A$1:$SI$1,0),0)</f>
        <v>1821.527</v>
      </c>
      <c r="AU33" s="866">
        <f>VLOOKUP($AG$3&amp;"_"&amp;AU$3,データシート2!$A:$SI,MATCH($AT$2&amp;"_"&amp;$AF33,データシート2!$A$1:$SI$1,0),0)</f>
        <v>1797.19</v>
      </c>
      <c r="AV33" s="866">
        <f>VLOOKUP($AG$3&amp;"_"&amp;AV$3,データシート2!$A:$SI,MATCH($AT$2&amp;"_"&amp;$AF33,データシート2!$A$1:$SI$1,0),0)</f>
        <v>1302.835</v>
      </c>
      <c r="AW33" s="866">
        <f>VLOOKUP($AG$3&amp;"_"&amp;AW$3,データシート2!$A:$SI,MATCH($AT$2&amp;"_"&amp;$AF33,データシート2!$A$1:$SI$1,0),0)</f>
        <v>5074.1989999999996</v>
      </c>
      <c r="AX33" s="866">
        <f>VLOOKUP($AG$3&amp;"_"&amp;AX$3,データシート2!$A:$SI,MATCH($AT$2&amp;"_"&amp;$AF33,データシート2!$A$1:$SI$1,0),0)</f>
        <v>2086.8690000000001</v>
      </c>
      <c r="AY33" s="866">
        <f>VLOOKUP($AG$3&amp;"_"&amp;AY$3,データシート2!$A:$SI,MATCH($AT$2&amp;"_"&amp;$AF33,データシート2!$A$1:$SI$1,0),0)</f>
        <v>1843.0250000000001</v>
      </c>
      <c r="AZ33" s="866">
        <f>VLOOKUP($AG$3&amp;"_"&amp;AZ$3,データシート2!$A:$SI,MATCH($AT$2&amp;"_"&amp;$AF33,データシート2!$A$1:$SI$1,0),0)</f>
        <v>1901.329</v>
      </c>
      <c r="BA33" s="866">
        <f>VLOOKUP($AG$3&amp;"_"&amp;BA$3,データシート2!$A:$SI,MATCH($AT$2&amp;"_"&amp;$AF33,データシート2!$A$1:$SI$1,0),0)</f>
        <v>1881.788</v>
      </c>
      <c r="BB33" s="866">
        <f>VLOOKUP($AG$3&amp;"_"&amp;BB$3,データシート2!$A:$SI,MATCH($AT$2&amp;"_"&amp;$AF33,データシート2!$A$1:$SI$1,0),0)</f>
        <v>1838.3879999999999</v>
      </c>
      <c r="BC33" s="869">
        <f>VLOOKUP($AG$3&amp;"_"&amp;BC$3,データシート2!$A:$SI,MATCH($AT$2&amp;"_"&amp;$AF33,データシート2!$A$1:$SI$1,0),0)</f>
        <v>1782.6569999999999</v>
      </c>
    </row>
    <row r="34" spans="2:55" s="842" customFormat="1" ht="16.5" customHeight="1">
      <c r="B34" s="833"/>
      <c r="C34" s="870">
        <v>16</v>
      </c>
      <c r="D34" s="871" t="s">
        <v>326</v>
      </c>
      <c r="E34" s="862"/>
      <c r="F34" s="864"/>
      <c r="G34" s="865">
        <f>VLOOKUP($D$3&amp;"_"&amp;G$3,データシート2!$A:$SI,MATCH($G$2&amp;"_"&amp;$C34,データシート2!$A$1:$SI$1,0),0)</f>
        <v>0</v>
      </c>
      <c r="H34" s="866">
        <f>VLOOKUP($D$3&amp;"_"&amp;H$3,データシート2!$A:$SI,MATCH($G$2&amp;"_"&amp;$C34,データシート2!$A$1:$SI$1,0),0)</f>
        <v>0</v>
      </c>
      <c r="I34" s="866">
        <f>VLOOKUP($D$3&amp;"_"&amp;I$3,データシート2!$A:$SI,MATCH($G$2&amp;"_"&amp;$C34,データシート2!$A$1:$SI$1,0),0)</f>
        <v>0</v>
      </c>
      <c r="J34" s="866">
        <f>VLOOKUP($D$3&amp;"_"&amp;J$3,データシート2!$A:$SI,MATCH($G$2&amp;"_"&amp;$C34,データシート2!$A$1:$SI$1,0),0)</f>
        <v>0</v>
      </c>
      <c r="K34" s="867">
        <f>VLOOKUP($D$3&amp;"_"&amp;K$3,データシート2!$A:$SI,MATCH($G$2&amp;"_"&amp;$C34,データシート2!$A$1:$SI$1,0),0)</f>
        <v>0</v>
      </c>
      <c r="L34" s="867">
        <f>VLOOKUP($D$3&amp;"_"&amp;L$3,データシート2!$A:$SI,MATCH($G$2&amp;"_"&amp;$C34,データシート2!$A$1:$SI$1,0),0)</f>
        <v>0</v>
      </c>
      <c r="M34" s="867">
        <f>VLOOKUP($D$3&amp;"_"&amp;M$3,データシート2!$A:$SI,MATCH($G$2&amp;"_"&amp;$C34,データシート2!$A$1:$SI$1,0),0)</f>
        <v>0</v>
      </c>
      <c r="N34" s="867">
        <f>VLOOKUP($D$3&amp;"_"&amp;N$3,データシート2!$A:$SI,MATCH($G$2&amp;"_"&amp;$C34,データシート2!$A$1:$SI$1,0),0)</f>
        <v>0</v>
      </c>
      <c r="O34" s="867">
        <f>VLOOKUP($D$3&amp;"_"&amp;O$3,データシート2!$A:$SI,MATCH($G$2&amp;"_"&amp;$C34,データシート2!$A$1:$SI$1,0),0)</f>
        <v>0</v>
      </c>
      <c r="P34" s="867">
        <f>VLOOKUP($D$3&amp;"_"&amp;P$3,データシート2!$A:$SI,MATCH($G$2&amp;"_"&amp;$C34,データシート2!$A$1:$SI$1,0),0)</f>
        <v>0</v>
      </c>
      <c r="Q34" s="868">
        <f>VLOOKUP($D$3&amp;"_"&amp;Q$3,データシート2!$A:$SI,MATCH($G$2&amp;"_"&amp;$C34,データシート2!$A$1:$SI$1,0),0)</f>
        <v>0</v>
      </c>
      <c r="R34" s="1056">
        <f>VLOOKUP($D$3&amp;"_"&amp;R$3,データシート2!$A:$SI,MATCH($R$2&amp;"_"&amp;$C34,データシート2!$A$1:$SI$1,0),0)</f>
        <v>0</v>
      </c>
      <c r="S34" s="1057">
        <f>VLOOKUP($D$3&amp;"_"&amp;S$3,データシート2!$A:$SI,MATCH($R$2&amp;"_"&amp;$C34,データシート2!$A$1:$SI$1,0),0)</f>
        <v>0</v>
      </c>
      <c r="T34" s="1057">
        <f>VLOOKUP($D$3&amp;"_"&amp;T$3,データシート2!$A:$SI,MATCH($R$2&amp;"_"&amp;$C34,データシート2!$A$1:$SI$1,0),0)</f>
        <v>0</v>
      </c>
      <c r="U34" s="1057">
        <f>VLOOKUP($D$3&amp;"_"&amp;U$3,データシート2!$A:$SI,MATCH($R$2&amp;"_"&amp;$C34,データシート2!$A$1:$SI$1,0),0)</f>
        <v>0</v>
      </c>
      <c r="V34" s="1057">
        <f>VLOOKUP($D$3&amp;"_"&amp;V$3,データシート2!$A:$SI,MATCH($R$2&amp;"_"&amp;$C34,データシート2!$A$1:$SI$1,0),0)</f>
        <v>0</v>
      </c>
      <c r="W34" s="1057">
        <f>VLOOKUP($D$3&amp;"_"&amp;W$3,データシート2!$A:$SI,MATCH($R$2&amp;"_"&amp;$C34,データシート2!$A$1:$SI$1,0),0)</f>
        <v>0</v>
      </c>
      <c r="X34" s="1057">
        <f>VLOOKUP($D$3&amp;"_"&amp;X$3,データシート2!$A:$SI,MATCH($R$2&amp;"_"&amp;$C34,データシート2!$A$1:$SI$1,0),0)</f>
        <v>0</v>
      </c>
      <c r="Y34" s="1057">
        <f>VLOOKUP($D$3&amp;"_"&amp;Y$3,データシート2!$A:$SI,MATCH($R$2&amp;"_"&amp;$C34,データシート2!$A$1:$SI$1,0),0)</f>
        <v>0</v>
      </c>
      <c r="Z34" s="1057">
        <f>VLOOKUP($D$3&amp;"_"&amp;Z$3,データシート2!$A:$SI,MATCH($R$2&amp;"_"&amp;$C34,データシート2!$A$1:$SI$1,0),0)</f>
        <v>0</v>
      </c>
      <c r="AA34" s="1057">
        <f>VLOOKUP($D$3&amp;"_"&amp;AA$3,データシート2!$A:$SI,MATCH($R$2&amp;"_"&amp;$C34,データシート2!$A$1:$SI$1,0),0)</f>
        <v>0</v>
      </c>
      <c r="AB34" s="1058">
        <f>VLOOKUP($D$3&amp;"_"&amp;AB$3,データシート2!$A:$SI,MATCH($R$2&amp;"_"&amp;$C34,データシート2!$A$1:$SI$1,0),0)</f>
        <v>0</v>
      </c>
      <c r="AE34" s="833" t="str">
        <f t="shared" si="0"/>
        <v/>
      </c>
      <c r="AF34" s="870">
        <f t="shared" si="6"/>
        <v>16</v>
      </c>
      <c r="AG34" s="871" t="str">
        <f t="shared" si="7"/>
        <v>化学工業</v>
      </c>
      <c r="AH34" s="862" t="str">
        <f t="shared" si="3"/>
        <v/>
      </c>
      <c r="AI34" s="864" t="str">
        <f t="shared" si="4"/>
        <v/>
      </c>
      <c r="AJ34" s="865">
        <f>VLOOKUP($AG$3&amp;"_"&amp;AJ$3,データシート2!$A:$SI,MATCH($AJ$2&amp;"_"&amp;$AF34,データシート2!$A$1:$SI$1,0),0)</f>
        <v>1060</v>
      </c>
      <c r="AK34" s="866">
        <f>VLOOKUP($AG$3&amp;"_"&amp;AK$3,データシート2!$A:$SI,MATCH($AJ$2&amp;"_"&amp;$AF34,データシート2!$A$1:$SI$1,0),0)</f>
        <v>1089</v>
      </c>
      <c r="AL34" s="866">
        <f>VLOOKUP($AG$3&amp;"_"&amp;AL$3,データシート2!$A:$SI,MATCH($AJ$2&amp;"_"&amp;$AF34,データシート2!$A$1:$SI$1,0),0)</f>
        <v>1131</v>
      </c>
      <c r="AM34" s="866">
        <f>VLOOKUP($AG$3&amp;"_"&amp;AM$3,データシート2!$A:$SI,MATCH($AJ$2&amp;"_"&amp;$AF34,データシート2!$A$1:$SI$1,0),0)</f>
        <v>1142</v>
      </c>
      <c r="AN34" s="867">
        <f>VLOOKUP($AG$3&amp;"_"&amp;AN$3,データシート2!$A:$SI,MATCH($AJ$2&amp;"_"&amp;$AF34,データシート2!$A$1:$SI$1,0),0)</f>
        <v>1141</v>
      </c>
      <c r="AO34" s="867">
        <f>VLOOKUP($AG$3&amp;"_"&amp;AO$3,データシート2!$A:$SI,MATCH($AJ$2&amp;"_"&amp;$AF34,データシート2!$A$1:$SI$1,0),0)</f>
        <v>1124</v>
      </c>
      <c r="AP34" s="867">
        <f>VLOOKUP($AG$3&amp;"_"&amp;AP$3,データシート2!$A:$SI,MATCH($AJ$2&amp;"_"&amp;$AF34,データシート2!$A$1:$SI$1,0),0)</f>
        <v>1114</v>
      </c>
      <c r="AQ34" s="867">
        <f>VLOOKUP($AG$3&amp;"_"&amp;AQ$3,データシート2!$A:$SI,MATCH($AJ$2&amp;"_"&amp;$AF34,データシート2!$A$1:$SI$1,0),0)</f>
        <v>1158</v>
      </c>
      <c r="AR34" s="867">
        <f>VLOOKUP($AG$3&amp;"_"&amp;AR$3,データシート2!$A:$SI,MATCH($AJ$2&amp;"_"&amp;$AF34,データシート2!$A$1:$SI$1,0),0)</f>
        <v>1158</v>
      </c>
      <c r="AS34" s="868">
        <f>VLOOKUP($AG$3&amp;"_"&amp;AS$3,データシート2!$A:$SI,MATCH($AJ$2&amp;"_"&amp;$AF34,データシート2!$A$1:$SI$1,0),0)</f>
        <v>1175</v>
      </c>
      <c r="AT34" s="866">
        <f>VLOOKUP($AG$3&amp;"_"&amp;AT$3,データシート2!$A:$SI,MATCH($AT$2&amp;"_"&amp;$AF34,データシート2!$A$1:$SI$1,0),0)</f>
        <v>76684.662660000016</v>
      </c>
      <c r="AU34" s="866">
        <f>VLOOKUP($AG$3&amp;"_"&amp;AU$3,データシート2!$A:$SI,MATCH($AT$2&amp;"_"&amp;$AF34,データシート2!$A$1:$SI$1,0),0)</f>
        <v>79373.649839999998</v>
      </c>
      <c r="AV34" s="866">
        <f>VLOOKUP($AG$3&amp;"_"&amp;AV$3,データシート2!$A:$SI,MATCH($AT$2&amp;"_"&amp;$AF34,データシート2!$A$1:$SI$1,0),0)</f>
        <v>76992.778999999995</v>
      </c>
      <c r="AW34" s="866">
        <f>VLOOKUP($AG$3&amp;"_"&amp;AW$3,データシート2!$A:$SI,MATCH($AT$2&amp;"_"&amp;$AF34,データシート2!$A$1:$SI$1,0),0)</f>
        <v>76018.558000000005</v>
      </c>
      <c r="AX34" s="866">
        <f>VLOOKUP($AG$3&amp;"_"&amp;AX$3,データシート2!$A:$SI,MATCH($AT$2&amp;"_"&amp;$AF34,データシート2!$A$1:$SI$1,0),0)</f>
        <v>78000.843999999997</v>
      </c>
      <c r="AY34" s="866">
        <f>VLOOKUP($AG$3&amp;"_"&amp;AY$3,データシート2!$A:$SI,MATCH($AT$2&amp;"_"&amp;$AF34,データシート2!$A$1:$SI$1,0),0)</f>
        <v>76673.138999999996</v>
      </c>
      <c r="AZ34" s="866">
        <f>VLOOKUP($AG$3&amp;"_"&amp;AZ$3,データシート2!$A:$SI,MATCH($AT$2&amp;"_"&amp;$AF34,データシート2!$A$1:$SI$1,0),0)</f>
        <v>74581.664999999994</v>
      </c>
      <c r="BA34" s="866">
        <f>VLOOKUP($AG$3&amp;"_"&amp;BA$3,データシート2!$A:$SI,MATCH($AT$2&amp;"_"&amp;$AF34,データシート2!$A$1:$SI$1,0),0)</f>
        <v>72792.045891000002</v>
      </c>
      <c r="BB34" s="866">
        <f>VLOOKUP($AG$3&amp;"_"&amp;BB$3,データシート2!$A:$SI,MATCH($AT$2&amp;"_"&amp;$AF34,データシート2!$A$1:$SI$1,0),0)</f>
        <v>77496.145999999993</v>
      </c>
      <c r="BC34" s="869">
        <f>VLOOKUP($AG$3&amp;"_"&amp;BC$3,データシート2!$A:$SI,MATCH($AT$2&amp;"_"&amp;$AF34,データシート2!$A$1:$SI$1,0),0)</f>
        <v>75791.747000000003</v>
      </c>
    </row>
    <row r="35" spans="2:55" s="842" customFormat="1" ht="16.5" customHeight="1">
      <c r="B35" s="872"/>
      <c r="C35" s="870">
        <v>17</v>
      </c>
      <c r="D35" s="873" t="s">
        <v>327</v>
      </c>
      <c r="E35" s="874"/>
      <c r="F35" s="864"/>
      <c r="G35" s="865">
        <f>VLOOKUP($D$3&amp;"_"&amp;G$3,データシート2!$A:$SI,MATCH($G$2&amp;"_"&amp;$C35,データシート2!$A$1:$SI$1,0),0)</f>
        <v>0</v>
      </c>
      <c r="H35" s="866">
        <f>VLOOKUP($D$3&amp;"_"&amp;H$3,データシート2!$A:$SI,MATCH($G$2&amp;"_"&amp;$C35,データシート2!$A$1:$SI$1,0),0)</f>
        <v>0</v>
      </c>
      <c r="I35" s="866">
        <f>VLOOKUP($D$3&amp;"_"&amp;I$3,データシート2!$A:$SI,MATCH($G$2&amp;"_"&amp;$C35,データシート2!$A$1:$SI$1,0),0)</f>
        <v>0</v>
      </c>
      <c r="J35" s="866">
        <f>VLOOKUP($D$3&amp;"_"&amp;J$3,データシート2!$A:$SI,MATCH($G$2&amp;"_"&amp;$C35,データシート2!$A$1:$SI$1,0),0)</f>
        <v>0</v>
      </c>
      <c r="K35" s="867">
        <f>VLOOKUP($D$3&amp;"_"&amp;K$3,データシート2!$A:$SI,MATCH($G$2&amp;"_"&amp;$C35,データシート2!$A$1:$SI$1,0),0)</f>
        <v>0</v>
      </c>
      <c r="L35" s="867">
        <f>VLOOKUP($D$3&amp;"_"&amp;L$3,データシート2!$A:$SI,MATCH($G$2&amp;"_"&amp;$C35,データシート2!$A$1:$SI$1,0),0)</f>
        <v>0</v>
      </c>
      <c r="M35" s="867">
        <f>VLOOKUP($D$3&amp;"_"&amp;M$3,データシート2!$A:$SI,MATCH($G$2&amp;"_"&amp;$C35,データシート2!$A$1:$SI$1,0),0)</f>
        <v>0</v>
      </c>
      <c r="N35" s="867">
        <f>VLOOKUP($D$3&amp;"_"&amp;N$3,データシート2!$A:$SI,MATCH($G$2&amp;"_"&amp;$C35,データシート2!$A$1:$SI$1,0),0)</f>
        <v>0</v>
      </c>
      <c r="O35" s="867">
        <f>VLOOKUP($D$3&amp;"_"&amp;O$3,データシート2!$A:$SI,MATCH($G$2&amp;"_"&amp;$C35,データシート2!$A$1:$SI$1,0),0)</f>
        <v>0</v>
      </c>
      <c r="P35" s="867">
        <f>VLOOKUP($D$3&amp;"_"&amp;P$3,データシート2!$A:$SI,MATCH($G$2&amp;"_"&amp;$C35,データシート2!$A$1:$SI$1,0),0)</f>
        <v>0</v>
      </c>
      <c r="Q35" s="868">
        <f>VLOOKUP($D$3&amp;"_"&amp;Q$3,データシート2!$A:$SI,MATCH($G$2&amp;"_"&amp;$C35,データシート2!$A$1:$SI$1,0),0)</f>
        <v>0</v>
      </c>
      <c r="R35" s="1056">
        <f>VLOOKUP($D$3&amp;"_"&amp;R$3,データシート2!$A:$SI,MATCH($R$2&amp;"_"&amp;$C35,データシート2!$A$1:$SI$1,0),0)</f>
        <v>0</v>
      </c>
      <c r="S35" s="1057">
        <f>VLOOKUP($D$3&amp;"_"&amp;S$3,データシート2!$A:$SI,MATCH($R$2&amp;"_"&amp;$C35,データシート2!$A$1:$SI$1,0),0)</f>
        <v>0</v>
      </c>
      <c r="T35" s="1057">
        <f>VLOOKUP($D$3&amp;"_"&amp;T$3,データシート2!$A:$SI,MATCH($R$2&amp;"_"&amp;$C35,データシート2!$A$1:$SI$1,0),0)</f>
        <v>0</v>
      </c>
      <c r="U35" s="1057">
        <f>VLOOKUP($D$3&amp;"_"&amp;U$3,データシート2!$A:$SI,MATCH($R$2&amp;"_"&amp;$C35,データシート2!$A$1:$SI$1,0),0)</f>
        <v>0</v>
      </c>
      <c r="V35" s="1057">
        <f>VLOOKUP($D$3&amp;"_"&amp;V$3,データシート2!$A:$SI,MATCH($R$2&amp;"_"&amp;$C35,データシート2!$A$1:$SI$1,0),0)</f>
        <v>0</v>
      </c>
      <c r="W35" s="1057">
        <f>VLOOKUP($D$3&amp;"_"&amp;W$3,データシート2!$A:$SI,MATCH($R$2&amp;"_"&amp;$C35,データシート2!$A$1:$SI$1,0),0)</f>
        <v>0</v>
      </c>
      <c r="X35" s="1057">
        <f>VLOOKUP($D$3&amp;"_"&amp;X$3,データシート2!$A:$SI,MATCH($R$2&amp;"_"&amp;$C35,データシート2!$A$1:$SI$1,0),0)</f>
        <v>0</v>
      </c>
      <c r="Y35" s="1057">
        <f>VLOOKUP($D$3&amp;"_"&amp;Y$3,データシート2!$A:$SI,MATCH($R$2&amp;"_"&amp;$C35,データシート2!$A$1:$SI$1,0),0)</f>
        <v>0</v>
      </c>
      <c r="Z35" s="1057">
        <f>VLOOKUP($D$3&amp;"_"&amp;Z$3,データシート2!$A:$SI,MATCH($R$2&amp;"_"&amp;$C35,データシート2!$A$1:$SI$1,0),0)</f>
        <v>0</v>
      </c>
      <c r="AA35" s="1057">
        <f>VLOOKUP($D$3&amp;"_"&amp;AA$3,データシート2!$A:$SI,MATCH($R$2&amp;"_"&amp;$C35,データシート2!$A$1:$SI$1,0),0)</f>
        <v>0</v>
      </c>
      <c r="AB35" s="1058">
        <f>VLOOKUP($D$3&amp;"_"&amp;AB$3,データシート2!$A:$SI,MATCH($R$2&amp;"_"&amp;$C35,データシート2!$A$1:$SI$1,0),0)</f>
        <v>0</v>
      </c>
      <c r="AE35" s="872" t="str">
        <f t="shared" si="0"/>
        <v/>
      </c>
      <c r="AF35" s="870">
        <f t="shared" si="6"/>
        <v>17</v>
      </c>
      <c r="AG35" s="873" t="str">
        <f t="shared" si="7"/>
        <v>石油製品・石炭製品製造業</v>
      </c>
      <c r="AH35" s="874" t="str">
        <f t="shared" si="3"/>
        <v/>
      </c>
      <c r="AI35" s="864" t="str">
        <f t="shared" si="4"/>
        <v/>
      </c>
      <c r="AJ35" s="865">
        <f>VLOOKUP($AG$3&amp;"_"&amp;AJ$3,データシート2!$A:$SI,MATCH($AJ$2&amp;"_"&amp;$AF35,データシート2!$A$1:$SI$1,0),0)</f>
        <v>132</v>
      </c>
      <c r="AK35" s="866">
        <f>VLOOKUP($AG$3&amp;"_"&amp;AK$3,データシート2!$A:$SI,MATCH($AJ$2&amp;"_"&amp;$AF35,データシート2!$A$1:$SI$1,0),0)</f>
        <v>140</v>
      </c>
      <c r="AL35" s="866">
        <f>VLOOKUP($AG$3&amp;"_"&amp;AL$3,データシート2!$A:$SI,MATCH($AJ$2&amp;"_"&amp;$AF35,データシート2!$A$1:$SI$1,0),0)</f>
        <v>141</v>
      </c>
      <c r="AM35" s="866">
        <f>VLOOKUP($AG$3&amp;"_"&amp;AM$3,データシート2!$A:$SI,MATCH($AJ$2&amp;"_"&amp;$AF35,データシート2!$A$1:$SI$1,0),0)</f>
        <v>150</v>
      </c>
      <c r="AN35" s="867">
        <f>VLOOKUP($AG$3&amp;"_"&amp;AN$3,データシート2!$A:$SI,MATCH($AJ$2&amp;"_"&amp;$AF35,データシート2!$A$1:$SI$1,0),0)</f>
        <v>164</v>
      </c>
      <c r="AO35" s="867">
        <f>VLOOKUP($AG$3&amp;"_"&amp;AO$3,データシート2!$A:$SI,MATCH($AJ$2&amp;"_"&amp;$AF35,データシート2!$A$1:$SI$1,0),0)</f>
        <v>165</v>
      </c>
      <c r="AP35" s="867">
        <f>VLOOKUP($AG$3&amp;"_"&amp;AP$3,データシート2!$A:$SI,MATCH($AJ$2&amp;"_"&amp;$AF35,データシート2!$A$1:$SI$1,0),0)</f>
        <v>161</v>
      </c>
      <c r="AQ35" s="867">
        <f>VLOOKUP($AG$3&amp;"_"&amp;AQ$3,データシート2!$A:$SI,MATCH($AJ$2&amp;"_"&amp;$AF35,データシート2!$A$1:$SI$1,0),0)</f>
        <v>154</v>
      </c>
      <c r="AR35" s="867">
        <f>VLOOKUP($AG$3&amp;"_"&amp;AR$3,データシート2!$A:$SI,MATCH($AJ$2&amp;"_"&amp;$AF35,データシート2!$A$1:$SI$1,0),0)</f>
        <v>139</v>
      </c>
      <c r="AS35" s="868">
        <f>VLOOKUP($AG$3&amp;"_"&amp;AS$3,データシート2!$A:$SI,MATCH($AJ$2&amp;"_"&amp;$AF35,データシート2!$A$1:$SI$1,0),0)</f>
        <v>130</v>
      </c>
      <c r="AT35" s="866">
        <f>VLOOKUP($AG$3&amp;"_"&amp;AT$3,データシート2!$A:$SI,MATCH($AT$2&amp;"_"&amp;$AF35,データシート2!$A$1:$SI$1,0),0)</f>
        <v>22568.065999999999</v>
      </c>
      <c r="AU35" s="866">
        <f>VLOOKUP($AG$3&amp;"_"&amp;AU$3,データシート2!$A:$SI,MATCH($AT$2&amp;"_"&amp;$AF35,データシート2!$A$1:$SI$1,0),0)</f>
        <v>31899.162</v>
      </c>
      <c r="AV35" s="866">
        <f>VLOOKUP($AG$3&amp;"_"&amp;AV$3,データシート2!$A:$SI,MATCH($AT$2&amp;"_"&amp;$AF35,データシート2!$A$1:$SI$1,0),0)</f>
        <v>32669.376</v>
      </c>
      <c r="AW35" s="866">
        <f>VLOOKUP($AG$3&amp;"_"&amp;AW$3,データシート2!$A:$SI,MATCH($AT$2&amp;"_"&amp;$AF35,データシート2!$A$1:$SI$1,0),0)</f>
        <v>33435.875</v>
      </c>
      <c r="AX35" s="866">
        <f>VLOOKUP($AG$3&amp;"_"&amp;AX$3,データシート2!$A:$SI,MATCH($AT$2&amp;"_"&amp;$AF35,データシート2!$A$1:$SI$1,0),0)</f>
        <v>33940.701999999997</v>
      </c>
      <c r="AY35" s="866">
        <f>VLOOKUP($AG$3&amp;"_"&amp;AY$3,データシート2!$A:$SI,MATCH($AT$2&amp;"_"&amp;$AF35,データシート2!$A$1:$SI$1,0),0)</f>
        <v>32928.985999999997</v>
      </c>
      <c r="AZ35" s="866">
        <f>VLOOKUP($AG$3&amp;"_"&amp;AZ$3,データシート2!$A:$SI,MATCH($AT$2&amp;"_"&amp;$AF35,データシート2!$A$1:$SI$1,0),0)</f>
        <v>31722.282999999999</v>
      </c>
      <c r="BA35" s="866">
        <f>VLOOKUP($AG$3&amp;"_"&amp;BA$3,データシート2!$A:$SI,MATCH($AT$2&amp;"_"&amp;$AF35,データシート2!$A$1:$SI$1,0),0)</f>
        <v>27406.257000000001</v>
      </c>
      <c r="BB35" s="866">
        <f>VLOOKUP($AG$3&amp;"_"&amp;BB$3,データシート2!$A:$SI,MATCH($AT$2&amp;"_"&amp;$AF35,データシート2!$A$1:$SI$1,0),0)</f>
        <v>32093.704000000002</v>
      </c>
      <c r="BC35" s="869">
        <f>VLOOKUP($AG$3&amp;"_"&amp;BC$3,データシート2!$A:$SI,MATCH($AT$2&amp;"_"&amp;$AF35,データシート2!$A$1:$SI$1,0),0)</f>
        <v>31699.730370000001</v>
      </c>
    </row>
    <row r="36" spans="2:55" s="842" customFormat="1" ht="16.5" customHeight="1">
      <c r="B36" s="872"/>
      <c r="C36" s="875"/>
      <c r="D36" s="876"/>
      <c r="E36" s="877">
        <v>1711</v>
      </c>
      <c r="F36" s="878" t="s">
        <v>328</v>
      </c>
      <c r="G36" s="1086">
        <f>VLOOKUP($D$3&amp;"_"&amp;G$3,データシート2!$A:$SI,MATCH($G$2&amp;"_"&amp;$E36,データシート2!$A$1:$SI$1,0),0)</f>
        <v>0</v>
      </c>
      <c r="H36" s="1087">
        <f>VLOOKUP($D$3&amp;"_"&amp;H$3,データシート2!$A:$SI,MATCH($G$2&amp;"_"&amp;$E36,データシート2!$A$1:$SI$1,0),0)</f>
        <v>0</v>
      </c>
      <c r="I36" s="1087">
        <f>VLOOKUP($D$3&amp;"_"&amp;I$3,データシート2!$A:$SI,MATCH($G$2&amp;"_"&amp;$E36,データシート2!$A$1:$SI$1,0),0)</f>
        <v>0</v>
      </c>
      <c r="J36" s="1087">
        <f>VLOOKUP($D$3&amp;"_"&amp;J$3,データシート2!$A:$SI,MATCH($G$2&amp;"_"&amp;$E36,データシート2!$A$1:$SI$1,0),0)</f>
        <v>0</v>
      </c>
      <c r="K36" s="1088">
        <f>VLOOKUP($D$3&amp;"_"&amp;K$3,データシート2!$A:$SI,MATCH($G$2&amp;"_"&amp;$E36,データシート2!$A$1:$SI$1,0),0)</f>
        <v>0</v>
      </c>
      <c r="L36" s="1088">
        <f>VLOOKUP($D$3&amp;"_"&amp;L$3,データシート2!$A:$SI,MATCH($G$2&amp;"_"&amp;$E36,データシート2!$A$1:$SI$1,0),0)</f>
        <v>0</v>
      </c>
      <c r="M36" s="1088">
        <f>VLOOKUP($D$3&amp;"_"&amp;M$3,データシート2!$A:$SI,MATCH($G$2&amp;"_"&amp;$E36,データシート2!$A$1:$SI$1,0),0)</f>
        <v>0</v>
      </c>
      <c r="N36" s="1088">
        <f>VLOOKUP($D$3&amp;"_"&amp;N$3,データシート2!$A:$SI,MATCH($G$2&amp;"_"&amp;$E36,データシート2!$A$1:$SI$1,0),0)</f>
        <v>0</v>
      </c>
      <c r="O36" s="1088">
        <f>VLOOKUP($D$3&amp;"_"&amp;O$3,データシート2!$A:$SI,MATCH($G$2&amp;"_"&amp;$E36,データシート2!$A$1:$SI$1,0),0)</f>
        <v>0</v>
      </c>
      <c r="P36" s="1088">
        <f>VLOOKUP($D$3&amp;"_"&amp;P$3,データシート2!$A:$SI,MATCH($G$2&amp;"_"&amp;$E36,データシート2!$A$1:$SI$1,0),0)</f>
        <v>0</v>
      </c>
      <c r="Q36" s="1089">
        <f>VLOOKUP($D$3&amp;"_"&amp;Q$3,データシート2!$A:$SI,MATCH($G$2&amp;"_"&amp;$E36,データシート2!$A$1:$SI$1,0),0)</f>
        <v>0</v>
      </c>
      <c r="R36" s="1090">
        <f>VLOOKUP($D$3&amp;"_"&amp;R$3,データシート2!$A:$SI,MATCH($R$2&amp;"_"&amp;$E36,データシート2!$A$1:$SI$1,0),0)</f>
        <v>0</v>
      </c>
      <c r="S36" s="1091">
        <f>VLOOKUP($D$3&amp;"_"&amp;S$3,データシート2!$A:$SI,MATCH($R$2&amp;"_"&amp;$E36,データシート2!$A$1:$SI$1,0),0)</f>
        <v>0</v>
      </c>
      <c r="T36" s="1091">
        <f>VLOOKUP($D$3&amp;"_"&amp;T$3,データシート2!$A:$SI,MATCH($R$2&amp;"_"&amp;$E36,データシート2!$A$1:$SI$1,0),0)</f>
        <v>0</v>
      </c>
      <c r="U36" s="1091">
        <f>VLOOKUP($D$3&amp;"_"&amp;U$3,データシート2!$A:$SI,MATCH($R$2&amp;"_"&amp;$E36,データシート2!$A$1:$SI$1,0),0)</f>
        <v>0</v>
      </c>
      <c r="V36" s="1091">
        <f>VLOOKUP($D$3&amp;"_"&amp;V$3,データシート2!$A:$SI,MATCH($R$2&amp;"_"&amp;$E36,データシート2!$A$1:$SI$1,0),0)</f>
        <v>0</v>
      </c>
      <c r="W36" s="1091">
        <f>VLOOKUP($D$3&amp;"_"&amp;W$3,データシート2!$A:$SI,MATCH($R$2&amp;"_"&amp;$E36,データシート2!$A$1:$SI$1,0),0)</f>
        <v>0</v>
      </c>
      <c r="X36" s="1091">
        <f>VLOOKUP($D$3&amp;"_"&amp;X$3,データシート2!$A:$SI,MATCH($R$2&amp;"_"&amp;$E36,データシート2!$A$1:$SI$1,0),0)</f>
        <v>0</v>
      </c>
      <c r="Y36" s="1091">
        <f>VLOOKUP($D$3&amp;"_"&amp;Y$3,データシート2!$A:$SI,MATCH($R$2&amp;"_"&amp;$E36,データシート2!$A$1:$SI$1,0),0)</f>
        <v>0</v>
      </c>
      <c r="Z36" s="1091">
        <f>VLOOKUP($D$3&amp;"_"&amp;Z$3,データシート2!$A:$SI,MATCH($R$2&amp;"_"&amp;$E36,データシート2!$A$1:$SI$1,0),0)</f>
        <v>0</v>
      </c>
      <c r="AA36" s="1091">
        <f>VLOOKUP($D$3&amp;"_"&amp;AA$3,データシート2!$A:$SI,MATCH($R$2&amp;"_"&amp;$E36,データシート2!$A$1:$SI$1,0),0)</f>
        <v>0</v>
      </c>
      <c r="AB36" s="1092">
        <f>VLOOKUP($D$3&amp;"_"&amp;AB$3,データシート2!$A:$SI,MATCH($R$2&amp;"_"&amp;$E36,データシート2!$A$1:$SI$1,0),0)</f>
        <v>0</v>
      </c>
      <c r="AC36" s="879"/>
      <c r="AE36" s="872" t="str">
        <f t="shared" ref="AE36:AE56" si="8">IF(B36="","",B36)</f>
        <v/>
      </c>
      <c r="AF36" s="875" t="str">
        <f t="shared" si="6"/>
        <v/>
      </c>
      <c r="AG36" s="876" t="str">
        <f t="shared" si="7"/>
        <v/>
      </c>
      <c r="AH36" s="877">
        <f t="shared" si="3"/>
        <v>1711</v>
      </c>
      <c r="AI36" s="878" t="str">
        <f t="shared" si="4"/>
        <v>石油精製業</v>
      </c>
      <c r="AJ36" s="865">
        <f>VLOOKUP($AG$3&amp;"_"&amp;AJ$3,データシート2!$A:$SI,MATCH($AJ$2&amp;"_"&amp;$AH36,データシート2!$A$1:$SI$1,0),0)</f>
        <v>26</v>
      </c>
      <c r="AK36" s="866">
        <f>VLOOKUP($AG$3&amp;"_"&amp;AK$3,データシート2!$A:$SI,MATCH($AJ$2&amp;"_"&amp;$AH36,データシート2!$A$1:$SI$1,0),0)</f>
        <v>35</v>
      </c>
      <c r="AL36" s="866">
        <f>VLOOKUP($AG$3&amp;"_"&amp;AL$3,データシート2!$A:$SI,MATCH($AJ$2&amp;"_"&amp;$AH36,データシート2!$A$1:$SI$1,0),0)</f>
        <v>35</v>
      </c>
      <c r="AM36" s="866">
        <f>VLOOKUP($AG$3&amp;"_"&amp;AM$3,データシート2!$A:$SI,MATCH($AJ$2&amp;"_"&amp;$AH36,データシート2!$A$1:$SI$1,0),0)</f>
        <v>34</v>
      </c>
      <c r="AN36" s="867">
        <f>VLOOKUP($AG$3&amp;"_"&amp;AN$3,データシート2!$A:$SI,MATCH($AJ$2&amp;"_"&amp;$AH36,データシート2!$A$1:$SI$1,0),0)</f>
        <v>34</v>
      </c>
      <c r="AO36" s="867">
        <f>VLOOKUP($AG$3&amp;"_"&amp;AO$3,データシート2!$A:$SI,MATCH($AJ$2&amp;"_"&amp;$AH36,データシート2!$A$1:$SI$1,0),0)</f>
        <v>31</v>
      </c>
      <c r="AP36" s="867">
        <f>VLOOKUP($AG$3&amp;"_"&amp;AP$3,データシート2!$A:$SI,MATCH($AJ$2&amp;"_"&amp;$AH36,データシート2!$A$1:$SI$1,0),0)</f>
        <v>31</v>
      </c>
      <c r="AQ36" s="867">
        <f>VLOOKUP($AG$3&amp;"_"&amp;AQ$3,データシート2!$A:$SI,MATCH($AJ$2&amp;"_"&amp;$AH36,データシート2!$A$1:$SI$1,0),0)</f>
        <v>26</v>
      </c>
      <c r="AR36" s="867">
        <f>VLOOKUP($AG$3&amp;"_"&amp;AR$3,データシート2!$A:$SI,MATCH($AJ$2&amp;"_"&amp;$AH36,データシート2!$A$1:$SI$1,0),0)</f>
        <v>29</v>
      </c>
      <c r="AS36" s="868">
        <f>VLOOKUP($AG$3&amp;"_"&amp;AS$3,データシート2!$A:$SI,MATCH($AJ$2&amp;"_"&amp;$AH36,データシート2!$A$1:$SI$1,0),0)</f>
        <v>30</v>
      </c>
      <c r="AT36" s="865">
        <f>VLOOKUP($AG$3&amp;"_"&amp;AT$3,データシート2!$A:$SI,MATCH($AT$2&amp;"_"&amp;$AH36,データシート2!$A$1:$SI$1,0),0)</f>
        <v>20450.259999999998</v>
      </c>
      <c r="AU36" s="866">
        <f>VLOOKUP($AG$3&amp;"_"&amp;AU$3,データシート2!$A:$SI,MATCH($AT$2&amp;"_"&amp;$AH36,データシート2!$A$1:$SI$1,0),0)</f>
        <v>29658.312000000002</v>
      </c>
      <c r="AV36" s="866">
        <f>VLOOKUP($AG$3&amp;"_"&amp;AV$3,データシート2!$A:$SI,MATCH($AT$2&amp;"_"&amp;$AH36,データシート2!$A$1:$SI$1,0),0)</f>
        <v>30473.330999999998</v>
      </c>
      <c r="AW36" s="866">
        <f>VLOOKUP($AG$3&amp;"_"&amp;AW$3,データシート2!$A:$SI,MATCH($AT$2&amp;"_"&amp;$AH36,データシート2!$A$1:$SI$1,0),0)</f>
        <v>31065.907999999999</v>
      </c>
      <c r="AX36" s="866">
        <f>VLOOKUP($AG$3&amp;"_"&amp;AX$3,データシート2!$A:$SI,MATCH($AT$2&amp;"_"&amp;$AH36,データシート2!$A$1:$SI$1,0),0)</f>
        <v>30757.892</v>
      </c>
      <c r="AY36" s="866">
        <f>VLOOKUP($AG$3&amp;"_"&amp;AY$3,データシート2!$A:$SI,MATCH($AT$2&amp;"_"&amp;$AH36,データシート2!$A$1:$SI$1,0),0)</f>
        <v>29649.156999999999</v>
      </c>
      <c r="AZ36" s="866">
        <f>VLOOKUP($AG$3&amp;"_"&amp;AZ$3,データシート2!$A:$SI,MATCH($AT$2&amp;"_"&amp;$AH36,データシート2!$A$1:$SI$1,0),0)</f>
        <v>28778.734</v>
      </c>
      <c r="BA36" s="866">
        <f>VLOOKUP($AG$3&amp;"_"&amp;BA$3,データシート2!$A:$SI,MATCH($AT$2&amp;"_"&amp;$AH36,データシート2!$A$1:$SI$1,0),0)</f>
        <v>25675.547999999999</v>
      </c>
      <c r="BB36" s="866">
        <f>VLOOKUP($AG$3&amp;"_"&amp;BB$3,データシート2!$A:$SI,MATCH($AT$2&amp;"_"&amp;$AH36,データシート2!$A$1:$SI$1,0),0)</f>
        <v>29636.538</v>
      </c>
      <c r="BC36" s="869">
        <f>VLOOKUP($AG$3&amp;"_"&amp;BC$3,データシート2!$A:$SI,MATCH($AT$2&amp;"_"&amp;$AH36,データシート2!$A$1:$SI$1,0),0)</f>
        <v>29240.149369999999</v>
      </c>
    </row>
    <row r="37" spans="2:55" s="842" customFormat="1" ht="16.5" customHeight="1">
      <c r="B37" s="872"/>
      <c r="C37" s="880"/>
      <c r="D37" s="881"/>
      <c r="E37" s="877">
        <v>1731</v>
      </c>
      <c r="F37" s="878" t="s">
        <v>329</v>
      </c>
      <c r="G37" s="1086">
        <f>VLOOKUP($D$3&amp;"_"&amp;G$3,データシート2!$A:$SI,MATCH($G$2&amp;"_"&amp;$E37,データシート2!$A$1:$SI$1,0),0)</f>
        <v>0</v>
      </c>
      <c r="H37" s="1087">
        <f>VLOOKUP($D$3&amp;"_"&amp;H$3,データシート2!$A:$SI,MATCH($G$2&amp;"_"&amp;$E37,データシート2!$A$1:$SI$1,0),0)</f>
        <v>0</v>
      </c>
      <c r="I37" s="1087">
        <f>VLOOKUP($D$3&amp;"_"&amp;I$3,データシート2!$A:$SI,MATCH($G$2&amp;"_"&amp;$E37,データシート2!$A$1:$SI$1,0),0)</f>
        <v>0</v>
      </c>
      <c r="J37" s="1087">
        <f>VLOOKUP($D$3&amp;"_"&amp;J$3,データシート2!$A:$SI,MATCH($G$2&amp;"_"&amp;$E37,データシート2!$A$1:$SI$1,0),0)</f>
        <v>0</v>
      </c>
      <c r="K37" s="1088">
        <f>VLOOKUP($D$3&amp;"_"&amp;K$3,データシート2!$A:$SI,MATCH($G$2&amp;"_"&amp;$E37,データシート2!$A$1:$SI$1,0),0)</f>
        <v>0</v>
      </c>
      <c r="L37" s="1088">
        <f>VLOOKUP($D$3&amp;"_"&amp;L$3,データシート2!$A:$SI,MATCH($G$2&amp;"_"&amp;$E37,データシート2!$A$1:$SI$1,0),0)</f>
        <v>0</v>
      </c>
      <c r="M37" s="1088">
        <f>VLOOKUP($D$3&amp;"_"&amp;M$3,データシート2!$A:$SI,MATCH($G$2&amp;"_"&amp;$E37,データシート2!$A$1:$SI$1,0),0)</f>
        <v>0</v>
      </c>
      <c r="N37" s="1088">
        <f>VLOOKUP($D$3&amp;"_"&amp;N$3,データシート2!$A:$SI,MATCH($G$2&amp;"_"&amp;$E37,データシート2!$A$1:$SI$1,0),0)</f>
        <v>0</v>
      </c>
      <c r="O37" s="1088">
        <f>VLOOKUP($D$3&amp;"_"&amp;O$3,データシート2!$A:$SI,MATCH($G$2&amp;"_"&amp;$E37,データシート2!$A$1:$SI$1,0),0)</f>
        <v>0</v>
      </c>
      <c r="P37" s="1088">
        <f>VLOOKUP($D$3&amp;"_"&amp;P$3,データシート2!$A:$SI,MATCH($G$2&amp;"_"&amp;$E37,データシート2!$A$1:$SI$1,0),0)</f>
        <v>0</v>
      </c>
      <c r="Q37" s="1089">
        <f>VLOOKUP($D$3&amp;"_"&amp;Q$3,データシート2!$A:$SI,MATCH($G$2&amp;"_"&amp;$E37,データシート2!$A$1:$SI$1,0),0)</f>
        <v>0</v>
      </c>
      <c r="R37" s="1090">
        <f>VLOOKUP($D$3&amp;"_"&amp;R$3,データシート2!$A:$SI,MATCH($R$2&amp;"_"&amp;$E37,データシート2!$A$1:$SI$1,0),0)</f>
        <v>0</v>
      </c>
      <c r="S37" s="1091">
        <f>VLOOKUP($D$3&amp;"_"&amp;S$3,データシート2!$A:$SI,MATCH($R$2&amp;"_"&amp;$E37,データシート2!$A$1:$SI$1,0),0)</f>
        <v>0</v>
      </c>
      <c r="T37" s="1091">
        <f>VLOOKUP($D$3&amp;"_"&amp;T$3,データシート2!$A:$SI,MATCH($R$2&amp;"_"&amp;$E37,データシート2!$A$1:$SI$1,0),0)</f>
        <v>0</v>
      </c>
      <c r="U37" s="1091">
        <f>VLOOKUP($D$3&amp;"_"&amp;U$3,データシート2!$A:$SI,MATCH($R$2&amp;"_"&amp;$E37,データシート2!$A$1:$SI$1,0),0)</f>
        <v>0</v>
      </c>
      <c r="V37" s="1091">
        <f>VLOOKUP($D$3&amp;"_"&amp;V$3,データシート2!$A:$SI,MATCH($R$2&amp;"_"&amp;$E37,データシート2!$A$1:$SI$1,0),0)</f>
        <v>0</v>
      </c>
      <c r="W37" s="1091">
        <f>VLOOKUP($D$3&amp;"_"&amp;W$3,データシート2!$A:$SI,MATCH($R$2&amp;"_"&amp;$E37,データシート2!$A$1:$SI$1,0),0)</f>
        <v>0</v>
      </c>
      <c r="X37" s="1091">
        <f>VLOOKUP($D$3&amp;"_"&amp;X$3,データシート2!$A:$SI,MATCH($R$2&amp;"_"&amp;$E37,データシート2!$A$1:$SI$1,0),0)</f>
        <v>0</v>
      </c>
      <c r="Y37" s="1091">
        <f>VLOOKUP($D$3&amp;"_"&amp;Y$3,データシート2!$A:$SI,MATCH($R$2&amp;"_"&amp;$E37,データシート2!$A$1:$SI$1,0),0)</f>
        <v>0</v>
      </c>
      <c r="Z37" s="1091">
        <f>VLOOKUP($D$3&amp;"_"&amp;Z$3,データシート2!$A:$SI,MATCH($R$2&amp;"_"&amp;$E37,データシート2!$A$1:$SI$1,0),0)</f>
        <v>0</v>
      </c>
      <c r="AA37" s="1091">
        <f>VLOOKUP($D$3&amp;"_"&amp;AA$3,データシート2!$A:$SI,MATCH($R$2&amp;"_"&amp;$E37,データシート2!$A$1:$SI$1,0),0)</f>
        <v>0</v>
      </c>
      <c r="AB37" s="1092">
        <f>VLOOKUP($D$3&amp;"_"&amp;AB$3,データシート2!$A:$SI,MATCH($R$2&amp;"_"&amp;$E37,データシート2!$A$1:$SI$1,0),0)</f>
        <v>0</v>
      </c>
      <c r="AC37" s="879"/>
      <c r="AE37" s="872" t="str">
        <f t="shared" si="8"/>
        <v/>
      </c>
      <c r="AF37" s="880" t="str">
        <f t="shared" si="6"/>
        <v/>
      </c>
      <c r="AG37" s="881" t="str">
        <f t="shared" si="7"/>
        <v/>
      </c>
      <c r="AH37" s="877">
        <f t="shared" si="3"/>
        <v>1731</v>
      </c>
      <c r="AI37" s="878" t="str">
        <f t="shared" si="4"/>
        <v>コークス製造業</v>
      </c>
      <c r="AJ37" s="865">
        <f>VLOOKUP($AG$3&amp;"_"&amp;AJ$3,データシート2!$A:$SI,MATCH($AJ$2&amp;"_"&amp;$AH37,データシート2!$A$1:$SI$1,0),0)</f>
        <v>6</v>
      </c>
      <c r="AK37" s="866">
        <f>VLOOKUP($AG$3&amp;"_"&amp;AK$3,データシート2!$A:$SI,MATCH($AJ$2&amp;"_"&amp;$AH37,データシート2!$A$1:$SI$1,0),0)</f>
        <v>5</v>
      </c>
      <c r="AL37" s="866">
        <f>VLOOKUP($AG$3&amp;"_"&amp;AL$3,データシート2!$A:$SI,MATCH($AJ$2&amp;"_"&amp;$AH37,データシート2!$A$1:$SI$1,0),0)</f>
        <v>5</v>
      </c>
      <c r="AM37" s="866">
        <f>VLOOKUP($AG$3&amp;"_"&amp;AM$3,データシート2!$A:$SI,MATCH($AJ$2&amp;"_"&amp;$AH37,データシート2!$A$1:$SI$1,0),0)</f>
        <v>4</v>
      </c>
      <c r="AN37" s="867">
        <f>VLOOKUP($AG$3&amp;"_"&amp;AN$3,データシート2!$A:$SI,MATCH($AJ$2&amp;"_"&amp;$AH37,データシート2!$A$1:$SI$1,0),0)</f>
        <v>3</v>
      </c>
      <c r="AO37" s="867">
        <f>VLOOKUP($AG$3&amp;"_"&amp;AO$3,データシート2!$A:$SI,MATCH($AJ$2&amp;"_"&amp;$AH37,データシート2!$A$1:$SI$1,0),0)</f>
        <v>3</v>
      </c>
      <c r="AP37" s="867">
        <f>VLOOKUP($AG$3&amp;"_"&amp;AP$3,データシート2!$A:$SI,MATCH($AJ$2&amp;"_"&amp;$AH37,データシート2!$A$1:$SI$1,0),0)</f>
        <v>3</v>
      </c>
      <c r="AQ37" s="867">
        <f>VLOOKUP($AG$3&amp;"_"&amp;AQ$3,データシート2!$A:$SI,MATCH($AJ$2&amp;"_"&amp;$AH37,データシート2!$A$1:$SI$1,0),0)</f>
        <v>2</v>
      </c>
      <c r="AR37" s="867">
        <f>VLOOKUP($AG$3&amp;"_"&amp;AR$3,データシート2!$A:$SI,MATCH($AJ$2&amp;"_"&amp;$AH37,データシート2!$A$1:$SI$1,0),0)</f>
        <v>3</v>
      </c>
      <c r="AS37" s="868">
        <f>VLOOKUP($AG$3&amp;"_"&amp;AS$3,データシート2!$A:$SI,MATCH($AJ$2&amp;"_"&amp;$AH37,データシート2!$A$1:$SI$1,0),0)</f>
        <v>3</v>
      </c>
      <c r="AT37" s="865">
        <f>VLOOKUP($AG$3&amp;"_"&amp;AT$3,データシート2!$A:$SI,MATCH($AT$2&amp;"_"&amp;$AH37,データシート2!$A$1:$SI$1,0),0)</f>
        <v>1363.2570000000001</v>
      </c>
      <c r="AU37" s="866">
        <f>VLOOKUP($AG$3&amp;"_"&amp;AU$3,データシート2!$A:$SI,MATCH($AT$2&amp;"_"&amp;$AH37,データシート2!$A$1:$SI$1,0),0)</f>
        <v>1503.4839999999999</v>
      </c>
      <c r="AV37" s="866">
        <f>VLOOKUP($AG$3&amp;"_"&amp;AV$3,データシート2!$A:$SI,MATCH($AT$2&amp;"_"&amp;$AH37,データシート2!$A$1:$SI$1,0),0)</f>
        <v>1480.703</v>
      </c>
      <c r="AW37" s="866">
        <f>VLOOKUP($AG$3&amp;"_"&amp;AW$3,データシート2!$A:$SI,MATCH($AT$2&amp;"_"&amp;$AH37,データシート2!$A$1:$SI$1,0),0)</f>
        <v>1529.36</v>
      </c>
      <c r="AX37" s="866">
        <f>VLOOKUP($AG$3&amp;"_"&amp;AX$3,データシート2!$A:$SI,MATCH($AT$2&amp;"_"&amp;$AH37,データシート2!$A$1:$SI$1,0),0)</f>
        <v>1569.395</v>
      </c>
      <c r="AY37" s="866">
        <f>VLOOKUP($AG$3&amp;"_"&amp;AY$3,データシート2!$A:$SI,MATCH($AT$2&amp;"_"&amp;$AH37,データシート2!$A$1:$SI$1,0),0)</f>
        <v>1605.12</v>
      </c>
      <c r="AZ37" s="866">
        <f>VLOOKUP($AG$3&amp;"_"&amp;AZ$3,データシート2!$A:$SI,MATCH($AT$2&amp;"_"&amp;$AH37,データシート2!$A$1:$SI$1,0),0)</f>
        <v>1695.403</v>
      </c>
      <c r="BA37" s="866">
        <f>VLOOKUP($AG$3&amp;"_"&amp;BA$3,データシート2!$A:$SI,MATCH($AT$2&amp;"_"&amp;$AH37,データシート2!$A$1:$SI$1,0),0)</f>
        <v>896.97400000000005</v>
      </c>
      <c r="BB37" s="866">
        <f>VLOOKUP($AG$3&amp;"_"&amp;BB$3,データシート2!$A:$SI,MATCH($AT$2&amp;"_"&amp;$AH37,データシート2!$A$1:$SI$1,0),0)</f>
        <v>1680.3130000000001</v>
      </c>
      <c r="BC37" s="869">
        <f>VLOOKUP($AG$3&amp;"_"&amp;BC$3,データシート2!$A:$SI,MATCH($AT$2&amp;"_"&amp;$AH37,データシート2!$A$1:$SI$1,0),0)</f>
        <v>1715.0889999999999</v>
      </c>
    </row>
    <row r="38" spans="2:55" s="842" customFormat="1" ht="16.5" customHeight="1">
      <c r="B38" s="833"/>
      <c r="C38" s="880">
        <v>18</v>
      </c>
      <c r="D38" s="881" t="s">
        <v>330</v>
      </c>
      <c r="E38" s="862"/>
      <c r="F38" s="864"/>
      <c r="G38" s="865">
        <f>VLOOKUP($D$3&amp;"_"&amp;G$3,データシート2!$A:$SI,MATCH($G$2&amp;"_"&amp;$C38,データシート2!$A$1:$SI$1,0),0)</f>
        <v>0</v>
      </c>
      <c r="H38" s="866">
        <f>VLOOKUP($D$3&amp;"_"&amp;H$3,データシート2!$A:$SI,MATCH($G$2&amp;"_"&amp;$C38,データシート2!$A$1:$SI$1,0),0)</f>
        <v>0</v>
      </c>
      <c r="I38" s="866">
        <f>VLOOKUP($D$3&amp;"_"&amp;I$3,データシート2!$A:$SI,MATCH($G$2&amp;"_"&amp;$C38,データシート2!$A$1:$SI$1,0),0)</f>
        <v>0</v>
      </c>
      <c r="J38" s="866">
        <f>VLOOKUP($D$3&amp;"_"&amp;J$3,データシート2!$A:$SI,MATCH($G$2&amp;"_"&amp;$C38,データシート2!$A$1:$SI$1,0),0)</f>
        <v>0</v>
      </c>
      <c r="K38" s="867">
        <f>VLOOKUP($D$3&amp;"_"&amp;K$3,データシート2!$A:$SI,MATCH($G$2&amp;"_"&amp;$C38,データシート2!$A$1:$SI$1,0),0)</f>
        <v>0</v>
      </c>
      <c r="L38" s="867">
        <f>VLOOKUP($D$3&amp;"_"&amp;L$3,データシート2!$A:$SI,MATCH($G$2&amp;"_"&amp;$C38,データシート2!$A$1:$SI$1,0),0)</f>
        <v>0</v>
      </c>
      <c r="M38" s="867">
        <f>VLOOKUP($D$3&amp;"_"&amp;M$3,データシート2!$A:$SI,MATCH($G$2&amp;"_"&amp;$C38,データシート2!$A$1:$SI$1,0),0)</f>
        <v>0</v>
      </c>
      <c r="N38" s="867">
        <f>VLOOKUP($D$3&amp;"_"&amp;N$3,データシート2!$A:$SI,MATCH($G$2&amp;"_"&amp;$C38,データシート2!$A$1:$SI$1,0),0)</f>
        <v>0</v>
      </c>
      <c r="O38" s="867">
        <f>VLOOKUP($D$3&amp;"_"&amp;O$3,データシート2!$A:$SI,MATCH($G$2&amp;"_"&amp;$C38,データシート2!$A$1:$SI$1,0),0)</f>
        <v>0</v>
      </c>
      <c r="P38" s="867">
        <f>VLOOKUP($D$3&amp;"_"&amp;P$3,データシート2!$A:$SI,MATCH($G$2&amp;"_"&amp;$C38,データシート2!$A$1:$SI$1,0),0)</f>
        <v>0</v>
      </c>
      <c r="Q38" s="868">
        <f>VLOOKUP($D$3&amp;"_"&amp;Q$3,データシート2!$A:$SI,MATCH($G$2&amp;"_"&amp;$C38,データシート2!$A$1:$SI$1,0),0)</f>
        <v>0</v>
      </c>
      <c r="R38" s="1056">
        <f>VLOOKUP($D$3&amp;"_"&amp;R$3,データシート2!$A:$SI,MATCH($R$2&amp;"_"&amp;$C38,データシート2!$A$1:$SI$1,0),0)</f>
        <v>0</v>
      </c>
      <c r="S38" s="1057">
        <f>VLOOKUP($D$3&amp;"_"&amp;S$3,データシート2!$A:$SI,MATCH($R$2&amp;"_"&amp;$C38,データシート2!$A$1:$SI$1,0),0)</f>
        <v>0</v>
      </c>
      <c r="T38" s="1057">
        <f>VLOOKUP($D$3&amp;"_"&amp;T$3,データシート2!$A:$SI,MATCH($R$2&amp;"_"&amp;$C38,データシート2!$A$1:$SI$1,0),0)</f>
        <v>0</v>
      </c>
      <c r="U38" s="1057">
        <f>VLOOKUP($D$3&amp;"_"&amp;U$3,データシート2!$A:$SI,MATCH($R$2&amp;"_"&amp;$C38,データシート2!$A$1:$SI$1,0),0)</f>
        <v>0</v>
      </c>
      <c r="V38" s="1057">
        <f>VLOOKUP($D$3&amp;"_"&amp;V$3,データシート2!$A:$SI,MATCH($R$2&amp;"_"&amp;$C38,データシート2!$A$1:$SI$1,0),0)</f>
        <v>0</v>
      </c>
      <c r="W38" s="1057">
        <f>VLOOKUP($D$3&amp;"_"&amp;W$3,データシート2!$A:$SI,MATCH($R$2&amp;"_"&amp;$C38,データシート2!$A$1:$SI$1,0),0)</f>
        <v>0</v>
      </c>
      <c r="X38" s="1057">
        <f>VLOOKUP($D$3&amp;"_"&amp;X$3,データシート2!$A:$SI,MATCH($R$2&amp;"_"&amp;$C38,データシート2!$A$1:$SI$1,0),0)</f>
        <v>0</v>
      </c>
      <c r="Y38" s="1057">
        <f>VLOOKUP($D$3&amp;"_"&amp;Y$3,データシート2!$A:$SI,MATCH($R$2&amp;"_"&amp;$C38,データシート2!$A$1:$SI$1,0),0)</f>
        <v>0</v>
      </c>
      <c r="Z38" s="1057">
        <f>VLOOKUP($D$3&amp;"_"&amp;Z$3,データシート2!$A:$SI,MATCH($R$2&amp;"_"&amp;$C38,データシート2!$A$1:$SI$1,0),0)</f>
        <v>0</v>
      </c>
      <c r="AA38" s="1057">
        <f>VLOOKUP($D$3&amp;"_"&amp;AA$3,データシート2!$A:$SI,MATCH($R$2&amp;"_"&amp;$C38,データシート2!$A$1:$SI$1,0),0)</f>
        <v>0</v>
      </c>
      <c r="AB38" s="1058">
        <f>VLOOKUP($D$3&amp;"_"&amp;AB$3,データシート2!$A:$SI,MATCH($R$2&amp;"_"&amp;$C38,データシート2!$A$1:$SI$1,0),0)</f>
        <v>0</v>
      </c>
      <c r="AE38" s="833" t="str">
        <f t="shared" si="8"/>
        <v/>
      </c>
      <c r="AF38" s="880">
        <f t="shared" si="6"/>
        <v>18</v>
      </c>
      <c r="AG38" s="881" t="str">
        <f t="shared" si="7"/>
        <v>プラスチック製品製造業（別掲を除く）</v>
      </c>
      <c r="AH38" s="862" t="str">
        <f t="shared" si="3"/>
        <v/>
      </c>
      <c r="AI38" s="864" t="str">
        <f t="shared" si="4"/>
        <v/>
      </c>
      <c r="AJ38" s="865">
        <f>VLOOKUP($AG$3&amp;"_"&amp;AJ$3,データシート2!$A:$SI,MATCH($AJ$2&amp;"_"&amp;$AF38,データシート2!$A$1:$SI$1,0),0)</f>
        <v>605</v>
      </c>
      <c r="AK38" s="866">
        <f>VLOOKUP($AG$3&amp;"_"&amp;AK$3,データシート2!$A:$SI,MATCH($AJ$2&amp;"_"&amp;$AF38,データシート2!$A$1:$SI$1,0),0)</f>
        <v>633</v>
      </c>
      <c r="AL38" s="866">
        <f>VLOOKUP($AG$3&amp;"_"&amp;AL$3,データシート2!$A:$SI,MATCH($AJ$2&amp;"_"&amp;$AF38,データシート2!$A$1:$SI$1,0),0)</f>
        <v>650</v>
      </c>
      <c r="AM38" s="866">
        <f>VLOOKUP($AG$3&amp;"_"&amp;AM$3,データシート2!$A:$SI,MATCH($AJ$2&amp;"_"&amp;$AF38,データシート2!$A$1:$SI$1,0),0)</f>
        <v>664</v>
      </c>
      <c r="AN38" s="867">
        <f>VLOOKUP($AG$3&amp;"_"&amp;AN$3,データシート2!$A:$SI,MATCH($AJ$2&amp;"_"&amp;$AF38,データシート2!$A$1:$SI$1,0),0)</f>
        <v>670</v>
      </c>
      <c r="AO38" s="867">
        <f>VLOOKUP($AG$3&amp;"_"&amp;AO$3,データシート2!$A:$SI,MATCH($AJ$2&amp;"_"&amp;$AF38,データシート2!$A$1:$SI$1,0),0)</f>
        <v>685</v>
      </c>
      <c r="AP38" s="867">
        <f>VLOOKUP($AG$3&amp;"_"&amp;AP$3,データシート2!$A:$SI,MATCH($AJ$2&amp;"_"&amp;$AF38,データシート2!$A$1:$SI$1,0),0)</f>
        <v>680</v>
      </c>
      <c r="AQ38" s="867">
        <f>VLOOKUP($AG$3&amp;"_"&amp;AQ$3,データシート2!$A:$SI,MATCH($AJ$2&amp;"_"&amp;$AF38,データシート2!$A$1:$SI$1,0),0)</f>
        <v>681</v>
      </c>
      <c r="AR38" s="867">
        <f>VLOOKUP($AG$3&amp;"_"&amp;AR$3,データシート2!$A:$SI,MATCH($AJ$2&amp;"_"&amp;$AF38,データシート2!$A$1:$SI$1,0),0)</f>
        <v>702</v>
      </c>
      <c r="AS38" s="868">
        <f>VLOOKUP($AG$3&amp;"_"&amp;AS$3,データシート2!$A:$SI,MATCH($AJ$2&amp;"_"&amp;$AF38,データシート2!$A$1:$SI$1,0),0)</f>
        <v>693</v>
      </c>
      <c r="AT38" s="866">
        <f>VLOOKUP($AG$3&amp;"_"&amp;AT$3,データシート2!$A:$SI,MATCH($AT$2&amp;"_"&amp;$AF38,データシート2!$A$1:$SI$1,0),0)</f>
        <v>6118.3379999999997</v>
      </c>
      <c r="AU38" s="866">
        <f>VLOOKUP($AG$3&amp;"_"&amp;AU$3,データシート2!$A:$SI,MATCH($AT$2&amp;"_"&amp;$AF38,データシート2!$A$1:$SI$1,0),0)</f>
        <v>6086.027</v>
      </c>
      <c r="AV38" s="866">
        <f>VLOOKUP($AG$3&amp;"_"&amp;AV$3,データシート2!$A:$SI,MATCH($AT$2&amp;"_"&amp;$AF38,データシート2!$A$1:$SI$1,0),0)</f>
        <v>6065.835</v>
      </c>
      <c r="AW38" s="866">
        <f>VLOOKUP($AG$3&amp;"_"&amp;AW$3,データシート2!$A:$SI,MATCH($AT$2&amp;"_"&amp;$AF38,データシート2!$A$1:$SI$1,0),0)</f>
        <v>6844.1149999999998</v>
      </c>
      <c r="AX38" s="866">
        <f>VLOOKUP($AG$3&amp;"_"&amp;AX$3,データシート2!$A:$SI,MATCH($AT$2&amp;"_"&amp;$AF38,データシート2!$A$1:$SI$1,0),0)</f>
        <v>7375.4597000000003</v>
      </c>
      <c r="AY38" s="866">
        <f>VLOOKUP($AG$3&amp;"_"&amp;AY$3,データシート2!$A:$SI,MATCH($AT$2&amp;"_"&amp;$AF38,データシート2!$A$1:$SI$1,0),0)</f>
        <v>7249.45</v>
      </c>
      <c r="AZ38" s="866">
        <f>VLOOKUP($AG$3&amp;"_"&amp;AZ$3,データシート2!$A:$SI,MATCH($AT$2&amp;"_"&amp;$AF38,データシート2!$A$1:$SI$1,0),0)</f>
        <v>6972.9830000000002</v>
      </c>
      <c r="BA38" s="866">
        <f>VLOOKUP($AG$3&amp;"_"&amp;BA$3,データシート2!$A:$SI,MATCH($AT$2&amp;"_"&amp;$AF38,データシート2!$A$1:$SI$1,0),0)</f>
        <v>6613.4250000000002</v>
      </c>
      <c r="BB38" s="866">
        <f>VLOOKUP($AG$3&amp;"_"&amp;BB$3,データシート2!$A:$SI,MATCH($AT$2&amp;"_"&amp;$AF38,データシート2!$A$1:$SI$1,0),0)</f>
        <v>7017.357</v>
      </c>
      <c r="BC38" s="869">
        <f>VLOOKUP($AG$3&amp;"_"&amp;BC$3,データシート2!$A:$SI,MATCH($AT$2&amp;"_"&amp;$AF38,データシート2!$A$1:$SI$1,0),0)</f>
        <v>6661.6360000000004</v>
      </c>
    </row>
    <row r="39" spans="2:55" s="842" customFormat="1" ht="16.5" customHeight="1">
      <c r="B39" s="833"/>
      <c r="C39" s="862">
        <v>19</v>
      </c>
      <c r="D39" s="863" t="s">
        <v>331</v>
      </c>
      <c r="E39" s="988"/>
      <c r="F39" s="864"/>
      <c r="G39" s="865">
        <f>VLOOKUP($D$3&amp;"_"&amp;G$3,データシート2!$A:$SI,MATCH($G$2&amp;"_"&amp;$C39,データシート2!$A$1:$SI$1,0),0)</f>
        <v>0</v>
      </c>
      <c r="H39" s="866">
        <f>VLOOKUP($D$3&amp;"_"&amp;H$3,データシート2!$A:$SI,MATCH($G$2&amp;"_"&amp;$C39,データシート2!$A$1:$SI$1,0),0)</f>
        <v>0</v>
      </c>
      <c r="I39" s="866">
        <f>VLOOKUP($D$3&amp;"_"&amp;I$3,データシート2!$A:$SI,MATCH($G$2&amp;"_"&amp;$C39,データシート2!$A$1:$SI$1,0),0)</f>
        <v>0</v>
      </c>
      <c r="J39" s="866">
        <f>VLOOKUP($D$3&amp;"_"&amp;J$3,データシート2!$A:$SI,MATCH($G$2&amp;"_"&amp;$C39,データシート2!$A$1:$SI$1,0),0)</f>
        <v>0</v>
      </c>
      <c r="K39" s="867">
        <f>VLOOKUP($D$3&amp;"_"&amp;K$3,データシート2!$A:$SI,MATCH($G$2&amp;"_"&amp;$C39,データシート2!$A$1:$SI$1,0),0)</f>
        <v>0</v>
      </c>
      <c r="L39" s="867">
        <f>VLOOKUP($D$3&amp;"_"&amp;L$3,データシート2!$A:$SI,MATCH($G$2&amp;"_"&amp;$C39,データシート2!$A$1:$SI$1,0),0)</f>
        <v>0</v>
      </c>
      <c r="M39" s="867">
        <f>VLOOKUP($D$3&amp;"_"&amp;M$3,データシート2!$A:$SI,MATCH($G$2&amp;"_"&amp;$C39,データシート2!$A$1:$SI$1,0),0)</f>
        <v>0</v>
      </c>
      <c r="N39" s="867">
        <f>VLOOKUP($D$3&amp;"_"&amp;N$3,データシート2!$A:$SI,MATCH($G$2&amp;"_"&amp;$C39,データシート2!$A$1:$SI$1,0),0)</f>
        <v>0</v>
      </c>
      <c r="O39" s="867">
        <f>VLOOKUP($D$3&amp;"_"&amp;O$3,データシート2!$A:$SI,MATCH($G$2&amp;"_"&amp;$C39,データシート2!$A$1:$SI$1,0),0)</f>
        <v>0</v>
      </c>
      <c r="P39" s="867">
        <f>VLOOKUP($D$3&amp;"_"&amp;P$3,データシート2!$A:$SI,MATCH($G$2&amp;"_"&amp;$C39,データシート2!$A$1:$SI$1,0),0)</f>
        <v>0</v>
      </c>
      <c r="Q39" s="868">
        <f>VLOOKUP($D$3&amp;"_"&amp;Q$3,データシート2!$A:$SI,MATCH($G$2&amp;"_"&amp;$C39,データシート2!$A$1:$SI$1,0),0)</f>
        <v>0</v>
      </c>
      <c r="R39" s="1056">
        <f>VLOOKUP($D$3&amp;"_"&amp;R$3,データシート2!$A:$SI,MATCH($R$2&amp;"_"&amp;$C39,データシート2!$A$1:$SI$1,0),0)</f>
        <v>0</v>
      </c>
      <c r="S39" s="1057">
        <f>VLOOKUP($D$3&amp;"_"&amp;S$3,データシート2!$A:$SI,MATCH($R$2&amp;"_"&amp;$C39,データシート2!$A$1:$SI$1,0),0)</f>
        <v>0</v>
      </c>
      <c r="T39" s="1057">
        <f>VLOOKUP($D$3&amp;"_"&amp;T$3,データシート2!$A:$SI,MATCH($R$2&amp;"_"&amp;$C39,データシート2!$A$1:$SI$1,0),0)</f>
        <v>0</v>
      </c>
      <c r="U39" s="1057">
        <f>VLOOKUP($D$3&amp;"_"&amp;U$3,データシート2!$A:$SI,MATCH($R$2&amp;"_"&amp;$C39,データシート2!$A$1:$SI$1,0),0)</f>
        <v>0</v>
      </c>
      <c r="V39" s="1057">
        <f>VLOOKUP($D$3&amp;"_"&amp;V$3,データシート2!$A:$SI,MATCH($R$2&amp;"_"&amp;$C39,データシート2!$A$1:$SI$1,0),0)</f>
        <v>0</v>
      </c>
      <c r="W39" s="1057">
        <f>VLOOKUP($D$3&amp;"_"&amp;W$3,データシート2!$A:$SI,MATCH($R$2&amp;"_"&amp;$C39,データシート2!$A$1:$SI$1,0),0)</f>
        <v>0</v>
      </c>
      <c r="X39" s="1057">
        <f>VLOOKUP($D$3&amp;"_"&amp;X$3,データシート2!$A:$SI,MATCH($R$2&amp;"_"&amp;$C39,データシート2!$A$1:$SI$1,0),0)</f>
        <v>0</v>
      </c>
      <c r="Y39" s="1057">
        <f>VLOOKUP($D$3&amp;"_"&amp;Y$3,データシート2!$A:$SI,MATCH($R$2&amp;"_"&amp;$C39,データシート2!$A$1:$SI$1,0),0)</f>
        <v>0</v>
      </c>
      <c r="Z39" s="1057">
        <f>VLOOKUP($D$3&amp;"_"&amp;Z$3,データシート2!$A:$SI,MATCH($R$2&amp;"_"&amp;$C39,データシート2!$A$1:$SI$1,0),0)</f>
        <v>0</v>
      </c>
      <c r="AA39" s="1057">
        <f>VLOOKUP($D$3&amp;"_"&amp;AA$3,データシート2!$A:$SI,MATCH($R$2&amp;"_"&amp;$C39,データシート2!$A$1:$SI$1,0),0)</f>
        <v>0</v>
      </c>
      <c r="AB39" s="1058">
        <f>VLOOKUP($D$3&amp;"_"&amp;AB$3,データシート2!$A:$SI,MATCH($R$2&amp;"_"&amp;$C39,データシート2!$A$1:$SI$1,0),0)</f>
        <v>0</v>
      </c>
      <c r="AE39" s="833" t="str">
        <f t="shared" si="8"/>
        <v/>
      </c>
      <c r="AF39" s="862">
        <f t="shared" si="6"/>
        <v>19</v>
      </c>
      <c r="AG39" s="863" t="str">
        <f t="shared" si="7"/>
        <v>ゴム製品製造業</v>
      </c>
      <c r="AH39" s="862" t="str">
        <f t="shared" ref="AH39:AH55" si="9">IF(E39="","",E39)</f>
        <v/>
      </c>
      <c r="AI39" s="864" t="str">
        <f t="shared" ref="AI39:AI55" si="10">IF(F39="","",F39)</f>
        <v/>
      </c>
      <c r="AJ39" s="865">
        <f>VLOOKUP($AG$3&amp;"_"&amp;AJ$3,データシート2!$A:$SI,MATCH($AJ$2&amp;"_"&amp;$AF39,データシート2!$A$1:$SI$1,0),0)</f>
        <v>149</v>
      </c>
      <c r="AK39" s="866">
        <f>VLOOKUP($AG$3&amp;"_"&amp;AK$3,データシート2!$A:$SI,MATCH($AJ$2&amp;"_"&amp;$AF39,データシート2!$A$1:$SI$1,0),0)</f>
        <v>146</v>
      </c>
      <c r="AL39" s="866">
        <f>VLOOKUP($AG$3&amp;"_"&amp;AL$3,データシート2!$A:$SI,MATCH($AJ$2&amp;"_"&amp;$AF39,データシート2!$A$1:$SI$1,0),0)</f>
        <v>153</v>
      </c>
      <c r="AM39" s="866">
        <f>VLOOKUP($AG$3&amp;"_"&amp;AM$3,データシート2!$A:$SI,MATCH($AJ$2&amp;"_"&amp;$AF39,データシート2!$A$1:$SI$1,0),0)</f>
        <v>147</v>
      </c>
      <c r="AN39" s="867">
        <f>VLOOKUP($AG$3&amp;"_"&amp;AN$3,データシート2!$A:$SI,MATCH($AJ$2&amp;"_"&amp;$AF39,データシート2!$A$1:$SI$1,0),0)</f>
        <v>148</v>
      </c>
      <c r="AO39" s="867">
        <f>VLOOKUP($AG$3&amp;"_"&amp;AO$3,データシート2!$A:$SI,MATCH($AJ$2&amp;"_"&amp;$AF39,データシート2!$A$1:$SI$1,0),0)</f>
        <v>149</v>
      </c>
      <c r="AP39" s="867">
        <f>VLOOKUP($AG$3&amp;"_"&amp;AP$3,データシート2!$A:$SI,MATCH($AJ$2&amp;"_"&amp;$AF39,データシート2!$A$1:$SI$1,0),0)</f>
        <v>145</v>
      </c>
      <c r="AQ39" s="867">
        <f>VLOOKUP($AG$3&amp;"_"&amp;AQ$3,データシート2!$A:$SI,MATCH($AJ$2&amp;"_"&amp;$AF39,データシート2!$A$1:$SI$1,0),0)</f>
        <v>147</v>
      </c>
      <c r="AR39" s="867">
        <f>VLOOKUP($AG$3&amp;"_"&amp;AR$3,データシート2!$A:$SI,MATCH($AJ$2&amp;"_"&amp;$AF39,データシート2!$A$1:$SI$1,0),0)</f>
        <v>152</v>
      </c>
      <c r="AS39" s="868">
        <f>VLOOKUP($AG$3&amp;"_"&amp;AS$3,データシート2!$A:$SI,MATCH($AJ$2&amp;"_"&amp;$AF39,データシート2!$A$1:$SI$1,0),0)</f>
        <v>148</v>
      </c>
      <c r="AT39" s="866">
        <f>VLOOKUP($AG$3&amp;"_"&amp;AT$3,データシート2!$A:$SI,MATCH($AT$2&amp;"_"&amp;$AF39,データシート2!$A$1:$SI$1,0),0)</f>
        <v>2564.3690000000001</v>
      </c>
      <c r="AU39" s="866">
        <f>VLOOKUP($AG$3&amp;"_"&amp;AU$3,データシート2!$A:$SI,MATCH($AT$2&amp;"_"&amp;$AF39,データシート2!$A$1:$SI$1,0),0)</f>
        <v>2664.5070000000001</v>
      </c>
      <c r="AV39" s="866">
        <f>VLOOKUP($AG$3&amp;"_"&amp;AV$3,データシート2!$A:$SI,MATCH($AT$2&amp;"_"&amp;$AF39,データシート2!$A$1:$SI$1,0),0)</f>
        <v>2671.92</v>
      </c>
      <c r="AW39" s="866">
        <f>VLOOKUP($AG$3&amp;"_"&amp;AW$3,データシート2!$A:$SI,MATCH($AT$2&amp;"_"&amp;$AF39,データシート2!$A$1:$SI$1,0),0)</f>
        <v>2731.5360000000001</v>
      </c>
      <c r="AX39" s="866">
        <f>VLOOKUP($AG$3&amp;"_"&amp;AX$3,データシート2!$A:$SI,MATCH($AT$2&amp;"_"&amp;$AF39,データシート2!$A$1:$SI$1,0),0)</f>
        <v>2890.444</v>
      </c>
      <c r="AY39" s="866">
        <f>VLOOKUP($AG$3&amp;"_"&amp;AY$3,データシート2!$A:$SI,MATCH($AT$2&amp;"_"&amp;$AF39,データシート2!$A$1:$SI$1,0),0)</f>
        <v>2830.0929999999998</v>
      </c>
      <c r="AZ39" s="866">
        <f>VLOOKUP($AG$3&amp;"_"&amp;AZ$3,データシート2!$A:$SI,MATCH($AT$2&amp;"_"&amp;$AF39,データシート2!$A$1:$SI$1,0),0)</f>
        <v>2640.627</v>
      </c>
      <c r="BA39" s="866">
        <f>VLOOKUP($AG$3&amp;"_"&amp;BA$3,データシート2!$A:$SI,MATCH($AT$2&amp;"_"&amp;$AF39,データシート2!$A$1:$SI$1,0),0)</f>
        <v>2583.576</v>
      </c>
      <c r="BB39" s="866">
        <f>VLOOKUP($AG$3&amp;"_"&amp;BB$3,データシート2!$A:$SI,MATCH($AT$2&amp;"_"&amp;$AF39,データシート2!$A$1:$SI$1,0),0)</f>
        <v>2571.3359999999998</v>
      </c>
      <c r="BC39" s="869">
        <f>VLOOKUP($AG$3&amp;"_"&amp;BC$3,データシート2!$A:$SI,MATCH($AT$2&amp;"_"&amp;$AF39,データシート2!$A$1:$SI$1,0),0)</f>
        <v>2457.8989999999999</v>
      </c>
    </row>
    <row r="40" spans="2:55" s="842" customFormat="1" ht="16.5" customHeight="1">
      <c r="B40" s="833"/>
      <c r="C40" s="862">
        <v>20</v>
      </c>
      <c r="D40" s="863" t="s">
        <v>332</v>
      </c>
      <c r="E40" s="862"/>
      <c r="F40" s="864"/>
      <c r="G40" s="865">
        <f>VLOOKUP($D$3&amp;"_"&amp;G$3,データシート2!$A:$SI,MATCH($G$2&amp;"_"&amp;$C40,データシート2!$A$1:$SI$1,0),0)</f>
        <v>0</v>
      </c>
      <c r="H40" s="866">
        <f>VLOOKUP($D$3&amp;"_"&amp;H$3,データシート2!$A:$SI,MATCH($G$2&amp;"_"&amp;$C40,データシート2!$A$1:$SI$1,0),0)</f>
        <v>0</v>
      </c>
      <c r="I40" s="866">
        <f>VLOOKUP($D$3&amp;"_"&amp;I$3,データシート2!$A:$SI,MATCH($G$2&amp;"_"&amp;$C40,データシート2!$A$1:$SI$1,0),0)</f>
        <v>0</v>
      </c>
      <c r="J40" s="866">
        <f>VLOOKUP($D$3&amp;"_"&amp;J$3,データシート2!$A:$SI,MATCH($G$2&amp;"_"&amp;$C40,データシート2!$A$1:$SI$1,0),0)</f>
        <v>0</v>
      </c>
      <c r="K40" s="867">
        <f>VLOOKUP($D$3&amp;"_"&amp;K$3,データシート2!$A:$SI,MATCH($G$2&amp;"_"&amp;$C40,データシート2!$A$1:$SI$1,0),0)</f>
        <v>0</v>
      </c>
      <c r="L40" s="867">
        <f>VLOOKUP($D$3&amp;"_"&amp;L$3,データシート2!$A:$SI,MATCH($G$2&amp;"_"&amp;$C40,データシート2!$A$1:$SI$1,0),0)</f>
        <v>0</v>
      </c>
      <c r="M40" s="867">
        <f>VLOOKUP($D$3&amp;"_"&amp;M$3,データシート2!$A:$SI,MATCH($G$2&amp;"_"&amp;$C40,データシート2!$A$1:$SI$1,0),0)</f>
        <v>0</v>
      </c>
      <c r="N40" s="867">
        <f>VLOOKUP($D$3&amp;"_"&amp;N$3,データシート2!$A:$SI,MATCH($G$2&amp;"_"&amp;$C40,データシート2!$A$1:$SI$1,0),0)</f>
        <v>0</v>
      </c>
      <c r="O40" s="867">
        <f>VLOOKUP($D$3&amp;"_"&amp;O$3,データシート2!$A:$SI,MATCH($G$2&amp;"_"&amp;$C40,データシート2!$A$1:$SI$1,0),0)</f>
        <v>0</v>
      </c>
      <c r="P40" s="867">
        <f>VLOOKUP($D$3&amp;"_"&amp;P$3,データシート2!$A:$SI,MATCH($G$2&amp;"_"&amp;$C40,データシート2!$A$1:$SI$1,0),0)</f>
        <v>0</v>
      </c>
      <c r="Q40" s="868">
        <f>VLOOKUP($D$3&amp;"_"&amp;Q$3,データシート2!$A:$SI,MATCH($G$2&amp;"_"&amp;$C40,データシート2!$A$1:$SI$1,0),0)</f>
        <v>0</v>
      </c>
      <c r="R40" s="1056">
        <f>VLOOKUP($D$3&amp;"_"&amp;R$3,データシート2!$A:$SI,MATCH($R$2&amp;"_"&amp;$C40,データシート2!$A$1:$SI$1,0),0)</f>
        <v>0</v>
      </c>
      <c r="S40" s="1057">
        <f>VLOOKUP($D$3&amp;"_"&amp;S$3,データシート2!$A:$SI,MATCH($R$2&amp;"_"&amp;$C40,データシート2!$A$1:$SI$1,0),0)</f>
        <v>0</v>
      </c>
      <c r="T40" s="1057">
        <f>VLOOKUP($D$3&amp;"_"&amp;T$3,データシート2!$A:$SI,MATCH($R$2&amp;"_"&amp;$C40,データシート2!$A$1:$SI$1,0),0)</f>
        <v>0</v>
      </c>
      <c r="U40" s="1057">
        <f>VLOOKUP($D$3&amp;"_"&amp;U$3,データシート2!$A:$SI,MATCH($R$2&amp;"_"&amp;$C40,データシート2!$A$1:$SI$1,0),0)</f>
        <v>0</v>
      </c>
      <c r="V40" s="1057">
        <f>VLOOKUP($D$3&amp;"_"&amp;V$3,データシート2!$A:$SI,MATCH($R$2&amp;"_"&amp;$C40,データシート2!$A$1:$SI$1,0),0)</f>
        <v>0</v>
      </c>
      <c r="W40" s="1057">
        <f>VLOOKUP($D$3&amp;"_"&amp;W$3,データシート2!$A:$SI,MATCH($R$2&amp;"_"&amp;$C40,データシート2!$A$1:$SI$1,0),0)</f>
        <v>0</v>
      </c>
      <c r="X40" s="1057">
        <f>VLOOKUP($D$3&amp;"_"&amp;X$3,データシート2!$A:$SI,MATCH($R$2&amp;"_"&amp;$C40,データシート2!$A$1:$SI$1,0),0)</f>
        <v>0</v>
      </c>
      <c r="Y40" s="1057">
        <f>VLOOKUP($D$3&amp;"_"&amp;Y$3,データシート2!$A:$SI,MATCH($R$2&amp;"_"&amp;$C40,データシート2!$A$1:$SI$1,0),0)</f>
        <v>0</v>
      </c>
      <c r="Z40" s="1057">
        <f>VLOOKUP($D$3&amp;"_"&amp;Z$3,データシート2!$A:$SI,MATCH($R$2&amp;"_"&amp;$C40,データシート2!$A$1:$SI$1,0),0)</f>
        <v>0</v>
      </c>
      <c r="AA40" s="1057">
        <f>VLOOKUP($D$3&amp;"_"&amp;AA$3,データシート2!$A:$SI,MATCH($R$2&amp;"_"&amp;$C40,データシート2!$A$1:$SI$1,0),0)</f>
        <v>0</v>
      </c>
      <c r="AB40" s="1058">
        <f>VLOOKUP($D$3&amp;"_"&amp;AB$3,データシート2!$A:$SI,MATCH($R$2&amp;"_"&amp;$C40,データシート2!$A$1:$SI$1,0),0)</f>
        <v>0</v>
      </c>
      <c r="AE40" s="833" t="str">
        <f t="shared" si="8"/>
        <v/>
      </c>
      <c r="AF40" s="862">
        <f t="shared" si="6"/>
        <v>20</v>
      </c>
      <c r="AG40" s="863" t="str">
        <f t="shared" si="7"/>
        <v>なめし革・同製品・毛皮製造業</v>
      </c>
      <c r="AH40" s="862" t="str">
        <f t="shared" si="9"/>
        <v/>
      </c>
      <c r="AI40" s="864" t="str">
        <f t="shared" si="10"/>
        <v/>
      </c>
      <c r="AJ40" s="865">
        <f>VLOOKUP($AG$3&amp;"_"&amp;AJ$3,データシート2!$A:$SI,MATCH($AJ$2&amp;"_"&amp;$AF40,データシート2!$A$1:$SI$1,0),0)</f>
        <v>2</v>
      </c>
      <c r="AK40" s="866">
        <f>VLOOKUP($AG$3&amp;"_"&amp;AK$3,データシート2!$A:$SI,MATCH($AJ$2&amp;"_"&amp;$AF40,データシート2!$A$1:$SI$1,0),0)</f>
        <v>2</v>
      </c>
      <c r="AL40" s="866">
        <f>VLOOKUP($AG$3&amp;"_"&amp;AL$3,データシート2!$A:$SI,MATCH($AJ$2&amp;"_"&amp;$AF40,データシート2!$A$1:$SI$1,0),0)</f>
        <v>2</v>
      </c>
      <c r="AM40" s="866">
        <f>VLOOKUP($AG$3&amp;"_"&amp;AM$3,データシート2!$A:$SI,MATCH($AJ$2&amp;"_"&amp;$AF40,データシート2!$A$1:$SI$1,0),0)</f>
        <v>2</v>
      </c>
      <c r="AN40" s="867">
        <f>VLOOKUP($AG$3&amp;"_"&amp;AN$3,データシート2!$A:$SI,MATCH($AJ$2&amp;"_"&amp;$AF40,データシート2!$A$1:$SI$1,0),0)</f>
        <v>2</v>
      </c>
      <c r="AO40" s="867">
        <f>VLOOKUP($AG$3&amp;"_"&amp;AO$3,データシート2!$A:$SI,MATCH($AJ$2&amp;"_"&amp;$AF40,データシート2!$A$1:$SI$1,0),0)</f>
        <v>1</v>
      </c>
      <c r="AP40" s="867">
        <f>VLOOKUP($AG$3&amp;"_"&amp;AP$3,データシート2!$A:$SI,MATCH($AJ$2&amp;"_"&amp;$AF40,データシート2!$A$1:$SI$1,0),0)</f>
        <v>1</v>
      </c>
      <c r="AQ40" s="867">
        <f>VLOOKUP($AG$3&amp;"_"&amp;AQ$3,データシート2!$A:$SI,MATCH($AJ$2&amp;"_"&amp;$AF40,データシート2!$A$1:$SI$1,0),0)</f>
        <v>1</v>
      </c>
      <c r="AR40" s="867">
        <f>VLOOKUP($AG$3&amp;"_"&amp;AR$3,データシート2!$A:$SI,MATCH($AJ$2&amp;"_"&amp;$AF40,データシート2!$A$1:$SI$1,0),0)</f>
        <v>1</v>
      </c>
      <c r="AS40" s="868">
        <f>VLOOKUP($AG$3&amp;"_"&amp;AS$3,データシート2!$A:$SI,MATCH($AJ$2&amp;"_"&amp;$AF40,データシート2!$A$1:$SI$1,0),0)</f>
        <v>1</v>
      </c>
      <c r="AT40" s="866">
        <f>VLOOKUP($AG$3&amp;"_"&amp;AT$3,データシート2!$A:$SI,MATCH($AT$2&amp;"_"&amp;$AF40,データシート2!$A$1:$SI$1,0),0)</f>
        <v>12.61</v>
      </c>
      <c r="AU40" s="866">
        <f>VLOOKUP($AG$3&amp;"_"&amp;AU$3,データシート2!$A:$SI,MATCH($AT$2&amp;"_"&amp;$AF40,データシート2!$A$1:$SI$1,0),0)</f>
        <v>12.824999999999999</v>
      </c>
      <c r="AV40" s="866">
        <f>VLOOKUP($AG$3&amp;"_"&amp;AV$3,データシート2!$A:$SI,MATCH($AT$2&amp;"_"&amp;$AF40,データシート2!$A$1:$SI$1,0),0)</f>
        <v>13.138</v>
      </c>
      <c r="AW40" s="866">
        <f>VLOOKUP($AG$3&amp;"_"&amp;AW$3,データシート2!$A:$SI,MATCH($AT$2&amp;"_"&amp;$AF40,データシート2!$A$1:$SI$1,0),0)</f>
        <v>12.494</v>
      </c>
      <c r="AX40" s="866">
        <f>VLOOKUP($AG$3&amp;"_"&amp;AX$3,データシート2!$A:$SI,MATCH($AT$2&amp;"_"&amp;$AF40,データシート2!$A$1:$SI$1,0),0)</f>
        <v>12.53</v>
      </c>
      <c r="AY40" s="866">
        <f>VLOOKUP($AG$3&amp;"_"&amp;AY$3,データシート2!$A:$SI,MATCH($AT$2&amp;"_"&amp;$AF40,データシート2!$A$1:$SI$1,0),0)</f>
        <v>9.75</v>
      </c>
      <c r="AZ40" s="866">
        <f>VLOOKUP($AG$3&amp;"_"&amp;AZ$3,データシート2!$A:$SI,MATCH($AT$2&amp;"_"&amp;$AF40,データシート2!$A$1:$SI$1,0),0)</f>
        <v>10.518000000000001</v>
      </c>
      <c r="BA40" s="866">
        <f>VLOOKUP($AG$3&amp;"_"&amp;BA$3,データシート2!$A:$SI,MATCH($AT$2&amp;"_"&amp;$AF40,データシート2!$A$1:$SI$1,0),0)</f>
        <v>10.516</v>
      </c>
      <c r="BB40" s="866">
        <f>VLOOKUP($AG$3&amp;"_"&amp;BB$3,データシート2!$A:$SI,MATCH($AT$2&amp;"_"&amp;$AF40,データシート2!$A$1:$SI$1,0),0)</f>
        <v>9.6150000000000002</v>
      </c>
      <c r="BC40" s="869">
        <f>VLOOKUP($AG$3&amp;"_"&amp;BC$3,データシート2!$A:$SI,MATCH($AT$2&amp;"_"&amp;$AF40,データシート2!$A$1:$SI$1,0),0)</f>
        <v>8.7189999999999994</v>
      </c>
    </row>
    <row r="41" spans="2:55" s="842" customFormat="1" ht="16.5" customHeight="1">
      <c r="B41" s="833"/>
      <c r="C41" s="862">
        <v>21</v>
      </c>
      <c r="D41" s="863" t="s">
        <v>333</v>
      </c>
      <c r="E41" s="862"/>
      <c r="F41" s="864"/>
      <c r="G41" s="865">
        <f>VLOOKUP($D$3&amp;"_"&amp;G$3,データシート2!$A:$SI,MATCH($G$2&amp;"_"&amp;$C41,データシート2!$A$1:$SI$1,0),0)</f>
        <v>0</v>
      </c>
      <c r="H41" s="866">
        <f>VLOOKUP($D$3&amp;"_"&amp;H$3,データシート2!$A:$SI,MATCH($G$2&amp;"_"&amp;$C41,データシート2!$A$1:$SI$1,0),0)</f>
        <v>0</v>
      </c>
      <c r="I41" s="866">
        <f>VLOOKUP($D$3&amp;"_"&amp;I$3,データシート2!$A:$SI,MATCH($G$2&amp;"_"&amp;$C41,データシート2!$A$1:$SI$1,0),0)</f>
        <v>0</v>
      </c>
      <c r="J41" s="866">
        <f>VLOOKUP($D$3&amp;"_"&amp;J$3,データシート2!$A:$SI,MATCH($G$2&amp;"_"&amp;$C41,データシート2!$A$1:$SI$1,0),0)</f>
        <v>0</v>
      </c>
      <c r="K41" s="867">
        <f>VLOOKUP($D$3&amp;"_"&amp;K$3,データシート2!$A:$SI,MATCH($G$2&amp;"_"&amp;$C41,データシート2!$A$1:$SI$1,0),0)</f>
        <v>0</v>
      </c>
      <c r="L41" s="867">
        <f>VLOOKUP($D$3&amp;"_"&amp;L$3,データシート2!$A:$SI,MATCH($G$2&amp;"_"&amp;$C41,データシート2!$A$1:$SI$1,0),0)</f>
        <v>0</v>
      </c>
      <c r="M41" s="867">
        <f>VLOOKUP($D$3&amp;"_"&amp;M$3,データシート2!$A:$SI,MATCH($G$2&amp;"_"&amp;$C41,データシート2!$A$1:$SI$1,0),0)</f>
        <v>0</v>
      </c>
      <c r="N41" s="867">
        <f>VLOOKUP($D$3&amp;"_"&amp;N$3,データシート2!$A:$SI,MATCH($G$2&amp;"_"&amp;$C41,データシート2!$A$1:$SI$1,0),0)</f>
        <v>0</v>
      </c>
      <c r="O41" s="867">
        <f>VLOOKUP($D$3&amp;"_"&amp;O$3,データシート2!$A:$SI,MATCH($G$2&amp;"_"&amp;$C41,データシート2!$A$1:$SI$1,0),0)</f>
        <v>0</v>
      </c>
      <c r="P41" s="867">
        <f>VLOOKUP($D$3&amp;"_"&amp;P$3,データシート2!$A:$SI,MATCH($G$2&amp;"_"&amp;$C41,データシート2!$A$1:$SI$1,0),0)</f>
        <v>0</v>
      </c>
      <c r="Q41" s="868">
        <f>VLOOKUP($D$3&amp;"_"&amp;Q$3,データシート2!$A:$SI,MATCH($G$2&amp;"_"&amp;$C41,データシート2!$A$1:$SI$1,0),0)</f>
        <v>0</v>
      </c>
      <c r="R41" s="1056">
        <f>VLOOKUP($D$3&amp;"_"&amp;R$3,データシート2!$A:$SI,MATCH($R$2&amp;"_"&amp;$C41,データシート2!$A$1:$SI$1,0),0)</f>
        <v>0</v>
      </c>
      <c r="S41" s="1057">
        <f>VLOOKUP($D$3&amp;"_"&amp;S$3,データシート2!$A:$SI,MATCH($R$2&amp;"_"&amp;$C41,データシート2!$A$1:$SI$1,0),0)</f>
        <v>0</v>
      </c>
      <c r="T41" s="1057">
        <f>VLOOKUP($D$3&amp;"_"&amp;T$3,データシート2!$A:$SI,MATCH($R$2&amp;"_"&amp;$C41,データシート2!$A$1:$SI$1,0),0)</f>
        <v>0</v>
      </c>
      <c r="U41" s="1057">
        <f>VLOOKUP($D$3&amp;"_"&amp;U$3,データシート2!$A:$SI,MATCH($R$2&amp;"_"&amp;$C41,データシート2!$A$1:$SI$1,0),0)</f>
        <v>0</v>
      </c>
      <c r="V41" s="1057">
        <f>VLOOKUP($D$3&amp;"_"&amp;V$3,データシート2!$A:$SI,MATCH($R$2&amp;"_"&amp;$C41,データシート2!$A$1:$SI$1,0),0)</f>
        <v>0</v>
      </c>
      <c r="W41" s="1057">
        <f>VLOOKUP($D$3&amp;"_"&amp;W$3,データシート2!$A:$SI,MATCH($R$2&amp;"_"&amp;$C41,データシート2!$A$1:$SI$1,0),0)</f>
        <v>0</v>
      </c>
      <c r="X41" s="1057">
        <f>VLOOKUP($D$3&amp;"_"&amp;X$3,データシート2!$A:$SI,MATCH($R$2&amp;"_"&amp;$C41,データシート2!$A$1:$SI$1,0),0)</f>
        <v>0</v>
      </c>
      <c r="Y41" s="1057">
        <f>VLOOKUP($D$3&amp;"_"&amp;Y$3,データシート2!$A:$SI,MATCH($R$2&amp;"_"&amp;$C41,データシート2!$A$1:$SI$1,0),0)</f>
        <v>0</v>
      </c>
      <c r="Z41" s="1057">
        <f>VLOOKUP($D$3&amp;"_"&amp;Z$3,データシート2!$A:$SI,MATCH($R$2&amp;"_"&amp;$C41,データシート2!$A$1:$SI$1,0),0)</f>
        <v>0</v>
      </c>
      <c r="AA41" s="1057">
        <f>VLOOKUP($D$3&amp;"_"&amp;AA$3,データシート2!$A:$SI,MATCH($R$2&amp;"_"&amp;$C41,データシート2!$A$1:$SI$1,0),0)</f>
        <v>0</v>
      </c>
      <c r="AB41" s="1058">
        <f>VLOOKUP($D$3&amp;"_"&amp;AB$3,データシート2!$A:$SI,MATCH($R$2&amp;"_"&amp;$C41,データシート2!$A$1:$SI$1,0),0)</f>
        <v>0</v>
      </c>
      <c r="AE41" s="833" t="str">
        <f t="shared" si="8"/>
        <v/>
      </c>
      <c r="AF41" s="862">
        <f t="shared" si="6"/>
        <v>21</v>
      </c>
      <c r="AG41" s="863" t="str">
        <f t="shared" si="7"/>
        <v>窯業・土石製品製造業</v>
      </c>
      <c r="AH41" s="862" t="str">
        <f t="shared" si="9"/>
        <v/>
      </c>
      <c r="AI41" s="864" t="str">
        <f t="shared" si="10"/>
        <v/>
      </c>
      <c r="AJ41" s="865">
        <f>VLOOKUP($AG$3&amp;"_"&amp;AJ$3,データシート2!$A:$SI,MATCH($AJ$2&amp;"_"&amp;$AF41,データシート2!$A$1:$SI$1,0),0)</f>
        <v>493</v>
      </c>
      <c r="AK41" s="866">
        <f>VLOOKUP($AG$3&amp;"_"&amp;AK$3,データシート2!$A:$SI,MATCH($AJ$2&amp;"_"&amp;$AF41,データシート2!$A$1:$SI$1,0),0)</f>
        <v>496</v>
      </c>
      <c r="AL41" s="866">
        <f>VLOOKUP($AG$3&amp;"_"&amp;AL$3,データシート2!$A:$SI,MATCH($AJ$2&amp;"_"&amp;$AF41,データシート2!$A$1:$SI$1,0),0)</f>
        <v>501</v>
      </c>
      <c r="AM41" s="866">
        <f>VLOOKUP($AG$3&amp;"_"&amp;AM$3,データシート2!$A:$SI,MATCH($AJ$2&amp;"_"&amp;$AF41,データシート2!$A$1:$SI$1,0),0)</f>
        <v>513</v>
      </c>
      <c r="AN41" s="867">
        <f>VLOOKUP($AG$3&amp;"_"&amp;AN$3,データシート2!$A:$SI,MATCH($AJ$2&amp;"_"&amp;$AF41,データシート2!$A$1:$SI$1,0),0)</f>
        <v>516</v>
      </c>
      <c r="AO41" s="867">
        <f>VLOOKUP($AG$3&amp;"_"&amp;AO$3,データシート2!$A:$SI,MATCH($AJ$2&amp;"_"&amp;$AF41,データシート2!$A$1:$SI$1,0),0)</f>
        <v>511</v>
      </c>
      <c r="AP41" s="867">
        <f>VLOOKUP($AG$3&amp;"_"&amp;AP$3,データシート2!$A:$SI,MATCH($AJ$2&amp;"_"&amp;$AF41,データシート2!$A$1:$SI$1,0),0)</f>
        <v>499</v>
      </c>
      <c r="AQ41" s="867">
        <f>VLOOKUP($AG$3&amp;"_"&amp;AQ$3,データシート2!$A:$SI,MATCH($AJ$2&amp;"_"&amp;$AF41,データシート2!$A$1:$SI$1,0),0)</f>
        <v>490</v>
      </c>
      <c r="AR41" s="867">
        <f>VLOOKUP($AG$3&amp;"_"&amp;AR$3,データシート2!$A:$SI,MATCH($AJ$2&amp;"_"&amp;$AF41,データシート2!$A$1:$SI$1,0),0)</f>
        <v>486</v>
      </c>
      <c r="AS41" s="868">
        <f>VLOOKUP($AG$3&amp;"_"&amp;AS$3,データシート2!$A:$SI,MATCH($AJ$2&amp;"_"&amp;$AF41,データシート2!$A$1:$SI$1,0),0)</f>
        <v>486</v>
      </c>
      <c r="AT41" s="866">
        <f>VLOOKUP($AG$3&amp;"_"&amp;AT$3,データシート2!$A:$SI,MATCH($AT$2&amp;"_"&amp;$AF41,データシート2!$A$1:$SI$1,0),0)</f>
        <v>51297.028000000013</v>
      </c>
      <c r="AU41" s="866">
        <f>VLOOKUP($AG$3&amp;"_"&amp;AU$3,データシート2!$A:$SI,MATCH($AT$2&amp;"_"&amp;$AF41,データシート2!$A$1:$SI$1,0),0)</f>
        <v>58946.298999999999</v>
      </c>
      <c r="AV41" s="866">
        <f>VLOOKUP($AG$3&amp;"_"&amp;AV$3,データシート2!$A:$SI,MATCH($AT$2&amp;"_"&amp;$AF41,データシート2!$A$1:$SI$1,0),0)</f>
        <v>58773.32</v>
      </c>
      <c r="AW41" s="866">
        <f>VLOOKUP($AG$3&amp;"_"&amp;AW$3,データシート2!$A:$SI,MATCH($AT$2&amp;"_"&amp;$AF41,データシート2!$A$1:$SI$1,0),0)</f>
        <v>60438.212</v>
      </c>
      <c r="AX41" s="866">
        <f>VLOOKUP($AG$3&amp;"_"&amp;AX$3,データシート2!$A:$SI,MATCH($AT$2&amp;"_"&amp;$AF41,データシート2!$A$1:$SI$1,0),0)</f>
        <v>62808.502999999997</v>
      </c>
      <c r="AY41" s="866">
        <f>VLOOKUP($AG$3&amp;"_"&amp;AY$3,データシート2!$A:$SI,MATCH($AT$2&amp;"_"&amp;$AF41,データシート2!$A$1:$SI$1,0),0)</f>
        <v>61139.358</v>
      </c>
      <c r="AZ41" s="866">
        <f>VLOOKUP($AG$3&amp;"_"&amp;AZ$3,データシート2!$A:$SI,MATCH($AT$2&amp;"_"&amp;$AF41,データシート2!$A$1:$SI$1,0),0)</f>
        <v>58452.05</v>
      </c>
      <c r="BA41" s="866">
        <f>VLOOKUP($AG$3&amp;"_"&amp;BA$3,データシート2!$A:$SI,MATCH($AT$2&amp;"_"&amp;$AF41,データシート2!$A$1:$SI$1,0),0)</f>
        <v>58549.945</v>
      </c>
      <c r="BB41" s="866">
        <f>VLOOKUP($AG$3&amp;"_"&amp;BB$3,データシート2!$A:$SI,MATCH($AT$2&amp;"_"&amp;$AF41,データシート2!$A$1:$SI$1,0),0)</f>
        <v>59962.839</v>
      </c>
      <c r="BC41" s="869">
        <f>VLOOKUP($AG$3&amp;"_"&amp;BC$3,データシート2!$A:$SI,MATCH($AT$2&amp;"_"&amp;$AF41,データシート2!$A$1:$SI$1,0),0)</f>
        <v>59829.561000000002</v>
      </c>
    </row>
    <row r="42" spans="2:55" s="842" customFormat="1" ht="16.5" customHeight="1">
      <c r="B42" s="833"/>
      <c r="C42" s="862">
        <v>22</v>
      </c>
      <c r="D42" s="863" t="s">
        <v>334</v>
      </c>
      <c r="E42" s="862"/>
      <c r="F42" s="864"/>
      <c r="G42" s="865">
        <f>VLOOKUP($D$3&amp;"_"&amp;G$3,データシート2!$A:$SI,MATCH($G$2&amp;"_"&amp;$C42,データシート2!$A$1:$SI$1,0),0)</f>
        <v>0</v>
      </c>
      <c r="H42" s="866">
        <f>VLOOKUP($D$3&amp;"_"&amp;H$3,データシート2!$A:$SI,MATCH($G$2&amp;"_"&amp;$C42,データシート2!$A$1:$SI$1,0),0)</f>
        <v>0</v>
      </c>
      <c r="I42" s="866">
        <f>VLOOKUP($D$3&amp;"_"&amp;I$3,データシート2!$A:$SI,MATCH($G$2&amp;"_"&amp;$C42,データシート2!$A$1:$SI$1,0),0)</f>
        <v>0</v>
      </c>
      <c r="J42" s="866">
        <f>VLOOKUP($D$3&amp;"_"&amp;J$3,データシート2!$A:$SI,MATCH($G$2&amp;"_"&amp;$C42,データシート2!$A$1:$SI$1,0),0)</f>
        <v>0</v>
      </c>
      <c r="K42" s="867">
        <f>VLOOKUP($D$3&amp;"_"&amp;K$3,データシート2!$A:$SI,MATCH($G$2&amp;"_"&amp;$C42,データシート2!$A$1:$SI$1,0),0)</f>
        <v>0</v>
      </c>
      <c r="L42" s="867">
        <f>VLOOKUP($D$3&amp;"_"&amp;L$3,データシート2!$A:$SI,MATCH($G$2&amp;"_"&amp;$C42,データシート2!$A$1:$SI$1,0),0)</f>
        <v>0</v>
      </c>
      <c r="M42" s="867">
        <f>VLOOKUP($D$3&amp;"_"&amp;M$3,データシート2!$A:$SI,MATCH($G$2&amp;"_"&amp;$C42,データシート2!$A$1:$SI$1,0),0)</f>
        <v>0</v>
      </c>
      <c r="N42" s="867">
        <f>VLOOKUP($D$3&amp;"_"&amp;N$3,データシート2!$A:$SI,MATCH($G$2&amp;"_"&amp;$C42,データシート2!$A$1:$SI$1,0),0)</f>
        <v>0</v>
      </c>
      <c r="O42" s="867">
        <f>VLOOKUP($D$3&amp;"_"&amp;O$3,データシート2!$A:$SI,MATCH($G$2&amp;"_"&amp;$C42,データシート2!$A$1:$SI$1,0),0)</f>
        <v>0</v>
      </c>
      <c r="P42" s="867">
        <f>VLOOKUP($D$3&amp;"_"&amp;P$3,データシート2!$A:$SI,MATCH($G$2&amp;"_"&amp;$C42,データシート2!$A$1:$SI$1,0),0)</f>
        <v>0</v>
      </c>
      <c r="Q42" s="868">
        <f>VLOOKUP($D$3&amp;"_"&amp;Q$3,データシート2!$A:$SI,MATCH($G$2&amp;"_"&amp;$C42,データシート2!$A$1:$SI$1,0),0)</f>
        <v>0</v>
      </c>
      <c r="R42" s="1056">
        <f>VLOOKUP($D$3&amp;"_"&amp;R$3,データシート2!$A:$SI,MATCH($R$2&amp;"_"&amp;$C42,データシート2!$A$1:$SI$1,0),0)</f>
        <v>0</v>
      </c>
      <c r="S42" s="1057">
        <f>VLOOKUP($D$3&amp;"_"&amp;S$3,データシート2!$A:$SI,MATCH($R$2&amp;"_"&amp;$C42,データシート2!$A$1:$SI$1,0),0)</f>
        <v>0</v>
      </c>
      <c r="T42" s="1057">
        <f>VLOOKUP($D$3&amp;"_"&amp;T$3,データシート2!$A:$SI,MATCH($R$2&amp;"_"&amp;$C42,データシート2!$A$1:$SI$1,0),0)</f>
        <v>0</v>
      </c>
      <c r="U42" s="1057">
        <f>VLOOKUP($D$3&amp;"_"&amp;U$3,データシート2!$A:$SI,MATCH($R$2&amp;"_"&amp;$C42,データシート2!$A$1:$SI$1,0),0)</f>
        <v>0</v>
      </c>
      <c r="V42" s="1057">
        <f>VLOOKUP($D$3&amp;"_"&amp;V$3,データシート2!$A:$SI,MATCH($R$2&amp;"_"&amp;$C42,データシート2!$A$1:$SI$1,0),0)</f>
        <v>0</v>
      </c>
      <c r="W42" s="1057">
        <f>VLOOKUP($D$3&amp;"_"&amp;W$3,データシート2!$A:$SI,MATCH($R$2&amp;"_"&amp;$C42,データシート2!$A$1:$SI$1,0),0)</f>
        <v>0</v>
      </c>
      <c r="X42" s="1057">
        <f>VLOOKUP($D$3&amp;"_"&amp;X$3,データシート2!$A:$SI,MATCH($R$2&amp;"_"&amp;$C42,データシート2!$A$1:$SI$1,0),0)</f>
        <v>0</v>
      </c>
      <c r="Y42" s="1057">
        <f>VLOOKUP($D$3&amp;"_"&amp;Y$3,データシート2!$A:$SI,MATCH($R$2&amp;"_"&amp;$C42,データシート2!$A$1:$SI$1,0),0)</f>
        <v>0</v>
      </c>
      <c r="Z42" s="1057">
        <f>VLOOKUP($D$3&amp;"_"&amp;Z$3,データシート2!$A:$SI,MATCH($R$2&amp;"_"&amp;$C42,データシート2!$A$1:$SI$1,0),0)</f>
        <v>0</v>
      </c>
      <c r="AA42" s="1057">
        <f>VLOOKUP($D$3&amp;"_"&amp;AA$3,データシート2!$A:$SI,MATCH($R$2&amp;"_"&amp;$C42,データシート2!$A$1:$SI$1,0),0)</f>
        <v>0</v>
      </c>
      <c r="AB42" s="1058">
        <f>VLOOKUP($D$3&amp;"_"&amp;AB$3,データシート2!$A:$SI,MATCH($R$2&amp;"_"&amp;$C42,データシート2!$A$1:$SI$1,0),0)</f>
        <v>0</v>
      </c>
      <c r="AE42" s="833" t="str">
        <f t="shared" si="8"/>
        <v/>
      </c>
      <c r="AF42" s="862">
        <f t="shared" si="6"/>
        <v>22</v>
      </c>
      <c r="AG42" s="863" t="str">
        <f t="shared" si="7"/>
        <v>鉄鋼業</v>
      </c>
      <c r="AH42" s="862" t="str">
        <f t="shared" si="9"/>
        <v/>
      </c>
      <c r="AI42" s="864" t="str">
        <f t="shared" si="10"/>
        <v/>
      </c>
      <c r="AJ42" s="865">
        <f>VLOOKUP($AG$3&amp;"_"&amp;AJ$3,データシート2!$A:$SI,MATCH($AJ$2&amp;"_"&amp;$AF42,データシート2!$A$1:$SI$1,0),0)</f>
        <v>450</v>
      </c>
      <c r="AK42" s="866">
        <f>VLOOKUP($AG$3&amp;"_"&amp;AK$3,データシート2!$A:$SI,MATCH($AJ$2&amp;"_"&amp;$AF42,データシート2!$A$1:$SI$1,0),0)</f>
        <v>470</v>
      </c>
      <c r="AL42" s="866">
        <f>VLOOKUP($AG$3&amp;"_"&amp;AL$3,データシート2!$A:$SI,MATCH($AJ$2&amp;"_"&amp;$AF42,データシート2!$A$1:$SI$1,0),0)</f>
        <v>482</v>
      </c>
      <c r="AM42" s="866">
        <f>VLOOKUP($AG$3&amp;"_"&amp;AM$3,データシート2!$A:$SI,MATCH($AJ$2&amp;"_"&amp;$AF42,データシート2!$A$1:$SI$1,0),0)</f>
        <v>487</v>
      </c>
      <c r="AN42" s="867">
        <f>VLOOKUP($AG$3&amp;"_"&amp;AN$3,データシート2!$A:$SI,MATCH($AJ$2&amp;"_"&amp;$AF42,データシート2!$A$1:$SI$1,0),0)</f>
        <v>474</v>
      </c>
      <c r="AO42" s="867">
        <f>VLOOKUP($AG$3&amp;"_"&amp;AO$3,データシート2!$A:$SI,MATCH($AJ$2&amp;"_"&amp;$AF42,データシート2!$A$1:$SI$1,0),0)</f>
        <v>484</v>
      </c>
      <c r="AP42" s="867">
        <f>VLOOKUP($AG$3&amp;"_"&amp;AP$3,データシート2!$A:$SI,MATCH($AJ$2&amp;"_"&amp;$AF42,データシート2!$A$1:$SI$1,0),0)</f>
        <v>484</v>
      </c>
      <c r="AQ42" s="867">
        <f>VLOOKUP($AG$3&amp;"_"&amp;AQ$3,データシート2!$A:$SI,MATCH($AJ$2&amp;"_"&amp;$AF42,データシート2!$A$1:$SI$1,0),0)</f>
        <v>487</v>
      </c>
      <c r="AR42" s="867">
        <f>VLOOKUP($AG$3&amp;"_"&amp;AR$3,データシート2!$A:$SI,MATCH($AJ$2&amp;"_"&amp;$AF42,データシート2!$A$1:$SI$1,0),0)</f>
        <v>484</v>
      </c>
      <c r="AS42" s="868">
        <f>VLOOKUP($AG$3&amp;"_"&amp;AS$3,データシート2!$A:$SI,MATCH($AJ$2&amp;"_"&amp;$AF42,データシート2!$A$1:$SI$1,0),0)</f>
        <v>473</v>
      </c>
      <c r="AT42" s="866">
        <f>VLOOKUP($AG$3&amp;"_"&amp;AT$3,データシート2!$A:$SI,MATCH($AT$2&amp;"_"&amp;$AF42,データシート2!$A$1:$SI$1,0),0)</f>
        <v>181327.77500000002</v>
      </c>
      <c r="AU42" s="866">
        <f>VLOOKUP($AG$3&amp;"_"&amp;AU$3,データシート2!$A:$SI,MATCH($AT$2&amp;"_"&amp;$AF42,データシート2!$A$1:$SI$1,0),0)</f>
        <v>197520.23199999999</v>
      </c>
      <c r="AV42" s="866">
        <f>VLOOKUP($AG$3&amp;"_"&amp;AV$3,データシート2!$A:$SI,MATCH($AT$2&amp;"_"&amp;$AF42,データシート2!$A$1:$SI$1,0),0)</f>
        <v>190157.40299999999</v>
      </c>
      <c r="AW42" s="866">
        <f>VLOOKUP($AG$3&amp;"_"&amp;AW$3,データシート2!$A:$SI,MATCH($AT$2&amp;"_"&amp;$AF42,データシート2!$A$1:$SI$1,0),0)</f>
        <v>183347.92300000001</v>
      </c>
      <c r="AX42" s="866">
        <f>VLOOKUP($AG$3&amp;"_"&amp;AX$3,データシート2!$A:$SI,MATCH($AT$2&amp;"_"&amp;$AF42,データシート2!$A$1:$SI$1,0),0)</f>
        <v>197755.63</v>
      </c>
      <c r="AY42" s="866">
        <f>VLOOKUP($AG$3&amp;"_"&amp;AY$3,データシート2!$A:$SI,MATCH($AT$2&amp;"_"&amp;$AF42,データシート2!$A$1:$SI$1,0),0)</f>
        <v>204405.84400000001</v>
      </c>
      <c r="AZ42" s="866">
        <f>VLOOKUP($AG$3&amp;"_"&amp;AZ$3,データシート2!$A:$SI,MATCH($AT$2&amp;"_"&amp;$AF42,データシート2!$A$1:$SI$1,0),0)</f>
        <v>195516.88800000001</v>
      </c>
      <c r="BA42" s="866">
        <f>VLOOKUP($AG$3&amp;"_"&amp;BA$3,データシート2!$A:$SI,MATCH($AT$2&amp;"_"&amp;$AF42,データシート2!$A$1:$SI$1,0),0)</f>
        <v>193417.74600000001</v>
      </c>
      <c r="BB42" s="866">
        <f>VLOOKUP($AG$3&amp;"_"&amp;BB$3,データシート2!$A:$SI,MATCH($AT$2&amp;"_"&amp;$AF42,データシート2!$A$1:$SI$1,0),0)</f>
        <v>191093.08799999999</v>
      </c>
      <c r="BC42" s="869">
        <f>VLOOKUP($AG$3&amp;"_"&amp;BC$3,データシート2!$A:$SI,MATCH($AT$2&amp;"_"&amp;$AF42,データシート2!$A$1:$SI$1,0),0)</f>
        <v>186660.04500000001</v>
      </c>
    </row>
    <row r="43" spans="2:55" s="842" customFormat="1" ht="16.5" customHeight="1">
      <c r="B43" s="833"/>
      <c r="C43" s="862">
        <v>23</v>
      </c>
      <c r="D43" s="863" t="s">
        <v>335</v>
      </c>
      <c r="E43" s="862"/>
      <c r="F43" s="864"/>
      <c r="G43" s="865">
        <f>VLOOKUP($D$3&amp;"_"&amp;G$3,データシート2!$A:$SI,MATCH($G$2&amp;"_"&amp;$C43,データシート2!$A$1:$SI$1,0),0)</f>
        <v>0</v>
      </c>
      <c r="H43" s="866">
        <f>VLOOKUP($D$3&amp;"_"&amp;H$3,データシート2!$A:$SI,MATCH($G$2&amp;"_"&amp;$C43,データシート2!$A$1:$SI$1,0),0)</f>
        <v>0</v>
      </c>
      <c r="I43" s="866">
        <f>VLOOKUP($D$3&amp;"_"&amp;I$3,データシート2!$A:$SI,MATCH($G$2&amp;"_"&amp;$C43,データシート2!$A$1:$SI$1,0),0)</f>
        <v>0</v>
      </c>
      <c r="J43" s="866">
        <f>VLOOKUP($D$3&amp;"_"&amp;J$3,データシート2!$A:$SI,MATCH($G$2&amp;"_"&amp;$C43,データシート2!$A$1:$SI$1,0),0)</f>
        <v>0</v>
      </c>
      <c r="K43" s="867">
        <f>VLOOKUP($D$3&amp;"_"&amp;K$3,データシート2!$A:$SI,MATCH($G$2&amp;"_"&amp;$C43,データシート2!$A$1:$SI$1,0),0)</f>
        <v>0</v>
      </c>
      <c r="L43" s="867">
        <f>VLOOKUP($D$3&amp;"_"&amp;L$3,データシート2!$A:$SI,MATCH($G$2&amp;"_"&amp;$C43,データシート2!$A$1:$SI$1,0),0)</f>
        <v>0</v>
      </c>
      <c r="M43" s="867">
        <f>VLOOKUP($D$3&amp;"_"&amp;M$3,データシート2!$A:$SI,MATCH($G$2&amp;"_"&amp;$C43,データシート2!$A$1:$SI$1,0),0)</f>
        <v>0</v>
      </c>
      <c r="N43" s="867">
        <f>VLOOKUP($D$3&amp;"_"&amp;N$3,データシート2!$A:$SI,MATCH($G$2&amp;"_"&amp;$C43,データシート2!$A$1:$SI$1,0),0)</f>
        <v>0</v>
      </c>
      <c r="O43" s="867">
        <f>VLOOKUP($D$3&amp;"_"&amp;O$3,データシート2!$A:$SI,MATCH($G$2&amp;"_"&amp;$C43,データシート2!$A$1:$SI$1,0),0)</f>
        <v>0</v>
      </c>
      <c r="P43" s="867">
        <f>VLOOKUP($D$3&amp;"_"&amp;P$3,データシート2!$A:$SI,MATCH($G$2&amp;"_"&amp;$C43,データシート2!$A$1:$SI$1,0),0)</f>
        <v>0</v>
      </c>
      <c r="Q43" s="868">
        <f>VLOOKUP($D$3&amp;"_"&amp;Q$3,データシート2!$A:$SI,MATCH($G$2&amp;"_"&amp;$C43,データシート2!$A$1:$SI$1,0),0)</f>
        <v>0</v>
      </c>
      <c r="R43" s="1056">
        <f>VLOOKUP($D$3&amp;"_"&amp;R$3,データシート2!$A:$SI,MATCH($R$2&amp;"_"&amp;$C43,データシート2!$A$1:$SI$1,0),0)</f>
        <v>0</v>
      </c>
      <c r="S43" s="1057">
        <f>VLOOKUP($D$3&amp;"_"&amp;S$3,データシート2!$A:$SI,MATCH($R$2&amp;"_"&amp;$C43,データシート2!$A$1:$SI$1,0),0)</f>
        <v>0</v>
      </c>
      <c r="T43" s="1057">
        <f>VLOOKUP($D$3&amp;"_"&amp;T$3,データシート2!$A:$SI,MATCH($R$2&amp;"_"&amp;$C43,データシート2!$A$1:$SI$1,0),0)</f>
        <v>0</v>
      </c>
      <c r="U43" s="1057">
        <f>VLOOKUP($D$3&amp;"_"&amp;U$3,データシート2!$A:$SI,MATCH($R$2&amp;"_"&amp;$C43,データシート2!$A$1:$SI$1,0),0)</f>
        <v>0</v>
      </c>
      <c r="V43" s="1057">
        <f>VLOOKUP($D$3&amp;"_"&amp;V$3,データシート2!$A:$SI,MATCH($R$2&amp;"_"&amp;$C43,データシート2!$A$1:$SI$1,0),0)</f>
        <v>0</v>
      </c>
      <c r="W43" s="1057">
        <f>VLOOKUP($D$3&amp;"_"&amp;W$3,データシート2!$A:$SI,MATCH($R$2&amp;"_"&amp;$C43,データシート2!$A$1:$SI$1,0),0)</f>
        <v>0</v>
      </c>
      <c r="X43" s="1057">
        <f>VLOOKUP($D$3&amp;"_"&amp;X$3,データシート2!$A:$SI,MATCH($R$2&amp;"_"&amp;$C43,データシート2!$A$1:$SI$1,0),0)</f>
        <v>0</v>
      </c>
      <c r="Y43" s="1057">
        <f>VLOOKUP($D$3&amp;"_"&amp;Y$3,データシート2!$A:$SI,MATCH($R$2&amp;"_"&amp;$C43,データシート2!$A$1:$SI$1,0),0)</f>
        <v>0</v>
      </c>
      <c r="Z43" s="1057">
        <f>VLOOKUP($D$3&amp;"_"&amp;Z$3,データシート2!$A:$SI,MATCH($R$2&amp;"_"&amp;$C43,データシート2!$A$1:$SI$1,0),0)</f>
        <v>0</v>
      </c>
      <c r="AA43" s="1057">
        <f>VLOOKUP($D$3&amp;"_"&amp;AA$3,データシート2!$A:$SI,MATCH($R$2&amp;"_"&amp;$C43,データシート2!$A$1:$SI$1,0),0)</f>
        <v>0</v>
      </c>
      <c r="AB43" s="1058">
        <f>VLOOKUP($D$3&amp;"_"&amp;AB$3,データシート2!$A:$SI,MATCH($R$2&amp;"_"&amp;$C43,データシート2!$A$1:$SI$1,0),0)</f>
        <v>0</v>
      </c>
      <c r="AE43" s="833" t="str">
        <f t="shared" si="8"/>
        <v/>
      </c>
      <c r="AF43" s="862">
        <f t="shared" si="6"/>
        <v>23</v>
      </c>
      <c r="AG43" s="863" t="str">
        <f t="shared" si="7"/>
        <v>非鉄金属製造業</v>
      </c>
      <c r="AH43" s="862" t="str">
        <f t="shared" si="9"/>
        <v/>
      </c>
      <c r="AI43" s="864" t="str">
        <f t="shared" si="10"/>
        <v/>
      </c>
      <c r="AJ43" s="865">
        <f>VLOOKUP($AG$3&amp;"_"&amp;AJ$3,データシート2!$A:$SI,MATCH($AJ$2&amp;"_"&amp;$AF43,データシート2!$A$1:$SI$1,0),0)</f>
        <v>301</v>
      </c>
      <c r="AK43" s="866">
        <f>VLOOKUP($AG$3&amp;"_"&amp;AK$3,データシート2!$A:$SI,MATCH($AJ$2&amp;"_"&amp;$AF43,データシート2!$A$1:$SI$1,0),0)</f>
        <v>317</v>
      </c>
      <c r="AL43" s="866">
        <f>VLOOKUP($AG$3&amp;"_"&amp;AL$3,データシート2!$A:$SI,MATCH($AJ$2&amp;"_"&amp;$AF43,データシート2!$A$1:$SI$1,0),0)</f>
        <v>342</v>
      </c>
      <c r="AM43" s="866">
        <f>VLOOKUP($AG$3&amp;"_"&amp;AM$3,データシート2!$A:$SI,MATCH($AJ$2&amp;"_"&amp;$AF43,データシート2!$A$1:$SI$1,0),0)</f>
        <v>340</v>
      </c>
      <c r="AN43" s="867">
        <f>VLOOKUP($AG$3&amp;"_"&amp;AN$3,データシート2!$A:$SI,MATCH($AJ$2&amp;"_"&amp;$AF43,データシート2!$A$1:$SI$1,0),0)</f>
        <v>336</v>
      </c>
      <c r="AO43" s="867">
        <f>VLOOKUP($AG$3&amp;"_"&amp;AO$3,データシート2!$A:$SI,MATCH($AJ$2&amp;"_"&amp;$AF43,データシート2!$A$1:$SI$1,0),0)</f>
        <v>339</v>
      </c>
      <c r="AP43" s="867">
        <f>VLOOKUP($AG$3&amp;"_"&amp;AP$3,データシート2!$A:$SI,MATCH($AJ$2&amp;"_"&amp;$AF43,データシート2!$A$1:$SI$1,0),0)</f>
        <v>333</v>
      </c>
      <c r="AQ43" s="867">
        <f>VLOOKUP($AG$3&amp;"_"&amp;AQ$3,データシート2!$A:$SI,MATCH($AJ$2&amp;"_"&amp;$AF43,データシート2!$A$1:$SI$1,0),0)</f>
        <v>342</v>
      </c>
      <c r="AR43" s="867">
        <f>VLOOKUP($AG$3&amp;"_"&amp;AR$3,データシート2!$A:$SI,MATCH($AJ$2&amp;"_"&amp;$AF43,データシート2!$A$1:$SI$1,0),0)</f>
        <v>340</v>
      </c>
      <c r="AS43" s="868">
        <f>VLOOKUP($AG$3&amp;"_"&amp;AS$3,データシート2!$A:$SI,MATCH($AJ$2&amp;"_"&amp;$AF43,データシート2!$A$1:$SI$1,0),0)</f>
        <v>337</v>
      </c>
      <c r="AT43" s="866">
        <f>VLOOKUP($AG$3&amp;"_"&amp;AT$3,データシート2!$A:$SI,MATCH($AT$2&amp;"_"&amp;$AF43,データシート2!$A$1:$SI$1,0),0)</f>
        <v>9920.5715400000008</v>
      </c>
      <c r="AU43" s="866">
        <f>VLOOKUP($AG$3&amp;"_"&amp;AU$3,データシート2!$A:$SI,MATCH($AT$2&amp;"_"&amp;$AF43,データシート2!$A$1:$SI$1,0),0)</f>
        <v>10067.433000000001</v>
      </c>
      <c r="AV43" s="866">
        <f>VLOOKUP($AG$3&amp;"_"&amp;AV$3,データシート2!$A:$SI,MATCH($AT$2&amp;"_"&amp;$AF43,データシート2!$A$1:$SI$1,0),0)</f>
        <v>10028.271000000001</v>
      </c>
      <c r="AW43" s="866">
        <f>VLOOKUP($AG$3&amp;"_"&amp;AW$3,データシート2!$A:$SI,MATCH($AT$2&amp;"_"&amp;$AF43,データシート2!$A$1:$SI$1,0),0)</f>
        <v>10651.194</v>
      </c>
      <c r="AX43" s="866">
        <f>VLOOKUP($AG$3&amp;"_"&amp;AX$3,データシート2!$A:$SI,MATCH($AT$2&amp;"_"&amp;$AF43,データシート2!$A$1:$SI$1,0),0)</f>
        <v>10515.361000000001</v>
      </c>
      <c r="AY43" s="866">
        <f>VLOOKUP($AG$3&amp;"_"&amp;AY$3,データシート2!$A:$SI,MATCH($AT$2&amp;"_"&amp;$AF43,データシート2!$A$1:$SI$1,0),0)</f>
        <v>11534.588400000001</v>
      </c>
      <c r="AZ43" s="866">
        <f>VLOOKUP($AG$3&amp;"_"&amp;AZ$3,データシート2!$A:$SI,MATCH($AT$2&amp;"_"&amp;$AF43,データシート2!$A$1:$SI$1,0),0)</f>
        <v>10878.959000000001</v>
      </c>
      <c r="BA43" s="866">
        <f>VLOOKUP($AG$3&amp;"_"&amp;BA$3,データシート2!$A:$SI,MATCH($AT$2&amp;"_"&amp;$AF43,データシート2!$A$1:$SI$1,0),0)</f>
        <v>10790.3233</v>
      </c>
      <c r="BB43" s="866">
        <f>VLOOKUP($AG$3&amp;"_"&amp;BB$3,データシート2!$A:$SI,MATCH($AT$2&amp;"_"&amp;$AF43,データシート2!$A$1:$SI$1,0),0)</f>
        <v>10862.880999999999</v>
      </c>
      <c r="BC43" s="869">
        <f>VLOOKUP($AG$3&amp;"_"&amp;BC$3,データシート2!$A:$SI,MATCH($AT$2&amp;"_"&amp;$AF43,データシート2!$A$1:$SI$1,0),0)</f>
        <v>10143.474</v>
      </c>
    </row>
    <row r="44" spans="2:55" s="842" customFormat="1" ht="16.5" customHeight="1">
      <c r="B44" s="833"/>
      <c r="C44" s="862">
        <v>24</v>
      </c>
      <c r="D44" s="863" t="s">
        <v>336</v>
      </c>
      <c r="E44" s="862"/>
      <c r="F44" s="864"/>
      <c r="G44" s="865">
        <f>VLOOKUP($D$3&amp;"_"&amp;G$3,データシート2!$A:$SI,MATCH($G$2&amp;"_"&amp;$C44,データシート2!$A$1:$SI$1,0),0)</f>
        <v>0</v>
      </c>
      <c r="H44" s="866">
        <f>VLOOKUP($D$3&amp;"_"&amp;H$3,データシート2!$A:$SI,MATCH($G$2&amp;"_"&amp;$C44,データシート2!$A$1:$SI$1,0),0)</f>
        <v>0</v>
      </c>
      <c r="I44" s="866">
        <f>VLOOKUP($D$3&amp;"_"&amp;I$3,データシート2!$A:$SI,MATCH($G$2&amp;"_"&amp;$C44,データシート2!$A$1:$SI$1,0),0)</f>
        <v>0</v>
      </c>
      <c r="J44" s="866">
        <f>VLOOKUP($D$3&amp;"_"&amp;J$3,データシート2!$A:$SI,MATCH($G$2&amp;"_"&amp;$C44,データシート2!$A$1:$SI$1,0),0)</f>
        <v>0</v>
      </c>
      <c r="K44" s="867">
        <f>VLOOKUP($D$3&amp;"_"&amp;K$3,データシート2!$A:$SI,MATCH($G$2&amp;"_"&amp;$C44,データシート2!$A$1:$SI$1,0),0)</f>
        <v>0</v>
      </c>
      <c r="L44" s="867">
        <f>VLOOKUP($D$3&amp;"_"&amp;L$3,データシート2!$A:$SI,MATCH($G$2&amp;"_"&amp;$C44,データシート2!$A$1:$SI$1,0),0)</f>
        <v>0</v>
      </c>
      <c r="M44" s="867">
        <f>VLOOKUP($D$3&amp;"_"&amp;M$3,データシート2!$A:$SI,MATCH($G$2&amp;"_"&amp;$C44,データシート2!$A$1:$SI$1,0),0)</f>
        <v>0</v>
      </c>
      <c r="N44" s="867">
        <f>VLOOKUP($D$3&amp;"_"&amp;N$3,データシート2!$A:$SI,MATCH($G$2&amp;"_"&amp;$C44,データシート2!$A$1:$SI$1,0),0)</f>
        <v>0</v>
      </c>
      <c r="O44" s="867">
        <f>VLOOKUP($D$3&amp;"_"&amp;O$3,データシート2!$A:$SI,MATCH($G$2&amp;"_"&amp;$C44,データシート2!$A$1:$SI$1,0),0)</f>
        <v>0</v>
      </c>
      <c r="P44" s="867">
        <f>VLOOKUP($D$3&amp;"_"&amp;P$3,データシート2!$A:$SI,MATCH($G$2&amp;"_"&amp;$C44,データシート2!$A$1:$SI$1,0),0)</f>
        <v>0</v>
      </c>
      <c r="Q44" s="868">
        <f>VLOOKUP($D$3&amp;"_"&amp;Q$3,データシート2!$A:$SI,MATCH($G$2&amp;"_"&amp;$C44,データシート2!$A$1:$SI$1,0),0)</f>
        <v>0</v>
      </c>
      <c r="R44" s="1056">
        <f>VLOOKUP($D$3&amp;"_"&amp;R$3,データシート2!$A:$SI,MATCH($R$2&amp;"_"&amp;$C44,データシート2!$A$1:$SI$1,0),0)</f>
        <v>0</v>
      </c>
      <c r="S44" s="1057">
        <f>VLOOKUP($D$3&amp;"_"&amp;S$3,データシート2!$A:$SI,MATCH($R$2&amp;"_"&amp;$C44,データシート2!$A$1:$SI$1,0),0)</f>
        <v>0</v>
      </c>
      <c r="T44" s="1057">
        <f>VLOOKUP($D$3&amp;"_"&amp;T$3,データシート2!$A:$SI,MATCH($R$2&amp;"_"&amp;$C44,データシート2!$A$1:$SI$1,0),0)</f>
        <v>0</v>
      </c>
      <c r="U44" s="1057">
        <f>VLOOKUP($D$3&amp;"_"&amp;U$3,データシート2!$A:$SI,MATCH($R$2&amp;"_"&amp;$C44,データシート2!$A$1:$SI$1,0),0)</f>
        <v>0</v>
      </c>
      <c r="V44" s="1057">
        <f>VLOOKUP($D$3&amp;"_"&amp;V$3,データシート2!$A:$SI,MATCH($R$2&amp;"_"&amp;$C44,データシート2!$A$1:$SI$1,0),0)</f>
        <v>0</v>
      </c>
      <c r="W44" s="1057">
        <f>VLOOKUP($D$3&amp;"_"&amp;W$3,データシート2!$A:$SI,MATCH($R$2&amp;"_"&amp;$C44,データシート2!$A$1:$SI$1,0),0)</f>
        <v>0</v>
      </c>
      <c r="X44" s="1057">
        <f>VLOOKUP($D$3&amp;"_"&amp;X$3,データシート2!$A:$SI,MATCH($R$2&amp;"_"&amp;$C44,データシート2!$A$1:$SI$1,0),0)</f>
        <v>0</v>
      </c>
      <c r="Y44" s="1057">
        <f>VLOOKUP($D$3&amp;"_"&amp;Y$3,データシート2!$A:$SI,MATCH($R$2&amp;"_"&amp;$C44,データシート2!$A$1:$SI$1,0),0)</f>
        <v>0</v>
      </c>
      <c r="Z44" s="1057">
        <f>VLOOKUP($D$3&amp;"_"&amp;Z$3,データシート2!$A:$SI,MATCH($R$2&amp;"_"&amp;$C44,データシート2!$A$1:$SI$1,0),0)</f>
        <v>0</v>
      </c>
      <c r="AA44" s="1057">
        <f>VLOOKUP($D$3&amp;"_"&amp;AA$3,データシート2!$A:$SI,MATCH($R$2&amp;"_"&amp;$C44,データシート2!$A$1:$SI$1,0),0)</f>
        <v>0</v>
      </c>
      <c r="AB44" s="1058">
        <f>VLOOKUP($D$3&amp;"_"&amp;AB$3,データシート2!$A:$SI,MATCH($R$2&amp;"_"&amp;$C44,データシート2!$A$1:$SI$1,0),0)</f>
        <v>0</v>
      </c>
      <c r="AE44" s="833" t="str">
        <f t="shared" si="8"/>
        <v/>
      </c>
      <c r="AF44" s="862">
        <f t="shared" si="6"/>
        <v>24</v>
      </c>
      <c r="AG44" s="863" t="str">
        <f t="shared" si="7"/>
        <v>金属製品製造業</v>
      </c>
      <c r="AH44" s="862" t="str">
        <f t="shared" si="9"/>
        <v/>
      </c>
      <c r="AI44" s="864" t="str">
        <f t="shared" si="10"/>
        <v/>
      </c>
      <c r="AJ44" s="865">
        <f>VLOOKUP($AG$3&amp;"_"&amp;AJ$3,データシート2!$A:$SI,MATCH($AJ$2&amp;"_"&amp;$AF44,データシート2!$A$1:$SI$1,0),0)</f>
        <v>363</v>
      </c>
      <c r="AK44" s="866">
        <f>VLOOKUP($AG$3&amp;"_"&amp;AK$3,データシート2!$A:$SI,MATCH($AJ$2&amp;"_"&amp;$AF44,データシート2!$A$1:$SI$1,0),0)</f>
        <v>388</v>
      </c>
      <c r="AL44" s="866">
        <f>VLOOKUP($AG$3&amp;"_"&amp;AL$3,データシート2!$A:$SI,MATCH($AJ$2&amp;"_"&amp;$AF44,データシート2!$A$1:$SI$1,0),0)</f>
        <v>400</v>
      </c>
      <c r="AM44" s="866">
        <f>VLOOKUP($AG$3&amp;"_"&amp;AM$3,データシート2!$A:$SI,MATCH($AJ$2&amp;"_"&amp;$AF44,データシート2!$A$1:$SI$1,0),0)</f>
        <v>420</v>
      </c>
      <c r="AN44" s="867">
        <f>VLOOKUP($AG$3&amp;"_"&amp;AN$3,データシート2!$A:$SI,MATCH($AJ$2&amp;"_"&amp;$AF44,データシート2!$A$1:$SI$1,0),0)</f>
        <v>421</v>
      </c>
      <c r="AO44" s="867">
        <f>VLOOKUP($AG$3&amp;"_"&amp;AO$3,データシート2!$A:$SI,MATCH($AJ$2&amp;"_"&amp;$AF44,データシート2!$A$1:$SI$1,0),0)</f>
        <v>419</v>
      </c>
      <c r="AP44" s="867">
        <f>VLOOKUP($AG$3&amp;"_"&amp;AP$3,データシート2!$A:$SI,MATCH($AJ$2&amp;"_"&amp;$AF44,データシート2!$A$1:$SI$1,0),0)</f>
        <v>426</v>
      </c>
      <c r="AQ44" s="867">
        <f>VLOOKUP($AG$3&amp;"_"&amp;AQ$3,データシート2!$A:$SI,MATCH($AJ$2&amp;"_"&amp;$AF44,データシート2!$A$1:$SI$1,0),0)</f>
        <v>431</v>
      </c>
      <c r="AR44" s="867">
        <f>VLOOKUP($AG$3&amp;"_"&amp;AR$3,データシート2!$A:$SI,MATCH($AJ$2&amp;"_"&amp;$AF44,データシート2!$A$1:$SI$1,0),0)</f>
        <v>434</v>
      </c>
      <c r="AS44" s="868">
        <f>VLOOKUP($AG$3&amp;"_"&amp;AS$3,データシート2!$A:$SI,MATCH($AJ$2&amp;"_"&amp;$AF44,データシート2!$A$1:$SI$1,0),0)</f>
        <v>438</v>
      </c>
      <c r="AT44" s="866">
        <f>VLOOKUP($AG$3&amp;"_"&amp;AT$3,データシート2!$A:$SI,MATCH($AT$2&amp;"_"&amp;$AF44,データシート2!$A$1:$SI$1,0),0)</f>
        <v>3776.6893999999998</v>
      </c>
      <c r="AU44" s="866">
        <f>VLOOKUP($AG$3&amp;"_"&amp;AU$3,データシート2!$A:$SI,MATCH($AT$2&amp;"_"&amp;$AF44,データシート2!$A$1:$SI$1,0),0)</f>
        <v>4376.7309999999998</v>
      </c>
      <c r="AV44" s="866">
        <f>VLOOKUP($AG$3&amp;"_"&amp;AV$3,データシート2!$A:$SI,MATCH($AT$2&amp;"_"&amp;$AF44,データシート2!$A$1:$SI$1,0),0)</f>
        <v>4243.2489999999998</v>
      </c>
      <c r="AW44" s="866">
        <f>VLOOKUP($AG$3&amp;"_"&amp;AW$3,データシート2!$A:$SI,MATCH($AT$2&amp;"_"&amp;$AF44,データシート2!$A$1:$SI$1,0),0)</f>
        <v>4841.8500000000004</v>
      </c>
      <c r="AX44" s="866">
        <f>VLOOKUP($AG$3&amp;"_"&amp;AX$3,データシート2!$A:$SI,MATCH($AT$2&amp;"_"&amp;$AF44,データシート2!$A$1:$SI$1,0),0)</f>
        <v>5134.5370000000003</v>
      </c>
      <c r="AY44" s="866">
        <f>VLOOKUP($AG$3&amp;"_"&amp;AY$3,データシート2!$A:$SI,MATCH($AT$2&amp;"_"&amp;$AF44,データシート2!$A$1:$SI$1,0),0)</f>
        <v>4531.9920000000002</v>
      </c>
      <c r="AZ44" s="866">
        <f>VLOOKUP($AG$3&amp;"_"&amp;AZ$3,データシート2!$A:$SI,MATCH($AT$2&amp;"_"&amp;$AF44,データシート2!$A$1:$SI$1,0),0)</f>
        <v>4510.0739999999996</v>
      </c>
      <c r="BA44" s="866">
        <f>VLOOKUP($AG$3&amp;"_"&amp;BA$3,データシート2!$A:$SI,MATCH($AT$2&amp;"_"&amp;$AF44,データシート2!$A$1:$SI$1,0),0)</f>
        <v>4572.4549999999999</v>
      </c>
      <c r="BB44" s="866">
        <f>VLOOKUP($AG$3&amp;"_"&amp;BB$3,データシート2!$A:$SI,MATCH($AT$2&amp;"_"&amp;$AF44,データシート2!$A$1:$SI$1,0),0)</f>
        <v>4461.4350000000004</v>
      </c>
      <c r="BC44" s="869">
        <f>VLOOKUP($AG$3&amp;"_"&amp;BC$3,データシート2!$A:$SI,MATCH($AT$2&amp;"_"&amp;$AF44,データシート2!$A$1:$SI$1,0),0)</f>
        <v>4293.1809999999996</v>
      </c>
    </row>
    <row r="45" spans="2:55" s="842" customFormat="1" ht="16.5" customHeight="1">
      <c r="B45" s="833"/>
      <c r="C45" s="862">
        <v>25</v>
      </c>
      <c r="D45" s="863" t="s">
        <v>337</v>
      </c>
      <c r="E45" s="862"/>
      <c r="F45" s="864"/>
      <c r="G45" s="865">
        <f>VLOOKUP($D$3&amp;"_"&amp;G$3,データシート2!$A:$SI,MATCH($G$2&amp;"_"&amp;$C45,データシート2!$A$1:$SI$1,0),0)</f>
        <v>0</v>
      </c>
      <c r="H45" s="866">
        <f>VLOOKUP($D$3&amp;"_"&amp;H$3,データシート2!$A:$SI,MATCH($G$2&amp;"_"&amp;$C45,データシート2!$A$1:$SI$1,0),0)</f>
        <v>0</v>
      </c>
      <c r="I45" s="866">
        <f>VLOOKUP($D$3&amp;"_"&amp;I$3,データシート2!$A:$SI,MATCH($G$2&amp;"_"&amp;$C45,データシート2!$A$1:$SI$1,0),0)</f>
        <v>0</v>
      </c>
      <c r="J45" s="866">
        <f>VLOOKUP($D$3&amp;"_"&amp;J$3,データシート2!$A:$SI,MATCH($G$2&amp;"_"&amp;$C45,データシート2!$A$1:$SI$1,0),0)</f>
        <v>0</v>
      </c>
      <c r="K45" s="867">
        <f>VLOOKUP($D$3&amp;"_"&amp;K$3,データシート2!$A:$SI,MATCH($G$2&amp;"_"&amp;$C45,データシート2!$A$1:$SI$1,0),0)</f>
        <v>0</v>
      </c>
      <c r="L45" s="867">
        <f>VLOOKUP($D$3&amp;"_"&amp;L$3,データシート2!$A:$SI,MATCH($G$2&amp;"_"&amp;$C45,データシート2!$A$1:$SI$1,0),0)</f>
        <v>0</v>
      </c>
      <c r="M45" s="867">
        <f>VLOOKUP($D$3&amp;"_"&amp;M$3,データシート2!$A:$SI,MATCH($G$2&amp;"_"&amp;$C45,データシート2!$A$1:$SI$1,0),0)</f>
        <v>0</v>
      </c>
      <c r="N45" s="867">
        <f>VLOOKUP($D$3&amp;"_"&amp;N$3,データシート2!$A:$SI,MATCH($G$2&amp;"_"&amp;$C45,データシート2!$A$1:$SI$1,0),0)</f>
        <v>0</v>
      </c>
      <c r="O45" s="867">
        <f>VLOOKUP($D$3&amp;"_"&amp;O$3,データシート2!$A:$SI,MATCH($G$2&amp;"_"&amp;$C45,データシート2!$A$1:$SI$1,0),0)</f>
        <v>0</v>
      </c>
      <c r="P45" s="867">
        <f>VLOOKUP($D$3&amp;"_"&amp;P$3,データシート2!$A:$SI,MATCH($G$2&amp;"_"&amp;$C45,データシート2!$A$1:$SI$1,0),0)</f>
        <v>0</v>
      </c>
      <c r="Q45" s="868">
        <f>VLOOKUP($D$3&amp;"_"&amp;Q$3,データシート2!$A:$SI,MATCH($G$2&amp;"_"&amp;$C45,データシート2!$A$1:$SI$1,0),0)</f>
        <v>0</v>
      </c>
      <c r="R45" s="1056">
        <f>VLOOKUP($D$3&amp;"_"&amp;R$3,データシート2!$A:$SI,MATCH($R$2&amp;"_"&amp;$C45,データシート2!$A$1:$SI$1,0),0)</f>
        <v>0</v>
      </c>
      <c r="S45" s="1057">
        <f>VLOOKUP($D$3&amp;"_"&amp;S$3,データシート2!$A:$SI,MATCH($R$2&amp;"_"&amp;$C45,データシート2!$A$1:$SI$1,0),0)</f>
        <v>0</v>
      </c>
      <c r="T45" s="1057">
        <f>VLOOKUP($D$3&amp;"_"&amp;T$3,データシート2!$A:$SI,MATCH($R$2&amp;"_"&amp;$C45,データシート2!$A$1:$SI$1,0),0)</f>
        <v>0</v>
      </c>
      <c r="U45" s="1057">
        <f>VLOOKUP($D$3&amp;"_"&amp;U$3,データシート2!$A:$SI,MATCH($R$2&amp;"_"&amp;$C45,データシート2!$A$1:$SI$1,0),0)</f>
        <v>0</v>
      </c>
      <c r="V45" s="1057">
        <f>VLOOKUP($D$3&amp;"_"&amp;V$3,データシート2!$A:$SI,MATCH($R$2&amp;"_"&amp;$C45,データシート2!$A$1:$SI$1,0),0)</f>
        <v>0</v>
      </c>
      <c r="W45" s="1057">
        <f>VLOOKUP($D$3&amp;"_"&amp;W$3,データシート2!$A:$SI,MATCH($R$2&amp;"_"&amp;$C45,データシート2!$A$1:$SI$1,0),0)</f>
        <v>0</v>
      </c>
      <c r="X45" s="1057">
        <f>VLOOKUP($D$3&amp;"_"&amp;X$3,データシート2!$A:$SI,MATCH($R$2&amp;"_"&amp;$C45,データシート2!$A$1:$SI$1,0),0)</f>
        <v>0</v>
      </c>
      <c r="Y45" s="1057">
        <f>VLOOKUP($D$3&amp;"_"&amp;Y$3,データシート2!$A:$SI,MATCH($R$2&amp;"_"&amp;$C45,データシート2!$A$1:$SI$1,0),0)</f>
        <v>0</v>
      </c>
      <c r="Z45" s="1057">
        <f>VLOOKUP($D$3&amp;"_"&amp;Z$3,データシート2!$A:$SI,MATCH($R$2&amp;"_"&amp;$C45,データシート2!$A$1:$SI$1,0),0)</f>
        <v>0</v>
      </c>
      <c r="AA45" s="1057">
        <f>VLOOKUP($D$3&amp;"_"&amp;AA$3,データシート2!$A:$SI,MATCH($R$2&amp;"_"&amp;$C45,データシート2!$A$1:$SI$1,0),0)</f>
        <v>0</v>
      </c>
      <c r="AB45" s="1058">
        <f>VLOOKUP($D$3&amp;"_"&amp;AB$3,データシート2!$A:$SI,MATCH($R$2&amp;"_"&amp;$C45,データシート2!$A$1:$SI$1,0),0)</f>
        <v>0</v>
      </c>
      <c r="AE45" s="833" t="str">
        <f t="shared" si="8"/>
        <v/>
      </c>
      <c r="AF45" s="862">
        <f t="shared" si="6"/>
        <v>25</v>
      </c>
      <c r="AG45" s="863" t="str">
        <f t="shared" si="7"/>
        <v>はん用機械器具製造業</v>
      </c>
      <c r="AH45" s="862" t="str">
        <f t="shared" si="9"/>
        <v/>
      </c>
      <c r="AI45" s="864" t="str">
        <f t="shared" si="10"/>
        <v/>
      </c>
      <c r="AJ45" s="865">
        <f>VLOOKUP($AG$3&amp;"_"&amp;AJ$3,データシート2!$A:$SI,MATCH($AJ$2&amp;"_"&amp;$AF45,データシート2!$A$1:$SI$1,0),0)</f>
        <v>159</v>
      </c>
      <c r="AK45" s="866">
        <f>VLOOKUP($AG$3&amp;"_"&amp;AK$3,データシート2!$A:$SI,MATCH($AJ$2&amp;"_"&amp;$AF45,データシート2!$A$1:$SI$1,0),0)</f>
        <v>166</v>
      </c>
      <c r="AL45" s="866">
        <f>VLOOKUP($AG$3&amp;"_"&amp;AL$3,データシート2!$A:$SI,MATCH($AJ$2&amp;"_"&amp;$AF45,データシート2!$A$1:$SI$1,0),0)</f>
        <v>186</v>
      </c>
      <c r="AM45" s="866">
        <f>VLOOKUP($AG$3&amp;"_"&amp;AM$3,データシート2!$A:$SI,MATCH($AJ$2&amp;"_"&amp;$AF45,データシート2!$A$1:$SI$1,0),0)</f>
        <v>188</v>
      </c>
      <c r="AN45" s="867">
        <f>VLOOKUP($AG$3&amp;"_"&amp;AN$3,データシート2!$A:$SI,MATCH($AJ$2&amp;"_"&amp;$AF45,データシート2!$A$1:$SI$1,0),0)</f>
        <v>195</v>
      </c>
      <c r="AO45" s="867">
        <f>VLOOKUP($AG$3&amp;"_"&amp;AO$3,データシート2!$A:$SI,MATCH($AJ$2&amp;"_"&amp;$AF45,データシート2!$A$1:$SI$1,0),0)</f>
        <v>195</v>
      </c>
      <c r="AP45" s="867">
        <f>VLOOKUP($AG$3&amp;"_"&amp;AP$3,データシート2!$A:$SI,MATCH($AJ$2&amp;"_"&amp;$AF45,データシート2!$A$1:$SI$1,0),0)</f>
        <v>200</v>
      </c>
      <c r="AQ45" s="867">
        <f>VLOOKUP($AG$3&amp;"_"&amp;AQ$3,データシート2!$A:$SI,MATCH($AJ$2&amp;"_"&amp;$AF45,データシート2!$A$1:$SI$1,0),0)</f>
        <v>198</v>
      </c>
      <c r="AR45" s="867">
        <f>VLOOKUP($AG$3&amp;"_"&amp;AR$3,データシート2!$A:$SI,MATCH($AJ$2&amp;"_"&amp;$AF45,データシート2!$A$1:$SI$1,0),0)</f>
        <v>210</v>
      </c>
      <c r="AS45" s="868">
        <f>VLOOKUP($AG$3&amp;"_"&amp;AS$3,データシート2!$A:$SI,MATCH($AJ$2&amp;"_"&amp;$AF45,データシート2!$A$1:$SI$1,0),0)</f>
        <v>210</v>
      </c>
      <c r="AT45" s="866">
        <f>VLOOKUP($AG$3&amp;"_"&amp;AT$3,データシート2!$A:$SI,MATCH($AT$2&amp;"_"&amp;$AF45,データシート2!$A$1:$SI$1,0),0)</f>
        <v>1702.0850000000003</v>
      </c>
      <c r="AU45" s="866">
        <f>VLOOKUP($AG$3&amp;"_"&amp;AU$3,データシート2!$A:$SI,MATCH($AT$2&amp;"_"&amp;$AF45,データシート2!$A$1:$SI$1,0),0)</f>
        <v>1913.2919999999999</v>
      </c>
      <c r="AV45" s="866">
        <f>VLOOKUP($AG$3&amp;"_"&amp;AV$3,データシート2!$A:$SI,MATCH($AT$2&amp;"_"&amp;$AF45,データシート2!$A$1:$SI$1,0),0)</f>
        <v>2050.1239999999998</v>
      </c>
      <c r="AW45" s="866">
        <f>VLOOKUP($AG$3&amp;"_"&amp;AW$3,データシート2!$A:$SI,MATCH($AT$2&amp;"_"&amp;$AF45,データシート2!$A$1:$SI$1,0),0)</f>
        <v>2247.6689999999999</v>
      </c>
      <c r="AX45" s="866">
        <f>VLOOKUP($AG$3&amp;"_"&amp;AX$3,データシート2!$A:$SI,MATCH($AT$2&amp;"_"&amp;$AF45,データシート2!$A$1:$SI$1,0),0)</f>
        <v>2561.91</v>
      </c>
      <c r="AY45" s="866">
        <f>VLOOKUP($AG$3&amp;"_"&amp;AY$3,データシート2!$A:$SI,MATCH($AT$2&amp;"_"&amp;$AF45,データシート2!$A$1:$SI$1,0),0)</f>
        <v>2654.8829999999998</v>
      </c>
      <c r="AZ45" s="866">
        <f>VLOOKUP($AG$3&amp;"_"&amp;AZ$3,データシート2!$A:$SI,MATCH($AT$2&amp;"_"&amp;$AF45,データシート2!$A$1:$SI$1,0),0)</f>
        <v>2659.38</v>
      </c>
      <c r="BA45" s="866">
        <f>VLOOKUP($AG$3&amp;"_"&amp;BA$3,データシート2!$A:$SI,MATCH($AT$2&amp;"_"&amp;$AF45,データシート2!$A$1:$SI$1,0),0)</f>
        <v>2338.098</v>
      </c>
      <c r="BB45" s="866">
        <f>VLOOKUP($AG$3&amp;"_"&amp;BB$3,データシート2!$A:$SI,MATCH($AT$2&amp;"_"&amp;$AF45,データシート2!$A$1:$SI$1,0),0)</f>
        <v>2885.3690000000001</v>
      </c>
      <c r="BC45" s="869">
        <f>VLOOKUP($AG$3&amp;"_"&amp;BC$3,データシート2!$A:$SI,MATCH($AT$2&amp;"_"&amp;$AF45,データシート2!$A$1:$SI$1,0),0)</f>
        <v>2891.9140000000002</v>
      </c>
    </row>
    <row r="46" spans="2:55" s="842" customFormat="1" ht="16.5" customHeight="1">
      <c r="B46" s="833"/>
      <c r="C46" s="862">
        <v>26</v>
      </c>
      <c r="D46" s="863" t="s">
        <v>338</v>
      </c>
      <c r="E46" s="862"/>
      <c r="F46" s="864"/>
      <c r="G46" s="865">
        <f>VLOOKUP($D$3&amp;"_"&amp;G$3,データシート2!$A:$SI,MATCH($G$2&amp;"_"&amp;$C46,データシート2!$A$1:$SI$1,0),0)</f>
        <v>0</v>
      </c>
      <c r="H46" s="866">
        <f>VLOOKUP($D$3&amp;"_"&amp;H$3,データシート2!$A:$SI,MATCH($G$2&amp;"_"&amp;$C46,データシート2!$A$1:$SI$1,0),0)</f>
        <v>0</v>
      </c>
      <c r="I46" s="866">
        <f>VLOOKUP($D$3&amp;"_"&amp;I$3,データシート2!$A:$SI,MATCH($G$2&amp;"_"&amp;$C46,データシート2!$A$1:$SI$1,0),0)</f>
        <v>0</v>
      </c>
      <c r="J46" s="866">
        <f>VLOOKUP($D$3&amp;"_"&amp;J$3,データシート2!$A:$SI,MATCH($G$2&amp;"_"&amp;$C46,データシート2!$A$1:$SI$1,0),0)</f>
        <v>0</v>
      </c>
      <c r="K46" s="867">
        <f>VLOOKUP($D$3&amp;"_"&amp;K$3,データシート2!$A:$SI,MATCH($G$2&amp;"_"&amp;$C46,データシート2!$A$1:$SI$1,0),0)</f>
        <v>0</v>
      </c>
      <c r="L46" s="867">
        <f>VLOOKUP($D$3&amp;"_"&amp;L$3,データシート2!$A:$SI,MATCH($G$2&amp;"_"&amp;$C46,データシート2!$A$1:$SI$1,0),0)</f>
        <v>0</v>
      </c>
      <c r="M46" s="867">
        <f>VLOOKUP($D$3&amp;"_"&amp;M$3,データシート2!$A:$SI,MATCH($G$2&amp;"_"&amp;$C46,データシート2!$A$1:$SI$1,0),0)</f>
        <v>0</v>
      </c>
      <c r="N46" s="867">
        <f>VLOOKUP($D$3&amp;"_"&amp;N$3,データシート2!$A:$SI,MATCH($G$2&amp;"_"&amp;$C46,データシート2!$A$1:$SI$1,0),0)</f>
        <v>0</v>
      </c>
      <c r="O46" s="867">
        <f>VLOOKUP($D$3&amp;"_"&amp;O$3,データシート2!$A:$SI,MATCH($G$2&amp;"_"&amp;$C46,データシート2!$A$1:$SI$1,0),0)</f>
        <v>0</v>
      </c>
      <c r="P46" s="867">
        <f>VLOOKUP($D$3&amp;"_"&amp;P$3,データシート2!$A:$SI,MATCH($G$2&amp;"_"&amp;$C46,データシート2!$A$1:$SI$1,0),0)</f>
        <v>0</v>
      </c>
      <c r="Q46" s="868">
        <f>VLOOKUP($D$3&amp;"_"&amp;Q$3,データシート2!$A:$SI,MATCH($G$2&amp;"_"&amp;$C46,データシート2!$A$1:$SI$1,0),0)</f>
        <v>0</v>
      </c>
      <c r="R46" s="1056">
        <f>VLOOKUP($D$3&amp;"_"&amp;R$3,データシート2!$A:$SI,MATCH($R$2&amp;"_"&amp;$C46,データシート2!$A$1:$SI$1,0),0)</f>
        <v>0</v>
      </c>
      <c r="S46" s="1057">
        <f>VLOOKUP($D$3&amp;"_"&amp;S$3,データシート2!$A:$SI,MATCH($R$2&amp;"_"&amp;$C46,データシート2!$A$1:$SI$1,0),0)</f>
        <v>0</v>
      </c>
      <c r="T46" s="1057">
        <f>VLOOKUP($D$3&amp;"_"&amp;T$3,データシート2!$A:$SI,MATCH($R$2&amp;"_"&amp;$C46,データシート2!$A$1:$SI$1,0),0)</f>
        <v>0</v>
      </c>
      <c r="U46" s="1057">
        <f>VLOOKUP($D$3&amp;"_"&amp;U$3,データシート2!$A:$SI,MATCH($R$2&amp;"_"&amp;$C46,データシート2!$A$1:$SI$1,0),0)</f>
        <v>0</v>
      </c>
      <c r="V46" s="1057">
        <f>VLOOKUP($D$3&amp;"_"&amp;V$3,データシート2!$A:$SI,MATCH($R$2&amp;"_"&amp;$C46,データシート2!$A$1:$SI$1,0),0)</f>
        <v>0</v>
      </c>
      <c r="W46" s="1057">
        <f>VLOOKUP($D$3&amp;"_"&amp;W$3,データシート2!$A:$SI,MATCH($R$2&amp;"_"&amp;$C46,データシート2!$A$1:$SI$1,0),0)</f>
        <v>0</v>
      </c>
      <c r="X46" s="1057">
        <f>VLOOKUP($D$3&amp;"_"&amp;X$3,データシート2!$A:$SI,MATCH($R$2&amp;"_"&amp;$C46,データシート2!$A$1:$SI$1,0),0)</f>
        <v>0</v>
      </c>
      <c r="Y46" s="1057">
        <f>VLOOKUP($D$3&amp;"_"&amp;Y$3,データシート2!$A:$SI,MATCH($R$2&amp;"_"&amp;$C46,データシート2!$A$1:$SI$1,0),0)</f>
        <v>0</v>
      </c>
      <c r="Z46" s="1057">
        <f>VLOOKUP($D$3&amp;"_"&amp;Z$3,データシート2!$A:$SI,MATCH($R$2&amp;"_"&amp;$C46,データシート2!$A$1:$SI$1,0),0)</f>
        <v>0</v>
      </c>
      <c r="AA46" s="1057">
        <f>VLOOKUP($D$3&amp;"_"&amp;AA$3,データシート2!$A:$SI,MATCH($R$2&amp;"_"&amp;$C46,データシート2!$A$1:$SI$1,0),0)</f>
        <v>0</v>
      </c>
      <c r="AB46" s="1058">
        <f>VLOOKUP($D$3&amp;"_"&amp;AB$3,データシート2!$A:$SI,MATCH($R$2&amp;"_"&amp;$C46,データシート2!$A$1:$SI$1,0),0)</f>
        <v>0</v>
      </c>
      <c r="AE46" s="833" t="str">
        <f t="shared" si="8"/>
        <v/>
      </c>
      <c r="AF46" s="862">
        <f t="shared" si="6"/>
        <v>26</v>
      </c>
      <c r="AG46" s="863" t="str">
        <f t="shared" si="7"/>
        <v>生産用機械器具製造業</v>
      </c>
      <c r="AH46" s="862" t="str">
        <f t="shared" si="9"/>
        <v/>
      </c>
      <c r="AI46" s="864" t="str">
        <f t="shared" si="10"/>
        <v/>
      </c>
      <c r="AJ46" s="865">
        <f>VLOOKUP($AG$3&amp;"_"&amp;AJ$3,データシート2!$A:$SI,MATCH($AJ$2&amp;"_"&amp;$AF46,データシート2!$A$1:$SI$1,0),0)</f>
        <v>163</v>
      </c>
      <c r="AK46" s="866">
        <f>VLOOKUP($AG$3&amp;"_"&amp;AK$3,データシート2!$A:$SI,MATCH($AJ$2&amp;"_"&amp;$AF46,データシート2!$A$1:$SI$1,0),0)</f>
        <v>183</v>
      </c>
      <c r="AL46" s="866">
        <f>VLOOKUP($AG$3&amp;"_"&amp;AL$3,データシート2!$A:$SI,MATCH($AJ$2&amp;"_"&amp;$AF46,データシート2!$A$1:$SI$1,0),0)</f>
        <v>203</v>
      </c>
      <c r="AM46" s="866">
        <f>VLOOKUP($AG$3&amp;"_"&amp;AM$3,データシート2!$A:$SI,MATCH($AJ$2&amp;"_"&amp;$AF46,データシート2!$A$1:$SI$1,0),0)</f>
        <v>207</v>
      </c>
      <c r="AN46" s="867">
        <f>VLOOKUP($AG$3&amp;"_"&amp;AN$3,データシート2!$A:$SI,MATCH($AJ$2&amp;"_"&amp;$AF46,データシート2!$A$1:$SI$1,0),0)</f>
        <v>208</v>
      </c>
      <c r="AO46" s="867">
        <f>VLOOKUP($AG$3&amp;"_"&amp;AO$3,データシート2!$A:$SI,MATCH($AJ$2&amp;"_"&amp;$AF46,データシート2!$A$1:$SI$1,0),0)</f>
        <v>202</v>
      </c>
      <c r="AP46" s="867">
        <f>VLOOKUP($AG$3&amp;"_"&amp;AP$3,データシート2!$A:$SI,MATCH($AJ$2&amp;"_"&amp;$AF46,データシート2!$A$1:$SI$1,0),0)</f>
        <v>198</v>
      </c>
      <c r="AQ46" s="867">
        <f>VLOOKUP($AG$3&amp;"_"&amp;AQ$3,データシート2!$A:$SI,MATCH($AJ$2&amp;"_"&amp;$AF46,データシート2!$A$1:$SI$1,0),0)</f>
        <v>208</v>
      </c>
      <c r="AR46" s="867">
        <f>VLOOKUP($AG$3&amp;"_"&amp;AR$3,データシート2!$A:$SI,MATCH($AJ$2&amp;"_"&amp;$AF46,データシート2!$A$1:$SI$1,0),0)</f>
        <v>216</v>
      </c>
      <c r="AS46" s="868">
        <f>VLOOKUP($AG$3&amp;"_"&amp;AS$3,データシート2!$A:$SI,MATCH($AJ$2&amp;"_"&amp;$AF46,データシート2!$A$1:$SI$1,0),0)</f>
        <v>217</v>
      </c>
      <c r="AT46" s="866">
        <f>VLOOKUP($AG$3&amp;"_"&amp;AT$3,データシート2!$A:$SI,MATCH($AT$2&amp;"_"&amp;$AF46,データシート2!$A$1:$SI$1,0),0)</f>
        <v>1266.6599999999999</v>
      </c>
      <c r="AU46" s="866">
        <f>VLOOKUP($AG$3&amp;"_"&amp;AU$3,データシート2!$A:$SI,MATCH($AT$2&amp;"_"&amp;$AF46,データシート2!$A$1:$SI$1,0),0)</f>
        <v>1698.798</v>
      </c>
      <c r="AV46" s="866">
        <f>VLOOKUP($AG$3&amp;"_"&amp;AV$3,データシート2!$A:$SI,MATCH($AT$2&amp;"_"&amp;$AF46,データシート2!$A$1:$SI$1,0),0)</f>
        <v>1779.152</v>
      </c>
      <c r="AW46" s="866">
        <f>VLOOKUP($AG$3&amp;"_"&amp;AW$3,データシート2!$A:$SI,MATCH($AT$2&amp;"_"&amp;$AF46,データシート2!$A$1:$SI$1,0),0)</f>
        <v>1885.8610000000001</v>
      </c>
      <c r="AX46" s="866">
        <f>VLOOKUP($AG$3&amp;"_"&amp;AX$3,データシート2!$A:$SI,MATCH($AT$2&amp;"_"&amp;$AF46,データシート2!$A$1:$SI$1,0),0)</f>
        <v>2068.1210000000001</v>
      </c>
      <c r="AY46" s="866">
        <f>VLOOKUP($AG$3&amp;"_"&amp;AY$3,データシート2!$A:$SI,MATCH($AT$2&amp;"_"&amp;$AF46,データシート2!$A$1:$SI$1,0),0)</f>
        <v>2029.6014</v>
      </c>
      <c r="AZ46" s="866">
        <f>VLOOKUP($AG$3&amp;"_"&amp;AZ$3,データシート2!$A:$SI,MATCH($AT$2&amp;"_"&amp;$AF46,データシート2!$A$1:$SI$1,0),0)</f>
        <v>1927.2771</v>
      </c>
      <c r="BA46" s="866">
        <f>VLOOKUP($AG$3&amp;"_"&amp;BA$3,データシート2!$A:$SI,MATCH($AT$2&amp;"_"&amp;$AF46,データシート2!$A$1:$SI$1,0),0)</f>
        <v>1942.5440000000001</v>
      </c>
      <c r="BB46" s="866">
        <f>VLOOKUP($AG$3&amp;"_"&amp;BB$3,データシート2!$A:$SI,MATCH($AT$2&amp;"_"&amp;$AF46,データシート2!$A$1:$SI$1,0),0)</f>
        <v>2028.1489999999999</v>
      </c>
      <c r="BC46" s="869">
        <f>VLOOKUP($AG$3&amp;"_"&amp;BC$3,データシート2!$A:$SI,MATCH($AT$2&amp;"_"&amp;$AF46,データシート2!$A$1:$SI$1,0),0)</f>
        <v>1859.335</v>
      </c>
    </row>
    <row r="47" spans="2:55" s="842" customFormat="1" ht="16.5" customHeight="1">
      <c r="B47" s="833"/>
      <c r="C47" s="862">
        <v>27</v>
      </c>
      <c r="D47" s="863" t="s">
        <v>339</v>
      </c>
      <c r="E47" s="862"/>
      <c r="F47" s="864"/>
      <c r="G47" s="865">
        <f>VLOOKUP($D$3&amp;"_"&amp;G$3,データシート2!$A:$SI,MATCH($G$2&amp;"_"&amp;$C47,データシート2!$A$1:$SI$1,0),0)</f>
        <v>0</v>
      </c>
      <c r="H47" s="866">
        <f>VLOOKUP($D$3&amp;"_"&amp;H$3,データシート2!$A:$SI,MATCH($G$2&amp;"_"&amp;$C47,データシート2!$A$1:$SI$1,0),0)</f>
        <v>0</v>
      </c>
      <c r="I47" s="866">
        <f>VLOOKUP($D$3&amp;"_"&amp;I$3,データシート2!$A:$SI,MATCH($G$2&amp;"_"&amp;$C47,データシート2!$A$1:$SI$1,0),0)</f>
        <v>0</v>
      </c>
      <c r="J47" s="866">
        <f>VLOOKUP($D$3&amp;"_"&amp;J$3,データシート2!$A:$SI,MATCH($G$2&amp;"_"&amp;$C47,データシート2!$A$1:$SI$1,0),0)</f>
        <v>0</v>
      </c>
      <c r="K47" s="867">
        <f>VLOOKUP($D$3&amp;"_"&amp;K$3,データシート2!$A:$SI,MATCH($G$2&amp;"_"&amp;$C47,データシート2!$A$1:$SI$1,0),0)</f>
        <v>0</v>
      </c>
      <c r="L47" s="867">
        <f>VLOOKUP($D$3&amp;"_"&amp;L$3,データシート2!$A:$SI,MATCH($G$2&amp;"_"&amp;$C47,データシート2!$A$1:$SI$1,0),0)</f>
        <v>0</v>
      </c>
      <c r="M47" s="867">
        <f>VLOOKUP($D$3&amp;"_"&amp;M$3,データシート2!$A:$SI,MATCH($G$2&amp;"_"&amp;$C47,データシート2!$A$1:$SI$1,0),0)</f>
        <v>0</v>
      </c>
      <c r="N47" s="867">
        <f>VLOOKUP($D$3&amp;"_"&amp;N$3,データシート2!$A:$SI,MATCH($G$2&amp;"_"&amp;$C47,データシート2!$A$1:$SI$1,0),0)</f>
        <v>0</v>
      </c>
      <c r="O47" s="867">
        <f>VLOOKUP($D$3&amp;"_"&amp;O$3,データシート2!$A:$SI,MATCH($G$2&amp;"_"&amp;$C47,データシート2!$A$1:$SI$1,0),0)</f>
        <v>0</v>
      </c>
      <c r="P47" s="867">
        <f>VLOOKUP($D$3&amp;"_"&amp;P$3,データシート2!$A:$SI,MATCH($G$2&amp;"_"&amp;$C47,データシート2!$A$1:$SI$1,0),0)</f>
        <v>0</v>
      </c>
      <c r="Q47" s="868">
        <f>VLOOKUP($D$3&amp;"_"&amp;Q$3,データシート2!$A:$SI,MATCH($G$2&amp;"_"&amp;$C47,データシート2!$A$1:$SI$1,0),0)</f>
        <v>0</v>
      </c>
      <c r="R47" s="1056">
        <f>VLOOKUP($D$3&amp;"_"&amp;R$3,データシート2!$A:$SI,MATCH($R$2&amp;"_"&amp;$C47,データシート2!$A$1:$SI$1,0),0)</f>
        <v>0</v>
      </c>
      <c r="S47" s="1057">
        <f>VLOOKUP($D$3&amp;"_"&amp;S$3,データシート2!$A:$SI,MATCH($R$2&amp;"_"&amp;$C47,データシート2!$A$1:$SI$1,0),0)</f>
        <v>0</v>
      </c>
      <c r="T47" s="1057">
        <f>VLOOKUP($D$3&amp;"_"&amp;T$3,データシート2!$A:$SI,MATCH($R$2&amp;"_"&amp;$C47,データシート2!$A$1:$SI$1,0),0)</f>
        <v>0</v>
      </c>
      <c r="U47" s="1057">
        <f>VLOOKUP($D$3&amp;"_"&amp;U$3,データシート2!$A:$SI,MATCH($R$2&amp;"_"&amp;$C47,データシート2!$A$1:$SI$1,0),0)</f>
        <v>0</v>
      </c>
      <c r="V47" s="1057">
        <f>VLOOKUP($D$3&amp;"_"&amp;V$3,データシート2!$A:$SI,MATCH($R$2&amp;"_"&amp;$C47,データシート2!$A$1:$SI$1,0),0)</f>
        <v>0</v>
      </c>
      <c r="W47" s="1057">
        <f>VLOOKUP($D$3&amp;"_"&amp;W$3,データシート2!$A:$SI,MATCH($R$2&amp;"_"&amp;$C47,データシート2!$A$1:$SI$1,0),0)</f>
        <v>0</v>
      </c>
      <c r="X47" s="1057">
        <f>VLOOKUP($D$3&amp;"_"&amp;X$3,データシート2!$A:$SI,MATCH($R$2&amp;"_"&amp;$C47,データシート2!$A$1:$SI$1,0),0)</f>
        <v>0</v>
      </c>
      <c r="Y47" s="1057">
        <f>VLOOKUP($D$3&amp;"_"&amp;Y$3,データシート2!$A:$SI,MATCH($R$2&amp;"_"&amp;$C47,データシート2!$A$1:$SI$1,0),0)</f>
        <v>0</v>
      </c>
      <c r="Z47" s="1057">
        <f>VLOOKUP($D$3&amp;"_"&amp;Z$3,データシート2!$A:$SI,MATCH($R$2&amp;"_"&amp;$C47,データシート2!$A$1:$SI$1,0),0)</f>
        <v>0</v>
      </c>
      <c r="AA47" s="1057">
        <f>VLOOKUP($D$3&amp;"_"&amp;AA$3,データシート2!$A:$SI,MATCH($R$2&amp;"_"&amp;$C47,データシート2!$A$1:$SI$1,0),0)</f>
        <v>0</v>
      </c>
      <c r="AB47" s="1058">
        <f>VLOOKUP($D$3&amp;"_"&amp;AB$3,データシート2!$A:$SI,MATCH($R$2&amp;"_"&amp;$C47,データシート2!$A$1:$SI$1,0),0)</f>
        <v>0</v>
      </c>
      <c r="AE47" s="833" t="str">
        <f t="shared" si="8"/>
        <v/>
      </c>
      <c r="AF47" s="862">
        <f t="shared" si="6"/>
        <v>27</v>
      </c>
      <c r="AG47" s="863" t="str">
        <f t="shared" si="7"/>
        <v>業務用機械器具製造業</v>
      </c>
      <c r="AH47" s="862" t="str">
        <f t="shared" si="9"/>
        <v/>
      </c>
      <c r="AI47" s="864" t="str">
        <f t="shared" si="10"/>
        <v/>
      </c>
      <c r="AJ47" s="865">
        <f>VLOOKUP($AG$3&amp;"_"&amp;AJ$3,データシート2!$A:$SI,MATCH($AJ$2&amp;"_"&amp;$AF47,データシート2!$A$1:$SI$1,0),0)</f>
        <v>105</v>
      </c>
      <c r="AK47" s="866">
        <f>VLOOKUP($AG$3&amp;"_"&amp;AK$3,データシート2!$A:$SI,MATCH($AJ$2&amp;"_"&amp;$AF47,データシート2!$A$1:$SI$1,0),0)</f>
        <v>104</v>
      </c>
      <c r="AL47" s="866">
        <f>VLOOKUP($AG$3&amp;"_"&amp;AL$3,データシート2!$A:$SI,MATCH($AJ$2&amp;"_"&amp;$AF47,データシート2!$A$1:$SI$1,0),0)</f>
        <v>101</v>
      </c>
      <c r="AM47" s="866">
        <f>VLOOKUP($AG$3&amp;"_"&amp;AM$3,データシート2!$A:$SI,MATCH($AJ$2&amp;"_"&amp;$AF47,データシート2!$A$1:$SI$1,0),0)</f>
        <v>96</v>
      </c>
      <c r="AN47" s="867">
        <f>VLOOKUP($AG$3&amp;"_"&amp;AN$3,データシート2!$A:$SI,MATCH($AJ$2&amp;"_"&amp;$AF47,データシート2!$A$1:$SI$1,0),0)</f>
        <v>110</v>
      </c>
      <c r="AO47" s="867">
        <f>VLOOKUP($AG$3&amp;"_"&amp;AO$3,データシート2!$A:$SI,MATCH($AJ$2&amp;"_"&amp;$AF47,データシート2!$A$1:$SI$1,0),0)</f>
        <v>108</v>
      </c>
      <c r="AP47" s="867">
        <f>VLOOKUP($AG$3&amp;"_"&amp;AP$3,データシート2!$A:$SI,MATCH($AJ$2&amp;"_"&amp;$AF47,データシート2!$A$1:$SI$1,0),0)</f>
        <v>107</v>
      </c>
      <c r="AQ47" s="867">
        <f>VLOOKUP($AG$3&amp;"_"&amp;AQ$3,データシート2!$A:$SI,MATCH($AJ$2&amp;"_"&amp;$AF47,データシート2!$A$1:$SI$1,0),0)</f>
        <v>105</v>
      </c>
      <c r="AR47" s="867">
        <f>VLOOKUP($AG$3&amp;"_"&amp;AR$3,データシート2!$A:$SI,MATCH($AJ$2&amp;"_"&amp;$AF47,データシート2!$A$1:$SI$1,0),0)</f>
        <v>114</v>
      </c>
      <c r="AS47" s="868">
        <f>VLOOKUP($AG$3&amp;"_"&amp;AS$3,データシート2!$A:$SI,MATCH($AJ$2&amp;"_"&amp;$AF47,データシート2!$A$1:$SI$1,0),0)</f>
        <v>105</v>
      </c>
      <c r="AT47" s="866">
        <f>VLOOKUP($AG$3&amp;"_"&amp;AT$3,データシート2!$A:$SI,MATCH($AT$2&amp;"_"&amp;$AF47,データシート2!$A$1:$SI$1,0),0)</f>
        <v>1257.9369999999999</v>
      </c>
      <c r="AU47" s="866">
        <f>VLOOKUP($AG$3&amp;"_"&amp;AU$3,データシート2!$A:$SI,MATCH($AT$2&amp;"_"&amp;$AF47,データシート2!$A$1:$SI$1,0),0)</f>
        <v>1212.848</v>
      </c>
      <c r="AV47" s="866">
        <f>VLOOKUP($AG$3&amp;"_"&amp;AV$3,データシート2!$A:$SI,MATCH($AT$2&amp;"_"&amp;$AF47,データシート2!$A$1:$SI$1,0),0)</f>
        <v>1093.453</v>
      </c>
      <c r="AW47" s="866">
        <f>VLOOKUP($AG$3&amp;"_"&amp;AW$3,データシート2!$A:$SI,MATCH($AT$2&amp;"_"&amp;$AF47,データシート2!$A$1:$SI$1,0),0)</f>
        <v>1168.5540000000001</v>
      </c>
      <c r="AX47" s="866">
        <f>VLOOKUP($AG$3&amp;"_"&amp;AX$3,データシート2!$A:$SI,MATCH($AT$2&amp;"_"&amp;$AF47,データシート2!$A$1:$SI$1,0),0)</f>
        <v>1468.0709999999999</v>
      </c>
      <c r="AY47" s="866">
        <f>VLOOKUP($AG$3&amp;"_"&amp;AY$3,データシート2!$A:$SI,MATCH($AT$2&amp;"_"&amp;$AF47,データシート2!$A$1:$SI$1,0),0)</f>
        <v>1419.1479999999999</v>
      </c>
      <c r="AZ47" s="866">
        <f>VLOOKUP($AG$3&amp;"_"&amp;AZ$3,データシート2!$A:$SI,MATCH($AT$2&amp;"_"&amp;$AF47,データシート2!$A$1:$SI$1,0),0)</f>
        <v>1359.953</v>
      </c>
      <c r="BA47" s="866">
        <f>VLOOKUP($AG$3&amp;"_"&amp;BA$3,データシート2!$A:$SI,MATCH($AT$2&amp;"_"&amp;$AF47,データシート2!$A$1:$SI$1,0),0)</f>
        <v>1278.982</v>
      </c>
      <c r="BB47" s="866">
        <f>VLOOKUP($AG$3&amp;"_"&amp;BB$3,データシート2!$A:$SI,MATCH($AT$2&amp;"_"&amp;$AF47,データシート2!$A$1:$SI$1,0),0)</f>
        <v>1357.8879999999999</v>
      </c>
      <c r="BC47" s="869">
        <f>VLOOKUP($AG$3&amp;"_"&amp;BC$3,データシート2!$A:$SI,MATCH($AT$2&amp;"_"&amp;$AF47,データシート2!$A$1:$SI$1,0),0)</f>
        <v>1310.9590000000001</v>
      </c>
    </row>
    <row r="48" spans="2:55" s="842" customFormat="1" ht="16.5" customHeight="1">
      <c r="B48" s="833"/>
      <c r="C48" s="862">
        <v>28</v>
      </c>
      <c r="D48" s="863" t="s">
        <v>340</v>
      </c>
      <c r="E48" s="862"/>
      <c r="F48" s="864"/>
      <c r="G48" s="865">
        <f>VLOOKUP($D$3&amp;"_"&amp;G$3,データシート2!$A:$SI,MATCH($G$2&amp;"_"&amp;$C48,データシート2!$A$1:$SI$1,0),0)</f>
        <v>0</v>
      </c>
      <c r="H48" s="866">
        <f>VLOOKUP($D$3&amp;"_"&amp;H$3,データシート2!$A:$SI,MATCH($G$2&amp;"_"&amp;$C48,データシート2!$A$1:$SI$1,0),0)</f>
        <v>0</v>
      </c>
      <c r="I48" s="866">
        <f>VLOOKUP($D$3&amp;"_"&amp;I$3,データシート2!$A:$SI,MATCH($G$2&amp;"_"&amp;$C48,データシート2!$A$1:$SI$1,0),0)</f>
        <v>0</v>
      </c>
      <c r="J48" s="866">
        <f>VLOOKUP($D$3&amp;"_"&amp;J$3,データシート2!$A:$SI,MATCH($G$2&amp;"_"&amp;$C48,データシート2!$A$1:$SI$1,0),0)</f>
        <v>0</v>
      </c>
      <c r="K48" s="867">
        <f>VLOOKUP($D$3&amp;"_"&amp;K$3,データシート2!$A:$SI,MATCH($G$2&amp;"_"&amp;$C48,データシート2!$A$1:$SI$1,0),0)</f>
        <v>0</v>
      </c>
      <c r="L48" s="867">
        <f>VLOOKUP($D$3&amp;"_"&amp;L$3,データシート2!$A:$SI,MATCH($G$2&amp;"_"&amp;$C48,データシート2!$A$1:$SI$1,0),0)</f>
        <v>0</v>
      </c>
      <c r="M48" s="867">
        <f>VLOOKUP($D$3&amp;"_"&amp;M$3,データシート2!$A:$SI,MATCH($G$2&amp;"_"&amp;$C48,データシート2!$A$1:$SI$1,0),0)</f>
        <v>0</v>
      </c>
      <c r="N48" s="867">
        <f>VLOOKUP($D$3&amp;"_"&amp;N$3,データシート2!$A:$SI,MATCH($G$2&amp;"_"&amp;$C48,データシート2!$A$1:$SI$1,0),0)</f>
        <v>0</v>
      </c>
      <c r="O48" s="867">
        <f>VLOOKUP($D$3&amp;"_"&amp;O$3,データシート2!$A:$SI,MATCH($G$2&amp;"_"&amp;$C48,データシート2!$A$1:$SI$1,0),0)</f>
        <v>0</v>
      </c>
      <c r="P48" s="867">
        <f>VLOOKUP($D$3&amp;"_"&amp;P$3,データシート2!$A:$SI,MATCH($G$2&amp;"_"&amp;$C48,データシート2!$A$1:$SI$1,0),0)</f>
        <v>0</v>
      </c>
      <c r="Q48" s="868">
        <f>VLOOKUP($D$3&amp;"_"&amp;Q$3,データシート2!$A:$SI,MATCH($G$2&amp;"_"&amp;$C48,データシート2!$A$1:$SI$1,0),0)</f>
        <v>0</v>
      </c>
      <c r="R48" s="1056">
        <f>VLOOKUP($D$3&amp;"_"&amp;R$3,データシート2!$A:$SI,MATCH($R$2&amp;"_"&amp;$C48,データシート2!$A$1:$SI$1,0),0)</f>
        <v>0</v>
      </c>
      <c r="S48" s="1057">
        <f>VLOOKUP($D$3&amp;"_"&amp;S$3,データシート2!$A:$SI,MATCH($R$2&amp;"_"&amp;$C48,データシート2!$A$1:$SI$1,0),0)</f>
        <v>0</v>
      </c>
      <c r="T48" s="1057">
        <f>VLOOKUP($D$3&amp;"_"&amp;T$3,データシート2!$A:$SI,MATCH($R$2&amp;"_"&amp;$C48,データシート2!$A$1:$SI$1,0),0)</f>
        <v>0</v>
      </c>
      <c r="U48" s="1057">
        <f>VLOOKUP($D$3&amp;"_"&amp;U$3,データシート2!$A:$SI,MATCH($R$2&amp;"_"&amp;$C48,データシート2!$A$1:$SI$1,0),0)</f>
        <v>0</v>
      </c>
      <c r="V48" s="1057">
        <f>VLOOKUP($D$3&amp;"_"&amp;V$3,データシート2!$A:$SI,MATCH($R$2&amp;"_"&amp;$C48,データシート2!$A$1:$SI$1,0),0)</f>
        <v>0</v>
      </c>
      <c r="W48" s="1057">
        <f>VLOOKUP($D$3&amp;"_"&amp;W$3,データシート2!$A:$SI,MATCH($R$2&amp;"_"&amp;$C48,データシート2!$A$1:$SI$1,0),0)</f>
        <v>0</v>
      </c>
      <c r="X48" s="1057">
        <f>VLOOKUP($D$3&amp;"_"&amp;X$3,データシート2!$A:$SI,MATCH($R$2&amp;"_"&amp;$C48,データシート2!$A$1:$SI$1,0),0)</f>
        <v>0</v>
      </c>
      <c r="Y48" s="1057">
        <f>VLOOKUP($D$3&amp;"_"&amp;Y$3,データシート2!$A:$SI,MATCH($R$2&amp;"_"&amp;$C48,データシート2!$A$1:$SI$1,0),0)</f>
        <v>0</v>
      </c>
      <c r="Z48" s="1057">
        <f>VLOOKUP($D$3&amp;"_"&amp;Z$3,データシート2!$A:$SI,MATCH($R$2&amp;"_"&amp;$C48,データシート2!$A$1:$SI$1,0),0)</f>
        <v>0</v>
      </c>
      <c r="AA48" s="1057">
        <f>VLOOKUP($D$3&amp;"_"&amp;AA$3,データシート2!$A:$SI,MATCH($R$2&amp;"_"&amp;$C48,データシート2!$A$1:$SI$1,0),0)</f>
        <v>0</v>
      </c>
      <c r="AB48" s="1058">
        <f>VLOOKUP($D$3&amp;"_"&amp;AB$3,データシート2!$A:$SI,MATCH($R$2&amp;"_"&amp;$C48,データシート2!$A$1:$SI$1,0),0)</f>
        <v>0</v>
      </c>
      <c r="AE48" s="833" t="str">
        <f t="shared" si="8"/>
        <v/>
      </c>
      <c r="AF48" s="862">
        <f t="shared" si="6"/>
        <v>28</v>
      </c>
      <c r="AG48" s="863" t="str">
        <f t="shared" si="7"/>
        <v>電子部品・デバイス・電子回路製造業</v>
      </c>
      <c r="AH48" s="862" t="str">
        <f t="shared" si="9"/>
        <v/>
      </c>
      <c r="AI48" s="864" t="str">
        <f t="shared" si="10"/>
        <v/>
      </c>
      <c r="AJ48" s="865">
        <f>VLOOKUP($AG$3&amp;"_"&amp;AJ$3,データシート2!$A:$SI,MATCH($AJ$2&amp;"_"&amp;$AF48,データシート2!$A$1:$SI$1,0),0)</f>
        <v>581</v>
      </c>
      <c r="AK48" s="866">
        <f>VLOOKUP($AG$3&amp;"_"&amp;AK$3,データシート2!$A:$SI,MATCH($AJ$2&amp;"_"&amp;$AF48,データシート2!$A$1:$SI$1,0),0)</f>
        <v>590</v>
      </c>
      <c r="AL48" s="866">
        <f>VLOOKUP($AG$3&amp;"_"&amp;AL$3,データシート2!$A:$SI,MATCH($AJ$2&amp;"_"&amp;$AF48,データシート2!$A$1:$SI$1,0),0)</f>
        <v>556</v>
      </c>
      <c r="AM48" s="866">
        <f>VLOOKUP($AG$3&amp;"_"&amp;AM$3,データシート2!$A:$SI,MATCH($AJ$2&amp;"_"&amp;$AF48,データシート2!$A$1:$SI$1,0),0)</f>
        <v>526</v>
      </c>
      <c r="AN48" s="867">
        <f>VLOOKUP($AG$3&amp;"_"&amp;AN$3,データシート2!$A:$SI,MATCH($AJ$2&amp;"_"&amp;$AF48,データシート2!$A$1:$SI$1,0),0)</f>
        <v>545</v>
      </c>
      <c r="AO48" s="867">
        <f>VLOOKUP($AG$3&amp;"_"&amp;AO$3,データシート2!$A:$SI,MATCH($AJ$2&amp;"_"&amp;$AF48,データシート2!$A$1:$SI$1,0),0)</f>
        <v>526</v>
      </c>
      <c r="AP48" s="867">
        <f>VLOOKUP($AG$3&amp;"_"&amp;AP$3,データシート2!$A:$SI,MATCH($AJ$2&amp;"_"&amp;$AF48,データシート2!$A$1:$SI$1,0),0)</f>
        <v>523</v>
      </c>
      <c r="AQ48" s="867">
        <f>VLOOKUP($AG$3&amp;"_"&amp;AQ$3,データシート2!$A:$SI,MATCH($AJ$2&amp;"_"&amp;$AF48,データシート2!$A$1:$SI$1,0),0)</f>
        <v>527</v>
      </c>
      <c r="AR48" s="867">
        <f>VLOOKUP($AG$3&amp;"_"&amp;AR$3,データシート2!$A:$SI,MATCH($AJ$2&amp;"_"&amp;$AF48,データシート2!$A$1:$SI$1,0),0)</f>
        <v>527</v>
      </c>
      <c r="AS48" s="868">
        <f>VLOOKUP($AG$3&amp;"_"&amp;AS$3,データシート2!$A:$SI,MATCH($AJ$2&amp;"_"&amp;$AF48,データシート2!$A$1:$SI$1,0),0)</f>
        <v>506</v>
      </c>
      <c r="AT48" s="866">
        <f>VLOOKUP($AG$3&amp;"_"&amp;AT$3,データシート2!$A:$SI,MATCH($AT$2&amp;"_"&amp;$AF48,データシート2!$A$1:$SI$1,0),0)</f>
        <v>16295.723371</v>
      </c>
      <c r="AU48" s="866">
        <f>VLOOKUP($AG$3&amp;"_"&amp;AU$3,データシート2!$A:$SI,MATCH($AT$2&amp;"_"&amp;$AF48,データシート2!$A$1:$SI$1,0),0)</f>
        <v>16782.536</v>
      </c>
      <c r="AV48" s="866">
        <f>VLOOKUP($AG$3&amp;"_"&amp;AV$3,データシート2!$A:$SI,MATCH($AT$2&amp;"_"&amp;$AF48,データシート2!$A$1:$SI$1,0),0)</f>
        <v>15123</v>
      </c>
      <c r="AW48" s="866">
        <f>VLOOKUP($AG$3&amp;"_"&amp;AW$3,データシート2!$A:$SI,MATCH($AT$2&amp;"_"&amp;$AF48,データシート2!$A$1:$SI$1,0),0)</f>
        <v>15436.683999999999</v>
      </c>
      <c r="AX48" s="866">
        <f>VLOOKUP($AG$3&amp;"_"&amp;AX$3,データシート2!$A:$SI,MATCH($AT$2&amp;"_"&amp;$AF48,データシート2!$A$1:$SI$1,0),0)</f>
        <v>16978.343000000001</v>
      </c>
      <c r="AY48" s="866">
        <f>VLOOKUP($AG$3&amp;"_"&amp;AY$3,データシート2!$A:$SI,MATCH($AT$2&amp;"_"&amp;$AF48,データシート2!$A$1:$SI$1,0),0)</f>
        <v>15999.736999999999</v>
      </c>
      <c r="AZ48" s="866">
        <f>VLOOKUP($AG$3&amp;"_"&amp;AZ$3,データシート2!$A:$SI,MATCH($AT$2&amp;"_"&amp;$AF48,データシート2!$A$1:$SI$1,0),0)</f>
        <v>17642.789499999999</v>
      </c>
      <c r="BA48" s="866">
        <f>VLOOKUP($AG$3&amp;"_"&amp;BA$3,データシート2!$A:$SI,MATCH($AT$2&amp;"_"&amp;$AF48,データシート2!$A$1:$SI$1,0),0)</f>
        <v>17254.8786</v>
      </c>
      <c r="BB48" s="866">
        <f>VLOOKUP($AG$3&amp;"_"&amp;BB$3,データシート2!$A:$SI,MATCH($AT$2&amp;"_"&amp;$AF48,データシート2!$A$1:$SI$1,0),0)</f>
        <v>17461.819</v>
      </c>
      <c r="BC48" s="869">
        <f>VLOOKUP($AG$3&amp;"_"&amp;BC$3,データシート2!$A:$SI,MATCH($AT$2&amp;"_"&amp;$AF48,データシート2!$A$1:$SI$1,0),0)</f>
        <v>16944.114000000001</v>
      </c>
    </row>
    <row r="49" spans="2:55" s="842" customFormat="1" ht="16.5" customHeight="1">
      <c r="B49" s="833"/>
      <c r="C49" s="862">
        <v>29</v>
      </c>
      <c r="D49" s="863" t="s">
        <v>341</v>
      </c>
      <c r="E49" s="862"/>
      <c r="F49" s="864"/>
      <c r="G49" s="865">
        <f>VLOOKUP($D$3&amp;"_"&amp;G$3,データシート2!$A:$SI,MATCH($G$2&amp;"_"&amp;$C49,データシート2!$A$1:$SI$1,0),0)</f>
        <v>0</v>
      </c>
      <c r="H49" s="866">
        <f>VLOOKUP($D$3&amp;"_"&amp;H$3,データシート2!$A:$SI,MATCH($G$2&amp;"_"&amp;$C49,データシート2!$A$1:$SI$1,0),0)</f>
        <v>0</v>
      </c>
      <c r="I49" s="866">
        <f>VLOOKUP($D$3&amp;"_"&amp;I$3,データシート2!$A:$SI,MATCH($G$2&amp;"_"&amp;$C49,データシート2!$A$1:$SI$1,0),0)</f>
        <v>0</v>
      </c>
      <c r="J49" s="866">
        <f>VLOOKUP($D$3&amp;"_"&amp;J$3,データシート2!$A:$SI,MATCH($G$2&amp;"_"&amp;$C49,データシート2!$A$1:$SI$1,0),0)</f>
        <v>0</v>
      </c>
      <c r="K49" s="867">
        <f>VLOOKUP($D$3&amp;"_"&amp;K$3,データシート2!$A:$SI,MATCH($G$2&amp;"_"&amp;$C49,データシート2!$A$1:$SI$1,0),0)</f>
        <v>0</v>
      </c>
      <c r="L49" s="867">
        <f>VLOOKUP($D$3&amp;"_"&amp;L$3,データシート2!$A:$SI,MATCH($G$2&amp;"_"&amp;$C49,データシート2!$A$1:$SI$1,0),0)</f>
        <v>0</v>
      </c>
      <c r="M49" s="867">
        <f>VLOOKUP($D$3&amp;"_"&amp;M$3,データシート2!$A:$SI,MATCH($G$2&amp;"_"&amp;$C49,データシート2!$A$1:$SI$1,0),0)</f>
        <v>0</v>
      </c>
      <c r="N49" s="867">
        <f>VLOOKUP($D$3&amp;"_"&amp;N$3,データシート2!$A:$SI,MATCH($G$2&amp;"_"&amp;$C49,データシート2!$A$1:$SI$1,0),0)</f>
        <v>0</v>
      </c>
      <c r="O49" s="867">
        <f>VLOOKUP($D$3&amp;"_"&amp;O$3,データシート2!$A:$SI,MATCH($G$2&amp;"_"&amp;$C49,データシート2!$A$1:$SI$1,0),0)</f>
        <v>0</v>
      </c>
      <c r="P49" s="867">
        <f>VLOOKUP($D$3&amp;"_"&amp;P$3,データシート2!$A:$SI,MATCH($G$2&amp;"_"&amp;$C49,データシート2!$A$1:$SI$1,0),0)</f>
        <v>0</v>
      </c>
      <c r="Q49" s="868">
        <f>VLOOKUP($D$3&amp;"_"&amp;Q$3,データシート2!$A:$SI,MATCH($G$2&amp;"_"&amp;$C49,データシート2!$A$1:$SI$1,0),0)</f>
        <v>0</v>
      </c>
      <c r="R49" s="1056">
        <f>VLOOKUP($D$3&amp;"_"&amp;R$3,データシート2!$A:$SI,MATCH($R$2&amp;"_"&amp;$C49,データシート2!$A$1:$SI$1,0),0)</f>
        <v>0</v>
      </c>
      <c r="S49" s="1057">
        <f>VLOOKUP($D$3&amp;"_"&amp;S$3,データシート2!$A:$SI,MATCH($R$2&amp;"_"&amp;$C49,データシート2!$A$1:$SI$1,0),0)</f>
        <v>0</v>
      </c>
      <c r="T49" s="1057">
        <f>VLOOKUP($D$3&amp;"_"&amp;T$3,データシート2!$A:$SI,MATCH($R$2&amp;"_"&amp;$C49,データシート2!$A$1:$SI$1,0),0)</f>
        <v>0</v>
      </c>
      <c r="U49" s="1057">
        <f>VLOOKUP($D$3&amp;"_"&amp;U$3,データシート2!$A:$SI,MATCH($R$2&amp;"_"&amp;$C49,データシート2!$A$1:$SI$1,0),0)</f>
        <v>0</v>
      </c>
      <c r="V49" s="1057">
        <f>VLOOKUP($D$3&amp;"_"&amp;V$3,データシート2!$A:$SI,MATCH($R$2&amp;"_"&amp;$C49,データシート2!$A$1:$SI$1,0),0)</f>
        <v>0</v>
      </c>
      <c r="W49" s="1057">
        <f>VLOOKUP($D$3&amp;"_"&amp;W$3,データシート2!$A:$SI,MATCH($R$2&amp;"_"&amp;$C49,データシート2!$A$1:$SI$1,0),0)</f>
        <v>0</v>
      </c>
      <c r="X49" s="1057">
        <f>VLOOKUP($D$3&amp;"_"&amp;X$3,データシート2!$A:$SI,MATCH($R$2&amp;"_"&amp;$C49,データシート2!$A$1:$SI$1,0),0)</f>
        <v>0</v>
      </c>
      <c r="Y49" s="1057">
        <f>VLOOKUP($D$3&amp;"_"&amp;Y$3,データシート2!$A:$SI,MATCH($R$2&amp;"_"&amp;$C49,データシート2!$A$1:$SI$1,0),0)</f>
        <v>0</v>
      </c>
      <c r="Z49" s="1057">
        <f>VLOOKUP($D$3&amp;"_"&amp;Z$3,データシート2!$A:$SI,MATCH($R$2&amp;"_"&amp;$C49,データシート2!$A$1:$SI$1,0),0)</f>
        <v>0</v>
      </c>
      <c r="AA49" s="1057">
        <f>VLOOKUP($D$3&amp;"_"&amp;AA$3,データシート2!$A:$SI,MATCH($R$2&amp;"_"&amp;$C49,データシート2!$A$1:$SI$1,0),0)</f>
        <v>0</v>
      </c>
      <c r="AB49" s="1058">
        <f>VLOOKUP($D$3&amp;"_"&amp;AB$3,データシート2!$A:$SI,MATCH($R$2&amp;"_"&amp;$C49,データシート2!$A$1:$SI$1,0),0)</f>
        <v>0</v>
      </c>
      <c r="AE49" s="833" t="str">
        <f t="shared" si="8"/>
        <v/>
      </c>
      <c r="AF49" s="862">
        <f t="shared" si="6"/>
        <v>29</v>
      </c>
      <c r="AG49" s="863" t="str">
        <f t="shared" si="7"/>
        <v>電気機械器具製造業</v>
      </c>
      <c r="AH49" s="862" t="str">
        <f t="shared" si="9"/>
        <v/>
      </c>
      <c r="AI49" s="864" t="str">
        <f t="shared" si="10"/>
        <v/>
      </c>
      <c r="AJ49" s="865">
        <f>VLOOKUP($AG$3&amp;"_"&amp;AJ$3,データシート2!$A:$SI,MATCH($AJ$2&amp;"_"&amp;$AF49,データシート2!$A$1:$SI$1,0),0)</f>
        <v>294</v>
      </c>
      <c r="AK49" s="866">
        <f>VLOOKUP($AG$3&amp;"_"&amp;AK$3,データシート2!$A:$SI,MATCH($AJ$2&amp;"_"&amp;$AF49,データシート2!$A$1:$SI$1,0),0)</f>
        <v>310</v>
      </c>
      <c r="AL49" s="866">
        <f>VLOOKUP($AG$3&amp;"_"&amp;AL$3,データシート2!$A:$SI,MATCH($AJ$2&amp;"_"&amp;$AF49,データシート2!$A$1:$SI$1,0),0)</f>
        <v>305</v>
      </c>
      <c r="AM49" s="866">
        <f>VLOOKUP($AG$3&amp;"_"&amp;AM$3,データシート2!$A:$SI,MATCH($AJ$2&amp;"_"&amp;$AF49,データシート2!$A$1:$SI$1,0),0)</f>
        <v>290</v>
      </c>
      <c r="AN49" s="867">
        <f>VLOOKUP($AG$3&amp;"_"&amp;AN$3,データシート2!$A:$SI,MATCH($AJ$2&amp;"_"&amp;$AF49,データシート2!$A$1:$SI$1,0),0)</f>
        <v>305</v>
      </c>
      <c r="AO49" s="867">
        <f>VLOOKUP($AG$3&amp;"_"&amp;AO$3,データシート2!$A:$SI,MATCH($AJ$2&amp;"_"&amp;$AF49,データシート2!$A$1:$SI$1,0),0)</f>
        <v>300</v>
      </c>
      <c r="AP49" s="867">
        <f>VLOOKUP($AG$3&amp;"_"&amp;AP$3,データシート2!$A:$SI,MATCH($AJ$2&amp;"_"&amp;$AF49,データシート2!$A$1:$SI$1,0),0)</f>
        <v>301</v>
      </c>
      <c r="AQ49" s="867">
        <f>VLOOKUP($AG$3&amp;"_"&amp;AQ$3,データシート2!$A:$SI,MATCH($AJ$2&amp;"_"&amp;$AF49,データシート2!$A$1:$SI$1,0),0)</f>
        <v>297</v>
      </c>
      <c r="AR49" s="867">
        <f>VLOOKUP($AG$3&amp;"_"&amp;AR$3,データシート2!$A:$SI,MATCH($AJ$2&amp;"_"&amp;$AF49,データシート2!$A$1:$SI$1,0),0)</f>
        <v>312</v>
      </c>
      <c r="AS49" s="868">
        <f>VLOOKUP($AG$3&amp;"_"&amp;AS$3,データシート2!$A:$SI,MATCH($AJ$2&amp;"_"&amp;$AF49,データシート2!$A$1:$SI$1,0),0)</f>
        <v>307</v>
      </c>
      <c r="AT49" s="866">
        <f>VLOOKUP($AG$3&amp;"_"&amp;AT$3,データシート2!$A:$SI,MATCH($AT$2&amp;"_"&amp;$AF49,データシート2!$A$1:$SI$1,0),0)</f>
        <v>4138.2990000000009</v>
      </c>
      <c r="AU49" s="866">
        <f>VLOOKUP($AG$3&amp;"_"&amp;AU$3,データシート2!$A:$SI,MATCH($AT$2&amp;"_"&amp;$AF49,データシート2!$A$1:$SI$1,0),0)</f>
        <v>4218.0910000000003</v>
      </c>
      <c r="AV49" s="866">
        <f>VLOOKUP($AG$3&amp;"_"&amp;AV$3,データシート2!$A:$SI,MATCH($AT$2&amp;"_"&amp;$AF49,データシート2!$A$1:$SI$1,0),0)</f>
        <v>4023.944</v>
      </c>
      <c r="AW49" s="866">
        <f>VLOOKUP($AG$3&amp;"_"&amp;AW$3,データシート2!$A:$SI,MATCH($AT$2&amp;"_"&amp;$AF49,データシート2!$A$1:$SI$1,0),0)</f>
        <v>4429.1769999999997</v>
      </c>
      <c r="AX49" s="866">
        <f>VLOOKUP($AG$3&amp;"_"&amp;AX$3,データシート2!$A:$SI,MATCH($AT$2&amp;"_"&amp;$AF49,データシート2!$A$1:$SI$1,0),0)</f>
        <v>4987.058</v>
      </c>
      <c r="AY49" s="866">
        <f>VLOOKUP($AG$3&amp;"_"&amp;AY$3,データシート2!$A:$SI,MATCH($AT$2&amp;"_"&amp;$AF49,データシート2!$A$1:$SI$1,0),0)</f>
        <v>5020.9859999999999</v>
      </c>
      <c r="AZ49" s="866">
        <f>VLOOKUP($AG$3&amp;"_"&amp;AZ$3,データシート2!$A:$SI,MATCH($AT$2&amp;"_"&amp;$AF49,データシート2!$A$1:$SI$1,0),0)</f>
        <v>4868.6989999999996</v>
      </c>
      <c r="BA49" s="866">
        <f>VLOOKUP($AG$3&amp;"_"&amp;BA$3,データシート2!$A:$SI,MATCH($AT$2&amp;"_"&amp;$AF49,データシート2!$A$1:$SI$1,0),0)</f>
        <v>4630.5870000000004</v>
      </c>
      <c r="BB49" s="866">
        <f>VLOOKUP($AG$3&amp;"_"&amp;BB$3,データシート2!$A:$SI,MATCH($AT$2&amp;"_"&amp;$AF49,データシート2!$A$1:$SI$1,0),0)</f>
        <v>4576.2520000000004</v>
      </c>
      <c r="BC49" s="869">
        <f>VLOOKUP($AG$3&amp;"_"&amp;BC$3,データシート2!$A:$SI,MATCH($AT$2&amp;"_"&amp;$AF49,データシート2!$A$1:$SI$1,0),0)</f>
        <v>4342.8019999999997</v>
      </c>
    </row>
    <row r="50" spans="2:55" s="842" customFormat="1" ht="16.5" customHeight="1">
      <c r="B50" s="833"/>
      <c r="C50" s="862">
        <v>30</v>
      </c>
      <c r="D50" s="863" t="s">
        <v>342</v>
      </c>
      <c r="E50" s="862"/>
      <c r="F50" s="864"/>
      <c r="G50" s="865">
        <f>VLOOKUP($D$3&amp;"_"&amp;G$3,データシート2!$A:$SI,MATCH($G$2&amp;"_"&amp;$C50,データシート2!$A$1:$SI$1,0),0)</f>
        <v>0</v>
      </c>
      <c r="H50" s="866">
        <f>VLOOKUP($D$3&amp;"_"&amp;H$3,データシート2!$A:$SI,MATCH($G$2&amp;"_"&amp;$C50,データシート2!$A$1:$SI$1,0),0)</f>
        <v>0</v>
      </c>
      <c r="I50" s="866">
        <f>VLOOKUP($D$3&amp;"_"&amp;I$3,データシート2!$A:$SI,MATCH($G$2&amp;"_"&amp;$C50,データシート2!$A$1:$SI$1,0),0)</f>
        <v>0</v>
      </c>
      <c r="J50" s="866">
        <f>VLOOKUP($D$3&amp;"_"&amp;J$3,データシート2!$A:$SI,MATCH($G$2&amp;"_"&amp;$C50,データシート2!$A$1:$SI$1,0),0)</f>
        <v>0</v>
      </c>
      <c r="K50" s="867">
        <f>VLOOKUP($D$3&amp;"_"&amp;K$3,データシート2!$A:$SI,MATCH($G$2&amp;"_"&amp;$C50,データシート2!$A$1:$SI$1,0),0)</f>
        <v>0</v>
      </c>
      <c r="L50" s="867">
        <f>VLOOKUP($D$3&amp;"_"&amp;L$3,データシート2!$A:$SI,MATCH($G$2&amp;"_"&amp;$C50,データシート2!$A$1:$SI$1,0),0)</f>
        <v>0</v>
      </c>
      <c r="M50" s="867">
        <f>VLOOKUP($D$3&amp;"_"&amp;M$3,データシート2!$A:$SI,MATCH($G$2&amp;"_"&amp;$C50,データシート2!$A$1:$SI$1,0),0)</f>
        <v>0</v>
      </c>
      <c r="N50" s="867">
        <f>VLOOKUP($D$3&amp;"_"&amp;N$3,データシート2!$A:$SI,MATCH($G$2&amp;"_"&amp;$C50,データシート2!$A$1:$SI$1,0),0)</f>
        <v>0</v>
      </c>
      <c r="O50" s="867">
        <f>VLOOKUP($D$3&amp;"_"&amp;O$3,データシート2!$A:$SI,MATCH($G$2&amp;"_"&amp;$C50,データシート2!$A$1:$SI$1,0),0)</f>
        <v>0</v>
      </c>
      <c r="P50" s="867">
        <f>VLOOKUP($D$3&amp;"_"&amp;P$3,データシート2!$A:$SI,MATCH($G$2&amp;"_"&amp;$C50,データシート2!$A$1:$SI$1,0),0)</f>
        <v>0</v>
      </c>
      <c r="Q50" s="868">
        <f>VLOOKUP($D$3&amp;"_"&amp;Q$3,データシート2!$A:$SI,MATCH($G$2&amp;"_"&amp;$C50,データシート2!$A$1:$SI$1,0),0)</f>
        <v>0</v>
      </c>
      <c r="R50" s="1056">
        <f>VLOOKUP($D$3&amp;"_"&amp;R$3,データシート2!$A:$SI,MATCH($R$2&amp;"_"&amp;$C50,データシート2!$A$1:$SI$1,0),0)</f>
        <v>0</v>
      </c>
      <c r="S50" s="1057">
        <f>VLOOKUP($D$3&amp;"_"&amp;S$3,データシート2!$A:$SI,MATCH($R$2&amp;"_"&amp;$C50,データシート2!$A$1:$SI$1,0),0)</f>
        <v>0</v>
      </c>
      <c r="T50" s="1057">
        <f>VLOOKUP($D$3&amp;"_"&amp;T$3,データシート2!$A:$SI,MATCH($R$2&amp;"_"&amp;$C50,データシート2!$A$1:$SI$1,0),0)</f>
        <v>0</v>
      </c>
      <c r="U50" s="1057">
        <f>VLOOKUP($D$3&amp;"_"&amp;U$3,データシート2!$A:$SI,MATCH($R$2&amp;"_"&amp;$C50,データシート2!$A$1:$SI$1,0),0)</f>
        <v>0</v>
      </c>
      <c r="V50" s="1057">
        <f>VLOOKUP($D$3&amp;"_"&amp;V$3,データシート2!$A:$SI,MATCH($R$2&amp;"_"&amp;$C50,データシート2!$A$1:$SI$1,0),0)</f>
        <v>0</v>
      </c>
      <c r="W50" s="1057">
        <f>VLOOKUP($D$3&amp;"_"&amp;W$3,データシート2!$A:$SI,MATCH($R$2&amp;"_"&amp;$C50,データシート2!$A$1:$SI$1,0),0)</f>
        <v>0</v>
      </c>
      <c r="X50" s="1057">
        <f>VLOOKUP($D$3&amp;"_"&amp;X$3,データシート2!$A:$SI,MATCH($R$2&amp;"_"&amp;$C50,データシート2!$A$1:$SI$1,0),0)</f>
        <v>0</v>
      </c>
      <c r="Y50" s="1057">
        <f>VLOOKUP($D$3&amp;"_"&amp;Y$3,データシート2!$A:$SI,MATCH($R$2&amp;"_"&amp;$C50,データシート2!$A$1:$SI$1,0),0)</f>
        <v>0</v>
      </c>
      <c r="Z50" s="1057">
        <f>VLOOKUP($D$3&amp;"_"&amp;Z$3,データシート2!$A:$SI,MATCH($R$2&amp;"_"&amp;$C50,データシート2!$A$1:$SI$1,0),0)</f>
        <v>0</v>
      </c>
      <c r="AA50" s="1057">
        <f>VLOOKUP($D$3&amp;"_"&amp;AA$3,データシート2!$A:$SI,MATCH($R$2&amp;"_"&amp;$C50,データシート2!$A$1:$SI$1,0),0)</f>
        <v>0</v>
      </c>
      <c r="AB50" s="1058">
        <f>VLOOKUP($D$3&amp;"_"&amp;AB$3,データシート2!$A:$SI,MATCH($R$2&amp;"_"&amp;$C50,データシート2!$A$1:$SI$1,0),0)</f>
        <v>0</v>
      </c>
      <c r="AE50" s="833" t="str">
        <f t="shared" si="8"/>
        <v/>
      </c>
      <c r="AF50" s="862">
        <f t="shared" si="6"/>
        <v>30</v>
      </c>
      <c r="AG50" s="863" t="str">
        <f t="shared" si="7"/>
        <v>情報通信機械器具製造業</v>
      </c>
      <c r="AH50" s="862" t="str">
        <f t="shared" si="9"/>
        <v/>
      </c>
      <c r="AI50" s="864" t="str">
        <f t="shared" si="10"/>
        <v/>
      </c>
      <c r="AJ50" s="865">
        <f>VLOOKUP($AG$3&amp;"_"&amp;AJ$3,データシート2!$A:$SI,MATCH($AJ$2&amp;"_"&amp;$AF50,データシート2!$A$1:$SI$1,0),0)</f>
        <v>105</v>
      </c>
      <c r="AK50" s="866">
        <f>VLOOKUP($AG$3&amp;"_"&amp;AK$3,データシート2!$A:$SI,MATCH($AJ$2&amp;"_"&amp;$AF50,データシート2!$A$1:$SI$1,0),0)</f>
        <v>107</v>
      </c>
      <c r="AL50" s="866">
        <f>VLOOKUP($AG$3&amp;"_"&amp;AL$3,データシート2!$A:$SI,MATCH($AJ$2&amp;"_"&amp;$AF50,データシート2!$A$1:$SI$1,0),0)</f>
        <v>97</v>
      </c>
      <c r="AM50" s="866">
        <f>VLOOKUP($AG$3&amp;"_"&amp;AM$3,データシート2!$A:$SI,MATCH($AJ$2&amp;"_"&amp;$AF50,データシート2!$A$1:$SI$1,0),0)</f>
        <v>112</v>
      </c>
      <c r="AN50" s="867">
        <f>VLOOKUP($AG$3&amp;"_"&amp;AN$3,データシート2!$A:$SI,MATCH($AJ$2&amp;"_"&amp;$AF50,データシート2!$A$1:$SI$1,0),0)</f>
        <v>82</v>
      </c>
      <c r="AO50" s="867">
        <f>VLOOKUP($AG$3&amp;"_"&amp;AO$3,データシート2!$A:$SI,MATCH($AJ$2&amp;"_"&amp;$AF50,データシート2!$A$1:$SI$1,0),0)</f>
        <v>78</v>
      </c>
      <c r="AP50" s="867">
        <f>VLOOKUP($AG$3&amp;"_"&amp;AP$3,データシート2!$A:$SI,MATCH($AJ$2&amp;"_"&amp;$AF50,データシート2!$A$1:$SI$1,0),0)</f>
        <v>78</v>
      </c>
      <c r="AQ50" s="867">
        <f>VLOOKUP($AG$3&amp;"_"&amp;AQ$3,データシート2!$A:$SI,MATCH($AJ$2&amp;"_"&amp;$AF50,データシート2!$A$1:$SI$1,0),0)</f>
        <v>73</v>
      </c>
      <c r="AR50" s="867">
        <f>VLOOKUP($AG$3&amp;"_"&amp;AR$3,データシート2!$A:$SI,MATCH($AJ$2&amp;"_"&amp;$AF50,データシート2!$A$1:$SI$1,0),0)</f>
        <v>78</v>
      </c>
      <c r="AS50" s="868">
        <f>VLOOKUP($AG$3&amp;"_"&amp;AS$3,データシート2!$A:$SI,MATCH($AJ$2&amp;"_"&amp;$AF50,データシート2!$A$1:$SI$1,0),0)</f>
        <v>71</v>
      </c>
      <c r="AT50" s="866">
        <f>VLOOKUP($AG$3&amp;"_"&amp;AT$3,データシート2!$A:$SI,MATCH($AT$2&amp;"_"&amp;$AF50,データシート2!$A$1:$SI$1,0),0)</f>
        <v>1214.2989999999998</v>
      </c>
      <c r="AU50" s="866">
        <f>VLOOKUP($AG$3&amp;"_"&amp;AU$3,データシート2!$A:$SI,MATCH($AT$2&amp;"_"&amp;$AF50,データシート2!$A$1:$SI$1,0),0)</f>
        <v>1201.0219999999999</v>
      </c>
      <c r="AV50" s="866">
        <f>VLOOKUP($AG$3&amp;"_"&amp;AV$3,データシート2!$A:$SI,MATCH($AT$2&amp;"_"&amp;$AF50,データシート2!$A$1:$SI$1,0),0)</f>
        <v>1035.3019999999999</v>
      </c>
      <c r="AW50" s="866">
        <f>VLOOKUP($AG$3&amp;"_"&amp;AW$3,データシート2!$A:$SI,MATCH($AT$2&amp;"_"&amp;$AF50,データシート2!$A$1:$SI$1,0),0)</f>
        <v>1433.431</v>
      </c>
      <c r="AX50" s="866">
        <f>VLOOKUP($AG$3&amp;"_"&amp;AX$3,データシート2!$A:$SI,MATCH($AT$2&amp;"_"&amp;$AF50,データシート2!$A$1:$SI$1,0),0)</f>
        <v>811.24800000000005</v>
      </c>
      <c r="AY50" s="866">
        <f>VLOOKUP($AG$3&amp;"_"&amp;AY$3,データシート2!$A:$SI,MATCH($AT$2&amp;"_"&amp;$AF50,データシート2!$A$1:$SI$1,0),0)</f>
        <v>745.27300000000002</v>
      </c>
      <c r="AZ50" s="866">
        <f>VLOOKUP($AG$3&amp;"_"&amp;AZ$3,データシート2!$A:$SI,MATCH($AT$2&amp;"_"&amp;$AF50,データシート2!$A$1:$SI$1,0),0)</f>
        <v>691.50900000000001</v>
      </c>
      <c r="BA50" s="866">
        <f>VLOOKUP($AG$3&amp;"_"&amp;BA$3,データシート2!$A:$SI,MATCH($AT$2&amp;"_"&amp;$AF50,データシート2!$A$1:$SI$1,0),0)</f>
        <v>616.95699999999999</v>
      </c>
      <c r="BB50" s="866">
        <f>VLOOKUP($AG$3&amp;"_"&amp;BB$3,データシート2!$A:$SI,MATCH($AT$2&amp;"_"&amp;$AF50,データシート2!$A$1:$SI$1,0),0)</f>
        <v>633.59199999999998</v>
      </c>
      <c r="BC50" s="869">
        <f>VLOOKUP($AG$3&amp;"_"&amp;BC$3,データシート2!$A:$SI,MATCH($AT$2&amp;"_"&amp;$AF50,データシート2!$A$1:$SI$1,0),0)</f>
        <v>559.98</v>
      </c>
    </row>
    <row r="51" spans="2:55" s="842" customFormat="1" ht="16.5" customHeight="1">
      <c r="B51" s="833"/>
      <c r="C51" s="862">
        <v>31</v>
      </c>
      <c r="D51" s="863" t="s">
        <v>343</v>
      </c>
      <c r="E51" s="862"/>
      <c r="F51" s="864"/>
      <c r="G51" s="865">
        <f>VLOOKUP($D$3&amp;"_"&amp;G$3,データシート2!$A:$SI,MATCH($G$2&amp;"_"&amp;$C51,データシート2!$A$1:$SI$1,0),0)</f>
        <v>0</v>
      </c>
      <c r="H51" s="866">
        <f>VLOOKUP($D$3&amp;"_"&amp;H$3,データシート2!$A:$SI,MATCH($G$2&amp;"_"&amp;$C51,データシート2!$A$1:$SI$1,0),0)</f>
        <v>0</v>
      </c>
      <c r="I51" s="866">
        <f>VLOOKUP($D$3&amp;"_"&amp;I$3,データシート2!$A:$SI,MATCH($G$2&amp;"_"&amp;$C51,データシート2!$A$1:$SI$1,0),0)</f>
        <v>0</v>
      </c>
      <c r="J51" s="866">
        <f>VLOOKUP($D$3&amp;"_"&amp;J$3,データシート2!$A:$SI,MATCH($G$2&amp;"_"&amp;$C51,データシート2!$A$1:$SI$1,0),0)</f>
        <v>0</v>
      </c>
      <c r="K51" s="867">
        <f>VLOOKUP($D$3&amp;"_"&amp;K$3,データシート2!$A:$SI,MATCH($G$2&amp;"_"&amp;$C51,データシート2!$A$1:$SI$1,0),0)</f>
        <v>0</v>
      </c>
      <c r="L51" s="867">
        <f>VLOOKUP($D$3&amp;"_"&amp;L$3,データシート2!$A:$SI,MATCH($G$2&amp;"_"&amp;$C51,データシート2!$A$1:$SI$1,0),0)</f>
        <v>0</v>
      </c>
      <c r="M51" s="867">
        <f>VLOOKUP($D$3&amp;"_"&amp;M$3,データシート2!$A:$SI,MATCH($G$2&amp;"_"&amp;$C51,データシート2!$A$1:$SI$1,0),0)</f>
        <v>0</v>
      </c>
      <c r="N51" s="867">
        <f>VLOOKUP($D$3&amp;"_"&amp;N$3,データシート2!$A:$SI,MATCH($G$2&amp;"_"&amp;$C51,データシート2!$A$1:$SI$1,0),0)</f>
        <v>0</v>
      </c>
      <c r="O51" s="867">
        <f>VLOOKUP($D$3&amp;"_"&amp;O$3,データシート2!$A:$SI,MATCH($G$2&amp;"_"&amp;$C51,データシート2!$A$1:$SI$1,0),0)</f>
        <v>0</v>
      </c>
      <c r="P51" s="867">
        <f>VLOOKUP($D$3&amp;"_"&amp;P$3,データシート2!$A:$SI,MATCH($G$2&amp;"_"&amp;$C51,データシート2!$A$1:$SI$1,0),0)</f>
        <v>0</v>
      </c>
      <c r="Q51" s="868">
        <f>VLOOKUP($D$3&amp;"_"&amp;Q$3,データシート2!$A:$SI,MATCH($G$2&amp;"_"&amp;$C51,データシート2!$A$1:$SI$1,0),0)</f>
        <v>0</v>
      </c>
      <c r="R51" s="1056">
        <f>VLOOKUP($D$3&amp;"_"&amp;R$3,データシート2!$A:$SI,MATCH($R$2&amp;"_"&amp;$C51,データシート2!$A$1:$SI$1,0),0)</f>
        <v>0</v>
      </c>
      <c r="S51" s="1057">
        <f>VLOOKUP($D$3&amp;"_"&amp;S$3,データシート2!$A:$SI,MATCH($R$2&amp;"_"&amp;$C51,データシート2!$A$1:$SI$1,0),0)</f>
        <v>0</v>
      </c>
      <c r="T51" s="1057">
        <f>VLOOKUP($D$3&amp;"_"&amp;T$3,データシート2!$A:$SI,MATCH($R$2&amp;"_"&amp;$C51,データシート2!$A$1:$SI$1,0),0)</f>
        <v>0</v>
      </c>
      <c r="U51" s="1057">
        <f>VLOOKUP($D$3&amp;"_"&amp;U$3,データシート2!$A:$SI,MATCH($R$2&amp;"_"&amp;$C51,データシート2!$A$1:$SI$1,0),0)</f>
        <v>0</v>
      </c>
      <c r="V51" s="1057">
        <f>VLOOKUP($D$3&amp;"_"&amp;V$3,データシート2!$A:$SI,MATCH($R$2&amp;"_"&amp;$C51,データシート2!$A$1:$SI$1,0),0)</f>
        <v>0</v>
      </c>
      <c r="W51" s="1057">
        <f>VLOOKUP($D$3&amp;"_"&amp;W$3,データシート2!$A:$SI,MATCH($R$2&amp;"_"&amp;$C51,データシート2!$A$1:$SI$1,0),0)</f>
        <v>0</v>
      </c>
      <c r="X51" s="1057">
        <f>VLOOKUP($D$3&amp;"_"&amp;X$3,データシート2!$A:$SI,MATCH($R$2&amp;"_"&amp;$C51,データシート2!$A$1:$SI$1,0),0)</f>
        <v>0</v>
      </c>
      <c r="Y51" s="1057">
        <f>VLOOKUP($D$3&amp;"_"&amp;Y$3,データシート2!$A:$SI,MATCH($R$2&amp;"_"&amp;$C51,データシート2!$A$1:$SI$1,0),0)</f>
        <v>0</v>
      </c>
      <c r="Z51" s="1057">
        <f>VLOOKUP($D$3&amp;"_"&amp;Z$3,データシート2!$A:$SI,MATCH($R$2&amp;"_"&amp;$C51,データシート2!$A$1:$SI$1,0),0)</f>
        <v>0</v>
      </c>
      <c r="AA51" s="1057">
        <f>VLOOKUP($D$3&amp;"_"&amp;AA$3,データシート2!$A:$SI,MATCH($R$2&amp;"_"&amp;$C51,データシート2!$A$1:$SI$1,0),0)</f>
        <v>0</v>
      </c>
      <c r="AB51" s="1058">
        <f>VLOOKUP($D$3&amp;"_"&amp;AB$3,データシート2!$A:$SI,MATCH($R$2&amp;"_"&amp;$C51,データシート2!$A$1:$SI$1,0),0)</f>
        <v>0</v>
      </c>
      <c r="AE51" s="833" t="str">
        <f t="shared" si="8"/>
        <v/>
      </c>
      <c r="AF51" s="862">
        <f t="shared" si="6"/>
        <v>31</v>
      </c>
      <c r="AG51" s="863" t="str">
        <f t="shared" si="7"/>
        <v>輸送用機械器具製造業</v>
      </c>
      <c r="AH51" s="862" t="str">
        <f t="shared" si="9"/>
        <v/>
      </c>
      <c r="AI51" s="864" t="str">
        <f t="shared" si="10"/>
        <v/>
      </c>
      <c r="AJ51" s="865">
        <f>VLOOKUP($AG$3&amp;"_"&amp;AJ$3,データシート2!$A:$SI,MATCH($AJ$2&amp;"_"&amp;$AF51,データシート2!$A$1:$SI$1,0),0)</f>
        <v>880</v>
      </c>
      <c r="AK51" s="866">
        <f>VLOOKUP($AG$3&amp;"_"&amp;AK$3,データシート2!$A:$SI,MATCH($AJ$2&amp;"_"&amp;$AF51,データシート2!$A$1:$SI$1,0),0)</f>
        <v>905</v>
      </c>
      <c r="AL51" s="866">
        <f>VLOOKUP($AG$3&amp;"_"&amp;AL$3,データシート2!$A:$SI,MATCH($AJ$2&amp;"_"&amp;$AF51,データシート2!$A$1:$SI$1,0),0)</f>
        <v>928</v>
      </c>
      <c r="AM51" s="866">
        <f>VLOOKUP($AG$3&amp;"_"&amp;AM$3,データシート2!$A:$SI,MATCH($AJ$2&amp;"_"&amp;$AF51,データシート2!$A$1:$SI$1,0),0)</f>
        <v>955</v>
      </c>
      <c r="AN51" s="867">
        <f>VLOOKUP($AG$3&amp;"_"&amp;AN$3,データシート2!$A:$SI,MATCH($AJ$2&amp;"_"&amp;$AF51,データシート2!$A$1:$SI$1,0),0)</f>
        <v>978</v>
      </c>
      <c r="AO51" s="867">
        <f>VLOOKUP($AG$3&amp;"_"&amp;AO$3,データシート2!$A:$SI,MATCH($AJ$2&amp;"_"&amp;$AF51,データシート2!$A$1:$SI$1,0),0)</f>
        <v>1005</v>
      </c>
      <c r="AP51" s="867">
        <f>VLOOKUP($AG$3&amp;"_"&amp;AP$3,データシート2!$A:$SI,MATCH($AJ$2&amp;"_"&amp;$AF51,データシート2!$A$1:$SI$1,0),0)</f>
        <v>992</v>
      </c>
      <c r="AQ51" s="867">
        <f>VLOOKUP($AG$3&amp;"_"&amp;AQ$3,データシート2!$A:$SI,MATCH($AJ$2&amp;"_"&amp;$AF51,データシート2!$A$1:$SI$1,0),0)</f>
        <v>1023</v>
      </c>
      <c r="AR51" s="867">
        <f>VLOOKUP($AG$3&amp;"_"&amp;AR$3,データシート2!$A:$SI,MATCH($AJ$2&amp;"_"&amp;$AF51,データシート2!$A$1:$SI$1,0),0)</f>
        <v>1019</v>
      </c>
      <c r="AS51" s="868">
        <f>VLOOKUP($AG$3&amp;"_"&amp;AS$3,データシート2!$A:$SI,MATCH($AJ$2&amp;"_"&amp;$AF51,データシート2!$A$1:$SI$1,0),0)</f>
        <v>1022</v>
      </c>
      <c r="AT51" s="866">
        <f>VLOOKUP($AG$3&amp;"_"&amp;AT$3,データシート2!$A:$SI,MATCH($AT$2&amp;"_"&amp;$AF51,データシート2!$A$1:$SI$1,0),0)</f>
        <v>14740.389999999994</v>
      </c>
      <c r="AU51" s="866">
        <f>VLOOKUP($AG$3&amp;"_"&amp;AU$3,データシート2!$A:$SI,MATCH($AT$2&amp;"_"&amp;$AF51,データシート2!$A$1:$SI$1,0),0)</f>
        <v>15759.560100000001</v>
      </c>
      <c r="AV51" s="866">
        <f>VLOOKUP($AG$3&amp;"_"&amp;AV$3,データシート2!$A:$SI,MATCH($AT$2&amp;"_"&amp;$AF51,データシート2!$A$1:$SI$1,0),0)</f>
        <v>15594.0257</v>
      </c>
      <c r="AW51" s="866">
        <f>VLOOKUP($AG$3&amp;"_"&amp;AW$3,データシート2!$A:$SI,MATCH($AT$2&amp;"_"&amp;$AF51,データシート2!$A$1:$SI$1,0),0)</f>
        <v>17542.703099999999</v>
      </c>
      <c r="AX51" s="866">
        <f>VLOOKUP($AG$3&amp;"_"&amp;AX$3,データシート2!$A:$SI,MATCH($AT$2&amp;"_"&amp;$AF51,データシート2!$A$1:$SI$1,0),0)</f>
        <v>18792.277399999999</v>
      </c>
      <c r="AY51" s="866">
        <f>VLOOKUP($AG$3&amp;"_"&amp;AY$3,データシート2!$A:$SI,MATCH($AT$2&amp;"_"&amp;$AF51,データシート2!$A$1:$SI$1,0),0)</f>
        <v>18535.967000000001</v>
      </c>
      <c r="AZ51" s="866">
        <f>VLOOKUP($AG$3&amp;"_"&amp;AZ$3,データシート2!$A:$SI,MATCH($AT$2&amp;"_"&amp;$AF51,データシート2!$A$1:$SI$1,0),0)</f>
        <v>17714.957900000001</v>
      </c>
      <c r="BA51" s="866">
        <f>VLOOKUP($AG$3&amp;"_"&amp;BA$3,データシート2!$A:$SI,MATCH($AT$2&amp;"_"&amp;$AF51,データシート2!$A$1:$SI$1,0),0)</f>
        <v>17790.934300000001</v>
      </c>
      <c r="BB51" s="866">
        <f>VLOOKUP($AG$3&amp;"_"&amp;BB$3,データシート2!$A:$SI,MATCH($AT$2&amp;"_"&amp;$AF51,データシート2!$A$1:$SI$1,0),0)</f>
        <v>18014.091</v>
      </c>
      <c r="BC51" s="869">
        <f>VLOOKUP($AG$3&amp;"_"&amp;BC$3,データシート2!$A:$SI,MATCH($AT$2&amp;"_"&amp;$AF51,データシート2!$A$1:$SI$1,0),0)</f>
        <v>17455.352999999999</v>
      </c>
    </row>
    <row r="52" spans="2:55" s="842" customFormat="1" ht="16.5" customHeight="1">
      <c r="B52" s="844"/>
      <c r="C52" s="845">
        <v>32</v>
      </c>
      <c r="D52" s="846" t="s">
        <v>344</v>
      </c>
      <c r="E52" s="845"/>
      <c r="F52" s="847"/>
      <c r="G52" s="848">
        <f>VLOOKUP($D$3&amp;"_"&amp;G$3,データシート2!$A:$SI,MATCH($G$2&amp;"_"&amp;$C52,データシート2!$A$1:$SI$1,0),0)</f>
        <v>0</v>
      </c>
      <c r="H52" s="849">
        <f>VLOOKUP($D$3&amp;"_"&amp;H$3,データシート2!$A:$SI,MATCH($G$2&amp;"_"&amp;$C52,データシート2!$A$1:$SI$1,0),0)</f>
        <v>0</v>
      </c>
      <c r="I52" s="849">
        <f>VLOOKUP($D$3&amp;"_"&amp;I$3,データシート2!$A:$SI,MATCH($G$2&amp;"_"&amp;$C52,データシート2!$A$1:$SI$1,0),0)</f>
        <v>0</v>
      </c>
      <c r="J52" s="849">
        <f>VLOOKUP($D$3&amp;"_"&amp;J$3,データシート2!$A:$SI,MATCH($G$2&amp;"_"&amp;$C52,データシート2!$A$1:$SI$1,0),0)</f>
        <v>0</v>
      </c>
      <c r="K52" s="850">
        <f>VLOOKUP($D$3&amp;"_"&amp;K$3,データシート2!$A:$SI,MATCH($G$2&amp;"_"&amp;$C52,データシート2!$A$1:$SI$1,0),0)</f>
        <v>0</v>
      </c>
      <c r="L52" s="850">
        <f>VLOOKUP($D$3&amp;"_"&amp;L$3,データシート2!$A:$SI,MATCH($G$2&amp;"_"&amp;$C52,データシート2!$A$1:$SI$1,0),0)</f>
        <v>0</v>
      </c>
      <c r="M52" s="850">
        <f>VLOOKUP($D$3&amp;"_"&amp;M$3,データシート2!$A:$SI,MATCH($G$2&amp;"_"&amp;$C52,データシート2!$A$1:$SI$1,0),0)</f>
        <v>0</v>
      </c>
      <c r="N52" s="850">
        <f>VLOOKUP($D$3&amp;"_"&amp;N$3,データシート2!$A:$SI,MATCH($G$2&amp;"_"&amp;$C52,データシート2!$A$1:$SI$1,0),0)</f>
        <v>0</v>
      </c>
      <c r="O52" s="850">
        <f>VLOOKUP($D$3&amp;"_"&amp;O$3,データシート2!$A:$SI,MATCH($G$2&amp;"_"&amp;$C52,データシート2!$A$1:$SI$1,0),0)</f>
        <v>0</v>
      </c>
      <c r="P52" s="850">
        <f>VLOOKUP($D$3&amp;"_"&amp;P$3,データシート2!$A:$SI,MATCH($G$2&amp;"_"&amp;$C52,データシート2!$A$1:$SI$1,0),0)</f>
        <v>0</v>
      </c>
      <c r="Q52" s="851">
        <f>VLOOKUP($D$3&amp;"_"&amp;Q$3,データシート2!$A:$SI,MATCH($G$2&amp;"_"&amp;$C52,データシート2!$A$1:$SI$1,0),0)</f>
        <v>0</v>
      </c>
      <c r="R52" s="1049">
        <f>VLOOKUP($D$3&amp;"_"&amp;R$3,データシート2!$A:$SI,MATCH($R$2&amp;"_"&amp;$C52,データシート2!$A$1:$SI$1,0),0)</f>
        <v>0</v>
      </c>
      <c r="S52" s="1050">
        <f>VLOOKUP($D$3&amp;"_"&amp;S$3,データシート2!$A:$SI,MATCH($R$2&amp;"_"&amp;$C52,データシート2!$A$1:$SI$1,0),0)</f>
        <v>0</v>
      </c>
      <c r="T52" s="1050">
        <f>VLOOKUP($D$3&amp;"_"&amp;T$3,データシート2!$A:$SI,MATCH($R$2&amp;"_"&amp;$C52,データシート2!$A$1:$SI$1,0),0)</f>
        <v>0</v>
      </c>
      <c r="U52" s="1050">
        <f>VLOOKUP($D$3&amp;"_"&amp;U$3,データシート2!$A:$SI,MATCH($R$2&amp;"_"&amp;$C52,データシート2!$A$1:$SI$1,0),0)</f>
        <v>0</v>
      </c>
      <c r="V52" s="1050">
        <f>VLOOKUP($D$3&amp;"_"&amp;V$3,データシート2!$A:$SI,MATCH($R$2&amp;"_"&amp;$C52,データシート2!$A$1:$SI$1,0),0)</f>
        <v>0</v>
      </c>
      <c r="W52" s="1050">
        <f>VLOOKUP($D$3&amp;"_"&amp;W$3,データシート2!$A:$SI,MATCH($R$2&amp;"_"&amp;$C52,データシート2!$A$1:$SI$1,0),0)</f>
        <v>0</v>
      </c>
      <c r="X52" s="1050">
        <f>VLOOKUP($D$3&amp;"_"&amp;X$3,データシート2!$A:$SI,MATCH($R$2&amp;"_"&amp;$C52,データシート2!$A$1:$SI$1,0),0)</f>
        <v>0</v>
      </c>
      <c r="Y52" s="1050">
        <f>VLOOKUP($D$3&amp;"_"&amp;Y$3,データシート2!$A:$SI,MATCH($R$2&amp;"_"&amp;$C52,データシート2!$A$1:$SI$1,0),0)</f>
        <v>0</v>
      </c>
      <c r="Z52" s="1050">
        <f>VLOOKUP($D$3&amp;"_"&amp;Z$3,データシート2!$A:$SI,MATCH($R$2&amp;"_"&amp;$C52,データシート2!$A$1:$SI$1,0),0)</f>
        <v>0</v>
      </c>
      <c r="AA52" s="1050">
        <f>VLOOKUP($D$3&amp;"_"&amp;AA$3,データシート2!$A:$SI,MATCH($R$2&amp;"_"&amp;$C52,データシート2!$A$1:$SI$1,0),0)</f>
        <v>0</v>
      </c>
      <c r="AB52" s="1051">
        <f>VLOOKUP($D$3&amp;"_"&amp;AB$3,データシート2!$A:$SI,MATCH($R$2&amp;"_"&amp;$C52,データシート2!$A$1:$SI$1,0),0)</f>
        <v>0</v>
      </c>
      <c r="AE52" s="844" t="str">
        <f t="shared" si="8"/>
        <v/>
      </c>
      <c r="AF52" s="845">
        <f t="shared" si="6"/>
        <v>32</v>
      </c>
      <c r="AG52" s="846" t="str">
        <f t="shared" si="7"/>
        <v>その他の製造業</v>
      </c>
      <c r="AH52" s="845" t="str">
        <f t="shared" si="9"/>
        <v/>
      </c>
      <c r="AI52" s="847" t="str">
        <f t="shared" si="10"/>
        <v/>
      </c>
      <c r="AJ52" s="848">
        <f>VLOOKUP($AG$3&amp;"_"&amp;AJ$3,データシート2!$A:$SI,MATCH($AJ$2&amp;"_"&amp;$AF52,データシート2!$A$1:$SI$1,0),0)</f>
        <v>72</v>
      </c>
      <c r="AK52" s="849">
        <f>VLOOKUP($AG$3&amp;"_"&amp;AK$3,データシート2!$A:$SI,MATCH($AJ$2&amp;"_"&amp;$AF52,データシート2!$A$1:$SI$1,0),0)</f>
        <v>75</v>
      </c>
      <c r="AL52" s="849">
        <f>VLOOKUP($AG$3&amp;"_"&amp;AL$3,データシート2!$A:$SI,MATCH($AJ$2&amp;"_"&amp;$AF52,データシート2!$A$1:$SI$1,0),0)</f>
        <v>72</v>
      </c>
      <c r="AM52" s="849">
        <f>VLOOKUP($AG$3&amp;"_"&amp;AM$3,データシート2!$A:$SI,MATCH($AJ$2&amp;"_"&amp;$AF52,データシート2!$A$1:$SI$1,0),0)</f>
        <v>74</v>
      </c>
      <c r="AN52" s="850">
        <f>VLOOKUP($AG$3&amp;"_"&amp;AN$3,データシート2!$A:$SI,MATCH($AJ$2&amp;"_"&amp;$AF52,データシート2!$A$1:$SI$1,0),0)</f>
        <v>74</v>
      </c>
      <c r="AO52" s="850">
        <f>VLOOKUP($AG$3&amp;"_"&amp;AO$3,データシート2!$A:$SI,MATCH($AJ$2&amp;"_"&amp;$AF52,データシート2!$A$1:$SI$1,0),0)</f>
        <v>78</v>
      </c>
      <c r="AP52" s="850">
        <f>VLOOKUP($AG$3&amp;"_"&amp;AP$3,データシート2!$A:$SI,MATCH($AJ$2&amp;"_"&amp;$AF52,データシート2!$A$1:$SI$1,0),0)</f>
        <v>75</v>
      </c>
      <c r="AQ52" s="850">
        <f>VLOOKUP($AG$3&amp;"_"&amp;AQ$3,データシート2!$A:$SI,MATCH($AJ$2&amp;"_"&amp;$AF52,データシート2!$A$1:$SI$1,0),0)</f>
        <v>77</v>
      </c>
      <c r="AR52" s="850">
        <f>VLOOKUP($AG$3&amp;"_"&amp;AR$3,データシート2!$A:$SI,MATCH($AJ$2&amp;"_"&amp;$AF52,データシート2!$A$1:$SI$1,0),0)</f>
        <v>76</v>
      </c>
      <c r="AS52" s="851">
        <f>VLOOKUP($AG$3&amp;"_"&amp;AS$3,データシート2!$A:$SI,MATCH($AJ$2&amp;"_"&amp;$AF52,データシート2!$A$1:$SI$1,0),0)</f>
        <v>73</v>
      </c>
      <c r="AT52" s="849">
        <f>VLOOKUP($AG$3&amp;"_"&amp;AT$3,データシート2!$A:$SI,MATCH($AT$2&amp;"_"&amp;$AF52,データシート2!$A$1:$SI$1,0),0)</f>
        <v>514.87600000000009</v>
      </c>
      <c r="AU52" s="849">
        <f>VLOOKUP($AG$3&amp;"_"&amp;AU$3,データシート2!$A:$SI,MATCH($AT$2&amp;"_"&amp;$AF52,データシート2!$A$1:$SI$1,0),0)</f>
        <v>554.77599999999995</v>
      </c>
      <c r="AV52" s="849">
        <f>VLOOKUP($AG$3&amp;"_"&amp;AV$3,データシート2!$A:$SI,MATCH($AT$2&amp;"_"&amp;$AF52,データシート2!$A$1:$SI$1,0),0)</f>
        <v>519.274</v>
      </c>
      <c r="AW52" s="849">
        <f>VLOOKUP($AG$3&amp;"_"&amp;AW$3,データシート2!$A:$SI,MATCH($AT$2&amp;"_"&amp;$AF52,データシート2!$A$1:$SI$1,0),0)</f>
        <v>626.48</v>
      </c>
      <c r="AX52" s="849">
        <f>VLOOKUP($AG$3&amp;"_"&amp;AX$3,データシート2!$A:$SI,MATCH($AT$2&amp;"_"&amp;$AF52,データシート2!$A$1:$SI$1,0),0)</f>
        <v>671.59799999999996</v>
      </c>
      <c r="AY52" s="849">
        <f>VLOOKUP($AG$3&amp;"_"&amp;AY$3,データシート2!$A:$SI,MATCH($AT$2&amp;"_"&amp;$AF52,データシート2!$A$1:$SI$1,0),0)</f>
        <v>709.67600000000004</v>
      </c>
      <c r="AZ52" s="849">
        <f>VLOOKUP($AG$3&amp;"_"&amp;AZ$3,データシート2!$A:$SI,MATCH($AT$2&amp;"_"&amp;$AF52,データシート2!$A$1:$SI$1,0),0)</f>
        <v>651.40800000000002</v>
      </c>
      <c r="BA52" s="849">
        <f>VLOOKUP($AG$3&amp;"_"&amp;BA$3,データシート2!$A:$SI,MATCH($AT$2&amp;"_"&amp;$AF52,データシート2!$A$1:$SI$1,0),0)</f>
        <v>626.90800000000002</v>
      </c>
      <c r="BB52" s="849">
        <f>VLOOKUP($AG$3&amp;"_"&amp;BB$3,データシート2!$A:$SI,MATCH($AT$2&amp;"_"&amp;$AF52,データシート2!$A$1:$SI$1,0),0)</f>
        <v>738.13199999999995</v>
      </c>
      <c r="BC52" s="852">
        <f>VLOOKUP($AG$3&amp;"_"&amp;BC$3,データシート2!$A:$SI,MATCH($AT$2&amp;"_"&amp;$AF52,データシート2!$A$1:$SI$1,0),0)</f>
        <v>708.53499999999997</v>
      </c>
    </row>
    <row r="53" spans="2:55" s="23" customFormat="1" ht="20.45" customHeight="1">
      <c r="B53" s="824" t="s">
        <v>345</v>
      </c>
      <c r="C53" s="825" t="s">
        <v>346</v>
      </c>
      <c r="D53" s="826"/>
      <c r="E53" s="827"/>
      <c r="F53" s="826"/>
      <c r="G53" s="828">
        <f>VLOOKUP($D$3&amp;"_"&amp;G$3,データシート2!$A:$SI,MATCH($G$2&amp;"_"&amp;$B53,データシート2!$A$1:$SI$1,0),0)</f>
        <v>1</v>
      </c>
      <c r="H53" s="829">
        <f>VLOOKUP($D$3&amp;"_"&amp;H$3,データシート2!$A:$SI,MATCH($G$2&amp;"_"&amp;$B53,データシート2!$A$1:$SI$1,0),0)</f>
        <v>1</v>
      </c>
      <c r="I53" s="829">
        <f>VLOOKUP($D$3&amp;"_"&amp;I$3,データシート2!$A:$SI,MATCH($G$2&amp;"_"&amp;$B53,データシート2!$A$1:$SI$1,0),0)</f>
        <v>1</v>
      </c>
      <c r="J53" s="829">
        <f>VLOOKUP($D$3&amp;"_"&amp;J$3,データシート2!$A:$SI,MATCH($G$2&amp;"_"&amp;$B53,データシート2!$A$1:$SI$1,0),0)</f>
        <v>1</v>
      </c>
      <c r="K53" s="830">
        <f>VLOOKUP($D$3&amp;"_"&amp;K$3,データシート2!$A:$SI,MATCH($G$2&amp;"_"&amp;$B53,データシート2!$A$1:$SI$1,0),0)</f>
        <v>1</v>
      </c>
      <c r="L53" s="830">
        <f>VLOOKUP($D$3&amp;"_"&amp;L$3,データシート2!$A:$SI,MATCH($G$2&amp;"_"&amp;$B53,データシート2!$A$1:$SI$1,0),0)</f>
        <v>1</v>
      </c>
      <c r="M53" s="830">
        <f>VLOOKUP($D$3&amp;"_"&amp;M$3,データシート2!$A:$SI,MATCH($G$2&amp;"_"&amp;$B53,データシート2!$A$1:$SI$1,0),0)</f>
        <v>1</v>
      </c>
      <c r="N53" s="830">
        <f>VLOOKUP($D$3&amp;"_"&amp;N$3,データシート2!$A:$SI,MATCH($G$2&amp;"_"&amp;$B53,データシート2!$A$1:$SI$1,0),0)</f>
        <v>1</v>
      </c>
      <c r="O53" s="830">
        <f>VLOOKUP($D$3&amp;"_"&amp;O$3,データシート2!$A:$SI,MATCH($G$2&amp;"_"&amp;$B53,データシート2!$A$1:$SI$1,0),0)</f>
        <v>1</v>
      </c>
      <c r="P53" s="830">
        <f>VLOOKUP($D$3&amp;"_"&amp;P$3,データシート2!$A:$SI,MATCH($G$2&amp;"_"&amp;$B53,データシート2!$A$1:$SI$1,0),0)</f>
        <v>1</v>
      </c>
      <c r="Q53" s="831">
        <f>VLOOKUP($D$3&amp;"_"&amp;Q$3,データシート2!$A:$SI,MATCH($G$2&amp;"_"&amp;$B53,データシート2!$A$1:$SI$1,0),0)</f>
        <v>1</v>
      </c>
      <c r="R53" s="1043">
        <f>VLOOKUP($D$3&amp;"_"&amp;R$3,データシート2!$A:$SI,MATCH($R$2&amp;"_"&amp;$B53,データシート2!$A$1:$SI$1,0),0)</f>
        <v>4.4640000000000004</v>
      </c>
      <c r="S53" s="1044">
        <f>VLOOKUP($D$3&amp;"_"&amp;S$3,データシート2!$A:$SI,MATCH($R$2&amp;"_"&amp;$B53,データシート2!$A$1:$SI$1,0),0)</f>
        <v>4.1870000000000003</v>
      </c>
      <c r="T53" s="1044">
        <f>VLOOKUP($D$3&amp;"_"&amp;T$3,データシート2!$A:$SI,MATCH($R$2&amp;"_"&amp;$B53,データシート2!$A$1:$SI$1,0),0)</f>
        <v>5.0140000000000002</v>
      </c>
      <c r="U53" s="1044">
        <f>VLOOKUP($D$3&amp;"_"&amp;U$3,データシート2!$A:$SI,MATCH($R$2&amp;"_"&amp;$B53,データシート2!$A$1:$SI$1,0),0)</f>
        <v>5.8120000000000003</v>
      </c>
      <c r="V53" s="1044">
        <f>VLOOKUP($D$3&amp;"_"&amp;V$3,データシート2!$A:$SI,MATCH($R$2&amp;"_"&amp;$B53,データシート2!$A$1:$SI$1,0),0)</f>
        <v>6.1680000000000001</v>
      </c>
      <c r="W53" s="1044">
        <f>VLOOKUP($D$3&amp;"_"&amp;W$3,データシート2!$A:$SI,MATCH($R$2&amp;"_"&amp;$B53,データシート2!$A$1:$SI$1,0),0)</f>
        <v>5.7110000000000003</v>
      </c>
      <c r="X53" s="1044">
        <f>VLOOKUP($D$3&amp;"_"&amp;X$3,データシート2!$A:$SI,MATCH($R$2&amp;"_"&amp;$B53,データシート2!$A$1:$SI$1,0),0)</f>
        <v>5.819</v>
      </c>
      <c r="Y53" s="1044">
        <f>VLOOKUP($D$3&amp;"_"&amp;Y$3,データシート2!$A:$SI,MATCH($R$2&amp;"_"&amp;$B53,データシート2!$A$1:$SI$1,0),0)</f>
        <v>5.77</v>
      </c>
      <c r="Z53" s="1044">
        <f>VLOOKUP($D$3&amp;"_"&amp;Z$3,データシート2!$A:$SI,MATCH($R$2&amp;"_"&amp;$B53,データシート2!$A$1:$SI$1,0),0)</f>
        <v>5.7789999999999999</v>
      </c>
      <c r="AA53" s="1044">
        <f>VLOOKUP($D$3&amp;"_"&amp;AA$3,データシート2!$A:$SI,MATCH($R$2&amp;"_"&amp;$B53,データシート2!$A$1:$SI$1,0),0)</f>
        <v>5.367</v>
      </c>
      <c r="AB53" s="1045">
        <f>VLOOKUP($D$3&amp;"_"&amp;AB$3,データシート2!$A:$SI,MATCH($R$2&amp;"_"&amp;$B53,データシート2!$A$1:$SI$1,0),0)</f>
        <v>4.8250000000000002</v>
      </c>
      <c r="AC53" s="23">
        <f>SUM(AC54,AC57,AC59,AC61)</f>
        <v>0</v>
      </c>
      <c r="AE53" s="824" t="str">
        <f t="shared" si="8"/>
        <v>F</v>
      </c>
      <c r="AF53" s="825" t="str">
        <f t="shared" si="6"/>
        <v>電気・ガス・熱供給・水道業</v>
      </c>
      <c r="AG53" s="826" t="str">
        <f t="shared" si="7"/>
        <v/>
      </c>
      <c r="AH53" s="827" t="str">
        <f t="shared" si="9"/>
        <v/>
      </c>
      <c r="AI53" s="826" t="str">
        <f t="shared" si="10"/>
        <v/>
      </c>
      <c r="AJ53" s="828">
        <f>VLOOKUP($AG$3&amp;"_"&amp;AJ$3,データシート2!$A:$SI,MATCH($AJ$2&amp;"_"&amp;$AE53,データシート2!$A$1:$SI$1,0),0)</f>
        <v>851</v>
      </c>
      <c r="AK53" s="829">
        <f>VLOOKUP($AG$3&amp;"_"&amp;AK$3,データシート2!$A:$SI,MATCH($AJ$2&amp;"_"&amp;$AE53,データシート2!$A$1:$SI$1,0),0)</f>
        <v>833</v>
      </c>
      <c r="AL53" s="829">
        <f>VLOOKUP($AG$3&amp;"_"&amp;AL$3,データシート2!$A:$SI,MATCH($AJ$2&amp;"_"&amp;$AE53,データシート2!$A$1:$SI$1,0),0)</f>
        <v>856</v>
      </c>
      <c r="AM53" s="829">
        <f>VLOOKUP($AG$3&amp;"_"&amp;AM$3,データシート2!$A:$SI,MATCH($AJ$2&amp;"_"&amp;$AE53,データシート2!$A$1:$SI$1,0),0)</f>
        <v>879</v>
      </c>
      <c r="AN53" s="830">
        <f>VLOOKUP($AG$3&amp;"_"&amp;AN$3,データシート2!$A:$SI,MATCH($AJ$2&amp;"_"&amp;$AE53,データシート2!$A$1:$SI$1,0),0)</f>
        <v>870</v>
      </c>
      <c r="AO53" s="830">
        <f>VLOOKUP($AG$3&amp;"_"&amp;AO$3,データシート2!$A:$SI,MATCH($AJ$2&amp;"_"&amp;$AE53,データシート2!$A$1:$SI$1,0),0)</f>
        <v>868</v>
      </c>
      <c r="AP53" s="830">
        <f>VLOOKUP($AG$3&amp;"_"&amp;AP$3,データシート2!$A:$SI,MATCH($AJ$2&amp;"_"&amp;$AE53,データシート2!$A$1:$SI$1,0),0)</f>
        <v>887</v>
      </c>
      <c r="AQ53" s="830">
        <f>VLOOKUP($AG$3&amp;"_"&amp;AQ$3,データシート2!$A:$SI,MATCH($AJ$2&amp;"_"&amp;$AE53,データシート2!$A$1:$SI$1,0),0)</f>
        <v>878</v>
      </c>
      <c r="AR53" s="830">
        <f>VLOOKUP($AG$3&amp;"_"&amp;AR$3,データシート2!$A:$SI,MATCH($AJ$2&amp;"_"&amp;$AE53,データシート2!$A$1:$SI$1,0),0)</f>
        <v>877</v>
      </c>
      <c r="AS53" s="831">
        <f>VLOOKUP($AG$3&amp;"_"&amp;AS$3,データシート2!$A:$SI,MATCH($AJ$2&amp;"_"&amp;$AE53,データシート2!$A$1:$SI$1,0),0)</f>
        <v>877</v>
      </c>
      <c r="AT53" s="829">
        <f>VLOOKUP($AG$3&amp;"_"&amp;AT$3,データシート2!$A:$SI,MATCH($AT$2&amp;"_"&amp;$AE53,データシート2!$A$1:$SI$1,0),0)</f>
        <v>27619.429</v>
      </c>
      <c r="AU53" s="829">
        <f>VLOOKUP($AG$3&amp;"_"&amp;AU$3,データシート2!$A:$SI,MATCH($AT$2&amp;"_"&amp;$AE53,データシート2!$A$1:$SI$1,0),0)</f>
        <v>27290.628000000001</v>
      </c>
      <c r="AV53" s="829">
        <f>VLOOKUP($AG$3&amp;"_"&amp;AV$3,データシート2!$A:$SI,MATCH($AT$2&amp;"_"&amp;$AE53,データシート2!$A$1:$SI$1,0),0)</f>
        <v>29652.79</v>
      </c>
      <c r="AW53" s="829">
        <f>VLOOKUP($AG$3&amp;"_"&amp;AW$3,データシート2!$A:$SI,MATCH($AT$2&amp;"_"&amp;$AE53,データシート2!$A$1:$SI$1,0),0)</f>
        <v>32636.734</v>
      </c>
      <c r="AX53" s="829">
        <f>VLOOKUP($AG$3&amp;"_"&amp;AX$3,データシート2!$A:$SI,MATCH($AT$2&amp;"_"&amp;$AE53,データシート2!$A$1:$SI$1,0),0)</f>
        <v>34455.9784</v>
      </c>
      <c r="AY53" s="829">
        <f>VLOOKUP($AG$3&amp;"_"&amp;AY$3,データシート2!$A:$SI,MATCH($AT$2&amp;"_"&amp;$AE53,データシート2!$A$1:$SI$1,0),0)</f>
        <v>33253.903400000003</v>
      </c>
      <c r="AZ53" s="829">
        <f>VLOOKUP($AG$3&amp;"_"&amp;AZ$3,データシート2!$A:$SI,MATCH($AT$2&amp;"_"&amp;$AE53,データシート2!$A$1:$SI$1,0),0)</f>
        <v>32359.752</v>
      </c>
      <c r="BA53" s="829">
        <f>VLOOKUP($AG$3&amp;"_"&amp;BA$3,データシート2!$A:$SI,MATCH($AT$2&amp;"_"&amp;$AE53,データシート2!$A$1:$SI$1,0),0)</f>
        <v>32468.465704999999</v>
      </c>
      <c r="BB53" s="829">
        <f>VLOOKUP($AG$3&amp;"_"&amp;BB$3,データシート2!$A:$SI,MATCH($AT$2&amp;"_"&amp;$AE53,データシート2!$A$1:$SI$1,0),0)</f>
        <v>32358.004000000001</v>
      </c>
      <c r="BC53" s="832">
        <f>VLOOKUP($AG$3&amp;"_"&amp;BC$3,データシート2!$A:$SI,MATCH($AT$2&amp;"_"&amp;$AE53,データシート2!$A$1:$SI$1,0),0)</f>
        <v>30376.370920000001</v>
      </c>
    </row>
    <row r="54" spans="2:55" s="842" customFormat="1" ht="16.5" customHeight="1">
      <c r="B54" s="833"/>
      <c r="C54" s="882">
        <v>33</v>
      </c>
      <c r="D54" s="883" t="s">
        <v>347</v>
      </c>
      <c r="E54" s="884"/>
      <c r="F54" s="836"/>
      <c r="G54" s="853">
        <f>VLOOKUP($D$3&amp;"_"&amp;G$3,データシート2!$A:$SI,MATCH($G$2&amp;"_"&amp;$C54,データシート2!$A$1:$SI$1,0),0)</f>
        <v>0</v>
      </c>
      <c r="H54" s="838">
        <f>VLOOKUP($D$3&amp;"_"&amp;H$3,データシート2!$A:$SI,MATCH($G$2&amp;"_"&amp;$C54,データシート2!$A$1:$SI$1,0),0)</f>
        <v>0</v>
      </c>
      <c r="I54" s="838">
        <f>VLOOKUP($D$3&amp;"_"&amp;I$3,データシート2!$A:$SI,MATCH($G$2&amp;"_"&amp;$C54,データシート2!$A$1:$SI$1,0),0)</f>
        <v>0</v>
      </c>
      <c r="J54" s="838">
        <f>VLOOKUP($D$3&amp;"_"&amp;J$3,データシート2!$A:$SI,MATCH($G$2&amp;"_"&amp;$C54,データシート2!$A$1:$SI$1,0),0)</f>
        <v>0</v>
      </c>
      <c r="K54" s="839">
        <f>VLOOKUP($D$3&amp;"_"&amp;K$3,データシート2!$A:$SI,MATCH($G$2&amp;"_"&amp;$C54,データシート2!$A$1:$SI$1,0),0)</f>
        <v>0</v>
      </c>
      <c r="L54" s="839">
        <f>VLOOKUP($D$3&amp;"_"&amp;L$3,データシート2!$A:$SI,MATCH($G$2&amp;"_"&amp;$C54,データシート2!$A$1:$SI$1,0),0)</f>
        <v>0</v>
      </c>
      <c r="M54" s="839">
        <f>VLOOKUP($D$3&amp;"_"&amp;M$3,データシート2!$A:$SI,MATCH($G$2&amp;"_"&amp;$C54,データシート2!$A$1:$SI$1,0),0)</f>
        <v>0</v>
      </c>
      <c r="N54" s="839">
        <f>VLOOKUP($D$3&amp;"_"&amp;N$3,データシート2!$A:$SI,MATCH($G$2&amp;"_"&amp;$C54,データシート2!$A$1:$SI$1,0),0)</f>
        <v>0</v>
      </c>
      <c r="O54" s="839">
        <f>VLOOKUP($D$3&amp;"_"&amp;O$3,データシート2!$A:$SI,MATCH($G$2&amp;"_"&amp;$C54,データシート2!$A$1:$SI$1,0),0)</f>
        <v>0</v>
      </c>
      <c r="P54" s="839">
        <f>VLOOKUP($D$3&amp;"_"&amp;P$3,データシート2!$A:$SI,MATCH($G$2&amp;"_"&amp;$C54,データシート2!$A$1:$SI$1,0),0)</f>
        <v>0</v>
      </c>
      <c r="Q54" s="840">
        <f>VLOOKUP($D$3&amp;"_"&amp;Q$3,データシート2!$A:$SI,MATCH($G$2&amp;"_"&amp;$C54,データシート2!$A$1:$SI$1,0),0)</f>
        <v>0</v>
      </c>
      <c r="R54" s="1052">
        <f>VLOOKUP($D$3&amp;"_"&amp;R$3,データシート2!$A:$SI,MATCH($R$2&amp;"_"&amp;$C54,データシート2!$A$1:$SI$1,0),0)</f>
        <v>0</v>
      </c>
      <c r="S54" s="1047">
        <f>VLOOKUP($D$3&amp;"_"&amp;S$3,データシート2!$A:$SI,MATCH($R$2&amp;"_"&amp;$C54,データシート2!$A$1:$SI$1,0),0)</f>
        <v>0</v>
      </c>
      <c r="T54" s="1047">
        <f>VLOOKUP($D$3&amp;"_"&amp;T$3,データシート2!$A:$SI,MATCH($R$2&amp;"_"&amp;$C54,データシート2!$A$1:$SI$1,0),0)</f>
        <v>0</v>
      </c>
      <c r="U54" s="1047">
        <f>VLOOKUP($D$3&amp;"_"&amp;U$3,データシート2!$A:$SI,MATCH($R$2&amp;"_"&amp;$C54,データシート2!$A$1:$SI$1,0),0)</f>
        <v>0</v>
      </c>
      <c r="V54" s="1047">
        <f>VLOOKUP($D$3&amp;"_"&amp;V$3,データシート2!$A:$SI,MATCH($R$2&amp;"_"&amp;$C54,データシート2!$A$1:$SI$1,0),0)</f>
        <v>0</v>
      </c>
      <c r="W54" s="1047">
        <f>VLOOKUP($D$3&amp;"_"&amp;W$3,データシート2!$A:$SI,MATCH($R$2&amp;"_"&amp;$C54,データシート2!$A$1:$SI$1,0),0)</f>
        <v>0</v>
      </c>
      <c r="X54" s="1047">
        <f>VLOOKUP($D$3&amp;"_"&amp;X$3,データシート2!$A:$SI,MATCH($R$2&amp;"_"&amp;$C54,データシート2!$A$1:$SI$1,0),0)</f>
        <v>0</v>
      </c>
      <c r="Y54" s="1047">
        <f>VLOOKUP($D$3&amp;"_"&amp;Y$3,データシート2!$A:$SI,MATCH($R$2&amp;"_"&amp;$C54,データシート2!$A$1:$SI$1,0),0)</f>
        <v>0</v>
      </c>
      <c r="Z54" s="1047">
        <f>VLOOKUP($D$3&amp;"_"&amp;Z$3,データシート2!$A:$SI,MATCH($R$2&amp;"_"&amp;$C54,データシート2!$A$1:$SI$1,0),0)</f>
        <v>0</v>
      </c>
      <c r="AA54" s="1047">
        <f>VLOOKUP($D$3&amp;"_"&amp;AA$3,データシート2!$A:$SI,MATCH($R$2&amp;"_"&amp;$C54,データシート2!$A$1:$SI$1,0),0)</f>
        <v>0</v>
      </c>
      <c r="AB54" s="1048">
        <f>VLOOKUP($D$3&amp;"_"&amp;AB$3,データシート2!$A:$SI,MATCH($R$2&amp;"_"&amp;$C54,データシート2!$A$1:$SI$1,0),0)</f>
        <v>0</v>
      </c>
      <c r="AE54" s="833" t="str">
        <f t="shared" si="8"/>
        <v/>
      </c>
      <c r="AF54" s="882">
        <f t="shared" si="6"/>
        <v>33</v>
      </c>
      <c r="AG54" s="883" t="str">
        <f t="shared" si="7"/>
        <v>電気業</v>
      </c>
      <c r="AH54" s="884" t="str">
        <f t="shared" si="9"/>
        <v/>
      </c>
      <c r="AI54" s="836" t="str">
        <f t="shared" si="10"/>
        <v/>
      </c>
      <c r="AJ54" s="853">
        <f>VLOOKUP($AG$3&amp;"_"&amp;AJ$3,データシート2!$A:$SI,MATCH($AJ$2&amp;"_"&amp;$AF54,データシート2!$A$1:$SI$1,0),0)</f>
        <v>228</v>
      </c>
      <c r="AK54" s="838">
        <f>VLOOKUP($AG$3&amp;"_"&amp;AK$3,データシート2!$A:$SI,MATCH($AJ$2&amp;"_"&amp;$AF54,データシート2!$A$1:$SI$1,0),0)</f>
        <v>231</v>
      </c>
      <c r="AL54" s="838">
        <f>VLOOKUP($AG$3&amp;"_"&amp;AL$3,データシート2!$A:$SI,MATCH($AJ$2&amp;"_"&amp;$AF54,データシート2!$A$1:$SI$1,0),0)</f>
        <v>238</v>
      </c>
      <c r="AM54" s="838">
        <f>VLOOKUP($AG$3&amp;"_"&amp;AM$3,データシート2!$A:$SI,MATCH($AJ$2&amp;"_"&amp;$AF54,データシート2!$A$1:$SI$1,0),0)</f>
        <v>246</v>
      </c>
      <c r="AN54" s="839">
        <f>VLOOKUP($AG$3&amp;"_"&amp;AN$3,データシート2!$A:$SI,MATCH($AJ$2&amp;"_"&amp;$AF54,データシート2!$A$1:$SI$1,0),0)</f>
        <v>249</v>
      </c>
      <c r="AO54" s="839">
        <f>VLOOKUP($AG$3&amp;"_"&amp;AO$3,データシート2!$A:$SI,MATCH($AJ$2&amp;"_"&amp;$AF54,データシート2!$A$1:$SI$1,0),0)</f>
        <v>247</v>
      </c>
      <c r="AP54" s="839">
        <f>VLOOKUP($AG$3&amp;"_"&amp;AP$3,データシート2!$A:$SI,MATCH($AJ$2&amp;"_"&amp;$AF54,データシート2!$A$1:$SI$1,0),0)</f>
        <v>249</v>
      </c>
      <c r="AQ54" s="839">
        <f>VLOOKUP($AG$3&amp;"_"&amp;AQ$3,データシート2!$A:$SI,MATCH($AJ$2&amp;"_"&amp;$AF54,データシート2!$A$1:$SI$1,0),0)</f>
        <v>245</v>
      </c>
      <c r="AR54" s="839">
        <f>VLOOKUP($AG$3&amp;"_"&amp;AR$3,データシート2!$A:$SI,MATCH($AJ$2&amp;"_"&amp;$AF54,データシート2!$A$1:$SI$1,0),0)</f>
        <v>250</v>
      </c>
      <c r="AS54" s="840">
        <f>VLOOKUP($AG$3&amp;"_"&amp;AS$3,データシート2!$A:$SI,MATCH($AJ$2&amp;"_"&amp;$AF54,データシート2!$A$1:$SI$1,0),0)</f>
        <v>244</v>
      </c>
      <c r="AT54" s="838">
        <f>VLOOKUP($AG$3&amp;"_"&amp;AT$3,データシート2!$A:$SI,MATCH($AT$2&amp;"_"&amp;$AF54,データシート2!$A$1:$SI$1,0),0)</f>
        <v>21435.693000000003</v>
      </c>
      <c r="AU54" s="838">
        <f>VLOOKUP($AG$3&amp;"_"&amp;AU$3,データシート2!$A:$SI,MATCH($AT$2&amp;"_"&amp;$AF54,データシート2!$A$1:$SI$1,0),0)</f>
        <v>21737.473000000002</v>
      </c>
      <c r="AV54" s="838">
        <f>VLOOKUP($AG$3&amp;"_"&amp;AV$3,データシート2!$A:$SI,MATCH($AT$2&amp;"_"&amp;$AF54,データシート2!$A$1:$SI$1,0),0)</f>
        <v>24159.774000000001</v>
      </c>
      <c r="AW54" s="838">
        <f>VLOOKUP($AG$3&amp;"_"&amp;AW$3,データシート2!$A:$SI,MATCH($AT$2&amp;"_"&amp;$AF54,データシート2!$A$1:$SI$1,0),0)</f>
        <v>25952.059000000001</v>
      </c>
      <c r="AX54" s="838">
        <f>VLOOKUP($AG$3&amp;"_"&amp;AX$3,データシート2!$A:$SI,MATCH($AT$2&amp;"_"&amp;$AF54,データシート2!$A$1:$SI$1,0),0)</f>
        <v>27266.324000000001</v>
      </c>
      <c r="AY54" s="838">
        <f>VLOOKUP($AG$3&amp;"_"&amp;AY$3,データシート2!$A:$SI,MATCH($AT$2&amp;"_"&amp;$AF54,データシート2!$A$1:$SI$1,0),0)</f>
        <v>26173.07</v>
      </c>
      <c r="AZ54" s="838">
        <f>VLOOKUP($AG$3&amp;"_"&amp;AZ$3,データシート2!$A:$SI,MATCH($AT$2&amp;"_"&amp;$AF54,データシート2!$A$1:$SI$1,0),0)</f>
        <v>25366.287</v>
      </c>
      <c r="BA54" s="838">
        <f>VLOOKUP($AG$3&amp;"_"&amp;BA$3,データシート2!$A:$SI,MATCH($AT$2&amp;"_"&amp;$AF54,データシート2!$A$1:$SI$1,0),0)</f>
        <v>26087.022499999999</v>
      </c>
      <c r="BB54" s="838">
        <f>VLOOKUP($AG$3&amp;"_"&amp;BB$3,データシート2!$A:$SI,MATCH($AT$2&amp;"_"&amp;$AF54,データシート2!$A$1:$SI$1,0),0)</f>
        <v>25494.02</v>
      </c>
      <c r="BC54" s="841">
        <f>VLOOKUP($AG$3&amp;"_"&amp;BC$3,データシート2!$A:$SI,MATCH($AT$2&amp;"_"&amp;$AF54,データシート2!$A$1:$SI$1,0),0)</f>
        <v>23779.258000000002</v>
      </c>
    </row>
    <row r="55" spans="2:55" s="842" customFormat="1" ht="16.5" customHeight="1">
      <c r="B55" s="833"/>
      <c r="C55" s="885"/>
      <c r="D55" s="876"/>
      <c r="E55" s="886">
        <v>3311</v>
      </c>
      <c r="F55" s="878" t="s">
        <v>348</v>
      </c>
      <c r="G55" s="1093">
        <f>VLOOKUP($D$3&amp;"_"&amp;G$3,データシート2!$A:$SI,MATCH($G$2&amp;"_"&amp;$E55,データシート2!$A$1:$SI$1,0),0)</f>
        <v>0</v>
      </c>
      <c r="H55" s="1094">
        <f>VLOOKUP($D$3&amp;"_"&amp;H$3,データシート2!$A:$SI,MATCH($G$2&amp;"_"&amp;$E55,データシート2!$A$1:$SI$1,0),0)</f>
        <v>0</v>
      </c>
      <c r="I55" s="1094">
        <f>VLOOKUP($D$3&amp;"_"&amp;I$3,データシート2!$A:$SI,MATCH($G$2&amp;"_"&amp;$E55,データシート2!$A$1:$SI$1,0),0)</f>
        <v>0</v>
      </c>
      <c r="J55" s="1094">
        <f>VLOOKUP($D$3&amp;"_"&amp;J$3,データシート2!$A:$SI,MATCH($G$2&amp;"_"&amp;$E55,データシート2!$A$1:$SI$1,0),0)</f>
        <v>0</v>
      </c>
      <c r="K55" s="1095">
        <f>VLOOKUP($D$3&amp;"_"&amp;K$3,データシート2!$A:$SI,MATCH($G$2&amp;"_"&amp;$E55,データシート2!$A$1:$SI$1,0),0)</f>
        <v>0</v>
      </c>
      <c r="L55" s="1095">
        <f>VLOOKUP($D$3&amp;"_"&amp;L$3,データシート2!$A:$SI,MATCH($G$2&amp;"_"&amp;$E55,データシート2!$A$1:$SI$1,0),0)</f>
        <v>0</v>
      </c>
      <c r="M55" s="1095">
        <f>VLOOKUP($D$3&amp;"_"&amp;M$3,データシート2!$A:$SI,MATCH($G$2&amp;"_"&amp;$E55,データシート2!$A$1:$SI$1,0),0)</f>
        <v>0</v>
      </c>
      <c r="N55" s="1095">
        <f>VLOOKUP($D$3&amp;"_"&amp;N$3,データシート2!$A:$SI,MATCH($G$2&amp;"_"&amp;$E55,データシート2!$A$1:$SI$1,0),0)</f>
        <v>0</v>
      </c>
      <c r="O55" s="1095">
        <f>VLOOKUP($D$3&amp;"_"&amp;O$3,データシート2!$A:$SI,MATCH($G$2&amp;"_"&amp;$E55,データシート2!$A$1:$SI$1,0),0)</f>
        <v>0</v>
      </c>
      <c r="P55" s="1095">
        <f>VLOOKUP($D$3&amp;"_"&amp;P$3,データシート2!$A:$SI,MATCH($G$2&amp;"_"&amp;$E55,データシート2!$A$1:$SI$1,0),0)</f>
        <v>0</v>
      </c>
      <c r="Q55" s="1096">
        <f>VLOOKUP($D$3&amp;"_"&amp;Q$3,データシート2!$A:$SI,MATCH($G$2&amp;"_"&amp;$E55,データシート2!$A$1:$SI$1,0),0)</f>
        <v>0</v>
      </c>
      <c r="R55" s="1097">
        <f>VLOOKUP($D$3&amp;"_"&amp;R$3,データシート2!$A:$SI,MATCH($R$2&amp;"_"&amp;$E55,データシート2!$A$1:$SI$1,0),0)</f>
        <v>0</v>
      </c>
      <c r="S55" s="1098">
        <f>VLOOKUP($D$3&amp;"_"&amp;S$3,データシート2!$A:$SI,MATCH($R$2&amp;"_"&amp;$E55,データシート2!$A$1:$SI$1,0),0)</f>
        <v>0</v>
      </c>
      <c r="T55" s="1098">
        <f>VLOOKUP($D$3&amp;"_"&amp;T$3,データシート2!$A:$SI,MATCH($R$2&amp;"_"&amp;$E55,データシート2!$A$1:$SI$1,0),0)</f>
        <v>0</v>
      </c>
      <c r="U55" s="1098">
        <f>VLOOKUP($D$3&amp;"_"&amp;U$3,データシート2!$A:$SI,MATCH($R$2&amp;"_"&amp;$E55,データシート2!$A$1:$SI$1,0),0)</f>
        <v>0</v>
      </c>
      <c r="V55" s="1098">
        <f>VLOOKUP($D$3&amp;"_"&amp;V$3,データシート2!$A:$SI,MATCH($R$2&amp;"_"&amp;$E55,データシート2!$A$1:$SI$1,0),0)</f>
        <v>0</v>
      </c>
      <c r="W55" s="1098">
        <f>VLOOKUP($D$3&amp;"_"&amp;W$3,データシート2!$A:$SI,MATCH($R$2&amp;"_"&amp;$E55,データシート2!$A$1:$SI$1,0),0)</f>
        <v>0</v>
      </c>
      <c r="X55" s="1098">
        <f>VLOOKUP($D$3&amp;"_"&amp;X$3,データシート2!$A:$SI,MATCH($R$2&amp;"_"&amp;$E55,データシート2!$A$1:$SI$1,0),0)</f>
        <v>0</v>
      </c>
      <c r="Y55" s="1098">
        <f>VLOOKUP($D$3&amp;"_"&amp;Y$3,データシート2!$A:$SI,MATCH($R$2&amp;"_"&amp;$E55,データシート2!$A$1:$SI$1,0),0)</f>
        <v>0</v>
      </c>
      <c r="Z55" s="1098">
        <f>VLOOKUP($D$3&amp;"_"&amp;Z$3,データシート2!$A:$SI,MATCH($R$2&amp;"_"&amp;$E55,データシート2!$A$1:$SI$1,0),0)</f>
        <v>0</v>
      </c>
      <c r="AA55" s="1098">
        <f>VLOOKUP($D$3&amp;"_"&amp;AA$3,データシート2!$A:$SI,MATCH($R$2&amp;"_"&amp;$E55,データシート2!$A$1:$SI$1,0),0)</f>
        <v>0</v>
      </c>
      <c r="AB55" s="1099">
        <f>VLOOKUP($D$3&amp;"_"&amp;AB$3,データシート2!$A:$SI,MATCH($R$2&amp;"_"&amp;$E55,データシート2!$A$1:$SI$1,0),0)</f>
        <v>0</v>
      </c>
      <c r="AC55" s="879"/>
      <c r="AE55" s="833" t="str">
        <f t="shared" si="8"/>
        <v/>
      </c>
      <c r="AF55" s="885" t="str">
        <f t="shared" si="6"/>
        <v/>
      </c>
      <c r="AG55" s="876" t="str">
        <f t="shared" si="7"/>
        <v/>
      </c>
      <c r="AH55" s="886">
        <f t="shared" si="9"/>
        <v>3311</v>
      </c>
      <c r="AI55" s="878" t="str">
        <f t="shared" si="10"/>
        <v>発電所</v>
      </c>
      <c r="AJ55" s="887">
        <f>VLOOKUP($AG$3&amp;"_"&amp;AJ$3,データシート2!$A:$SI,MATCH($AJ$2&amp;"_"&amp;$AH55,データシート2!$A$1:$SI$1,0),0)</f>
        <v>207</v>
      </c>
      <c r="AK55" s="888">
        <f>VLOOKUP($AG$3&amp;"_"&amp;AK$3,データシート2!$A:$SI,MATCH($AJ$2&amp;"_"&amp;$AH55,データシート2!$A$1:$SI$1,0),0)</f>
        <v>210</v>
      </c>
      <c r="AL55" s="888">
        <f>VLOOKUP($AG$3&amp;"_"&amp;AL$3,データシート2!$A:$SI,MATCH($AJ$2&amp;"_"&amp;$AH55,データシート2!$A$1:$SI$1,0),0)</f>
        <v>217</v>
      </c>
      <c r="AM55" s="888">
        <f>VLOOKUP($AG$3&amp;"_"&amp;AM$3,データシート2!$A:$SI,MATCH($AJ$2&amp;"_"&amp;$AH55,データシート2!$A$1:$SI$1,0),0)</f>
        <v>224</v>
      </c>
      <c r="AN55" s="889">
        <f>VLOOKUP($AG$3&amp;"_"&amp;AN$3,データシート2!$A:$SI,MATCH($AJ$2&amp;"_"&amp;$AH55,データシート2!$A$1:$SI$1,0),0)</f>
        <v>228</v>
      </c>
      <c r="AO55" s="889">
        <f>VLOOKUP($AG$3&amp;"_"&amp;AO$3,データシート2!$A:$SI,MATCH($AJ$2&amp;"_"&amp;$AH55,データシート2!$A$1:$SI$1,0),0)</f>
        <v>225</v>
      </c>
      <c r="AP55" s="889">
        <f>VLOOKUP($AG$3&amp;"_"&amp;AP$3,データシート2!$A:$SI,MATCH($AJ$2&amp;"_"&amp;$AH55,データシート2!$A$1:$SI$1,0),0)</f>
        <v>227</v>
      </c>
      <c r="AQ55" s="889">
        <f>VLOOKUP($AG$3&amp;"_"&amp;AQ$3,データシート2!$A:$SI,MATCH($AJ$2&amp;"_"&amp;$AH55,データシート2!$A$1:$SI$1,0),0)</f>
        <v>221</v>
      </c>
      <c r="AR55" s="889">
        <f>VLOOKUP($AG$3&amp;"_"&amp;AR$3,データシート2!$A:$SI,MATCH($AJ$2&amp;"_"&amp;$AH55,データシート2!$A$1:$SI$1,0),0)</f>
        <v>227</v>
      </c>
      <c r="AS55" s="890">
        <f>VLOOKUP($AG$3&amp;"_"&amp;AS$3,データシート2!$A:$SI,MATCH($AJ$2&amp;"_"&amp;$AH55,データシート2!$A$1:$SI$1,0),0)</f>
        <v>224</v>
      </c>
      <c r="AT55" s="887">
        <f>VLOOKUP($AG$3&amp;"_"&amp;AT$3,データシート2!$A:$SI,MATCH($AT$2&amp;"_"&amp;$AH55,データシート2!$A$1:$SI$1,0),0)</f>
        <v>21277.359</v>
      </c>
      <c r="AU55" s="888">
        <f>VLOOKUP($AG$3&amp;"_"&amp;AU$3,データシート2!$A:$SI,MATCH($AT$2&amp;"_"&amp;$AH55,データシート2!$A$1:$SI$1,0),0)</f>
        <v>21614.123</v>
      </c>
      <c r="AV55" s="888">
        <f>VLOOKUP($AG$3&amp;"_"&amp;AV$3,データシート2!$A:$SI,MATCH($AT$2&amp;"_"&amp;$AH55,データシート2!$A$1:$SI$1,0),0)</f>
        <v>24028.26</v>
      </c>
      <c r="AW55" s="888">
        <f>VLOOKUP($AG$3&amp;"_"&amp;AW$3,データシート2!$A:$SI,MATCH($AT$2&amp;"_"&amp;$AH55,データシート2!$A$1:$SI$1,0),0)</f>
        <v>25759.317999999999</v>
      </c>
      <c r="AX55" s="888">
        <f>VLOOKUP($AG$3&amp;"_"&amp;AX$3,データシート2!$A:$SI,MATCH($AT$2&amp;"_"&amp;$AH55,データシート2!$A$1:$SI$1,0),0)</f>
        <v>27080.668000000001</v>
      </c>
      <c r="AY55" s="888">
        <f>VLOOKUP($AG$3&amp;"_"&amp;AY$3,データシート2!$A:$SI,MATCH($AT$2&amp;"_"&amp;$AH55,データシート2!$A$1:$SI$1,0),0)</f>
        <v>26039.298999999999</v>
      </c>
      <c r="AZ55" s="888">
        <f>VLOOKUP($AG$3&amp;"_"&amp;AZ$3,データシート2!$A:$SI,MATCH($AT$2&amp;"_"&amp;$AH55,データシート2!$A$1:$SI$1,0),0)</f>
        <v>25237.508000000002</v>
      </c>
      <c r="BA55" s="888">
        <f>VLOOKUP($AG$3&amp;"_"&amp;BA$3,データシート2!$A:$SI,MATCH($AT$2&amp;"_"&amp;$AH55,データシート2!$A$1:$SI$1,0),0)</f>
        <v>25881.776000000002</v>
      </c>
      <c r="BB55" s="888">
        <f>VLOOKUP($AG$3&amp;"_"&amp;BB$3,データシート2!$A:$SI,MATCH($AT$2&amp;"_"&amp;$AH55,データシート2!$A$1:$SI$1,0),0)</f>
        <v>25302.383000000002</v>
      </c>
      <c r="BC55" s="891">
        <f>VLOOKUP($AG$3&amp;"_"&amp;BC$3,データシート2!$A:$SI,MATCH($AT$2&amp;"_"&amp;$AH55,データシート2!$A$1:$SI$1,0),0)</f>
        <v>23618.14</v>
      </c>
    </row>
    <row r="56" spans="2:55" s="842" customFormat="1" ht="16.5" customHeight="1">
      <c r="B56" s="833"/>
      <c r="C56" s="892"/>
      <c r="D56" s="881"/>
      <c r="E56" s="886">
        <v>3312</v>
      </c>
      <c r="F56" s="893" t="s">
        <v>349</v>
      </c>
      <c r="G56" s="1093">
        <f>VLOOKUP($D$3&amp;"_"&amp;G$3,データシート2!$A:$SI,MATCH($G$2&amp;"_"&amp;$E56,データシート2!$A$1:$SI$1,0),0)</f>
        <v>0</v>
      </c>
      <c r="H56" s="1094">
        <f>VLOOKUP($D$3&amp;"_"&amp;H$3,データシート2!$A:$SI,MATCH($G$2&amp;"_"&amp;$E56,データシート2!$A$1:$SI$1,0),0)</f>
        <v>0</v>
      </c>
      <c r="I56" s="1094">
        <f>VLOOKUP($D$3&amp;"_"&amp;I$3,データシート2!$A:$SI,MATCH($G$2&amp;"_"&amp;$E56,データシート2!$A$1:$SI$1,0),0)</f>
        <v>0</v>
      </c>
      <c r="J56" s="1094">
        <f>VLOOKUP($D$3&amp;"_"&amp;J$3,データシート2!$A:$SI,MATCH($G$2&amp;"_"&amp;$E56,データシート2!$A$1:$SI$1,0),0)</f>
        <v>0</v>
      </c>
      <c r="K56" s="1095">
        <f>VLOOKUP($D$3&amp;"_"&amp;K$3,データシート2!$A:$SI,MATCH($G$2&amp;"_"&amp;$E56,データシート2!$A$1:$SI$1,0),0)</f>
        <v>0</v>
      </c>
      <c r="L56" s="1095">
        <f>VLOOKUP($D$3&amp;"_"&amp;L$3,データシート2!$A:$SI,MATCH($G$2&amp;"_"&amp;$E56,データシート2!$A$1:$SI$1,0),0)</f>
        <v>0</v>
      </c>
      <c r="M56" s="1095">
        <f>VLOOKUP($D$3&amp;"_"&amp;M$3,データシート2!$A:$SI,MATCH($G$2&amp;"_"&amp;$E56,データシート2!$A$1:$SI$1,0),0)</f>
        <v>0</v>
      </c>
      <c r="N56" s="1095">
        <f>VLOOKUP($D$3&amp;"_"&amp;N$3,データシート2!$A:$SI,MATCH($G$2&amp;"_"&amp;$E56,データシート2!$A$1:$SI$1,0),0)</f>
        <v>0</v>
      </c>
      <c r="O56" s="1095">
        <f>VLOOKUP($D$3&amp;"_"&amp;O$3,データシート2!$A:$SI,MATCH($G$2&amp;"_"&amp;$E56,データシート2!$A$1:$SI$1,0),0)</f>
        <v>0</v>
      </c>
      <c r="P56" s="1095">
        <f>VLOOKUP($D$3&amp;"_"&amp;P$3,データシート2!$A:$SI,MATCH($G$2&amp;"_"&amp;$E56,データシート2!$A$1:$SI$1,0),0)</f>
        <v>0</v>
      </c>
      <c r="Q56" s="1096">
        <f>VLOOKUP($D$3&amp;"_"&amp;Q$3,データシート2!$A:$SI,MATCH($G$2&amp;"_"&amp;$E56,データシート2!$A$1:$SI$1,0),0)</f>
        <v>0</v>
      </c>
      <c r="R56" s="1097">
        <f>VLOOKUP($D$3&amp;"_"&amp;R$3,データシート2!$A:$SI,MATCH($R$2&amp;"_"&amp;$E56,データシート2!$A$1:$SI$1,0),0)</f>
        <v>0</v>
      </c>
      <c r="S56" s="1098">
        <f>VLOOKUP($D$3&amp;"_"&amp;S$3,データシート2!$A:$SI,MATCH($R$2&amp;"_"&amp;$E56,データシート2!$A$1:$SI$1,0),0)</f>
        <v>0</v>
      </c>
      <c r="T56" s="1098">
        <f>VLOOKUP($D$3&amp;"_"&amp;T$3,データシート2!$A:$SI,MATCH($R$2&amp;"_"&amp;$E56,データシート2!$A$1:$SI$1,0),0)</f>
        <v>0</v>
      </c>
      <c r="U56" s="1098">
        <f>VLOOKUP($D$3&amp;"_"&amp;U$3,データシート2!$A:$SI,MATCH($R$2&amp;"_"&amp;$E56,データシート2!$A$1:$SI$1,0),0)</f>
        <v>0</v>
      </c>
      <c r="V56" s="1098">
        <f>VLOOKUP($D$3&amp;"_"&amp;V$3,データシート2!$A:$SI,MATCH($R$2&amp;"_"&amp;$E56,データシート2!$A$1:$SI$1,0),0)</f>
        <v>0</v>
      </c>
      <c r="W56" s="1098">
        <f>VLOOKUP($D$3&amp;"_"&amp;W$3,データシート2!$A:$SI,MATCH($R$2&amp;"_"&amp;$E56,データシート2!$A$1:$SI$1,0),0)</f>
        <v>0</v>
      </c>
      <c r="X56" s="1098">
        <f>VLOOKUP($D$3&amp;"_"&amp;X$3,データシート2!$A:$SI,MATCH($R$2&amp;"_"&amp;$E56,データシート2!$A$1:$SI$1,0),0)</f>
        <v>0</v>
      </c>
      <c r="Y56" s="1098">
        <f>VLOOKUP($D$3&amp;"_"&amp;Y$3,データシート2!$A:$SI,MATCH($R$2&amp;"_"&amp;$E56,データシート2!$A$1:$SI$1,0),0)</f>
        <v>0</v>
      </c>
      <c r="Z56" s="1098">
        <f>VLOOKUP($D$3&amp;"_"&amp;Z$3,データシート2!$A:$SI,MATCH($R$2&amp;"_"&amp;$E56,データシート2!$A$1:$SI$1,0),0)</f>
        <v>0</v>
      </c>
      <c r="AA56" s="1098">
        <f>VLOOKUP($D$3&amp;"_"&amp;AA$3,データシート2!$A:$SI,MATCH($R$2&amp;"_"&amp;$E56,データシート2!$A$1:$SI$1,0),0)</f>
        <v>0</v>
      </c>
      <c r="AB56" s="1099">
        <f>VLOOKUP($D$3&amp;"_"&amp;AB$3,データシート2!$A:$SI,MATCH($R$2&amp;"_"&amp;$E56,データシート2!$A$1:$SI$1,0),0)</f>
        <v>0</v>
      </c>
      <c r="AC56" s="879"/>
      <c r="AE56" s="833" t="str">
        <f t="shared" si="8"/>
        <v/>
      </c>
      <c r="AF56" s="892" t="str">
        <f t="shared" ref="AF56:AF87" si="11">IF(C56="","",C56)</f>
        <v/>
      </c>
      <c r="AG56" s="881" t="str">
        <f t="shared" ref="AG56:AI119" si="12">IF(D56="","",D56)</f>
        <v/>
      </c>
      <c r="AH56" s="886">
        <f t="shared" si="12"/>
        <v>3312</v>
      </c>
      <c r="AI56" s="893" t="str">
        <f t="shared" si="12"/>
        <v>変電所</v>
      </c>
      <c r="AJ56" s="887">
        <f>VLOOKUP($AG$3&amp;"_"&amp;AJ$3,データシート2!$A:$SI,MATCH($AJ$2&amp;"_"&amp;$AH56,データシート2!$A$1:$SI$1,0),0)</f>
        <v>0</v>
      </c>
      <c r="AK56" s="888">
        <f>VLOOKUP($AG$3&amp;"_"&amp;AK$3,データシート2!$A:$SI,MATCH($AJ$2&amp;"_"&amp;$AH56,データシート2!$A$1:$SI$1,0),0)</f>
        <v>0</v>
      </c>
      <c r="AL56" s="888">
        <f>VLOOKUP($AG$3&amp;"_"&amp;AL$3,データシート2!$A:$SI,MATCH($AJ$2&amp;"_"&amp;$AH56,データシート2!$A$1:$SI$1,0),0)</f>
        <v>0</v>
      </c>
      <c r="AM56" s="888">
        <f>VLOOKUP($AG$3&amp;"_"&amp;AM$3,データシート2!$A:$SI,MATCH($AJ$2&amp;"_"&amp;$AH56,データシート2!$A$1:$SI$1,0),0)</f>
        <v>1</v>
      </c>
      <c r="AN56" s="889">
        <f>VLOOKUP($AG$3&amp;"_"&amp;AN$3,データシート2!$A:$SI,MATCH($AJ$2&amp;"_"&amp;$AH56,データシート2!$A$1:$SI$1,0),0)</f>
        <v>0</v>
      </c>
      <c r="AO56" s="889">
        <f>VLOOKUP($AG$3&amp;"_"&amp;AO$3,データシート2!$A:$SI,MATCH($AJ$2&amp;"_"&amp;$AH56,データシート2!$A$1:$SI$1,0),0)</f>
        <v>0</v>
      </c>
      <c r="AP56" s="889">
        <f>VLOOKUP($AG$3&amp;"_"&amp;AP$3,データシート2!$A:$SI,MATCH($AJ$2&amp;"_"&amp;$AH56,データシート2!$A$1:$SI$1,0),0)</f>
        <v>0</v>
      </c>
      <c r="AQ56" s="889">
        <f>VLOOKUP($AG$3&amp;"_"&amp;AQ$3,データシート2!$A:$SI,MATCH($AJ$2&amp;"_"&amp;$AH56,データシート2!$A$1:$SI$1,0),0)</f>
        <v>1</v>
      </c>
      <c r="AR56" s="889">
        <f>VLOOKUP($AG$3&amp;"_"&amp;AR$3,データシート2!$A:$SI,MATCH($AJ$2&amp;"_"&amp;$AH56,データシート2!$A$1:$SI$1,0),0)</f>
        <v>2</v>
      </c>
      <c r="AS56" s="890">
        <f>VLOOKUP($AG$3&amp;"_"&amp;AS$3,データシート2!$A:$SI,MATCH($AJ$2&amp;"_"&amp;$AH56,データシート2!$A$1:$SI$1,0),0)</f>
        <v>1</v>
      </c>
      <c r="AT56" s="887">
        <f>VLOOKUP($AG$3&amp;"_"&amp;AT$3,データシート2!$A:$SI,MATCH($AT$2&amp;"_"&amp;$AH56,データシート2!$A$1:$SI$1,0),0)</f>
        <v>0</v>
      </c>
      <c r="AU56" s="888">
        <f>VLOOKUP($AG$3&amp;"_"&amp;AU$3,データシート2!$A:$SI,MATCH($AT$2&amp;"_"&amp;$AH56,データシート2!$A$1:$SI$1,0),0)</f>
        <v>0</v>
      </c>
      <c r="AV56" s="888">
        <f>VLOOKUP($AG$3&amp;"_"&amp;AV$3,データシート2!$A:$SI,MATCH($AT$2&amp;"_"&amp;$AH56,データシート2!$A$1:$SI$1,0),0)</f>
        <v>0</v>
      </c>
      <c r="AW56" s="888">
        <f>VLOOKUP($AG$3&amp;"_"&amp;AW$3,データシート2!$A:$SI,MATCH($AT$2&amp;"_"&amp;$AH56,データシート2!$A$1:$SI$1,0),0)</f>
        <v>6.2469999999999999</v>
      </c>
      <c r="AX56" s="888">
        <f>VLOOKUP($AG$3&amp;"_"&amp;AX$3,データシート2!$A:$SI,MATCH($AT$2&amp;"_"&amp;$AH56,データシート2!$A$1:$SI$1,0),0)</f>
        <v>0</v>
      </c>
      <c r="AY56" s="888">
        <f>VLOOKUP($AG$3&amp;"_"&amp;AY$3,データシート2!$A:$SI,MATCH($AT$2&amp;"_"&amp;$AH56,データシート2!$A$1:$SI$1,0),0)</f>
        <v>0</v>
      </c>
      <c r="AZ56" s="888">
        <f>VLOOKUP($AG$3&amp;"_"&amp;AZ$3,データシート2!$A:$SI,MATCH($AT$2&amp;"_"&amp;$AH56,データシート2!$A$1:$SI$1,0),0)</f>
        <v>0</v>
      </c>
      <c r="BA56" s="888">
        <f>VLOOKUP($AG$3&amp;"_"&amp;BA$3,データシート2!$A:$SI,MATCH($AT$2&amp;"_"&amp;$AH56,データシート2!$A$1:$SI$1,0),0)</f>
        <v>3.2</v>
      </c>
      <c r="BB56" s="888">
        <f>VLOOKUP($AG$3&amp;"_"&amp;BB$3,データシート2!$A:$SI,MATCH($AT$2&amp;"_"&amp;$AH56,データシート2!$A$1:$SI$1,0),0)</f>
        <v>7.3810000000000002</v>
      </c>
      <c r="BC56" s="891">
        <f>VLOOKUP($AG$3&amp;"_"&amp;BC$3,データシート2!$A:$SI,MATCH($AT$2&amp;"_"&amp;$AH56,データシート2!$A$1:$SI$1,0),0)</f>
        <v>5.5</v>
      </c>
    </row>
    <row r="57" spans="2:55" s="842" customFormat="1" ht="16.5" customHeight="1">
      <c r="B57" s="833"/>
      <c r="C57" s="875">
        <v>34</v>
      </c>
      <c r="D57" s="894" t="s">
        <v>350</v>
      </c>
      <c r="E57" s="874"/>
      <c r="F57" s="864"/>
      <c r="G57" s="887">
        <f>VLOOKUP($D$3&amp;"_"&amp;G$3,データシート2!$A:$SI,MATCH($G$2&amp;"_"&amp;$C57,データシート2!$A$1:$SI$1,0),0)</f>
        <v>0</v>
      </c>
      <c r="H57" s="888">
        <f>VLOOKUP($D$3&amp;"_"&amp;H$3,データシート2!$A:$SI,MATCH($G$2&amp;"_"&amp;$C57,データシート2!$A$1:$SI$1,0),0)</f>
        <v>0</v>
      </c>
      <c r="I57" s="888">
        <f>VLOOKUP($D$3&amp;"_"&amp;I$3,データシート2!$A:$SI,MATCH($G$2&amp;"_"&amp;$C57,データシート2!$A$1:$SI$1,0),0)</f>
        <v>0</v>
      </c>
      <c r="J57" s="888">
        <f>VLOOKUP($D$3&amp;"_"&amp;J$3,データシート2!$A:$SI,MATCH($G$2&amp;"_"&amp;$C57,データシート2!$A$1:$SI$1,0),0)</f>
        <v>0</v>
      </c>
      <c r="K57" s="889">
        <f>VLOOKUP($D$3&amp;"_"&amp;K$3,データシート2!$A:$SI,MATCH($G$2&amp;"_"&amp;$C57,データシート2!$A$1:$SI$1,0),0)</f>
        <v>0</v>
      </c>
      <c r="L57" s="889">
        <f>VLOOKUP($D$3&amp;"_"&amp;L$3,データシート2!$A:$SI,MATCH($G$2&amp;"_"&amp;$C57,データシート2!$A$1:$SI$1,0),0)</f>
        <v>0</v>
      </c>
      <c r="M57" s="889">
        <f>VLOOKUP($D$3&amp;"_"&amp;M$3,データシート2!$A:$SI,MATCH($G$2&amp;"_"&amp;$C57,データシート2!$A$1:$SI$1,0),0)</f>
        <v>0</v>
      </c>
      <c r="N57" s="889">
        <f>VLOOKUP($D$3&amp;"_"&amp;N$3,データシート2!$A:$SI,MATCH($G$2&amp;"_"&amp;$C57,データシート2!$A$1:$SI$1,0),0)</f>
        <v>0</v>
      </c>
      <c r="O57" s="889">
        <f>VLOOKUP($D$3&amp;"_"&amp;O$3,データシート2!$A:$SI,MATCH($G$2&amp;"_"&amp;$C57,データシート2!$A$1:$SI$1,0),0)</f>
        <v>0</v>
      </c>
      <c r="P57" s="889">
        <f>VLOOKUP($D$3&amp;"_"&amp;P$3,データシート2!$A:$SI,MATCH($G$2&amp;"_"&amp;$C57,データシート2!$A$1:$SI$1,0),0)</f>
        <v>0</v>
      </c>
      <c r="Q57" s="890">
        <f>VLOOKUP($D$3&amp;"_"&amp;Q$3,データシート2!$A:$SI,MATCH($G$2&amp;"_"&amp;$C57,データシート2!$A$1:$SI$1,0),0)</f>
        <v>0</v>
      </c>
      <c r="R57" s="1059">
        <f>VLOOKUP($D$3&amp;"_"&amp;R$3,データシート2!$A:$SI,MATCH($R$2&amp;"_"&amp;$C57,データシート2!$A$1:$SI$1,0),0)</f>
        <v>0</v>
      </c>
      <c r="S57" s="1060">
        <f>VLOOKUP($D$3&amp;"_"&amp;S$3,データシート2!$A:$SI,MATCH($R$2&amp;"_"&amp;$C57,データシート2!$A$1:$SI$1,0),0)</f>
        <v>0</v>
      </c>
      <c r="T57" s="1060">
        <f>VLOOKUP($D$3&amp;"_"&amp;T$3,データシート2!$A:$SI,MATCH($R$2&amp;"_"&amp;$C57,データシート2!$A$1:$SI$1,0),0)</f>
        <v>0</v>
      </c>
      <c r="U57" s="1060">
        <f>VLOOKUP($D$3&amp;"_"&amp;U$3,データシート2!$A:$SI,MATCH($R$2&amp;"_"&amp;$C57,データシート2!$A$1:$SI$1,0),0)</f>
        <v>0</v>
      </c>
      <c r="V57" s="1060">
        <f>VLOOKUP($D$3&amp;"_"&amp;V$3,データシート2!$A:$SI,MATCH($R$2&amp;"_"&amp;$C57,データシート2!$A$1:$SI$1,0),0)</f>
        <v>0</v>
      </c>
      <c r="W57" s="1060">
        <f>VLOOKUP($D$3&amp;"_"&amp;W$3,データシート2!$A:$SI,MATCH($R$2&amp;"_"&amp;$C57,データシート2!$A$1:$SI$1,0),0)</f>
        <v>0</v>
      </c>
      <c r="X57" s="1060">
        <f>VLOOKUP($D$3&amp;"_"&amp;X$3,データシート2!$A:$SI,MATCH($R$2&amp;"_"&amp;$C57,データシート2!$A$1:$SI$1,0),0)</f>
        <v>0</v>
      </c>
      <c r="Y57" s="1060">
        <f>VLOOKUP($D$3&amp;"_"&amp;Y$3,データシート2!$A:$SI,MATCH($R$2&amp;"_"&amp;$C57,データシート2!$A$1:$SI$1,0),0)</f>
        <v>0</v>
      </c>
      <c r="Z57" s="1060">
        <f>VLOOKUP($D$3&amp;"_"&amp;Z$3,データシート2!$A:$SI,MATCH($R$2&amp;"_"&amp;$C57,データシート2!$A$1:$SI$1,0),0)</f>
        <v>0</v>
      </c>
      <c r="AA57" s="1060">
        <f>VLOOKUP($D$3&amp;"_"&amp;AA$3,データシート2!$A:$SI,MATCH($R$2&amp;"_"&amp;$C57,データシート2!$A$1:$SI$1,0),0)</f>
        <v>0</v>
      </c>
      <c r="AB57" s="1061">
        <f>VLOOKUP($D$3&amp;"_"&amp;AB$3,データシート2!$A:$SI,MATCH($R$2&amp;"_"&amp;$C57,データシート2!$A$1:$SI$1,0),0)</f>
        <v>0</v>
      </c>
      <c r="AE57" s="833" t="str">
        <f t="shared" ref="AE57:AE88" si="13">IF(B57="","",B57)</f>
        <v/>
      </c>
      <c r="AF57" s="875">
        <f t="shared" si="11"/>
        <v>34</v>
      </c>
      <c r="AG57" s="894" t="str">
        <f t="shared" si="12"/>
        <v>ガス業</v>
      </c>
      <c r="AH57" s="874" t="str">
        <f t="shared" si="12"/>
        <v/>
      </c>
      <c r="AI57" s="864" t="str">
        <f t="shared" si="12"/>
        <v/>
      </c>
      <c r="AJ57" s="887">
        <f>VLOOKUP($AG$3&amp;"_"&amp;AJ$3,データシート2!$A:$SI,MATCH($AJ$2&amp;"_"&amp;$AF57,データシート2!$A$1:$SI$1,0),0)</f>
        <v>35</v>
      </c>
      <c r="AK57" s="888">
        <f>VLOOKUP($AG$3&amp;"_"&amp;AK$3,データシート2!$A:$SI,MATCH($AJ$2&amp;"_"&amp;$AF57,データシート2!$A$1:$SI$1,0),0)</f>
        <v>34</v>
      </c>
      <c r="AL57" s="888">
        <f>VLOOKUP($AG$3&amp;"_"&amp;AL$3,データシート2!$A:$SI,MATCH($AJ$2&amp;"_"&amp;$AF57,データシート2!$A$1:$SI$1,0),0)</f>
        <v>32</v>
      </c>
      <c r="AM57" s="888">
        <f>VLOOKUP($AG$3&amp;"_"&amp;AM$3,データシート2!$A:$SI,MATCH($AJ$2&amp;"_"&amp;$AF57,データシート2!$A$1:$SI$1,0),0)</f>
        <v>32</v>
      </c>
      <c r="AN57" s="889">
        <f>VLOOKUP($AG$3&amp;"_"&amp;AN$3,データシート2!$A:$SI,MATCH($AJ$2&amp;"_"&amp;$AF57,データシート2!$A$1:$SI$1,0),0)</f>
        <v>32</v>
      </c>
      <c r="AO57" s="889">
        <f>VLOOKUP($AG$3&amp;"_"&amp;AO$3,データシート2!$A:$SI,MATCH($AJ$2&amp;"_"&amp;$AF57,データシート2!$A$1:$SI$1,0),0)</f>
        <v>34</v>
      </c>
      <c r="AP57" s="889">
        <f>VLOOKUP($AG$3&amp;"_"&amp;AP$3,データシート2!$A:$SI,MATCH($AJ$2&amp;"_"&amp;$AF57,データシート2!$A$1:$SI$1,0),0)</f>
        <v>37</v>
      </c>
      <c r="AQ57" s="889">
        <f>VLOOKUP($AG$3&amp;"_"&amp;AQ$3,データシート2!$A:$SI,MATCH($AJ$2&amp;"_"&amp;$AF57,データシート2!$A$1:$SI$1,0),0)</f>
        <v>38</v>
      </c>
      <c r="AR57" s="889">
        <f>VLOOKUP($AG$3&amp;"_"&amp;AR$3,データシート2!$A:$SI,MATCH($AJ$2&amp;"_"&amp;$AF57,データシート2!$A$1:$SI$1,0),0)</f>
        <v>38</v>
      </c>
      <c r="AS57" s="890">
        <f>VLOOKUP($AG$3&amp;"_"&amp;AS$3,データシート2!$A:$SI,MATCH($AJ$2&amp;"_"&amp;$AF57,データシート2!$A$1:$SI$1,0),0)</f>
        <v>38</v>
      </c>
      <c r="AT57" s="888">
        <f>VLOOKUP($AG$3&amp;"_"&amp;AT$3,データシート2!$A:$SI,MATCH($AT$2&amp;"_"&amp;$AF57,データシート2!$A$1:$SI$1,0),0)</f>
        <v>610.91199999999992</v>
      </c>
      <c r="AU57" s="888">
        <f>VLOOKUP($AG$3&amp;"_"&amp;AU$3,データシート2!$A:$SI,MATCH($AT$2&amp;"_"&amp;$AF57,データシート2!$A$1:$SI$1,0),0)</f>
        <v>590.471</v>
      </c>
      <c r="AV57" s="888">
        <f>VLOOKUP($AG$3&amp;"_"&amp;AV$3,データシート2!$A:$SI,MATCH($AT$2&amp;"_"&amp;$AF57,データシート2!$A$1:$SI$1,0),0)</f>
        <v>560.67100000000005</v>
      </c>
      <c r="AW57" s="888">
        <f>VLOOKUP($AG$3&amp;"_"&amp;AW$3,データシート2!$A:$SI,MATCH($AT$2&amp;"_"&amp;$AF57,データシート2!$A$1:$SI$1,0),0)</f>
        <v>645.80600000000004</v>
      </c>
      <c r="AX57" s="888">
        <f>VLOOKUP($AG$3&amp;"_"&amp;AX$3,データシート2!$A:$SI,MATCH($AT$2&amp;"_"&amp;$AF57,データシート2!$A$1:$SI$1,0),0)</f>
        <v>714.42700000000002</v>
      </c>
      <c r="AY57" s="888">
        <f>VLOOKUP($AG$3&amp;"_"&amp;AY$3,データシート2!$A:$SI,MATCH($AT$2&amp;"_"&amp;$AF57,データシート2!$A$1:$SI$1,0),0)</f>
        <v>765.14200000000005</v>
      </c>
      <c r="AZ57" s="888">
        <f>VLOOKUP($AG$3&amp;"_"&amp;AZ$3,データシート2!$A:$SI,MATCH($AT$2&amp;"_"&amp;$AF57,データシート2!$A$1:$SI$1,0),0)</f>
        <v>783.41899999999998</v>
      </c>
      <c r="BA57" s="888">
        <f>VLOOKUP($AG$3&amp;"_"&amp;BA$3,データシート2!$A:$SI,MATCH($AT$2&amp;"_"&amp;$AF57,データシート2!$A$1:$SI$1,0),0)</f>
        <v>800.31299999999999</v>
      </c>
      <c r="BB57" s="888">
        <f>VLOOKUP($AG$3&amp;"_"&amp;BB$3,データシート2!$A:$SI,MATCH($AT$2&amp;"_"&amp;$AF57,データシート2!$A$1:$SI$1,0),0)</f>
        <v>949.74599999999998</v>
      </c>
      <c r="BC57" s="891">
        <f>VLOOKUP($AG$3&amp;"_"&amp;BC$3,データシート2!$A:$SI,MATCH($AT$2&amp;"_"&amp;$AF57,データシート2!$A$1:$SI$1,0),0)</f>
        <v>971.303</v>
      </c>
    </row>
    <row r="58" spans="2:55" s="842" customFormat="1" ht="16.5" customHeight="1">
      <c r="B58" s="833"/>
      <c r="C58" s="892"/>
      <c r="D58" s="881"/>
      <c r="E58" s="895">
        <v>3411</v>
      </c>
      <c r="F58" s="878" t="s">
        <v>351</v>
      </c>
      <c r="G58" s="1093">
        <f>VLOOKUP($D$3&amp;"_"&amp;G$3,データシート2!$A:$SI,MATCH($G$2&amp;"_"&amp;$E58,データシート2!$A$1:$SI$1,0),0)</f>
        <v>0</v>
      </c>
      <c r="H58" s="1087">
        <f>VLOOKUP($D$3&amp;"_"&amp;H$3,データシート2!$A:$SI,MATCH($G$2&amp;"_"&amp;$E58,データシート2!$A$1:$SI$1,0),0)</f>
        <v>0</v>
      </c>
      <c r="I58" s="1087">
        <f>VLOOKUP($D$3&amp;"_"&amp;I$3,データシート2!$A:$SI,MATCH($G$2&amp;"_"&amp;$E58,データシート2!$A$1:$SI$1,0),0)</f>
        <v>0</v>
      </c>
      <c r="J58" s="1087">
        <f>VLOOKUP($D$3&amp;"_"&amp;J$3,データシート2!$A:$SI,MATCH($G$2&amp;"_"&amp;$E58,データシート2!$A$1:$SI$1,0),0)</f>
        <v>0</v>
      </c>
      <c r="K58" s="1088">
        <f>VLOOKUP($D$3&amp;"_"&amp;K$3,データシート2!$A:$SI,MATCH($G$2&amp;"_"&amp;$E58,データシート2!$A$1:$SI$1,0),0)</f>
        <v>0</v>
      </c>
      <c r="L58" s="1088">
        <f>VLOOKUP($D$3&amp;"_"&amp;L$3,データシート2!$A:$SI,MATCH($G$2&amp;"_"&amp;$E58,データシート2!$A$1:$SI$1,0),0)</f>
        <v>0</v>
      </c>
      <c r="M58" s="1088">
        <f>VLOOKUP($D$3&amp;"_"&amp;M$3,データシート2!$A:$SI,MATCH($G$2&amp;"_"&amp;$E58,データシート2!$A$1:$SI$1,0),0)</f>
        <v>0</v>
      </c>
      <c r="N58" s="1088">
        <f>VLOOKUP($D$3&amp;"_"&amp;N$3,データシート2!$A:$SI,MATCH($G$2&amp;"_"&amp;$E58,データシート2!$A$1:$SI$1,0),0)</f>
        <v>0</v>
      </c>
      <c r="O58" s="1088">
        <f>VLOOKUP($D$3&amp;"_"&amp;O$3,データシート2!$A:$SI,MATCH($G$2&amp;"_"&amp;$E58,データシート2!$A$1:$SI$1,0),0)</f>
        <v>0</v>
      </c>
      <c r="P58" s="1088">
        <f>VLOOKUP($D$3&amp;"_"&amp;P$3,データシート2!$A:$SI,MATCH($G$2&amp;"_"&amp;$E58,データシート2!$A$1:$SI$1,0),0)</f>
        <v>0</v>
      </c>
      <c r="Q58" s="1089">
        <f>VLOOKUP($D$3&amp;"_"&amp;Q$3,データシート2!$A:$SI,MATCH($G$2&amp;"_"&amp;$E58,データシート2!$A$1:$SI$1,0),0)</f>
        <v>0</v>
      </c>
      <c r="R58" s="1090">
        <f>VLOOKUP($D$3&amp;"_"&amp;R$3,データシート2!$A:$SI,MATCH($R$2&amp;"_"&amp;$E58,データシート2!$A$1:$SI$1,0),0)</f>
        <v>0</v>
      </c>
      <c r="S58" s="1091">
        <f>VLOOKUP($D$3&amp;"_"&amp;S$3,データシート2!$A:$SI,MATCH($R$2&amp;"_"&amp;$E58,データシート2!$A$1:$SI$1,0),0)</f>
        <v>0</v>
      </c>
      <c r="T58" s="1091">
        <f>VLOOKUP($D$3&amp;"_"&amp;T$3,データシート2!$A:$SI,MATCH($R$2&amp;"_"&amp;$E58,データシート2!$A$1:$SI$1,0),0)</f>
        <v>0</v>
      </c>
      <c r="U58" s="1091">
        <f>VLOOKUP($D$3&amp;"_"&amp;U$3,データシート2!$A:$SI,MATCH($R$2&amp;"_"&amp;$E58,データシート2!$A$1:$SI$1,0),0)</f>
        <v>0</v>
      </c>
      <c r="V58" s="1091">
        <f>VLOOKUP($D$3&amp;"_"&amp;V$3,データシート2!$A:$SI,MATCH($R$2&amp;"_"&amp;$E58,データシート2!$A$1:$SI$1,0),0)</f>
        <v>0</v>
      </c>
      <c r="W58" s="1091">
        <f>VLOOKUP($D$3&amp;"_"&amp;W$3,データシート2!$A:$SI,MATCH($R$2&amp;"_"&amp;$E58,データシート2!$A$1:$SI$1,0),0)</f>
        <v>0</v>
      </c>
      <c r="X58" s="1091">
        <f>VLOOKUP($D$3&amp;"_"&amp;X$3,データシート2!$A:$SI,MATCH($R$2&amp;"_"&amp;$E58,データシート2!$A$1:$SI$1,0),0)</f>
        <v>0</v>
      </c>
      <c r="Y58" s="1091">
        <f>VLOOKUP($D$3&amp;"_"&amp;Y$3,データシート2!$A:$SI,MATCH($R$2&amp;"_"&amp;$E58,データシート2!$A$1:$SI$1,0),0)</f>
        <v>0</v>
      </c>
      <c r="Z58" s="1091">
        <f>VLOOKUP($D$3&amp;"_"&amp;Z$3,データシート2!$A:$SI,MATCH($R$2&amp;"_"&amp;$E58,データシート2!$A$1:$SI$1,0),0)</f>
        <v>0</v>
      </c>
      <c r="AA58" s="1091">
        <f>VLOOKUP($D$3&amp;"_"&amp;AA$3,データシート2!$A:$SI,MATCH($R$2&amp;"_"&amp;$E58,データシート2!$A$1:$SI$1,0),0)</f>
        <v>0</v>
      </c>
      <c r="AB58" s="1092">
        <f>VLOOKUP($D$3&amp;"_"&amp;AB$3,データシート2!$A:$SI,MATCH($R$2&amp;"_"&amp;$E58,データシート2!$A$1:$SI$1,0),0)</f>
        <v>0</v>
      </c>
      <c r="AC58" s="879"/>
      <c r="AE58" s="833" t="str">
        <f t="shared" si="13"/>
        <v/>
      </c>
      <c r="AF58" s="892" t="str">
        <f t="shared" si="11"/>
        <v/>
      </c>
      <c r="AG58" s="881" t="str">
        <f t="shared" si="12"/>
        <v/>
      </c>
      <c r="AH58" s="895">
        <f t="shared" si="12"/>
        <v>3411</v>
      </c>
      <c r="AI58" s="878" t="str">
        <f t="shared" si="12"/>
        <v>ガス製造業</v>
      </c>
      <c r="AJ58" s="887">
        <f>VLOOKUP($AG$3&amp;"_"&amp;AJ$3,データシート2!$A:$SI,MATCH($AJ$2&amp;"_"&amp;$AH58,データシート2!$A$1:$SI$1,0),0)</f>
        <v>24</v>
      </c>
      <c r="AK58" s="866">
        <f>VLOOKUP($AG$3&amp;"_"&amp;AK$3,データシート2!$A:$SI,MATCH($AJ$2&amp;"_"&amp;$AH58,データシート2!$A$1:$SI$1,0),0)</f>
        <v>24</v>
      </c>
      <c r="AL58" s="866">
        <f>VLOOKUP($AG$3&amp;"_"&amp;AL$3,データシート2!$A:$SI,MATCH($AJ$2&amp;"_"&amp;$AH58,データシート2!$A$1:$SI$1,0),0)</f>
        <v>23</v>
      </c>
      <c r="AM58" s="866">
        <f>VLOOKUP($AG$3&amp;"_"&amp;AM$3,データシート2!$A:$SI,MATCH($AJ$2&amp;"_"&amp;$AH58,データシート2!$A$1:$SI$1,0),0)</f>
        <v>22</v>
      </c>
      <c r="AN58" s="867">
        <f>VLOOKUP($AG$3&amp;"_"&amp;AN$3,データシート2!$A:$SI,MATCH($AJ$2&amp;"_"&amp;$AH58,データシート2!$A$1:$SI$1,0),0)</f>
        <v>22</v>
      </c>
      <c r="AO58" s="867">
        <f>VLOOKUP($AG$3&amp;"_"&amp;AO$3,データシート2!$A:$SI,MATCH($AJ$2&amp;"_"&amp;$AH58,データシート2!$A$1:$SI$1,0),0)</f>
        <v>24</v>
      </c>
      <c r="AP58" s="867">
        <f>VLOOKUP($AG$3&amp;"_"&amp;AP$3,データシート2!$A:$SI,MATCH($AJ$2&amp;"_"&amp;$AH58,データシート2!$A$1:$SI$1,0),0)</f>
        <v>25</v>
      </c>
      <c r="AQ58" s="867">
        <f>VLOOKUP($AG$3&amp;"_"&amp;AQ$3,データシート2!$A:$SI,MATCH($AJ$2&amp;"_"&amp;$AH58,データシート2!$A$1:$SI$1,0),0)</f>
        <v>27</v>
      </c>
      <c r="AR58" s="867">
        <f>VLOOKUP($AG$3&amp;"_"&amp;AR$3,データシート2!$A:$SI,MATCH($AJ$2&amp;"_"&amp;$AH58,データシート2!$A$1:$SI$1,0),0)</f>
        <v>27</v>
      </c>
      <c r="AS58" s="868">
        <f>VLOOKUP($AG$3&amp;"_"&amp;AS$3,データシート2!$A:$SI,MATCH($AJ$2&amp;"_"&amp;$AH58,データシート2!$A$1:$SI$1,0),0)</f>
        <v>27</v>
      </c>
      <c r="AT58" s="865">
        <f>VLOOKUP($AG$3&amp;"_"&amp;AT$3,データシート2!$A:$SI,MATCH($AT$2&amp;"_"&amp;$AH58,データシート2!$A$1:$SI$1,0),0)</f>
        <v>501.15100000000001</v>
      </c>
      <c r="AU58" s="866">
        <f>VLOOKUP($AG$3&amp;"_"&amp;AU$3,データシート2!$A:$SI,MATCH($AT$2&amp;"_"&amp;$AH58,データシート2!$A$1:$SI$1,0),0)</f>
        <v>487.113</v>
      </c>
      <c r="AV58" s="866">
        <f>VLOOKUP($AG$3&amp;"_"&amp;AV$3,データシート2!$A:$SI,MATCH($AT$2&amp;"_"&amp;$AH58,データシート2!$A$1:$SI$1,0),0)</f>
        <v>479.923</v>
      </c>
      <c r="AW58" s="866">
        <f>VLOOKUP($AG$3&amp;"_"&amp;AW$3,データシート2!$A:$SI,MATCH($AT$2&amp;"_"&amp;$AH58,データシート2!$A$1:$SI$1,0),0)</f>
        <v>550.91</v>
      </c>
      <c r="AX58" s="866">
        <f>VLOOKUP($AG$3&amp;"_"&amp;AX$3,データシート2!$A:$SI,MATCH($AT$2&amp;"_"&amp;$AH58,データシート2!$A$1:$SI$1,0),0)</f>
        <v>614.149</v>
      </c>
      <c r="AY58" s="866">
        <f>VLOOKUP($AG$3&amp;"_"&amp;AY$3,データシート2!$A:$SI,MATCH($AT$2&amp;"_"&amp;$AH58,データシート2!$A$1:$SI$1,0),0)</f>
        <v>664.33799999999997</v>
      </c>
      <c r="AZ58" s="866">
        <f>VLOOKUP($AG$3&amp;"_"&amp;AZ$3,データシート2!$A:$SI,MATCH($AT$2&amp;"_"&amp;$AH58,データシート2!$A$1:$SI$1,0),0)</f>
        <v>676.827</v>
      </c>
      <c r="BA58" s="866">
        <f>VLOOKUP($AG$3&amp;"_"&amp;BA$3,データシート2!$A:$SI,MATCH($AT$2&amp;"_"&amp;$AH58,データシート2!$A$1:$SI$1,0),0)</f>
        <v>743.923</v>
      </c>
      <c r="BB58" s="866">
        <f>VLOOKUP($AG$3&amp;"_"&amp;BB$3,データシート2!$A:$SI,MATCH($AT$2&amp;"_"&amp;$AH58,データシート2!$A$1:$SI$1,0),0)</f>
        <v>894.02599999999995</v>
      </c>
      <c r="BC58" s="869">
        <f>VLOOKUP($AG$3&amp;"_"&amp;BC$3,データシート2!$A:$SI,MATCH($AT$2&amp;"_"&amp;$AH58,データシート2!$A$1:$SI$1,0),0)</f>
        <v>917.13499999999999</v>
      </c>
    </row>
    <row r="59" spans="2:55" s="842" customFormat="1" ht="16.5" customHeight="1">
      <c r="B59" s="833"/>
      <c r="C59" s="870">
        <v>35</v>
      </c>
      <c r="D59" s="873" t="s">
        <v>352</v>
      </c>
      <c r="E59" s="874"/>
      <c r="F59" s="864"/>
      <c r="G59" s="865">
        <f>VLOOKUP($D$3&amp;"_"&amp;G$3,データシート2!$A:$SI,MATCH($G$2&amp;"_"&amp;$C59,データシート2!$A$1:$SI$1,0),0)</f>
        <v>0</v>
      </c>
      <c r="H59" s="866">
        <f>VLOOKUP($D$3&amp;"_"&amp;H$3,データシート2!$A:$SI,MATCH($G$2&amp;"_"&amp;$C59,データシート2!$A$1:$SI$1,0),0)</f>
        <v>0</v>
      </c>
      <c r="I59" s="866">
        <f>VLOOKUP($D$3&amp;"_"&amp;I$3,データシート2!$A:$SI,MATCH($G$2&amp;"_"&amp;$C59,データシート2!$A$1:$SI$1,0),0)</f>
        <v>0</v>
      </c>
      <c r="J59" s="866">
        <f>VLOOKUP($D$3&amp;"_"&amp;J$3,データシート2!$A:$SI,MATCH($G$2&amp;"_"&amp;$C59,データシート2!$A$1:$SI$1,0),0)</f>
        <v>0</v>
      </c>
      <c r="K59" s="867">
        <f>VLOOKUP($D$3&amp;"_"&amp;K$3,データシート2!$A:$SI,MATCH($G$2&amp;"_"&amp;$C59,データシート2!$A$1:$SI$1,0),0)</f>
        <v>0</v>
      </c>
      <c r="L59" s="867">
        <f>VLOOKUP($D$3&amp;"_"&amp;L$3,データシート2!$A:$SI,MATCH($G$2&amp;"_"&amp;$C59,データシート2!$A$1:$SI$1,0),0)</f>
        <v>0</v>
      </c>
      <c r="M59" s="867">
        <f>VLOOKUP($D$3&amp;"_"&amp;M$3,データシート2!$A:$SI,MATCH($G$2&amp;"_"&amp;$C59,データシート2!$A$1:$SI$1,0),0)</f>
        <v>0</v>
      </c>
      <c r="N59" s="867">
        <f>VLOOKUP($D$3&amp;"_"&amp;N$3,データシート2!$A:$SI,MATCH($G$2&amp;"_"&amp;$C59,データシート2!$A$1:$SI$1,0),0)</f>
        <v>0</v>
      </c>
      <c r="O59" s="867">
        <f>VLOOKUP($D$3&amp;"_"&amp;O$3,データシート2!$A:$SI,MATCH($G$2&amp;"_"&amp;$C59,データシート2!$A$1:$SI$1,0),0)</f>
        <v>0</v>
      </c>
      <c r="P59" s="867">
        <f>VLOOKUP($D$3&amp;"_"&amp;P$3,データシート2!$A:$SI,MATCH($G$2&amp;"_"&amp;$C59,データシート2!$A$1:$SI$1,0),0)</f>
        <v>0</v>
      </c>
      <c r="Q59" s="868">
        <f>VLOOKUP($D$3&amp;"_"&amp;Q$3,データシート2!$A:$SI,MATCH($G$2&amp;"_"&amp;$C59,データシート2!$A$1:$SI$1,0),0)</f>
        <v>0</v>
      </c>
      <c r="R59" s="1056">
        <f>VLOOKUP($D$3&amp;"_"&amp;R$3,データシート2!$A:$SI,MATCH($R$2&amp;"_"&amp;$C59,データシート2!$A$1:$SI$1,0),0)</f>
        <v>0</v>
      </c>
      <c r="S59" s="1057">
        <f>VLOOKUP($D$3&amp;"_"&amp;S$3,データシート2!$A:$SI,MATCH($R$2&amp;"_"&amp;$C59,データシート2!$A$1:$SI$1,0),0)</f>
        <v>0</v>
      </c>
      <c r="T59" s="1057">
        <f>VLOOKUP($D$3&amp;"_"&amp;T$3,データシート2!$A:$SI,MATCH($R$2&amp;"_"&amp;$C59,データシート2!$A$1:$SI$1,0),0)</f>
        <v>0</v>
      </c>
      <c r="U59" s="1057">
        <f>VLOOKUP($D$3&amp;"_"&amp;U$3,データシート2!$A:$SI,MATCH($R$2&amp;"_"&amp;$C59,データシート2!$A$1:$SI$1,0),0)</f>
        <v>0</v>
      </c>
      <c r="V59" s="1057">
        <f>VLOOKUP($D$3&amp;"_"&amp;V$3,データシート2!$A:$SI,MATCH($R$2&amp;"_"&amp;$C59,データシート2!$A$1:$SI$1,0),0)</f>
        <v>0</v>
      </c>
      <c r="W59" s="1057">
        <f>VLOOKUP($D$3&amp;"_"&amp;W$3,データシート2!$A:$SI,MATCH($R$2&amp;"_"&amp;$C59,データシート2!$A$1:$SI$1,0),0)</f>
        <v>0</v>
      </c>
      <c r="X59" s="1057">
        <f>VLOOKUP($D$3&amp;"_"&amp;X$3,データシート2!$A:$SI,MATCH($R$2&amp;"_"&amp;$C59,データシート2!$A$1:$SI$1,0),0)</f>
        <v>0</v>
      </c>
      <c r="Y59" s="1057">
        <f>VLOOKUP($D$3&amp;"_"&amp;Y$3,データシート2!$A:$SI,MATCH($R$2&amp;"_"&amp;$C59,データシート2!$A$1:$SI$1,0),0)</f>
        <v>0</v>
      </c>
      <c r="Z59" s="1057">
        <f>VLOOKUP($D$3&amp;"_"&amp;Z$3,データシート2!$A:$SI,MATCH($R$2&amp;"_"&amp;$C59,データシート2!$A$1:$SI$1,0),0)</f>
        <v>0</v>
      </c>
      <c r="AA59" s="1057">
        <f>VLOOKUP($D$3&amp;"_"&amp;AA$3,データシート2!$A:$SI,MATCH($R$2&amp;"_"&amp;$C59,データシート2!$A$1:$SI$1,0),0)</f>
        <v>0</v>
      </c>
      <c r="AB59" s="1058">
        <f>VLOOKUP($D$3&amp;"_"&amp;AB$3,データシート2!$A:$SI,MATCH($R$2&amp;"_"&amp;$C59,データシート2!$A$1:$SI$1,0),0)</f>
        <v>0</v>
      </c>
      <c r="AE59" s="833" t="str">
        <f t="shared" si="13"/>
        <v/>
      </c>
      <c r="AF59" s="870">
        <f t="shared" si="11"/>
        <v>35</v>
      </c>
      <c r="AG59" s="873" t="str">
        <f t="shared" si="12"/>
        <v>熱供給業</v>
      </c>
      <c r="AH59" s="874" t="str">
        <f t="shared" si="12"/>
        <v/>
      </c>
      <c r="AI59" s="864" t="str">
        <f t="shared" si="12"/>
        <v/>
      </c>
      <c r="AJ59" s="865">
        <f>VLOOKUP($AG$3&amp;"_"&amp;AJ$3,データシート2!$A:$SI,MATCH($AJ$2&amp;"_"&amp;$AF59,データシート2!$A$1:$SI$1,0),0)</f>
        <v>136</v>
      </c>
      <c r="AK59" s="866">
        <f>VLOOKUP($AG$3&amp;"_"&amp;AK$3,データシート2!$A:$SI,MATCH($AJ$2&amp;"_"&amp;$AF59,データシート2!$A$1:$SI$1,0),0)</f>
        <v>136</v>
      </c>
      <c r="AL59" s="866">
        <f>VLOOKUP($AG$3&amp;"_"&amp;AL$3,データシート2!$A:$SI,MATCH($AJ$2&amp;"_"&amp;$AF59,データシート2!$A$1:$SI$1,0),0)</f>
        <v>137</v>
      </c>
      <c r="AM59" s="866">
        <f>VLOOKUP($AG$3&amp;"_"&amp;AM$3,データシート2!$A:$SI,MATCH($AJ$2&amp;"_"&amp;$AF59,データシート2!$A$1:$SI$1,0),0)</f>
        <v>142</v>
      </c>
      <c r="AN59" s="867">
        <f>VLOOKUP($AG$3&amp;"_"&amp;AN$3,データシート2!$A:$SI,MATCH($AJ$2&amp;"_"&amp;$AF59,データシート2!$A$1:$SI$1,0),0)</f>
        <v>132</v>
      </c>
      <c r="AO59" s="867">
        <f>VLOOKUP($AG$3&amp;"_"&amp;AO$3,データシート2!$A:$SI,MATCH($AJ$2&amp;"_"&amp;$AF59,データシート2!$A$1:$SI$1,0),0)</f>
        <v>134</v>
      </c>
      <c r="AP59" s="867">
        <f>VLOOKUP($AG$3&amp;"_"&amp;AP$3,データシート2!$A:$SI,MATCH($AJ$2&amp;"_"&amp;$AF59,データシート2!$A$1:$SI$1,0),0)</f>
        <v>136</v>
      </c>
      <c r="AQ59" s="867">
        <f>VLOOKUP($AG$3&amp;"_"&amp;AQ$3,データシート2!$A:$SI,MATCH($AJ$2&amp;"_"&amp;$AF59,データシート2!$A$1:$SI$1,0),0)</f>
        <v>136</v>
      </c>
      <c r="AR59" s="867">
        <f>VLOOKUP($AG$3&amp;"_"&amp;AR$3,データシート2!$A:$SI,MATCH($AJ$2&amp;"_"&amp;$AF59,データシート2!$A$1:$SI$1,0),0)</f>
        <v>135</v>
      </c>
      <c r="AS59" s="868">
        <f>VLOOKUP($AG$3&amp;"_"&amp;AS$3,データシート2!$A:$SI,MATCH($AJ$2&amp;"_"&amp;$AF59,データシート2!$A$1:$SI$1,0),0)</f>
        <v>136</v>
      </c>
      <c r="AT59" s="866">
        <f>VLOOKUP($AG$3&amp;"_"&amp;AT$3,データシート2!$A:$SI,MATCH($AT$2&amp;"_"&amp;$AF59,データシート2!$A$1:$SI$1,0),0)</f>
        <v>555.86699999999996</v>
      </c>
      <c r="AU59" s="866">
        <f>VLOOKUP($AG$3&amp;"_"&amp;AU$3,データシート2!$A:$SI,MATCH($AT$2&amp;"_"&amp;$AF59,データシート2!$A$1:$SI$1,0),0)</f>
        <v>507.82600000000002</v>
      </c>
      <c r="AV59" s="866">
        <f>VLOOKUP($AG$3&amp;"_"&amp;AV$3,データシート2!$A:$SI,MATCH($AT$2&amp;"_"&amp;$AF59,データシート2!$A$1:$SI$1,0),0)</f>
        <v>466.452</v>
      </c>
      <c r="AW59" s="866">
        <f>VLOOKUP($AG$3&amp;"_"&amp;AW$3,データシート2!$A:$SI,MATCH($AT$2&amp;"_"&amp;$AF59,データシート2!$A$1:$SI$1,0),0)</f>
        <v>436.82299999999998</v>
      </c>
      <c r="AX59" s="866">
        <f>VLOOKUP($AG$3&amp;"_"&amp;AX$3,データシート2!$A:$SI,MATCH($AT$2&amp;"_"&amp;$AF59,データシート2!$A$1:$SI$1,0),0)</f>
        <v>678.22299999999996</v>
      </c>
      <c r="AY59" s="866">
        <f>VLOOKUP($AG$3&amp;"_"&amp;AY$3,データシート2!$A:$SI,MATCH($AT$2&amp;"_"&amp;$AF59,データシート2!$A$1:$SI$1,0),0)</f>
        <v>627.24800000000005</v>
      </c>
      <c r="AZ59" s="866">
        <f>VLOOKUP($AG$3&amp;"_"&amp;AZ$3,データシート2!$A:$SI,MATCH($AT$2&amp;"_"&amp;$AF59,データシート2!$A$1:$SI$1,0),0)</f>
        <v>641.09</v>
      </c>
      <c r="BA59" s="866">
        <f>VLOOKUP($AG$3&amp;"_"&amp;BA$3,データシート2!$A:$SI,MATCH($AT$2&amp;"_"&amp;$AF59,データシート2!$A$1:$SI$1,0),0)</f>
        <v>560.67200000000003</v>
      </c>
      <c r="BB59" s="866">
        <f>VLOOKUP($AG$3&amp;"_"&amp;BB$3,データシート2!$A:$SI,MATCH($AT$2&amp;"_"&amp;$AF59,データシート2!$A$1:$SI$1,0),0)</f>
        <v>561.91099999999994</v>
      </c>
      <c r="BC59" s="869">
        <f>VLOOKUP($AG$3&amp;"_"&amp;BC$3,データシート2!$A:$SI,MATCH($AT$2&amp;"_"&amp;$AF59,データシート2!$A$1:$SI$1,0),0)</f>
        <v>554.79200000000003</v>
      </c>
    </row>
    <row r="60" spans="2:55" s="842" customFormat="1" ht="16.5" customHeight="1">
      <c r="B60" s="833"/>
      <c r="C60" s="892"/>
      <c r="D60" s="881"/>
      <c r="E60" s="895">
        <v>3511</v>
      </c>
      <c r="F60" s="878" t="s">
        <v>202</v>
      </c>
      <c r="G60" s="1086">
        <f>VLOOKUP($D$3&amp;"_"&amp;G$3,データシート2!$A:$SI,MATCH($G$2&amp;"_"&amp;$E60,データシート2!$A$1:$SI$1,0),0)</f>
        <v>0</v>
      </c>
      <c r="H60" s="1087">
        <f>VLOOKUP($D$3&amp;"_"&amp;H$3,データシート2!$A:$SI,MATCH($G$2&amp;"_"&amp;$E60,データシート2!$A$1:$SI$1,0),0)</f>
        <v>0</v>
      </c>
      <c r="I60" s="1087">
        <f>VLOOKUP($D$3&amp;"_"&amp;I$3,データシート2!$A:$SI,MATCH($G$2&amp;"_"&amp;$E60,データシート2!$A$1:$SI$1,0),0)</f>
        <v>0</v>
      </c>
      <c r="J60" s="1087">
        <f>VLOOKUP($D$3&amp;"_"&amp;J$3,データシート2!$A:$SI,MATCH($G$2&amp;"_"&amp;$E60,データシート2!$A$1:$SI$1,0),0)</f>
        <v>0</v>
      </c>
      <c r="K60" s="1088">
        <f>VLOOKUP($D$3&amp;"_"&amp;K$3,データシート2!$A:$SI,MATCH($G$2&amp;"_"&amp;$E60,データシート2!$A$1:$SI$1,0),0)</f>
        <v>0</v>
      </c>
      <c r="L60" s="1088">
        <f>VLOOKUP($D$3&amp;"_"&amp;L$3,データシート2!$A:$SI,MATCH($G$2&amp;"_"&amp;$E60,データシート2!$A$1:$SI$1,0),0)</f>
        <v>0</v>
      </c>
      <c r="M60" s="1088">
        <f>VLOOKUP($D$3&amp;"_"&amp;M$3,データシート2!$A:$SI,MATCH($G$2&amp;"_"&amp;$E60,データシート2!$A$1:$SI$1,0),0)</f>
        <v>0</v>
      </c>
      <c r="N60" s="1088">
        <f>VLOOKUP($D$3&amp;"_"&amp;N$3,データシート2!$A:$SI,MATCH($G$2&amp;"_"&amp;$E60,データシート2!$A$1:$SI$1,0),0)</f>
        <v>0</v>
      </c>
      <c r="O60" s="1088">
        <f>VLOOKUP($D$3&amp;"_"&amp;O$3,データシート2!$A:$SI,MATCH($G$2&amp;"_"&amp;$E60,データシート2!$A$1:$SI$1,0),0)</f>
        <v>0</v>
      </c>
      <c r="P60" s="1088">
        <f>VLOOKUP($D$3&amp;"_"&amp;P$3,データシート2!$A:$SI,MATCH($G$2&amp;"_"&amp;$E60,データシート2!$A$1:$SI$1,0),0)</f>
        <v>0</v>
      </c>
      <c r="Q60" s="1089">
        <f>VLOOKUP($D$3&amp;"_"&amp;Q$3,データシート2!$A:$SI,MATCH($G$2&amp;"_"&amp;$E60,データシート2!$A$1:$SI$1,0),0)</f>
        <v>0</v>
      </c>
      <c r="R60" s="1090">
        <f>VLOOKUP($D$3&amp;"_"&amp;R$3,データシート2!$A:$SI,MATCH($R$2&amp;"_"&amp;$E60,データシート2!$A$1:$SI$1,0),0)</f>
        <v>0</v>
      </c>
      <c r="S60" s="1091">
        <f>VLOOKUP($D$3&amp;"_"&amp;S$3,データシート2!$A:$SI,MATCH($R$2&amp;"_"&amp;$E60,データシート2!$A$1:$SI$1,0),0)</f>
        <v>0</v>
      </c>
      <c r="T60" s="1091">
        <f>VLOOKUP($D$3&amp;"_"&amp;T$3,データシート2!$A:$SI,MATCH($R$2&amp;"_"&amp;$E60,データシート2!$A$1:$SI$1,0),0)</f>
        <v>0</v>
      </c>
      <c r="U60" s="1091">
        <f>VLOOKUP($D$3&amp;"_"&amp;U$3,データシート2!$A:$SI,MATCH($R$2&amp;"_"&amp;$E60,データシート2!$A$1:$SI$1,0),0)</f>
        <v>0</v>
      </c>
      <c r="V60" s="1091">
        <f>VLOOKUP($D$3&amp;"_"&amp;V$3,データシート2!$A:$SI,MATCH($R$2&amp;"_"&amp;$E60,データシート2!$A$1:$SI$1,0),0)</f>
        <v>0</v>
      </c>
      <c r="W60" s="1091">
        <f>VLOOKUP($D$3&amp;"_"&amp;W$3,データシート2!$A:$SI,MATCH($R$2&amp;"_"&amp;$E60,データシート2!$A$1:$SI$1,0),0)</f>
        <v>0</v>
      </c>
      <c r="X60" s="1091">
        <f>VLOOKUP($D$3&amp;"_"&amp;X$3,データシート2!$A:$SI,MATCH($R$2&amp;"_"&amp;$E60,データシート2!$A$1:$SI$1,0),0)</f>
        <v>0</v>
      </c>
      <c r="Y60" s="1091">
        <f>VLOOKUP($D$3&amp;"_"&amp;Y$3,データシート2!$A:$SI,MATCH($R$2&amp;"_"&amp;$E60,データシート2!$A$1:$SI$1,0),0)</f>
        <v>0</v>
      </c>
      <c r="Z60" s="1091">
        <f>VLOOKUP($D$3&amp;"_"&amp;Z$3,データシート2!$A:$SI,MATCH($R$2&amp;"_"&amp;$E60,データシート2!$A$1:$SI$1,0),0)</f>
        <v>0</v>
      </c>
      <c r="AA60" s="1091">
        <f>VLOOKUP($D$3&amp;"_"&amp;AA$3,データシート2!$A:$SI,MATCH($R$2&amp;"_"&amp;$E60,データシート2!$A$1:$SI$1,0),0)</f>
        <v>0</v>
      </c>
      <c r="AB60" s="1092">
        <f>VLOOKUP($D$3&amp;"_"&amp;AB$3,データシート2!$A:$SI,MATCH($R$2&amp;"_"&amp;$E60,データシート2!$A$1:$SI$1,0),0)</f>
        <v>0</v>
      </c>
      <c r="AC60" s="879"/>
      <c r="AE60" s="833" t="str">
        <f t="shared" si="13"/>
        <v/>
      </c>
      <c r="AF60" s="892" t="str">
        <f t="shared" si="11"/>
        <v/>
      </c>
      <c r="AG60" s="881" t="str">
        <f t="shared" si="12"/>
        <v/>
      </c>
      <c r="AH60" s="895">
        <f t="shared" si="12"/>
        <v>3511</v>
      </c>
      <c r="AI60" s="878" t="str">
        <f t="shared" si="12"/>
        <v>熱供給業</v>
      </c>
      <c r="AJ60" s="865">
        <f>VLOOKUP($AG$3&amp;"_"&amp;AJ$3,データシート2!$A:$SI,MATCH($AJ$2&amp;"_"&amp;$AH60,データシート2!$A$1:$SI$1,0),0)</f>
        <v>136</v>
      </c>
      <c r="AK60" s="866">
        <f>VLOOKUP($AG$3&amp;"_"&amp;AK$3,データシート2!$A:$SI,MATCH($AJ$2&amp;"_"&amp;$AH60,データシート2!$A$1:$SI$1,0),0)</f>
        <v>136</v>
      </c>
      <c r="AL60" s="866">
        <f>VLOOKUP($AG$3&amp;"_"&amp;AL$3,データシート2!$A:$SI,MATCH($AJ$2&amp;"_"&amp;$AH60,データシート2!$A$1:$SI$1,0),0)</f>
        <v>137</v>
      </c>
      <c r="AM60" s="866">
        <f>VLOOKUP($AG$3&amp;"_"&amp;AM$3,データシート2!$A:$SI,MATCH($AJ$2&amp;"_"&amp;$AH60,データシート2!$A$1:$SI$1,0),0)</f>
        <v>142</v>
      </c>
      <c r="AN60" s="867">
        <f>VLOOKUP($AG$3&amp;"_"&amp;AN$3,データシート2!$A:$SI,MATCH($AJ$2&amp;"_"&amp;$AH60,データシート2!$A$1:$SI$1,0),0)</f>
        <v>132</v>
      </c>
      <c r="AO60" s="867">
        <f>VLOOKUP($AG$3&amp;"_"&amp;AO$3,データシート2!$A:$SI,MATCH($AJ$2&amp;"_"&amp;$AH60,データシート2!$A$1:$SI$1,0),0)</f>
        <v>134</v>
      </c>
      <c r="AP60" s="867">
        <f>VLOOKUP($AG$3&amp;"_"&amp;AP$3,データシート2!$A:$SI,MATCH($AJ$2&amp;"_"&amp;$AH60,データシート2!$A$1:$SI$1,0),0)</f>
        <v>136</v>
      </c>
      <c r="AQ60" s="867">
        <f>VLOOKUP($AG$3&amp;"_"&amp;AQ$3,データシート2!$A:$SI,MATCH($AJ$2&amp;"_"&amp;$AH60,データシート2!$A$1:$SI$1,0),0)</f>
        <v>136</v>
      </c>
      <c r="AR60" s="867">
        <f>VLOOKUP($AG$3&amp;"_"&amp;AR$3,データシート2!$A:$SI,MATCH($AJ$2&amp;"_"&amp;$AH60,データシート2!$A$1:$SI$1,0),0)</f>
        <v>135</v>
      </c>
      <c r="AS60" s="868">
        <f>VLOOKUP($AG$3&amp;"_"&amp;AS$3,データシート2!$A:$SI,MATCH($AJ$2&amp;"_"&amp;$AH60,データシート2!$A$1:$SI$1,0),0)</f>
        <v>136</v>
      </c>
      <c r="AT60" s="865">
        <f>VLOOKUP($AG$3&amp;"_"&amp;AT$3,データシート2!$A:$SI,MATCH($AT$2&amp;"_"&amp;$AH60,データシート2!$A$1:$SI$1,0),0)</f>
        <v>555.86699999999996</v>
      </c>
      <c r="AU60" s="866">
        <f>VLOOKUP($AG$3&amp;"_"&amp;AU$3,データシート2!$A:$SI,MATCH($AT$2&amp;"_"&amp;$AH60,データシート2!$A$1:$SI$1,0),0)</f>
        <v>507.82600000000002</v>
      </c>
      <c r="AV60" s="866">
        <f>VLOOKUP($AG$3&amp;"_"&amp;AV$3,データシート2!$A:$SI,MATCH($AT$2&amp;"_"&amp;$AH60,データシート2!$A$1:$SI$1,0),0)</f>
        <v>466.452</v>
      </c>
      <c r="AW60" s="866">
        <f>VLOOKUP($AG$3&amp;"_"&amp;AW$3,データシート2!$A:$SI,MATCH($AT$2&amp;"_"&amp;$AH60,データシート2!$A$1:$SI$1,0),0)</f>
        <v>436.82299999999998</v>
      </c>
      <c r="AX60" s="866">
        <f>VLOOKUP($AG$3&amp;"_"&amp;AX$3,データシート2!$A:$SI,MATCH($AT$2&amp;"_"&amp;$AH60,データシート2!$A$1:$SI$1,0),0)</f>
        <v>678.22299999999996</v>
      </c>
      <c r="AY60" s="866">
        <f>VLOOKUP($AG$3&amp;"_"&amp;AY$3,データシート2!$A:$SI,MATCH($AT$2&amp;"_"&amp;$AH60,データシート2!$A$1:$SI$1,0),0)</f>
        <v>627.24800000000005</v>
      </c>
      <c r="AZ60" s="866">
        <f>VLOOKUP($AG$3&amp;"_"&amp;AZ$3,データシート2!$A:$SI,MATCH($AT$2&amp;"_"&amp;$AH60,データシート2!$A$1:$SI$1,0),0)</f>
        <v>641.09</v>
      </c>
      <c r="BA60" s="866">
        <f>VLOOKUP($AG$3&amp;"_"&amp;BA$3,データシート2!$A:$SI,MATCH($AT$2&amp;"_"&amp;$AH60,データシート2!$A$1:$SI$1,0),0)</f>
        <v>560.67200000000003</v>
      </c>
      <c r="BB60" s="866">
        <f>VLOOKUP($AG$3&amp;"_"&amp;BB$3,データシート2!$A:$SI,MATCH($AT$2&amp;"_"&amp;$AH60,データシート2!$A$1:$SI$1,0),0)</f>
        <v>561.91099999999994</v>
      </c>
      <c r="BC60" s="869">
        <f>VLOOKUP($AG$3&amp;"_"&amp;BC$3,データシート2!$A:$SI,MATCH($AT$2&amp;"_"&amp;$AH60,データシート2!$A$1:$SI$1,0),0)</f>
        <v>554.79200000000003</v>
      </c>
    </row>
    <row r="61" spans="2:55" s="842" customFormat="1" ht="16.5" customHeight="1">
      <c r="B61" s="844"/>
      <c r="C61" s="896">
        <v>36</v>
      </c>
      <c r="D61" s="897" t="s">
        <v>353</v>
      </c>
      <c r="E61" s="845"/>
      <c r="F61" s="847"/>
      <c r="G61" s="898">
        <f>VLOOKUP($D$3&amp;"_"&amp;G$3,データシート2!$A:$SI,MATCH($G$2&amp;"_"&amp;$C61,データシート2!$A$1:$SI$1,0),0)</f>
        <v>1</v>
      </c>
      <c r="H61" s="899">
        <f>VLOOKUP($D$3&amp;"_"&amp;H$3,データシート2!$A:$SI,MATCH($G$2&amp;"_"&amp;$C61,データシート2!$A$1:$SI$1,0),0)</f>
        <v>1</v>
      </c>
      <c r="I61" s="899">
        <f>VLOOKUP($D$3&amp;"_"&amp;I$3,データシート2!$A:$SI,MATCH($G$2&amp;"_"&amp;$C61,データシート2!$A$1:$SI$1,0),0)</f>
        <v>1</v>
      </c>
      <c r="J61" s="899">
        <f>VLOOKUP($D$3&amp;"_"&amp;J$3,データシート2!$A:$SI,MATCH($G$2&amp;"_"&amp;$C61,データシート2!$A$1:$SI$1,0),0)</f>
        <v>1</v>
      </c>
      <c r="K61" s="900">
        <f>VLOOKUP($D$3&amp;"_"&amp;K$3,データシート2!$A:$SI,MATCH($G$2&amp;"_"&amp;$C61,データシート2!$A$1:$SI$1,0),0)</f>
        <v>1</v>
      </c>
      <c r="L61" s="900">
        <f>VLOOKUP($D$3&amp;"_"&amp;L$3,データシート2!$A:$SI,MATCH($G$2&amp;"_"&amp;$C61,データシート2!$A$1:$SI$1,0),0)</f>
        <v>1</v>
      </c>
      <c r="M61" s="900">
        <f>VLOOKUP($D$3&amp;"_"&amp;M$3,データシート2!$A:$SI,MATCH($G$2&amp;"_"&amp;$C61,データシート2!$A$1:$SI$1,0),0)</f>
        <v>1</v>
      </c>
      <c r="N61" s="900">
        <f>VLOOKUP($D$3&amp;"_"&amp;N$3,データシート2!$A:$SI,MATCH($G$2&amp;"_"&amp;$C61,データシート2!$A$1:$SI$1,0),0)</f>
        <v>1</v>
      </c>
      <c r="O61" s="900">
        <f>VLOOKUP($D$3&amp;"_"&amp;O$3,データシート2!$A:$SI,MATCH($G$2&amp;"_"&amp;$C61,データシート2!$A$1:$SI$1,0),0)</f>
        <v>1</v>
      </c>
      <c r="P61" s="900">
        <f>VLOOKUP($D$3&amp;"_"&amp;P$3,データシート2!$A:$SI,MATCH($G$2&amp;"_"&amp;$C61,データシート2!$A$1:$SI$1,0),0)</f>
        <v>1</v>
      </c>
      <c r="Q61" s="901">
        <f>VLOOKUP($D$3&amp;"_"&amp;Q$3,データシート2!$A:$SI,MATCH($G$2&amp;"_"&amp;$C61,データシート2!$A$1:$SI$1,0),0)</f>
        <v>1</v>
      </c>
      <c r="R61" s="1062">
        <f>VLOOKUP($D$3&amp;"_"&amp;R$3,データシート2!$A:$SI,MATCH($R$2&amp;"_"&amp;$C61,データシート2!$A$1:$SI$1,0),0)</f>
        <v>4.4640000000000004</v>
      </c>
      <c r="S61" s="1063">
        <f>VLOOKUP($D$3&amp;"_"&amp;S$3,データシート2!$A:$SI,MATCH($R$2&amp;"_"&amp;$C61,データシート2!$A$1:$SI$1,0),0)</f>
        <v>4.1870000000000003</v>
      </c>
      <c r="T61" s="1063">
        <f>VLOOKUP($D$3&amp;"_"&amp;T$3,データシート2!$A:$SI,MATCH($R$2&amp;"_"&amp;$C61,データシート2!$A$1:$SI$1,0),0)</f>
        <v>5.0140000000000002</v>
      </c>
      <c r="U61" s="1063">
        <f>VLOOKUP($D$3&amp;"_"&amp;U$3,データシート2!$A:$SI,MATCH($R$2&amp;"_"&amp;$C61,データシート2!$A$1:$SI$1,0),0)</f>
        <v>5.8120000000000003</v>
      </c>
      <c r="V61" s="1063">
        <f>VLOOKUP($D$3&amp;"_"&amp;V$3,データシート2!$A:$SI,MATCH($R$2&amp;"_"&amp;$C61,データシート2!$A$1:$SI$1,0),0)</f>
        <v>6.1680000000000001</v>
      </c>
      <c r="W61" s="1063">
        <f>VLOOKUP($D$3&amp;"_"&amp;W$3,データシート2!$A:$SI,MATCH($R$2&amp;"_"&amp;$C61,データシート2!$A$1:$SI$1,0),0)</f>
        <v>5.7110000000000003</v>
      </c>
      <c r="X61" s="1063">
        <f>VLOOKUP($D$3&amp;"_"&amp;X$3,データシート2!$A:$SI,MATCH($R$2&amp;"_"&amp;$C61,データシート2!$A$1:$SI$1,0),0)</f>
        <v>5.819</v>
      </c>
      <c r="Y61" s="1063">
        <f>VLOOKUP($D$3&amp;"_"&amp;Y$3,データシート2!$A:$SI,MATCH($R$2&amp;"_"&amp;$C61,データシート2!$A$1:$SI$1,0),0)</f>
        <v>5.77</v>
      </c>
      <c r="Z61" s="1063">
        <f>VLOOKUP($D$3&amp;"_"&amp;Z$3,データシート2!$A:$SI,MATCH($R$2&amp;"_"&amp;$C61,データシート2!$A$1:$SI$1,0),0)</f>
        <v>5.7789999999999999</v>
      </c>
      <c r="AA61" s="1063">
        <f>VLOOKUP($D$3&amp;"_"&amp;AA$3,データシート2!$A:$SI,MATCH($R$2&amp;"_"&amp;$C61,データシート2!$A$1:$SI$1,0),0)</f>
        <v>5.367</v>
      </c>
      <c r="AB61" s="1064">
        <f>VLOOKUP($D$3&amp;"_"&amp;AB$3,データシート2!$A:$SI,MATCH($R$2&amp;"_"&amp;$C61,データシート2!$A$1:$SI$1,0),0)</f>
        <v>4.8250000000000002</v>
      </c>
      <c r="AE61" s="844" t="str">
        <f t="shared" si="13"/>
        <v/>
      </c>
      <c r="AF61" s="896">
        <f t="shared" si="11"/>
        <v>36</v>
      </c>
      <c r="AG61" s="897" t="str">
        <f t="shared" si="12"/>
        <v>水道業</v>
      </c>
      <c r="AH61" s="845" t="str">
        <f t="shared" si="12"/>
        <v/>
      </c>
      <c r="AI61" s="847" t="str">
        <f t="shared" si="12"/>
        <v/>
      </c>
      <c r="AJ61" s="898">
        <f>VLOOKUP($AG$3&amp;"_"&amp;AJ$3,データシート2!$A:$SI,MATCH($AJ$2&amp;"_"&amp;$AF61,データシート2!$A$1:$SI$1,0),0)</f>
        <v>452</v>
      </c>
      <c r="AK61" s="899">
        <f>VLOOKUP($AG$3&amp;"_"&amp;AK$3,データシート2!$A:$SI,MATCH($AJ$2&amp;"_"&amp;$AF61,データシート2!$A$1:$SI$1,0),0)</f>
        <v>432</v>
      </c>
      <c r="AL61" s="899">
        <f>VLOOKUP($AG$3&amp;"_"&amp;AL$3,データシート2!$A:$SI,MATCH($AJ$2&amp;"_"&amp;$AF61,データシート2!$A$1:$SI$1,0),0)</f>
        <v>449</v>
      </c>
      <c r="AM61" s="899">
        <f>VLOOKUP($AG$3&amp;"_"&amp;AM$3,データシート2!$A:$SI,MATCH($AJ$2&amp;"_"&amp;$AF61,データシート2!$A$1:$SI$1,0),0)</f>
        <v>459</v>
      </c>
      <c r="AN61" s="900">
        <f>VLOOKUP($AG$3&amp;"_"&amp;AN$3,データシート2!$A:$SI,MATCH($AJ$2&amp;"_"&amp;$AF61,データシート2!$A$1:$SI$1,0),0)</f>
        <v>457</v>
      </c>
      <c r="AO61" s="900">
        <f>VLOOKUP($AG$3&amp;"_"&amp;AO$3,データシート2!$A:$SI,MATCH($AJ$2&amp;"_"&amp;$AF61,データシート2!$A$1:$SI$1,0),0)</f>
        <v>453</v>
      </c>
      <c r="AP61" s="900">
        <f>VLOOKUP($AG$3&amp;"_"&amp;AP$3,データシート2!$A:$SI,MATCH($AJ$2&amp;"_"&amp;$AF61,データシート2!$A$1:$SI$1,0),0)</f>
        <v>465</v>
      </c>
      <c r="AQ61" s="900">
        <f>VLOOKUP($AG$3&amp;"_"&amp;AQ$3,データシート2!$A:$SI,MATCH($AJ$2&amp;"_"&amp;$AF61,データシート2!$A$1:$SI$1,0),0)</f>
        <v>459</v>
      </c>
      <c r="AR61" s="900">
        <f>VLOOKUP($AG$3&amp;"_"&amp;AR$3,データシート2!$A:$SI,MATCH($AJ$2&amp;"_"&amp;$AF61,データシート2!$A$1:$SI$1,0),0)</f>
        <v>454</v>
      </c>
      <c r="AS61" s="901">
        <f>VLOOKUP($AG$3&amp;"_"&amp;AS$3,データシート2!$A:$SI,MATCH($AJ$2&amp;"_"&amp;$AF61,データシート2!$A$1:$SI$1,0),0)</f>
        <v>459</v>
      </c>
      <c r="AT61" s="899">
        <f>VLOOKUP($AG$3&amp;"_"&amp;AT$3,データシート2!$A:$SI,MATCH($AT$2&amp;"_"&amp;$AF61,データシート2!$A$1:$SI$1,0),0)</f>
        <v>5016.9570000000003</v>
      </c>
      <c r="AU61" s="899">
        <f>VLOOKUP($AG$3&amp;"_"&amp;AU$3,データシート2!$A:$SI,MATCH($AT$2&amp;"_"&amp;$AF61,データシート2!$A$1:$SI$1,0),0)</f>
        <v>4454.8580000000002</v>
      </c>
      <c r="AV61" s="899">
        <f>VLOOKUP($AG$3&amp;"_"&amp;AV$3,データシート2!$A:$SI,MATCH($AT$2&amp;"_"&amp;$AF61,データシート2!$A$1:$SI$1,0),0)</f>
        <v>4465.893</v>
      </c>
      <c r="AW61" s="899">
        <f>VLOOKUP($AG$3&amp;"_"&amp;AW$3,データシート2!$A:$SI,MATCH($AT$2&amp;"_"&amp;$AF61,データシート2!$A$1:$SI$1,0),0)</f>
        <v>5602.0460000000003</v>
      </c>
      <c r="AX61" s="899">
        <f>VLOOKUP($AG$3&amp;"_"&amp;AX$3,データシート2!$A:$SI,MATCH($AT$2&amp;"_"&amp;$AF61,データシート2!$A$1:$SI$1,0),0)</f>
        <v>5797.0043999999998</v>
      </c>
      <c r="AY61" s="899">
        <f>VLOOKUP($AG$3&amp;"_"&amp;AY$3,データシート2!$A:$SI,MATCH($AT$2&amp;"_"&amp;$AF61,データシート2!$A$1:$SI$1,0),0)</f>
        <v>5688.4434000000001</v>
      </c>
      <c r="AZ61" s="899">
        <f>VLOOKUP($AG$3&amp;"_"&amp;AZ$3,データシート2!$A:$SI,MATCH($AT$2&amp;"_"&amp;$AF61,データシート2!$A$1:$SI$1,0),0)</f>
        <v>5568.9560000000001</v>
      </c>
      <c r="BA61" s="899">
        <f>VLOOKUP($AG$3&amp;"_"&amp;BA$3,データシート2!$A:$SI,MATCH($AT$2&amp;"_"&amp;$AF61,データシート2!$A$1:$SI$1,0),0)</f>
        <v>5020.4582049999999</v>
      </c>
      <c r="BB61" s="899">
        <f>VLOOKUP($AG$3&amp;"_"&amp;BB$3,データシート2!$A:$SI,MATCH($AT$2&amp;"_"&amp;$AF61,データシート2!$A$1:$SI$1,0),0)</f>
        <v>5352.3270000000002</v>
      </c>
      <c r="BC61" s="902">
        <f>VLOOKUP($AG$3&amp;"_"&amp;BC$3,データシート2!$A:$SI,MATCH($AT$2&amp;"_"&amp;$AF61,データシート2!$A$1:$SI$1,0),0)</f>
        <v>5071.0179200000002</v>
      </c>
    </row>
    <row r="62" spans="2:55" s="23" customFormat="1" ht="20.45" customHeight="1">
      <c r="B62" s="824" t="s">
        <v>354</v>
      </c>
      <c r="C62" s="825" t="s">
        <v>355</v>
      </c>
      <c r="D62" s="826"/>
      <c r="E62" s="827"/>
      <c r="F62" s="826"/>
      <c r="G62" s="828">
        <f>VLOOKUP($D$3&amp;"_"&amp;G$3,データシート2!$A:$SI,MATCH($G$2&amp;"_"&amp;$B62,データシート2!$A$1:$SI$1,0),0)</f>
        <v>0</v>
      </c>
      <c r="H62" s="829">
        <f>VLOOKUP($D$3&amp;"_"&amp;H$3,データシート2!$A:$SI,MATCH($G$2&amp;"_"&amp;$B62,データシート2!$A$1:$SI$1,0),0)</f>
        <v>0</v>
      </c>
      <c r="I62" s="829">
        <f>VLOOKUP($D$3&amp;"_"&amp;I$3,データシート2!$A:$SI,MATCH($G$2&amp;"_"&amp;$B62,データシート2!$A$1:$SI$1,0),0)</f>
        <v>0</v>
      </c>
      <c r="J62" s="829">
        <f>VLOOKUP($D$3&amp;"_"&amp;J$3,データシート2!$A:$SI,MATCH($G$2&amp;"_"&amp;$B62,データシート2!$A$1:$SI$1,0),0)</f>
        <v>0</v>
      </c>
      <c r="K62" s="830">
        <f>VLOOKUP($D$3&amp;"_"&amp;K$3,データシート2!$A:$SI,MATCH($G$2&amp;"_"&amp;$B62,データシート2!$A$1:$SI$1,0),0)</f>
        <v>0</v>
      </c>
      <c r="L62" s="830">
        <f>VLOOKUP($D$3&amp;"_"&amp;L$3,データシート2!$A:$SI,MATCH($G$2&amp;"_"&amp;$B62,データシート2!$A$1:$SI$1,0),0)</f>
        <v>0</v>
      </c>
      <c r="M62" s="830">
        <f>VLOOKUP($D$3&amp;"_"&amp;M$3,データシート2!$A:$SI,MATCH($G$2&amp;"_"&amp;$B62,データシート2!$A$1:$SI$1,0),0)</f>
        <v>0</v>
      </c>
      <c r="N62" s="830">
        <f>VLOOKUP($D$3&amp;"_"&amp;N$3,データシート2!$A:$SI,MATCH($G$2&amp;"_"&amp;$B62,データシート2!$A$1:$SI$1,0),0)</f>
        <v>0</v>
      </c>
      <c r="O62" s="830">
        <f>VLOOKUP($D$3&amp;"_"&amp;O$3,データシート2!$A:$SI,MATCH($G$2&amp;"_"&amp;$B62,データシート2!$A$1:$SI$1,0),0)</f>
        <v>0</v>
      </c>
      <c r="P62" s="830">
        <f>VLOOKUP($D$3&amp;"_"&amp;P$3,データシート2!$A:$SI,MATCH($G$2&amp;"_"&amp;$B62,データシート2!$A$1:$SI$1,0),0)</f>
        <v>0</v>
      </c>
      <c r="Q62" s="831">
        <f>VLOOKUP($D$3&amp;"_"&amp;Q$3,データシート2!$A:$SI,MATCH($G$2&amp;"_"&amp;$B62,データシート2!$A$1:$SI$1,0),0)</f>
        <v>0</v>
      </c>
      <c r="R62" s="1043">
        <f>VLOOKUP($D$3&amp;"_"&amp;R$3,データシート2!$A:$SI,MATCH($R$2&amp;"_"&amp;$B62,データシート2!$A$1:$SI$1,0),0)</f>
        <v>0</v>
      </c>
      <c r="S62" s="1044">
        <f>VLOOKUP($D$3&amp;"_"&amp;S$3,データシート2!$A:$SI,MATCH($R$2&amp;"_"&amp;$B62,データシート2!$A$1:$SI$1,0),0)</f>
        <v>0</v>
      </c>
      <c r="T62" s="1044">
        <f>VLOOKUP($D$3&amp;"_"&amp;T$3,データシート2!$A:$SI,MATCH($R$2&amp;"_"&amp;$B62,データシート2!$A$1:$SI$1,0),0)</f>
        <v>0</v>
      </c>
      <c r="U62" s="1044">
        <f>VLOOKUP($D$3&amp;"_"&amp;U$3,データシート2!$A:$SI,MATCH($R$2&amp;"_"&amp;$B62,データシート2!$A$1:$SI$1,0),0)</f>
        <v>0</v>
      </c>
      <c r="V62" s="1044">
        <f>VLOOKUP($D$3&amp;"_"&amp;V$3,データシート2!$A:$SI,MATCH($R$2&amp;"_"&amp;$B62,データシート2!$A$1:$SI$1,0),0)</f>
        <v>0</v>
      </c>
      <c r="W62" s="1044">
        <f>VLOOKUP($D$3&amp;"_"&amp;W$3,データシート2!$A:$SI,MATCH($R$2&amp;"_"&amp;$B62,データシート2!$A$1:$SI$1,0),0)</f>
        <v>0</v>
      </c>
      <c r="X62" s="1044">
        <f>VLOOKUP($D$3&amp;"_"&amp;X$3,データシート2!$A:$SI,MATCH($R$2&amp;"_"&amp;$B62,データシート2!$A$1:$SI$1,0),0)</f>
        <v>0</v>
      </c>
      <c r="Y62" s="1044">
        <f>VLOOKUP($D$3&amp;"_"&amp;Y$3,データシート2!$A:$SI,MATCH($R$2&amp;"_"&amp;$B62,データシート2!$A$1:$SI$1,0),0)</f>
        <v>0</v>
      </c>
      <c r="Z62" s="1044">
        <f>VLOOKUP($D$3&amp;"_"&amp;Z$3,データシート2!$A:$SI,MATCH($R$2&amp;"_"&amp;$B62,データシート2!$A$1:$SI$1,0),0)</f>
        <v>0</v>
      </c>
      <c r="AA62" s="1044">
        <f>VLOOKUP($D$3&amp;"_"&amp;AA$3,データシート2!$A:$SI,MATCH($R$2&amp;"_"&amp;$B62,データシート2!$A$1:$SI$1,0),0)</f>
        <v>0</v>
      </c>
      <c r="AB62" s="1045">
        <f>VLOOKUP($D$3&amp;"_"&amp;AB$3,データシート2!$A:$SI,MATCH($R$2&amp;"_"&amp;$B62,データシート2!$A$1:$SI$1,0),0)</f>
        <v>0</v>
      </c>
      <c r="AE62" s="824" t="str">
        <f t="shared" si="13"/>
        <v>G</v>
      </c>
      <c r="AF62" s="825" t="str">
        <f t="shared" si="11"/>
        <v>情報通信業</v>
      </c>
      <c r="AG62" s="826" t="str">
        <f t="shared" si="12"/>
        <v/>
      </c>
      <c r="AH62" s="827" t="str">
        <f t="shared" si="12"/>
        <v/>
      </c>
      <c r="AI62" s="826" t="str">
        <f t="shared" si="12"/>
        <v/>
      </c>
      <c r="AJ62" s="828">
        <f>VLOOKUP($AG$3&amp;"_"&amp;AJ$3,データシート2!$A:$SI,MATCH($AJ$2&amp;"_"&amp;$AE62,データシート2!$A$1:$SI$1,0),0)</f>
        <v>380</v>
      </c>
      <c r="AK62" s="829">
        <f>VLOOKUP($AG$3&amp;"_"&amp;AK$3,データシート2!$A:$SI,MATCH($AJ$2&amp;"_"&amp;$AE62,データシート2!$A$1:$SI$1,0),0)</f>
        <v>508</v>
      </c>
      <c r="AL62" s="829">
        <f>VLOOKUP($AG$3&amp;"_"&amp;AL$3,データシート2!$A:$SI,MATCH($AJ$2&amp;"_"&amp;$AE62,データシート2!$A$1:$SI$1,0),0)</f>
        <v>533</v>
      </c>
      <c r="AM62" s="829">
        <f>VLOOKUP($AG$3&amp;"_"&amp;AM$3,データシート2!$A:$SI,MATCH($AJ$2&amp;"_"&amp;$AE62,データシート2!$A$1:$SI$1,0),0)</f>
        <v>509</v>
      </c>
      <c r="AN62" s="830">
        <f>VLOOKUP($AG$3&amp;"_"&amp;AN$3,データシート2!$A:$SI,MATCH($AJ$2&amp;"_"&amp;$AE62,データシート2!$A$1:$SI$1,0),0)</f>
        <v>495</v>
      </c>
      <c r="AO62" s="830">
        <f>VLOOKUP($AG$3&amp;"_"&amp;AO$3,データシート2!$A:$SI,MATCH($AJ$2&amp;"_"&amp;$AE62,データシート2!$A$1:$SI$1,0),0)</f>
        <v>477</v>
      </c>
      <c r="AP62" s="830">
        <f>VLOOKUP($AG$3&amp;"_"&amp;AP$3,データシート2!$A:$SI,MATCH($AJ$2&amp;"_"&amp;$AE62,データシート2!$A$1:$SI$1,0),0)</f>
        <v>479</v>
      </c>
      <c r="AQ62" s="830">
        <f>VLOOKUP($AG$3&amp;"_"&amp;AQ$3,データシート2!$A:$SI,MATCH($AJ$2&amp;"_"&amp;$AE62,データシート2!$A$1:$SI$1,0),0)</f>
        <v>486</v>
      </c>
      <c r="AR62" s="830">
        <f>VLOOKUP($AG$3&amp;"_"&amp;AR$3,データシート2!$A:$SI,MATCH($AJ$2&amp;"_"&amp;$AE62,データシート2!$A$1:$SI$1,0),0)</f>
        <v>477</v>
      </c>
      <c r="AS62" s="831">
        <f>VLOOKUP($AG$3&amp;"_"&amp;AS$3,データシート2!$A:$SI,MATCH($AJ$2&amp;"_"&amp;$AE62,データシート2!$A$1:$SI$1,0),0)</f>
        <v>472</v>
      </c>
      <c r="AT62" s="829">
        <f>VLOOKUP($AG$3&amp;"_"&amp;AT$3,データシート2!$A:$SI,MATCH($AT$2&amp;"_"&amp;$AE62,データシート2!$A$1:$SI$1,0),0)</f>
        <v>2922.5600040000004</v>
      </c>
      <c r="AU62" s="829">
        <f>VLOOKUP($AG$3&amp;"_"&amp;AU$3,データシート2!$A:$SI,MATCH($AT$2&amp;"_"&amp;$AE62,データシート2!$A$1:$SI$1,0),0)</f>
        <v>3584.835</v>
      </c>
      <c r="AV62" s="829">
        <f>VLOOKUP($AG$3&amp;"_"&amp;AV$3,データシート2!$A:$SI,MATCH($AT$2&amp;"_"&amp;$AE62,データシート2!$A$1:$SI$1,0),0)</f>
        <v>3656.7330000000002</v>
      </c>
      <c r="AW62" s="829">
        <f>VLOOKUP($AG$3&amp;"_"&amp;AW$3,データシート2!$A:$SI,MATCH($AT$2&amp;"_"&amp;$AE62,データシート2!$A$1:$SI$1,0),0)</f>
        <v>3987.3719999999998</v>
      </c>
      <c r="AX62" s="829">
        <f>VLOOKUP($AG$3&amp;"_"&amp;AX$3,データシート2!$A:$SI,MATCH($AT$2&amp;"_"&amp;$AE62,データシート2!$A$1:$SI$1,0),0)</f>
        <v>4352.8389999999999</v>
      </c>
      <c r="AY62" s="829">
        <f>VLOOKUP($AG$3&amp;"_"&amp;AY$3,データシート2!$A:$SI,MATCH($AT$2&amp;"_"&amp;$AE62,データシート2!$A$1:$SI$1,0),0)</f>
        <v>4247.3040000000001</v>
      </c>
      <c r="AZ62" s="829">
        <f>VLOOKUP($AG$3&amp;"_"&amp;AZ$3,データシート2!$A:$SI,MATCH($AT$2&amp;"_"&amp;$AE62,データシート2!$A$1:$SI$1,0),0)</f>
        <v>4227.3789999999999</v>
      </c>
      <c r="BA62" s="829">
        <f>VLOOKUP($AG$3&amp;"_"&amp;BA$3,データシート2!$A:$SI,MATCH($AT$2&amp;"_"&amp;$AE62,データシート2!$A$1:$SI$1,0),0)</f>
        <v>3964.0070000000001</v>
      </c>
      <c r="BB62" s="829">
        <f>VLOOKUP($AG$3&amp;"_"&amp;BB$3,データシート2!$A:$SI,MATCH($AT$2&amp;"_"&amp;$AE62,データシート2!$A$1:$SI$1,0),0)</f>
        <v>4051.0639999999999</v>
      </c>
      <c r="BC62" s="832">
        <f>VLOOKUP($AG$3&amp;"_"&amp;BC$3,データシート2!$A:$SI,MATCH($AT$2&amp;"_"&amp;$AE62,データシート2!$A$1:$SI$1,0),0)</f>
        <v>4087.145</v>
      </c>
    </row>
    <row r="63" spans="2:55" s="842" customFormat="1" ht="16.5" customHeight="1">
      <c r="B63" s="833"/>
      <c r="C63" s="834">
        <v>37</v>
      </c>
      <c r="D63" s="835" t="s">
        <v>356</v>
      </c>
      <c r="E63" s="834"/>
      <c r="F63" s="836"/>
      <c r="G63" s="853">
        <f>VLOOKUP($D$3&amp;"_"&amp;G$3,データシート2!$A:$SI,MATCH($G$2&amp;"_"&amp;$C63,データシート2!$A$1:$SI$1,0),0)</f>
        <v>0</v>
      </c>
      <c r="H63" s="838">
        <f>VLOOKUP($D$3&amp;"_"&amp;H$3,データシート2!$A:$SI,MATCH($G$2&amp;"_"&amp;$C63,データシート2!$A$1:$SI$1,0),0)</f>
        <v>0</v>
      </c>
      <c r="I63" s="838">
        <f>VLOOKUP($D$3&amp;"_"&amp;I$3,データシート2!$A:$SI,MATCH($G$2&amp;"_"&amp;$C63,データシート2!$A$1:$SI$1,0),0)</f>
        <v>0</v>
      </c>
      <c r="J63" s="838">
        <f>VLOOKUP($D$3&amp;"_"&amp;J$3,データシート2!$A:$SI,MATCH($G$2&amp;"_"&amp;$C63,データシート2!$A$1:$SI$1,0),0)</f>
        <v>0</v>
      </c>
      <c r="K63" s="839">
        <f>VLOOKUP($D$3&amp;"_"&amp;K$3,データシート2!$A:$SI,MATCH($G$2&amp;"_"&amp;$C63,データシート2!$A$1:$SI$1,0),0)</f>
        <v>0</v>
      </c>
      <c r="L63" s="839">
        <f>VLOOKUP($D$3&amp;"_"&amp;L$3,データシート2!$A:$SI,MATCH($G$2&amp;"_"&amp;$C63,データシート2!$A$1:$SI$1,0),0)</f>
        <v>0</v>
      </c>
      <c r="M63" s="839">
        <f>VLOOKUP($D$3&amp;"_"&amp;M$3,データシート2!$A:$SI,MATCH($G$2&amp;"_"&amp;$C63,データシート2!$A$1:$SI$1,0),0)</f>
        <v>0</v>
      </c>
      <c r="N63" s="839">
        <f>VLOOKUP($D$3&amp;"_"&amp;N$3,データシート2!$A:$SI,MATCH($G$2&amp;"_"&amp;$C63,データシート2!$A$1:$SI$1,0),0)</f>
        <v>0</v>
      </c>
      <c r="O63" s="839">
        <f>VLOOKUP($D$3&amp;"_"&amp;O$3,データシート2!$A:$SI,MATCH($G$2&amp;"_"&amp;$C63,データシート2!$A$1:$SI$1,0),0)</f>
        <v>0</v>
      </c>
      <c r="P63" s="839">
        <f>VLOOKUP($D$3&amp;"_"&amp;P$3,データシート2!$A:$SI,MATCH($G$2&amp;"_"&amp;$C63,データシート2!$A$1:$SI$1,0),0)</f>
        <v>0</v>
      </c>
      <c r="Q63" s="840">
        <f>VLOOKUP($D$3&amp;"_"&amp;Q$3,データシート2!$A:$SI,MATCH($G$2&amp;"_"&amp;$C63,データシート2!$A$1:$SI$1,0),0)</f>
        <v>0</v>
      </c>
      <c r="R63" s="1052">
        <f>VLOOKUP($D$3&amp;"_"&amp;R$3,データシート2!$A:$SI,MATCH($R$2&amp;"_"&amp;$C63,データシート2!$A$1:$SI$1,0),0)</f>
        <v>0</v>
      </c>
      <c r="S63" s="1047">
        <f>VLOOKUP($D$3&amp;"_"&amp;S$3,データシート2!$A:$SI,MATCH($R$2&amp;"_"&amp;$C63,データシート2!$A$1:$SI$1,0),0)</f>
        <v>0</v>
      </c>
      <c r="T63" s="1047">
        <f>VLOOKUP($D$3&amp;"_"&amp;T$3,データシート2!$A:$SI,MATCH($R$2&amp;"_"&amp;$C63,データシート2!$A$1:$SI$1,0),0)</f>
        <v>0</v>
      </c>
      <c r="U63" s="1047">
        <f>VLOOKUP($D$3&amp;"_"&amp;U$3,データシート2!$A:$SI,MATCH($R$2&amp;"_"&amp;$C63,データシート2!$A$1:$SI$1,0),0)</f>
        <v>0</v>
      </c>
      <c r="V63" s="1047">
        <f>VLOOKUP($D$3&amp;"_"&amp;V$3,データシート2!$A:$SI,MATCH($R$2&amp;"_"&amp;$C63,データシート2!$A$1:$SI$1,0),0)</f>
        <v>0</v>
      </c>
      <c r="W63" s="1047">
        <f>VLOOKUP($D$3&amp;"_"&amp;W$3,データシート2!$A:$SI,MATCH($R$2&amp;"_"&amp;$C63,データシート2!$A$1:$SI$1,0),0)</f>
        <v>0</v>
      </c>
      <c r="X63" s="1047">
        <f>VLOOKUP($D$3&amp;"_"&amp;X$3,データシート2!$A:$SI,MATCH($R$2&amp;"_"&amp;$C63,データシート2!$A$1:$SI$1,0),0)</f>
        <v>0</v>
      </c>
      <c r="Y63" s="1047">
        <f>VLOOKUP($D$3&amp;"_"&amp;Y$3,データシート2!$A:$SI,MATCH($R$2&amp;"_"&amp;$C63,データシート2!$A$1:$SI$1,0),0)</f>
        <v>0</v>
      </c>
      <c r="Z63" s="1047">
        <f>VLOOKUP($D$3&amp;"_"&amp;Z$3,データシート2!$A:$SI,MATCH($R$2&amp;"_"&amp;$C63,データシート2!$A$1:$SI$1,0),0)</f>
        <v>0</v>
      </c>
      <c r="AA63" s="1047">
        <f>VLOOKUP($D$3&amp;"_"&amp;AA$3,データシート2!$A:$SI,MATCH($R$2&amp;"_"&amp;$C63,データシート2!$A$1:$SI$1,0),0)</f>
        <v>0</v>
      </c>
      <c r="AB63" s="1048">
        <f>VLOOKUP($D$3&amp;"_"&amp;AB$3,データシート2!$A:$SI,MATCH($R$2&amp;"_"&amp;$C63,データシート2!$A$1:$SI$1,0),0)</f>
        <v>0</v>
      </c>
      <c r="AE63" s="833" t="str">
        <f t="shared" si="13"/>
        <v/>
      </c>
      <c r="AF63" s="834">
        <f t="shared" si="11"/>
        <v>37</v>
      </c>
      <c r="AG63" s="835" t="str">
        <f t="shared" si="12"/>
        <v>通信業</v>
      </c>
      <c r="AH63" s="834" t="str">
        <f t="shared" si="12"/>
        <v/>
      </c>
      <c r="AI63" s="836" t="str">
        <f t="shared" si="12"/>
        <v/>
      </c>
      <c r="AJ63" s="853">
        <f>VLOOKUP($AG$3&amp;"_"&amp;AJ$3,データシート2!$A:$SI,MATCH($AJ$2&amp;"_"&amp;$AF63,データシート2!$A$1:$SI$1,0),0)</f>
        <v>168</v>
      </c>
      <c r="AK63" s="838">
        <f>VLOOKUP($AG$3&amp;"_"&amp;AK$3,データシート2!$A:$SI,MATCH($AJ$2&amp;"_"&amp;$AF63,データシート2!$A$1:$SI$1,0),0)</f>
        <v>284</v>
      </c>
      <c r="AL63" s="838">
        <f>VLOOKUP($AG$3&amp;"_"&amp;AL$3,データシート2!$A:$SI,MATCH($AJ$2&amp;"_"&amp;$AF63,データシート2!$A$1:$SI$1,0),0)</f>
        <v>297</v>
      </c>
      <c r="AM63" s="838">
        <f>VLOOKUP($AG$3&amp;"_"&amp;AM$3,データシート2!$A:$SI,MATCH($AJ$2&amp;"_"&amp;$AF63,データシート2!$A$1:$SI$1,0),0)</f>
        <v>287</v>
      </c>
      <c r="AN63" s="839">
        <f>VLOOKUP($AG$3&amp;"_"&amp;AN$3,データシート2!$A:$SI,MATCH($AJ$2&amp;"_"&amp;$AF63,データシート2!$A$1:$SI$1,0),0)</f>
        <v>277</v>
      </c>
      <c r="AO63" s="839">
        <f>VLOOKUP($AG$3&amp;"_"&amp;AO$3,データシート2!$A:$SI,MATCH($AJ$2&amp;"_"&amp;$AF63,データシート2!$A$1:$SI$1,0),0)</f>
        <v>269</v>
      </c>
      <c r="AP63" s="839">
        <f>VLOOKUP($AG$3&amp;"_"&amp;AP$3,データシート2!$A:$SI,MATCH($AJ$2&amp;"_"&amp;$AF63,データシート2!$A$1:$SI$1,0),0)</f>
        <v>266</v>
      </c>
      <c r="AQ63" s="839">
        <f>VLOOKUP($AG$3&amp;"_"&amp;AQ$3,データシート2!$A:$SI,MATCH($AJ$2&amp;"_"&amp;$AF63,データシート2!$A$1:$SI$1,0),0)</f>
        <v>285</v>
      </c>
      <c r="AR63" s="839">
        <f>VLOOKUP($AG$3&amp;"_"&amp;AR$3,データシート2!$A:$SI,MATCH($AJ$2&amp;"_"&amp;$AF63,データシート2!$A$1:$SI$1,0),0)</f>
        <v>270</v>
      </c>
      <c r="AS63" s="840">
        <f>VLOOKUP($AG$3&amp;"_"&amp;AS$3,データシート2!$A:$SI,MATCH($AJ$2&amp;"_"&amp;$AF63,データシート2!$A$1:$SI$1,0),0)</f>
        <v>266</v>
      </c>
      <c r="AT63" s="838">
        <f>VLOOKUP($AG$3&amp;"_"&amp;AT$3,データシート2!$A:$SI,MATCH($AT$2&amp;"_"&amp;$AF63,データシート2!$A$1:$SI$1,0),0)</f>
        <v>1351.8800039999996</v>
      </c>
      <c r="AU63" s="838">
        <f>VLOOKUP($AG$3&amp;"_"&amp;AU$3,データシート2!$A:$SI,MATCH($AT$2&amp;"_"&amp;$AF63,データシート2!$A$1:$SI$1,0),0)</f>
        <v>2059.9540000000002</v>
      </c>
      <c r="AV63" s="838">
        <f>VLOOKUP($AG$3&amp;"_"&amp;AV$3,データシート2!$A:$SI,MATCH($AT$2&amp;"_"&amp;$AF63,データシート2!$A$1:$SI$1,0),0)</f>
        <v>2200.306</v>
      </c>
      <c r="AW63" s="838">
        <f>VLOOKUP($AG$3&amp;"_"&amp;AW$3,データシート2!$A:$SI,MATCH($AT$2&amp;"_"&amp;$AF63,データシート2!$A$1:$SI$1,0),0)</f>
        <v>2267.0100000000002</v>
      </c>
      <c r="AX63" s="838">
        <f>VLOOKUP($AG$3&amp;"_"&amp;AX$3,データシート2!$A:$SI,MATCH($AT$2&amp;"_"&amp;$AF63,データシート2!$A$1:$SI$1,0),0)</f>
        <v>2470.58</v>
      </c>
      <c r="AY63" s="838">
        <f>VLOOKUP($AG$3&amp;"_"&amp;AY$3,データシート2!$A:$SI,MATCH($AT$2&amp;"_"&amp;$AF63,データシート2!$A$1:$SI$1,0),0)</f>
        <v>2506.3629999999998</v>
      </c>
      <c r="AZ63" s="838">
        <f>VLOOKUP($AG$3&amp;"_"&amp;AZ$3,データシート2!$A:$SI,MATCH($AT$2&amp;"_"&amp;$AF63,データシート2!$A$1:$SI$1,0),0)</f>
        <v>2535.6819999999998</v>
      </c>
      <c r="BA63" s="838">
        <f>VLOOKUP($AG$3&amp;"_"&amp;BA$3,データシート2!$A:$SI,MATCH($AT$2&amp;"_"&amp;$AF63,データシート2!$A$1:$SI$1,0),0)</f>
        <v>2482.9499999999998</v>
      </c>
      <c r="BB63" s="838">
        <f>VLOOKUP($AG$3&amp;"_"&amp;BB$3,データシート2!$A:$SI,MATCH($AT$2&amp;"_"&amp;$AF63,データシート2!$A$1:$SI$1,0),0)</f>
        <v>2463.444</v>
      </c>
      <c r="BC63" s="841">
        <f>VLOOKUP($AG$3&amp;"_"&amp;BC$3,データシート2!$A:$SI,MATCH($AT$2&amp;"_"&amp;$AF63,データシート2!$A$1:$SI$1,0),0)</f>
        <v>2493.6129999999998</v>
      </c>
    </row>
    <row r="64" spans="2:55" s="842" customFormat="1" ht="16.5" customHeight="1">
      <c r="B64" s="833"/>
      <c r="C64" s="862">
        <v>38</v>
      </c>
      <c r="D64" s="863" t="s">
        <v>357</v>
      </c>
      <c r="E64" s="862"/>
      <c r="F64" s="864"/>
      <c r="G64" s="865">
        <f>VLOOKUP($D$3&amp;"_"&amp;G$3,データシート2!$A:$SI,MATCH($G$2&amp;"_"&amp;$C64,データシート2!$A$1:$SI$1,0),0)</f>
        <v>0</v>
      </c>
      <c r="H64" s="866">
        <f>VLOOKUP($D$3&amp;"_"&amp;H$3,データシート2!$A:$SI,MATCH($G$2&amp;"_"&amp;$C64,データシート2!$A$1:$SI$1,0),0)</f>
        <v>0</v>
      </c>
      <c r="I64" s="866">
        <f>VLOOKUP($D$3&amp;"_"&amp;I$3,データシート2!$A:$SI,MATCH($G$2&amp;"_"&amp;$C64,データシート2!$A$1:$SI$1,0),0)</f>
        <v>0</v>
      </c>
      <c r="J64" s="866">
        <f>VLOOKUP($D$3&amp;"_"&amp;J$3,データシート2!$A:$SI,MATCH($G$2&amp;"_"&amp;$C64,データシート2!$A$1:$SI$1,0),0)</f>
        <v>0</v>
      </c>
      <c r="K64" s="867">
        <f>VLOOKUP($D$3&amp;"_"&amp;K$3,データシート2!$A:$SI,MATCH($G$2&amp;"_"&amp;$C64,データシート2!$A$1:$SI$1,0),0)</f>
        <v>0</v>
      </c>
      <c r="L64" s="867">
        <f>VLOOKUP($D$3&amp;"_"&amp;L$3,データシート2!$A:$SI,MATCH($G$2&amp;"_"&amp;$C64,データシート2!$A$1:$SI$1,0),0)</f>
        <v>0</v>
      </c>
      <c r="M64" s="867">
        <f>VLOOKUP($D$3&amp;"_"&amp;M$3,データシート2!$A:$SI,MATCH($G$2&amp;"_"&amp;$C64,データシート2!$A$1:$SI$1,0),0)</f>
        <v>0</v>
      </c>
      <c r="N64" s="867">
        <f>VLOOKUP($D$3&amp;"_"&amp;N$3,データシート2!$A:$SI,MATCH($G$2&amp;"_"&amp;$C64,データシート2!$A$1:$SI$1,0),0)</f>
        <v>0</v>
      </c>
      <c r="O64" s="867">
        <f>VLOOKUP($D$3&amp;"_"&amp;O$3,データシート2!$A:$SI,MATCH($G$2&amp;"_"&amp;$C64,データシート2!$A$1:$SI$1,0),0)</f>
        <v>0</v>
      </c>
      <c r="P64" s="867">
        <f>VLOOKUP($D$3&amp;"_"&amp;P$3,データシート2!$A:$SI,MATCH($G$2&amp;"_"&amp;$C64,データシート2!$A$1:$SI$1,0),0)</f>
        <v>0</v>
      </c>
      <c r="Q64" s="868">
        <f>VLOOKUP($D$3&amp;"_"&amp;Q$3,データシート2!$A:$SI,MATCH($G$2&amp;"_"&amp;$C64,データシート2!$A$1:$SI$1,0),0)</f>
        <v>0</v>
      </c>
      <c r="R64" s="1056">
        <f>VLOOKUP($D$3&amp;"_"&amp;R$3,データシート2!$A:$SI,MATCH($R$2&amp;"_"&amp;$C64,データシート2!$A$1:$SI$1,0),0)</f>
        <v>0</v>
      </c>
      <c r="S64" s="1057">
        <f>VLOOKUP($D$3&amp;"_"&amp;S$3,データシート2!$A:$SI,MATCH($R$2&amp;"_"&amp;$C64,データシート2!$A$1:$SI$1,0),0)</f>
        <v>0</v>
      </c>
      <c r="T64" s="1057">
        <f>VLOOKUP($D$3&amp;"_"&amp;T$3,データシート2!$A:$SI,MATCH($R$2&amp;"_"&amp;$C64,データシート2!$A$1:$SI$1,0),0)</f>
        <v>0</v>
      </c>
      <c r="U64" s="1057">
        <f>VLOOKUP($D$3&amp;"_"&amp;U$3,データシート2!$A:$SI,MATCH($R$2&amp;"_"&amp;$C64,データシート2!$A$1:$SI$1,0),0)</f>
        <v>0</v>
      </c>
      <c r="V64" s="1057">
        <f>VLOOKUP($D$3&amp;"_"&amp;V$3,データシート2!$A:$SI,MATCH($R$2&amp;"_"&amp;$C64,データシート2!$A$1:$SI$1,0),0)</f>
        <v>0</v>
      </c>
      <c r="W64" s="1057">
        <f>VLOOKUP($D$3&amp;"_"&amp;W$3,データシート2!$A:$SI,MATCH($R$2&amp;"_"&amp;$C64,データシート2!$A$1:$SI$1,0),0)</f>
        <v>0</v>
      </c>
      <c r="X64" s="1057">
        <f>VLOOKUP($D$3&amp;"_"&amp;X$3,データシート2!$A:$SI,MATCH($R$2&amp;"_"&amp;$C64,データシート2!$A$1:$SI$1,0),0)</f>
        <v>0</v>
      </c>
      <c r="Y64" s="1057">
        <f>VLOOKUP($D$3&amp;"_"&amp;Y$3,データシート2!$A:$SI,MATCH($R$2&amp;"_"&amp;$C64,データシート2!$A$1:$SI$1,0),0)</f>
        <v>0</v>
      </c>
      <c r="Z64" s="1057">
        <f>VLOOKUP($D$3&amp;"_"&amp;Z$3,データシート2!$A:$SI,MATCH($R$2&amp;"_"&amp;$C64,データシート2!$A$1:$SI$1,0),0)</f>
        <v>0</v>
      </c>
      <c r="AA64" s="1057">
        <f>VLOOKUP($D$3&amp;"_"&amp;AA$3,データシート2!$A:$SI,MATCH($R$2&amp;"_"&amp;$C64,データシート2!$A$1:$SI$1,0),0)</f>
        <v>0</v>
      </c>
      <c r="AB64" s="1058">
        <f>VLOOKUP($D$3&amp;"_"&amp;AB$3,データシート2!$A:$SI,MATCH($R$2&amp;"_"&amp;$C64,データシート2!$A$1:$SI$1,0),0)</f>
        <v>0</v>
      </c>
      <c r="AE64" s="833" t="str">
        <f t="shared" si="13"/>
        <v/>
      </c>
      <c r="AF64" s="862">
        <f t="shared" si="11"/>
        <v>38</v>
      </c>
      <c r="AG64" s="863" t="str">
        <f t="shared" si="12"/>
        <v>放送業</v>
      </c>
      <c r="AH64" s="862" t="str">
        <f t="shared" si="12"/>
        <v/>
      </c>
      <c r="AI64" s="864" t="str">
        <f t="shared" si="12"/>
        <v/>
      </c>
      <c r="AJ64" s="865">
        <f>VLOOKUP($AG$3&amp;"_"&amp;AJ$3,データシート2!$A:$SI,MATCH($AJ$2&amp;"_"&amp;$AF64,データシート2!$A$1:$SI$1,0),0)</f>
        <v>28</v>
      </c>
      <c r="AK64" s="866">
        <f>VLOOKUP($AG$3&amp;"_"&amp;AK$3,データシート2!$A:$SI,MATCH($AJ$2&amp;"_"&amp;$AF64,データシート2!$A$1:$SI$1,0),0)</f>
        <v>29</v>
      </c>
      <c r="AL64" s="866">
        <f>VLOOKUP($AG$3&amp;"_"&amp;AL$3,データシート2!$A:$SI,MATCH($AJ$2&amp;"_"&amp;$AF64,データシート2!$A$1:$SI$1,0),0)</f>
        <v>27</v>
      </c>
      <c r="AM64" s="866">
        <f>VLOOKUP($AG$3&amp;"_"&amp;AM$3,データシート2!$A:$SI,MATCH($AJ$2&amp;"_"&amp;$AF64,データシート2!$A$1:$SI$1,0),0)</f>
        <v>29</v>
      </c>
      <c r="AN64" s="867">
        <f>VLOOKUP($AG$3&amp;"_"&amp;AN$3,データシート2!$A:$SI,MATCH($AJ$2&amp;"_"&amp;$AF64,データシート2!$A$1:$SI$1,0),0)</f>
        <v>27</v>
      </c>
      <c r="AO64" s="867">
        <f>VLOOKUP($AG$3&amp;"_"&amp;AO$3,データシート2!$A:$SI,MATCH($AJ$2&amp;"_"&amp;$AF64,データシート2!$A$1:$SI$1,0),0)</f>
        <v>28</v>
      </c>
      <c r="AP64" s="867">
        <f>VLOOKUP($AG$3&amp;"_"&amp;AP$3,データシート2!$A:$SI,MATCH($AJ$2&amp;"_"&amp;$AF64,データシート2!$A$1:$SI$1,0),0)</f>
        <v>28</v>
      </c>
      <c r="AQ64" s="867">
        <f>VLOOKUP($AG$3&amp;"_"&amp;AQ$3,データシート2!$A:$SI,MATCH($AJ$2&amp;"_"&amp;$AF64,データシート2!$A$1:$SI$1,0),0)</f>
        <v>26</v>
      </c>
      <c r="AR64" s="867">
        <f>VLOOKUP($AG$3&amp;"_"&amp;AR$3,データシート2!$A:$SI,MATCH($AJ$2&amp;"_"&amp;$AF64,データシート2!$A$1:$SI$1,0),0)</f>
        <v>26</v>
      </c>
      <c r="AS64" s="868">
        <f>VLOOKUP($AG$3&amp;"_"&amp;AS$3,データシート2!$A:$SI,MATCH($AJ$2&amp;"_"&amp;$AF64,データシート2!$A$1:$SI$1,0),0)</f>
        <v>25</v>
      </c>
      <c r="AT64" s="866">
        <f>VLOOKUP($AG$3&amp;"_"&amp;AT$3,データシート2!$A:$SI,MATCH($AT$2&amp;"_"&amp;$AF64,データシート2!$A$1:$SI$1,0),0)</f>
        <v>241.44499999999996</v>
      </c>
      <c r="AU64" s="866">
        <f>VLOOKUP($AG$3&amp;"_"&amp;AU$3,データシート2!$A:$SI,MATCH($AT$2&amp;"_"&amp;$AF64,データシート2!$A$1:$SI$1,0),0)</f>
        <v>232.48</v>
      </c>
      <c r="AV64" s="866">
        <f>VLOOKUP($AG$3&amp;"_"&amp;AV$3,データシート2!$A:$SI,MATCH($AT$2&amp;"_"&amp;$AF64,データシート2!$A$1:$SI$1,0),0)</f>
        <v>198.69800000000001</v>
      </c>
      <c r="AW64" s="866">
        <f>VLOOKUP($AG$3&amp;"_"&amp;AW$3,データシート2!$A:$SI,MATCH($AT$2&amp;"_"&amp;$AF64,データシート2!$A$1:$SI$1,0),0)</f>
        <v>250.45</v>
      </c>
      <c r="AX64" s="866">
        <f>VLOOKUP($AG$3&amp;"_"&amp;AX$3,データシート2!$A:$SI,MATCH($AT$2&amp;"_"&amp;$AF64,データシート2!$A$1:$SI$1,0),0)</f>
        <v>289.28300000000002</v>
      </c>
      <c r="AY64" s="866">
        <f>VLOOKUP($AG$3&amp;"_"&amp;AY$3,データシート2!$A:$SI,MATCH($AT$2&amp;"_"&amp;$AF64,データシート2!$A$1:$SI$1,0),0)</f>
        <v>283.48099999999999</v>
      </c>
      <c r="AZ64" s="866">
        <f>VLOOKUP($AG$3&amp;"_"&amp;AZ$3,データシート2!$A:$SI,MATCH($AT$2&amp;"_"&amp;$AF64,データシート2!$A$1:$SI$1,0),0)</f>
        <v>268.351</v>
      </c>
      <c r="BA64" s="866">
        <f>VLOOKUP($AG$3&amp;"_"&amp;BA$3,データシート2!$A:$SI,MATCH($AT$2&amp;"_"&amp;$AF64,データシート2!$A$1:$SI$1,0),0)</f>
        <v>228.714</v>
      </c>
      <c r="BB64" s="866">
        <f>VLOOKUP($AG$3&amp;"_"&amp;BB$3,データシート2!$A:$SI,MATCH($AT$2&amp;"_"&amp;$AF64,データシート2!$A$1:$SI$1,0),0)</f>
        <v>215.93</v>
      </c>
      <c r="BC64" s="869">
        <f>VLOOKUP($AG$3&amp;"_"&amp;BC$3,データシート2!$A:$SI,MATCH($AT$2&amp;"_"&amp;$AF64,データシート2!$A$1:$SI$1,0),0)</f>
        <v>211.97499999999999</v>
      </c>
    </row>
    <row r="65" spans="2:55" s="842" customFormat="1" ht="16.5" customHeight="1">
      <c r="B65" s="833"/>
      <c r="C65" s="862">
        <v>39</v>
      </c>
      <c r="D65" s="863" t="s">
        <v>358</v>
      </c>
      <c r="E65" s="862"/>
      <c r="F65" s="864"/>
      <c r="G65" s="865">
        <f>VLOOKUP($D$3&amp;"_"&amp;G$3,データシート2!$A:$SI,MATCH($G$2&amp;"_"&amp;$C65,データシート2!$A$1:$SI$1,0),0)</f>
        <v>0</v>
      </c>
      <c r="H65" s="866">
        <f>VLOOKUP($D$3&amp;"_"&amp;H$3,データシート2!$A:$SI,MATCH($G$2&amp;"_"&amp;$C65,データシート2!$A$1:$SI$1,0),0)</f>
        <v>0</v>
      </c>
      <c r="I65" s="866">
        <f>VLOOKUP($D$3&amp;"_"&amp;I$3,データシート2!$A:$SI,MATCH($G$2&amp;"_"&amp;$C65,データシート2!$A$1:$SI$1,0),0)</f>
        <v>0</v>
      </c>
      <c r="J65" s="866">
        <f>VLOOKUP($D$3&amp;"_"&amp;J$3,データシート2!$A:$SI,MATCH($G$2&amp;"_"&amp;$C65,データシート2!$A$1:$SI$1,0),0)</f>
        <v>0</v>
      </c>
      <c r="K65" s="867">
        <f>VLOOKUP($D$3&amp;"_"&amp;K$3,データシート2!$A:$SI,MATCH($G$2&amp;"_"&amp;$C65,データシート2!$A$1:$SI$1,0),0)</f>
        <v>0</v>
      </c>
      <c r="L65" s="867">
        <f>VLOOKUP($D$3&amp;"_"&amp;L$3,データシート2!$A:$SI,MATCH($G$2&amp;"_"&amp;$C65,データシート2!$A$1:$SI$1,0),0)</f>
        <v>0</v>
      </c>
      <c r="M65" s="867">
        <f>VLOOKUP($D$3&amp;"_"&amp;M$3,データシート2!$A:$SI,MATCH($G$2&amp;"_"&amp;$C65,データシート2!$A$1:$SI$1,0),0)</f>
        <v>0</v>
      </c>
      <c r="N65" s="867">
        <f>VLOOKUP($D$3&amp;"_"&amp;N$3,データシート2!$A:$SI,MATCH($G$2&amp;"_"&amp;$C65,データシート2!$A$1:$SI$1,0),0)</f>
        <v>0</v>
      </c>
      <c r="O65" s="867">
        <f>VLOOKUP($D$3&amp;"_"&amp;O$3,データシート2!$A:$SI,MATCH($G$2&amp;"_"&amp;$C65,データシート2!$A$1:$SI$1,0),0)</f>
        <v>0</v>
      </c>
      <c r="P65" s="867">
        <f>VLOOKUP($D$3&amp;"_"&amp;P$3,データシート2!$A:$SI,MATCH($G$2&amp;"_"&amp;$C65,データシート2!$A$1:$SI$1,0),0)</f>
        <v>0</v>
      </c>
      <c r="Q65" s="868">
        <f>VLOOKUP($D$3&amp;"_"&amp;Q$3,データシート2!$A:$SI,MATCH($G$2&amp;"_"&amp;$C65,データシート2!$A$1:$SI$1,0),0)</f>
        <v>0</v>
      </c>
      <c r="R65" s="1056">
        <f>VLOOKUP($D$3&amp;"_"&amp;R$3,データシート2!$A:$SI,MATCH($R$2&amp;"_"&amp;$C65,データシート2!$A$1:$SI$1,0),0)</f>
        <v>0</v>
      </c>
      <c r="S65" s="1057">
        <f>VLOOKUP($D$3&amp;"_"&amp;S$3,データシート2!$A:$SI,MATCH($R$2&amp;"_"&amp;$C65,データシート2!$A$1:$SI$1,0),0)</f>
        <v>0</v>
      </c>
      <c r="T65" s="1057">
        <f>VLOOKUP($D$3&amp;"_"&amp;T$3,データシート2!$A:$SI,MATCH($R$2&amp;"_"&amp;$C65,データシート2!$A$1:$SI$1,0),0)</f>
        <v>0</v>
      </c>
      <c r="U65" s="1057">
        <f>VLOOKUP($D$3&amp;"_"&amp;U$3,データシート2!$A:$SI,MATCH($R$2&amp;"_"&amp;$C65,データシート2!$A$1:$SI$1,0),0)</f>
        <v>0</v>
      </c>
      <c r="V65" s="1057">
        <f>VLOOKUP($D$3&amp;"_"&amp;V$3,データシート2!$A:$SI,MATCH($R$2&amp;"_"&amp;$C65,データシート2!$A$1:$SI$1,0),0)</f>
        <v>0</v>
      </c>
      <c r="W65" s="1057">
        <f>VLOOKUP($D$3&amp;"_"&amp;W$3,データシート2!$A:$SI,MATCH($R$2&amp;"_"&amp;$C65,データシート2!$A$1:$SI$1,0),0)</f>
        <v>0</v>
      </c>
      <c r="X65" s="1057">
        <f>VLOOKUP($D$3&amp;"_"&amp;X$3,データシート2!$A:$SI,MATCH($R$2&amp;"_"&amp;$C65,データシート2!$A$1:$SI$1,0),0)</f>
        <v>0</v>
      </c>
      <c r="Y65" s="1057">
        <f>VLOOKUP($D$3&amp;"_"&amp;Y$3,データシート2!$A:$SI,MATCH($R$2&amp;"_"&amp;$C65,データシート2!$A$1:$SI$1,0),0)</f>
        <v>0</v>
      </c>
      <c r="Z65" s="1057">
        <f>VLOOKUP($D$3&amp;"_"&amp;Z$3,データシート2!$A:$SI,MATCH($R$2&amp;"_"&amp;$C65,データシート2!$A$1:$SI$1,0),0)</f>
        <v>0</v>
      </c>
      <c r="AA65" s="1057">
        <f>VLOOKUP($D$3&amp;"_"&amp;AA$3,データシート2!$A:$SI,MATCH($R$2&amp;"_"&amp;$C65,データシート2!$A$1:$SI$1,0),0)</f>
        <v>0</v>
      </c>
      <c r="AB65" s="1058">
        <f>VLOOKUP($D$3&amp;"_"&amp;AB$3,データシート2!$A:$SI,MATCH($R$2&amp;"_"&amp;$C65,データシート2!$A$1:$SI$1,0),0)</f>
        <v>0</v>
      </c>
      <c r="AE65" s="833" t="str">
        <f t="shared" si="13"/>
        <v/>
      </c>
      <c r="AF65" s="862">
        <f t="shared" si="11"/>
        <v>39</v>
      </c>
      <c r="AG65" s="863" t="str">
        <f t="shared" si="12"/>
        <v>情報サービス業</v>
      </c>
      <c r="AH65" s="862" t="str">
        <f t="shared" si="12"/>
        <v/>
      </c>
      <c r="AI65" s="864" t="str">
        <f t="shared" si="12"/>
        <v/>
      </c>
      <c r="AJ65" s="865">
        <f>VLOOKUP($AG$3&amp;"_"&amp;AJ$3,データシート2!$A:$SI,MATCH($AJ$2&amp;"_"&amp;$AF65,データシート2!$A$1:$SI$1,0),0)</f>
        <v>139</v>
      </c>
      <c r="AK65" s="866">
        <f>VLOOKUP($AG$3&amp;"_"&amp;AK$3,データシート2!$A:$SI,MATCH($AJ$2&amp;"_"&amp;$AF65,データシート2!$A$1:$SI$1,0),0)</f>
        <v>151</v>
      </c>
      <c r="AL65" s="866">
        <f>VLOOKUP($AG$3&amp;"_"&amp;AL$3,データシート2!$A:$SI,MATCH($AJ$2&amp;"_"&amp;$AF65,データシート2!$A$1:$SI$1,0),0)</f>
        <v>144</v>
      </c>
      <c r="AM65" s="866">
        <f>VLOOKUP($AG$3&amp;"_"&amp;AM$3,データシート2!$A:$SI,MATCH($AJ$2&amp;"_"&amp;$AF65,データシート2!$A$1:$SI$1,0),0)</f>
        <v>149</v>
      </c>
      <c r="AN65" s="867">
        <f>VLOOKUP($AG$3&amp;"_"&amp;AN$3,データシート2!$A:$SI,MATCH($AJ$2&amp;"_"&amp;$AF65,データシート2!$A$1:$SI$1,0),0)</f>
        <v>150</v>
      </c>
      <c r="AO65" s="867">
        <f>VLOOKUP($AG$3&amp;"_"&amp;AO$3,データシート2!$A:$SI,MATCH($AJ$2&amp;"_"&amp;$AF65,データシート2!$A$1:$SI$1,0),0)</f>
        <v>140</v>
      </c>
      <c r="AP65" s="867">
        <f>VLOOKUP($AG$3&amp;"_"&amp;AP$3,データシート2!$A:$SI,MATCH($AJ$2&amp;"_"&amp;$AF65,データシート2!$A$1:$SI$1,0),0)</f>
        <v>146</v>
      </c>
      <c r="AQ65" s="867">
        <f>VLOOKUP($AG$3&amp;"_"&amp;AQ$3,データシート2!$A:$SI,MATCH($AJ$2&amp;"_"&amp;$AF65,データシート2!$A$1:$SI$1,0),0)</f>
        <v>134</v>
      </c>
      <c r="AR65" s="867">
        <f>VLOOKUP($AG$3&amp;"_"&amp;AR$3,データシート2!$A:$SI,MATCH($AJ$2&amp;"_"&amp;$AF65,データシート2!$A$1:$SI$1,0),0)</f>
        <v>137</v>
      </c>
      <c r="AS65" s="868">
        <f>VLOOKUP($AG$3&amp;"_"&amp;AS$3,データシート2!$A:$SI,MATCH($AJ$2&amp;"_"&amp;$AF65,データシート2!$A$1:$SI$1,0),0)</f>
        <v>136</v>
      </c>
      <c r="AT65" s="866">
        <f>VLOOKUP($AG$3&amp;"_"&amp;AT$3,データシート2!$A:$SI,MATCH($AT$2&amp;"_"&amp;$AF65,データシート2!$A$1:$SI$1,0),0)</f>
        <v>1026.0260000000001</v>
      </c>
      <c r="AU65" s="866">
        <f>VLOOKUP($AG$3&amp;"_"&amp;AU$3,データシート2!$A:$SI,MATCH($AT$2&amp;"_"&amp;$AF65,データシート2!$A$1:$SI$1,0),0)</f>
        <v>999.84500000000003</v>
      </c>
      <c r="AV65" s="866">
        <f>VLOOKUP($AG$3&amp;"_"&amp;AV$3,データシート2!$A:$SI,MATCH($AT$2&amp;"_"&amp;$AF65,データシート2!$A$1:$SI$1,0),0)</f>
        <v>903.49599999999998</v>
      </c>
      <c r="AW65" s="866">
        <f>VLOOKUP($AG$3&amp;"_"&amp;AW$3,データシート2!$A:$SI,MATCH($AT$2&amp;"_"&amp;$AF65,データシート2!$A$1:$SI$1,0),0)</f>
        <v>1140.3320000000001</v>
      </c>
      <c r="AX65" s="866">
        <f>VLOOKUP($AG$3&amp;"_"&amp;AX$3,データシート2!$A:$SI,MATCH($AT$2&amp;"_"&amp;$AF65,データシート2!$A$1:$SI$1,0),0)</f>
        <v>1247.992</v>
      </c>
      <c r="AY65" s="866">
        <f>VLOOKUP($AG$3&amp;"_"&amp;AY$3,データシート2!$A:$SI,MATCH($AT$2&amp;"_"&amp;$AF65,データシート2!$A$1:$SI$1,0),0)</f>
        <v>1160.6189999999999</v>
      </c>
      <c r="AZ65" s="866">
        <f>VLOOKUP($AG$3&amp;"_"&amp;AZ$3,データシート2!$A:$SI,MATCH($AT$2&amp;"_"&amp;$AF65,データシート2!$A$1:$SI$1,0),0)</f>
        <v>1139.874</v>
      </c>
      <c r="BA65" s="866">
        <f>VLOOKUP($AG$3&amp;"_"&amp;BA$3,データシート2!$A:$SI,MATCH($AT$2&amp;"_"&amp;$AF65,データシート2!$A$1:$SI$1,0),0)</f>
        <v>965.28099999999995</v>
      </c>
      <c r="BB65" s="866">
        <f>VLOOKUP($AG$3&amp;"_"&amp;BB$3,データシート2!$A:$SI,MATCH($AT$2&amp;"_"&amp;$AF65,データシート2!$A$1:$SI$1,0),0)</f>
        <v>1027.4649999999999</v>
      </c>
      <c r="BC65" s="869">
        <f>VLOOKUP($AG$3&amp;"_"&amp;BC$3,データシート2!$A:$SI,MATCH($AT$2&amp;"_"&amp;$AF65,データシート2!$A$1:$SI$1,0),0)</f>
        <v>1025.7049999999999</v>
      </c>
    </row>
    <row r="66" spans="2:55" s="842" customFormat="1" ht="16.5" customHeight="1">
      <c r="B66" s="833"/>
      <c r="C66" s="862">
        <v>40</v>
      </c>
      <c r="D66" s="863" t="s">
        <v>359</v>
      </c>
      <c r="E66" s="862"/>
      <c r="F66" s="864"/>
      <c r="G66" s="865">
        <f>VLOOKUP($D$3&amp;"_"&amp;G$3,データシート2!$A:$SI,MATCH($G$2&amp;"_"&amp;$C66,データシート2!$A$1:$SI$1,0),0)</f>
        <v>0</v>
      </c>
      <c r="H66" s="866">
        <f>VLOOKUP($D$3&amp;"_"&amp;H$3,データシート2!$A:$SI,MATCH($G$2&amp;"_"&amp;$C66,データシート2!$A$1:$SI$1,0),0)</f>
        <v>0</v>
      </c>
      <c r="I66" s="866">
        <f>VLOOKUP($D$3&amp;"_"&amp;I$3,データシート2!$A:$SI,MATCH($G$2&amp;"_"&amp;$C66,データシート2!$A$1:$SI$1,0),0)</f>
        <v>0</v>
      </c>
      <c r="J66" s="866">
        <f>VLOOKUP($D$3&amp;"_"&amp;J$3,データシート2!$A:$SI,MATCH($G$2&amp;"_"&amp;$C66,データシート2!$A$1:$SI$1,0),0)</f>
        <v>0</v>
      </c>
      <c r="K66" s="867">
        <f>VLOOKUP($D$3&amp;"_"&amp;K$3,データシート2!$A:$SI,MATCH($G$2&amp;"_"&amp;$C66,データシート2!$A$1:$SI$1,0),0)</f>
        <v>0</v>
      </c>
      <c r="L66" s="867">
        <f>VLOOKUP($D$3&amp;"_"&amp;L$3,データシート2!$A:$SI,MATCH($G$2&amp;"_"&amp;$C66,データシート2!$A$1:$SI$1,0),0)</f>
        <v>0</v>
      </c>
      <c r="M66" s="867">
        <f>VLOOKUP($D$3&amp;"_"&amp;M$3,データシート2!$A:$SI,MATCH($G$2&amp;"_"&amp;$C66,データシート2!$A$1:$SI$1,0),0)</f>
        <v>0</v>
      </c>
      <c r="N66" s="867">
        <f>VLOOKUP($D$3&amp;"_"&amp;N$3,データシート2!$A:$SI,MATCH($G$2&amp;"_"&amp;$C66,データシート2!$A$1:$SI$1,0),0)</f>
        <v>0</v>
      </c>
      <c r="O66" s="867">
        <f>VLOOKUP($D$3&amp;"_"&amp;O$3,データシート2!$A:$SI,MATCH($G$2&amp;"_"&amp;$C66,データシート2!$A$1:$SI$1,0),0)</f>
        <v>0</v>
      </c>
      <c r="P66" s="867">
        <f>VLOOKUP($D$3&amp;"_"&amp;P$3,データシート2!$A:$SI,MATCH($G$2&amp;"_"&amp;$C66,データシート2!$A$1:$SI$1,0),0)</f>
        <v>0</v>
      </c>
      <c r="Q66" s="868">
        <f>VLOOKUP($D$3&amp;"_"&amp;Q$3,データシート2!$A:$SI,MATCH($G$2&amp;"_"&amp;$C66,データシート2!$A$1:$SI$1,0),0)</f>
        <v>0</v>
      </c>
      <c r="R66" s="1056">
        <f>VLOOKUP($D$3&amp;"_"&amp;R$3,データシート2!$A:$SI,MATCH($R$2&amp;"_"&amp;$C66,データシート2!$A$1:$SI$1,0),0)</f>
        <v>0</v>
      </c>
      <c r="S66" s="1057">
        <f>VLOOKUP($D$3&amp;"_"&amp;S$3,データシート2!$A:$SI,MATCH($R$2&amp;"_"&amp;$C66,データシート2!$A$1:$SI$1,0),0)</f>
        <v>0</v>
      </c>
      <c r="T66" s="1057">
        <f>VLOOKUP($D$3&amp;"_"&amp;T$3,データシート2!$A:$SI,MATCH($R$2&amp;"_"&amp;$C66,データシート2!$A$1:$SI$1,0),0)</f>
        <v>0</v>
      </c>
      <c r="U66" s="1057">
        <f>VLOOKUP($D$3&amp;"_"&amp;U$3,データシート2!$A:$SI,MATCH($R$2&amp;"_"&amp;$C66,データシート2!$A$1:$SI$1,0),0)</f>
        <v>0</v>
      </c>
      <c r="V66" s="1057">
        <f>VLOOKUP($D$3&amp;"_"&amp;V$3,データシート2!$A:$SI,MATCH($R$2&amp;"_"&amp;$C66,データシート2!$A$1:$SI$1,0),0)</f>
        <v>0</v>
      </c>
      <c r="W66" s="1057">
        <f>VLOOKUP($D$3&amp;"_"&amp;W$3,データシート2!$A:$SI,MATCH($R$2&amp;"_"&amp;$C66,データシート2!$A$1:$SI$1,0),0)</f>
        <v>0</v>
      </c>
      <c r="X66" s="1057">
        <f>VLOOKUP($D$3&amp;"_"&amp;X$3,データシート2!$A:$SI,MATCH($R$2&amp;"_"&amp;$C66,データシート2!$A$1:$SI$1,0),0)</f>
        <v>0</v>
      </c>
      <c r="Y66" s="1057">
        <f>VLOOKUP($D$3&amp;"_"&amp;Y$3,データシート2!$A:$SI,MATCH($R$2&amp;"_"&amp;$C66,データシート2!$A$1:$SI$1,0),0)</f>
        <v>0</v>
      </c>
      <c r="Z66" s="1057">
        <f>VLOOKUP($D$3&amp;"_"&amp;Z$3,データシート2!$A:$SI,MATCH($R$2&amp;"_"&amp;$C66,データシート2!$A$1:$SI$1,0),0)</f>
        <v>0</v>
      </c>
      <c r="AA66" s="1057">
        <f>VLOOKUP($D$3&amp;"_"&amp;AA$3,データシート2!$A:$SI,MATCH($R$2&amp;"_"&amp;$C66,データシート2!$A$1:$SI$1,0),0)</f>
        <v>0</v>
      </c>
      <c r="AB66" s="1058">
        <f>VLOOKUP($D$3&amp;"_"&amp;AB$3,データシート2!$A:$SI,MATCH($R$2&amp;"_"&amp;$C66,データシート2!$A$1:$SI$1,0),0)</f>
        <v>0</v>
      </c>
      <c r="AE66" s="833" t="str">
        <f t="shared" si="13"/>
        <v/>
      </c>
      <c r="AF66" s="862">
        <f t="shared" si="11"/>
        <v>40</v>
      </c>
      <c r="AG66" s="863" t="str">
        <f t="shared" si="12"/>
        <v>インターネット附随サービス業</v>
      </c>
      <c r="AH66" s="862" t="str">
        <f t="shared" si="12"/>
        <v/>
      </c>
      <c r="AI66" s="864" t="str">
        <f t="shared" si="12"/>
        <v/>
      </c>
      <c r="AJ66" s="865">
        <f>VLOOKUP($AG$3&amp;"_"&amp;AJ$3,データシート2!$A:$SI,MATCH($AJ$2&amp;"_"&amp;$AF66,データシート2!$A$1:$SI$1,0),0)</f>
        <v>16</v>
      </c>
      <c r="AK66" s="866">
        <f>VLOOKUP($AG$3&amp;"_"&amp;AK$3,データシート2!$A:$SI,MATCH($AJ$2&amp;"_"&amp;$AF66,データシート2!$A$1:$SI$1,0),0)</f>
        <v>15</v>
      </c>
      <c r="AL66" s="866">
        <f>VLOOKUP($AG$3&amp;"_"&amp;AL$3,データシート2!$A:$SI,MATCH($AJ$2&amp;"_"&amp;$AF66,データシート2!$A$1:$SI$1,0),0)</f>
        <v>13</v>
      </c>
      <c r="AM66" s="866">
        <f>VLOOKUP($AG$3&amp;"_"&amp;AM$3,データシート2!$A:$SI,MATCH($AJ$2&amp;"_"&amp;$AF66,データシート2!$A$1:$SI$1,0),0)</f>
        <v>14</v>
      </c>
      <c r="AN66" s="867">
        <f>VLOOKUP($AG$3&amp;"_"&amp;AN$3,データシート2!$A:$SI,MATCH($AJ$2&amp;"_"&amp;$AF66,データシート2!$A$1:$SI$1,0),0)</f>
        <v>13</v>
      </c>
      <c r="AO66" s="867">
        <f>VLOOKUP($AG$3&amp;"_"&amp;AO$3,データシート2!$A:$SI,MATCH($AJ$2&amp;"_"&amp;$AF66,データシート2!$A$1:$SI$1,0),0)</f>
        <v>10</v>
      </c>
      <c r="AP66" s="867">
        <f>VLOOKUP($AG$3&amp;"_"&amp;AP$3,データシート2!$A:$SI,MATCH($AJ$2&amp;"_"&amp;$AF66,データシート2!$A$1:$SI$1,0),0)</f>
        <v>10</v>
      </c>
      <c r="AQ66" s="867">
        <f>VLOOKUP($AG$3&amp;"_"&amp;AQ$3,データシート2!$A:$SI,MATCH($AJ$2&amp;"_"&amp;$AF66,データシート2!$A$1:$SI$1,0),0)</f>
        <v>13</v>
      </c>
      <c r="AR66" s="867">
        <f>VLOOKUP($AG$3&amp;"_"&amp;AR$3,データシート2!$A:$SI,MATCH($AJ$2&amp;"_"&amp;$AF66,データシート2!$A$1:$SI$1,0),0)</f>
        <v>16</v>
      </c>
      <c r="AS66" s="868">
        <f>VLOOKUP($AG$3&amp;"_"&amp;AS$3,データシート2!$A:$SI,MATCH($AJ$2&amp;"_"&amp;$AF66,データシート2!$A$1:$SI$1,0),0)</f>
        <v>17</v>
      </c>
      <c r="AT66" s="866">
        <f>VLOOKUP($AG$3&amp;"_"&amp;AT$3,データシート2!$A:$SI,MATCH($AT$2&amp;"_"&amp;$AF66,データシート2!$A$1:$SI$1,0),0)</f>
        <v>144.50900000000001</v>
      </c>
      <c r="AU66" s="866">
        <f>VLOOKUP($AG$3&amp;"_"&amp;AU$3,データシート2!$A:$SI,MATCH($AT$2&amp;"_"&amp;$AF66,データシート2!$A$1:$SI$1,0),0)</f>
        <v>138.14099999999999</v>
      </c>
      <c r="AV66" s="866">
        <f>VLOOKUP($AG$3&amp;"_"&amp;AV$3,データシート2!$A:$SI,MATCH($AT$2&amp;"_"&amp;$AF66,データシート2!$A$1:$SI$1,0),0)</f>
        <v>132.35400000000001</v>
      </c>
      <c r="AW66" s="866">
        <f>VLOOKUP($AG$3&amp;"_"&amp;AW$3,データシート2!$A:$SI,MATCH($AT$2&amp;"_"&amp;$AF66,データシート2!$A$1:$SI$1,0),0)</f>
        <v>166.767</v>
      </c>
      <c r="AX66" s="866">
        <f>VLOOKUP($AG$3&amp;"_"&amp;AX$3,データシート2!$A:$SI,MATCH($AT$2&amp;"_"&amp;$AF66,データシート2!$A$1:$SI$1,0),0)</f>
        <v>183.33</v>
      </c>
      <c r="AY66" s="866">
        <f>VLOOKUP($AG$3&amp;"_"&amp;AY$3,データシート2!$A:$SI,MATCH($AT$2&amp;"_"&amp;$AF66,データシート2!$A$1:$SI$1,0),0)</f>
        <v>114.64100000000001</v>
      </c>
      <c r="AZ66" s="866">
        <f>VLOOKUP($AG$3&amp;"_"&amp;AZ$3,データシート2!$A:$SI,MATCH($AT$2&amp;"_"&amp;$AF66,データシート2!$A$1:$SI$1,0),0)</f>
        <v>111.129</v>
      </c>
      <c r="BA66" s="866">
        <f>VLOOKUP($AG$3&amp;"_"&amp;BA$3,データシート2!$A:$SI,MATCH($AT$2&amp;"_"&amp;$AF66,データシート2!$A$1:$SI$1,0),0)</f>
        <v>123.477</v>
      </c>
      <c r="BB66" s="866">
        <f>VLOOKUP($AG$3&amp;"_"&amp;BB$3,データシート2!$A:$SI,MATCH($AT$2&amp;"_"&amp;$AF66,データシート2!$A$1:$SI$1,0),0)</f>
        <v>183.31299999999999</v>
      </c>
      <c r="BC66" s="869">
        <f>VLOOKUP($AG$3&amp;"_"&amp;BC$3,データシート2!$A:$SI,MATCH($AT$2&amp;"_"&amp;$AF66,データシート2!$A$1:$SI$1,0),0)</f>
        <v>198.762</v>
      </c>
    </row>
    <row r="67" spans="2:55" s="842" customFormat="1" ht="16.5" customHeight="1">
      <c r="B67" s="844"/>
      <c r="C67" s="845">
        <v>41</v>
      </c>
      <c r="D67" s="846" t="s">
        <v>360</v>
      </c>
      <c r="E67" s="845"/>
      <c r="F67" s="847"/>
      <c r="G67" s="848">
        <f>VLOOKUP($D$3&amp;"_"&amp;G$3,データシート2!$A:$SI,MATCH($G$2&amp;"_"&amp;$C67,データシート2!$A$1:$SI$1,0),0)</f>
        <v>0</v>
      </c>
      <c r="H67" s="849">
        <f>VLOOKUP($D$3&amp;"_"&amp;H$3,データシート2!$A:$SI,MATCH($G$2&amp;"_"&amp;$C67,データシート2!$A$1:$SI$1,0),0)</f>
        <v>0</v>
      </c>
      <c r="I67" s="849">
        <f>VLOOKUP($D$3&amp;"_"&amp;I$3,データシート2!$A:$SI,MATCH($G$2&amp;"_"&amp;$C67,データシート2!$A$1:$SI$1,0),0)</f>
        <v>0</v>
      </c>
      <c r="J67" s="849">
        <f>VLOOKUP($D$3&amp;"_"&amp;J$3,データシート2!$A:$SI,MATCH($G$2&amp;"_"&amp;$C67,データシート2!$A$1:$SI$1,0),0)</f>
        <v>0</v>
      </c>
      <c r="K67" s="850">
        <f>VLOOKUP($D$3&amp;"_"&amp;K$3,データシート2!$A:$SI,MATCH($G$2&amp;"_"&amp;$C67,データシート2!$A$1:$SI$1,0),0)</f>
        <v>0</v>
      </c>
      <c r="L67" s="850">
        <f>VLOOKUP($D$3&amp;"_"&amp;L$3,データシート2!$A:$SI,MATCH($G$2&amp;"_"&amp;$C67,データシート2!$A$1:$SI$1,0),0)</f>
        <v>0</v>
      </c>
      <c r="M67" s="850">
        <f>VLOOKUP($D$3&amp;"_"&amp;M$3,データシート2!$A:$SI,MATCH($G$2&amp;"_"&amp;$C67,データシート2!$A$1:$SI$1,0),0)</f>
        <v>0</v>
      </c>
      <c r="N67" s="850">
        <f>VLOOKUP($D$3&amp;"_"&amp;N$3,データシート2!$A:$SI,MATCH($G$2&amp;"_"&amp;$C67,データシート2!$A$1:$SI$1,0),0)</f>
        <v>0</v>
      </c>
      <c r="O67" s="850">
        <f>VLOOKUP($D$3&amp;"_"&amp;O$3,データシート2!$A:$SI,MATCH($G$2&amp;"_"&amp;$C67,データシート2!$A$1:$SI$1,0),0)</f>
        <v>0</v>
      </c>
      <c r="P67" s="850">
        <f>VLOOKUP($D$3&amp;"_"&amp;P$3,データシート2!$A:$SI,MATCH($G$2&amp;"_"&amp;$C67,データシート2!$A$1:$SI$1,0),0)</f>
        <v>0</v>
      </c>
      <c r="Q67" s="851">
        <f>VLOOKUP($D$3&amp;"_"&amp;Q$3,データシート2!$A:$SI,MATCH($G$2&amp;"_"&amp;$C67,データシート2!$A$1:$SI$1,0),0)</f>
        <v>0</v>
      </c>
      <c r="R67" s="1049">
        <f>VLOOKUP($D$3&amp;"_"&amp;R$3,データシート2!$A:$SI,MATCH($R$2&amp;"_"&amp;$C67,データシート2!$A$1:$SI$1,0),0)</f>
        <v>0</v>
      </c>
      <c r="S67" s="1050">
        <f>VLOOKUP($D$3&amp;"_"&amp;S$3,データシート2!$A:$SI,MATCH($R$2&amp;"_"&amp;$C67,データシート2!$A$1:$SI$1,0),0)</f>
        <v>0</v>
      </c>
      <c r="T67" s="1050">
        <f>VLOOKUP($D$3&amp;"_"&amp;T$3,データシート2!$A:$SI,MATCH($R$2&amp;"_"&amp;$C67,データシート2!$A$1:$SI$1,0),0)</f>
        <v>0</v>
      </c>
      <c r="U67" s="1050">
        <f>VLOOKUP($D$3&amp;"_"&amp;U$3,データシート2!$A:$SI,MATCH($R$2&amp;"_"&amp;$C67,データシート2!$A$1:$SI$1,0),0)</f>
        <v>0</v>
      </c>
      <c r="V67" s="1050">
        <f>VLOOKUP($D$3&amp;"_"&amp;V$3,データシート2!$A:$SI,MATCH($R$2&amp;"_"&amp;$C67,データシート2!$A$1:$SI$1,0),0)</f>
        <v>0</v>
      </c>
      <c r="W67" s="1050">
        <f>VLOOKUP($D$3&amp;"_"&amp;W$3,データシート2!$A:$SI,MATCH($R$2&amp;"_"&amp;$C67,データシート2!$A$1:$SI$1,0),0)</f>
        <v>0</v>
      </c>
      <c r="X67" s="1050">
        <f>VLOOKUP($D$3&amp;"_"&amp;X$3,データシート2!$A:$SI,MATCH($R$2&amp;"_"&amp;$C67,データシート2!$A$1:$SI$1,0),0)</f>
        <v>0</v>
      </c>
      <c r="Y67" s="1050">
        <f>VLOOKUP($D$3&amp;"_"&amp;Y$3,データシート2!$A:$SI,MATCH($R$2&amp;"_"&amp;$C67,データシート2!$A$1:$SI$1,0),0)</f>
        <v>0</v>
      </c>
      <c r="Z67" s="1050">
        <f>VLOOKUP($D$3&amp;"_"&amp;Z$3,データシート2!$A:$SI,MATCH($R$2&amp;"_"&amp;$C67,データシート2!$A$1:$SI$1,0),0)</f>
        <v>0</v>
      </c>
      <c r="AA67" s="1050">
        <f>VLOOKUP($D$3&amp;"_"&amp;AA$3,データシート2!$A:$SI,MATCH($R$2&amp;"_"&amp;$C67,データシート2!$A$1:$SI$1,0),0)</f>
        <v>0</v>
      </c>
      <c r="AB67" s="1051">
        <f>VLOOKUP($D$3&amp;"_"&amp;AB$3,データシート2!$A:$SI,MATCH($R$2&amp;"_"&amp;$C67,データシート2!$A$1:$SI$1,0),0)</f>
        <v>0</v>
      </c>
      <c r="AE67" s="844" t="str">
        <f t="shared" si="13"/>
        <v/>
      </c>
      <c r="AF67" s="845">
        <f t="shared" si="11"/>
        <v>41</v>
      </c>
      <c r="AG67" s="846" t="str">
        <f t="shared" si="12"/>
        <v>映像・音声・文字情報制作業</v>
      </c>
      <c r="AH67" s="845" t="str">
        <f t="shared" si="12"/>
        <v/>
      </c>
      <c r="AI67" s="847" t="str">
        <f t="shared" si="12"/>
        <v/>
      </c>
      <c r="AJ67" s="848">
        <f>VLOOKUP($AG$3&amp;"_"&amp;AJ$3,データシート2!$A:$SI,MATCH($AJ$2&amp;"_"&amp;$AF67,データシート2!$A$1:$SI$1,0),0)</f>
        <v>29</v>
      </c>
      <c r="AK67" s="849">
        <f>VLOOKUP($AG$3&amp;"_"&amp;AK$3,データシート2!$A:$SI,MATCH($AJ$2&amp;"_"&amp;$AF67,データシート2!$A$1:$SI$1,0),0)</f>
        <v>29</v>
      </c>
      <c r="AL67" s="849">
        <f>VLOOKUP($AG$3&amp;"_"&amp;AL$3,データシート2!$A:$SI,MATCH($AJ$2&amp;"_"&amp;$AF67,データシート2!$A$1:$SI$1,0),0)</f>
        <v>52</v>
      </c>
      <c r="AM67" s="849">
        <f>VLOOKUP($AG$3&amp;"_"&amp;AM$3,データシート2!$A:$SI,MATCH($AJ$2&amp;"_"&amp;$AF67,データシート2!$A$1:$SI$1,0),0)</f>
        <v>30</v>
      </c>
      <c r="AN67" s="850">
        <f>VLOOKUP($AG$3&amp;"_"&amp;AN$3,データシート2!$A:$SI,MATCH($AJ$2&amp;"_"&amp;$AF67,データシート2!$A$1:$SI$1,0),0)</f>
        <v>28</v>
      </c>
      <c r="AO67" s="850">
        <f>VLOOKUP($AG$3&amp;"_"&amp;AO$3,データシート2!$A:$SI,MATCH($AJ$2&amp;"_"&amp;$AF67,データシート2!$A$1:$SI$1,0),0)</f>
        <v>30</v>
      </c>
      <c r="AP67" s="850">
        <f>VLOOKUP($AG$3&amp;"_"&amp;AP$3,データシート2!$A:$SI,MATCH($AJ$2&amp;"_"&amp;$AF67,データシート2!$A$1:$SI$1,0),0)</f>
        <v>29</v>
      </c>
      <c r="AQ67" s="850">
        <f>VLOOKUP($AG$3&amp;"_"&amp;AQ$3,データシート2!$A:$SI,MATCH($AJ$2&amp;"_"&amp;$AF67,データシート2!$A$1:$SI$1,0),0)</f>
        <v>28</v>
      </c>
      <c r="AR67" s="850">
        <f>VLOOKUP($AG$3&amp;"_"&amp;AR$3,データシート2!$A:$SI,MATCH($AJ$2&amp;"_"&amp;$AF67,データシート2!$A$1:$SI$1,0),0)</f>
        <v>28</v>
      </c>
      <c r="AS67" s="851">
        <f>VLOOKUP($AG$3&amp;"_"&amp;AS$3,データシート2!$A:$SI,MATCH($AJ$2&amp;"_"&amp;$AF67,データシート2!$A$1:$SI$1,0),0)</f>
        <v>28</v>
      </c>
      <c r="AT67" s="849">
        <f>VLOOKUP($AG$3&amp;"_"&amp;AT$3,データシート2!$A:$SI,MATCH($AT$2&amp;"_"&amp;$AF67,データシート2!$A$1:$SI$1,0),0)</f>
        <v>158.70000000000002</v>
      </c>
      <c r="AU67" s="849">
        <f>VLOOKUP($AG$3&amp;"_"&amp;AU$3,データシート2!$A:$SI,MATCH($AT$2&amp;"_"&amp;$AF67,データシート2!$A$1:$SI$1,0),0)</f>
        <v>154.41499999999999</v>
      </c>
      <c r="AV67" s="849">
        <f>VLOOKUP($AG$3&amp;"_"&amp;AV$3,データシート2!$A:$SI,MATCH($AT$2&amp;"_"&amp;$AF67,データシート2!$A$1:$SI$1,0),0)</f>
        <v>221.87899999999999</v>
      </c>
      <c r="AW67" s="849">
        <f>VLOOKUP($AG$3&amp;"_"&amp;AW$3,データシート2!$A:$SI,MATCH($AT$2&amp;"_"&amp;$AF67,データシート2!$A$1:$SI$1,0),0)</f>
        <v>162.81299999999999</v>
      </c>
      <c r="AX67" s="849">
        <f>VLOOKUP($AG$3&amp;"_"&amp;AX$3,データシート2!$A:$SI,MATCH($AT$2&amp;"_"&amp;$AF67,データシート2!$A$1:$SI$1,0),0)</f>
        <v>161.654</v>
      </c>
      <c r="AY67" s="849">
        <f>VLOOKUP($AG$3&amp;"_"&amp;AY$3,データシート2!$A:$SI,MATCH($AT$2&amp;"_"&amp;$AF67,データシート2!$A$1:$SI$1,0),0)</f>
        <v>182.2</v>
      </c>
      <c r="AZ67" s="849">
        <f>VLOOKUP($AG$3&amp;"_"&amp;AZ$3,データシート2!$A:$SI,MATCH($AT$2&amp;"_"&amp;$AF67,データシート2!$A$1:$SI$1,0),0)</f>
        <v>172.34299999999999</v>
      </c>
      <c r="BA67" s="849">
        <f>VLOOKUP($AG$3&amp;"_"&amp;BA$3,データシート2!$A:$SI,MATCH($AT$2&amp;"_"&amp;$AF67,データシート2!$A$1:$SI$1,0),0)</f>
        <v>163.58500000000001</v>
      </c>
      <c r="BB67" s="849">
        <f>VLOOKUP($AG$3&amp;"_"&amp;BB$3,データシート2!$A:$SI,MATCH($AT$2&amp;"_"&amp;$AF67,データシート2!$A$1:$SI$1,0),0)</f>
        <v>160.91200000000001</v>
      </c>
      <c r="BC67" s="852">
        <f>VLOOKUP($AG$3&amp;"_"&amp;BC$3,データシート2!$A:$SI,MATCH($AT$2&amp;"_"&amp;$AF67,データシート2!$A$1:$SI$1,0),0)</f>
        <v>157.09</v>
      </c>
    </row>
    <row r="68" spans="2:55" s="23" customFormat="1" ht="20.45" customHeight="1">
      <c r="B68" s="824" t="s">
        <v>361</v>
      </c>
      <c r="C68" s="825" t="s">
        <v>362</v>
      </c>
      <c r="D68" s="826"/>
      <c r="E68" s="827"/>
      <c r="F68" s="826"/>
      <c r="G68" s="828">
        <f>VLOOKUP($D$3&amp;"_"&amp;G$3,データシート2!$A:$SI,MATCH($G$2&amp;"_"&amp;$B68,データシート2!$A$1:$SI$1,0),0)</f>
        <v>0</v>
      </c>
      <c r="H68" s="829">
        <f>VLOOKUP($D$3&amp;"_"&amp;H$3,データシート2!$A:$SI,MATCH($G$2&amp;"_"&amp;$B68,データシート2!$A$1:$SI$1,0),0)</f>
        <v>0</v>
      </c>
      <c r="I68" s="829">
        <f>VLOOKUP($D$3&amp;"_"&amp;I$3,データシート2!$A:$SI,MATCH($G$2&amp;"_"&amp;$B68,データシート2!$A$1:$SI$1,0),0)</f>
        <v>0</v>
      </c>
      <c r="J68" s="829">
        <f>VLOOKUP($D$3&amp;"_"&amp;J$3,データシート2!$A:$SI,MATCH($G$2&amp;"_"&amp;$B68,データシート2!$A$1:$SI$1,0),0)</f>
        <v>0</v>
      </c>
      <c r="K68" s="830">
        <f>VLOOKUP($D$3&amp;"_"&amp;K$3,データシート2!$A:$SI,MATCH($G$2&amp;"_"&amp;$B68,データシート2!$A$1:$SI$1,0),0)</f>
        <v>0</v>
      </c>
      <c r="L68" s="830">
        <f>VLOOKUP($D$3&amp;"_"&amp;L$3,データシート2!$A:$SI,MATCH($G$2&amp;"_"&amp;$B68,データシート2!$A$1:$SI$1,0),0)</f>
        <v>0</v>
      </c>
      <c r="M68" s="830">
        <f>VLOOKUP($D$3&amp;"_"&amp;M$3,データシート2!$A:$SI,MATCH($G$2&amp;"_"&amp;$B68,データシート2!$A$1:$SI$1,0),0)</f>
        <v>0</v>
      </c>
      <c r="N68" s="830">
        <f>VLOOKUP($D$3&amp;"_"&amp;N$3,データシート2!$A:$SI,MATCH($G$2&amp;"_"&amp;$B68,データシート2!$A$1:$SI$1,0),0)</f>
        <v>0</v>
      </c>
      <c r="O68" s="830">
        <f>VLOOKUP($D$3&amp;"_"&amp;O$3,データシート2!$A:$SI,MATCH($G$2&amp;"_"&amp;$B68,データシート2!$A$1:$SI$1,0),0)</f>
        <v>0</v>
      </c>
      <c r="P68" s="830">
        <f>VLOOKUP($D$3&amp;"_"&amp;P$3,データシート2!$A:$SI,MATCH($G$2&amp;"_"&amp;$B68,データシート2!$A$1:$SI$1,0),0)</f>
        <v>0</v>
      </c>
      <c r="Q68" s="831">
        <f>VLOOKUP($D$3&amp;"_"&amp;Q$3,データシート2!$A:$SI,MATCH($G$2&amp;"_"&amp;$B68,データシート2!$A$1:$SI$1,0),0)</f>
        <v>0</v>
      </c>
      <c r="R68" s="1043">
        <f>VLOOKUP($D$3&amp;"_"&amp;R$3,データシート2!$A:$SI,MATCH($R$2&amp;"_"&amp;$B68,データシート2!$A$1:$SI$1,0),0)</f>
        <v>0</v>
      </c>
      <c r="S68" s="1044">
        <f>VLOOKUP($D$3&amp;"_"&amp;S$3,データシート2!$A:$SI,MATCH($R$2&amp;"_"&amp;$B68,データシート2!$A$1:$SI$1,0),0)</f>
        <v>0</v>
      </c>
      <c r="T68" s="1044">
        <f>VLOOKUP($D$3&amp;"_"&amp;T$3,データシート2!$A:$SI,MATCH($R$2&amp;"_"&amp;$B68,データシート2!$A$1:$SI$1,0),0)</f>
        <v>0</v>
      </c>
      <c r="U68" s="1044">
        <f>VLOOKUP($D$3&amp;"_"&amp;U$3,データシート2!$A:$SI,MATCH($R$2&amp;"_"&amp;$B68,データシート2!$A$1:$SI$1,0),0)</f>
        <v>0</v>
      </c>
      <c r="V68" s="1044">
        <f>VLOOKUP($D$3&amp;"_"&amp;V$3,データシート2!$A:$SI,MATCH($R$2&amp;"_"&amp;$B68,データシート2!$A$1:$SI$1,0),0)</f>
        <v>0</v>
      </c>
      <c r="W68" s="1044">
        <f>VLOOKUP($D$3&amp;"_"&amp;W$3,データシート2!$A:$SI,MATCH($R$2&amp;"_"&amp;$B68,データシート2!$A$1:$SI$1,0),0)</f>
        <v>0</v>
      </c>
      <c r="X68" s="1044">
        <f>VLOOKUP($D$3&amp;"_"&amp;X$3,データシート2!$A:$SI,MATCH($R$2&amp;"_"&amp;$B68,データシート2!$A$1:$SI$1,0),0)</f>
        <v>0</v>
      </c>
      <c r="Y68" s="1044">
        <f>VLOOKUP($D$3&amp;"_"&amp;Y$3,データシート2!$A:$SI,MATCH($R$2&amp;"_"&amp;$B68,データシート2!$A$1:$SI$1,0),0)</f>
        <v>0</v>
      </c>
      <c r="Z68" s="1044">
        <f>VLOOKUP($D$3&amp;"_"&amp;Z$3,データシート2!$A:$SI,MATCH($R$2&amp;"_"&amp;$B68,データシート2!$A$1:$SI$1,0),0)</f>
        <v>0</v>
      </c>
      <c r="AA68" s="1044">
        <f>VLOOKUP($D$3&amp;"_"&amp;AA$3,データシート2!$A:$SI,MATCH($R$2&amp;"_"&amp;$B68,データシート2!$A$1:$SI$1,0),0)</f>
        <v>0</v>
      </c>
      <c r="AB68" s="1045">
        <f>VLOOKUP($D$3&amp;"_"&amp;AB$3,データシート2!$A:$SI,MATCH($R$2&amp;"_"&amp;$B68,データシート2!$A$1:$SI$1,0),0)</f>
        <v>0</v>
      </c>
      <c r="AE68" s="824" t="str">
        <f t="shared" si="13"/>
        <v>H</v>
      </c>
      <c r="AF68" s="825" t="str">
        <f t="shared" si="11"/>
        <v>運輸業，郵便業</v>
      </c>
      <c r="AG68" s="826" t="str">
        <f t="shared" si="12"/>
        <v/>
      </c>
      <c r="AH68" s="827" t="str">
        <f t="shared" si="12"/>
        <v/>
      </c>
      <c r="AI68" s="826" t="str">
        <f t="shared" si="12"/>
        <v/>
      </c>
      <c r="AJ68" s="828">
        <f>VLOOKUP($AG$3&amp;"_"&amp;AJ$3,データシート2!$A:$SI,MATCH($AJ$2&amp;"_"&amp;$AE68,データシート2!$A$1:$SI$1,0),0)</f>
        <v>128</v>
      </c>
      <c r="AK68" s="829">
        <f>VLOOKUP($AG$3&amp;"_"&amp;AK$3,データシート2!$A:$SI,MATCH($AJ$2&amp;"_"&amp;$AE68,データシート2!$A$1:$SI$1,0),0)</f>
        <v>143</v>
      </c>
      <c r="AL68" s="829">
        <f>VLOOKUP($AG$3&amp;"_"&amp;AL$3,データシート2!$A:$SI,MATCH($AJ$2&amp;"_"&amp;$AE68,データシート2!$A$1:$SI$1,0),0)</f>
        <v>143</v>
      </c>
      <c r="AM68" s="829">
        <f>VLOOKUP($AG$3&amp;"_"&amp;AM$3,データシート2!$A:$SI,MATCH($AJ$2&amp;"_"&amp;$AE68,データシート2!$A$1:$SI$1,0),0)</f>
        <v>171</v>
      </c>
      <c r="AN68" s="830">
        <f>VLOOKUP($AG$3&amp;"_"&amp;AN$3,データシート2!$A:$SI,MATCH($AJ$2&amp;"_"&amp;$AE68,データシート2!$A$1:$SI$1,0),0)</f>
        <v>151</v>
      </c>
      <c r="AO68" s="830">
        <f>VLOOKUP($AG$3&amp;"_"&amp;AO$3,データシート2!$A:$SI,MATCH($AJ$2&amp;"_"&amp;$AE68,データシート2!$A$1:$SI$1,0),0)</f>
        <v>164</v>
      </c>
      <c r="AP68" s="830">
        <f>VLOOKUP($AG$3&amp;"_"&amp;AP$3,データシート2!$A:$SI,MATCH($AJ$2&amp;"_"&amp;$AE68,データシート2!$A$1:$SI$1,0),0)</f>
        <v>155</v>
      </c>
      <c r="AQ68" s="830">
        <f>VLOOKUP($AG$3&amp;"_"&amp;AQ$3,データシート2!$A:$SI,MATCH($AJ$2&amp;"_"&amp;$AE68,データシート2!$A$1:$SI$1,0),0)</f>
        <v>165</v>
      </c>
      <c r="AR68" s="830">
        <f>VLOOKUP($AG$3&amp;"_"&amp;AR$3,データシート2!$A:$SI,MATCH($AJ$2&amp;"_"&amp;$AE68,データシート2!$A$1:$SI$1,0),0)</f>
        <v>167</v>
      </c>
      <c r="AS68" s="831">
        <f>VLOOKUP($AG$3&amp;"_"&amp;AS$3,データシート2!$A:$SI,MATCH($AJ$2&amp;"_"&amp;$AE68,データシート2!$A$1:$SI$1,0),0)</f>
        <v>163</v>
      </c>
      <c r="AT68" s="829">
        <f>VLOOKUP($AG$3&amp;"_"&amp;AT$3,データシート2!$A:$SI,MATCH($AT$2&amp;"_"&amp;$AE68,データシート2!$A$1:$SI$1,0),0)</f>
        <v>981.7149999999998</v>
      </c>
      <c r="AU68" s="829">
        <f>VLOOKUP($AG$3&amp;"_"&amp;AU$3,データシート2!$A:$SI,MATCH($AT$2&amp;"_"&amp;$AE68,データシート2!$A$1:$SI$1,0),0)</f>
        <v>1017.6420000000001</v>
      </c>
      <c r="AV68" s="829">
        <f>VLOOKUP($AG$3&amp;"_"&amp;AV$3,データシート2!$A:$SI,MATCH($AT$2&amp;"_"&amp;$AE68,データシート2!$A$1:$SI$1,0),0)</f>
        <v>928.53200000000004</v>
      </c>
      <c r="AW68" s="829">
        <f>VLOOKUP($AG$3&amp;"_"&amp;AW$3,データシート2!$A:$SI,MATCH($AT$2&amp;"_"&amp;$AE68,データシート2!$A$1:$SI$1,0),0)</f>
        <v>1223.213</v>
      </c>
      <c r="AX68" s="829">
        <f>VLOOKUP($AG$3&amp;"_"&amp;AX$3,データシート2!$A:$SI,MATCH($AT$2&amp;"_"&amp;$AE68,データシート2!$A$1:$SI$1,0),0)</f>
        <v>1135.7619999999999</v>
      </c>
      <c r="AY68" s="829">
        <f>VLOOKUP($AG$3&amp;"_"&amp;AY$3,データシート2!$A:$SI,MATCH($AT$2&amp;"_"&amp;$AE68,データシート2!$A$1:$SI$1,0),0)</f>
        <v>1256.19</v>
      </c>
      <c r="AZ68" s="829">
        <f>VLOOKUP($AG$3&amp;"_"&amp;AZ$3,データシート2!$A:$SI,MATCH($AT$2&amp;"_"&amp;$AE68,データシート2!$A$1:$SI$1,0),0)</f>
        <v>1144.3579999999999</v>
      </c>
      <c r="BA68" s="829">
        <f>VLOOKUP($AG$3&amp;"_"&amp;BA$3,データシート2!$A:$SI,MATCH($AT$2&amp;"_"&amp;$AE68,データシート2!$A$1:$SI$1,0),0)</f>
        <v>1288.481</v>
      </c>
      <c r="BB68" s="829">
        <f>VLOOKUP($AG$3&amp;"_"&amp;BB$3,データシート2!$A:$SI,MATCH($AT$2&amp;"_"&amp;$AE68,データシート2!$A$1:$SI$1,0),0)</f>
        <v>1278.5530000000001</v>
      </c>
      <c r="BC68" s="832">
        <f>VLOOKUP($AG$3&amp;"_"&amp;BC$3,データシート2!$A:$SI,MATCH($AT$2&amp;"_"&amp;$AE68,データシート2!$A$1:$SI$1,0),0)</f>
        <v>1195.395</v>
      </c>
    </row>
    <row r="69" spans="2:55" s="842" customFormat="1" ht="16.5" customHeight="1">
      <c r="B69" s="833"/>
      <c r="C69" s="834">
        <v>42</v>
      </c>
      <c r="D69" s="835" t="s">
        <v>363</v>
      </c>
      <c r="E69" s="834"/>
      <c r="F69" s="836"/>
      <c r="G69" s="853">
        <f>VLOOKUP($D$3&amp;"_"&amp;G$3,データシート2!$A:$SI,MATCH($G$2&amp;"_"&amp;$C69,データシート2!$A$1:$SI$1,0),0)</f>
        <v>0</v>
      </c>
      <c r="H69" s="838">
        <f>VLOOKUP($D$3&amp;"_"&amp;H$3,データシート2!$A:$SI,MATCH($G$2&amp;"_"&amp;$C69,データシート2!$A$1:$SI$1,0),0)</f>
        <v>0</v>
      </c>
      <c r="I69" s="838">
        <f>VLOOKUP($D$3&amp;"_"&amp;I$3,データシート2!$A:$SI,MATCH($G$2&amp;"_"&amp;$C69,データシート2!$A$1:$SI$1,0),0)</f>
        <v>0</v>
      </c>
      <c r="J69" s="838">
        <f>VLOOKUP($D$3&amp;"_"&amp;J$3,データシート2!$A:$SI,MATCH($G$2&amp;"_"&amp;$C69,データシート2!$A$1:$SI$1,0),0)</f>
        <v>0</v>
      </c>
      <c r="K69" s="839">
        <f>VLOOKUP($D$3&amp;"_"&amp;K$3,データシート2!$A:$SI,MATCH($G$2&amp;"_"&amp;$C69,データシート2!$A$1:$SI$1,0),0)</f>
        <v>0</v>
      </c>
      <c r="L69" s="839">
        <f>VLOOKUP($D$3&amp;"_"&amp;L$3,データシート2!$A:$SI,MATCH($G$2&amp;"_"&amp;$C69,データシート2!$A$1:$SI$1,0),0)</f>
        <v>0</v>
      </c>
      <c r="M69" s="839">
        <f>VLOOKUP($D$3&amp;"_"&amp;M$3,データシート2!$A:$SI,MATCH($G$2&amp;"_"&amp;$C69,データシート2!$A$1:$SI$1,0),0)</f>
        <v>0</v>
      </c>
      <c r="N69" s="839">
        <f>VLOOKUP($D$3&amp;"_"&amp;N$3,データシート2!$A:$SI,MATCH($G$2&amp;"_"&amp;$C69,データシート2!$A$1:$SI$1,0),0)</f>
        <v>0</v>
      </c>
      <c r="O69" s="839">
        <f>VLOOKUP($D$3&amp;"_"&amp;O$3,データシート2!$A:$SI,MATCH($G$2&amp;"_"&amp;$C69,データシート2!$A$1:$SI$1,0),0)</f>
        <v>0</v>
      </c>
      <c r="P69" s="839">
        <f>VLOOKUP($D$3&amp;"_"&amp;P$3,データシート2!$A:$SI,MATCH($G$2&amp;"_"&amp;$C69,データシート2!$A$1:$SI$1,0),0)</f>
        <v>0</v>
      </c>
      <c r="Q69" s="840">
        <f>VLOOKUP($D$3&amp;"_"&amp;Q$3,データシート2!$A:$SI,MATCH($G$2&amp;"_"&amp;$C69,データシート2!$A$1:$SI$1,0),0)</f>
        <v>0</v>
      </c>
      <c r="R69" s="1052">
        <f>VLOOKUP($D$3&amp;"_"&amp;R$3,データシート2!$A:$SI,MATCH($R$2&amp;"_"&amp;$C69,データシート2!$A$1:$SI$1,0),0)</f>
        <v>0</v>
      </c>
      <c r="S69" s="1047">
        <f>VLOOKUP($D$3&amp;"_"&amp;S$3,データシート2!$A:$SI,MATCH($R$2&amp;"_"&amp;$C69,データシート2!$A$1:$SI$1,0),0)</f>
        <v>0</v>
      </c>
      <c r="T69" s="1047">
        <f>VLOOKUP($D$3&amp;"_"&amp;T$3,データシート2!$A:$SI,MATCH($R$2&amp;"_"&amp;$C69,データシート2!$A$1:$SI$1,0),0)</f>
        <v>0</v>
      </c>
      <c r="U69" s="1047">
        <f>VLOOKUP($D$3&amp;"_"&amp;U$3,データシート2!$A:$SI,MATCH($R$2&amp;"_"&amp;$C69,データシート2!$A$1:$SI$1,0),0)</f>
        <v>0</v>
      </c>
      <c r="V69" s="1047">
        <f>VLOOKUP($D$3&amp;"_"&amp;V$3,データシート2!$A:$SI,MATCH($R$2&amp;"_"&amp;$C69,データシート2!$A$1:$SI$1,0),0)</f>
        <v>0</v>
      </c>
      <c r="W69" s="1047">
        <f>VLOOKUP($D$3&amp;"_"&amp;W$3,データシート2!$A:$SI,MATCH($R$2&amp;"_"&amp;$C69,データシート2!$A$1:$SI$1,0),0)</f>
        <v>0</v>
      </c>
      <c r="X69" s="1047">
        <f>VLOOKUP($D$3&amp;"_"&amp;X$3,データシート2!$A:$SI,MATCH($R$2&amp;"_"&amp;$C69,データシート2!$A$1:$SI$1,0),0)</f>
        <v>0</v>
      </c>
      <c r="Y69" s="1047">
        <f>VLOOKUP($D$3&amp;"_"&amp;Y$3,データシート2!$A:$SI,MATCH($R$2&amp;"_"&amp;$C69,データシート2!$A$1:$SI$1,0),0)</f>
        <v>0</v>
      </c>
      <c r="Z69" s="1047">
        <f>VLOOKUP($D$3&amp;"_"&amp;Z$3,データシート2!$A:$SI,MATCH($R$2&amp;"_"&amp;$C69,データシート2!$A$1:$SI$1,0),0)</f>
        <v>0</v>
      </c>
      <c r="AA69" s="1047">
        <f>VLOOKUP($D$3&amp;"_"&amp;AA$3,データシート2!$A:$SI,MATCH($R$2&amp;"_"&amp;$C69,データシート2!$A$1:$SI$1,0),0)</f>
        <v>0</v>
      </c>
      <c r="AB69" s="1048">
        <f>VLOOKUP($D$3&amp;"_"&amp;AB$3,データシート2!$A:$SI,MATCH($R$2&amp;"_"&amp;$C69,データシート2!$A$1:$SI$1,0),0)</f>
        <v>0</v>
      </c>
      <c r="AE69" s="833" t="str">
        <f t="shared" si="13"/>
        <v/>
      </c>
      <c r="AF69" s="834">
        <f t="shared" si="11"/>
        <v>42</v>
      </c>
      <c r="AG69" s="835" t="str">
        <f t="shared" si="12"/>
        <v>鉄道業</v>
      </c>
      <c r="AH69" s="834" t="str">
        <f t="shared" si="12"/>
        <v/>
      </c>
      <c r="AI69" s="836" t="str">
        <f t="shared" si="12"/>
        <v/>
      </c>
      <c r="AJ69" s="853">
        <f>VLOOKUP($AG$3&amp;"_"&amp;AJ$3,データシート2!$A:$SI,MATCH($AJ$2&amp;"_"&amp;$AF69,データシート2!$A$1:$SI$1,0),0)</f>
        <v>11</v>
      </c>
      <c r="AK69" s="838">
        <f>VLOOKUP($AG$3&amp;"_"&amp;AK$3,データシート2!$A:$SI,MATCH($AJ$2&amp;"_"&amp;$AF69,データシート2!$A$1:$SI$1,0),0)</f>
        <v>10</v>
      </c>
      <c r="AL69" s="838">
        <f>VLOOKUP($AG$3&amp;"_"&amp;AL$3,データシート2!$A:$SI,MATCH($AJ$2&amp;"_"&amp;$AF69,データシート2!$A$1:$SI$1,0),0)</f>
        <v>10</v>
      </c>
      <c r="AM69" s="838">
        <f>VLOOKUP($AG$3&amp;"_"&amp;AM$3,データシート2!$A:$SI,MATCH($AJ$2&amp;"_"&amp;$AF69,データシート2!$A$1:$SI$1,0),0)</f>
        <v>23</v>
      </c>
      <c r="AN69" s="839">
        <f>VLOOKUP($AG$3&amp;"_"&amp;AN$3,データシート2!$A:$SI,MATCH($AJ$2&amp;"_"&amp;$AF69,データシート2!$A$1:$SI$1,0),0)</f>
        <v>6</v>
      </c>
      <c r="AO69" s="839">
        <f>VLOOKUP($AG$3&amp;"_"&amp;AO$3,データシート2!$A:$SI,MATCH($AJ$2&amp;"_"&amp;$AF69,データシート2!$A$1:$SI$1,0),0)</f>
        <v>6</v>
      </c>
      <c r="AP69" s="839">
        <f>VLOOKUP($AG$3&amp;"_"&amp;AP$3,データシート2!$A:$SI,MATCH($AJ$2&amp;"_"&amp;$AF69,データシート2!$A$1:$SI$1,0),0)</f>
        <v>4</v>
      </c>
      <c r="AQ69" s="839">
        <f>VLOOKUP($AG$3&amp;"_"&amp;AQ$3,データシート2!$A:$SI,MATCH($AJ$2&amp;"_"&amp;$AF69,データシート2!$A$1:$SI$1,0),0)</f>
        <v>4</v>
      </c>
      <c r="AR69" s="839">
        <f>VLOOKUP($AG$3&amp;"_"&amp;AR$3,データシート2!$A:$SI,MATCH($AJ$2&amp;"_"&amp;$AF69,データシート2!$A$1:$SI$1,0),0)</f>
        <v>3</v>
      </c>
      <c r="AS69" s="840">
        <f>VLOOKUP($AG$3&amp;"_"&amp;AS$3,データシート2!$A:$SI,MATCH($AJ$2&amp;"_"&amp;$AF69,データシート2!$A$1:$SI$1,0),0)</f>
        <v>4</v>
      </c>
      <c r="AT69" s="838">
        <f>VLOOKUP($AG$3&amp;"_"&amp;AT$3,データシート2!$A:$SI,MATCH($AT$2&amp;"_"&amp;$AF69,データシート2!$A$1:$SI$1,0),0)</f>
        <v>47.68</v>
      </c>
      <c r="AU69" s="838">
        <f>VLOOKUP($AG$3&amp;"_"&amp;AU$3,データシート2!$A:$SI,MATCH($AT$2&amp;"_"&amp;$AF69,データシート2!$A$1:$SI$1,0),0)</f>
        <v>54.466999999999999</v>
      </c>
      <c r="AV69" s="838">
        <f>VLOOKUP($AG$3&amp;"_"&amp;AV$3,データシート2!$A:$SI,MATCH($AT$2&amp;"_"&amp;$AF69,データシート2!$A$1:$SI$1,0),0)</f>
        <v>34.723999999999997</v>
      </c>
      <c r="AW69" s="838">
        <f>VLOOKUP($AG$3&amp;"_"&amp;AW$3,データシート2!$A:$SI,MATCH($AT$2&amp;"_"&amp;$AF69,データシート2!$A$1:$SI$1,0),0)</f>
        <v>141.84899999999999</v>
      </c>
      <c r="AX69" s="838">
        <f>VLOOKUP($AG$3&amp;"_"&amp;AX$3,データシート2!$A:$SI,MATCH($AT$2&amp;"_"&amp;$AF69,データシート2!$A$1:$SI$1,0),0)</f>
        <v>26.745000000000001</v>
      </c>
      <c r="AY69" s="838">
        <f>VLOOKUP($AG$3&amp;"_"&amp;AY$3,データシート2!$A:$SI,MATCH($AT$2&amp;"_"&amp;$AF69,データシート2!$A$1:$SI$1,0),0)</f>
        <v>33.613999999999997</v>
      </c>
      <c r="AZ69" s="838">
        <f>VLOOKUP($AG$3&amp;"_"&amp;AZ$3,データシート2!$A:$SI,MATCH($AT$2&amp;"_"&amp;$AF69,データシート2!$A$1:$SI$1,0),0)</f>
        <v>28.693000000000001</v>
      </c>
      <c r="BA69" s="838">
        <f>VLOOKUP($AG$3&amp;"_"&amp;BA$3,データシート2!$A:$SI,MATCH($AT$2&amp;"_"&amp;$AF69,データシート2!$A$1:$SI$1,0),0)</f>
        <v>27.452000000000002</v>
      </c>
      <c r="BB69" s="838">
        <f>VLOOKUP($AG$3&amp;"_"&amp;BB$3,データシート2!$A:$SI,MATCH($AT$2&amp;"_"&amp;$AF69,データシート2!$A$1:$SI$1,0),0)</f>
        <v>26.754999999999999</v>
      </c>
      <c r="BC69" s="841">
        <f>VLOOKUP($AG$3&amp;"_"&amp;BC$3,データシート2!$A:$SI,MATCH($AT$2&amp;"_"&amp;$AF69,データシート2!$A$1:$SI$1,0),0)</f>
        <v>28.913</v>
      </c>
    </row>
    <row r="70" spans="2:55" s="842" customFormat="1" ht="16.5" customHeight="1">
      <c r="B70" s="833"/>
      <c r="C70" s="862">
        <v>43</v>
      </c>
      <c r="D70" s="863" t="s">
        <v>364</v>
      </c>
      <c r="E70" s="862"/>
      <c r="F70" s="864"/>
      <c r="G70" s="865">
        <f>VLOOKUP($D$3&amp;"_"&amp;G$3,データシート2!$A:$SI,MATCH($G$2&amp;"_"&amp;$C70,データシート2!$A$1:$SI$1,0),0)</f>
        <v>0</v>
      </c>
      <c r="H70" s="866">
        <f>VLOOKUP($D$3&amp;"_"&amp;H$3,データシート2!$A:$SI,MATCH($G$2&amp;"_"&amp;$C70,データシート2!$A$1:$SI$1,0),0)</f>
        <v>0</v>
      </c>
      <c r="I70" s="866">
        <f>VLOOKUP($D$3&amp;"_"&amp;I$3,データシート2!$A:$SI,MATCH($G$2&amp;"_"&amp;$C70,データシート2!$A$1:$SI$1,0),0)</f>
        <v>0</v>
      </c>
      <c r="J70" s="866">
        <f>VLOOKUP($D$3&amp;"_"&amp;J$3,データシート2!$A:$SI,MATCH($G$2&amp;"_"&amp;$C70,データシート2!$A$1:$SI$1,0),0)</f>
        <v>0</v>
      </c>
      <c r="K70" s="867">
        <f>VLOOKUP($D$3&amp;"_"&amp;K$3,データシート2!$A:$SI,MATCH($G$2&amp;"_"&amp;$C70,データシート2!$A$1:$SI$1,0),0)</f>
        <v>0</v>
      </c>
      <c r="L70" s="867">
        <f>VLOOKUP($D$3&amp;"_"&amp;L$3,データシート2!$A:$SI,MATCH($G$2&amp;"_"&amp;$C70,データシート2!$A$1:$SI$1,0),0)</f>
        <v>0</v>
      </c>
      <c r="M70" s="867">
        <f>VLOOKUP($D$3&amp;"_"&amp;M$3,データシート2!$A:$SI,MATCH($G$2&amp;"_"&amp;$C70,データシート2!$A$1:$SI$1,0),0)</f>
        <v>0</v>
      </c>
      <c r="N70" s="867">
        <f>VLOOKUP($D$3&amp;"_"&amp;N$3,データシート2!$A:$SI,MATCH($G$2&amp;"_"&amp;$C70,データシート2!$A$1:$SI$1,0),0)</f>
        <v>0</v>
      </c>
      <c r="O70" s="867">
        <f>VLOOKUP($D$3&amp;"_"&amp;O$3,データシート2!$A:$SI,MATCH($G$2&amp;"_"&amp;$C70,データシート2!$A$1:$SI$1,0),0)</f>
        <v>0</v>
      </c>
      <c r="P70" s="867">
        <f>VLOOKUP($D$3&amp;"_"&amp;P$3,データシート2!$A:$SI,MATCH($G$2&amp;"_"&amp;$C70,データシート2!$A$1:$SI$1,0),0)</f>
        <v>0</v>
      </c>
      <c r="Q70" s="868">
        <f>VLOOKUP($D$3&amp;"_"&amp;Q$3,データシート2!$A:$SI,MATCH($G$2&amp;"_"&amp;$C70,データシート2!$A$1:$SI$1,0),0)</f>
        <v>0</v>
      </c>
      <c r="R70" s="1056">
        <f>VLOOKUP($D$3&amp;"_"&amp;R$3,データシート2!$A:$SI,MATCH($R$2&amp;"_"&amp;$C70,データシート2!$A$1:$SI$1,0),0)</f>
        <v>0</v>
      </c>
      <c r="S70" s="1057">
        <f>VLOOKUP($D$3&amp;"_"&amp;S$3,データシート2!$A:$SI,MATCH($R$2&amp;"_"&amp;$C70,データシート2!$A$1:$SI$1,0),0)</f>
        <v>0</v>
      </c>
      <c r="T70" s="1057">
        <f>VLOOKUP($D$3&amp;"_"&amp;T$3,データシート2!$A:$SI,MATCH($R$2&amp;"_"&amp;$C70,データシート2!$A$1:$SI$1,0),0)</f>
        <v>0</v>
      </c>
      <c r="U70" s="1057">
        <f>VLOOKUP($D$3&amp;"_"&amp;U$3,データシート2!$A:$SI,MATCH($R$2&amp;"_"&amp;$C70,データシート2!$A$1:$SI$1,0),0)</f>
        <v>0</v>
      </c>
      <c r="V70" s="1057">
        <f>VLOOKUP($D$3&amp;"_"&amp;V$3,データシート2!$A:$SI,MATCH($R$2&amp;"_"&amp;$C70,データシート2!$A$1:$SI$1,0),0)</f>
        <v>0</v>
      </c>
      <c r="W70" s="1057">
        <f>VLOOKUP($D$3&amp;"_"&amp;W$3,データシート2!$A:$SI,MATCH($R$2&amp;"_"&amp;$C70,データシート2!$A$1:$SI$1,0),0)</f>
        <v>0</v>
      </c>
      <c r="X70" s="1057">
        <f>VLOOKUP($D$3&amp;"_"&amp;X$3,データシート2!$A:$SI,MATCH($R$2&amp;"_"&amp;$C70,データシート2!$A$1:$SI$1,0),0)</f>
        <v>0</v>
      </c>
      <c r="Y70" s="1057">
        <f>VLOOKUP($D$3&amp;"_"&amp;Y$3,データシート2!$A:$SI,MATCH($R$2&amp;"_"&amp;$C70,データシート2!$A$1:$SI$1,0),0)</f>
        <v>0</v>
      </c>
      <c r="Z70" s="1057">
        <f>VLOOKUP($D$3&amp;"_"&amp;Z$3,データシート2!$A:$SI,MATCH($R$2&amp;"_"&amp;$C70,データシート2!$A$1:$SI$1,0),0)</f>
        <v>0</v>
      </c>
      <c r="AA70" s="1057">
        <f>VLOOKUP($D$3&amp;"_"&amp;AA$3,データシート2!$A:$SI,MATCH($R$2&amp;"_"&amp;$C70,データシート2!$A$1:$SI$1,0),0)</f>
        <v>0</v>
      </c>
      <c r="AB70" s="1058">
        <f>VLOOKUP($D$3&amp;"_"&amp;AB$3,データシート2!$A:$SI,MATCH($R$2&amp;"_"&amp;$C70,データシート2!$A$1:$SI$1,0),0)</f>
        <v>0</v>
      </c>
      <c r="AE70" s="833" t="str">
        <f t="shared" si="13"/>
        <v/>
      </c>
      <c r="AF70" s="862">
        <f t="shared" si="11"/>
        <v>43</v>
      </c>
      <c r="AG70" s="863" t="str">
        <f t="shared" si="12"/>
        <v>道路旅客運送業</v>
      </c>
      <c r="AH70" s="862" t="str">
        <f t="shared" si="12"/>
        <v/>
      </c>
      <c r="AI70" s="864" t="str">
        <f t="shared" si="12"/>
        <v/>
      </c>
      <c r="AJ70" s="865">
        <f>VLOOKUP($AG$3&amp;"_"&amp;AJ$3,データシート2!$A:$SI,MATCH($AJ$2&amp;"_"&amp;$AF70,データシート2!$A$1:$SI$1,0),0)</f>
        <v>0</v>
      </c>
      <c r="AK70" s="866">
        <f>VLOOKUP($AG$3&amp;"_"&amp;AK$3,データシート2!$A:$SI,MATCH($AJ$2&amp;"_"&amp;$AF70,データシート2!$A$1:$SI$1,0),0)</f>
        <v>0</v>
      </c>
      <c r="AL70" s="866">
        <f>VLOOKUP($AG$3&amp;"_"&amp;AL$3,データシート2!$A:$SI,MATCH($AJ$2&amp;"_"&amp;$AF70,データシート2!$A$1:$SI$1,0),0)</f>
        <v>2</v>
      </c>
      <c r="AM70" s="866">
        <f>VLOOKUP($AG$3&amp;"_"&amp;AM$3,データシート2!$A:$SI,MATCH($AJ$2&amp;"_"&amp;$AF70,データシート2!$A$1:$SI$1,0),0)</f>
        <v>3</v>
      </c>
      <c r="AN70" s="867">
        <f>VLOOKUP($AG$3&amp;"_"&amp;AN$3,データシート2!$A:$SI,MATCH($AJ$2&amp;"_"&amp;$AF70,データシート2!$A$1:$SI$1,0),0)</f>
        <v>1</v>
      </c>
      <c r="AO70" s="867">
        <f>VLOOKUP($AG$3&amp;"_"&amp;AO$3,データシート2!$A:$SI,MATCH($AJ$2&amp;"_"&amp;$AF70,データシート2!$A$1:$SI$1,0),0)</f>
        <v>1</v>
      </c>
      <c r="AP70" s="867">
        <f>VLOOKUP($AG$3&amp;"_"&amp;AP$3,データシート2!$A:$SI,MATCH($AJ$2&amp;"_"&amp;$AF70,データシート2!$A$1:$SI$1,0),0)</f>
        <v>1</v>
      </c>
      <c r="AQ70" s="867">
        <f>VLOOKUP($AG$3&amp;"_"&amp;AQ$3,データシート2!$A:$SI,MATCH($AJ$2&amp;"_"&amp;$AF70,データシート2!$A$1:$SI$1,0),0)</f>
        <v>1</v>
      </c>
      <c r="AR70" s="867">
        <f>VLOOKUP($AG$3&amp;"_"&amp;AR$3,データシート2!$A:$SI,MATCH($AJ$2&amp;"_"&amp;$AF70,データシート2!$A$1:$SI$1,0),0)</f>
        <v>1</v>
      </c>
      <c r="AS70" s="868">
        <f>VLOOKUP($AG$3&amp;"_"&amp;AS$3,データシート2!$A:$SI,MATCH($AJ$2&amp;"_"&amp;$AF70,データシート2!$A$1:$SI$1,0),0)</f>
        <v>0</v>
      </c>
      <c r="AT70" s="866">
        <f>VLOOKUP($AG$3&amp;"_"&amp;AT$3,データシート2!$A:$SI,MATCH($AT$2&amp;"_"&amp;$AF70,データシート2!$A$1:$SI$1,0),0)</f>
        <v>0</v>
      </c>
      <c r="AU70" s="866">
        <f>VLOOKUP($AG$3&amp;"_"&amp;AU$3,データシート2!$A:$SI,MATCH($AT$2&amp;"_"&amp;$AF70,データシート2!$A$1:$SI$1,0),0)</f>
        <v>0</v>
      </c>
      <c r="AV70" s="866">
        <f>VLOOKUP($AG$3&amp;"_"&amp;AV$3,データシート2!$A:$SI,MATCH($AT$2&amp;"_"&amp;$AF70,データシート2!$A$1:$SI$1,0),0)</f>
        <v>9.5419999999999998</v>
      </c>
      <c r="AW70" s="866">
        <f>VLOOKUP($AG$3&amp;"_"&amp;AW$3,データシート2!$A:$SI,MATCH($AT$2&amp;"_"&amp;$AF70,データシート2!$A$1:$SI$1,0),0)</f>
        <v>16.071000000000002</v>
      </c>
      <c r="AX70" s="866">
        <f>VLOOKUP($AG$3&amp;"_"&amp;AX$3,データシート2!$A:$SI,MATCH($AT$2&amp;"_"&amp;$AF70,データシート2!$A$1:$SI$1,0),0)</f>
        <v>4.1639999999999997</v>
      </c>
      <c r="AY70" s="866">
        <f>VLOOKUP($AG$3&amp;"_"&amp;AY$3,データシート2!$A:$SI,MATCH($AT$2&amp;"_"&amp;$AF70,データシート2!$A$1:$SI$1,0),0)</f>
        <v>3.9180000000000001</v>
      </c>
      <c r="AZ70" s="866">
        <f>VLOOKUP($AG$3&amp;"_"&amp;AZ$3,データシート2!$A:$SI,MATCH($AT$2&amp;"_"&amp;$AF70,データシート2!$A$1:$SI$1,0),0)</f>
        <v>3.8180000000000001</v>
      </c>
      <c r="BA70" s="866">
        <f>VLOOKUP($AG$3&amp;"_"&amp;BA$3,データシート2!$A:$SI,MATCH($AT$2&amp;"_"&amp;$AF70,データシート2!$A$1:$SI$1,0),0)</f>
        <v>3.7010000000000001</v>
      </c>
      <c r="BB70" s="866">
        <f>VLOOKUP($AG$3&amp;"_"&amp;BB$3,データシート2!$A:$SI,MATCH($AT$2&amp;"_"&amp;$AF70,データシート2!$A$1:$SI$1,0),0)</f>
        <v>3.669</v>
      </c>
      <c r="BC70" s="869">
        <f>VLOOKUP($AG$3&amp;"_"&amp;BC$3,データシート2!$A:$SI,MATCH($AT$2&amp;"_"&amp;$AF70,データシート2!$A$1:$SI$1,0),0)</f>
        <v>0</v>
      </c>
    </row>
    <row r="71" spans="2:55" s="842" customFormat="1" ht="16.5" customHeight="1">
      <c r="B71" s="833"/>
      <c r="C71" s="862">
        <v>44</v>
      </c>
      <c r="D71" s="863" t="s">
        <v>365</v>
      </c>
      <c r="E71" s="862"/>
      <c r="F71" s="864"/>
      <c r="G71" s="865">
        <f>VLOOKUP($D$3&amp;"_"&amp;G$3,データシート2!$A:$SI,MATCH($G$2&amp;"_"&amp;$C71,データシート2!$A$1:$SI$1,0),0)</f>
        <v>0</v>
      </c>
      <c r="H71" s="866">
        <f>VLOOKUP($D$3&amp;"_"&amp;H$3,データシート2!$A:$SI,MATCH($G$2&amp;"_"&amp;$C71,データシート2!$A$1:$SI$1,0),0)</f>
        <v>0</v>
      </c>
      <c r="I71" s="866">
        <f>VLOOKUP($D$3&amp;"_"&amp;I$3,データシート2!$A:$SI,MATCH($G$2&amp;"_"&amp;$C71,データシート2!$A$1:$SI$1,0),0)</f>
        <v>0</v>
      </c>
      <c r="J71" s="866">
        <f>VLOOKUP($D$3&amp;"_"&amp;J$3,データシート2!$A:$SI,MATCH($G$2&amp;"_"&amp;$C71,データシート2!$A$1:$SI$1,0),0)</f>
        <v>0</v>
      </c>
      <c r="K71" s="867">
        <f>VLOOKUP($D$3&amp;"_"&amp;K$3,データシート2!$A:$SI,MATCH($G$2&amp;"_"&amp;$C71,データシート2!$A$1:$SI$1,0),0)</f>
        <v>0</v>
      </c>
      <c r="L71" s="867">
        <f>VLOOKUP($D$3&amp;"_"&amp;L$3,データシート2!$A:$SI,MATCH($G$2&amp;"_"&amp;$C71,データシート2!$A$1:$SI$1,0),0)</f>
        <v>0</v>
      </c>
      <c r="M71" s="867">
        <f>VLOOKUP($D$3&amp;"_"&amp;M$3,データシート2!$A:$SI,MATCH($G$2&amp;"_"&amp;$C71,データシート2!$A$1:$SI$1,0),0)</f>
        <v>0</v>
      </c>
      <c r="N71" s="867">
        <f>VLOOKUP($D$3&amp;"_"&amp;N$3,データシート2!$A:$SI,MATCH($G$2&amp;"_"&amp;$C71,データシート2!$A$1:$SI$1,0),0)</f>
        <v>0</v>
      </c>
      <c r="O71" s="867">
        <f>VLOOKUP($D$3&amp;"_"&amp;O$3,データシート2!$A:$SI,MATCH($G$2&amp;"_"&amp;$C71,データシート2!$A$1:$SI$1,0),0)</f>
        <v>0</v>
      </c>
      <c r="P71" s="867">
        <f>VLOOKUP($D$3&amp;"_"&amp;P$3,データシート2!$A:$SI,MATCH($G$2&amp;"_"&amp;$C71,データシート2!$A$1:$SI$1,0),0)</f>
        <v>0</v>
      </c>
      <c r="Q71" s="868">
        <f>VLOOKUP($D$3&amp;"_"&amp;Q$3,データシート2!$A:$SI,MATCH($G$2&amp;"_"&amp;$C71,データシート2!$A$1:$SI$1,0),0)</f>
        <v>0</v>
      </c>
      <c r="R71" s="1056">
        <f>VLOOKUP($D$3&amp;"_"&amp;R$3,データシート2!$A:$SI,MATCH($R$2&amp;"_"&amp;$C71,データシート2!$A$1:$SI$1,0),0)</f>
        <v>0</v>
      </c>
      <c r="S71" s="1057">
        <f>VLOOKUP($D$3&amp;"_"&amp;S$3,データシート2!$A:$SI,MATCH($R$2&amp;"_"&amp;$C71,データシート2!$A$1:$SI$1,0),0)</f>
        <v>0</v>
      </c>
      <c r="T71" s="1057">
        <f>VLOOKUP($D$3&amp;"_"&amp;T$3,データシート2!$A:$SI,MATCH($R$2&amp;"_"&amp;$C71,データシート2!$A$1:$SI$1,0),0)</f>
        <v>0</v>
      </c>
      <c r="U71" s="1057">
        <f>VLOOKUP($D$3&amp;"_"&amp;U$3,データシート2!$A:$SI,MATCH($R$2&amp;"_"&amp;$C71,データシート2!$A$1:$SI$1,0),0)</f>
        <v>0</v>
      </c>
      <c r="V71" s="1057">
        <f>VLOOKUP($D$3&amp;"_"&amp;V$3,データシート2!$A:$SI,MATCH($R$2&amp;"_"&amp;$C71,データシート2!$A$1:$SI$1,0),0)</f>
        <v>0</v>
      </c>
      <c r="W71" s="1057">
        <f>VLOOKUP($D$3&amp;"_"&amp;W$3,データシート2!$A:$SI,MATCH($R$2&amp;"_"&amp;$C71,データシート2!$A$1:$SI$1,0),0)</f>
        <v>0</v>
      </c>
      <c r="X71" s="1057">
        <f>VLOOKUP($D$3&amp;"_"&amp;X$3,データシート2!$A:$SI,MATCH($R$2&amp;"_"&amp;$C71,データシート2!$A$1:$SI$1,0),0)</f>
        <v>0</v>
      </c>
      <c r="Y71" s="1057">
        <f>VLOOKUP($D$3&amp;"_"&amp;Y$3,データシート2!$A:$SI,MATCH($R$2&amp;"_"&amp;$C71,データシート2!$A$1:$SI$1,0),0)</f>
        <v>0</v>
      </c>
      <c r="Z71" s="1057">
        <f>VLOOKUP($D$3&amp;"_"&amp;Z$3,データシート2!$A:$SI,MATCH($R$2&amp;"_"&amp;$C71,データシート2!$A$1:$SI$1,0),0)</f>
        <v>0</v>
      </c>
      <c r="AA71" s="1057">
        <f>VLOOKUP($D$3&amp;"_"&amp;AA$3,データシート2!$A:$SI,MATCH($R$2&amp;"_"&amp;$C71,データシート2!$A$1:$SI$1,0),0)</f>
        <v>0</v>
      </c>
      <c r="AB71" s="1058">
        <f>VLOOKUP($D$3&amp;"_"&amp;AB$3,データシート2!$A:$SI,MATCH($R$2&amp;"_"&amp;$C71,データシート2!$A$1:$SI$1,0),0)</f>
        <v>0</v>
      </c>
      <c r="AE71" s="833" t="str">
        <f t="shared" si="13"/>
        <v/>
      </c>
      <c r="AF71" s="862">
        <f t="shared" si="11"/>
        <v>44</v>
      </c>
      <c r="AG71" s="863" t="str">
        <f t="shared" si="12"/>
        <v>道路貨物運送業</v>
      </c>
      <c r="AH71" s="862" t="str">
        <f t="shared" si="12"/>
        <v/>
      </c>
      <c r="AI71" s="864" t="str">
        <f t="shared" si="12"/>
        <v/>
      </c>
      <c r="AJ71" s="865">
        <f>VLOOKUP($AG$3&amp;"_"&amp;AJ$3,データシート2!$A:$SI,MATCH($AJ$2&amp;"_"&amp;$AF71,データシート2!$A$1:$SI$1,0),0)</f>
        <v>9</v>
      </c>
      <c r="AK71" s="866">
        <f>VLOOKUP($AG$3&amp;"_"&amp;AK$3,データシート2!$A:$SI,MATCH($AJ$2&amp;"_"&amp;$AF71,データシート2!$A$1:$SI$1,0),0)</f>
        <v>10</v>
      </c>
      <c r="AL71" s="866">
        <f>VLOOKUP($AG$3&amp;"_"&amp;AL$3,データシート2!$A:$SI,MATCH($AJ$2&amp;"_"&amp;$AF71,データシート2!$A$1:$SI$1,0),0)</f>
        <v>8</v>
      </c>
      <c r="AM71" s="866">
        <f>VLOOKUP($AG$3&amp;"_"&amp;AM$3,データシート2!$A:$SI,MATCH($AJ$2&amp;"_"&amp;$AF71,データシート2!$A$1:$SI$1,0),0)</f>
        <v>11</v>
      </c>
      <c r="AN71" s="867">
        <f>VLOOKUP($AG$3&amp;"_"&amp;AN$3,データシート2!$A:$SI,MATCH($AJ$2&amp;"_"&amp;$AF71,データシート2!$A$1:$SI$1,0),0)</f>
        <v>13</v>
      </c>
      <c r="AO71" s="867">
        <f>VLOOKUP($AG$3&amp;"_"&amp;AO$3,データシート2!$A:$SI,MATCH($AJ$2&amp;"_"&amp;$AF71,データシート2!$A$1:$SI$1,0),0)</f>
        <v>15</v>
      </c>
      <c r="AP71" s="867">
        <f>VLOOKUP($AG$3&amp;"_"&amp;AP$3,データシート2!$A:$SI,MATCH($AJ$2&amp;"_"&amp;$AF71,データシート2!$A$1:$SI$1,0),0)</f>
        <v>16</v>
      </c>
      <c r="AQ71" s="867">
        <f>VLOOKUP($AG$3&amp;"_"&amp;AQ$3,データシート2!$A:$SI,MATCH($AJ$2&amp;"_"&amp;$AF71,データシート2!$A$1:$SI$1,0),0)</f>
        <v>17</v>
      </c>
      <c r="AR71" s="867">
        <f>VLOOKUP($AG$3&amp;"_"&amp;AR$3,データシート2!$A:$SI,MATCH($AJ$2&amp;"_"&amp;$AF71,データシート2!$A$1:$SI$1,0),0)</f>
        <v>21</v>
      </c>
      <c r="AS71" s="868">
        <f>VLOOKUP($AG$3&amp;"_"&amp;AS$3,データシート2!$A:$SI,MATCH($AJ$2&amp;"_"&amp;$AF71,データシート2!$A$1:$SI$1,0),0)</f>
        <v>16</v>
      </c>
      <c r="AT71" s="866">
        <f>VLOOKUP($AG$3&amp;"_"&amp;AT$3,データシート2!$A:$SI,MATCH($AT$2&amp;"_"&amp;$AF71,データシート2!$A$1:$SI$1,0),0)</f>
        <v>37.400999999999996</v>
      </c>
      <c r="AU71" s="866">
        <f>VLOOKUP($AG$3&amp;"_"&amp;AU$3,データシート2!$A:$SI,MATCH($AT$2&amp;"_"&amp;$AF71,データシート2!$A$1:$SI$1,0),0)</f>
        <v>39.884999999999998</v>
      </c>
      <c r="AV71" s="866">
        <f>VLOOKUP($AG$3&amp;"_"&amp;AV$3,データシート2!$A:$SI,MATCH($AT$2&amp;"_"&amp;$AF71,データシート2!$A$1:$SI$1,0),0)</f>
        <v>38.984999999999999</v>
      </c>
      <c r="AW71" s="866">
        <f>VLOOKUP($AG$3&amp;"_"&amp;AW$3,データシート2!$A:$SI,MATCH($AT$2&amp;"_"&amp;$AF71,データシート2!$A$1:$SI$1,0),0)</f>
        <v>40.198</v>
      </c>
      <c r="AX71" s="866">
        <f>VLOOKUP($AG$3&amp;"_"&amp;AX$3,データシート2!$A:$SI,MATCH($AT$2&amp;"_"&amp;$AF71,データシート2!$A$1:$SI$1,0),0)</f>
        <v>59.527999999999999</v>
      </c>
      <c r="AY71" s="866">
        <f>VLOOKUP($AG$3&amp;"_"&amp;AY$3,データシート2!$A:$SI,MATCH($AT$2&amp;"_"&amp;$AF71,データシート2!$A$1:$SI$1,0),0)</f>
        <v>74.013000000000005</v>
      </c>
      <c r="AZ71" s="866">
        <f>VLOOKUP($AG$3&amp;"_"&amp;AZ$3,データシート2!$A:$SI,MATCH($AT$2&amp;"_"&amp;$AF71,データシート2!$A$1:$SI$1,0),0)</f>
        <v>72.597999999999999</v>
      </c>
      <c r="BA71" s="866">
        <f>VLOOKUP($AG$3&amp;"_"&amp;BA$3,データシート2!$A:$SI,MATCH($AT$2&amp;"_"&amp;$AF71,データシート2!$A$1:$SI$1,0),0)</f>
        <v>74.936000000000007</v>
      </c>
      <c r="BB71" s="866">
        <f>VLOOKUP($AG$3&amp;"_"&amp;BB$3,データシート2!$A:$SI,MATCH($AT$2&amp;"_"&amp;$AF71,データシート2!$A$1:$SI$1,0),0)</f>
        <v>98.638999999999996</v>
      </c>
      <c r="BC71" s="869">
        <f>VLOOKUP($AG$3&amp;"_"&amp;BC$3,データシート2!$A:$SI,MATCH($AT$2&amp;"_"&amp;$AF71,データシート2!$A$1:$SI$1,0),0)</f>
        <v>72.03</v>
      </c>
    </row>
    <row r="72" spans="2:55" s="842" customFormat="1" ht="16.5" customHeight="1">
      <c r="B72" s="833"/>
      <c r="C72" s="862">
        <v>45</v>
      </c>
      <c r="D72" s="863" t="s">
        <v>366</v>
      </c>
      <c r="E72" s="862"/>
      <c r="F72" s="864"/>
      <c r="G72" s="865">
        <f>VLOOKUP($D$3&amp;"_"&amp;G$3,データシート2!$A:$SI,MATCH($G$2&amp;"_"&amp;$C72,データシート2!$A$1:$SI$1,0),0)</f>
        <v>0</v>
      </c>
      <c r="H72" s="866">
        <f>VLOOKUP($D$3&amp;"_"&amp;H$3,データシート2!$A:$SI,MATCH($G$2&amp;"_"&amp;$C72,データシート2!$A$1:$SI$1,0),0)</f>
        <v>0</v>
      </c>
      <c r="I72" s="866">
        <f>VLOOKUP($D$3&amp;"_"&amp;I$3,データシート2!$A:$SI,MATCH($G$2&amp;"_"&amp;$C72,データシート2!$A$1:$SI$1,0),0)</f>
        <v>0</v>
      </c>
      <c r="J72" s="866">
        <f>VLOOKUP($D$3&amp;"_"&amp;J$3,データシート2!$A:$SI,MATCH($G$2&amp;"_"&amp;$C72,データシート2!$A$1:$SI$1,0),0)</f>
        <v>0</v>
      </c>
      <c r="K72" s="867">
        <f>VLOOKUP($D$3&amp;"_"&amp;K$3,データシート2!$A:$SI,MATCH($G$2&amp;"_"&amp;$C72,データシート2!$A$1:$SI$1,0),0)</f>
        <v>0</v>
      </c>
      <c r="L72" s="867">
        <f>VLOOKUP($D$3&amp;"_"&amp;L$3,データシート2!$A:$SI,MATCH($G$2&amp;"_"&amp;$C72,データシート2!$A$1:$SI$1,0),0)</f>
        <v>0</v>
      </c>
      <c r="M72" s="867">
        <f>VLOOKUP($D$3&amp;"_"&amp;M$3,データシート2!$A:$SI,MATCH($G$2&amp;"_"&amp;$C72,データシート2!$A$1:$SI$1,0),0)</f>
        <v>0</v>
      </c>
      <c r="N72" s="867">
        <f>VLOOKUP($D$3&amp;"_"&amp;N$3,データシート2!$A:$SI,MATCH($G$2&amp;"_"&amp;$C72,データシート2!$A$1:$SI$1,0),0)</f>
        <v>0</v>
      </c>
      <c r="O72" s="867">
        <f>VLOOKUP($D$3&amp;"_"&amp;O$3,データシート2!$A:$SI,MATCH($G$2&amp;"_"&amp;$C72,データシート2!$A$1:$SI$1,0),0)</f>
        <v>0</v>
      </c>
      <c r="P72" s="867">
        <f>VLOOKUP($D$3&amp;"_"&amp;P$3,データシート2!$A:$SI,MATCH($G$2&amp;"_"&amp;$C72,データシート2!$A$1:$SI$1,0),0)</f>
        <v>0</v>
      </c>
      <c r="Q72" s="868">
        <f>VLOOKUP($D$3&amp;"_"&amp;Q$3,データシート2!$A:$SI,MATCH($G$2&amp;"_"&amp;$C72,データシート2!$A$1:$SI$1,0),0)</f>
        <v>0</v>
      </c>
      <c r="R72" s="1056">
        <f>VLOOKUP($D$3&amp;"_"&amp;R$3,データシート2!$A:$SI,MATCH($R$2&amp;"_"&amp;$C72,データシート2!$A$1:$SI$1,0),0)</f>
        <v>0</v>
      </c>
      <c r="S72" s="1057">
        <f>VLOOKUP($D$3&amp;"_"&amp;S$3,データシート2!$A:$SI,MATCH($R$2&amp;"_"&amp;$C72,データシート2!$A$1:$SI$1,0),0)</f>
        <v>0</v>
      </c>
      <c r="T72" s="1057">
        <f>VLOOKUP($D$3&amp;"_"&amp;T$3,データシート2!$A:$SI,MATCH($R$2&amp;"_"&amp;$C72,データシート2!$A$1:$SI$1,0),0)</f>
        <v>0</v>
      </c>
      <c r="U72" s="1057">
        <f>VLOOKUP($D$3&amp;"_"&amp;U$3,データシート2!$A:$SI,MATCH($R$2&amp;"_"&amp;$C72,データシート2!$A$1:$SI$1,0),0)</f>
        <v>0</v>
      </c>
      <c r="V72" s="1057">
        <f>VLOOKUP($D$3&amp;"_"&amp;V$3,データシート2!$A:$SI,MATCH($R$2&amp;"_"&amp;$C72,データシート2!$A$1:$SI$1,0),0)</f>
        <v>0</v>
      </c>
      <c r="W72" s="1057">
        <f>VLOOKUP($D$3&amp;"_"&amp;W$3,データシート2!$A:$SI,MATCH($R$2&amp;"_"&amp;$C72,データシート2!$A$1:$SI$1,0),0)</f>
        <v>0</v>
      </c>
      <c r="X72" s="1057">
        <f>VLOOKUP($D$3&amp;"_"&amp;X$3,データシート2!$A:$SI,MATCH($R$2&amp;"_"&amp;$C72,データシート2!$A$1:$SI$1,0),0)</f>
        <v>0</v>
      </c>
      <c r="Y72" s="1057">
        <f>VLOOKUP($D$3&amp;"_"&amp;Y$3,データシート2!$A:$SI,MATCH($R$2&amp;"_"&amp;$C72,データシート2!$A$1:$SI$1,0),0)</f>
        <v>0</v>
      </c>
      <c r="Z72" s="1057">
        <f>VLOOKUP($D$3&amp;"_"&amp;Z$3,データシート2!$A:$SI,MATCH($R$2&amp;"_"&amp;$C72,データシート2!$A$1:$SI$1,0),0)</f>
        <v>0</v>
      </c>
      <c r="AA72" s="1057">
        <f>VLOOKUP($D$3&amp;"_"&amp;AA$3,データシート2!$A:$SI,MATCH($R$2&amp;"_"&amp;$C72,データシート2!$A$1:$SI$1,0),0)</f>
        <v>0</v>
      </c>
      <c r="AB72" s="1058">
        <f>VLOOKUP($D$3&amp;"_"&amp;AB$3,データシート2!$A:$SI,MATCH($R$2&amp;"_"&amp;$C72,データシート2!$A$1:$SI$1,0),0)</f>
        <v>0</v>
      </c>
      <c r="AE72" s="833" t="str">
        <f t="shared" si="13"/>
        <v/>
      </c>
      <c r="AF72" s="862">
        <f t="shared" si="11"/>
        <v>45</v>
      </c>
      <c r="AG72" s="863" t="str">
        <f t="shared" si="12"/>
        <v>水運業</v>
      </c>
      <c r="AH72" s="862" t="str">
        <f t="shared" si="12"/>
        <v/>
      </c>
      <c r="AI72" s="864" t="str">
        <f t="shared" si="12"/>
        <v/>
      </c>
      <c r="AJ72" s="865">
        <f>VLOOKUP($AG$3&amp;"_"&amp;AJ$3,データシート2!$A:$SI,MATCH($AJ$2&amp;"_"&amp;$AF72,データシート2!$A$1:$SI$1,0),0)</f>
        <v>0</v>
      </c>
      <c r="AK72" s="866">
        <f>VLOOKUP($AG$3&amp;"_"&amp;AK$3,データシート2!$A:$SI,MATCH($AJ$2&amp;"_"&amp;$AF72,データシート2!$A$1:$SI$1,0),0)</f>
        <v>0</v>
      </c>
      <c r="AL72" s="866">
        <f>VLOOKUP($AG$3&amp;"_"&amp;AL$3,データシート2!$A:$SI,MATCH($AJ$2&amp;"_"&amp;$AF72,データシート2!$A$1:$SI$1,0),0)</f>
        <v>2</v>
      </c>
      <c r="AM72" s="866">
        <f>VLOOKUP($AG$3&amp;"_"&amp;AM$3,データシート2!$A:$SI,MATCH($AJ$2&amp;"_"&amp;$AF72,データシート2!$A$1:$SI$1,0),0)</f>
        <v>1</v>
      </c>
      <c r="AN72" s="867">
        <f>VLOOKUP($AG$3&amp;"_"&amp;AN$3,データシート2!$A:$SI,MATCH($AJ$2&amp;"_"&amp;$AF72,データシート2!$A$1:$SI$1,0),0)</f>
        <v>1</v>
      </c>
      <c r="AO72" s="867">
        <f>VLOOKUP($AG$3&amp;"_"&amp;AO$3,データシート2!$A:$SI,MATCH($AJ$2&amp;"_"&amp;$AF72,データシート2!$A$1:$SI$1,0),0)</f>
        <v>1</v>
      </c>
      <c r="AP72" s="867">
        <f>VLOOKUP($AG$3&amp;"_"&amp;AP$3,データシート2!$A:$SI,MATCH($AJ$2&amp;"_"&amp;$AF72,データシート2!$A$1:$SI$1,0),0)</f>
        <v>1</v>
      </c>
      <c r="AQ72" s="867">
        <f>VLOOKUP($AG$3&amp;"_"&amp;AQ$3,データシート2!$A:$SI,MATCH($AJ$2&amp;"_"&amp;$AF72,データシート2!$A$1:$SI$1,0),0)</f>
        <v>2</v>
      </c>
      <c r="AR72" s="867">
        <f>VLOOKUP($AG$3&amp;"_"&amp;AR$3,データシート2!$A:$SI,MATCH($AJ$2&amp;"_"&amp;$AF72,データシート2!$A$1:$SI$1,0),0)</f>
        <v>1</v>
      </c>
      <c r="AS72" s="868">
        <f>VLOOKUP($AG$3&amp;"_"&amp;AS$3,データシート2!$A:$SI,MATCH($AJ$2&amp;"_"&amp;$AF72,データシート2!$A$1:$SI$1,0),0)</f>
        <v>1</v>
      </c>
      <c r="AT72" s="866">
        <f>VLOOKUP($AG$3&amp;"_"&amp;AT$3,データシート2!$A:$SI,MATCH($AT$2&amp;"_"&amp;$AF72,データシート2!$A$1:$SI$1,0),0)</f>
        <v>0</v>
      </c>
      <c r="AU72" s="866">
        <f>VLOOKUP($AG$3&amp;"_"&amp;AU$3,データシート2!$A:$SI,MATCH($AT$2&amp;"_"&amp;$AF72,データシート2!$A$1:$SI$1,0),0)</f>
        <v>0</v>
      </c>
      <c r="AV72" s="866">
        <f>VLOOKUP($AG$3&amp;"_"&amp;AV$3,データシート2!$A:$SI,MATCH($AT$2&amp;"_"&amp;$AF72,データシート2!$A$1:$SI$1,0),0)</f>
        <v>7.984</v>
      </c>
      <c r="AW72" s="866">
        <f>VLOOKUP($AG$3&amp;"_"&amp;AW$3,データシート2!$A:$SI,MATCH($AT$2&amp;"_"&amp;$AF72,データシート2!$A$1:$SI$1,0),0)</f>
        <v>5.4189999999999996</v>
      </c>
      <c r="AX72" s="866">
        <f>VLOOKUP($AG$3&amp;"_"&amp;AX$3,データシート2!$A:$SI,MATCH($AT$2&amp;"_"&amp;$AF72,データシート2!$A$1:$SI$1,0),0)</f>
        <v>4.8979999999999997</v>
      </c>
      <c r="AY72" s="866">
        <f>VLOOKUP($AG$3&amp;"_"&amp;AY$3,データシート2!$A:$SI,MATCH($AT$2&amp;"_"&amp;$AF72,データシート2!$A$1:$SI$1,0),0)</f>
        <v>4.6660000000000004</v>
      </c>
      <c r="AZ72" s="866">
        <f>VLOOKUP($AG$3&amp;"_"&amp;AZ$3,データシート2!$A:$SI,MATCH($AT$2&amp;"_"&amp;$AF72,データシート2!$A$1:$SI$1,0),0)</f>
        <v>5.633</v>
      </c>
      <c r="BA72" s="866">
        <f>VLOOKUP($AG$3&amp;"_"&amp;BA$3,データシート2!$A:$SI,MATCH($AT$2&amp;"_"&amp;$AF72,データシート2!$A$1:$SI$1,0),0)</f>
        <v>10.032</v>
      </c>
      <c r="BB72" s="866">
        <f>VLOOKUP($AG$3&amp;"_"&amp;BB$3,データシート2!$A:$SI,MATCH($AT$2&amp;"_"&amp;$AF72,データシート2!$A$1:$SI$1,0),0)</f>
        <v>5.8639999999999999</v>
      </c>
      <c r="BC72" s="869">
        <f>VLOOKUP($AG$3&amp;"_"&amp;BC$3,データシート2!$A:$SI,MATCH($AT$2&amp;"_"&amp;$AF72,データシート2!$A$1:$SI$1,0),0)</f>
        <v>5.5609999999999999</v>
      </c>
    </row>
    <row r="73" spans="2:55" s="842" customFormat="1" ht="16.5" customHeight="1">
      <c r="B73" s="833"/>
      <c r="C73" s="862">
        <v>46</v>
      </c>
      <c r="D73" s="863" t="s">
        <v>367</v>
      </c>
      <c r="E73" s="862"/>
      <c r="F73" s="864"/>
      <c r="G73" s="865">
        <f>VLOOKUP($D$3&amp;"_"&amp;G$3,データシート2!$A:$SI,MATCH($G$2&amp;"_"&amp;$C73,データシート2!$A$1:$SI$1,0),0)</f>
        <v>0</v>
      </c>
      <c r="H73" s="866">
        <f>VLOOKUP($D$3&amp;"_"&amp;H$3,データシート2!$A:$SI,MATCH($G$2&amp;"_"&amp;$C73,データシート2!$A$1:$SI$1,0),0)</f>
        <v>0</v>
      </c>
      <c r="I73" s="866">
        <f>VLOOKUP($D$3&amp;"_"&amp;I$3,データシート2!$A:$SI,MATCH($G$2&amp;"_"&amp;$C73,データシート2!$A$1:$SI$1,0),0)</f>
        <v>0</v>
      </c>
      <c r="J73" s="866">
        <f>VLOOKUP($D$3&amp;"_"&amp;J$3,データシート2!$A:$SI,MATCH($G$2&amp;"_"&amp;$C73,データシート2!$A$1:$SI$1,0),0)</f>
        <v>0</v>
      </c>
      <c r="K73" s="867">
        <f>VLOOKUP($D$3&amp;"_"&amp;K$3,データシート2!$A:$SI,MATCH($G$2&amp;"_"&amp;$C73,データシート2!$A$1:$SI$1,0),0)</f>
        <v>0</v>
      </c>
      <c r="L73" s="867">
        <f>VLOOKUP($D$3&amp;"_"&amp;L$3,データシート2!$A:$SI,MATCH($G$2&amp;"_"&amp;$C73,データシート2!$A$1:$SI$1,0),0)</f>
        <v>0</v>
      </c>
      <c r="M73" s="867">
        <f>VLOOKUP($D$3&amp;"_"&amp;M$3,データシート2!$A:$SI,MATCH($G$2&amp;"_"&amp;$C73,データシート2!$A$1:$SI$1,0),0)</f>
        <v>0</v>
      </c>
      <c r="N73" s="867">
        <f>VLOOKUP($D$3&amp;"_"&amp;N$3,データシート2!$A:$SI,MATCH($G$2&amp;"_"&amp;$C73,データシート2!$A$1:$SI$1,0),0)</f>
        <v>0</v>
      </c>
      <c r="O73" s="867">
        <f>VLOOKUP($D$3&amp;"_"&amp;O$3,データシート2!$A:$SI,MATCH($G$2&amp;"_"&amp;$C73,データシート2!$A$1:$SI$1,0),0)</f>
        <v>0</v>
      </c>
      <c r="P73" s="867">
        <f>VLOOKUP($D$3&amp;"_"&amp;P$3,データシート2!$A:$SI,MATCH($G$2&amp;"_"&amp;$C73,データシート2!$A$1:$SI$1,0),0)</f>
        <v>0</v>
      </c>
      <c r="Q73" s="868">
        <f>VLOOKUP($D$3&amp;"_"&amp;Q$3,データシート2!$A:$SI,MATCH($G$2&amp;"_"&amp;$C73,データシート2!$A$1:$SI$1,0),0)</f>
        <v>0</v>
      </c>
      <c r="R73" s="1056">
        <f>VLOOKUP($D$3&amp;"_"&amp;R$3,データシート2!$A:$SI,MATCH($R$2&amp;"_"&amp;$C73,データシート2!$A$1:$SI$1,0),0)</f>
        <v>0</v>
      </c>
      <c r="S73" s="1057">
        <f>VLOOKUP($D$3&amp;"_"&amp;S$3,データシート2!$A:$SI,MATCH($R$2&amp;"_"&amp;$C73,データシート2!$A$1:$SI$1,0),0)</f>
        <v>0</v>
      </c>
      <c r="T73" s="1057">
        <f>VLOOKUP($D$3&amp;"_"&amp;T$3,データシート2!$A:$SI,MATCH($R$2&amp;"_"&amp;$C73,データシート2!$A$1:$SI$1,0),0)</f>
        <v>0</v>
      </c>
      <c r="U73" s="1057">
        <f>VLOOKUP($D$3&amp;"_"&amp;U$3,データシート2!$A:$SI,MATCH($R$2&amp;"_"&amp;$C73,データシート2!$A$1:$SI$1,0),0)</f>
        <v>0</v>
      </c>
      <c r="V73" s="1057">
        <f>VLOOKUP($D$3&amp;"_"&amp;V$3,データシート2!$A:$SI,MATCH($R$2&amp;"_"&amp;$C73,データシート2!$A$1:$SI$1,0),0)</f>
        <v>0</v>
      </c>
      <c r="W73" s="1057">
        <f>VLOOKUP($D$3&amp;"_"&amp;W$3,データシート2!$A:$SI,MATCH($R$2&amp;"_"&amp;$C73,データシート2!$A$1:$SI$1,0),0)</f>
        <v>0</v>
      </c>
      <c r="X73" s="1057">
        <f>VLOOKUP($D$3&amp;"_"&amp;X$3,データシート2!$A:$SI,MATCH($R$2&amp;"_"&amp;$C73,データシート2!$A$1:$SI$1,0),0)</f>
        <v>0</v>
      </c>
      <c r="Y73" s="1057">
        <f>VLOOKUP($D$3&amp;"_"&amp;Y$3,データシート2!$A:$SI,MATCH($R$2&amp;"_"&amp;$C73,データシート2!$A$1:$SI$1,0),0)</f>
        <v>0</v>
      </c>
      <c r="Z73" s="1057">
        <f>VLOOKUP($D$3&amp;"_"&amp;Z$3,データシート2!$A:$SI,MATCH($R$2&amp;"_"&amp;$C73,データシート2!$A$1:$SI$1,0),0)</f>
        <v>0</v>
      </c>
      <c r="AA73" s="1057">
        <f>VLOOKUP($D$3&amp;"_"&amp;AA$3,データシート2!$A:$SI,MATCH($R$2&amp;"_"&amp;$C73,データシート2!$A$1:$SI$1,0),0)</f>
        <v>0</v>
      </c>
      <c r="AB73" s="1058">
        <f>VLOOKUP($D$3&amp;"_"&amp;AB$3,データシート2!$A:$SI,MATCH($R$2&amp;"_"&amp;$C73,データシート2!$A$1:$SI$1,0),0)</f>
        <v>0</v>
      </c>
      <c r="AE73" s="833" t="str">
        <f t="shared" si="13"/>
        <v/>
      </c>
      <c r="AF73" s="862">
        <f t="shared" si="11"/>
        <v>46</v>
      </c>
      <c r="AG73" s="863" t="str">
        <f t="shared" si="12"/>
        <v>航空運輸業</v>
      </c>
      <c r="AH73" s="862" t="str">
        <f t="shared" si="12"/>
        <v/>
      </c>
      <c r="AI73" s="864" t="str">
        <f t="shared" si="12"/>
        <v/>
      </c>
      <c r="AJ73" s="865">
        <f>VLOOKUP($AG$3&amp;"_"&amp;AJ$3,データシート2!$A:$SI,MATCH($AJ$2&amp;"_"&amp;$AF73,データシート2!$A$1:$SI$1,0),0)</f>
        <v>21</v>
      </c>
      <c r="AK73" s="866">
        <f>VLOOKUP($AG$3&amp;"_"&amp;AK$3,データシート2!$A:$SI,MATCH($AJ$2&amp;"_"&amp;$AF73,データシート2!$A$1:$SI$1,0),0)</f>
        <v>21</v>
      </c>
      <c r="AL73" s="866">
        <f>VLOOKUP($AG$3&amp;"_"&amp;AL$3,データシート2!$A:$SI,MATCH($AJ$2&amp;"_"&amp;$AF73,データシート2!$A$1:$SI$1,0),0)</f>
        <v>21</v>
      </c>
      <c r="AM73" s="866">
        <f>VLOOKUP($AG$3&amp;"_"&amp;AM$3,データシート2!$A:$SI,MATCH($AJ$2&amp;"_"&amp;$AF73,データシート2!$A$1:$SI$1,0),0)</f>
        <v>22</v>
      </c>
      <c r="AN73" s="867">
        <f>VLOOKUP($AG$3&amp;"_"&amp;AN$3,データシート2!$A:$SI,MATCH($AJ$2&amp;"_"&amp;$AF73,データシート2!$A$1:$SI$1,0),0)</f>
        <v>13</v>
      </c>
      <c r="AO73" s="867">
        <f>VLOOKUP($AG$3&amp;"_"&amp;AO$3,データシート2!$A:$SI,MATCH($AJ$2&amp;"_"&amp;$AF73,データシート2!$A$1:$SI$1,0),0)</f>
        <v>19</v>
      </c>
      <c r="AP73" s="867">
        <f>VLOOKUP($AG$3&amp;"_"&amp;AP$3,データシート2!$A:$SI,MATCH($AJ$2&amp;"_"&amp;$AF73,データシート2!$A$1:$SI$1,0),0)</f>
        <v>18</v>
      </c>
      <c r="AQ73" s="867">
        <f>VLOOKUP($AG$3&amp;"_"&amp;AQ$3,データシート2!$A:$SI,MATCH($AJ$2&amp;"_"&amp;$AF73,データシート2!$A$1:$SI$1,0),0)</f>
        <v>18</v>
      </c>
      <c r="AR73" s="867">
        <f>VLOOKUP($AG$3&amp;"_"&amp;AR$3,データシート2!$A:$SI,MATCH($AJ$2&amp;"_"&amp;$AF73,データシート2!$A$1:$SI$1,0),0)</f>
        <v>18</v>
      </c>
      <c r="AS73" s="868">
        <f>VLOOKUP($AG$3&amp;"_"&amp;AS$3,データシート2!$A:$SI,MATCH($AJ$2&amp;"_"&amp;$AF73,データシート2!$A$1:$SI$1,0),0)</f>
        <v>17</v>
      </c>
      <c r="AT73" s="866">
        <f>VLOOKUP($AG$3&amp;"_"&amp;AT$3,データシート2!$A:$SI,MATCH($AT$2&amp;"_"&amp;$AF73,データシート2!$A$1:$SI$1,0),0)</f>
        <v>132.81</v>
      </c>
      <c r="AU73" s="866">
        <f>VLOOKUP($AG$3&amp;"_"&amp;AU$3,データシート2!$A:$SI,MATCH($AT$2&amp;"_"&amp;$AF73,データシート2!$A$1:$SI$1,0),0)</f>
        <v>114.383</v>
      </c>
      <c r="AV73" s="866">
        <f>VLOOKUP($AG$3&amp;"_"&amp;AV$3,データシート2!$A:$SI,MATCH($AT$2&amp;"_"&amp;$AF73,データシート2!$A$1:$SI$1,0),0)</f>
        <v>107.55800000000001</v>
      </c>
      <c r="AW73" s="866">
        <f>VLOOKUP($AG$3&amp;"_"&amp;AW$3,データシート2!$A:$SI,MATCH($AT$2&amp;"_"&amp;$AF73,データシート2!$A$1:$SI$1,0),0)</f>
        <v>123.315</v>
      </c>
      <c r="AX73" s="866">
        <f>VLOOKUP($AG$3&amp;"_"&amp;AX$3,データシート2!$A:$SI,MATCH($AT$2&amp;"_"&amp;$AF73,データシート2!$A$1:$SI$1,0),0)</f>
        <v>78.838999999999999</v>
      </c>
      <c r="AY73" s="866">
        <f>VLOOKUP($AG$3&amp;"_"&amp;AY$3,データシート2!$A:$SI,MATCH($AT$2&amp;"_"&amp;$AF73,データシート2!$A$1:$SI$1,0),0)</f>
        <v>107.98699999999999</v>
      </c>
      <c r="AZ73" s="866">
        <f>VLOOKUP($AG$3&amp;"_"&amp;AZ$3,データシート2!$A:$SI,MATCH($AT$2&amp;"_"&amp;$AF73,データシート2!$A$1:$SI$1,0),0)</f>
        <v>95.51</v>
      </c>
      <c r="BA73" s="866">
        <f>VLOOKUP($AG$3&amp;"_"&amp;BA$3,データシート2!$A:$SI,MATCH($AT$2&amp;"_"&amp;$AF73,データシート2!$A$1:$SI$1,0),0)</f>
        <v>95.385000000000005</v>
      </c>
      <c r="BB73" s="866">
        <f>VLOOKUP($AG$3&amp;"_"&amp;BB$3,データシート2!$A:$SI,MATCH($AT$2&amp;"_"&amp;$AF73,データシート2!$A$1:$SI$1,0),0)</f>
        <v>91.691999999999993</v>
      </c>
      <c r="BC73" s="869">
        <f>VLOOKUP($AG$3&amp;"_"&amp;BC$3,データシート2!$A:$SI,MATCH($AT$2&amp;"_"&amp;$AF73,データシート2!$A$1:$SI$1,0),0)</f>
        <v>89.387</v>
      </c>
    </row>
    <row r="74" spans="2:55" s="842" customFormat="1" ht="16.5" customHeight="1">
      <c r="B74" s="833"/>
      <c r="C74" s="862">
        <v>47</v>
      </c>
      <c r="D74" s="863" t="s">
        <v>368</v>
      </c>
      <c r="E74" s="862"/>
      <c r="F74" s="864"/>
      <c r="G74" s="865">
        <f>VLOOKUP($D$3&amp;"_"&amp;G$3,データシート2!$A:$SI,MATCH($G$2&amp;"_"&amp;$C74,データシート2!$A$1:$SI$1,0),0)</f>
        <v>0</v>
      </c>
      <c r="H74" s="866">
        <f>VLOOKUP($D$3&amp;"_"&amp;H$3,データシート2!$A:$SI,MATCH($G$2&amp;"_"&amp;$C74,データシート2!$A$1:$SI$1,0),0)</f>
        <v>0</v>
      </c>
      <c r="I74" s="866">
        <f>VLOOKUP($D$3&amp;"_"&amp;I$3,データシート2!$A:$SI,MATCH($G$2&amp;"_"&amp;$C74,データシート2!$A$1:$SI$1,0),0)</f>
        <v>0</v>
      </c>
      <c r="J74" s="866">
        <f>VLOOKUP($D$3&amp;"_"&amp;J$3,データシート2!$A:$SI,MATCH($G$2&amp;"_"&amp;$C74,データシート2!$A$1:$SI$1,0),0)</f>
        <v>0</v>
      </c>
      <c r="K74" s="867">
        <f>VLOOKUP($D$3&amp;"_"&amp;K$3,データシート2!$A:$SI,MATCH($G$2&amp;"_"&amp;$C74,データシート2!$A$1:$SI$1,0),0)</f>
        <v>0</v>
      </c>
      <c r="L74" s="867">
        <f>VLOOKUP($D$3&amp;"_"&amp;L$3,データシート2!$A:$SI,MATCH($G$2&amp;"_"&amp;$C74,データシート2!$A$1:$SI$1,0),0)</f>
        <v>0</v>
      </c>
      <c r="M74" s="867">
        <f>VLOOKUP($D$3&amp;"_"&amp;M$3,データシート2!$A:$SI,MATCH($G$2&amp;"_"&amp;$C74,データシート2!$A$1:$SI$1,0),0)</f>
        <v>0</v>
      </c>
      <c r="N74" s="867">
        <f>VLOOKUP($D$3&amp;"_"&amp;N$3,データシート2!$A:$SI,MATCH($G$2&amp;"_"&amp;$C74,データシート2!$A$1:$SI$1,0),0)</f>
        <v>0</v>
      </c>
      <c r="O74" s="867">
        <f>VLOOKUP($D$3&amp;"_"&amp;O$3,データシート2!$A:$SI,MATCH($G$2&amp;"_"&amp;$C74,データシート2!$A$1:$SI$1,0),0)</f>
        <v>0</v>
      </c>
      <c r="P74" s="867">
        <f>VLOOKUP($D$3&amp;"_"&amp;P$3,データシート2!$A:$SI,MATCH($G$2&amp;"_"&amp;$C74,データシート2!$A$1:$SI$1,0),0)</f>
        <v>0</v>
      </c>
      <c r="Q74" s="868">
        <f>VLOOKUP($D$3&amp;"_"&amp;Q$3,データシート2!$A:$SI,MATCH($G$2&amp;"_"&amp;$C74,データシート2!$A$1:$SI$1,0),0)</f>
        <v>0</v>
      </c>
      <c r="R74" s="1056">
        <f>VLOOKUP($D$3&amp;"_"&amp;R$3,データシート2!$A:$SI,MATCH($R$2&amp;"_"&amp;$C74,データシート2!$A$1:$SI$1,0),0)</f>
        <v>0</v>
      </c>
      <c r="S74" s="1057">
        <f>VLOOKUP($D$3&amp;"_"&amp;S$3,データシート2!$A:$SI,MATCH($R$2&amp;"_"&amp;$C74,データシート2!$A$1:$SI$1,0),0)</f>
        <v>0</v>
      </c>
      <c r="T74" s="1057">
        <f>VLOOKUP($D$3&amp;"_"&amp;T$3,データシート2!$A:$SI,MATCH($R$2&amp;"_"&amp;$C74,データシート2!$A$1:$SI$1,0),0)</f>
        <v>0</v>
      </c>
      <c r="U74" s="1057">
        <f>VLOOKUP($D$3&amp;"_"&amp;U$3,データシート2!$A:$SI,MATCH($R$2&amp;"_"&amp;$C74,データシート2!$A$1:$SI$1,0),0)</f>
        <v>0</v>
      </c>
      <c r="V74" s="1057">
        <f>VLOOKUP($D$3&amp;"_"&amp;V$3,データシート2!$A:$SI,MATCH($R$2&amp;"_"&amp;$C74,データシート2!$A$1:$SI$1,0),0)</f>
        <v>0</v>
      </c>
      <c r="W74" s="1057">
        <f>VLOOKUP($D$3&amp;"_"&amp;W$3,データシート2!$A:$SI,MATCH($R$2&amp;"_"&amp;$C74,データシート2!$A$1:$SI$1,0),0)</f>
        <v>0</v>
      </c>
      <c r="X74" s="1057">
        <f>VLOOKUP($D$3&amp;"_"&amp;X$3,データシート2!$A:$SI,MATCH($R$2&amp;"_"&amp;$C74,データシート2!$A$1:$SI$1,0),0)</f>
        <v>0</v>
      </c>
      <c r="Y74" s="1057">
        <f>VLOOKUP($D$3&amp;"_"&amp;Y$3,データシート2!$A:$SI,MATCH($R$2&amp;"_"&amp;$C74,データシート2!$A$1:$SI$1,0),0)</f>
        <v>0</v>
      </c>
      <c r="Z74" s="1057">
        <f>VLOOKUP($D$3&amp;"_"&amp;Z$3,データシート2!$A:$SI,MATCH($R$2&amp;"_"&amp;$C74,データシート2!$A$1:$SI$1,0),0)</f>
        <v>0</v>
      </c>
      <c r="AA74" s="1057">
        <f>VLOOKUP($D$3&amp;"_"&amp;AA$3,データシート2!$A:$SI,MATCH($R$2&amp;"_"&amp;$C74,データシート2!$A$1:$SI$1,0),0)</f>
        <v>0</v>
      </c>
      <c r="AB74" s="1058">
        <f>VLOOKUP($D$3&amp;"_"&amp;AB$3,データシート2!$A:$SI,MATCH($R$2&amp;"_"&amp;$C74,データシート2!$A$1:$SI$1,0),0)</f>
        <v>0</v>
      </c>
      <c r="AE74" s="833" t="str">
        <f t="shared" si="13"/>
        <v/>
      </c>
      <c r="AF74" s="862">
        <f t="shared" si="11"/>
        <v>47</v>
      </c>
      <c r="AG74" s="863" t="str">
        <f t="shared" si="12"/>
        <v>倉庫業</v>
      </c>
      <c r="AH74" s="862" t="str">
        <f t="shared" si="12"/>
        <v/>
      </c>
      <c r="AI74" s="864" t="str">
        <f t="shared" si="12"/>
        <v/>
      </c>
      <c r="AJ74" s="865">
        <f>VLOOKUP($AG$3&amp;"_"&amp;AJ$3,データシート2!$A:$SI,MATCH($AJ$2&amp;"_"&amp;$AF74,データシート2!$A$1:$SI$1,0),0)</f>
        <v>44</v>
      </c>
      <c r="AK74" s="866">
        <f>VLOOKUP($AG$3&amp;"_"&amp;AK$3,データシート2!$A:$SI,MATCH($AJ$2&amp;"_"&amp;$AF74,データシート2!$A$1:$SI$1,0),0)</f>
        <v>61</v>
      </c>
      <c r="AL74" s="866">
        <f>VLOOKUP($AG$3&amp;"_"&amp;AL$3,データシート2!$A:$SI,MATCH($AJ$2&amp;"_"&amp;$AF74,データシート2!$A$1:$SI$1,0),0)</f>
        <v>46</v>
      </c>
      <c r="AM74" s="866">
        <f>VLOOKUP($AG$3&amp;"_"&amp;AM$3,データシート2!$A:$SI,MATCH($AJ$2&amp;"_"&amp;$AF74,データシート2!$A$1:$SI$1,0),0)</f>
        <v>61</v>
      </c>
      <c r="AN74" s="867">
        <f>VLOOKUP($AG$3&amp;"_"&amp;AN$3,データシート2!$A:$SI,MATCH($AJ$2&amp;"_"&amp;$AF74,データシート2!$A$1:$SI$1,0),0)</f>
        <v>74</v>
      </c>
      <c r="AO74" s="867">
        <f>VLOOKUP($AG$3&amp;"_"&amp;AO$3,データシート2!$A:$SI,MATCH($AJ$2&amp;"_"&amp;$AF74,データシート2!$A$1:$SI$1,0),0)</f>
        <v>74</v>
      </c>
      <c r="AP74" s="867">
        <f>VLOOKUP($AG$3&amp;"_"&amp;AP$3,データシート2!$A:$SI,MATCH($AJ$2&amp;"_"&amp;$AF74,データシート2!$A$1:$SI$1,0),0)</f>
        <v>71</v>
      </c>
      <c r="AQ74" s="867">
        <f>VLOOKUP($AG$3&amp;"_"&amp;AQ$3,データシート2!$A:$SI,MATCH($AJ$2&amp;"_"&amp;$AF74,データシート2!$A$1:$SI$1,0),0)</f>
        <v>75</v>
      </c>
      <c r="AR74" s="867">
        <f>VLOOKUP($AG$3&amp;"_"&amp;AR$3,データシート2!$A:$SI,MATCH($AJ$2&amp;"_"&amp;$AF74,データシート2!$A$1:$SI$1,0),0)</f>
        <v>75</v>
      </c>
      <c r="AS74" s="868">
        <f>VLOOKUP($AG$3&amp;"_"&amp;AS$3,データシート2!$A:$SI,MATCH($AJ$2&amp;"_"&amp;$AF74,データシート2!$A$1:$SI$1,0),0)</f>
        <v>78</v>
      </c>
      <c r="AT74" s="866">
        <f>VLOOKUP($AG$3&amp;"_"&amp;AT$3,データシート2!$A:$SI,MATCH($AT$2&amp;"_"&amp;$AF74,データシート2!$A$1:$SI$1,0),0)</f>
        <v>260.75200000000001</v>
      </c>
      <c r="AU74" s="866">
        <f>VLOOKUP($AG$3&amp;"_"&amp;AU$3,データシート2!$A:$SI,MATCH($AT$2&amp;"_"&amp;$AF74,データシート2!$A$1:$SI$1,0),0)</f>
        <v>300.72300000000001</v>
      </c>
      <c r="AV74" s="866">
        <f>VLOOKUP($AG$3&amp;"_"&amp;AV$3,データシート2!$A:$SI,MATCH($AT$2&amp;"_"&amp;$AF74,データシート2!$A$1:$SI$1,0),0)</f>
        <v>243.054</v>
      </c>
      <c r="AW74" s="866">
        <f>VLOOKUP($AG$3&amp;"_"&amp;AW$3,データシート2!$A:$SI,MATCH($AT$2&amp;"_"&amp;$AF74,データシート2!$A$1:$SI$1,0),0)</f>
        <v>319.35700000000003</v>
      </c>
      <c r="AX74" s="866">
        <f>VLOOKUP($AG$3&amp;"_"&amp;AX$3,データシート2!$A:$SI,MATCH($AT$2&amp;"_"&amp;$AF74,データシート2!$A$1:$SI$1,0),0)</f>
        <v>362.89499999999998</v>
      </c>
      <c r="AY74" s="866">
        <f>VLOOKUP($AG$3&amp;"_"&amp;AY$3,データシート2!$A:$SI,MATCH($AT$2&amp;"_"&amp;$AF74,データシート2!$A$1:$SI$1,0),0)</f>
        <v>397.33499999999998</v>
      </c>
      <c r="AZ74" s="866">
        <f>VLOOKUP($AG$3&amp;"_"&amp;AZ$3,データシート2!$A:$SI,MATCH($AT$2&amp;"_"&amp;$AF74,データシート2!$A$1:$SI$1,0),0)</f>
        <v>388.86099999999999</v>
      </c>
      <c r="BA74" s="866">
        <f>VLOOKUP($AG$3&amp;"_"&amp;BA$3,データシート2!$A:$SI,MATCH($AT$2&amp;"_"&amp;$AF74,データシート2!$A$1:$SI$1,0),0)</f>
        <v>415.49099999999999</v>
      </c>
      <c r="BB74" s="866">
        <f>VLOOKUP($AG$3&amp;"_"&amp;BB$3,データシート2!$A:$SI,MATCH($AT$2&amp;"_"&amp;$AF74,データシート2!$A$1:$SI$1,0),0)</f>
        <v>396.7</v>
      </c>
      <c r="BC74" s="869">
        <f>VLOOKUP($AG$3&amp;"_"&amp;BC$3,データシート2!$A:$SI,MATCH($AT$2&amp;"_"&amp;$AF74,データシート2!$A$1:$SI$1,0),0)</f>
        <v>370.50599999999997</v>
      </c>
    </row>
    <row r="75" spans="2:55" s="842" customFormat="1" ht="16.5" customHeight="1">
      <c r="B75" s="833"/>
      <c r="C75" s="862">
        <v>48</v>
      </c>
      <c r="D75" s="863" t="s">
        <v>369</v>
      </c>
      <c r="E75" s="862"/>
      <c r="F75" s="864"/>
      <c r="G75" s="865">
        <f>VLOOKUP($D$3&amp;"_"&amp;G$3,データシート2!$A:$SI,MATCH($G$2&amp;"_"&amp;$C75,データシート2!$A$1:$SI$1,0),0)</f>
        <v>0</v>
      </c>
      <c r="H75" s="866">
        <f>VLOOKUP($D$3&amp;"_"&amp;H$3,データシート2!$A:$SI,MATCH($G$2&amp;"_"&amp;$C75,データシート2!$A$1:$SI$1,0),0)</f>
        <v>0</v>
      </c>
      <c r="I75" s="866">
        <f>VLOOKUP($D$3&amp;"_"&amp;I$3,データシート2!$A:$SI,MATCH($G$2&amp;"_"&amp;$C75,データシート2!$A$1:$SI$1,0),0)</f>
        <v>0</v>
      </c>
      <c r="J75" s="866">
        <f>VLOOKUP($D$3&amp;"_"&amp;J$3,データシート2!$A:$SI,MATCH($G$2&amp;"_"&amp;$C75,データシート2!$A$1:$SI$1,0),0)</f>
        <v>0</v>
      </c>
      <c r="K75" s="867">
        <f>VLOOKUP($D$3&amp;"_"&amp;K$3,データシート2!$A:$SI,MATCH($G$2&amp;"_"&amp;$C75,データシート2!$A$1:$SI$1,0),0)</f>
        <v>0</v>
      </c>
      <c r="L75" s="867">
        <f>VLOOKUP($D$3&amp;"_"&amp;L$3,データシート2!$A:$SI,MATCH($G$2&amp;"_"&amp;$C75,データシート2!$A$1:$SI$1,0),0)</f>
        <v>0</v>
      </c>
      <c r="M75" s="867">
        <f>VLOOKUP($D$3&amp;"_"&amp;M$3,データシート2!$A:$SI,MATCH($G$2&amp;"_"&amp;$C75,データシート2!$A$1:$SI$1,0),0)</f>
        <v>0</v>
      </c>
      <c r="N75" s="867">
        <f>VLOOKUP($D$3&amp;"_"&amp;N$3,データシート2!$A:$SI,MATCH($G$2&amp;"_"&amp;$C75,データシート2!$A$1:$SI$1,0),0)</f>
        <v>0</v>
      </c>
      <c r="O75" s="867">
        <f>VLOOKUP($D$3&amp;"_"&amp;O$3,データシート2!$A:$SI,MATCH($G$2&amp;"_"&amp;$C75,データシート2!$A$1:$SI$1,0),0)</f>
        <v>0</v>
      </c>
      <c r="P75" s="867">
        <f>VLOOKUP($D$3&amp;"_"&amp;P$3,データシート2!$A:$SI,MATCH($G$2&amp;"_"&amp;$C75,データシート2!$A$1:$SI$1,0),0)</f>
        <v>0</v>
      </c>
      <c r="Q75" s="868">
        <f>VLOOKUP($D$3&amp;"_"&amp;Q$3,データシート2!$A:$SI,MATCH($G$2&amp;"_"&amp;$C75,データシート2!$A$1:$SI$1,0),0)</f>
        <v>0</v>
      </c>
      <c r="R75" s="1056">
        <f>VLOOKUP($D$3&amp;"_"&amp;R$3,データシート2!$A:$SI,MATCH($R$2&amp;"_"&amp;$C75,データシート2!$A$1:$SI$1,0),0)</f>
        <v>0</v>
      </c>
      <c r="S75" s="1057">
        <f>VLOOKUP($D$3&amp;"_"&amp;S$3,データシート2!$A:$SI,MATCH($R$2&amp;"_"&amp;$C75,データシート2!$A$1:$SI$1,0),0)</f>
        <v>0</v>
      </c>
      <c r="T75" s="1057">
        <f>VLOOKUP($D$3&amp;"_"&amp;T$3,データシート2!$A:$SI,MATCH($R$2&amp;"_"&amp;$C75,データシート2!$A$1:$SI$1,0),0)</f>
        <v>0</v>
      </c>
      <c r="U75" s="1057">
        <f>VLOOKUP($D$3&amp;"_"&amp;U$3,データシート2!$A:$SI,MATCH($R$2&amp;"_"&amp;$C75,データシート2!$A$1:$SI$1,0),0)</f>
        <v>0</v>
      </c>
      <c r="V75" s="1057">
        <f>VLOOKUP($D$3&amp;"_"&amp;V$3,データシート2!$A:$SI,MATCH($R$2&amp;"_"&amp;$C75,データシート2!$A$1:$SI$1,0),0)</f>
        <v>0</v>
      </c>
      <c r="W75" s="1057">
        <f>VLOOKUP($D$3&amp;"_"&amp;W$3,データシート2!$A:$SI,MATCH($R$2&amp;"_"&amp;$C75,データシート2!$A$1:$SI$1,0),0)</f>
        <v>0</v>
      </c>
      <c r="X75" s="1057">
        <f>VLOOKUP($D$3&amp;"_"&amp;X$3,データシート2!$A:$SI,MATCH($R$2&amp;"_"&amp;$C75,データシート2!$A$1:$SI$1,0),0)</f>
        <v>0</v>
      </c>
      <c r="Y75" s="1057">
        <f>VLOOKUP($D$3&amp;"_"&amp;Y$3,データシート2!$A:$SI,MATCH($R$2&amp;"_"&amp;$C75,データシート2!$A$1:$SI$1,0),0)</f>
        <v>0</v>
      </c>
      <c r="Z75" s="1057">
        <f>VLOOKUP($D$3&amp;"_"&amp;Z$3,データシート2!$A:$SI,MATCH($R$2&amp;"_"&amp;$C75,データシート2!$A$1:$SI$1,0),0)</f>
        <v>0</v>
      </c>
      <c r="AA75" s="1057">
        <f>VLOOKUP($D$3&amp;"_"&amp;AA$3,データシート2!$A:$SI,MATCH($R$2&amp;"_"&amp;$C75,データシート2!$A$1:$SI$1,0),0)</f>
        <v>0</v>
      </c>
      <c r="AB75" s="1058">
        <f>VLOOKUP($D$3&amp;"_"&amp;AB$3,データシート2!$A:$SI,MATCH($R$2&amp;"_"&amp;$C75,データシート2!$A$1:$SI$1,0),0)</f>
        <v>0</v>
      </c>
      <c r="AE75" s="833" t="str">
        <f t="shared" si="13"/>
        <v/>
      </c>
      <c r="AF75" s="862">
        <f t="shared" si="11"/>
        <v>48</v>
      </c>
      <c r="AG75" s="863" t="str">
        <f t="shared" si="12"/>
        <v>運輸に附帯するサービス業</v>
      </c>
      <c r="AH75" s="862" t="str">
        <f t="shared" si="12"/>
        <v/>
      </c>
      <c r="AI75" s="864" t="str">
        <f t="shared" si="12"/>
        <v/>
      </c>
      <c r="AJ75" s="865">
        <f>VLOOKUP($AG$3&amp;"_"&amp;AJ$3,データシート2!$A:$SI,MATCH($AJ$2&amp;"_"&amp;$AF75,データシート2!$A$1:$SI$1,0),0)</f>
        <v>38</v>
      </c>
      <c r="AK75" s="866">
        <f>VLOOKUP($AG$3&amp;"_"&amp;AK$3,データシート2!$A:$SI,MATCH($AJ$2&amp;"_"&amp;$AF75,データシート2!$A$1:$SI$1,0),0)</f>
        <v>39</v>
      </c>
      <c r="AL75" s="866">
        <f>VLOOKUP($AG$3&amp;"_"&amp;AL$3,データシート2!$A:$SI,MATCH($AJ$2&amp;"_"&amp;$AF75,データシート2!$A$1:$SI$1,0),0)</f>
        <v>47</v>
      </c>
      <c r="AM75" s="866">
        <f>VLOOKUP($AG$3&amp;"_"&amp;AM$3,データシート2!$A:$SI,MATCH($AJ$2&amp;"_"&amp;$AF75,データシート2!$A$1:$SI$1,0),0)</f>
        <v>50</v>
      </c>
      <c r="AN75" s="867">
        <f>VLOOKUP($AG$3&amp;"_"&amp;AN$3,データシート2!$A:$SI,MATCH($AJ$2&amp;"_"&amp;$AF75,データシート2!$A$1:$SI$1,0),0)</f>
        <v>40</v>
      </c>
      <c r="AO75" s="867">
        <f>VLOOKUP($AG$3&amp;"_"&amp;AO$3,データシート2!$A:$SI,MATCH($AJ$2&amp;"_"&amp;$AF75,データシート2!$A$1:$SI$1,0),0)</f>
        <v>41</v>
      </c>
      <c r="AP75" s="867">
        <f>VLOOKUP($AG$3&amp;"_"&amp;AP$3,データシート2!$A:$SI,MATCH($AJ$2&amp;"_"&amp;$AF75,データシート2!$A$1:$SI$1,0),0)</f>
        <v>36</v>
      </c>
      <c r="AQ75" s="867">
        <f>VLOOKUP($AG$3&amp;"_"&amp;AQ$3,データシート2!$A:$SI,MATCH($AJ$2&amp;"_"&amp;$AF75,データシート2!$A$1:$SI$1,0),0)</f>
        <v>40</v>
      </c>
      <c r="AR75" s="867">
        <f>VLOOKUP($AG$3&amp;"_"&amp;AR$3,データシート2!$A:$SI,MATCH($AJ$2&amp;"_"&amp;$AF75,データシート2!$A$1:$SI$1,0),0)</f>
        <v>40</v>
      </c>
      <c r="AS75" s="868">
        <f>VLOOKUP($AG$3&amp;"_"&amp;AS$3,データシート2!$A:$SI,MATCH($AJ$2&amp;"_"&amp;$AF75,データシート2!$A$1:$SI$1,0),0)</f>
        <v>39</v>
      </c>
      <c r="AT75" s="866">
        <f>VLOOKUP($AG$3&amp;"_"&amp;AT$3,データシート2!$A:$SI,MATCH($AT$2&amp;"_"&amp;$AF75,データシート2!$A$1:$SI$1,0),0)</f>
        <v>476.09200000000004</v>
      </c>
      <c r="AU75" s="866">
        <f>VLOOKUP($AG$3&amp;"_"&amp;AU$3,データシート2!$A:$SI,MATCH($AT$2&amp;"_"&amp;$AF75,データシート2!$A$1:$SI$1,0),0)</f>
        <v>485.81900000000002</v>
      </c>
      <c r="AV75" s="866">
        <f>VLOOKUP($AG$3&amp;"_"&amp;AV$3,データシート2!$A:$SI,MATCH($AT$2&amp;"_"&amp;$AF75,データシート2!$A$1:$SI$1,0),0)</f>
        <v>462.00700000000001</v>
      </c>
      <c r="AW75" s="866">
        <f>VLOOKUP($AG$3&amp;"_"&amp;AW$3,データシート2!$A:$SI,MATCH($AT$2&amp;"_"&amp;$AF75,データシート2!$A$1:$SI$1,0),0)</f>
        <v>577.00400000000002</v>
      </c>
      <c r="AX75" s="866">
        <f>VLOOKUP($AG$3&amp;"_"&amp;AX$3,データシート2!$A:$SI,MATCH($AT$2&amp;"_"&amp;$AF75,データシート2!$A$1:$SI$1,0),0)</f>
        <v>578.64300000000003</v>
      </c>
      <c r="AY75" s="866">
        <f>VLOOKUP($AG$3&amp;"_"&amp;AY$3,データシート2!$A:$SI,MATCH($AT$2&amp;"_"&amp;$AF75,データシート2!$A$1:$SI$1,0),0)</f>
        <v>599.75699999999995</v>
      </c>
      <c r="AZ75" s="866">
        <f>VLOOKUP($AG$3&amp;"_"&amp;AZ$3,データシート2!$A:$SI,MATCH($AT$2&amp;"_"&amp;$AF75,データシート2!$A$1:$SI$1,0),0)</f>
        <v>520.87599999999998</v>
      </c>
      <c r="BA75" s="866">
        <f>VLOOKUP($AG$3&amp;"_"&amp;BA$3,データシート2!$A:$SI,MATCH($AT$2&amp;"_"&amp;$AF75,データシート2!$A$1:$SI$1,0),0)</f>
        <v>622.93200000000002</v>
      </c>
      <c r="BB75" s="866">
        <f>VLOOKUP($AG$3&amp;"_"&amp;BB$3,データシート2!$A:$SI,MATCH($AT$2&amp;"_"&amp;$AF75,データシート2!$A$1:$SI$1,0),0)</f>
        <v>614.73800000000006</v>
      </c>
      <c r="BC75" s="869">
        <f>VLOOKUP($AG$3&amp;"_"&amp;BC$3,データシート2!$A:$SI,MATCH($AT$2&amp;"_"&amp;$AF75,データシート2!$A$1:$SI$1,0),0)</f>
        <v>590.11099999999999</v>
      </c>
    </row>
    <row r="76" spans="2:55" s="842" customFormat="1" ht="16.5" customHeight="1">
      <c r="B76" s="844"/>
      <c r="C76" s="845">
        <v>49</v>
      </c>
      <c r="D76" s="846" t="s">
        <v>370</v>
      </c>
      <c r="E76" s="845"/>
      <c r="F76" s="847"/>
      <c r="G76" s="848">
        <f>VLOOKUP($D$3&amp;"_"&amp;G$3,データシート2!$A:$SI,MATCH($G$2&amp;"_"&amp;$C76,データシート2!$A$1:$SI$1,0),0)</f>
        <v>0</v>
      </c>
      <c r="H76" s="849">
        <f>VLOOKUP($D$3&amp;"_"&amp;H$3,データシート2!$A:$SI,MATCH($G$2&amp;"_"&amp;$C76,データシート2!$A$1:$SI$1,0),0)</f>
        <v>0</v>
      </c>
      <c r="I76" s="849">
        <f>VLOOKUP($D$3&amp;"_"&amp;I$3,データシート2!$A:$SI,MATCH($G$2&amp;"_"&amp;$C76,データシート2!$A$1:$SI$1,0),0)</f>
        <v>0</v>
      </c>
      <c r="J76" s="849">
        <f>VLOOKUP($D$3&amp;"_"&amp;J$3,データシート2!$A:$SI,MATCH($G$2&amp;"_"&amp;$C76,データシート2!$A$1:$SI$1,0),0)</f>
        <v>0</v>
      </c>
      <c r="K76" s="850">
        <f>VLOOKUP($D$3&amp;"_"&amp;K$3,データシート2!$A:$SI,MATCH($G$2&amp;"_"&amp;$C76,データシート2!$A$1:$SI$1,0),0)</f>
        <v>0</v>
      </c>
      <c r="L76" s="850">
        <f>VLOOKUP($D$3&amp;"_"&amp;L$3,データシート2!$A:$SI,MATCH($G$2&amp;"_"&amp;$C76,データシート2!$A$1:$SI$1,0),0)</f>
        <v>0</v>
      </c>
      <c r="M76" s="850">
        <f>VLOOKUP($D$3&amp;"_"&amp;M$3,データシート2!$A:$SI,MATCH($G$2&amp;"_"&amp;$C76,データシート2!$A$1:$SI$1,0),0)</f>
        <v>0</v>
      </c>
      <c r="N76" s="850">
        <f>VLOOKUP($D$3&amp;"_"&amp;N$3,データシート2!$A:$SI,MATCH($G$2&amp;"_"&amp;$C76,データシート2!$A$1:$SI$1,0),0)</f>
        <v>0</v>
      </c>
      <c r="O76" s="850">
        <f>VLOOKUP($D$3&amp;"_"&amp;O$3,データシート2!$A:$SI,MATCH($G$2&amp;"_"&amp;$C76,データシート2!$A$1:$SI$1,0),0)</f>
        <v>0</v>
      </c>
      <c r="P76" s="850">
        <f>VLOOKUP($D$3&amp;"_"&amp;P$3,データシート2!$A:$SI,MATCH($G$2&amp;"_"&amp;$C76,データシート2!$A$1:$SI$1,0),0)</f>
        <v>0</v>
      </c>
      <c r="Q76" s="851">
        <f>VLOOKUP($D$3&amp;"_"&amp;Q$3,データシート2!$A:$SI,MATCH($G$2&amp;"_"&amp;$C76,データシート2!$A$1:$SI$1,0),0)</f>
        <v>0</v>
      </c>
      <c r="R76" s="1049">
        <f>VLOOKUP($D$3&amp;"_"&amp;R$3,データシート2!$A:$SI,MATCH($R$2&amp;"_"&amp;$C76,データシート2!$A$1:$SI$1,0),0)</f>
        <v>0</v>
      </c>
      <c r="S76" s="1050">
        <f>VLOOKUP($D$3&amp;"_"&amp;S$3,データシート2!$A:$SI,MATCH($R$2&amp;"_"&amp;$C76,データシート2!$A$1:$SI$1,0),0)</f>
        <v>0</v>
      </c>
      <c r="T76" s="1050">
        <f>VLOOKUP($D$3&amp;"_"&amp;T$3,データシート2!$A:$SI,MATCH($R$2&amp;"_"&amp;$C76,データシート2!$A$1:$SI$1,0),0)</f>
        <v>0</v>
      </c>
      <c r="U76" s="1050">
        <f>VLOOKUP($D$3&amp;"_"&amp;U$3,データシート2!$A:$SI,MATCH($R$2&amp;"_"&amp;$C76,データシート2!$A$1:$SI$1,0),0)</f>
        <v>0</v>
      </c>
      <c r="V76" s="1050">
        <f>VLOOKUP($D$3&amp;"_"&amp;V$3,データシート2!$A:$SI,MATCH($R$2&amp;"_"&amp;$C76,データシート2!$A$1:$SI$1,0),0)</f>
        <v>0</v>
      </c>
      <c r="W76" s="1050">
        <f>VLOOKUP($D$3&amp;"_"&amp;W$3,データシート2!$A:$SI,MATCH($R$2&amp;"_"&amp;$C76,データシート2!$A$1:$SI$1,0),0)</f>
        <v>0</v>
      </c>
      <c r="X76" s="1050">
        <f>VLOOKUP($D$3&amp;"_"&amp;X$3,データシート2!$A:$SI,MATCH($R$2&amp;"_"&amp;$C76,データシート2!$A$1:$SI$1,0),0)</f>
        <v>0</v>
      </c>
      <c r="Y76" s="1050">
        <f>VLOOKUP($D$3&amp;"_"&amp;Y$3,データシート2!$A:$SI,MATCH($R$2&amp;"_"&amp;$C76,データシート2!$A$1:$SI$1,0),0)</f>
        <v>0</v>
      </c>
      <c r="Z76" s="1050">
        <f>VLOOKUP($D$3&amp;"_"&amp;Z$3,データシート2!$A:$SI,MATCH($R$2&amp;"_"&amp;$C76,データシート2!$A$1:$SI$1,0),0)</f>
        <v>0</v>
      </c>
      <c r="AA76" s="1050">
        <f>VLOOKUP($D$3&amp;"_"&amp;AA$3,データシート2!$A:$SI,MATCH($R$2&amp;"_"&amp;$C76,データシート2!$A$1:$SI$1,0),0)</f>
        <v>0</v>
      </c>
      <c r="AB76" s="1051">
        <f>VLOOKUP($D$3&amp;"_"&amp;AB$3,データシート2!$A:$SI,MATCH($R$2&amp;"_"&amp;$C76,データシート2!$A$1:$SI$1,0),0)</f>
        <v>0</v>
      </c>
      <c r="AE76" s="844" t="str">
        <f t="shared" si="13"/>
        <v/>
      </c>
      <c r="AF76" s="845">
        <f t="shared" si="11"/>
        <v>49</v>
      </c>
      <c r="AG76" s="846" t="str">
        <f t="shared" si="12"/>
        <v>郵便業（信書便事業を含む）</v>
      </c>
      <c r="AH76" s="845" t="str">
        <f t="shared" si="12"/>
        <v/>
      </c>
      <c r="AI76" s="847" t="str">
        <f t="shared" si="12"/>
        <v/>
      </c>
      <c r="AJ76" s="848">
        <f>VLOOKUP($AG$3&amp;"_"&amp;AJ$3,データシート2!$A:$SI,MATCH($AJ$2&amp;"_"&amp;$AF76,データシート2!$A$1:$SI$1,0),0)</f>
        <v>5</v>
      </c>
      <c r="AK76" s="849">
        <f>VLOOKUP($AG$3&amp;"_"&amp;AK$3,データシート2!$A:$SI,MATCH($AJ$2&amp;"_"&amp;$AF76,データシート2!$A$1:$SI$1,0),0)</f>
        <v>2</v>
      </c>
      <c r="AL76" s="849">
        <f>VLOOKUP($AG$3&amp;"_"&amp;AL$3,データシート2!$A:$SI,MATCH($AJ$2&amp;"_"&amp;$AF76,データシート2!$A$1:$SI$1,0),0)</f>
        <v>7</v>
      </c>
      <c r="AM76" s="849">
        <f>VLOOKUP($AG$3&amp;"_"&amp;AM$3,データシート2!$A:$SI,MATCH($AJ$2&amp;"_"&amp;$AF76,データシート2!$A$1:$SI$1,0),0)</f>
        <v>0</v>
      </c>
      <c r="AN76" s="850">
        <f>VLOOKUP($AG$3&amp;"_"&amp;AN$3,データシート2!$A:$SI,MATCH($AJ$2&amp;"_"&amp;$AF76,データシート2!$A$1:$SI$1,0),0)</f>
        <v>3</v>
      </c>
      <c r="AO76" s="850">
        <f>VLOOKUP($AG$3&amp;"_"&amp;AO$3,データシート2!$A:$SI,MATCH($AJ$2&amp;"_"&amp;$AF76,データシート2!$A$1:$SI$1,0),0)</f>
        <v>7</v>
      </c>
      <c r="AP76" s="850">
        <f>VLOOKUP($AG$3&amp;"_"&amp;AP$3,データシート2!$A:$SI,MATCH($AJ$2&amp;"_"&amp;$AF76,データシート2!$A$1:$SI$1,0),0)</f>
        <v>8</v>
      </c>
      <c r="AQ76" s="850">
        <f>VLOOKUP($AG$3&amp;"_"&amp;AQ$3,データシート2!$A:$SI,MATCH($AJ$2&amp;"_"&amp;$AF76,データシート2!$A$1:$SI$1,0),0)</f>
        <v>8</v>
      </c>
      <c r="AR76" s="850">
        <f>VLOOKUP($AG$3&amp;"_"&amp;AR$3,データシート2!$A:$SI,MATCH($AJ$2&amp;"_"&amp;$AF76,データシート2!$A$1:$SI$1,0),0)</f>
        <v>8</v>
      </c>
      <c r="AS76" s="851">
        <f>VLOOKUP($AG$3&amp;"_"&amp;AS$3,データシート2!$A:$SI,MATCH($AJ$2&amp;"_"&amp;$AF76,データシート2!$A$1:$SI$1,0),0)</f>
        <v>8</v>
      </c>
      <c r="AT76" s="849">
        <f>VLOOKUP($AG$3&amp;"_"&amp;AT$3,データシート2!$A:$SI,MATCH($AT$2&amp;"_"&amp;$AF76,データシート2!$A$1:$SI$1,0),0)</f>
        <v>26.979999999999997</v>
      </c>
      <c r="AU76" s="849">
        <f>VLOOKUP($AG$3&amp;"_"&amp;AU$3,データシート2!$A:$SI,MATCH($AT$2&amp;"_"&amp;$AF76,データシート2!$A$1:$SI$1,0),0)</f>
        <v>22.364999999999998</v>
      </c>
      <c r="AV76" s="849">
        <f>VLOOKUP($AG$3&amp;"_"&amp;AV$3,データシート2!$A:$SI,MATCH($AT$2&amp;"_"&amp;$AF76,データシート2!$A$1:$SI$1,0),0)</f>
        <v>24.678000000000001</v>
      </c>
      <c r="AW76" s="849">
        <f>VLOOKUP($AG$3&amp;"_"&amp;AW$3,データシート2!$A:$SI,MATCH($AT$2&amp;"_"&amp;$AF76,データシート2!$A$1:$SI$1,0),0)</f>
        <v>0</v>
      </c>
      <c r="AX76" s="849">
        <f>VLOOKUP($AG$3&amp;"_"&amp;AX$3,データシート2!$A:$SI,MATCH($AT$2&amp;"_"&amp;$AF76,データシート2!$A$1:$SI$1,0),0)</f>
        <v>20.05</v>
      </c>
      <c r="AY76" s="849">
        <f>VLOOKUP($AG$3&amp;"_"&amp;AY$3,データシート2!$A:$SI,MATCH($AT$2&amp;"_"&amp;$AF76,データシート2!$A$1:$SI$1,0),0)</f>
        <v>34.9</v>
      </c>
      <c r="AZ76" s="849">
        <f>VLOOKUP($AG$3&amp;"_"&amp;AZ$3,データシート2!$A:$SI,MATCH($AT$2&amp;"_"&amp;$AF76,データシート2!$A$1:$SI$1,0),0)</f>
        <v>28.369</v>
      </c>
      <c r="BA76" s="849">
        <f>VLOOKUP($AG$3&amp;"_"&amp;BA$3,データシート2!$A:$SI,MATCH($AT$2&amp;"_"&amp;$AF76,データシート2!$A$1:$SI$1,0),0)</f>
        <v>38.552</v>
      </c>
      <c r="BB76" s="849">
        <f>VLOOKUP($AG$3&amp;"_"&amp;BB$3,データシート2!$A:$SI,MATCH($AT$2&amp;"_"&amp;$AF76,データシート2!$A$1:$SI$1,0),0)</f>
        <v>40.496000000000002</v>
      </c>
      <c r="BC76" s="852">
        <f>VLOOKUP($AG$3&amp;"_"&amp;BC$3,データシート2!$A:$SI,MATCH($AT$2&amp;"_"&amp;$AF76,データシート2!$A$1:$SI$1,0),0)</f>
        <v>38.887</v>
      </c>
    </row>
    <row r="77" spans="2:55" s="23" customFormat="1" ht="20.45" customHeight="1">
      <c r="B77" s="824" t="s">
        <v>371</v>
      </c>
      <c r="C77" s="825" t="s">
        <v>372</v>
      </c>
      <c r="D77" s="826"/>
      <c r="E77" s="827"/>
      <c r="F77" s="826"/>
      <c r="G77" s="828">
        <f>VLOOKUP($D$3&amp;"_"&amp;G$3,データシート2!$A:$SI,MATCH($G$2&amp;"_"&amp;$B77,データシート2!$A$1:$SI$1,0),0)</f>
        <v>0</v>
      </c>
      <c r="H77" s="829">
        <f>VLOOKUP($D$3&amp;"_"&amp;H$3,データシート2!$A:$SI,MATCH($G$2&amp;"_"&amp;$B77,データシート2!$A$1:$SI$1,0),0)</f>
        <v>0</v>
      </c>
      <c r="I77" s="829">
        <f>VLOOKUP($D$3&amp;"_"&amp;I$3,データシート2!$A:$SI,MATCH($G$2&amp;"_"&amp;$B77,データシート2!$A$1:$SI$1,0),0)</f>
        <v>0</v>
      </c>
      <c r="J77" s="829">
        <f>VLOOKUP($D$3&amp;"_"&amp;J$3,データシート2!$A:$SI,MATCH($G$2&amp;"_"&amp;$B77,データシート2!$A$1:$SI$1,0),0)</f>
        <v>0</v>
      </c>
      <c r="K77" s="830">
        <f>VLOOKUP($D$3&amp;"_"&amp;K$3,データシート2!$A:$SI,MATCH($G$2&amp;"_"&amp;$B77,データシート2!$A$1:$SI$1,0),0)</f>
        <v>0</v>
      </c>
      <c r="L77" s="830">
        <f>VLOOKUP($D$3&amp;"_"&amp;L$3,データシート2!$A:$SI,MATCH($G$2&amp;"_"&amp;$B77,データシート2!$A$1:$SI$1,0),0)</f>
        <v>0</v>
      </c>
      <c r="M77" s="830">
        <f>VLOOKUP($D$3&amp;"_"&amp;M$3,データシート2!$A:$SI,MATCH($G$2&amp;"_"&amp;$B77,データシート2!$A$1:$SI$1,0),0)</f>
        <v>0</v>
      </c>
      <c r="N77" s="830">
        <f>VLOOKUP($D$3&amp;"_"&amp;N$3,データシート2!$A:$SI,MATCH($G$2&amp;"_"&amp;$B77,データシート2!$A$1:$SI$1,0),0)</f>
        <v>0</v>
      </c>
      <c r="O77" s="830">
        <f>VLOOKUP($D$3&amp;"_"&amp;O$3,データシート2!$A:$SI,MATCH($G$2&amp;"_"&amp;$B77,データシート2!$A$1:$SI$1,0),0)</f>
        <v>0</v>
      </c>
      <c r="P77" s="830">
        <f>VLOOKUP($D$3&amp;"_"&amp;P$3,データシート2!$A:$SI,MATCH($G$2&amp;"_"&amp;$B77,データシート2!$A$1:$SI$1,0),0)</f>
        <v>0</v>
      </c>
      <c r="Q77" s="831">
        <f>VLOOKUP($D$3&amp;"_"&amp;Q$3,データシート2!$A:$SI,MATCH($G$2&amp;"_"&amp;$B77,データシート2!$A$1:$SI$1,0),0)</f>
        <v>0</v>
      </c>
      <c r="R77" s="1043">
        <f>VLOOKUP($D$3&amp;"_"&amp;R$3,データシート2!$A:$SI,MATCH($R$2&amp;"_"&amp;$B77,データシート2!$A$1:$SI$1,0),0)</f>
        <v>0</v>
      </c>
      <c r="S77" s="1044">
        <f>VLOOKUP($D$3&amp;"_"&amp;S$3,データシート2!$A:$SI,MATCH($R$2&amp;"_"&amp;$B77,データシート2!$A$1:$SI$1,0),0)</f>
        <v>0</v>
      </c>
      <c r="T77" s="1044">
        <f>VLOOKUP($D$3&amp;"_"&amp;T$3,データシート2!$A:$SI,MATCH($R$2&amp;"_"&amp;$B77,データシート2!$A$1:$SI$1,0),0)</f>
        <v>0</v>
      </c>
      <c r="U77" s="1044">
        <f>VLOOKUP($D$3&amp;"_"&amp;U$3,データシート2!$A:$SI,MATCH($R$2&amp;"_"&amp;$B77,データシート2!$A$1:$SI$1,0),0)</f>
        <v>0</v>
      </c>
      <c r="V77" s="1044">
        <f>VLOOKUP($D$3&amp;"_"&amp;V$3,データシート2!$A:$SI,MATCH($R$2&amp;"_"&amp;$B77,データシート2!$A$1:$SI$1,0),0)</f>
        <v>0</v>
      </c>
      <c r="W77" s="1044">
        <f>VLOOKUP($D$3&amp;"_"&amp;W$3,データシート2!$A:$SI,MATCH($R$2&amp;"_"&amp;$B77,データシート2!$A$1:$SI$1,0),0)</f>
        <v>0</v>
      </c>
      <c r="X77" s="1044">
        <f>VLOOKUP($D$3&amp;"_"&amp;X$3,データシート2!$A:$SI,MATCH($R$2&amp;"_"&amp;$B77,データシート2!$A$1:$SI$1,0),0)</f>
        <v>0</v>
      </c>
      <c r="Y77" s="1044">
        <f>VLOOKUP($D$3&amp;"_"&amp;Y$3,データシート2!$A:$SI,MATCH($R$2&amp;"_"&amp;$B77,データシート2!$A$1:$SI$1,0),0)</f>
        <v>0</v>
      </c>
      <c r="Z77" s="1044">
        <f>VLOOKUP($D$3&amp;"_"&amp;Z$3,データシート2!$A:$SI,MATCH($R$2&amp;"_"&amp;$B77,データシート2!$A$1:$SI$1,0),0)</f>
        <v>0</v>
      </c>
      <c r="AA77" s="1044">
        <f>VLOOKUP($D$3&amp;"_"&amp;AA$3,データシート2!$A:$SI,MATCH($R$2&amp;"_"&amp;$B77,データシート2!$A$1:$SI$1,0),0)</f>
        <v>0</v>
      </c>
      <c r="AB77" s="1045">
        <f>VLOOKUP($D$3&amp;"_"&amp;AB$3,データシート2!$A:$SI,MATCH($R$2&amp;"_"&amp;$B77,データシート2!$A$1:$SI$1,0),0)</f>
        <v>0</v>
      </c>
      <c r="AE77" s="824" t="str">
        <f t="shared" si="13"/>
        <v>I</v>
      </c>
      <c r="AF77" s="825" t="str">
        <f t="shared" si="11"/>
        <v>卸売業，小売業</v>
      </c>
      <c r="AG77" s="826" t="str">
        <f t="shared" si="12"/>
        <v/>
      </c>
      <c r="AH77" s="827" t="str">
        <f t="shared" si="12"/>
        <v/>
      </c>
      <c r="AI77" s="826" t="str">
        <f t="shared" si="12"/>
        <v/>
      </c>
      <c r="AJ77" s="828">
        <f>VLOOKUP($AG$3&amp;"_"&amp;AJ$3,データシート2!$A:$SI,MATCH($AJ$2&amp;"_"&amp;$AE77,データシート2!$A$1:$SI$1,0),0)</f>
        <v>994</v>
      </c>
      <c r="AK77" s="829">
        <f>VLOOKUP($AG$3&amp;"_"&amp;AK$3,データシート2!$A:$SI,MATCH($AJ$2&amp;"_"&amp;$AE77,データシート2!$A$1:$SI$1,0),0)</f>
        <v>914</v>
      </c>
      <c r="AL77" s="829">
        <f>VLOOKUP($AG$3&amp;"_"&amp;AL$3,データシート2!$A:$SI,MATCH($AJ$2&amp;"_"&amp;$AE77,データシート2!$A$1:$SI$1,0),0)</f>
        <v>876</v>
      </c>
      <c r="AM77" s="829">
        <f>VLOOKUP($AG$3&amp;"_"&amp;AM$3,データシート2!$A:$SI,MATCH($AJ$2&amp;"_"&amp;$AE77,データシート2!$A$1:$SI$1,0),0)</f>
        <v>951</v>
      </c>
      <c r="AN77" s="830">
        <f>VLOOKUP($AG$3&amp;"_"&amp;AN$3,データシート2!$A:$SI,MATCH($AJ$2&amp;"_"&amp;$AE77,データシート2!$A$1:$SI$1,0),0)</f>
        <v>914</v>
      </c>
      <c r="AO77" s="830">
        <f>VLOOKUP($AG$3&amp;"_"&amp;AO$3,データシート2!$A:$SI,MATCH($AJ$2&amp;"_"&amp;$AE77,データシート2!$A$1:$SI$1,0),0)</f>
        <v>888</v>
      </c>
      <c r="AP77" s="830">
        <f>VLOOKUP($AG$3&amp;"_"&amp;AP$3,データシート2!$A:$SI,MATCH($AJ$2&amp;"_"&amp;$AE77,データシート2!$A$1:$SI$1,0),0)</f>
        <v>784</v>
      </c>
      <c r="AQ77" s="830">
        <f>VLOOKUP($AG$3&amp;"_"&amp;AQ$3,データシート2!$A:$SI,MATCH($AJ$2&amp;"_"&amp;$AE77,データシート2!$A$1:$SI$1,0),0)</f>
        <v>798</v>
      </c>
      <c r="AR77" s="830">
        <f>VLOOKUP($AG$3&amp;"_"&amp;AR$3,データシート2!$A:$SI,MATCH($AJ$2&amp;"_"&amp;$AE77,データシート2!$A$1:$SI$1,0),0)</f>
        <v>738</v>
      </c>
      <c r="AS77" s="831">
        <f>VLOOKUP($AG$3&amp;"_"&amp;AS$3,データシート2!$A:$SI,MATCH($AJ$2&amp;"_"&amp;$AE77,データシート2!$A$1:$SI$1,0),0)</f>
        <v>705</v>
      </c>
      <c r="AT77" s="829">
        <f>VLOOKUP($AG$3&amp;"_"&amp;AT$3,データシート2!$A:$SI,MATCH($AT$2&amp;"_"&amp;$AE77,データシート2!$A$1:$SI$1,0),0)</f>
        <v>5016.0855300000012</v>
      </c>
      <c r="AU77" s="829">
        <f>VLOOKUP($AG$3&amp;"_"&amp;AU$3,データシート2!$A:$SI,MATCH($AT$2&amp;"_"&amp;$AE77,データシート2!$A$1:$SI$1,0),0)</f>
        <v>4296.3469999999998</v>
      </c>
      <c r="AV77" s="829">
        <f>VLOOKUP($AG$3&amp;"_"&amp;AV$3,データシート2!$A:$SI,MATCH($AT$2&amp;"_"&amp;$AE77,データシート2!$A$1:$SI$1,0),0)</f>
        <v>3649.893</v>
      </c>
      <c r="AW77" s="829">
        <f>VLOOKUP($AG$3&amp;"_"&amp;AW$3,データシート2!$A:$SI,MATCH($AT$2&amp;"_"&amp;$AE77,データシート2!$A$1:$SI$1,0),0)</f>
        <v>4495.2380000000003</v>
      </c>
      <c r="AX77" s="829">
        <f>VLOOKUP($AG$3&amp;"_"&amp;AX$3,データシート2!$A:$SI,MATCH($AT$2&amp;"_"&amp;$AE77,データシート2!$A$1:$SI$1,0),0)</f>
        <v>4745.4033429999999</v>
      </c>
      <c r="AY77" s="829">
        <f>VLOOKUP($AG$3&amp;"_"&amp;AY$3,データシート2!$A:$SI,MATCH($AT$2&amp;"_"&amp;$AE77,データシート2!$A$1:$SI$1,0),0)</f>
        <v>4515.6369999999997</v>
      </c>
      <c r="AZ77" s="829">
        <f>VLOOKUP($AG$3&amp;"_"&amp;AZ$3,データシート2!$A:$SI,MATCH($AT$2&amp;"_"&amp;$AE77,データシート2!$A$1:$SI$1,0),0)</f>
        <v>3945.66</v>
      </c>
      <c r="BA77" s="829">
        <f>VLOOKUP($AG$3&amp;"_"&amp;BA$3,データシート2!$A:$SI,MATCH($AT$2&amp;"_"&amp;$AE77,データシート2!$A$1:$SI$1,0),0)</f>
        <v>3835.5940000000001</v>
      </c>
      <c r="BB77" s="829">
        <f>VLOOKUP($AG$3&amp;"_"&amp;BB$3,データシート2!$A:$SI,MATCH($AT$2&amp;"_"&amp;$AE77,データシート2!$A$1:$SI$1,0),0)</f>
        <v>3460.5169999999998</v>
      </c>
      <c r="BC77" s="832">
        <f>VLOOKUP($AG$3&amp;"_"&amp;BC$3,データシート2!$A:$SI,MATCH($AT$2&amp;"_"&amp;$AE77,データシート2!$A$1:$SI$1,0),0)</f>
        <v>3187.2739999999999</v>
      </c>
    </row>
    <row r="78" spans="2:55" s="842" customFormat="1" ht="16.5" customHeight="1">
      <c r="B78" s="833"/>
      <c r="C78" s="834">
        <v>50</v>
      </c>
      <c r="D78" s="835" t="s">
        <v>373</v>
      </c>
      <c r="E78" s="834"/>
      <c r="F78" s="836"/>
      <c r="G78" s="853">
        <f>VLOOKUP($D$3&amp;"_"&amp;G$3,データシート2!$A:$SI,MATCH($G$2&amp;"_"&amp;$C78,データシート2!$A$1:$SI$1,0),0)</f>
        <v>0</v>
      </c>
      <c r="H78" s="838">
        <f>VLOOKUP($D$3&amp;"_"&amp;H$3,データシート2!$A:$SI,MATCH($G$2&amp;"_"&amp;$C78,データシート2!$A$1:$SI$1,0),0)</f>
        <v>0</v>
      </c>
      <c r="I78" s="838">
        <f>VLOOKUP($D$3&amp;"_"&amp;I$3,データシート2!$A:$SI,MATCH($G$2&amp;"_"&amp;$C78,データシート2!$A$1:$SI$1,0),0)</f>
        <v>0</v>
      </c>
      <c r="J78" s="838">
        <f>VLOOKUP($D$3&amp;"_"&amp;J$3,データシート2!$A:$SI,MATCH($G$2&amp;"_"&amp;$C78,データシート2!$A$1:$SI$1,0),0)</f>
        <v>0</v>
      </c>
      <c r="K78" s="839">
        <f>VLOOKUP($D$3&amp;"_"&amp;K$3,データシート2!$A:$SI,MATCH($G$2&amp;"_"&amp;$C78,データシート2!$A$1:$SI$1,0),0)</f>
        <v>0</v>
      </c>
      <c r="L78" s="839">
        <f>VLOOKUP($D$3&amp;"_"&amp;L$3,データシート2!$A:$SI,MATCH($G$2&amp;"_"&amp;$C78,データシート2!$A$1:$SI$1,0),0)</f>
        <v>0</v>
      </c>
      <c r="M78" s="839">
        <f>VLOOKUP($D$3&amp;"_"&amp;M$3,データシート2!$A:$SI,MATCH($G$2&amp;"_"&amp;$C78,データシート2!$A$1:$SI$1,0),0)</f>
        <v>0</v>
      </c>
      <c r="N78" s="839">
        <f>VLOOKUP($D$3&amp;"_"&amp;N$3,データシート2!$A:$SI,MATCH($G$2&amp;"_"&amp;$C78,データシート2!$A$1:$SI$1,0),0)</f>
        <v>0</v>
      </c>
      <c r="O78" s="839">
        <f>VLOOKUP($D$3&amp;"_"&amp;O$3,データシート2!$A:$SI,MATCH($G$2&amp;"_"&amp;$C78,データシート2!$A$1:$SI$1,0),0)</f>
        <v>0</v>
      </c>
      <c r="P78" s="839">
        <f>VLOOKUP($D$3&amp;"_"&amp;P$3,データシート2!$A:$SI,MATCH($G$2&amp;"_"&amp;$C78,データシート2!$A$1:$SI$1,0),0)</f>
        <v>0</v>
      </c>
      <c r="Q78" s="840">
        <f>VLOOKUP($D$3&amp;"_"&amp;Q$3,データシート2!$A:$SI,MATCH($G$2&amp;"_"&amp;$C78,データシート2!$A$1:$SI$1,0),0)</f>
        <v>0</v>
      </c>
      <c r="R78" s="1052">
        <f>VLOOKUP($D$3&amp;"_"&amp;R$3,データシート2!$A:$SI,MATCH($R$2&amp;"_"&amp;$C78,データシート2!$A$1:$SI$1,0),0)</f>
        <v>0</v>
      </c>
      <c r="S78" s="1047">
        <f>VLOOKUP($D$3&amp;"_"&amp;S$3,データシート2!$A:$SI,MATCH($R$2&amp;"_"&amp;$C78,データシート2!$A$1:$SI$1,0),0)</f>
        <v>0</v>
      </c>
      <c r="T78" s="1047">
        <f>VLOOKUP($D$3&amp;"_"&amp;T$3,データシート2!$A:$SI,MATCH($R$2&amp;"_"&amp;$C78,データシート2!$A$1:$SI$1,0),0)</f>
        <v>0</v>
      </c>
      <c r="U78" s="1047">
        <f>VLOOKUP($D$3&amp;"_"&amp;U$3,データシート2!$A:$SI,MATCH($R$2&amp;"_"&amp;$C78,データシート2!$A$1:$SI$1,0),0)</f>
        <v>0</v>
      </c>
      <c r="V78" s="1047">
        <f>VLOOKUP($D$3&amp;"_"&amp;V$3,データシート2!$A:$SI,MATCH($R$2&amp;"_"&amp;$C78,データシート2!$A$1:$SI$1,0),0)</f>
        <v>0</v>
      </c>
      <c r="W78" s="1047">
        <f>VLOOKUP($D$3&amp;"_"&amp;W$3,データシート2!$A:$SI,MATCH($R$2&amp;"_"&amp;$C78,データシート2!$A$1:$SI$1,0),0)</f>
        <v>0</v>
      </c>
      <c r="X78" s="1047">
        <f>VLOOKUP($D$3&amp;"_"&amp;X$3,データシート2!$A:$SI,MATCH($R$2&amp;"_"&amp;$C78,データシート2!$A$1:$SI$1,0),0)</f>
        <v>0</v>
      </c>
      <c r="Y78" s="1047">
        <f>VLOOKUP($D$3&amp;"_"&amp;Y$3,データシート2!$A:$SI,MATCH($R$2&amp;"_"&amp;$C78,データシート2!$A$1:$SI$1,0),0)</f>
        <v>0</v>
      </c>
      <c r="Z78" s="1047">
        <f>VLOOKUP($D$3&amp;"_"&amp;Z$3,データシート2!$A:$SI,MATCH($R$2&amp;"_"&amp;$C78,データシート2!$A$1:$SI$1,0),0)</f>
        <v>0</v>
      </c>
      <c r="AA78" s="1047">
        <f>VLOOKUP($D$3&amp;"_"&amp;AA$3,データシート2!$A:$SI,MATCH($R$2&amp;"_"&amp;$C78,データシート2!$A$1:$SI$1,0),0)</f>
        <v>0</v>
      </c>
      <c r="AB78" s="1048">
        <f>VLOOKUP($D$3&amp;"_"&amp;AB$3,データシート2!$A:$SI,MATCH($R$2&amp;"_"&amp;$C78,データシート2!$A$1:$SI$1,0),0)</f>
        <v>0</v>
      </c>
      <c r="AE78" s="833" t="str">
        <f t="shared" si="13"/>
        <v/>
      </c>
      <c r="AF78" s="834">
        <f t="shared" si="11"/>
        <v>50</v>
      </c>
      <c r="AG78" s="835" t="str">
        <f t="shared" si="12"/>
        <v>各種商品卸売業</v>
      </c>
      <c r="AH78" s="834" t="str">
        <f t="shared" si="12"/>
        <v/>
      </c>
      <c r="AI78" s="836" t="str">
        <f t="shared" si="12"/>
        <v/>
      </c>
      <c r="AJ78" s="853">
        <f>VLOOKUP($AG$3&amp;"_"&amp;AJ$3,データシート2!$A:$SI,MATCH($AJ$2&amp;"_"&amp;$AF78,データシート2!$A$1:$SI$1,0),0)</f>
        <v>11</v>
      </c>
      <c r="AK78" s="838">
        <f>VLOOKUP($AG$3&amp;"_"&amp;AK$3,データシート2!$A:$SI,MATCH($AJ$2&amp;"_"&amp;$AF78,データシート2!$A$1:$SI$1,0),0)</f>
        <v>11</v>
      </c>
      <c r="AL78" s="838">
        <f>VLOOKUP($AG$3&amp;"_"&amp;AL$3,データシート2!$A:$SI,MATCH($AJ$2&amp;"_"&amp;$AF78,データシート2!$A$1:$SI$1,0),0)</f>
        <v>9</v>
      </c>
      <c r="AM78" s="838">
        <f>VLOOKUP($AG$3&amp;"_"&amp;AM$3,データシート2!$A:$SI,MATCH($AJ$2&amp;"_"&amp;$AF78,データシート2!$A$1:$SI$1,0),0)</f>
        <v>10</v>
      </c>
      <c r="AN78" s="839">
        <f>VLOOKUP($AG$3&amp;"_"&amp;AN$3,データシート2!$A:$SI,MATCH($AJ$2&amp;"_"&amp;$AF78,データシート2!$A$1:$SI$1,0),0)</f>
        <v>10</v>
      </c>
      <c r="AO78" s="839">
        <f>VLOOKUP($AG$3&amp;"_"&amp;AO$3,データシート2!$A:$SI,MATCH($AJ$2&amp;"_"&amp;$AF78,データシート2!$A$1:$SI$1,0),0)</f>
        <v>9</v>
      </c>
      <c r="AP78" s="839">
        <f>VLOOKUP($AG$3&amp;"_"&amp;AP$3,データシート2!$A:$SI,MATCH($AJ$2&amp;"_"&amp;$AF78,データシート2!$A$1:$SI$1,0),0)</f>
        <v>9</v>
      </c>
      <c r="AQ78" s="839">
        <f>VLOOKUP($AG$3&amp;"_"&amp;AQ$3,データシート2!$A:$SI,MATCH($AJ$2&amp;"_"&amp;$AF78,データシート2!$A$1:$SI$1,0),0)</f>
        <v>9</v>
      </c>
      <c r="AR78" s="839">
        <f>VLOOKUP($AG$3&amp;"_"&amp;AR$3,データシート2!$A:$SI,MATCH($AJ$2&amp;"_"&amp;$AF78,データシート2!$A$1:$SI$1,0),0)</f>
        <v>9</v>
      </c>
      <c r="AS78" s="840">
        <f>VLOOKUP($AG$3&amp;"_"&amp;AS$3,データシート2!$A:$SI,MATCH($AJ$2&amp;"_"&amp;$AF78,データシート2!$A$1:$SI$1,0),0)</f>
        <v>6</v>
      </c>
      <c r="AT78" s="838">
        <f>VLOOKUP($AG$3&amp;"_"&amp;AT$3,データシート2!$A:$SI,MATCH($AT$2&amp;"_"&amp;$AF78,データシート2!$A$1:$SI$1,0),0)</f>
        <v>53.954999999999998</v>
      </c>
      <c r="AU78" s="838">
        <f>VLOOKUP($AG$3&amp;"_"&amp;AU$3,データシート2!$A:$SI,MATCH($AT$2&amp;"_"&amp;$AF78,データシート2!$A$1:$SI$1,0),0)</f>
        <v>51.003</v>
      </c>
      <c r="AV78" s="838">
        <f>VLOOKUP($AG$3&amp;"_"&amp;AV$3,データシート2!$A:$SI,MATCH($AT$2&amp;"_"&amp;$AF78,データシート2!$A$1:$SI$1,0),0)</f>
        <v>34.982999999999997</v>
      </c>
      <c r="AW78" s="838">
        <f>VLOOKUP($AG$3&amp;"_"&amp;AW$3,データシート2!$A:$SI,MATCH($AT$2&amp;"_"&amp;$AF78,データシート2!$A$1:$SI$1,0),0)</f>
        <v>44.133000000000003</v>
      </c>
      <c r="AX78" s="838">
        <f>VLOOKUP($AG$3&amp;"_"&amp;AX$3,データシート2!$A:$SI,MATCH($AT$2&amp;"_"&amp;$AF78,データシート2!$A$1:$SI$1,0),0)</f>
        <v>48.218000000000004</v>
      </c>
      <c r="AY78" s="838">
        <f>VLOOKUP($AG$3&amp;"_"&amp;AY$3,データシート2!$A:$SI,MATCH($AT$2&amp;"_"&amp;$AF78,データシート2!$A$1:$SI$1,0),0)</f>
        <v>38.027999999999999</v>
      </c>
      <c r="AZ78" s="838">
        <f>VLOOKUP($AG$3&amp;"_"&amp;AZ$3,データシート2!$A:$SI,MATCH($AT$2&amp;"_"&amp;$AF78,データシート2!$A$1:$SI$1,0),0)</f>
        <v>37.682000000000002</v>
      </c>
      <c r="BA78" s="838">
        <f>VLOOKUP($AG$3&amp;"_"&amp;BA$3,データシート2!$A:$SI,MATCH($AT$2&amp;"_"&amp;$AF78,データシート2!$A$1:$SI$1,0),0)</f>
        <v>36.860999999999997</v>
      </c>
      <c r="BB78" s="838">
        <f>VLOOKUP($AG$3&amp;"_"&amp;BB$3,データシート2!$A:$SI,MATCH($AT$2&amp;"_"&amp;$AF78,データシート2!$A$1:$SI$1,0),0)</f>
        <v>36.003</v>
      </c>
      <c r="BC78" s="841">
        <f>VLOOKUP($AG$3&amp;"_"&amp;BC$3,データシート2!$A:$SI,MATCH($AT$2&amp;"_"&amp;$AF78,データシート2!$A$1:$SI$1,0),0)</f>
        <v>25.478000000000002</v>
      </c>
    </row>
    <row r="79" spans="2:55" s="842" customFormat="1" ht="16.5" customHeight="1">
      <c r="B79" s="833"/>
      <c r="C79" s="862">
        <v>51</v>
      </c>
      <c r="D79" s="863" t="s">
        <v>374</v>
      </c>
      <c r="E79" s="862"/>
      <c r="F79" s="864"/>
      <c r="G79" s="865">
        <f>VLOOKUP($D$3&amp;"_"&amp;G$3,データシート2!$A:$SI,MATCH($G$2&amp;"_"&amp;$C79,データシート2!$A$1:$SI$1,0),0)</f>
        <v>0</v>
      </c>
      <c r="H79" s="866">
        <f>VLOOKUP($D$3&amp;"_"&amp;H$3,データシート2!$A:$SI,MATCH($G$2&amp;"_"&amp;$C79,データシート2!$A$1:$SI$1,0),0)</f>
        <v>0</v>
      </c>
      <c r="I79" s="866">
        <f>VLOOKUP($D$3&amp;"_"&amp;I$3,データシート2!$A:$SI,MATCH($G$2&amp;"_"&amp;$C79,データシート2!$A$1:$SI$1,0),0)</f>
        <v>0</v>
      </c>
      <c r="J79" s="866">
        <f>VLOOKUP($D$3&amp;"_"&amp;J$3,データシート2!$A:$SI,MATCH($G$2&amp;"_"&amp;$C79,データシート2!$A$1:$SI$1,0),0)</f>
        <v>0</v>
      </c>
      <c r="K79" s="867">
        <f>VLOOKUP($D$3&amp;"_"&amp;K$3,データシート2!$A:$SI,MATCH($G$2&amp;"_"&amp;$C79,データシート2!$A$1:$SI$1,0),0)</f>
        <v>0</v>
      </c>
      <c r="L79" s="867">
        <f>VLOOKUP($D$3&amp;"_"&amp;L$3,データシート2!$A:$SI,MATCH($G$2&amp;"_"&amp;$C79,データシート2!$A$1:$SI$1,0),0)</f>
        <v>0</v>
      </c>
      <c r="M79" s="867">
        <f>VLOOKUP($D$3&amp;"_"&amp;M$3,データシート2!$A:$SI,MATCH($G$2&amp;"_"&amp;$C79,データシート2!$A$1:$SI$1,0),0)</f>
        <v>0</v>
      </c>
      <c r="N79" s="867">
        <f>VLOOKUP($D$3&amp;"_"&amp;N$3,データシート2!$A:$SI,MATCH($G$2&amp;"_"&amp;$C79,データシート2!$A$1:$SI$1,0),0)</f>
        <v>0</v>
      </c>
      <c r="O79" s="867">
        <f>VLOOKUP($D$3&amp;"_"&amp;O$3,データシート2!$A:$SI,MATCH($G$2&amp;"_"&amp;$C79,データシート2!$A$1:$SI$1,0),0)</f>
        <v>0</v>
      </c>
      <c r="P79" s="867">
        <f>VLOOKUP($D$3&amp;"_"&amp;P$3,データシート2!$A:$SI,MATCH($G$2&amp;"_"&amp;$C79,データシート2!$A$1:$SI$1,0),0)</f>
        <v>0</v>
      </c>
      <c r="Q79" s="868">
        <f>VLOOKUP($D$3&amp;"_"&amp;Q$3,データシート2!$A:$SI,MATCH($G$2&amp;"_"&amp;$C79,データシート2!$A$1:$SI$1,0),0)</f>
        <v>0</v>
      </c>
      <c r="R79" s="1056">
        <f>VLOOKUP($D$3&amp;"_"&amp;R$3,データシート2!$A:$SI,MATCH($R$2&amp;"_"&amp;$C79,データシート2!$A$1:$SI$1,0),0)</f>
        <v>0</v>
      </c>
      <c r="S79" s="1057">
        <f>VLOOKUP($D$3&amp;"_"&amp;S$3,データシート2!$A:$SI,MATCH($R$2&amp;"_"&amp;$C79,データシート2!$A$1:$SI$1,0),0)</f>
        <v>0</v>
      </c>
      <c r="T79" s="1057">
        <f>VLOOKUP($D$3&amp;"_"&amp;T$3,データシート2!$A:$SI,MATCH($R$2&amp;"_"&amp;$C79,データシート2!$A$1:$SI$1,0),0)</f>
        <v>0</v>
      </c>
      <c r="U79" s="1057">
        <f>VLOOKUP($D$3&amp;"_"&amp;U$3,データシート2!$A:$SI,MATCH($R$2&amp;"_"&amp;$C79,データシート2!$A$1:$SI$1,0),0)</f>
        <v>0</v>
      </c>
      <c r="V79" s="1057">
        <f>VLOOKUP($D$3&amp;"_"&amp;V$3,データシート2!$A:$SI,MATCH($R$2&amp;"_"&amp;$C79,データシート2!$A$1:$SI$1,0),0)</f>
        <v>0</v>
      </c>
      <c r="W79" s="1057">
        <f>VLOOKUP($D$3&amp;"_"&amp;W$3,データシート2!$A:$SI,MATCH($R$2&amp;"_"&amp;$C79,データシート2!$A$1:$SI$1,0),0)</f>
        <v>0</v>
      </c>
      <c r="X79" s="1057">
        <f>VLOOKUP($D$3&amp;"_"&amp;X$3,データシート2!$A:$SI,MATCH($R$2&amp;"_"&amp;$C79,データシート2!$A$1:$SI$1,0),0)</f>
        <v>0</v>
      </c>
      <c r="Y79" s="1057">
        <f>VLOOKUP($D$3&amp;"_"&amp;Y$3,データシート2!$A:$SI,MATCH($R$2&amp;"_"&amp;$C79,データシート2!$A$1:$SI$1,0),0)</f>
        <v>0</v>
      </c>
      <c r="Z79" s="1057">
        <f>VLOOKUP($D$3&amp;"_"&amp;Z$3,データシート2!$A:$SI,MATCH($R$2&amp;"_"&amp;$C79,データシート2!$A$1:$SI$1,0),0)</f>
        <v>0</v>
      </c>
      <c r="AA79" s="1057">
        <f>VLOOKUP($D$3&amp;"_"&amp;AA$3,データシート2!$A:$SI,MATCH($R$2&amp;"_"&amp;$C79,データシート2!$A$1:$SI$1,0),0)</f>
        <v>0</v>
      </c>
      <c r="AB79" s="1058">
        <f>VLOOKUP($D$3&amp;"_"&amp;AB$3,データシート2!$A:$SI,MATCH($R$2&amp;"_"&amp;$C79,データシート2!$A$1:$SI$1,0),0)</f>
        <v>0</v>
      </c>
      <c r="AE79" s="833" t="str">
        <f t="shared" si="13"/>
        <v/>
      </c>
      <c r="AF79" s="862">
        <f t="shared" si="11"/>
        <v>51</v>
      </c>
      <c r="AG79" s="863" t="str">
        <f t="shared" si="12"/>
        <v>繊維・衣服等卸売業</v>
      </c>
      <c r="AH79" s="862" t="str">
        <f t="shared" si="12"/>
        <v/>
      </c>
      <c r="AI79" s="864" t="str">
        <f t="shared" si="12"/>
        <v/>
      </c>
      <c r="AJ79" s="865">
        <f>VLOOKUP($AG$3&amp;"_"&amp;AJ$3,データシート2!$A:$SI,MATCH($AJ$2&amp;"_"&amp;$AF79,データシート2!$A$1:$SI$1,0),0)</f>
        <v>0</v>
      </c>
      <c r="AK79" s="866">
        <f>VLOOKUP($AG$3&amp;"_"&amp;AK$3,データシート2!$A:$SI,MATCH($AJ$2&amp;"_"&amp;$AF79,データシート2!$A$1:$SI$1,0),0)</f>
        <v>0</v>
      </c>
      <c r="AL79" s="866">
        <f>VLOOKUP($AG$3&amp;"_"&amp;AL$3,データシート2!$A:$SI,MATCH($AJ$2&amp;"_"&amp;$AF79,データシート2!$A$1:$SI$1,0),0)</f>
        <v>1</v>
      </c>
      <c r="AM79" s="866">
        <f>VLOOKUP($AG$3&amp;"_"&amp;AM$3,データシート2!$A:$SI,MATCH($AJ$2&amp;"_"&amp;$AF79,データシート2!$A$1:$SI$1,0),0)</f>
        <v>1</v>
      </c>
      <c r="AN79" s="867">
        <f>VLOOKUP($AG$3&amp;"_"&amp;AN$3,データシート2!$A:$SI,MATCH($AJ$2&amp;"_"&amp;$AF79,データシート2!$A$1:$SI$1,0),0)</f>
        <v>0</v>
      </c>
      <c r="AO79" s="867">
        <f>VLOOKUP($AG$3&amp;"_"&amp;AO$3,データシート2!$A:$SI,MATCH($AJ$2&amp;"_"&amp;$AF79,データシート2!$A$1:$SI$1,0),0)</f>
        <v>0</v>
      </c>
      <c r="AP79" s="867">
        <f>VLOOKUP($AG$3&amp;"_"&amp;AP$3,データシート2!$A:$SI,MATCH($AJ$2&amp;"_"&amp;$AF79,データシート2!$A$1:$SI$1,0),0)</f>
        <v>0</v>
      </c>
      <c r="AQ79" s="867">
        <f>VLOOKUP($AG$3&amp;"_"&amp;AQ$3,データシート2!$A:$SI,MATCH($AJ$2&amp;"_"&amp;$AF79,データシート2!$A$1:$SI$1,0),0)</f>
        <v>0</v>
      </c>
      <c r="AR79" s="867">
        <f>VLOOKUP($AG$3&amp;"_"&amp;AR$3,データシート2!$A:$SI,MATCH($AJ$2&amp;"_"&amp;$AF79,データシート2!$A$1:$SI$1,0),0)</f>
        <v>0</v>
      </c>
      <c r="AS79" s="868">
        <f>VLOOKUP($AG$3&amp;"_"&amp;AS$3,データシート2!$A:$SI,MATCH($AJ$2&amp;"_"&amp;$AF79,データシート2!$A$1:$SI$1,0),0)</f>
        <v>0</v>
      </c>
      <c r="AT79" s="866">
        <f>VLOOKUP($AG$3&amp;"_"&amp;AT$3,データシート2!$A:$SI,MATCH($AT$2&amp;"_"&amp;$AF79,データシート2!$A$1:$SI$1,0),0)</f>
        <v>0</v>
      </c>
      <c r="AU79" s="866">
        <f>VLOOKUP($AG$3&amp;"_"&amp;AU$3,データシート2!$A:$SI,MATCH($AT$2&amp;"_"&amp;$AF79,データシート2!$A$1:$SI$1,0),0)</f>
        <v>0</v>
      </c>
      <c r="AV79" s="866">
        <f>VLOOKUP($AG$3&amp;"_"&amp;AV$3,データシート2!$A:$SI,MATCH($AT$2&amp;"_"&amp;$AF79,データシート2!$A$1:$SI$1,0),0)</f>
        <v>3.641</v>
      </c>
      <c r="AW79" s="866">
        <f>VLOOKUP($AG$3&amp;"_"&amp;AW$3,データシート2!$A:$SI,MATCH($AT$2&amp;"_"&amp;$AF79,データシート2!$A$1:$SI$1,0),0)</f>
        <v>4.069</v>
      </c>
      <c r="AX79" s="866">
        <f>VLOOKUP($AG$3&amp;"_"&amp;AX$3,データシート2!$A:$SI,MATCH($AT$2&amp;"_"&amp;$AF79,データシート2!$A$1:$SI$1,0),0)</f>
        <v>0</v>
      </c>
      <c r="AY79" s="866">
        <f>VLOOKUP($AG$3&amp;"_"&amp;AY$3,データシート2!$A:$SI,MATCH($AT$2&amp;"_"&amp;$AF79,データシート2!$A$1:$SI$1,0),0)</f>
        <v>0</v>
      </c>
      <c r="AZ79" s="866">
        <f>VLOOKUP($AG$3&amp;"_"&amp;AZ$3,データシート2!$A:$SI,MATCH($AT$2&amp;"_"&amp;$AF79,データシート2!$A$1:$SI$1,0),0)</f>
        <v>0</v>
      </c>
      <c r="BA79" s="866">
        <f>VLOOKUP($AG$3&amp;"_"&amp;BA$3,データシート2!$A:$SI,MATCH($AT$2&amp;"_"&amp;$AF79,データシート2!$A$1:$SI$1,0),0)</f>
        <v>0</v>
      </c>
      <c r="BB79" s="866">
        <f>VLOOKUP($AG$3&amp;"_"&amp;BB$3,データシート2!$A:$SI,MATCH($AT$2&amp;"_"&amp;$AF79,データシート2!$A$1:$SI$1,0),0)</f>
        <v>0</v>
      </c>
      <c r="BC79" s="869">
        <f>VLOOKUP($AG$3&amp;"_"&amp;BC$3,データシート2!$A:$SI,MATCH($AT$2&amp;"_"&amp;$AF79,データシート2!$A$1:$SI$1,0),0)</f>
        <v>0</v>
      </c>
    </row>
    <row r="80" spans="2:55" s="842" customFormat="1" ht="16.5" customHeight="1">
      <c r="B80" s="833"/>
      <c r="C80" s="862">
        <v>52</v>
      </c>
      <c r="D80" s="863" t="s">
        <v>375</v>
      </c>
      <c r="E80" s="862"/>
      <c r="F80" s="864"/>
      <c r="G80" s="865">
        <f>VLOOKUP($D$3&amp;"_"&amp;G$3,データシート2!$A:$SI,MATCH($G$2&amp;"_"&amp;$C80,データシート2!$A$1:$SI$1,0),0)</f>
        <v>0</v>
      </c>
      <c r="H80" s="866">
        <f>VLOOKUP($D$3&amp;"_"&amp;H$3,データシート2!$A:$SI,MATCH($G$2&amp;"_"&amp;$C80,データシート2!$A$1:$SI$1,0),0)</f>
        <v>0</v>
      </c>
      <c r="I80" s="866">
        <f>VLOOKUP($D$3&amp;"_"&amp;I$3,データシート2!$A:$SI,MATCH($G$2&amp;"_"&amp;$C80,データシート2!$A$1:$SI$1,0),0)</f>
        <v>0</v>
      </c>
      <c r="J80" s="866">
        <f>VLOOKUP($D$3&amp;"_"&amp;J$3,データシート2!$A:$SI,MATCH($G$2&amp;"_"&amp;$C80,データシート2!$A$1:$SI$1,0),0)</f>
        <v>0</v>
      </c>
      <c r="K80" s="867">
        <f>VLOOKUP($D$3&amp;"_"&amp;K$3,データシート2!$A:$SI,MATCH($G$2&amp;"_"&amp;$C80,データシート2!$A$1:$SI$1,0),0)</f>
        <v>0</v>
      </c>
      <c r="L80" s="867">
        <f>VLOOKUP($D$3&amp;"_"&amp;L$3,データシート2!$A:$SI,MATCH($G$2&amp;"_"&amp;$C80,データシート2!$A$1:$SI$1,0),0)</f>
        <v>0</v>
      </c>
      <c r="M80" s="867">
        <f>VLOOKUP($D$3&amp;"_"&amp;M$3,データシート2!$A:$SI,MATCH($G$2&amp;"_"&amp;$C80,データシート2!$A$1:$SI$1,0),0)</f>
        <v>0</v>
      </c>
      <c r="N80" s="867">
        <f>VLOOKUP($D$3&amp;"_"&amp;N$3,データシート2!$A:$SI,MATCH($G$2&amp;"_"&amp;$C80,データシート2!$A$1:$SI$1,0),0)</f>
        <v>0</v>
      </c>
      <c r="O80" s="867">
        <f>VLOOKUP($D$3&amp;"_"&amp;O$3,データシート2!$A:$SI,MATCH($G$2&amp;"_"&amp;$C80,データシート2!$A$1:$SI$1,0),0)</f>
        <v>0</v>
      </c>
      <c r="P80" s="867">
        <f>VLOOKUP($D$3&amp;"_"&amp;P$3,データシート2!$A:$SI,MATCH($G$2&amp;"_"&amp;$C80,データシート2!$A$1:$SI$1,0),0)</f>
        <v>0</v>
      </c>
      <c r="Q80" s="868">
        <f>VLOOKUP($D$3&amp;"_"&amp;Q$3,データシート2!$A:$SI,MATCH($G$2&amp;"_"&amp;$C80,データシート2!$A$1:$SI$1,0),0)</f>
        <v>0</v>
      </c>
      <c r="R80" s="1056">
        <f>VLOOKUP($D$3&amp;"_"&amp;R$3,データシート2!$A:$SI,MATCH($R$2&amp;"_"&amp;$C80,データシート2!$A$1:$SI$1,0),0)</f>
        <v>0</v>
      </c>
      <c r="S80" s="1057">
        <f>VLOOKUP($D$3&amp;"_"&amp;S$3,データシート2!$A:$SI,MATCH($R$2&amp;"_"&amp;$C80,データシート2!$A$1:$SI$1,0),0)</f>
        <v>0</v>
      </c>
      <c r="T80" s="1057">
        <f>VLOOKUP($D$3&amp;"_"&amp;T$3,データシート2!$A:$SI,MATCH($R$2&amp;"_"&amp;$C80,データシート2!$A$1:$SI$1,0),0)</f>
        <v>0</v>
      </c>
      <c r="U80" s="1057">
        <f>VLOOKUP($D$3&amp;"_"&amp;U$3,データシート2!$A:$SI,MATCH($R$2&amp;"_"&amp;$C80,データシート2!$A$1:$SI$1,0),0)</f>
        <v>0</v>
      </c>
      <c r="V80" s="1057">
        <f>VLOOKUP($D$3&amp;"_"&amp;V$3,データシート2!$A:$SI,MATCH($R$2&amp;"_"&amp;$C80,データシート2!$A$1:$SI$1,0),0)</f>
        <v>0</v>
      </c>
      <c r="W80" s="1057">
        <f>VLOOKUP($D$3&amp;"_"&amp;W$3,データシート2!$A:$SI,MATCH($R$2&amp;"_"&amp;$C80,データシート2!$A$1:$SI$1,0),0)</f>
        <v>0</v>
      </c>
      <c r="X80" s="1057">
        <f>VLOOKUP($D$3&amp;"_"&amp;X$3,データシート2!$A:$SI,MATCH($R$2&amp;"_"&amp;$C80,データシート2!$A$1:$SI$1,0),0)</f>
        <v>0</v>
      </c>
      <c r="Y80" s="1057">
        <f>VLOOKUP($D$3&amp;"_"&amp;Y$3,データシート2!$A:$SI,MATCH($R$2&amp;"_"&amp;$C80,データシート2!$A$1:$SI$1,0),0)</f>
        <v>0</v>
      </c>
      <c r="Z80" s="1057">
        <f>VLOOKUP($D$3&amp;"_"&amp;Z$3,データシート2!$A:$SI,MATCH($R$2&amp;"_"&amp;$C80,データシート2!$A$1:$SI$1,0),0)</f>
        <v>0</v>
      </c>
      <c r="AA80" s="1057">
        <f>VLOOKUP($D$3&amp;"_"&amp;AA$3,データシート2!$A:$SI,MATCH($R$2&amp;"_"&amp;$C80,データシート2!$A$1:$SI$1,0),0)</f>
        <v>0</v>
      </c>
      <c r="AB80" s="1058">
        <f>VLOOKUP($D$3&amp;"_"&amp;AB$3,データシート2!$A:$SI,MATCH($R$2&amp;"_"&amp;$C80,データシート2!$A$1:$SI$1,0),0)</f>
        <v>0</v>
      </c>
      <c r="AE80" s="833" t="str">
        <f t="shared" si="13"/>
        <v/>
      </c>
      <c r="AF80" s="862">
        <f t="shared" si="11"/>
        <v>52</v>
      </c>
      <c r="AG80" s="863" t="str">
        <f t="shared" si="12"/>
        <v>飲食料品卸売業</v>
      </c>
      <c r="AH80" s="862" t="str">
        <f t="shared" si="12"/>
        <v/>
      </c>
      <c r="AI80" s="864" t="str">
        <f t="shared" si="12"/>
        <v/>
      </c>
      <c r="AJ80" s="865">
        <f>VLOOKUP($AG$3&amp;"_"&amp;AJ$3,データシート2!$A:$SI,MATCH($AJ$2&amp;"_"&amp;$AF80,データシート2!$A$1:$SI$1,0),0)</f>
        <v>7</v>
      </c>
      <c r="AK80" s="866">
        <f>VLOOKUP($AG$3&amp;"_"&amp;AK$3,データシート2!$A:$SI,MATCH($AJ$2&amp;"_"&amp;$AF80,データシート2!$A$1:$SI$1,0),0)</f>
        <v>9</v>
      </c>
      <c r="AL80" s="866">
        <f>VLOOKUP($AG$3&amp;"_"&amp;AL$3,データシート2!$A:$SI,MATCH($AJ$2&amp;"_"&amp;$AF80,データシート2!$A$1:$SI$1,0),0)</f>
        <v>9</v>
      </c>
      <c r="AM80" s="866">
        <f>VLOOKUP($AG$3&amp;"_"&amp;AM$3,データシート2!$A:$SI,MATCH($AJ$2&amp;"_"&amp;$AF80,データシート2!$A$1:$SI$1,0),0)</f>
        <v>9</v>
      </c>
      <c r="AN80" s="867">
        <f>VLOOKUP($AG$3&amp;"_"&amp;AN$3,データシート2!$A:$SI,MATCH($AJ$2&amp;"_"&amp;$AF80,データシート2!$A$1:$SI$1,0),0)</f>
        <v>9</v>
      </c>
      <c r="AO80" s="867">
        <f>VLOOKUP($AG$3&amp;"_"&amp;AO$3,データシート2!$A:$SI,MATCH($AJ$2&amp;"_"&amp;$AF80,データシート2!$A$1:$SI$1,0),0)</f>
        <v>11</v>
      </c>
      <c r="AP80" s="867">
        <f>VLOOKUP($AG$3&amp;"_"&amp;AP$3,データシート2!$A:$SI,MATCH($AJ$2&amp;"_"&amp;$AF80,データシート2!$A$1:$SI$1,0),0)</f>
        <v>12</v>
      </c>
      <c r="AQ80" s="867">
        <f>VLOOKUP($AG$3&amp;"_"&amp;AQ$3,データシート2!$A:$SI,MATCH($AJ$2&amp;"_"&amp;$AF80,データシート2!$A$1:$SI$1,0),0)</f>
        <v>12</v>
      </c>
      <c r="AR80" s="867">
        <f>VLOOKUP($AG$3&amp;"_"&amp;AR$3,データシート2!$A:$SI,MATCH($AJ$2&amp;"_"&amp;$AF80,データシート2!$A$1:$SI$1,0),0)</f>
        <v>13</v>
      </c>
      <c r="AS80" s="868">
        <f>VLOOKUP($AG$3&amp;"_"&amp;AS$3,データシート2!$A:$SI,MATCH($AJ$2&amp;"_"&amp;$AF80,データシート2!$A$1:$SI$1,0),0)</f>
        <v>11</v>
      </c>
      <c r="AT80" s="866">
        <f>VLOOKUP($AG$3&amp;"_"&amp;AT$3,データシート2!$A:$SI,MATCH($AT$2&amp;"_"&amp;$AF80,データシート2!$A$1:$SI$1,0),0)</f>
        <v>29.794000000000004</v>
      </c>
      <c r="AU80" s="866">
        <f>VLOOKUP($AG$3&amp;"_"&amp;AU$3,データシート2!$A:$SI,MATCH($AT$2&amp;"_"&amp;$AF80,データシート2!$A$1:$SI$1,0),0)</f>
        <v>33.497</v>
      </c>
      <c r="AV80" s="866">
        <f>VLOOKUP($AG$3&amp;"_"&amp;AV$3,データシート2!$A:$SI,MATCH($AT$2&amp;"_"&amp;$AF80,データシート2!$A$1:$SI$1,0),0)</f>
        <v>33.743000000000002</v>
      </c>
      <c r="AW80" s="866">
        <f>VLOOKUP($AG$3&amp;"_"&amp;AW$3,データシート2!$A:$SI,MATCH($AT$2&amp;"_"&amp;$AF80,データシート2!$A$1:$SI$1,0),0)</f>
        <v>37.598999999999997</v>
      </c>
      <c r="AX80" s="866">
        <f>VLOOKUP($AG$3&amp;"_"&amp;AX$3,データシート2!$A:$SI,MATCH($AT$2&amp;"_"&amp;$AF80,データシート2!$A$1:$SI$1,0),0)</f>
        <v>38.82</v>
      </c>
      <c r="AY80" s="866">
        <f>VLOOKUP($AG$3&amp;"_"&amp;AY$3,データシート2!$A:$SI,MATCH($AT$2&amp;"_"&amp;$AF80,データシート2!$A$1:$SI$1,0),0)</f>
        <v>48.646999999999998</v>
      </c>
      <c r="AZ80" s="866">
        <f>VLOOKUP($AG$3&amp;"_"&amp;AZ$3,データシート2!$A:$SI,MATCH($AT$2&amp;"_"&amp;$AF80,データシート2!$A$1:$SI$1,0),0)</f>
        <v>52.094999999999999</v>
      </c>
      <c r="BA80" s="866">
        <f>VLOOKUP($AG$3&amp;"_"&amp;BA$3,データシート2!$A:$SI,MATCH($AT$2&amp;"_"&amp;$AF80,データシート2!$A$1:$SI$1,0),0)</f>
        <v>58.344000000000001</v>
      </c>
      <c r="BB80" s="866">
        <f>VLOOKUP($AG$3&amp;"_"&amp;BB$3,データシート2!$A:$SI,MATCH($AT$2&amp;"_"&amp;$AF80,データシート2!$A$1:$SI$1,0),0)</f>
        <v>57.844000000000001</v>
      </c>
      <c r="BC80" s="869">
        <f>VLOOKUP($AG$3&amp;"_"&amp;BC$3,データシート2!$A:$SI,MATCH($AT$2&amp;"_"&amp;$AF80,データシート2!$A$1:$SI$1,0),0)</f>
        <v>48.854999999999997</v>
      </c>
    </row>
    <row r="81" spans="2:55" s="842" customFormat="1" ht="16.5" customHeight="1">
      <c r="B81" s="833"/>
      <c r="C81" s="862">
        <v>53</v>
      </c>
      <c r="D81" s="863" t="s">
        <v>376</v>
      </c>
      <c r="E81" s="862"/>
      <c r="F81" s="864"/>
      <c r="G81" s="865">
        <f>VLOOKUP($D$3&amp;"_"&amp;G$3,データシート2!$A:$SI,MATCH($G$2&amp;"_"&amp;$C81,データシート2!$A$1:$SI$1,0),0)</f>
        <v>0</v>
      </c>
      <c r="H81" s="866">
        <f>VLOOKUP($D$3&amp;"_"&amp;H$3,データシート2!$A:$SI,MATCH($G$2&amp;"_"&amp;$C81,データシート2!$A$1:$SI$1,0),0)</f>
        <v>0</v>
      </c>
      <c r="I81" s="866">
        <f>VLOOKUP($D$3&amp;"_"&amp;I$3,データシート2!$A:$SI,MATCH($G$2&amp;"_"&amp;$C81,データシート2!$A$1:$SI$1,0),0)</f>
        <v>0</v>
      </c>
      <c r="J81" s="866">
        <f>VLOOKUP($D$3&amp;"_"&amp;J$3,データシート2!$A:$SI,MATCH($G$2&amp;"_"&amp;$C81,データシート2!$A$1:$SI$1,0),0)</f>
        <v>0</v>
      </c>
      <c r="K81" s="867">
        <f>VLOOKUP($D$3&amp;"_"&amp;K$3,データシート2!$A:$SI,MATCH($G$2&amp;"_"&amp;$C81,データシート2!$A$1:$SI$1,0),0)</f>
        <v>0</v>
      </c>
      <c r="L81" s="867">
        <f>VLOOKUP($D$3&amp;"_"&amp;L$3,データシート2!$A:$SI,MATCH($G$2&amp;"_"&amp;$C81,データシート2!$A$1:$SI$1,0),0)</f>
        <v>0</v>
      </c>
      <c r="M81" s="867">
        <f>VLOOKUP($D$3&amp;"_"&amp;M$3,データシート2!$A:$SI,MATCH($G$2&amp;"_"&amp;$C81,データシート2!$A$1:$SI$1,0),0)</f>
        <v>0</v>
      </c>
      <c r="N81" s="867">
        <f>VLOOKUP($D$3&amp;"_"&amp;N$3,データシート2!$A:$SI,MATCH($G$2&amp;"_"&amp;$C81,データシート2!$A$1:$SI$1,0),0)</f>
        <v>0</v>
      </c>
      <c r="O81" s="867">
        <f>VLOOKUP($D$3&amp;"_"&amp;O$3,データシート2!$A:$SI,MATCH($G$2&amp;"_"&amp;$C81,データシート2!$A$1:$SI$1,0),0)</f>
        <v>0</v>
      </c>
      <c r="P81" s="867">
        <f>VLOOKUP($D$3&amp;"_"&amp;P$3,データシート2!$A:$SI,MATCH($G$2&amp;"_"&amp;$C81,データシート2!$A$1:$SI$1,0),0)</f>
        <v>0</v>
      </c>
      <c r="Q81" s="868">
        <f>VLOOKUP($D$3&amp;"_"&amp;Q$3,データシート2!$A:$SI,MATCH($G$2&amp;"_"&amp;$C81,データシート2!$A$1:$SI$1,0),0)</f>
        <v>0</v>
      </c>
      <c r="R81" s="1056">
        <f>VLOOKUP($D$3&amp;"_"&amp;R$3,データシート2!$A:$SI,MATCH($R$2&amp;"_"&amp;$C81,データシート2!$A$1:$SI$1,0),0)</f>
        <v>0</v>
      </c>
      <c r="S81" s="1057">
        <f>VLOOKUP($D$3&amp;"_"&amp;S$3,データシート2!$A:$SI,MATCH($R$2&amp;"_"&amp;$C81,データシート2!$A$1:$SI$1,0),0)</f>
        <v>0</v>
      </c>
      <c r="T81" s="1057">
        <f>VLOOKUP($D$3&amp;"_"&amp;T$3,データシート2!$A:$SI,MATCH($R$2&amp;"_"&amp;$C81,データシート2!$A$1:$SI$1,0),0)</f>
        <v>0</v>
      </c>
      <c r="U81" s="1057">
        <f>VLOOKUP($D$3&amp;"_"&amp;U$3,データシート2!$A:$SI,MATCH($R$2&amp;"_"&amp;$C81,データシート2!$A$1:$SI$1,0),0)</f>
        <v>0</v>
      </c>
      <c r="V81" s="1057">
        <f>VLOOKUP($D$3&amp;"_"&amp;V$3,データシート2!$A:$SI,MATCH($R$2&amp;"_"&amp;$C81,データシート2!$A$1:$SI$1,0),0)</f>
        <v>0</v>
      </c>
      <c r="W81" s="1057">
        <f>VLOOKUP($D$3&amp;"_"&amp;W$3,データシート2!$A:$SI,MATCH($R$2&amp;"_"&amp;$C81,データシート2!$A$1:$SI$1,0),0)</f>
        <v>0</v>
      </c>
      <c r="X81" s="1057">
        <f>VLOOKUP($D$3&amp;"_"&amp;X$3,データシート2!$A:$SI,MATCH($R$2&amp;"_"&amp;$C81,データシート2!$A$1:$SI$1,0),0)</f>
        <v>0</v>
      </c>
      <c r="Y81" s="1057">
        <f>VLOOKUP($D$3&amp;"_"&amp;Y$3,データシート2!$A:$SI,MATCH($R$2&amp;"_"&amp;$C81,データシート2!$A$1:$SI$1,0),0)</f>
        <v>0</v>
      </c>
      <c r="Z81" s="1057">
        <f>VLOOKUP($D$3&amp;"_"&amp;Z$3,データシート2!$A:$SI,MATCH($R$2&amp;"_"&amp;$C81,データシート2!$A$1:$SI$1,0),0)</f>
        <v>0</v>
      </c>
      <c r="AA81" s="1057">
        <f>VLOOKUP($D$3&amp;"_"&amp;AA$3,データシート2!$A:$SI,MATCH($R$2&amp;"_"&amp;$C81,データシート2!$A$1:$SI$1,0),0)</f>
        <v>0</v>
      </c>
      <c r="AB81" s="1058">
        <f>VLOOKUP($D$3&amp;"_"&amp;AB$3,データシート2!$A:$SI,MATCH($R$2&amp;"_"&amp;$C81,データシート2!$A$1:$SI$1,0),0)</f>
        <v>0</v>
      </c>
      <c r="AE81" s="833" t="str">
        <f t="shared" si="13"/>
        <v/>
      </c>
      <c r="AF81" s="862">
        <f t="shared" si="11"/>
        <v>53</v>
      </c>
      <c r="AG81" s="863" t="str">
        <f t="shared" si="12"/>
        <v>建築材料，鉱物・金属材料等卸売業</v>
      </c>
      <c r="AH81" s="862" t="str">
        <f t="shared" si="12"/>
        <v/>
      </c>
      <c r="AI81" s="864" t="str">
        <f t="shared" si="12"/>
        <v/>
      </c>
      <c r="AJ81" s="865">
        <f>VLOOKUP($AG$3&amp;"_"&amp;AJ$3,データシート2!$A:$SI,MATCH($AJ$2&amp;"_"&amp;$AF81,データシート2!$A$1:$SI$1,0),0)</f>
        <v>3</v>
      </c>
      <c r="AK81" s="866">
        <f>VLOOKUP($AG$3&amp;"_"&amp;AK$3,データシート2!$A:$SI,MATCH($AJ$2&amp;"_"&amp;$AF81,データシート2!$A$1:$SI$1,0),0)</f>
        <v>3</v>
      </c>
      <c r="AL81" s="866">
        <f>VLOOKUP($AG$3&amp;"_"&amp;AL$3,データシート2!$A:$SI,MATCH($AJ$2&amp;"_"&amp;$AF81,データシート2!$A$1:$SI$1,0),0)</f>
        <v>3</v>
      </c>
      <c r="AM81" s="866">
        <f>VLOOKUP($AG$3&amp;"_"&amp;AM$3,データシート2!$A:$SI,MATCH($AJ$2&amp;"_"&amp;$AF81,データシート2!$A$1:$SI$1,0),0)</f>
        <v>3</v>
      </c>
      <c r="AN81" s="867">
        <f>VLOOKUP($AG$3&amp;"_"&amp;AN$3,データシート2!$A:$SI,MATCH($AJ$2&amp;"_"&amp;$AF81,データシート2!$A$1:$SI$1,0),0)</f>
        <v>4</v>
      </c>
      <c r="AO81" s="867">
        <f>VLOOKUP($AG$3&amp;"_"&amp;AO$3,データシート2!$A:$SI,MATCH($AJ$2&amp;"_"&amp;$AF81,データシート2!$A$1:$SI$1,0),0)</f>
        <v>4</v>
      </c>
      <c r="AP81" s="867">
        <f>VLOOKUP($AG$3&amp;"_"&amp;AP$3,データシート2!$A:$SI,MATCH($AJ$2&amp;"_"&amp;$AF81,データシート2!$A$1:$SI$1,0),0)</f>
        <v>4</v>
      </c>
      <c r="AQ81" s="867">
        <f>VLOOKUP($AG$3&amp;"_"&amp;AQ$3,データシート2!$A:$SI,MATCH($AJ$2&amp;"_"&amp;$AF81,データシート2!$A$1:$SI$1,0),0)</f>
        <v>3</v>
      </c>
      <c r="AR81" s="867">
        <f>VLOOKUP($AG$3&amp;"_"&amp;AR$3,データシート2!$A:$SI,MATCH($AJ$2&amp;"_"&amp;$AF81,データシート2!$A$1:$SI$1,0),0)</f>
        <v>2</v>
      </c>
      <c r="AS81" s="868">
        <f>VLOOKUP($AG$3&amp;"_"&amp;AS$3,データシート2!$A:$SI,MATCH($AJ$2&amp;"_"&amp;$AF81,データシート2!$A$1:$SI$1,0),0)</f>
        <v>2</v>
      </c>
      <c r="AT81" s="866">
        <f>VLOOKUP($AG$3&amp;"_"&amp;AT$3,データシート2!$A:$SI,MATCH($AT$2&amp;"_"&amp;$AF81,データシート2!$A$1:$SI$1,0),0)</f>
        <v>24.87</v>
      </c>
      <c r="AU81" s="866">
        <f>VLOOKUP($AG$3&amp;"_"&amp;AU$3,データシート2!$A:$SI,MATCH($AT$2&amp;"_"&amp;$AF81,データシート2!$A$1:$SI$1,0),0)</f>
        <v>29.183</v>
      </c>
      <c r="AV81" s="866">
        <f>VLOOKUP($AG$3&amp;"_"&amp;AV$3,データシート2!$A:$SI,MATCH($AT$2&amp;"_"&amp;$AF81,データシート2!$A$1:$SI$1,0),0)</f>
        <v>29.003</v>
      </c>
      <c r="AW81" s="866">
        <f>VLOOKUP($AG$3&amp;"_"&amp;AW$3,データシート2!$A:$SI,MATCH($AT$2&amp;"_"&amp;$AF81,データシート2!$A$1:$SI$1,0),0)</f>
        <v>33.829000000000001</v>
      </c>
      <c r="AX81" s="866">
        <f>VLOOKUP($AG$3&amp;"_"&amp;AX$3,データシート2!$A:$SI,MATCH($AT$2&amp;"_"&amp;$AF81,データシート2!$A$1:$SI$1,0),0)</f>
        <v>39.414999999999999</v>
      </c>
      <c r="AY81" s="866">
        <f>VLOOKUP($AG$3&amp;"_"&amp;AY$3,データシート2!$A:$SI,MATCH($AT$2&amp;"_"&amp;$AF81,データシート2!$A$1:$SI$1,0),0)</f>
        <v>125.89</v>
      </c>
      <c r="AZ81" s="866">
        <f>VLOOKUP($AG$3&amp;"_"&amp;AZ$3,データシート2!$A:$SI,MATCH($AT$2&amp;"_"&amp;$AF81,データシート2!$A$1:$SI$1,0),0)</f>
        <v>55.076999999999998</v>
      </c>
      <c r="BA81" s="866">
        <f>VLOOKUP($AG$3&amp;"_"&amp;BA$3,データシート2!$A:$SI,MATCH($AT$2&amp;"_"&amp;$AF81,データシート2!$A$1:$SI$1,0),0)</f>
        <v>37.127000000000002</v>
      </c>
      <c r="BB81" s="866">
        <f>VLOOKUP($AG$3&amp;"_"&amp;BB$3,データシート2!$A:$SI,MATCH($AT$2&amp;"_"&amp;$AF81,データシート2!$A$1:$SI$1,0),0)</f>
        <v>32.058999999999997</v>
      </c>
      <c r="BC81" s="869">
        <f>VLOOKUP($AG$3&amp;"_"&amp;BC$3,データシート2!$A:$SI,MATCH($AT$2&amp;"_"&amp;$AF81,データシート2!$A$1:$SI$1,0),0)</f>
        <v>26.544</v>
      </c>
    </row>
    <row r="82" spans="2:55" s="842" customFormat="1" ht="16.5" customHeight="1">
      <c r="B82" s="833"/>
      <c r="C82" s="862">
        <v>54</v>
      </c>
      <c r="D82" s="863" t="s">
        <v>377</v>
      </c>
      <c r="E82" s="862"/>
      <c r="F82" s="864"/>
      <c r="G82" s="865">
        <f>VLOOKUP($D$3&amp;"_"&amp;G$3,データシート2!$A:$SI,MATCH($G$2&amp;"_"&amp;$C82,データシート2!$A$1:$SI$1,0),0)</f>
        <v>0</v>
      </c>
      <c r="H82" s="866">
        <f>VLOOKUP($D$3&amp;"_"&amp;H$3,データシート2!$A:$SI,MATCH($G$2&amp;"_"&amp;$C82,データシート2!$A$1:$SI$1,0),0)</f>
        <v>0</v>
      </c>
      <c r="I82" s="866">
        <f>VLOOKUP($D$3&amp;"_"&amp;I$3,データシート2!$A:$SI,MATCH($G$2&amp;"_"&amp;$C82,データシート2!$A$1:$SI$1,0),0)</f>
        <v>0</v>
      </c>
      <c r="J82" s="866">
        <f>VLOOKUP($D$3&amp;"_"&amp;J$3,データシート2!$A:$SI,MATCH($G$2&amp;"_"&amp;$C82,データシート2!$A$1:$SI$1,0),0)</f>
        <v>0</v>
      </c>
      <c r="K82" s="867">
        <f>VLOOKUP($D$3&amp;"_"&amp;K$3,データシート2!$A:$SI,MATCH($G$2&amp;"_"&amp;$C82,データシート2!$A$1:$SI$1,0),0)</f>
        <v>0</v>
      </c>
      <c r="L82" s="867">
        <f>VLOOKUP($D$3&amp;"_"&amp;L$3,データシート2!$A:$SI,MATCH($G$2&amp;"_"&amp;$C82,データシート2!$A$1:$SI$1,0),0)</f>
        <v>0</v>
      </c>
      <c r="M82" s="867">
        <f>VLOOKUP($D$3&amp;"_"&amp;M$3,データシート2!$A:$SI,MATCH($G$2&amp;"_"&amp;$C82,データシート2!$A$1:$SI$1,0),0)</f>
        <v>0</v>
      </c>
      <c r="N82" s="867">
        <f>VLOOKUP($D$3&amp;"_"&amp;N$3,データシート2!$A:$SI,MATCH($G$2&amp;"_"&amp;$C82,データシート2!$A$1:$SI$1,0),0)</f>
        <v>0</v>
      </c>
      <c r="O82" s="867">
        <f>VLOOKUP($D$3&amp;"_"&amp;O$3,データシート2!$A:$SI,MATCH($G$2&amp;"_"&amp;$C82,データシート2!$A$1:$SI$1,0),0)</f>
        <v>0</v>
      </c>
      <c r="P82" s="867">
        <f>VLOOKUP($D$3&amp;"_"&amp;P$3,データシート2!$A:$SI,MATCH($G$2&amp;"_"&amp;$C82,データシート2!$A$1:$SI$1,0),0)</f>
        <v>0</v>
      </c>
      <c r="Q82" s="868">
        <f>VLOOKUP($D$3&amp;"_"&amp;Q$3,データシート2!$A:$SI,MATCH($G$2&amp;"_"&amp;$C82,データシート2!$A$1:$SI$1,0),0)</f>
        <v>0</v>
      </c>
      <c r="R82" s="1056">
        <f>VLOOKUP($D$3&amp;"_"&amp;R$3,データシート2!$A:$SI,MATCH($R$2&amp;"_"&amp;$C82,データシート2!$A$1:$SI$1,0),0)</f>
        <v>0</v>
      </c>
      <c r="S82" s="1057">
        <f>VLOOKUP($D$3&amp;"_"&amp;S$3,データシート2!$A:$SI,MATCH($R$2&amp;"_"&amp;$C82,データシート2!$A$1:$SI$1,0),0)</f>
        <v>0</v>
      </c>
      <c r="T82" s="1057">
        <f>VLOOKUP($D$3&amp;"_"&amp;T$3,データシート2!$A:$SI,MATCH($R$2&amp;"_"&amp;$C82,データシート2!$A$1:$SI$1,0),0)</f>
        <v>0</v>
      </c>
      <c r="U82" s="1057">
        <f>VLOOKUP($D$3&amp;"_"&amp;U$3,データシート2!$A:$SI,MATCH($R$2&amp;"_"&amp;$C82,データシート2!$A$1:$SI$1,0),0)</f>
        <v>0</v>
      </c>
      <c r="V82" s="1057">
        <f>VLOOKUP($D$3&amp;"_"&amp;V$3,データシート2!$A:$SI,MATCH($R$2&amp;"_"&amp;$C82,データシート2!$A$1:$SI$1,0),0)</f>
        <v>0</v>
      </c>
      <c r="W82" s="1057">
        <f>VLOOKUP($D$3&amp;"_"&amp;W$3,データシート2!$A:$SI,MATCH($R$2&amp;"_"&amp;$C82,データシート2!$A$1:$SI$1,0),0)</f>
        <v>0</v>
      </c>
      <c r="X82" s="1057">
        <f>VLOOKUP($D$3&amp;"_"&amp;X$3,データシート2!$A:$SI,MATCH($R$2&amp;"_"&amp;$C82,データシート2!$A$1:$SI$1,0),0)</f>
        <v>0</v>
      </c>
      <c r="Y82" s="1057">
        <f>VLOOKUP($D$3&amp;"_"&amp;Y$3,データシート2!$A:$SI,MATCH($R$2&amp;"_"&amp;$C82,データシート2!$A$1:$SI$1,0),0)</f>
        <v>0</v>
      </c>
      <c r="Z82" s="1057">
        <f>VLOOKUP($D$3&amp;"_"&amp;Z$3,データシート2!$A:$SI,MATCH($R$2&amp;"_"&amp;$C82,データシート2!$A$1:$SI$1,0),0)</f>
        <v>0</v>
      </c>
      <c r="AA82" s="1057">
        <f>VLOOKUP($D$3&amp;"_"&amp;AA$3,データシート2!$A:$SI,MATCH($R$2&amp;"_"&amp;$C82,データシート2!$A$1:$SI$1,0),0)</f>
        <v>0</v>
      </c>
      <c r="AB82" s="1058">
        <f>VLOOKUP($D$3&amp;"_"&amp;AB$3,データシート2!$A:$SI,MATCH($R$2&amp;"_"&amp;$C82,データシート2!$A$1:$SI$1,0),0)</f>
        <v>0</v>
      </c>
      <c r="AE82" s="833" t="str">
        <f t="shared" si="13"/>
        <v/>
      </c>
      <c r="AF82" s="862">
        <f t="shared" si="11"/>
        <v>54</v>
      </c>
      <c r="AG82" s="863" t="str">
        <f t="shared" si="12"/>
        <v>機械器具卸売業</v>
      </c>
      <c r="AH82" s="862" t="str">
        <f t="shared" si="12"/>
        <v/>
      </c>
      <c r="AI82" s="864" t="str">
        <f t="shared" si="12"/>
        <v/>
      </c>
      <c r="AJ82" s="865">
        <f>VLOOKUP($AG$3&amp;"_"&amp;AJ$3,データシート2!$A:$SI,MATCH($AJ$2&amp;"_"&amp;$AF82,データシート2!$A$1:$SI$1,0),0)</f>
        <v>3</v>
      </c>
      <c r="AK82" s="866">
        <f>VLOOKUP($AG$3&amp;"_"&amp;AK$3,データシート2!$A:$SI,MATCH($AJ$2&amp;"_"&amp;$AF82,データシート2!$A$1:$SI$1,0),0)</f>
        <v>4</v>
      </c>
      <c r="AL82" s="866">
        <f>VLOOKUP($AG$3&amp;"_"&amp;AL$3,データシート2!$A:$SI,MATCH($AJ$2&amp;"_"&amp;$AF82,データシート2!$A$1:$SI$1,0),0)</f>
        <v>4</v>
      </c>
      <c r="AM82" s="866">
        <f>VLOOKUP($AG$3&amp;"_"&amp;AM$3,データシート2!$A:$SI,MATCH($AJ$2&amp;"_"&amp;$AF82,データシート2!$A$1:$SI$1,0),0)</f>
        <v>6</v>
      </c>
      <c r="AN82" s="867">
        <f>VLOOKUP($AG$3&amp;"_"&amp;AN$3,データシート2!$A:$SI,MATCH($AJ$2&amp;"_"&amp;$AF82,データシート2!$A$1:$SI$1,0),0)</f>
        <v>7</v>
      </c>
      <c r="AO82" s="867">
        <f>VLOOKUP($AG$3&amp;"_"&amp;AO$3,データシート2!$A:$SI,MATCH($AJ$2&amp;"_"&amp;$AF82,データシート2!$A$1:$SI$1,0),0)</f>
        <v>8</v>
      </c>
      <c r="AP82" s="867">
        <f>VLOOKUP($AG$3&amp;"_"&amp;AP$3,データシート2!$A:$SI,MATCH($AJ$2&amp;"_"&amp;$AF82,データシート2!$A$1:$SI$1,0),0)</f>
        <v>7</v>
      </c>
      <c r="AQ82" s="867">
        <f>VLOOKUP($AG$3&amp;"_"&amp;AQ$3,データシート2!$A:$SI,MATCH($AJ$2&amp;"_"&amp;$AF82,データシート2!$A$1:$SI$1,0),0)</f>
        <v>8</v>
      </c>
      <c r="AR82" s="867">
        <f>VLOOKUP($AG$3&amp;"_"&amp;AR$3,データシート2!$A:$SI,MATCH($AJ$2&amp;"_"&amp;$AF82,データシート2!$A$1:$SI$1,0),0)</f>
        <v>8</v>
      </c>
      <c r="AS82" s="868">
        <f>VLOOKUP($AG$3&amp;"_"&amp;AS$3,データシート2!$A:$SI,MATCH($AJ$2&amp;"_"&amp;$AF82,データシート2!$A$1:$SI$1,0),0)</f>
        <v>8</v>
      </c>
      <c r="AT82" s="866">
        <f>VLOOKUP($AG$3&amp;"_"&amp;AT$3,データシート2!$A:$SI,MATCH($AT$2&amp;"_"&amp;$AF82,データシート2!$A$1:$SI$1,0),0)</f>
        <v>16.37</v>
      </c>
      <c r="AU82" s="866">
        <f>VLOOKUP($AG$3&amp;"_"&amp;AU$3,データシート2!$A:$SI,MATCH($AT$2&amp;"_"&amp;$AF82,データシート2!$A$1:$SI$1,0),0)</f>
        <v>26.402000000000001</v>
      </c>
      <c r="AV82" s="866">
        <f>VLOOKUP($AG$3&amp;"_"&amp;AV$3,データシート2!$A:$SI,MATCH($AT$2&amp;"_"&amp;$AF82,データシート2!$A$1:$SI$1,0),0)</f>
        <v>15.843999999999999</v>
      </c>
      <c r="AW82" s="866">
        <f>VLOOKUP($AG$3&amp;"_"&amp;AW$3,データシート2!$A:$SI,MATCH($AT$2&amp;"_"&amp;$AF82,データシート2!$A$1:$SI$1,0),0)</f>
        <v>27.087</v>
      </c>
      <c r="AX82" s="866">
        <f>VLOOKUP($AG$3&amp;"_"&amp;AX$3,データシート2!$A:$SI,MATCH($AT$2&amp;"_"&amp;$AF82,データシート2!$A$1:$SI$1,0),0)</f>
        <v>31.448</v>
      </c>
      <c r="AY82" s="866">
        <f>VLOOKUP($AG$3&amp;"_"&amp;AY$3,データシート2!$A:$SI,MATCH($AT$2&amp;"_"&amp;$AF82,データシート2!$A$1:$SI$1,0),0)</f>
        <v>32.853999999999999</v>
      </c>
      <c r="AZ82" s="866">
        <f>VLOOKUP($AG$3&amp;"_"&amp;AZ$3,データシート2!$A:$SI,MATCH($AT$2&amp;"_"&amp;$AF82,データシート2!$A$1:$SI$1,0),0)</f>
        <v>30.071000000000002</v>
      </c>
      <c r="BA82" s="866">
        <f>VLOOKUP($AG$3&amp;"_"&amp;BA$3,データシート2!$A:$SI,MATCH($AT$2&amp;"_"&amp;$AF82,データシート2!$A$1:$SI$1,0),0)</f>
        <v>33.530999999999999</v>
      </c>
      <c r="BB82" s="866">
        <f>VLOOKUP($AG$3&amp;"_"&amp;BB$3,データシート2!$A:$SI,MATCH($AT$2&amp;"_"&amp;$AF82,データシート2!$A$1:$SI$1,0),0)</f>
        <v>34.558999999999997</v>
      </c>
      <c r="BC82" s="869">
        <f>VLOOKUP($AG$3&amp;"_"&amp;BC$3,データシート2!$A:$SI,MATCH($AT$2&amp;"_"&amp;$AF82,データシート2!$A$1:$SI$1,0),0)</f>
        <v>33.246000000000002</v>
      </c>
    </row>
    <row r="83" spans="2:55" s="842" customFormat="1" ht="16.5" customHeight="1">
      <c r="B83" s="833"/>
      <c r="C83" s="862">
        <v>55</v>
      </c>
      <c r="D83" s="863" t="s">
        <v>378</v>
      </c>
      <c r="E83" s="862"/>
      <c r="F83" s="864"/>
      <c r="G83" s="865">
        <f>VLOOKUP($D$3&amp;"_"&amp;G$3,データシート2!$A:$SI,MATCH($G$2&amp;"_"&amp;$C83,データシート2!$A$1:$SI$1,0),0)</f>
        <v>0</v>
      </c>
      <c r="H83" s="866">
        <f>VLOOKUP($D$3&amp;"_"&amp;H$3,データシート2!$A:$SI,MATCH($G$2&amp;"_"&amp;$C83,データシート2!$A$1:$SI$1,0),0)</f>
        <v>0</v>
      </c>
      <c r="I83" s="866">
        <f>VLOOKUP($D$3&amp;"_"&amp;I$3,データシート2!$A:$SI,MATCH($G$2&amp;"_"&amp;$C83,データシート2!$A$1:$SI$1,0),0)</f>
        <v>0</v>
      </c>
      <c r="J83" s="866">
        <f>VLOOKUP($D$3&amp;"_"&amp;J$3,データシート2!$A:$SI,MATCH($G$2&amp;"_"&amp;$C83,データシート2!$A$1:$SI$1,0),0)</f>
        <v>0</v>
      </c>
      <c r="K83" s="867">
        <f>VLOOKUP($D$3&amp;"_"&amp;K$3,データシート2!$A:$SI,MATCH($G$2&amp;"_"&amp;$C83,データシート2!$A$1:$SI$1,0),0)</f>
        <v>0</v>
      </c>
      <c r="L83" s="867">
        <f>VLOOKUP($D$3&amp;"_"&amp;L$3,データシート2!$A:$SI,MATCH($G$2&amp;"_"&amp;$C83,データシート2!$A$1:$SI$1,0),0)</f>
        <v>0</v>
      </c>
      <c r="M83" s="867">
        <f>VLOOKUP($D$3&amp;"_"&amp;M$3,データシート2!$A:$SI,MATCH($G$2&amp;"_"&amp;$C83,データシート2!$A$1:$SI$1,0),0)</f>
        <v>0</v>
      </c>
      <c r="N83" s="867">
        <f>VLOOKUP($D$3&amp;"_"&amp;N$3,データシート2!$A:$SI,MATCH($G$2&amp;"_"&amp;$C83,データシート2!$A$1:$SI$1,0),0)</f>
        <v>0</v>
      </c>
      <c r="O83" s="867">
        <f>VLOOKUP($D$3&amp;"_"&amp;O$3,データシート2!$A:$SI,MATCH($G$2&amp;"_"&amp;$C83,データシート2!$A$1:$SI$1,0),0)</f>
        <v>0</v>
      </c>
      <c r="P83" s="867">
        <f>VLOOKUP($D$3&amp;"_"&amp;P$3,データシート2!$A:$SI,MATCH($G$2&amp;"_"&amp;$C83,データシート2!$A$1:$SI$1,0),0)</f>
        <v>0</v>
      </c>
      <c r="Q83" s="868">
        <f>VLOOKUP($D$3&amp;"_"&amp;Q$3,データシート2!$A:$SI,MATCH($G$2&amp;"_"&amp;$C83,データシート2!$A$1:$SI$1,0),0)</f>
        <v>0</v>
      </c>
      <c r="R83" s="1056">
        <f>VLOOKUP($D$3&amp;"_"&amp;R$3,データシート2!$A:$SI,MATCH($R$2&amp;"_"&amp;$C83,データシート2!$A$1:$SI$1,0),0)</f>
        <v>0</v>
      </c>
      <c r="S83" s="1057">
        <f>VLOOKUP($D$3&amp;"_"&amp;S$3,データシート2!$A:$SI,MATCH($R$2&amp;"_"&amp;$C83,データシート2!$A$1:$SI$1,0),0)</f>
        <v>0</v>
      </c>
      <c r="T83" s="1057">
        <f>VLOOKUP($D$3&amp;"_"&amp;T$3,データシート2!$A:$SI,MATCH($R$2&amp;"_"&amp;$C83,データシート2!$A$1:$SI$1,0),0)</f>
        <v>0</v>
      </c>
      <c r="U83" s="1057">
        <f>VLOOKUP($D$3&amp;"_"&amp;U$3,データシート2!$A:$SI,MATCH($R$2&amp;"_"&amp;$C83,データシート2!$A$1:$SI$1,0),0)</f>
        <v>0</v>
      </c>
      <c r="V83" s="1057">
        <f>VLOOKUP($D$3&amp;"_"&amp;V$3,データシート2!$A:$SI,MATCH($R$2&amp;"_"&amp;$C83,データシート2!$A$1:$SI$1,0),0)</f>
        <v>0</v>
      </c>
      <c r="W83" s="1057">
        <f>VLOOKUP($D$3&amp;"_"&amp;W$3,データシート2!$A:$SI,MATCH($R$2&amp;"_"&amp;$C83,データシート2!$A$1:$SI$1,0),0)</f>
        <v>0</v>
      </c>
      <c r="X83" s="1057">
        <f>VLOOKUP($D$3&amp;"_"&amp;X$3,データシート2!$A:$SI,MATCH($R$2&amp;"_"&amp;$C83,データシート2!$A$1:$SI$1,0),0)</f>
        <v>0</v>
      </c>
      <c r="Y83" s="1057">
        <f>VLOOKUP($D$3&amp;"_"&amp;Y$3,データシート2!$A:$SI,MATCH($R$2&amp;"_"&amp;$C83,データシート2!$A$1:$SI$1,0),0)</f>
        <v>0</v>
      </c>
      <c r="Z83" s="1057">
        <f>VLOOKUP($D$3&amp;"_"&amp;Z$3,データシート2!$A:$SI,MATCH($R$2&amp;"_"&amp;$C83,データシート2!$A$1:$SI$1,0),0)</f>
        <v>0</v>
      </c>
      <c r="AA83" s="1057">
        <f>VLOOKUP($D$3&amp;"_"&amp;AA$3,データシート2!$A:$SI,MATCH($R$2&amp;"_"&amp;$C83,データシート2!$A$1:$SI$1,0),0)</f>
        <v>0</v>
      </c>
      <c r="AB83" s="1058">
        <f>VLOOKUP($D$3&amp;"_"&amp;AB$3,データシート2!$A:$SI,MATCH($R$2&amp;"_"&amp;$C83,データシート2!$A$1:$SI$1,0),0)</f>
        <v>0</v>
      </c>
      <c r="AE83" s="833" t="str">
        <f t="shared" si="13"/>
        <v/>
      </c>
      <c r="AF83" s="862">
        <f t="shared" si="11"/>
        <v>55</v>
      </c>
      <c r="AG83" s="863" t="str">
        <f t="shared" si="12"/>
        <v>その他の卸売業</v>
      </c>
      <c r="AH83" s="862" t="str">
        <f t="shared" si="12"/>
        <v/>
      </c>
      <c r="AI83" s="864" t="str">
        <f t="shared" si="12"/>
        <v/>
      </c>
      <c r="AJ83" s="865">
        <f>VLOOKUP($AG$3&amp;"_"&amp;AJ$3,データシート2!$A:$SI,MATCH($AJ$2&amp;"_"&amp;$AF83,データシート2!$A$1:$SI$1,0),0)</f>
        <v>11</v>
      </c>
      <c r="AK83" s="866">
        <f>VLOOKUP($AG$3&amp;"_"&amp;AK$3,データシート2!$A:$SI,MATCH($AJ$2&amp;"_"&amp;$AF83,データシート2!$A$1:$SI$1,0),0)</f>
        <v>5</v>
      </c>
      <c r="AL83" s="866">
        <f>VLOOKUP($AG$3&amp;"_"&amp;AL$3,データシート2!$A:$SI,MATCH($AJ$2&amp;"_"&amp;$AF83,データシート2!$A$1:$SI$1,0),0)</f>
        <v>5</v>
      </c>
      <c r="AM83" s="866">
        <f>VLOOKUP($AG$3&amp;"_"&amp;AM$3,データシート2!$A:$SI,MATCH($AJ$2&amp;"_"&amp;$AF83,データシート2!$A$1:$SI$1,0),0)</f>
        <v>5</v>
      </c>
      <c r="AN83" s="867">
        <f>VLOOKUP($AG$3&amp;"_"&amp;AN$3,データシート2!$A:$SI,MATCH($AJ$2&amp;"_"&amp;$AF83,データシート2!$A$1:$SI$1,0),0)</f>
        <v>5</v>
      </c>
      <c r="AO83" s="867">
        <f>VLOOKUP($AG$3&amp;"_"&amp;AO$3,データシート2!$A:$SI,MATCH($AJ$2&amp;"_"&amp;$AF83,データシート2!$A$1:$SI$1,0),0)</f>
        <v>4</v>
      </c>
      <c r="AP83" s="867">
        <f>VLOOKUP($AG$3&amp;"_"&amp;AP$3,データシート2!$A:$SI,MATCH($AJ$2&amp;"_"&amp;$AF83,データシート2!$A$1:$SI$1,0),0)</f>
        <v>3</v>
      </c>
      <c r="AQ83" s="867">
        <f>VLOOKUP($AG$3&amp;"_"&amp;AQ$3,データシート2!$A:$SI,MATCH($AJ$2&amp;"_"&amp;$AF83,データシート2!$A$1:$SI$1,0),0)</f>
        <v>2</v>
      </c>
      <c r="AR83" s="867">
        <f>VLOOKUP($AG$3&amp;"_"&amp;AR$3,データシート2!$A:$SI,MATCH($AJ$2&amp;"_"&amp;$AF83,データシート2!$A$1:$SI$1,0),0)</f>
        <v>2</v>
      </c>
      <c r="AS83" s="868">
        <f>VLOOKUP($AG$3&amp;"_"&amp;AS$3,データシート2!$A:$SI,MATCH($AJ$2&amp;"_"&amp;$AF83,データシート2!$A$1:$SI$1,0),0)</f>
        <v>2</v>
      </c>
      <c r="AT83" s="866">
        <f>VLOOKUP($AG$3&amp;"_"&amp;AT$3,データシート2!$A:$SI,MATCH($AT$2&amp;"_"&amp;$AF83,データシート2!$A$1:$SI$1,0),0)</f>
        <v>98.114000000000004</v>
      </c>
      <c r="AU83" s="866">
        <f>VLOOKUP($AG$3&amp;"_"&amp;AU$3,データシート2!$A:$SI,MATCH($AT$2&amp;"_"&amp;$AF83,データシート2!$A$1:$SI$1,0),0)</f>
        <v>23.597999999999999</v>
      </c>
      <c r="AV83" s="866">
        <f>VLOOKUP($AG$3&amp;"_"&amp;AV$3,データシート2!$A:$SI,MATCH($AT$2&amp;"_"&amp;$AF83,データシート2!$A$1:$SI$1,0),0)</f>
        <v>15.7</v>
      </c>
      <c r="AW83" s="866">
        <f>VLOOKUP($AG$3&amp;"_"&amp;AW$3,データシート2!$A:$SI,MATCH($AT$2&amp;"_"&amp;$AF83,データシート2!$A$1:$SI$1,0),0)</f>
        <v>20.064</v>
      </c>
      <c r="AX83" s="866">
        <f>VLOOKUP($AG$3&amp;"_"&amp;AX$3,データシート2!$A:$SI,MATCH($AT$2&amp;"_"&amp;$AF83,データシート2!$A$1:$SI$1,0),0)</f>
        <v>22.719000000000001</v>
      </c>
      <c r="AY83" s="866">
        <f>VLOOKUP($AG$3&amp;"_"&amp;AY$3,データシート2!$A:$SI,MATCH($AT$2&amp;"_"&amp;$AF83,データシート2!$A$1:$SI$1,0),0)</f>
        <v>14.567</v>
      </c>
      <c r="AZ83" s="866">
        <f>VLOOKUP($AG$3&amp;"_"&amp;AZ$3,データシート2!$A:$SI,MATCH($AT$2&amp;"_"&amp;$AF83,データシート2!$A$1:$SI$1,0),0)</f>
        <v>9.798</v>
      </c>
      <c r="BA83" s="866">
        <f>VLOOKUP($AG$3&amp;"_"&amp;BA$3,データシート2!$A:$SI,MATCH($AT$2&amp;"_"&amp;$AF83,データシート2!$A$1:$SI$1,0),0)</f>
        <v>9.0939999999999994</v>
      </c>
      <c r="BB83" s="866">
        <f>VLOOKUP($AG$3&amp;"_"&amp;BB$3,データシート2!$A:$SI,MATCH($AT$2&amp;"_"&amp;$AF83,データシート2!$A$1:$SI$1,0),0)</f>
        <v>9.3049999999999997</v>
      </c>
      <c r="BC83" s="869">
        <f>VLOOKUP($AG$3&amp;"_"&amp;BC$3,データシート2!$A:$SI,MATCH($AT$2&amp;"_"&amp;$AF83,データシート2!$A$1:$SI$1,0),0)</f>
        <v>8.8539999999999992</v>
      </c>
    </row>
    <row r="84" spans="2:55" s="842" customFormat="1" ht="16.5" customHeight="1">
      <c r="B84" s="833"/>
      <c r="C84" s="862">
        <v>56</v>
      </c>
      <c r="D84" s="863" t="s">
        <v>379</v>
      </c>
      <c r="E84" s="862"/>
      <c r="F84" s="864"/>
      <c r="G84" s="865">
        <f>VLOOKUP($D$3&amp;"_"&amp;G$3,データシート2!$A:$SI,MATCH($G$2&amp;"_"&amp;$C84,データシート2!$A$1:$SI$1,0),0)</f>
        <v>0</v>
      </c>
      <c r="H84" s="866">
        <f>VLOOKUP($D$3&amp;"_"&amp;H$3,データシート2!$A:$SI,MATCH($G$2&amp;"_"&amp;$C84,データシート2!$A$1:$SI$1,0),0)</f>
        <v>0</v>
      </c>
      <c r="I84" s="866">
        <f>VLOOKUP($D$3&amp;"_"&amp;I$3,データシート2!$A:$SI,MATCH($G$2&amp;"_"&amp;$C84,データシート2!$A$1:$SI$1,0),0)</f>
        <v>0</v>
      </c>
      <c r="J84" s="866">
        <f>VLOOKUP($D$3&amp;"_"&amp;J$3,データシート2!$A:$SI,MATCH($G$2&amp;"_"&amp;$C84,データシート2!$A$1:$SI$1,0),0)</f>
        <v>0</v>
      </c>
      <c r="K84" s="867">
        <f>VLOOKUP($D$3&amp;"_"&amp;K$3,データシート2!$A:$SI,MATCH($G$2&amp;"_"&amp;$C84,データシート2!$A$1:$SI$1,0),0)</f>
        <v>0</v>
      </c>
      <c r="L84" s="867">
        <f>VLOOKUP($D$3&amp;"_"&amp;L$3,データシート2!$A:$SI,MATCH($G$2&amp;"_"&amp;$C84,データシート2!$A$1:$SI$1,0),0)</f>
        <v>0</v>
      </c>
      <c r="M84" s="867">
        <f>VLOOKUP($D$3&amp;"_"&amp;M$3,データシート2!$A:$SI,MATCH($G$2&amp;"_"&amp;$C84,データシート2!$A$1:$SI$1,0),0)</f>
        <v>0</v>
      </c>
      <c r="N84" s="867">
        <f>VLOOKUP($D$3&amp;"_"&amp;N$3,データシート2!$A:$SI,MATCH($G$2&amp;"_"&amp;$C84,データシート2!$A$1:$SI$1,0),0)</f>
        <v>0</v>
      </c>
      <c r="O84" s="867">
        <f>VLOOKUP($D$3&amp;"_"&amp;O$3,データシート2!$A:$SI,MATCH($G$2&amp;"_"&amp;$C84,データシート2!$A$1:$SI$1,0),0)</f>
        <v>0</v>
      </c>
      <c r="P84" s="867">
        <f>VLOOKUP($D$3&amp;"_"&amp;P$3,データシート2!$A:$SI,MATCH($G$2&amp;"_"&amp;$C84,データシート2!$A$1:$SI$1,0),0)</f>
        <v>0</v>
      </c>
      <c r="Q84" s="868">
        <f>VLOOKUP($D$3&amp;"_"&amp;Q$3,データシート2!$A:$SI,MATCH($G$2&amp;"_"&amp;$C84,データシート2!$A$1:$SI$1,0),0)</f>
        <v>0</v>
      </c>
      <c r="R84" s="1056">
        <f>VLOOKUP($D$3&amp;"_"&amp;R$3,データシート2!$A:$SI,MATCH($R$2&amp;"_"&amp;$C84,データシート2!$A$1:$SI$1,0),0)</f>
        <v>0</v>
      </c>
      <c r="S84" s="1057">
        <f>VLOOKUP($D$3&amp;"_"&amp;S$3,データシート2!$A:$SI,MATCH($R$2&amp;"_"&amp;$C84,データシート2!$A$1:$SI$1,0),0)</f>
        <v>0</v>
      </c>
      <c r="T84" s="1057">
        <f>VLOOKUP($D$3&amp;"_"&amp;T$3,データシート2!$A:$SI,MATCH($R$2&amp;"_"&amp;$C84,データシート2!$A$1:$SI$1,0),0)</f>
        <v>0</v>
      </c>
      <c r="U84" s="1057">
        <f>VLOOKUP($D$3&amp;"_"&amp;U$3,データシート2!$A:$SI,MATCH($R$2&amp;"_"&amp;$C84,データシート2!$A$1:$SI$1,0),0)</f>
        <v>0</v>
      </c>
      <c r="V84" s="1057">
        <f>VLOOKUP($D$3&amp;"_"&amp;V$3,データシート2!$A:$SI,MATCH($R$2&amp;"_"&amp;$C84,データシート2!$A$1:$SI$1,0),0)</f>
        <v>0</v>
      </c>
      <c r="W84" s="1057">
        <f>VLOOKUP($D$3&amp;"_"&amp;W$3,データシート2!$A:$SI,MATCH($R$2&amp;"_"&amp;$C84,データシート2!$A$1:$SI$1,0),0)</f>
        <v>0</v>
      </c>
      <c r="X84" s="1057">
        <f>VLOOKUP($D$3&amp;"_"&amp;X$3,データシート2!$A:$SI,MATCH($R$2&amp;"_"&amp;$C84,データシート2!$A$1:$SI$1,0),0)</f>
        <v>0</v>
      </c>
      <c r="Y84" s="1057">
        <f>VLOOKUP($D$3&amp;"_"&amp;Y$3,データシート2!$A:$SI,MATCH($R$2&amp;"_"&amp;$C84,データシート2!$A$1:$SI$1,0),0)</f>
        <v>0</v>
      </c>
      <c r="Z84" s="1057">
        <f>VLOOKUP($D$3&amp;"_"&amp;Z$3,データシート2!$A:$SI,MATCH($R$2&amp;"_"&amp;$C84,データシート2!$A$1:$SI$1,0),0)</f>
        <v>0</v>
      </c>
      <c r="AA84" s="1057">
        <f>VLOOKUP($D$3&amp;"_"&amp;AA$3,データシート2!$A:$SI,MATCH($R$2&amp;"_"&amp;$C84,データシート2!$A$1:$SI$1,0),0)</f>
        <v>0</v>
      </c>
      <c r="AB84" s="1058">
        <f>VLOOKUP($D$3&amp;"_"&amp;AB$3,データシート2!$A:$SI,MATCH($R$2&amp;"_"&amp;$C84,データシート2!$A$1:$SI$1,0),0)</f>
        <v>0</v>
      </c>
      <c r="AE84" s="833" t="str">
        <f t="shared" si="13"/>
        <v/>
      </c>
      <c r="AF84" s="862">
        <f t="shared" si="11"/>
        <v>56</v>
      </c>
      <c r="AG84" s="863" t="str">
        <f t="shared" si="12"/>
        <v>各種商品小売業</v>
      </c>
      <c r="AH84" s="862" t="str">
        <f t="shared" si="12"/>
        <v/>
      </c>
      <c r="AI84" s="864" t="str">
        <f t="shared" si="12"/>
        <v/>
      </c>
      <c r="AJ84" s="865">
        <f>VLOOKUP($AG$3&amp;"_"&amp;AJ$3,データシート2!$A:$SI,MATCH($AJ$2&amp;"_"&amp;$AF84,データシート2!$A$1:$SI$1,0),0)</f>
        <v>933</v>
      </c>
      <c r="AK84" s="866">
        <f>VLOOKUP($AG$3&amp;"_"&amp;AK$3,データシート2!$A:$SI,MATCH($AJ$2&amp;"_"&amp;$AF84,データシート2!$A$1:$SI$1,0),0)</f>
        <v>847</v>
      </c>
      <c r="AL84" s="866">
        <f>VLOOKUP($AG$3&amp;"_"&amp;AL$3,データシート2!$A:$SI,MATCH($AJ$2&amp;"_"&amp;$AF84,データシート2!$A$1:$SI$1,0),0)</f>
        <v>810</v>
      </c>
      <c r="AM84" s="866">
        <f>VLOOKUP($AG$3&amp;"_"&amp;AM$3,データシート2!$A:$SI,MATCH($AJ$2&amp;"_"&amp;$AF84,データシート2!$A$1:$SI$1,0),0)</f>
        <v>881</v>
      </c>
      <c r="AN84" s="867">
        <f>VLOOKUP($AG$3&amp;"_"&amp;AN$3,データシート2!$A:$SI,MATCH($AJ$2&amp;"_"&amp;$AF84,データシート2!$A$1:$SI$1,0),0)</f>
        <v>844</v>
      </c>
      <c r="AO84" s="867">
        <f>VLOOKUP($AG$3&amp;"_"&amp;AO$3,データシート2!$A:$SI,MATCH($AJ$2&amp;"_"&amp;$AF84,データシート2!$A$1:$SI$1,0),0)</f>
        <v>822</v>
      </c>
      <c r="AP84" s="867">
        <f>VLOOKUP($AG$3&amp;"_"&amp;AP$3,データシート2!$A:$SI,MATCH($AJ$2&amp;"_"&amp;$AF84,データシート2!$A$1:$SI$1,0),0)</f>
        <v>721</v>
      </c>
      <c r="AQ84" s="867">
        <f>VLOOKUP($AG$3&amp;"_"&amp;AQ$3,データシート2!$A:$SI,MATCH($AJ$2&amp;"_"&amp;$AF84,データシート2!$A$1:$SI$1,0),0)</f>
        <v>735</v>
      </c>
      <c r="AR84" s="867">
        <f>VLOOKUP($AG$3&amp;"_"&amp;AR$3,データシート2!$A:$SI,MATCH($AJ$2&amp;"_"&amp;$AF84,データシート2!$A$1:$SI$1,0),0)</f>
        <v>673</v>
      </c>
      <c r="AS84" s="868">
        <f>VLOOKUP($AG$3&amp;"_"&amp;AS$3,データシート2!$A:$SI,MATCH($AJ$2&amp;"_"&amp;$AF84,データシート2!$A$1:$SI$1,0),0)</f>
        <v>646</v>
      </c>
      <c r="AT84" s="866">
        <f>VLOOKUP($AG$3&amp;"_"&amp;AT$3,データシート2!$A:$SI,MATCH($AT$2&amp;"_"&amp;$AF84,データシート2!$A$1:$SI$1,0),0)</f>
        <v>4697.9595299999983</v>
      </c>
      <c r="AU84" s="866">
        <f>VLOOKUP($AG$3&amp;"_"&amp;AU$3,データシート2!$A:$SI,MATCH($AT$2&amp;"_"&amp;$AF84,データシート2!$A$1:$SI$1,0),0)</f>
        <v>4009.4920000000002</v>
      </c>
      <c r="AV84" s="866">
        <f>VLOOKUP($AG$3&amp;"_"&amp;AV$3,データシート2!$A:$SI,MATCH($AT$2&amp;"_"&amp;$AF84,データシート2!$A$1:$SI$1,0),0)</f>
        <v>3407.6379999999999</v>
      </c>
      <c r="AW84" s="866">
        <f>VLOOKUP($AG$3&amp;"_"&amp;AW$3,データシート2!$A:$SI,MATCH($AT$2&amp;"_"&amp;$AF84,データシート2!$A$1:$SI$1,0),0)</f>
        <v>4195.7640000000001</v>
      </c>
      <c r="AX84" s="866">
        <f>VLOOKUP($AG$3&amp;"_"&amp;AX$3,データシート2!$A:$SI,MATCH($AT$2&amp;"_"&amp;$AF84,データシート2!$A$1:$SI$1,0),0)</f>
        <v>4428.9933430000001</v>
      </c>
      <c r="AY84" s="866">
        <f>VLOOKUP($AG$3&amp;"_"&amp;AY$3,データシート2!$A:$SI,MATCH($AT$2&amp;"_"&amp;$AF84,データシート2!$A$1:$SI$1,0),0)</f>
        <v>4142.9669999999996</v>
      </c>
      <c r="AZ84" s="866">
        <f>VLOOKUP($AG$3&amp;"_"&amp;AZ$3,データシート2!$A:$SI,MATCH($AT$2&amp;"_"&amp;$AF84,データシート2!$A$1:$SI$1,0),0)</f>
        <v>3667.973</v>
      </c>
      <c r="BA84" s="866">
        <f>VLOOKUP($AG$3&amp;"_"&amp;BA$3,データシート2!$A:$SI,MATCH($AT$2&amp;"_"&amp;$AF84,データシート2!$A$1:$SI$1,0),0)</f>
        <v>3564.2449999999999</v>
      </c>
      <c r="BB84" s="866">
        <f>VLOOKUP($AG$3&amp;"_"&amp;BB$3,データシート2!$A:$SI,MATCH($AT$2&amp;"_"&amp;$AF84,データシート2!$A$1:$SI$1,0),0)</f>
        <v>3193.886</v>
      </c>
      <c r="BC84" s="869">
        <f>VLOOKUP($AG$3&amp;"_"&amp;BC$3,データシート2!$A:$SI,MATCH($AT$2&amp;"_"&amp;$AF84,データシート2!$A$1:$SI$1,0),0)</f>
        <v>2942.5880000000002</v>
      </c>
    </row>
    <row r="85" spans="2:55" s="842" customFormat="1" ht="16.5" customHeight="1">
      <c r="B85" s="833"/>
      <c r="C85" s="862">
        <v>57</v>
      </c>
      <c r="D85" s="863" t="s">
        <v>380</v>
      </c>
      <c r="E85" s="862"/>
      <c r="F85" s="864"/>
      <c r="G85" s="865">
        <f>VLOOKUP($D$3&amp;"_"&amp;G$3,データシート2!$A:$SI,MATCH($G$2&amp;"_"&amp;$C85,データシート2!$A$1:$SI$1,0),0)</f>
        <v>0</v>
      </c>
      <c r="H85" s="866">
        <f>VLOOKUP($D$3&amp;"_"&amp;H$3,データシート2!$A:$SI,MATCH($G$2&amp;"_"&amp;$C85,データシート2!$A$1:$SI$1,0),0)</f>
        <v>0</v>
      </c>
      <c r="I85" s="866">
        <f>VLOOKUP($D$3&amp;"_"&amp;I$3,データシート2!$A:$SI,MATCH($G$2&amp;"_"&amp;$C85,データシート2!$A$1:$SI$1,0),0)</f>
        <v>0</v>
      </c>
      <c r="J85" s="866">
        <f>VLOOKUP($D$3&amp;"_"&amp;J$3,データシート2!$A:$SI,MATCH($G$2&amp;"_"&amp;$C85,データシート2!$A$1:$SI$1,0),0)</f>
        <v>0</v>
      </c>
      <c r="K85" s="867">
        <f>VLOOKUP($D$3&amp;"_"&amp;K$3,データシート2!$A:$SI,MATCH($G$2&amp;"_"&amp;$C85,データシート2!$A$1:$SI$1,0),0)</f>
        <v>0</v>
      </c>
      <c r="L85" s="867">
        <f>VLOOKUP($D$3&amp;"_"&amp;L$3,データシート2!$A:$SI,MATCH($G$2&amp;"_"&amp;$C85,データシート2!$A$1:$SI$1,0),0)</f>
        <v>0</v>
      </c>
      <c r="M85" s="867">
        <f>VLOOKUP($D$3&amp;"_"&amp;M$3,データシート2!$A:$SI,MATCH($G$2&amp;"_"&amp;$C85,データシート2!$A$1:$SI$1,0),0)</f>
        <v>0</v>
      </c>
      <c r="N85" s="867">
        <f>VLOOKUP($D$3&amp;"_"&amp;N$3,データシート2!$A:$SI,MATCH($G$2&amp;"_"&amp;$C85,データシート2!$A$1:$SI$1,0),0)</f>
        <v>0</v>
      </c>
      <c r="O85" s="867">
        <f>VLOOKUP($D$3&amp;"_"&amp;O$3,データシート2!$A:$SI,MATCH($G$2&amp;"_"&amp;$C85,データシート2!$A$1:$SI$1,0),0)</f>
        <v>0</v>
      </c>
      <c r="P85" s="867">
        <f>VLOOKUP($D$3&amp;"_"&amp;P$3,データシート2!$A:$SI,MATCH($G$2&amp;"_"&amp;$C85,データシート2!$A$1:$SI$1,0),0)</f>
        <v>0</v>
      </c>
      <c r="Q85" s="868">
        <f>VLOOKUP($D$3&amp;"_"&amp;Q$3,データシート2!$A:$SI,MATCH($G$2&amp;"_"&amp;$C85,データシート2!$A$1:$SI$1,0),0)</f>
        <v>0</v>
      </c>
      <c r="R85" s="1056">
        <f>VLOOKUP($D$3&amp;"_"&amp;R$3,データシート2!$A:$SI,MATCH($R$2&amp;"_"&amp;$C85,データシート2!$A$1:$SI$1,0),0)</f>
        <v>0</v>
      </c>
      <c r="S85" s="1057">
        <f>VLOOKUP($D$3&amp;"_"&amp;S$3,データシート2!$A:$SI,MATCH($R$2&amp;"_"&amp;$C85,データシート2!$A$1:$SI$1,0),0)</f>
        <v>0</v>
      </c>
      <c r="T85" s="1057">
        <f>VLOOKUP($D$3&amp;"_"&amp;T$3,データシート2!$A:$SI,MATCH($R$2&amp;"_"&amp;$C85,データシート2!$A$1:$SI$1,0),0)</f>
        <v>0</v>
      </c>
      <c r="U85" s="1057">
        <f>VLOOKUP($D$3&amp;"_"&amp;U$3,データシート2!$A:$SI,MATCH($R$2&amp;"_"&amp;$C85,データシート2!$A$1:$SI$1,0),0)</f>
        <v>0</v>
      </c>
      <c r="V85" s="1057">
        <f>VLOOKUP($D$3&amp;"_"&amp;V$3,データシート2!$A:$SI,MATCH($R$2&amp;"_"&amp;$C85,データシート2!$A$1:$SI$1,0),0)</f>
        <v>0</v>
      </c>
      <c r="W85" s="1057">
        <f>VLOOKUP($D$3&amp;"_"&amp;W$3,データシート2!$A:$SI,MATCH($R$2&amp;"_"&amp;$C85,データシート2!$A$1:$SI$1,0),0)</f>
        <v>0</v>
      </c>
      <c r="X85" s="1057">
        <f>VLOOKUP($D$3&amp;"_"&amp;X$3,データシート2!$A:$SI,MATCH($R$2&amp;"_"&amp;$C85,データシート2!$A$1:$SI$1,0),0)</f>
        <v>0</v>
      </c>
      <c r="Y85" s="1057">
        <f>VLOOKUP($D$3&amp;"_"&amp;Y$3,データシート2!$A:$SI,MATCH($R$2&amp;"_"&amp;$C85,データシート2!$A$1:$SI$1,0),0)</f>
        <v>0</v>
      </c>
      <c r="Z85" s="1057">
        <f>VLOOKUP($D$3&amp;"_"&amp;Z$3,データシート2!$A:$SI,MATCH($R$2&amp;"_"&amp;$C85,データシート2!$A$1:$SI$1,0),0)</f>
        <v>0</v>
      </c>
      <c r="AA85" s="1057">
        <f>VLOOKUP($D$3&amp;"_"&amp;AA$3,データシート2!$A:$SI,MATCH($R$2&amp;"_"&amp;$C85,データシート2!$A$1:$SI$1,0),0)</f>
        <v>0</v>
      </c>
      <c r="AB85" s="1058">
        <f>VLOOKUP($D$3&amp;"_"&amp;AB$3,データシート2!$A:$SI,MATCH($R$2&amp;"_"&amp;$C85,データシート2!$A$1:$SI$1,0),0)</f>
        <v>0</v>
      </c>
      <c r="AE85" s="833" t="str">
        <f t="shared" si="13"/>
        <v/>
      </c>
      <c r="AF85" s="862">
        <f t="shared" si="11"/>
        <v>57</v>
      </c>
      <c r="AG85" s="863" t="str">
        <f t="shared" si="12"/>
        <v>織物・衣服・身の回り品小売業</v>
      </c>
      <c r="AH85" s="862" t="str">
        <f t="shared" si="12"/>
        <v/>
      </c>
      <c r="AI85" s="864" t="str">
        <f t="shared" si="12"/>
        <v/>
      </c>
      <c r="AJ85" s="865">
        <f>VLOOKUP($AG$3&amp;"_"&amp;AJ$3,データシート2!$A:$SI,MATCH($AJ$2&amp;"_"&amp;$AF85,データシート2!$A$1:$SI$1,0),0)</f>
        <v>3</v>
      </c>
      <c r="AK85" s="866">
        <f>VLOOKUP($AG$3&amp;"_"&amp;AK$3,データシート2!$A:$SI,MATCH($AJ$2&amp;"_"&amp;$AF85,データシート2!$A$1:$SI$1,0),0)</f>
        <v>3</v>
      </c>
      <c r="AL85" s="866">
        <f>VLOOKUP($AG$3&amp;"_"&amp;AL$3,データシート2!$A:$SI,MATCH($AJ$2&amp;"_"&amp;$AF85,データシート2!$A$1:$SI$1,0),0)</f>
        <v>1</v>
      </c>
      <c r="AM85" s="866">
        <f>VLOOKUP($AG$3&amp;"_"&amp;AM$3,データシート2!$A:$SI,MATCH($AJ$2&amp;"_"&amp;$AF85,データシート2!$A$1:$SI$1,0),0)</f>
        <v>1</v>
      </c>
      <c r="AN85" s="867">
        <f>VLOOKUP($AG$3&amp;"_"&amp;AN$3,データシート2!$A:$SI,MATCH($AJ$2&amp;"_"&amp;$AF85,データシート2!$A$1:$SI$1,0),0)</f>
        <v>0</v>
      </c>
      <c r="AO85" s="867">
        <f>VLOOKUP($AG$3&amp;"_"&amp;AO$3,データシート2!$A:$SI,MATCH($AJ$2&amp;"_"&amp;$AF85,データシート2!$A$1:$SI$1,0),0)</f>
        <v>0</v>
      </c>
      <c r="AP85" s="867">
        <f>VLOOKUP($AG$3&amp;"_"&amp;AP$3,データシート2!$A:$SI,MATCH($AJ$2&amp;"_"&amp;$AF85,データシート2!$A$1:$SI$1,0),0)</f>
        <v>0</v>
      </c>
      <c r="AQ85" s="867">
        <f>VLOOKUP($AG$3&amp;"_"&amp;AQ$3,データシート2!$A:$SI,MATCH($AJ$2&amp;"_"&amp;$AF85,データシート2!$A$1:$SI$1,0),0)</f>
        <v>0</v>
      </c>
      <c r="AR85" s="867">
        <f>VLOOKUP($AG$3&amp;"_"&amp;AR$3,データシート2!$A:$SI,MATCH($AJ$2&amp;"_"&amp;$AF85,データシート2!$A$1:$SI$1,0),0)</f>
        <v>0</v>
      </c>
      <c r="AS85" s="868">
        <f>VLOOKUP($AG$3&amp;"_"&amp;AS$3,データシート2!$A:$SI,MATCH($AJ$2&amp;"_"&amp;$AF85,データシート2!$A$1:$SI$1,0),0)</f>
        <v>1</v>
      </c>
      <c r="AT85" s="866">
        <f>VLOOKUP($AG$3&amp;"_"&amp;AT$3,データシート2!$A:$SI,MATCH($AT$2&amp;"_"&amp;$AF85,データシート2!$A$1:$SI$1,0),0)</f>
        <v>13.440000000000001</v>
      </c>
      <c r="AU85" s="866">
        <f>VLOOKUP($AG$3&amp;"_"&amp;AU$3,データシート2!$A:$SI,MATCH($AT$2&amp;"_"&amp;$AF85,データシート2!$A$1:$SI$1,0),0)</f>
        <v>13.917</v>
      </c>
      <c r="AV85" s="866">
        <f>VLOOKUP($AG$3&amp;"_"&amp;AV$3,データシート2!$A:$SI,MATCH($AT$2&amp;"_"&amp;$AF85,データシート2!$A$1:$SI$1,0),0)</f>
        <v>2.14</v>
      </c>
      <c r="AW85" s="866">
        <f>VLOOKUP($AG$3&amp;"_"&amp;AW$3,データシート2!$A:$SI,MATCH($AT$2&amp;"_"&amp;$AF85,データシート2!$A$1:$SI$1,0),0)</f>
        <v>3.5979999999999999</v>
      </c>
      <c r="AX85" s="866">
        <f>VLOOKUP($AG$3&amp;"_"&amp;AX$3,データシート2!$A:$SI,MATCH($AT$2&amp;"_"&amp;$AF85,データシート2!$A$1:$SI$1,0),0)</f>
        <v>0</v>
      </c>
      <c r="AY85" s="866">
        <f>VLOOKUP($AG$3&amp;"_"&amp;AY$3,データシート2!$A:$SI,MATCH($AT$2&amp;"_"&amp;$AF85,データシート2!$A$1:$SI$1,0),0)</f>
        <v>0</v>
      </c>
      <c r="AZ85" s="866">
        <f>VLOOKUP($AG$3&amp;"_"&amp;AZ$3,データシート2!$A:$SI,MATCH($AT$2&amp;"_"&amp;$AF85,データシート2!$A$1:$SI$1,0),0)</f>
        <v>0</v>
      </c>
      <c r="BA85" s="866">
        <f>VLOOKUP($AG$3&amp;"_"&amp;BA$3,データシート2!$A:$SI,MATCH($AT$2&amp;"_"&amp;$AF85,データシート2!$A$1:$SI$1,0),0)</f>
        <v>0</v>
      </c>
      <c r="BB85" s="866">
        <f>VLOOKUP($AG$3&amp;"_"&amp;BB$3,データシート2!$A:$SI,MATCH($AT$2&amp;"_"&amp;$AF85,データシート2!$A$1:$SI$1,0),0)</f>
        <v>0</v>
      </c>
      <c r="BC85" s="869">
        <f>VLOOKUP($AG$3&amp;"_"&amp;BC$3,データシート2!$A:$SI,MATCH($AT$2&amp;"_"&amp;$AF85,データシート2!$A$1:$SI$1,0),0)</f>
        <v>6.4290000000000003</v>
      </c>
    </row>
    <row r="86" spans="2:55" s="842" customFormat="1" ht="16.5" customHeight="1">
      <c r="B86" s="833"/>
      <c r="C86" s="862">
        <v>58</v>
      </c>
      <c r="D86" s="863" t="s">
        <v>381</v>
      </c>
      <c r="E86" s="862"/>
      <c r="F86" s="864"/>
      <c r="G86" s="865">
        <f>VLOOKUP($D$3&amp;"_"&amp;G$3,データシート2!$A:$SI,MATCH($G$2&amp;"_"&amp;$C86,データシート2!$A$1:$SI$1,0),0)</f>
        <v>0</v>
      </c>
      <c r="H86" s="866">
        <f>VLOOKUP($D$3&amp;"_"&amp;H$3,データシート2!$A:$SI,MATCH($G$2&amp;"_"&amp;$C86,データシート2!$A$1:$SI$1,0),0)</f>
        <v>0</v>
      </c>
      <c r="I86" s="866">
        <f>VLOOKUP($D$3&amp;"_"&amp;I$3,データシート2!$A:$SI,MATCH($G$2&amp;"_"&amp;$C86,データシート2!$A$1:$SI$1,0),0)</f>
        <v>0</v>
      </c>
      <c r="J86" s="866">
        <f>VLOOKUP($D$3&amp;"_"&amp;J$3,データシート2!$A:$SI,MATCH($G$2&amp;"_"&amp;$C86,データシート2!$A$1:$SI$1,0),0)</f>
        <v>0</v>
      </c>
      <c r="K86" s="867">
        <f>VLOOKUP($D$3&amp;"_"&amp;K$3,データシート2!$A:$SI,MATCH($G$2&amp;"_"&amp;$C86,データシート2!$A$1:$SI$1,0),0)</f>
        <v>0</v>
      </c>
      <c r="L86" s="867">
        <f>VLOOKUP($D$3&amp;"_"&amp;L$3,データシート2!$A:$SI,MATCH($G$2&amp;"_"&amp;$C86,データシート2!$A$1:$SI$1,0),0)</f>
        <v>0</v>
      </c>
      <c r="M86" s="867">
        <f>VLOOKUP($D$3&amp;"_"&amp;M$3,データシート2!$A:$SI,MATCH($G$2&amp;"_"&amp;$C86,データシート2!$A$1:$SI$1,0),0)</f>
        <v>0</v>
      </c>
      <c r="N86" s="867">
        <f>VLOOKUP($D$3&amp;"_"&amp;N$3,データシート2!$A:$SI,MATCH($G$2&amp;"_"&amp;$C86,データシート2!$A$1:$SI$1,0),0)</f>
        <v>0</v>
      </c>
      <c r="O86" s="867">
        <f>VLOOKUP($D$3&amp;"_"&amp;O$3,データシート2!$A:$SI,MATCH($G$2&amp;"_"&amp;$C86,データシート2!$A$1:$SI$1,0),0)</f>
        <v>0</v>
      </c>
      <c r="P86" s="867">
        <f>VLOOKUP($D$3&amp;"_"&amp;P$3,データシート2!$A:$SI,MATCH($G$2&amp;"_"&amp;$C86,データシート2!$A$1:$SI$1,0),0)</f>
        <v>0</v>
      </c>
      <c r="Q86" s="868">
        <f>VLOOKUP($D$3&amp;"_"&amp;Q$3,データシート2!$A:$SI,MATCH($G$2&amp;"_"&amp;$C86,データシート2!$A$1:$SI$1,0),0)</f>
        <v>0</v>
      </c>
      <c r="R86" s="1056">
        <f>VLOOKUP($D$3&amp;"_"&amp;R$3,データシート2!$A:$SI,MATCH($R$2&amp;"_"&amp;$C86,データシート2!$A$1:$SI$1,0),0)</f>
        <v>0</v>
      </c>
      <c r="S86" s="1057">
        <f>VLOOKUP($D$3&amp;"_"&amp;S$3,データシート2!$A:$SI,MATCH($R$2&amp;"_"&amp;$C86,データシート2!$A$1:$SI$1,0),0)</f>
        <v>0</v>
      </c>
      <c r="T86" s="1057">
        <f>VLOOKUP($D$3&amp;"_"&amp;T$3,データシート2!$A:$SI,MATCH($R$2&amp;"_"&amp;$C86,データシート2!$A$1:$SI$1,0),0)</f>
        <v>0</v>
      </c>
      <c r="U86" s="1057">
        <f>VLOOKUP($D$3&amp;"_"&amp;U$3,データシート2!$A:$SI,MATCH($R$2&amp;"_"&amp;$C86,データシート2!$A$1:$SI$1,0),0)</f>
        <v>0</v>
      </c>
      <c r="V86" s="1057">
        <f>VLOOKUP($D$3&amp;"_"&amp;V$3,データシート2!$A:$SI,MATCH($R$2&amp;"_"&amp;$C86,データシート2!$A$1:$SI$1,0),0)</f>
        <v>0</v>
      </c>
      <c r="W86" s="1057">
        <f>VLOOKUP($D$3&amp;"_"&amp;W$3,データシート2!$A:$SI,MATCH($R$2&amp;"_"&amp;$C86,データシート2!$A$1:$SI$1,0),0)</f>
        <v>0</v>
      </c>
      <c r="X86" s="1057">
        <f>VLOOKUP($D$3&amp;"_"&amp;X$3,データシート2!$A:$SI,MATCH($R$2&amp;"_"&amp;$C86,データシート2!$A$1:$SI$1,0),0)</f>
        <v>0</v>
      </c>
      <c r="Y86" s="1057">
        <f>VLOOKUP($D$3&amp;"_"&amp;Y$3,データシート2!$A:$SI,MATCH($R$2&amp;"_"&amp;$C86,データシート2!$A$1:$SI$1,0),0)</f>
        <v>0</v>
      </c>
      <c r="Z86" s="1057">
        <f>VLOOKUP($D$3&amp;"_"&amp;Z$3,データシート2!$A:$SI,MATCH($R$2&amp;"_"&amp;$C86,データシート2!$A$1:$SI$1,0),0)</f>
        <v>0</v>
      </c>
      <c r="AA86" s="1057">
        <f>VLOOKUP($D$3&amp;"_"&amp;AA$3,データシート2!$A:$SI,MATCH($R$2&amp;"_"&amp;$C86,データシート2!$A$1:$SI$1,0),0)</f>
        <v>0</v>
      </c>
      <c r="AB86" s="1058">
        <f>VLOOKUP($D$3&amp;"_"&amp;AB$3,データシート2!$A:$SI,MATCH($R$2&amp;"_"&amp;$C86,データシート2!$A$1:$SI$1,0),0)</f>
        <v>0</v>
      </c>
      <c r="AE86" s="833" t="str">
        <f t="shared" si="13"/>
        <v/>
      </c>
      <c r="AF86" s="862">
        <f t="shared" si="11"/>
        <v>58</v>
      </c>
      <c r="AG86" s="863" t="str">
        <f t="shared" si="12"/>
        <v>飲食料品小売業</v>
      </c>
      <c r="AH86" s="862" t="str">
        <f t="shared" si="12"/>
        <v/>
      </c>
      <c r="AI86" s="864" t="str">
        <f t="shared" si="12"/>
        <v/>
      </c>
      <c r="AJ86" s="865">
        <f>VLOOKUP($AG$3&amp;"_"&amp;AJ$3,データシート2!$A:$SI,MATCH($AJ$2&amp;"_"&amp;$AF86,データシート2!$A$1:$SI$1,0),0)</f>
        <v>6</v>
      </c>
      <c r="AK86" s="866">
        <f>VLOOKUP($AG$3&amp;"_"&amp;AK$3,データシート2!$A:$SI,MATCH($AJ$2&amp;"_"&amp;$AF86,データシート2!$A$1:$SI$1,0),0)</f>
        <v>10</v>
      </c>
      <c r="AL86" s="866">
        <f>VLOOKUP($AG$3&amp;"_"&amp;AL$3,データシート2!$A:$SI,MATCH($AJ$2&amp;"_"&amp;$AF86,データシート2!$A$1:$SI$1,0),0)</f>
        <v>13</v>
      </c>
      <c r="AM86" s="866">
        <f>VLOOKUP($AG$3&amp;"_"&amp;AM$3,データシート2!$A:$SI,MATCH($AJ$2&amp;"_"&amp;$AF86,データシート2!$A$1:$SI$1,0),0)</f>
        <v>14</v>
      </c>
      <c r="AN86" s="867">
        <f>VLOOKUP($AG$3&amp;"_"&amp;AN$3,データシート2!$A:$SI,MATCH($AJ$2&amp;"_"&amp;$AF86,データシート2!$A$1:$SI$1,0),0)</f>
        <v>14</v>
      </c>
      <c r="AO86" s="867">
        <f>VLOOKUP($AG$3&amp;"_"&amp;AO$3,データシート2!$A:$SI,MATCH($AJ$2&amp;"_"&amp;$AF86,データシート2!$A$1:$SI$1,0),0)</f>
        <v>12</v>
      </c>
      <c r="AP86" s="867">
        <f>VLOOKUP($AG$3&amp;"_"&amp;AP$3,データシート2!$A:$SI,MATCH($AJ$2&amp;"_"&amp;$AF86,データシート2!$A$1:$SI$1,0),0)</f>
        <v>12</v>
      </c>
      <c r="AQ86" s="867">
        <f>VLOOKUP($AG$3&amp;"_"&amp;AQ$3,データシート2!$A:$SI,MATCH($AJ$2&amp;"_"&amp;$AF86,データシート2!$A$1:$SI$1,0),0)</f>
        <v>14</v>
      </c>
      <c r="AR86" s="867">
        <f>VLOOKUP($AG$3&amp;"_"&amp;AR$3,データシート2!$A:$SI,MATCH($AJ$2&amp;"_"&amp;$AF86,データシート2!$A$1:$SI$1,0),0)</f>
        <v>13</v>
      </c>
      <c r="AS86" s="868">
        <f>VLOOKUP($AG$3&amp;"_"&amp;AS$3,データシート2!$A:$SI,MATCH($AJ$2&amp;"_"&amp;$AF86,データシート2!$A$1:$SI$1,0),0)</f>
        <v>14</v>
      </c>
      <c r="AT86" s="866">
        <f>VLOOKUP($AG$3&amp;"_"&amp;AT$3,データシート2!$A:$SI,MATCH($AT$2&amp;"_"&amp;$AF86,データシート2!$A$1:$SI$1,0),0)</f>
        <v>19.335000000000001</v>
      </c>
      <c r="AU86" s="866">
        <f>VLOOKUP($AG$3&amp;"_"&amp;AU$3,データシート2!$A:$SI,MATCH($AT$2&amp;"_"&amp;$AF86,データシート2!$A$1:$SI$1,0),0)</f>
        <v>33.32</v>
      </c>
      <c r="AV86" s="866">
        <f>VLOOKUP($AG$3&amp;"_"&amp;AV$3,データシート2!$A:$SI,MATCH($AT$2&amp;"_"&amp;$AF86,データシート2!$A$1:$SI$1,0),0)</f>
        <v>44.887</v>
      </c>
      <c r="AW86" s="866">
        <f>VLOOKUP($AG$3&amp;"_"&amp;AW$3,データシート2!$A:$SI,MATCH($AT$2&amp;"_"&amp;$AF86,データシート2!$A$1:$SI$1,0),0)</f>
        <v>50.454999999999998</v>
      </c>
      <c r="AX86" s="866">
        <f>VLOOKUP($AG$3&amp;"_"&amp;AX$3,データシート2!$A:$SI,MATCH($AT$2&amp;"_"&amp;$AF86,データシート2!$A$1:$SI$1,0),0)</f>
        <v>56.686999999999998</v>
      </c>
      <c r="AY86" s="866">
        <f>VLOOKUP($AG$3&amp;"_"&amp;AY$3,データシート2!$A:$SI,MATCH($AT$2&amp;"_"&amp;$AF86,データシート2!$A$1:$SI$1,0),0)</f>
        <v>42.642000000000003</v>
      </c>
      <c r="AZ86" s="866">
        <f>VLOOKUP($AG$3&amp;"_"&amp;AZ$3,データシート2!$A:$SI,MATCH($AT$2&amp;"_"&amp;$AF86,データシート2!$A$1:$SI$1,0),0)</f>
        <v>39.872999999999998</v>
      </c>
      <c r="BA86" s="866">
        <f>VLOOKUP($AG$3&amp;"_"&amp;BA$3,データシート2!$A:$SI,MATCH($AT$2&amp;"_"&amp;$AF86,データシート2!$A$1:$SI$1,0),0)</f>
        <v>48.579000000000001</v>
      </c>
      <c r="BB86" s="866">
        <f>VLOOKUP($AG$3&amp;"_"&amp;BB$3,データシート2!$A:$SI,MATCH($AT$2&amp;"_"&amp;$AF86,データシート2!$A$1:$SI$1,0),0)</f>
        <v>36.134</v>
      </c>
      <c r="BC86" s="869">
        <f>VLOOKUP($AG$3&amp;"_"&amp;BC$3,データシート2!$A:$SI,MATCH($AT$2&amp;"_"&amp;$AF86,データシート2!$A$1:$SI$1,0),0)</f>
        <v>47.970999999999997</v>
      </c>
    </row>
    <row r="87" spans="2:55" s="842" customFormat="1" ht="16.5" customHeight="1">
      <c r="B87" s="833"/>
      <c r="C87" s="862">
        <v>59</v>
      </c>
      <c r="D87" s="863" t="s">
        <v>382</v>
      </c>
      <c r="E87" s="862"/>
      <c r="F87" s="864"/>
      <c r="G87" s="865">
        <f>VLOOKUP($D$3&amp;"_"&amp;G$3,データシート2!$A:$SI,MATCH($G$2&amp;"_"&amp;$C87,データシート2!$A$1:$SI$1,0),0)</f>
        <v>0</v>
      </c>
      <c r="H87" s="866">
        <f>VLOOKUP($D$3&amp;"_"&amp;H$3,データシート2!$A:$SI,MATCH($G$2&amp;"_"&amp;$C87,データシート2!$A$1:$SI$1,0),0)</f>
        <v>0</v>
      </c>
      <c r="I87" s="866">
        <f>VLOOKUP($D$3&amp;"_"&amp;I$3,データシート2!$A:$SI,MATCH($G$2&amp;"_"&amp;$C87,データシート2!$A$1:$SI$1,0),0)</f>
        <v>0</v>
      </c>
      <c r="J87" s="866">
        <f>VLOOKUP($D$3&amp;"_"&amp;J$3,データシート2!$A:$SI,MATCH($G$2&amp;"_"&amp;$C87,データシート2!$A$1:$SI$1,0),0)</f>
        <v>0</v>
      </c>
      <c r="K87" s="867">
        <f>VLOOKUP($D$3&amp;"_"&amp;K$3,データシート2!$A:$SI,MATCH($G$2&amp;"_"&amp;$C87,データシート2!$A$1:$SI$1,0),0)</f>
        <v>0</v>
      </c>
      <c r="L87" s="867">
        <f>VLOOKUP($D$3&amp;"_"&amp;L$3,データシート2!$A:$SI,MATCH($G$2&amp;"_"&amp;$C87,データシート2!$A$1:$SI$1,0),0)</f>
        <v>0</v>
      </c>
      <c r="M87" s="867">
        <f>VLOOKUP($D$3&amp;"_"&amp;M$3,データシート2!$A:$SI,MATCH($G$2&amp;"_"&amp;$C87,データシート2!$A$1:$SI$1,0),0)</f>
        <v>0</v>
      </c>
      <c r="N87" s="867">
        <f>VLOOKUP($D$3&amp;"_"&amp;N$3,データシート2!$A:$SI,MATCH($G$2&amp;"_"&amp;$C87,データシート2!$A$1:$SI$1,0),0)</f>
        <v>0</v>
      </c>
      <c r="O87" s="867">
        <f>VLOOKUP($D$3&amp;"_"&amp;O$3,データシート2!$A:$SI,MATCH($G$2&amp;"_"&amp;$C87,データシート2!$A$1:$SI$1,0),0)</f>
        <v>0</v>
      </c>
      <c r="P87" s="867">
        <f>VLOOKUP($D$3&amp;"_"&amp;P$3,データシート2!$A:$SI,MATCH($G$2&amp;"_"&amp;$C87,データシート2!$A$1:$SI$1,0),0)</f>
        <v>0</v>
      </c>
      <c r="Q87" s="868">
        <f>VLOOKUP($D$3&amp;"_"&amp;Q$3,データシート2!$A:$SI,MATCH($G$2&amp;"_"&amp;$C87,データシート2!$A$1:$SI$1,0),0)</f>
        <v>0</v>
      </c>
      <c r="R87" s="1056">
        <f>VLOOKUP($D$3&amp;"_"&amp;R$3,データシート2!$A:$SI,MATCH($R$2&amp;"_"&amp;$C87,データシート2!$A$1:$SI$1,0),0)</f>
        <v>0</v>
      </c>
      <c r="S87" s="1057">
        <f>VLOOKUP($D$3&amp;"_"&amp;S$3,データシート2!$A:$SI,MATCH($R$2&amp;"_"&amp;$C87,データシート2!$A$1:$SI$1,0),0)</f>
        <v>0</v>
      </c>
      <c r="T87" s="1057">
        <f>VLOOKUP($D$3&amp;"_"&amp;T$3,データシート2!$A:$SI,MATCH($R$2&amp;"_"&amp;$C87,データシート2!$A$1:$SI$1,0),0)</f>
        <v>0</v>
      </c>
      <c r="U87" s="1057">
        <f>VLOOKUP($D$3&amp;"_"&amp;U$3,データシート2!$A:$SI,MATCH($R$2&amp;"_"&amp;$C87,データシート2!$A$1:$SI$1,0),0)</f>
        <v>0</v>
      </c>
      <c r="V87" s="1057">
        <f>VLOOKUP($D$3&amp;"_"&amp;V$3,データシート2!$A:$SI,MATCH($R$2&amp;"_"&amp;$C87,データシート2!$A$1:$SI$1,0),0)</f>
        <v>0</v>
      </c>
      <c r="W87" s="1057">
        <f>VLOOKUP($D$3&amp;"_"&amp;W$3,データシート2!$A:$SI,MATCH($R$2&amp;"_"&amp;$C87,データシート2!$A$1:$SI$1,0),0)</f>
        <v>0</v>
      </c>
      <c r="X87" s="1057">
        <f>VLOOKUP($D$3&amp;"_"&amp;X$3,データシート2!$A:$SI,MATCH($R$2&amp;"_"&amp;$C87,データシート2!$A$1:$SI$1,0),0)</f>
        <v>0</v>
      </c>
      <c r="Y87" s="1057">
        <f>VLOOKUP($D$3&amp;"_"&amp;Y$3,データシート2!$A:$SI,MATCH($R$2&amp;"_"&amp;$C87,データシート2!$A$1:$SI$1,0),0)</f>
        <v>0</v>
      </c>
      <c r="Z87" s="1057">
        <f>VLOOKUP($D$3&amp;"_"&amp;Z$3,データシート2!$A:$SI,MATCH($R$2&amp;"_"&amp;$C87,データシート2!$A$1:$SI$1,0),0)</f>
        <v>0</v>
      </c>
      <c r="AA87" s="1057">
        <f>VLOOKUP($D$3&amp;"_"&amp;AA$3,データシート2!$A:$SI,MATCH($R$2&amp;"_"&amp;$C87,データシート2!$A$1:$SI$1,0),0)</f>
        <v>0</v>
      </c>
      <c r="AB87" s="1058">
        <f>VLOOKUP($D$3&amp;"_"&amp;AB$3,データシート2!$A:$SI,MATCH($R$2&amp;"_"&amp;$C87,データシート2!$A$1:$SI$1,0),0)</f>
        <v>0</v>
      </c>
      <c r="AE87" s="833" t="str">
        <f t="shared" si="13"/>
        <v/>
      </c>
      <c r="AF87" s="862">
        <f t="shared" si="11"/>
        <v>59</v>
      </c>
      <c r="AG87" s="863" t="str">
        <f t="shared" si="12"/>
        <v>機械器具小売業</v>
      </c>
      <c r="AH87" s="862" t="str">
        <f t="shared" si="12"/>
        <v/>
      </c>
      <c r="AI87" s="864" t="str">
        <f t="shared" si="12"/>
        <v/>
      </c>
      <c r="AJ87" s="865">
        <f>VLOOKUP($AG$3&amp;"_"&amp;AJ$3,データシート2!$A:$SI,MATCH($AJ$2&amp;"_"&amp;$AF87,データシート2!$A$1:$SI$1,0),0)</f>
        <v>5</v>
      </c>
      <c r="AK87" s="866">
        <f>VLOOKUP($AG$3&amp;"_"&amp;AK$3,データシート2!$A:$SI,MATCH($AJ$2&amp;"_"&amp;$AF87,データシート2!$A$1:$SI$1,0),0)</f>
        <v>5</v>
      </c>
      <c r="AL87" s="866">
        <f>VLOOKUP($AG$3&amp;"_"&amp;AL$3,データシート2!$A:$SI,MATCH($AJ$2&amp;"_"&amp;$AF87,データシート2!$A$1:$SI$1,0),0)</f>
        <v>5</v>
      </c>
      <c r="AM87" s="866">
        <f>VLOOKUP($AG$3&amp;"_"&amp;AM$3,データシート2!$A:$SI,MATCH($AJ$2&amp;"_"&amp;$AF87,データシート2!$A$1:$SI$1,0),0)</f>
        <v>5</v>
      </c>
      <c r="AN87" s="867">
        <f>VLOOKUP($AG$3&amp;"_"&amp;AN$3,データシート2!$A:$SI,MATCH($AJ$2&amp;"_"&amp;$AF87,データシート2!$A$1:$SI$1,0),0)</f>
        <v>5</v>
      </c>
      <c r="AO87" s="867">
        <f>VLOOKUP($AG$3&amp;"_"&amp;AO$3,データシート2!$A:$SI,MATCH($AJ$2&amp;"_"&amp;$AF87,データシート2!$A$1:$SI$1,0),0)</f>
        <v>5</v>
      </c>
      <c r="AP87" s="867">
        <f>VLOOKUP($AG$3&amp;"_"&amp;AP$3,データシート2!$A:$SI,MATCH($AJ$2&amp;"_"&amp;$AF87,データシート2!$A$1:$SI$1,0),0)</f>
        <v>5</v>
      </c>
      <c r="AQ87" s="867">
        <f>VLOOKUP($AG$3&amp;"_"&amp;AQ$3,データシート2!$A:$SI,MATCH($AJ$2&amp;"_"&amp;$AF87,データシート2!$A$1:$SI$1,0),0)</f>
        <v>4</v>
      </c>
      <c r="AR87" s="867">
        <f>VLOOKUP($AG$3&amp;"_"&amp;AR$3,データシート2!$A:$SI,MATCH($AJ$2&amp;"_"&amp;$AF87,データシート2!$A$1:$SI$1,0),0)</f>
        <v>5</v>
      </c>
      <c r="AS87" s="868">
        <f>VLOOKUP($AG$3&amp;"_"&amp;AS$3,データシート2!$A:$SI,MATCH($AJ$2&amp;"_"&amp;$AF87,データシート2!$A$1:$SI$1,0),0)</f>
        <v>4</v>
      </c>
      <c r="AT87" s="866">
        <f>VLOOKUP($AG$3&amp;"_"&amp;AT$3,データシート2!$A:$SI,MATCH($AT$2&amp;"_"&amp;$AF87,データシート2!$A$1:$SI$1,0),0)</f>
        <v>19.419999999999998</v>
      </c>
      <c r="AU87" s="866">
        <f>VLOOKUP($AG$3&amp;"_"&amp;AU$3,データシート2!$A:$SI,MATCH($AT$2&amp;"_"&amp;$AF87,データシート2!$A$1:$SI$1,0),0)</f>
        <v>24.41</v>
      </c>
      <c r="AV87" s="866">
        <f>VLOOKUP($AG$3&amp;"_"&amp;AV$3,データシート2!$A:$SI,MATCH($AT$2&amp;"_"&amp;$AF87,データシート2!$A$1:$SI$1,0),0)</f>
        <v>19.876999999999999</v>
      </c>
      <c r="AW87" s="866">
        <f>VLOOKUP($AG$3&amp;"_"&amp;AW$3,データシート2!$A:$SI,MATCH($AT$2&amp;"_"&amp;$AF87,データシート2!$A$1:$SI$1,0),0)</f>
        <v>22.331</v>
      </c>
      <c r="AX87" s="866">
        <f>VLOOKUP($AG$3&amp;"_"&amp;AX$3,データシート2!$A:$SI,MATCH($AT$2&amp;"_"&amp;$AF87,データシート2!$A$1:$SI$1,0),0)</f>
        <v>22.635000000000002</v>
      </c>
      <c r="AY87" s="866">
        <f>VLOOKUP($AG$3&amp;"_"&amp;AY$3,データシート2!$A:$SI,MATCH($AT$2&amp;"_"&amp;$AF87,データシート2!$A$1:$SI$1,0),0)</f>
        <v>23.279</v>
      </c>
      <c r="AZ87" s="866">
        <f>VLOOKUP($AG$3&amp;"_"&amp;AZ$3,データシート2!$A:$SI,MATCH($AT$2&amp;"_"&amp;$AF87,データシート2!$A$1:$SI$1,0),0)</f>
        <v>19.276</v>
      </c>
      <c r="BA87" s="866">
        <f>VLOOKUP($AG$3&amp;"_"&amp;BA$3,データシート2!$A:$SI,MATCH($AT$2&amp;"_"&amp;$AF87,データシート2!$A$1:$SI$1,0),0)</f>
        <v>14.435</v>
      </c>
      <c r="BB87" s="866">
        <f>VLOOKUP($AG$3&amp;"_"&amp;BB$3,データシート2!$A:$SI,MATCH($AT$2&amp;"_"&amp;$AF87,データシート2!$A$1:$SI$1,0),0)</f>
        <v>20.373999999999999</v>
      </c>
      <c r="BC87" s="869">
        <f>VLOOKUP($AG$3&amp;"_"&amp;BC$3,データシート2!$A:$SI,MATCH($AT$2&amp;"_"&amp;$AF87,データシート2!$A$1:$SI$1,0),0)</f>
        <v>14.634</v>
      </c>
    </row>
    <row r="88" spans="2:55" s="842" customFormat="1" ht="16.5" customHeight="1">
      <c r="B88" s="833"/>
      <c r="C88" s="862">
        <v>60</v>
      </c>
      <c r="D88" s="863" t="s">
        <v>383</v>
      </c>
      <c r="E88" s="862"/>
      <c r="F88" s="864"/>
      <c r="G88" s="865">
        <f>VLOOKUP($D$3&amp;"_"&amp;G$3,データシート2!$A:$SI,MATCH($G$2&amp;"_"&amp;$C88,データシート2!$A$1:$SI$1,0),0)</f>
        <v>0</v>
      </c>
      <c r="H88" s="866">
        <f>VLOOKUP($D$3&amp;"_"&amp;H$3,データシート2!$A:$SI,MATCH($G$2&amp;"_"&amp;$C88,データシート2!$A$1:$SI$1,0),0)</f>
        <v>0</v>
      </c>
      <c r="I88" s="866">
        <f>VLOOKUP($D$3&amp;"_"&amp;I$3,データシート2!$A:$SI,MATCH($G$2&amp;"_"&amp;$C88,データシート2!$A$1:$SI$1,0),0)</f>
        <v>0</v>
      </c>
      <c r="J88" s="866">
        <f>VLOOKUP($D$3&amp;"_"&amp;J$3,データシート2!$A:$SI,MATCH($G$2&amp;"_"&amp;$C88,データシート2!$A$1:$SI$1,0),0)</f>
        <v>0</v>
      </c>
      <c r="K88" s="867">
        <f>VLOOKUP($D$3&amp;"_"&amp;K$3,データシート2!$A:$SI,MATCH($G$2&amp;"_"&amp;$C88,データシート2!$A$1:$SI$1,0),0)</f>
        <v>0</v>
      </c>
      <c r="L88" s="867">
        <f>VLOOKUP($D$3&amp;"_"&amp;L$3,データシート2!$A:$SI,MATCH($G$2&amp;"_"&amp;$C88,データシート2!$A$1:$SI$1,0),0)</f>
        <v>0</v>
      </c>
      <c r="M88" s="867">
        <f>VLOOKUP($D$3&amp;"_"&amp;M$3,データシート2!$A:$SI,MATCH($G$2&amp;"_"&amp;$C88,データシート2!$A$1:$SI$1,0),0)</f>
        <v>0</v>
      </c>
      <c r="N88" s="867">
        <f>VLOOKUP($D$3&amp;"_"&amp;N$3,データシート2!$A:$SI,MATCH($G$2&amp;"_"&amp;$C88,データシート2!$A$1:$SI$1,0),0)</f>
        <v>0</v>
      </c>
      <c r="O88" s="867">
        <f>VLOOKUP($D$3&amp;"_"&amp;O$3,データシート2!$A:$SI,MATCH($G$2&amp;"_"&amp;$C88,データシート2!$A$1:$SI$1,0),0)</f>
        <v>0</v>
      </c>
      <c r="P88" s="867">
        <f>VLOOKUP($D$3&amp;"_"&amp;P$3,データシート2!$A:$SI,MATCH($G$2&amp;"_"&amp;$C88,データシート2!$A$1:$SI$1,0),0)</f>
        <v>0</v>
      </c>
      <c r="Q88" s="868">
        <f>VLOOKUP($D$3&amp;"_"&amp;Q$3,データシート2!$A:$SI,MATCH($G$2&amp;"_"&amp;$C88,データシート2!$A$1:$SI$1,0),0)</f>
        <v>0</v>
      </c>
      <c r="R88" s="1056">
        <f>VLOOKUP($D$3&amp;"_"&amp;R$3,データシート2!$A:$SI,MATCH($R$2&amp;"_"&amp;$C88,データシート2!$A$1:$SI$1,0),0)</f>
        <v>0</v>
      </c>
      <c r="S88" s="1057">
        <f>VLOOKUP($D$3&amp;"_"&amp;S$3,データシート2!$A:$SI,MATCH($R$2&amp;"_"&amp;$C88,データシート2!$A$1:$SI$1,0),0)</f>
        <v>0</v>
      </c>
      <c r="T88" s="1057">
        <f>VLOOKUP($D$3&amp;"_"&amp;T$3,データシート2!$A:$SI,MATCH($R$2&amp;"_"&amp;$C88,データシート2!$A$1:$SI$1,0),0)</f>
        <v>0</v>
      </c>
      <c r="U88" s="1057">
        <f>VLOOKUP($D$3&amp;"_"&amp;U$3,データシート2!$A:$SI,MATCH($R$2&amp;"_"&amp;$C88,データシート2!$A$1:$SI$1,0),0)</f>
        <v>0</v>
      </c>
      <c r="V88" s="1057">
        <f>VLOOKUP($D$3&amp;"_"&amp;V$3,データシート2!$A:$SI,MATCH($R$2&amp;"_"&amp;$C88,データシート2!$A$1:$SI$1,0),0)</f>
        <v>0</v>
      </c>
      <c r="W88" s="1057">
        <f>VLOOKUP($D$3&amp;"_"&amp;W$3,データシート2!$A:$SI,MATCH($R$2&amp;"_"&amp;$C88,データシート2!$A$1:$SI$1,0),0)</f>
        <v>0</v>
      </c>
      <c r="X88" s="1057">
        <f>VLOOKUP($D$3&amp;"_"&amp;X$3,データシート2!$A:$SI,MATCH($R$2&amp;"_"&amp;$C88,データシート2!$A$1:$SI$1,0),0)</f>
        <v>0</v>
      </c>
      <c r="Y88" s="1057">
        <f>VLOOKUP($D$3&amp;"_"&amp;Y$3,データシート2!$A:$SI,MATCH($R$2&amp;"_"&amp;$C88,データシート2!$A$1:$SI$1,0),0)</f>
        <v>0</v>
      </c>
      <c r="Z88" s="1057">
        <f>VLOOKUP($D$3&amp;"_"&amp;Z$3,データシート2!$A:$SI,MATCH($R$2&amp;"_"&amp;$C88,データシート2!$A$1:$SI$1,0),0)</f>
        <v>0</v>
      </c>
      <c r="AA88" s="1057">
        <f>VLOOKUP($D$3&amp;"_"&amp;AA$3,データシート2!$A:$SI,MATCH($R$2&amp;"_"&amp;$C88,データシート2!$A$1:$SI$1,0),0)</f>
        <v>0</v>
      </c>
      <c r="AB88" s="1058">
        <f>VLOOKUP($D$3&amp;"_"&amp;AB$3,データシート2!$A:$SI,MATCH($R$2&amp;"_"&amp;$C88,データシート2!$A$1:$SI$1,0),0)</f>
        <v>0</v>
      </c>
      <c r="AE88" s="833" t="str">
        <f t="shared" si="13"/>
        <v/>
      </c>
      <c r="AF88" s="862">
        <f t="shared" ref="AF88:AF120" si="14">IF(C88="","",C88)</f>
        <v>60</v>
      </c>
      <c r="AG88" s="863" t="str">
        <f t="shared" si="12"/>
        <v>その他の小売業</v>
      </c>
      <c r="AH88" s="862" t="str">
        <f t="shared" si="12"/>
        <v/>
      </c>
      <c r="AI88" s="864" t="str">
        <f t="shared" si="12"/>
        <v/>
      </c>
      <c r="AJ88" s="865">
        <f>VLOOKUP($AG$3&amp;"_"&amp;AJ$3,データシート2!$A:$SI,MATCH($AJ$2&amp;"_"&amp;$AF88,データシート2!$A$1:$SI$1,0),0)</f>
        <v>10</v>
      </c>
      <c r="AK88" s="866">
        <f>VLOOKUP($AG$3&amp;"_"&amp;AK$3,データシート2!$A:$SI,MATCH($AJ$2&amp;"_"&amp;$AF88,データシート2!$A$1:$SI$1,0),0)</f>
        <v>14</v>
      </c>
      <c r="AL88" s="866">
        <f>VLOOKUP($AG$3&amp;"_"&amp;AL$3,データシート2!$A:$SI,MATCH($AJ$2&amp;"_"&amp;$AF88,データシート2!$A$1:$SI$1,0),0)</f>
        <v>13</v>
      </c>
      <c r="AM88" s="866">
        <f>VLOOKUP($AG$3&amp;"_"&amp;AM$3,データシート2!$A:$SI,MATCH($AJ$2&amp;"_"&amp;$AF88,データシート2!$A$1:$SI$1,0),0)</f>
        <v>13</v>
      </c>
      <c r="AN88" s="867">
        <f>VLOOKUP($AG$3&amp;"_"&amp;AN$3,データシート2!$A:$SI,MATCH($AJ$2&amp;"_"&amp;$AF88,データシート2!$A$1:$SI$1,0),0)</f>
        <v>12</v>
      </c>
      <c r="AO88" s="867">
        <f>VLOOKUP($AG$3&amp;"_"&amp;AO$3,データシート2!$A:$SI,MATCH($AJ$2&amp;"_"&amp;$AF88,データシート2!$A$1:$SI$1,0),0)</f>
        <v>10</v>
      </c>
      <c r="AP88" s="867">
        <f>VLOOKUP($AG$3&amp;"_"&amp;AP$3,データシート2!$A:$SI,MATCH($AJ$2&amp;"_"&amp;$AF88,データシート2!$A$1:$SI$1,0),0)</f>
        <v>8</v>
      </c>
      <c r="AQ88" s="867">
        <f>VLOOKUP($AG$3&amp;"_"&amp;AQ$3,データシート2!$A:$SI,MATCH($AJ$2&amp;"_"&amp;$AF88,データシート2!$A$1:$SI$1,0),0)</f>
        <v>7</v>
      </c>
      <c r="AR88" s="867">
        <f>VLOOKUP($AG$3&amp;"_"&amp;AR$3,データシート2!$A:$SI,MATCH($AJ$2&amp;"_"&amp;$AF88,データシート2!$A$1:$SI$1,0),0)</f>
        <v>8</v>
      </c>
      <c r="AS88" s="868">
        <f>VLOOKUP($AG$3&amp;"_"&amp;AS$3,データシート2!$A:$SI,MATCH($AJ$2&amp;"_"&amp;$AF88,データシート2!$A$1:$SI$1,0),0)</f>
        <v>7</v>
      </c>
      <c r="AT88" s="866">
        <f>VLOOKUP($AG$3&amp;"_"&amp;AT$3,データシート2!$A:$SI,MATCH($AT$2&amp;"_"&amp;$AF88,データシート2!$A$1:$SI$1,0),0)</f>
        <v>35.548000000000002</v>
      </c>
      <c r="AU88" s="866">
        <f>VLOOKUP($AG$3&amp;"_"&amp;AU$3,データシート2!$A:$SI,MATCH($AT$2&amp;"_"&amp;$AF88,データシート2!$A$1:$SI$1,0),0)</f>
        <v>41.472000000000001</v>
      </c>
      <c r="AV88" s="866">
        <f>VLOOKUP($AG$3&amp;"_"&amp;AV$3,データシート2!$A:$SI,MATCH($AT$2&amp;"_"&amp;$AF88,データシート2!$A$1:$SI$1,0),0)</f>
        <v>34.085000000000001</v>
      </c>
      <c r="AW88" s="866">
        <f>VLOOKUP($AG$3&amp;"_"&amp;AW$3,データシート2!$A:$SI,MATCH($AT$2&amp;"_"&amp;$AF88,データシート2!$A$1:$SI$1,0),0)</f>
        <v>46.082999999999998</v>
      </c>
      <c r="AX88" s="866">
        <f>VLOOKUP($AG$3&amp;"_"&amp;AX$3,データシート2!$A:$SI,MATCH($AT$2&amp;"_"&amp;$AF88,データシート2!$A$1:$SI$1,0),0)</f>
        <v>41.002000000000002</v>
      </c>
      <c r="AY88" s="866">
        <f>VLOOKUP($AG$3&amp;"_"&amp;AY$3,データシート2!$A:$SI,MATCH($AT$2&amp;"_"&amp;$AF88,データシート2!$A$1:$SI$1,0),0)</f>
        <v>35.899000000000001</v>
      </c>
      <c r="AZ88" s="866">
        <f>VLOOKUP($AG$3&amp;"_"&amp;AZ$3,データシート2!$A:$SI,MATCH($AT$2&amp;"_"&amp;$AF88,データシート2!$A$1:$SI$1,0),0)</f>
        <v>24.698</v>
      </c>
      <c r="BA88" s="866">
        <f>VLOOKUP($AG$3&amp;"_"&amp;BA$3,データシート2!$A:$SI,MATCH($AT$2&amp;"_"&amp;$AF88,データシート2!$A$1:$SI$1,0),0)</f>
        <v>20.872</v>
      </c>
      <c r="BB88" s="866">
        <f>VLOOKUP($AG$3&amp;"_"&amp;BB$3,データシート2!$A:$SI,MATCH($AT$2&amp;"_"&amp;$AF88,データシート2!$A$1:$SI$1,0),0)</f>
        <v>24.984999999999999</v>
      </c>
      <c r="BC88" s="869">
        <f>VLOOKUP($AG$3&amp;"_"&amp;BC$3,データシート2!$A:$SI,MATCH($AT$2&amp;"_"&amp;$AF88,データシート2!$A$1:$SI$1,0),0)</f>
        <v>19.3</v>
      </c>
    </row>
    <row r="89" spans="2:55" s="842" customFormat="1" ht="16.5" customHeight="1">
      <c r="B89" s="844"/>
      <c r="C89" s="845">
        <v>61</v>
      </c>
      <c r="D89" s="846" t="s">
        <v>384</v>
      </c>
      <c r="E89" s="845"/>
      <c r="F89" s="847"/>
      <c r="G89" s="848">
        <f>VLOOKUP($D$3&amp;"_"&amp;G$3,データシート2!$A:$SI,MATCH($G$2&amp;"_"&amp;$C89,データシート2!$A$1:$SI$1,0),0)</f>
        <v>0</v>
      </c>
      <c r="H89" s="849">
        <f>VLOOKUP($D$3&amp;"_"&amp;H$3,データシート2!$A:$SI,MATCH($G$2&amp;"_"&amp;$C89,データシート2!$A$1:$SI$1,0),0)</f>
        <v>0</v>
      </c>
      <c r="I89" s="849">
        <f>VLOOKUP($D$3&amp;"_"&amp;I$3,データシート2!$A:$SI,MATCH($G$2&amp;"_"&amp;$C89,データシート2!$A$1:$SI$1,0),0)</f>
        <v>0</v>
      </c>
      <c r="J89" s="849">
        <f>VLOOKUP($D$3&amp;"_"&amp;J$3,データシート2!$A:$SI,MATCH($G$2&amp;"_"&amp;$C89,データシート2!$A$1:$SI$1,0),0)</f>
        <v>0</v>
      </c>
      <c r="K89" s="850">
        <f>VLOOKUP($D$3&amp;"_"&amp;K$3,データシート2!$A:$SI,MATCH($G$2&amp;"_"&amp;$C89,データシート2!$A$1:$SI$1,0),0)</f>
        <v>0</v>
      </c>
      <c r="L89" s="850">
        <f>VLOOKUP($D$3&amp;"_"&amp;L$3,データシート2!$A:$SI,MATCH($G$2&amp;"_"&amp;$C89,データシート2!$A$1:$SI$1,0),0)</f>
        <v>0</v>
      </c>
      <c r="M89" s="850">
        <f>VLOOKUP($D$3&amp;"_"&amp;M$3,データシート2!$A:$SI,MATCH($G$2&amp;"_"&amp;$C89,データシート2!$A$1:$SI$1,0),0)</f>
        <v>0</v>
      </c>
      <c r="N89" s="850">
        <f>VLOOKUP($D$3&amp;"_"&amp;N$3,データシート2!$A:$SI,MATCH($G$2&amp;"_"&amp;$C89,データシート2!$A$1:$SI$1,0),0)</f>
        <v>0</v>
      </c>
      <c r="O89" s="850">
        <f>VLOOKUP($D$3&amp;"_"&amp;O$3,データシート2!$A:$SI,MATCH($G$2&amp;"_"&amp;$C89,データシート2!$A$1:$SI$1,0),0)</f>
        <v>0</v>
      </c>
      <c r="P89" s="850">
        <f>VLOOKUP($D$3&amp;"_"&amp;P$3,データシート2!$A:$SI,MATCH($G$2&amp;"_"&amp;$C89,データシート2!$A$1:$SI$1,0),0)</f>
        <v>0</v>
      </c>
      <c r="Q89" s="851">
        <f>VLOOKUP($D$3&amp;"_"&amp;Q$3,データシート2!$A:$SI,MATCH($G$2&amp;"_"&amp;$C89,データシート2!$A$1:$SI$1,0),0)</f>
        <v>0</v>
      </c>
      <c r="R89" s="1049">
        <f>VLOOKUP($D$3&amp;"_"&amp;R$3,データシート2!$A:$SI,MATCH($R$2&amp;"_"&amp;$C89,データシート2!$A$1:$SI$1,0),0)</f>
        <v>0</v>
      </c>
      <c r="S89" s="1050">
        <f>VLOOKUP($D$3&amp;"_"&amp;S$3,データシート2!$A:$SI,MATCH($R$2&amp;"_"&amp;$C89,データシート2!$A$1:$SI$1,0),0)</f>
        <v>0</v>
      </c>
      <c r="T89" s="1050">
        <f>VLOOKUP($D$3&amp;"_"&amp;T$3,データシート2!$A:$SI,MATCH($R$2&amp;"_"&amp;$C89,データシート2!$A$1:$SI$1,0),0)</f>
        <v>0</v>
      </c>
      <c r="U89" s="1050">
        <f>VLOOKUP($D$3&amp;"_"&amp;U$3,データシート2!$A:$SI,MATCH($R$2&amp;"_"&amp;$C89,データシート2!$A$1:$SI$1,0),0)</f>
        <v>0</v>
      </c>
      <c r="V89" s="1050">
        <f>VLOOKUP($D$3&amp;"_"&amp;V$3,データシート2!$A:$SI,MATCH($R$2&amp;"_"&amp;$C89,データシート2!$A$1:$SI$1,0),0)</f>
        <v>0</v>
      </c>
      <c r="W89" s="1050">
        <f>VLOOKUP($D$3&amp;"_"&amp;W$3,データシート2!$A:$SI,MATCH($R$2&amp;"_"&amp;$C89,データシート2!$A$1:$SI$1,0),0)</f>
        <v>0</v>
      </c>
      <c r="X89" s="1050">
        <f>VLOOKUP($D$3&amp;"_"&amp;X$3,データシート2!$A:$SI,MATCH($R$2&amp;"_"&amp;$C89,データシート2!$A$1:$SI$1,0),0)</f>
        <v>0</v>
      </c>
      <c r="Y89" s="1050">
        <f>VLOOKUP($D$3&amp;"_"&amp;Y$3,データシート2!$A:$SI,MATCH($R$2&amp;"_"&amp;$C89,データシート2!$A$1:$SI$1,0),0)</f>
        <v>0</v>
      </c>
      <c r="Z89" s="1050">
        <f>VLOOKUP($D$3&amp;"_"&amp;Z$3,データシート2!$A:$SI,MATCH($R$2&amp;"_"&amp;$C89,データシート2!$A$1:$SI$1,0),0)</f>
        <v>0</v>
      </c>
      <c r="AA89" s="1050">
        <f>VLOOKUP($D$3&amp;"_"&amp;AA$3,データシート2!$A:$SI,MATCH($R$2&amp;"_"&amp;$C89,データシート2!$A$1:$SI$1,0),0)</f>
        <v>0</v>
      </c>
      <c r="AB89" s="1051">
        <f>VLOOKUP($D$3&amp;"_"&amp;AB$3,データシート2!$A:$SI,MATCH($R$2&amp;"_"&amp;$C89,データシート2!$A$1:$SI$1,0),0)</f>
        <v>0</v>
      </c>
      <c r="AE89" s="844" t="str">
        <f t="shared" ref="AE89:AE120" si="15">IF(B89="","",B89)</f>
        <v/>
      </c>
      <c r="AF89" s="845">
        <f t="shared" si="14"/>
        <v>61</v>
      </c>
      <c r="AG89" s="846" t="str">
        <f t="shared" si="12"/>
        <v>無店舗小売業</v>
      </c>
      <c r="AH89" s="845" t="str">
        <f t="shared" si="12"/>
        <v/>
      </c>
      <c r="AI89" s="847" t="str">
        <f t="shared" si="12"/>
        <v/>
      </c>
      <c r="AJ89" s="848">
        <f>VLOOKUP($AG$3&amp;"_"&amp;AJ$3,データシート2!$A:$SI,MATCH($AJ$2&amp;"_"&amp;$AF89,データシート2!$A$1:$SI$1,0),0)</f>
        <v>2</v>
      </c>
      <c r="AK89" s="849">
        <f>VLOOKUP($AG$3&amp;"_"&amp;AK$3,データシート2!$A:$SI,MATCH($AJ$2&amp;"_"&amp;$AF89,データシート2!$A$1:$SI$1,0),0)</f>
        <v>3</v>
      </c>
      <c r="AL89" s="849">
        <f>VLOOKUP($AG$3&amp;"_"&amp;AL$3,データシート2!$A:$SI,MATCH($AJ$2&amp;"_"&amp;$AF89,データシート2!$A$1:$SI$1,0),0)</f>
        <v>3</v>
      </c>
      <c r="AM89" s="849">
        <f>VLOOKUP($AG$3&amp;"_"&amp;AM$3,データシート2!$A:$SI,MATCH($AJ$2&amp;"_"&amp;$AF89,データシート2!$A$1:$SI$1,0),0)</f>
        <v>3</v>
      </c>
      <c r="AN89" s="850">
        <f>VLOOKUP($AG$3&amp;"_"&amp;AN$3,データシート2!$A:$SI,MATCH($AJ$2&amp;"_"&amp;$AF89,データシート2!$A$1:$SI$1,0),0)</f>
        <v>4</v>
      </c>
      <c r="AO89" s="850">
        <f>VLOOKUP($AG$3&amp;"_"&amp;AO$3,データシート2!$A:$SI,MATCH($AJ$2&amp;"_"&amp;$AF89,データシート2!$A$1:$SI$1,0),0)</f>
        <v>3</v>
      </c>
      <c r="AP89" s="850">
        <f>VLOOKUP($AG$3&amp;"_"&amp;AP$3,データシート2!$A:$SI,MATCH($AJ$2&amp;"_"&amp;$AF89,データシート2!$A$1:$SI$1,0),0)</f>
        <v>3</v>
      </c>
      <c r="AQ89" s="850">
        <f>VLOOKUP($AG$3&amp;"_"&amp;AQ$3,データシート2!$A:$SI,MATCH($AJ$2&amp;"_"&amp;$AF89,データシート2!$A$1:$SI$1,0),0)</f>
        <v>4</v>
      </c>
      <c r="AR89" s="850">
        <f>VLOOKUP($AG$3&amp;"_"&amp;AR$3,データシート2!$A:$SI,MATCH($AJ$2&amp;"_"&amp;$AF89,データシート2!$A$1:$SI$1,0),0)</f>
        <v>5</v>
      </c>
      <c r="AS89" s="851">
        <f>VLOOKUP($AG$3&amp;"_"&amp;AS$3,データシート2!$A:$SI,MATCH($AJ$2&amp;"_"&amp;$AF89,データシート2!$A$1:$SI$1,0),0)</f>
        <v>4</v>
      </c>
      <c r="AT89" s="849">
        <f>VLOOKUP($AG$3&amp;"_"&amp;AT$3,データシート2!$A:$SI,MATCH($AT$2&amp;"_"&amp;$AF89,データシート2!$A$1:$SI$1,0),0)</f>
        <v>7.28</v>
      </c>
      <c r="AU89" s="849">
        <f>VLOOKUP($AG$3&amp;"_"&amp;AU$3,データシート2!$A:$SI,MATCH($AT$2&amp;"_"&amp;$AF89,データシート2!$A$1:$SI$1,0),0)</f>
        <v>10.053000000000001</v>
      </c>
      <c r="AV89" s="849">
        <f>VLOOKUP($AG$3&amp;"_"&amp;AV$3,データシート2!$A:$SI,MATCH($AT$2&amp;"_"&amp;$AF89,データシート2!$A$1:$SI$1,0),0)</f>
        <v>8.3520000000000003</v>
      </c>
      <c r="AW89" s="849">
        <f>VLOOKUP($AG$3&amp;"_"&amp;AW$3,データシート2!$A:$SI,MATCH($AT$2&amp;"_"&amp;$AF89,データシート2!$A$1:$SI$1,0),0)</f>
        <v>10.226000000000001</v>
      </c>
      <c r="AX89" s="849">
        <f>VLOOKUP($AG$3&amp;"_"&amp;AX$3,データシート2!$A:$SI,MATCH($AT$2&amp;"_"&amp;$AF89,データシート2!$A$1:$SI$1,0),0)</f>
        <v>15.465999999999999</v>
      </c>
      <c r="AY89" s="849">
        <f>VLOOKUP($AG$3&amp;"_"&amp;AY$3,データシート2!$A:$SI,MATCH($AT$2&amp;"_"&amp;$AF89,データシート2!$A$1:$SI$1,0),0)</f>
        <v>10.864000000000001</v>
      </c>
      <c r="AZ89" s="849">
        <f>VLOOKUP($AG$3&amp;"_"&amp;AZ$3,データシート2!$A:$SI,MATCH($AT$2&amp;"_"&amp;$AF89,データシート2!$A$1:$SI$1,0),0)</f>
        <v>9.1170000000000009</v>
      </c>
      <c r="BA89" s="849">
        <f>VLOOKUP($AG$3&amp;"_"&amp;BA$3,データシート2!$A:$SI,MATCH($AT$2&amp;"_"&amp;$AF89,データシート2!$A$1:$SI$1,0),0)</f>
        <v>12.506</v>
      </c>
      <c r="BB89" s="849">
        <f>VLOOKUP($AG$3&amp;"_"&amp;BB$3,データシート2!$A:$SI,MATCH($AT$2&amp;"_"&amp;$AF89,データシート2!$A$1:$SI$1,0),0)</f>
        <v>15.368</v>
      </c>
      <c r="BC89" s="852">
        <f>VLOOKUP($AG$3&amp;"_"&amp;BC$3,データシート2!$A:$SI,MATCH($AT$2&amp;"_"&amp;$AF89,データシート2!$A$1:$SI$1,0),0)</f>
        <v>13.375</v>
      </c>
    </row>
    <row r="90" spans="2:55" s="23" customFormat="1" ht="20.45" customHeight="1">
      <c r="B90" s="824" t="s">
        <v>385</v>
      </c>
      <c r="C90" s="825" t="s">
        <v>386</v>
      </c>
      <c r="D90" s="826"/>
      <c r="E90" s="827"/>
      <c r="F90" s="826"/>
      <c r="G90" s="828">
        <f>VLOOKUP($D$3&amp;"_"&amp;G$3,データシート2!$A:$SI,MATCH($G$2&amp;"_"&amp;$B90,データシート2!$A$1:$SI$1,0),0)</f>
        <v>0</v>
      </c>
      <c r="H90" s="829">
        <f>VLOOKUP($D$3&amp;"_"&amp;H$3,データシート2!$A:$SI,MATCH($G$2&amp;"_"&amp;$B90,データシート2!$A$1:$SI$1,0),0)</f>
        <v>0</v>
      </c>
      <c r="I90" s="829">
        <f>VLOOKUP($D$3&amp;"_"&amp;I$3,データシート2!$A:$SI,MATCH($G$2&amp;"_"&amp;$B90,データシート2!$A$1:$SI$1,0),0)</f>
        <v>0</v>
      </c>
      <c r="J90" s="829">
        <f>VLOOKUP($D$3&amp;"_"&amp;J$3,データシート2!$A:$SI,MATCH($G$2&amp;"_"&amp;$B90,データシート2!$A$1:$SI$1,0),0)</f>
        <v>0</v>
      </c>
      <c r="K90" s="830">
        <f>VLOOKUP($D$3&amp;"_"&amp;K$3,データシート2!$A:$SI,MATCH($G$2&amp;"_"&amp;$B90,データシート2!$A$1:$SI$1,0),0)</f>
        <v>0</v>
      </c>
      <c r="L90" s="830">
        <f>VLOOKUP($D$3&amp;"_"&amp;L$3,データシート2!$A:$SI,MATCH($G$2&amp;"_"&amp;$B90,データシート2!$A$1:$SI$1,0),0)</f>
        <v>0</v>
      </c>
      <c r="M90" s="830">
        <f>VLOOKUP($D$3&amp;"_"&amp;M$3,データシート2!$A:$SI,MATCH($G$2&amp;"_"&amp;$B90,データシート2!$A$1:$SI$1,0),0)</f>
        <v>0</v>
      </c>
      <c r="N90" s="830">
        <f>VLOOKUP($D$3&amp;"_"&amp;N$3,データシート2!$A:$SI,MATCH($G$2&amp;"_"&amp;$B90,データシート2!$A$1:$SI$1,0),0)</f>
        <v>0</v>
      </c>
      <c r="O90" s="830">
        <f>VLOOKUP($D$3&amp;"_"&amp;O$3,データシート2!$A:$SI,MATCH($G$2&amp;"_"&amp;$B90,データシート2!$A$1:$SI$1,0),0)</f>
        <v>0</v>
      </c>
      <c r="P90" s="830">
        <f>VLOOKUP($D$3&amp;"_"&amp;P$3,データシート2!$A:$SI,MATCH($G$2&amp;"_"&amp;$B90,データシート2!$A$1:$SI$1,0),0)</f>
        <v>0</v>
      </c>
      <c r="Q90" s="831">
        <f>VLOOKUP($D$3&amp;"_"&amp;Q$3,データシート2!$A:$SI,MATCH($G$2&amp;"_"&amp;$B90,データシート2!$A$1:$SI$1,0),0)</f>
        <v>0</v>
      </c>
      <c r="R90" s="1043">
        <f>VLOOKUP($D$3&amp;"_"&amp;R$3,データシート2!$A:$SI,MATCH($R$2&amp;"_"&amp;$B90,データシート2!$A$1:$SI$1,0),0)</f>
        <v>0</v>
      </c>
      <c r="S90" s="1044">
        <f>VLOOKUP($D$3&amp;"_"&amp;S$3,データシート2!$A:$SI,MATCH($R$2&amp;"_"&amp;$B90,データシート2!$A$1:$SI$1,0),0)</f>
        <v>0</v>
      </c>
      <c r="T90" s="1044">
        <f>VLOOKUP($D$3&amp;"_"&amp;T$3,データシート2!$A:$SI,MATCH($R$2&amp;"_"&amp;$B90,データシート2!$A$1:$SI$1,0),0)</f>
        <v>0</v>
      </c>
      <c r="U90" s="1044">
        <f>VLOOKUP($D$3&amp;"_"&amp;U$3,データシート2!$A:$SI,MATCH($R$2&amp;"_"&amp;$B90,データシート2!$A$1:$SI$1,0),0)</f>
        <v>0</v>
      </c>
      <c r="V90" s="1044">
        <f>VLOOKUP($D$3&amp;"_"&amp;V$3,データシート2!$A:$SI,MATCH($R$2&amp;"_"&amp;$B90,データシート2!$A$1:$SI$1,0),0)</f>
        <v>0</v>
      </c>
      <c r="W90" s="1044">
        <f>VLOOKUP($D$3&amp;"_"&amp;W$3,データシート2!$A:$SI,MATCH($R$2&amp;"_"&amp;$B90,データシート2!$A$1:$SI$1,0),0)</f>
        <v>0</v>
      </c>
      <c r="X90" s="1044">
        <f>VLOOKUP($D$3&amp;"_"&amp;X$3,データシート2!$A:$SI,MATCH($R$2&amp;"_"&amp;$B90,データシート2!$A$1:$SI$1,0),0)</f>
        <v>0</v>
      </c>
      <c r="Y90" s="1044">
        <f>VLOOKUP($D$3&amp;"_"&amp;Y$3,データシート2!$A:$SI,MATCH($R$2&amp;"_"&amp;$B90,データシート2!$A$1:$SI$1,0),0)</f>
        <v>0</v>
      </c>
      <c r="Z90" s="1044">
        <f>VLOOKUP($D$3&amp;"_"&amp;Z$3,データシート2!$A:$SI,MATCH($R$2&amp;"_"&amp;$B90,データシート2!$A$1:$SI$1,0),0)</f>
        <v>0</v>
      </c>
      <c r="AA90" s="1044">
        <f>VLOOKUP($D$3&amp;"_"&amp;AA$3,データシート2!$A:$SI,MATCH($R$2&amp;"_"&amp;$B90,データシート2!$A$1:$SI$1,0),0)</f>
        <v>0</v>
      </c>
      <c r="AB90" s="1045">
        <f>VLOOKUP($D$3&amp;"_"&amp;AB$3,データシート2!$A:$SI,MATCH($R$2&amp;"_"&amp;$B90,データシート2!$A$1:$SI$1,0),0)</f>
        <v>0</v>
      </c>
      <c r="AE90" s="824" t="str">
        <f t="shared" si="15"/>
        <v>J</v>
      </c>
      <c r="AF90" s="825" t="str">
        <f t="shared" si="14"/>
        <v>金融業，保険業</v>
      </c>
      <c r="AG90" s="826" t="str">
        <f t="shared" si="12"/>
        <v/>
      </c>
      <c r="AH90" s="827" t="str">
        <f t="shared" si="12"/>
        <v/>
      </c>
      <c r="AI90" s="826" t="str">
        <f t="shared" si="12"/>
        <v/>
      </c>
      <c r="AJ90" s="828">
        <f>VLOOKUP($AG$3&amp;"_"&amp;AJ$3,データシート2!$A:$SI,MATCH($AJ$2&amp;"_"&amp;$AE90,データシート2!$A$1:$SI$1,0),0)</f>
        <v>162</v>
      </c>
      <c r="AK90" s="829">
        <f>VLOOKUP($AG$3&amp;"_"&amp;AK$3,データシート2!$A:$SI,MATCH($AJ$2&amp;"_"&amp;$AE90,データシート2!$A$1:$SI$1,0),0)</f>
        <v>180</v>
      </c>
      <c r="AL90" s="829">
        <f>VLOOKUP($AG$3&amp;"_"&amp;AL$3,データシート2!$A:$SI,MATCH($AJ$2&amp;"_"&amp;$AE90,データシート2!$A$1:$SI$1,0),0)</f>
        <v>166</v>
      </c>
      <c r="AM90" s="829">
        <f>VLOOKUP($AG$3&amp;"_"&amp;AM$3,データシート2!$A:$SI,MATCH($AJ$2&amp;"_"&amp;$AE90,データシート2!$A$1:$SI$1,0),0)</f>
        <v>179</v>
      </c>
      <c r="AN90" s="830">
        <f>VLOOKUP($AG$3&amp;"_"&amp;AN$3,データシート2!$A:$SI,MATCH($AJ$2&amp;"_"&amp;$AE90,データシート2!$A$1:$SI$1,0),0)</f>
        <v>164</v>
      </c>
      <c r="AO90" s="830">
        <f>VLOOKUP($AG$3&amp;"_"&amp;AO$3,データシート2!$A:$SI,MATCH($AJ$2&amp;"_"&amp;$AE90,データシート2!$A$1:$SI$1,0),0)</f>
        <v>159</v>
      </c>
      <c r="AP90" s="830">
        <f>VLOOKUP($AG$3&amp;"_"&amp;AP$3,データシート2!$A:$SI,MATCH($AJ$2&amp;"_"&amp;$AE90,データシート2!$A$1:$SI$1,0),0)</f>
        <v>149</v>
      </c>
      <c r="AQ90" s="830">
        <f>VLOOKUP($AG$3&amp;"_"&amp;AQ$3,データシート2!$A:$SI,MATCH($AJ$2&amp;"_"&amp;$AE90,データシート2!$A$1:$SI$1,0),0)</f>
        <v>153</v>
      </c>
      <c r="AR90" s="830">
        <f>VLOOKUP($AG$3&amp;"_"&amp;AR$3,データシート2!$A:$SI,MATCH($AJ$2&amp;"_"&amp;$AE90,データシート2!$A$1:$SI$1,0),0)</f>
        <v>151</v>
      </c>
      <c r="AS90" s="831">
        <f>VLOOKUP($AG$3&amp;"_"&amp;AS$3,データシート2!$A:$SI,MATCH($AJ$2&amp;"_"&amp;$AE90,データシート2!$A$1:$SI$1,0),0)</f>
        <v>157</v>
      </c>
      <c r="AT90" s="829">
        <f>VLOOKUP($AG$3&amp;"_"&amp;AT$3,データシート2!$A:$SI,MATCH($AT$2&amp;"_"&amp;$AE90,データシート2!$A$1:$SI$1,0),0)</f>
        <v>1038.6679999999999</v>
      </c>
      <c r="AU90" s="829">
        <f>VLOOKUP($AG$3&amp;"_"&amp;AU$3,データシート2!$A:$SI,MATCH($AT$2&amp;"_"&amp;$AE90,データシート2!$A$1:$SI$1,0),0)</f>
        <v>1001.115</v>
      </c>
      <c r="AV90" s="829">
        <f>VLOOKUP($AG$3&amp;"_"&amp;AV$3,データシート2!$A:$SI,MATCH($AT$2&amp;"_"&amp;$AE90,データシート2!$A$1:$SI$1,0),0)</f>
        <v>815.1694</v>
      </c>
      <c r="AW90" s="829">
        <f>VLOOKUP($AG$3&amp;"_"&amp;AW$3,データシート2!$A:$SI,MATCH($AT$2&amp;"_"&amp;$AE90,データシート2!$A$1:$SI$1,0),0)</f>
        <v>1090.8190999999999</v>
      </c>
      <c r="AX90" s="829">
        <f>VLOOKUP($AG$3&amp;"_"&amp;AX$3,データシート2!$A:$SI,MATCH($AT$2&amp;"_"&amp;$AE90,データシート2!$A$1:$SI$1,0),0)</f>
        <v>1008.5474</v>
      </c>
      <c r="AY90" s="829">
        <f>VLOOKUP($AG$3&amp;"_"&amp;AY$3,データシート2!$A:$SI,MATCH($AT$2&amp;"_"&amp;$AE90,データシート2!$A$1:$SI$1,0),0)</f>
        <v>1044.4643000000001</v>
      </c>
      <c r="AZ90" s="829">
        <f>VLOOKUP($AG$3&amp;"_"&amp;AZ$3,データシート2!$A:$SI,MATCH($AT$2&amp;"_"&amp;$AE90,データシート2!$A$1:$SI$1,0),0)</f>
        <v>932.91179999999997</v>
      </c>
      <c r="BA90" s="829">
        <f>VLOOKUP($AG$3&amp;"_"&amp;BA$3,データシート2!$A:$SI,MATCH($AT$2&amp;"_"&amp;$AE90,データシート2!$A$1:$SI$1,0),0)</f>
        <v>936.78470000000004</v>
      </c>
      <c r="BB90" s="829">
        <f>VLOOKUP($AG$3&amp;"_"&amp;BB$3,データシート2!$A:$SI,MATCH($AT$2&amp;"_"&amp;$AE90,データシート2!$A$1:$SI$1,0),0)</f>
        <v>923.83600000000001</v>
      </c>
      <c r="BC90" s="832">
        <f>VLOOKUP($AG$3&amp;"_"&amp;BC$3,データシート2!$A:$SI,MATCH($AT$2&amp;"_"&amp;$AE90,データシート2!$A$1:$SI$1,0),0)</f>
        <v>929.822</v>
      </c>
    </row>
    <row r="91" spans="2:55" s="842" customFormat="1" ht="16.5" customHeight="1">
      <c r="B91" s="833"/>
      <c r="C91" s="834">
        <v>62</v>
      </c>
      <c r="D91" s="835" t="s">
        <v>387</v>
      </c>
      <c r="E91" s="834"/>
      <c r="F91" s="836"/>
      <c r="G91" s="853">
        <f>VLOOKUP($D$3&amp;"_"&amp;G$3,データシート2!$A:$SI,MATCH($G$2&amp;"_"&amp;$C91,データシート2!$A$1:$SI$1,0),0)</f>
        <v>0</v>
      </c>
      <c r="H91" s="838">
        <f>VLOOKUP($D$3&amp;"_"&amp;H$3,データシート2!$A:$SI,MATCH($G$2&amp;"_"&amp;$C91,データシート2!$A$1:$SI$1,0),0)</f>
        <v>0</v>
      </c>
      <c r="I91" s="838">
        <f>VLOOKUP($D$3&amp;"_"&amp;I$3,データシート2!$A:$SI,MATCH($G$2&amp;"_"&amp;$C91,データシート2!$A$1:$SI$1,0),0)</f>
        <v>0</v>
      </c>
      <c r="J91" s="838">
        <f>VLOOKUP($D$3&amp;"_"&amp;J$3,データシート2!$A:$SI,MATCH($G$2&amp;"_"&amp;$C91,データシート2!$A$1:$SI$1,0),0)</f>
        <v>0</v>
      </c>
      <c r="K91" s="839">
        <f>VLOOKUP($D$3&amp;"_"&amp;K$3,データシート2!$A:$SI,MATCH($G$2&amp;"_"&amp;$C91,データシート2!$A$1:$SI$1,0),0)</f>
        <v>0</v>
      </c>
      <c r="L91" s="839">
        <f>VLOOKUP($D$3&amp;"_"&amp;L$3,データシート2!$A:$SI,MATCH($G$2&amp;"_"&amp;$C91,データシート2!$A$1:$SI$1,0),0)</f>
        <v>0</v>
      </c>
      <c r="M91" s="839">
        <f>VLOOKUP($D$3&amp;"_"&amp;M$3,データシート2!$A:$SI,MATCH($G$2&amp;"_"&amp;$C91,データシート2!$A$1:$SI$1,0),0)</f>
        <v>0</v>
      </c>
      <c r="N91" s="839">
        <f>VLOOKUP($D$3&amp;"_"&amp;N$3,データシート2!$A:$SI,MATCH($G$2&amp;"_"&amp;$C91,データシート2!$A$1:$SI$1,0),0)</f>
        <v>0</v>
      </c>
      <c r="O91" s="839">
        <f>VLOOKUP($D$3&amp;"_"&amp;O$3,データシート2!$A:$SI,MATCH($G$2&amp;"_"&amp;$C91,データシート2!$A$1:$SI$1,0),0)</f>
        <v>0</v>
      </c>
      <c r="P91" s="839">
        <f>VLOOKUP($D$3&amp;"_"&amp;P$3,データシート2!$A:$SI,MATCH($G$2&amp;"_"&amp;$C91,データシート2!$A$1:$SI$1,0),0)</f>
        <v>0</v>
      </c>
      <c r="Q91" s="840">
        <f>VLOOKUP($D$3&amp;"_"&amp;Q$3,データシート2!$A:$SI,MATCH($G$2&amp;"_"&amp;$C91,データシート2!$A$1:$SI$1,0),0)</f>
        <v>0</v>
      </c>
      <c r="R91" s="1052">
        <f>VLOOKUP($D$3&amp;"_"&amp;R$3,データシート2!$A:$SI,MATCH($R$2&amp;"_"&amp;$C91,データシート2!$A$1:$SI$1,0),0)</f>
        <v>0</v>
      </c>
      <c r="S91" s="1047">
        <f>VLOOKUP($D$3&amp;"_"&amp;S$3,データシート2!$A:$SI,MATCH($R$2&amp;"_"&amp;$C91,データシート2!$A$1:$SI$1,0),0)</f>
        <v>0</v>
      </c>
      <c r="T91" s="1047">
        <f>VLOOKUP($D$3&amp;"_"&amp;T$3,データシート2!$A:$SI,MATCH($R$2&amp;"_"&amp;$C91,データシート2!$A$1:$SI$1,0),0)</f>
        <v>0</v>
      </c>
      <c r="U91" s="1047">
        <f>VLOOKUP($D$3&amp;"_"&amp;U$3,データシート2!$A:$SI,MATCH($R$2&amp;"_"&amp;$C91,データシート2!$A$1:$SI$1,0),0)</f>
        <v>0</v>
      </c>
      <c r="V91" s="1047">
        <f>VLOOKUP($D$3&amp;"_"&amp;V$3,データシート2!$A:$SI,MATCH($R$2&amp;"_"&amp;$C91,データシート2!$A$1:$SI$1,0),0)</f>
        <v>0</v>
      </c>
      <c r="W91" s="1047">
        <f>VLOOKUP($D$3&amp;"_"&amp;W$3,データシート2!$A:$SI,MATCH($R$2&amp;"_"&amp;$C91,データシート2!$A$1:$SI$1,0),0)</f>
        <v>0</v>
      </c>
      <c r="X91" s="1047">
        <f>VLOOKUP($D$3&amp;"_"&amp;X$3,データシート2!$A:$SI,MATCH($R$2&amp;"_"&amp;$C91,データシート2!$A$1:$SI$1,0),0)</f>
        <v>0</v>
      </c>
      <c r="Y91" s="1047">
        <f>VLOOKUP($D$3&amp;"_"&amp;Y$3,データシート2!$A:$SI,MATCH($R$2&amp;"_"&amp;$C91,データシート2!$A$1:$SI$1,0),0)</f>
        <v>0</v>
      </c>
      <c r="Z91" s="1047">
        <f>VLOOKUP($D$3&amp;"_"&amp;Z$3,データシート2!$A:$SI,MATCH($R$2&amp;"_"&amp;$C91,データシート2!$A$1:$SI$1,0),0)</f>
        <v>0</v>
      </c>
      <c r="AA91" s="1047">
        <f>VLOOKUP($D$3&amp;"_"&amp;AA$3,データシート2!$A:$SI,MATCH($R$2&amp;"_"&amp;$C91,データシート2!$A$1:$SI$1,0),0)</f>
        <v>0</v>
      </c>
      <c r="AB91" s="1048">
        <f>VLOOKUP($D$3&amp;"_"&amp;AB$3,データシート2!$A:$SI,MATCH($R$2&amp;"_"&amp;$C91,データシート2!$A$1:$SI$1,0),0)</f>
        <v>0</v>
      </c>
      <c r="AE91" s="833" t="str">
        <f t="shared" si="15"/>
        <v/>
      </c>
      <c r="AF91" s="834">
        <f t="shared" si="14"/>
        <v>62</v>
      </c>
      <c r="AG91" s="835" t="str">
        <f t="shared" si="12"/>
        <v>銀行業</v>
      </c>
      <c r="AH91" s="834" t="str">
        <f t="shared" si="12"/>
        <v/>
      </c>
      <c r="AI91" s="836" t="str">
        <f t="shared" si="12"/>
        <v/>
      </c>
      <c r="AJ91" s="853">
        <f>VLOOKUP($AG$3&amp;"_"&amp;AJ$3,データシート2!$A:$SI,MATCH($AJ$2&amp;"_"&amp;$AF91,データシート2!$A$1:$SI$1,0),0)</f>
        <v>65</v>
      </c>
      <c r="AK91" s="838">
        <f>VLOOKUP($AG$3&amp;"_"&amp;AK$3,データシート2!$A:$SI,MATCH($AJ$2&amp;"_"&amp;$AF91,データシート2!$A$1:$SI$1,0),0)</f>
        <v>64</v>
      </c>
      <c r="AL91" s="838">
        <f>VLOOKUP($AG$3&amp;"_"&amp;AL$3,データシート2!$A:$SI,MATCH($AJ$2&amp;"_"&amp;$AF91,データシート2!$A$1:$SI$1,0),0)</f>
        <v>58</v>
      </c>
      <c r="AM91" s="838">
        <f>VLOOKUP($AG$3&amp;"_"&amp;AM$3,データシート2!$A:$SI,MATCH($AJ$2&amp;"_"&amp;$AF91,データシート2!$A$1:$SI$1,0),0)</f>
        <v>60</v>
      </c>
      <c r="AN91" s="839">
        <f>VLOOKUP($AG$3&amp;"_"&amp;AN$3,データシート2!$A:$SI,MATCH($AJ$2&amp;"_"&amp;$AF91,データシート2!$A$1:$SI$1,0),0)</f>
        <v>54</v>
      </c>
      <c r="AO91" s="839">
        <f>VLOOKUP($AG$3&amp;"_"&amp;AO$3,データシート2!$A:$SI,MATCH($AJ$2&amp;"_"&amp;$AF91,データシート2!$A$1:$SI$1,0),0)</f>
        <v>57</v>
      </c>
      <c r="AP91" s="839">
        <f>VLOOKUP($AG$3&amp;"_"&amp;AP$3,データシート2!$A:$SI,MATCH($AJ$2&amp;"_"&amp;$AF91,データシート2!$A$1:$SI$1,0),0)</f>
        <v>62</v>
      </c>
      <c r="AQ91" s="839">
        <f>VLOOKUP($AG$3&amp;"_"&amp;AQ$3,データシート2!$A:$SI,MATCH($AJ$2&amp;"_"&amp;$AF91,データシート2!$A$1:$SI$1,0),0)</f>
        <v>61</v>
      </c>
      <c r="AR91" s="839">
        <f>VLOOKUP($AG$3&amp;"_"&amp;AR$3,データシート2!$A:$SI,MATCH($AJ$2&amp;"_"&amp;$AF91,データシート2!$A$1:$SI$1,0),0)</f>
        <v>58</v>
      </c>
      <c r="AS91" s="840">
        <f>VLOOKUP($AG$3&amp;"_"&amp;AS$3,データシート2!$A:$SI,MATCH($AJ$2&amp;"_"&amp;$AF91,データシート2!$A$1:$SI$1,0),0)</f>
        <v>56</v>
      </c>
      <c r="AT91" s="838">
        <f>VLOOKUP($AG$3&amp;"_"&amp;AT$3,データシート2!$A:$SI,MATCH($AT$2&amp;"_"&amp;$AF91,データシート2!$A$1:$SI$1,0),0)</f>
        <v>445.762</v>
      </c>
      <c r="AU91" s="838">
        <f>VLOOKUP($AG$3&amp;"_"&amp;AU$3,データシート2!$A:$SI,MATCH($AT$2&amp;"_"&amp;$AF91,データシート2!$A$1:$SI$1,0),0)</f>
        <v>419.68599999999998</v>
      </c>
      <c r="AV91" s="838">
        <f>VLOOKUP($AG$3&amp;"_"&amp;AV$3,データシート2!$A:$SI,MATCH($AT$2&amp;"_"&amp;$AF91,データシート2!$A$1:$SI$1,0),0)</f>
        <v>333.71100000000001</v>
      </c>
      <c r="AW91" s="838">
        <f>VLOOKUP($AG$3&amp;"_"&amp;AW$3,データシート2!$A:$SI,MATCH($AT$2&amp;"_"&amp;$AF91,データシート2!$A$1:$SI$1,0),0)</f>
        <v>392.048</v>
      </c>
      <c r="AX91" s="838">
        <f>VLOOKUP($AG$3&amp;"_"&amp;AX$3,データシート2!$A:$SI,MATCH($AT$2&amp;"_"&amp;$AF91,データシート2!$A$1:$SI$1,0),0)</f>
        <v>351.988</v>
      </c>
      <c r="AY91" s="838">
        <f>VLOOKUP($AG$3&amp;"_"&amp;AY$3,データシート2!$A:$SI,MATCH($AT$2&amp;"_"&amp;$AF91,データシート2!$A$1:$SI$1,0),0)</f>
        <v>432.99700000000001</v>
      </c>
      <c r="AZ91" s="838">
        <f>VLOOKUP($AG$3&amp;"_"&amp;AZ$3,データシート2!$A:$SI,MATCH($AT$2&amp;"_"&amp;$AF91,データシート2!$A$1:$SI$1,0),0)</f>
        <v>423.18700000000001</v>
      </c>
      <c r="BA91" s="838">
        <f>VLOOKUP($AG$3&amp;"_"&amp;BA$3,データシート2!$A:$SI,MATCH($AT$2&amp;"_"&amp;$AF91,データシート2!$A$1:$SI$1,0),0)</f>
        <v>405.416</v>
      </c>
      <c r="BB91" s="838">
        <f>VLOOKUP($AG$3&amp;"_"&amp;BB$3,データシート2!$A:$SI,MATCH($AT$2&amp;"_"&amp;$AF91,データシート2!$A$1:$SI$1,0),0)</f>
        <v>383.38900000000001</v>
      </c>
      <c r="BC91" s="841">
        <f>VLOOKUP($AG$3&amp;"_"&amp;BC$3,データシート2!$A:$SI,MATCH($AT$2&amp;"_"&amp;$AF91,データシート2!$A$1:$SI$1,0),0)</f>
        <v>363.20299999999997</v>
      </c>
    </row>
    <row r="92" spans="2:55" s="842" customFormat="1" ht="16.5" customHeight="1">
      <c r="B92" s="833"/>
      <c r="C92" s="862">
        <v>63</v>
      </c>
      <c r="D92" s="863" t="s">
        <v>388</v>
      </c>
      <c r="E92" s="862"/>
      <c r="F92" s="864"/>
      <c r="G92" s="865">
        <f>VLOOKUP($D$3&amp;"_"&amp;G$3,データシート2!$A:$SI,MATCH($G$2&amp;"_"&amp;$C92,データシート2!$A$1:$SI$1,0),0)</f>
        <v>0</v>
      </c>
      <c r="H92" s="866">
        <f>VLOOKUP($D$3&amp;"_"&amp;H$3,データシート2!$A:$SI,MATCH($G$2&amp;"_"&amp;$C92,データシート2!$A$1:$SI$1,0),0)</f>
        <v>0</v>
      </c>
      <c r="I92" s="866">
        <f>VLOOKUP($D$3&amp;"_"&amp;I$3,データシート2!$A:$SI,MATCH($G$2&amp;"_"&amp;$C92,データシート2!$A$1:$SI$1,0),0)</f>
        <v>0</v>
      </c>
      <c r="J92" s="866">
        <f>VLOOKUP($D$3&amp;"_"&amp;J$3,データシート2!$A:$SI,MATCH($G$2&amp;"_"&amp;$C92,データシート2!$A$1:$SI$1,0),0)</f>
        <v>0</v>
      </c>
      <c r="K92" s="867">
        <f>VLOOKUP($D$3&amp;"_"&amp;K$3,データシート2!$A:$SI,MATCH($G$2&amp;"_"&amp;$C92,データシート2!$A$1:$SI$1,0),0)</f>
        <v>0</v>
      </c>
      <c r="L92" s="867">
        <f>VLOOKUP($D$3&amp;"_"&amp;L$3,データシート2!$A:$SI,MATCH($G$2&amp;"_"&amp;$C92,データシート2!$A$1:$SI$1,0),0)</f>
        <v>0</v>
      </c>
      <c r="M92" s="867">
        <f>VLOOKUP($D$3&amp;"_"&amp;M$3,データシート2!$A:$SI,MATCH($G$2&amp;"_"&amp;$C92,データシート2!$A$1:$SI$1,0),0)</f>
        <v>0</v>
      </c>
      <c r="N92" s="867">
        <f>VLOOKUP($D$3&amp;"_"&amp;N$3,データシート2!$A:$SI,MATCH($G$2&amp;"_"&amp;$C92,データシート2!$A$1:$SI$1,0),0)</f>
        <v>0</v>
      </c>
      <c r="O92" s="867">
        <f>VLOOKUP($D$3&amp;"_"&amp;O$3,データシート2!$A:$SI,MATCH($G$2&amp;"_"&amp;$C92,データシート2!$A$1:$SI$1,0),0)</f>
        <v>0</v>
      </c>
      <c r="P92" s="867">
        <f>VLOOKUP($D$3&amp;"_"&amp;P$3,データシート2!$A:$SI,MATCH($G$2&amp;"_"&amp;$C92,データシート2!$A$1:$SI$1,0),0)</f>
        <v>0</v>
      </c>
      <c r="Q92" s="868">
        <f>VLOOKUP($D$3&amp;"_"&amp;Q$3,データシート2!$A:$SI,MATCH($G$2&amp;"_"&amp;$C92,データシート2!$A$1:$SI$1,0),0)</f>
        <v>0</v>
      </c>
      <c r="R92" s="1056">
        <f>VLOOKUP($D$3&amp;"_"&amp;R$3,データシート2!$A:$SI,MATCH($R$2&amp;"_"&amp;$C92,データシート2!$A$1:$SI$1,0),0)</f>
        <v>0</v>
      </c>
      <c r="S92" s="1057">
        <f>VLOOKUP($D$3&amp;"_"&amp;S$3,データシート2!$A:$SI,MATCH($R$2&amp;"_"&amp;$C92,データシート2!$A$1:$SI$1,0),0)</f>
        <v>0</v>
      </c>
      <c r="T92" s="1057">
        <f>VLOOKUP($D$3&amp;"_"&amp;T$3,データシート2!$A:$SI,MATCH($R$2&amp;"_"&amp;$C92,データシート2!$A$1:$SI$1,0),0)</f>
        <v>0</v>
      </c>
      <c r="U92" s="1057">
        <f>VLOOKUP($D$3&amp;"_"&amp;U$3,データシート2!$A:$SI,MATCH($R$2&amp;"_"&amp;$C92,データシート2!$A$1:$SI$1,0),0)</f>
        <v>0</v>
      </c>
      <c r="V92" s="1057">
        <f>VLOOKUP($D$3&amp;"_"&amp;V$3,データシート2!$A:$SI,MATCH($R$2&amp;"_"&amp;$C92,データシート2!$A$1:$SI$1,0),0)</f>
        <v>0</v>
      </c>
      <c r="W92" s="1057">
        <f>VLOOKUP($D$3&amp;"_"&amp;W$3,データシート2!$A:$SI,MATCH($R$2&amp;"_"&amp;$C92,データシート2!$A$1:$SI$1,0),0)</f>
        <v>0</v>
      </c>
      <c r="X92" s="1057">
        <f>VLOOKUP($D$3&amp;"_"&amp;X$3,データシート2!$A:$SI,MATCH($R$2&amp;"_"&amp;$C92,データシート2!$A$1:$SI$1,0),0)</f>
        <v>0</v>
      </c>
      <c r="Y92" s="1057">
        <f>VLOOKUP($D$3&amp;"_"&amp;Y$3,データシート2!$A:$SI,MATCH($R$2&amp;"_"&amp;$C92,データシート2!$A$1:$SI$1,0),0)</f>
        <v>0</v>
      </c>
      <c r="Z92" s="1057">
        <f>VLOOKUP($D$3&amp;"_"&amp;Z$3,データシート2!$A:$SI,MATCH($R$2&amp;"_"&amp;$C92,データシート2!$A$1:$SI$1,0),0)</f>
        <v>0</v>
      </c>
      <c r="AA92" s="1057">
        <f>VLOOKUP($D$3&amp;"_"&amp;AA$3,データシート2!$A:$SI,MATCH($R$2&amp;"_"&amp;$C92,データシート2!$A$1:$SI$1,0),0)</f>
        <v>0</v>
      </c>
      <c r="AB92" s="1058">
        <f>VLOOKUP($D$3&amp;"_"&amp;AB$3,データシート2!$A:$SI,MATCH($R$2&amp;"_"&amp;$C92,データシート2!$A$1:$SI$1,0),0)</f>
        <v>0</v>
      </c>
      <c r="AE92" s="833" t="str">
        <f t="shared" si="15"/>
        <v/>
      </c>
      <c r="AF92" s="862">
        <f t="shared" si="14"/>
        <v>63</v>
      </c>
      <c r="AG92" s="863" t="str">
        <f t="shared" si="12"/>
        <v>協同組織金融業</v>
      </c>
      <c r="AH92" s="862" t="str">
        <f t="shared" si="12"/>
        <v/>
      </c>
      <c r="AI92" s="864" t="str">
        <f t="shared" si="12"/>
        <v/>
      </c>
      <c r="AJ92" s="865">
        <f>VLOOKUP($AG$3&amp;"_"&amp;AJ$3,データシート2!$A:$SI,MATCH($AJ$2&amp;"_"&amp;$AF92,データシート2!$A$1:$SI$1,0),0)</f>
        <v>9</v>
      </c>
      <c r="AK92" s="866">
        <f>VLOOKUP($AG$3&amp;"_"&amp;AK$3,データシート2!$A:$SI,MATCH($AJ$2&amp;"_"&amp;$AF92,データシート2!$A$1:$SI$1,0),0)</f>
        <v>7</v>
      </c>
      <c r="AL92" s="866">
        <f>VLOOKUP($AG$3&amp;"_"&amp;AL$3,データシート2!$A:$SI,MATCH($AJ$2&amp;"_"&amp;$AF92,データシート2!$A$1:$SI$1,0),0)</f>
        <v>7</v>
      </c>
      <c r="AM92" s="866">
        <f>VLOOKUP($AG$3&amp;"_"&amp;AM$3,データシート2!$A:$SI,MATCH($AJ$2&amp;"_"&amp;$AF92,データシート2!$A$1:$SI$1,0),0)</f>
        <v>8</v>
      </c>
      <c r="AN92" s="867">
        <f>VLOOKUP($AG$3&amp;"_"&amp;AN$3,データシート2!$A:$SI,MATCH($AJ$2&amp;"_"&amp;$AF92,データシート2!$A$1:$SI$1,0),0)</f>
        <v>7</v>
      </c>
      <c r="AO92" s="867">
        <f>VLOOKUP($AG$3&amp;"_"&amp;AO$3,データシート2!$A:$SI,MATCH($AJ$2&amp;"_"&amp;$AF92,データシート2!$A$1:$SI$1,0),0)</f>
        <v>7</v>
      </c>
      <c r="AP92" s="867">
        <f>VLOOKUP($AG$3&amp;"_"&amp;AP$3,データシート2!$A:$SI,MATCH($AJ$2&amp;"_"&amp;$AF92,データシート2!$A$1:$SI$1,0),0)</f>
        <v>7</v>
      </c>
      <c r="AQ92" s="867">
        <f>VLOOKUP($AG$3&amp;"_"&amp;AQ$3,データシート2!$A:$SI,MATCH($AJ$2&amp;"_"&amp;$AF92,データシート2!$A$1:$SI$1,0),0)</f>
        <v>6</v>
      </c>
      <c r="AR92" s="867">
        <f>VLOOKUP($AG$3&amp;"_"&amp;AR$3,データシート2!$A:$SI,MATCH($AJ$2&amp;"_"&amp;$AF92,データシート2!$A$1:$SI$1,0),0)</f>
        <v>6</v>
      </c>
      <c r="AS92" s="868">
        <f>VLOOKUP($AG$3&amp;"_"&amp;AS$3,データシート2!$A:$SI,MATCH($AJ$2&amp;"_"&amp;$AF92,データシート2!$A$1:$SI$1,0),0)</f>
        <v>6</v>
      </c>
      <c r="AT92" s="866">
        <f>VLOOKUP($AG$3&amp;"_"&amp;AT$3,データシート2!$A:$SI,MATCH($AT$2&amp;"_"&amp;$AF92,データシート2!$A$1:$SI$1,0),0)</f>
        <v>56.087999999999994</v>
      </c>
      <c r="AU92" s="866">
        <f>VLOOKUP($AG$3&amp;"_"&amp;AU$3,データシート2!$A:$SI,MATCH($AT$2&amp;"_"&amp;$AF92,データシート2!$A$1:$SI$1,0),0)</f>
        <v>34.417000000000002</v>
      </c>
      <c r="AV92" s="866">
        <f>VLOOKUP($AG$3&amp;"_"&amp;AV$3,データシート2!$A:$SI,MATCH($AT$2&amp;"_"&amp;$AF92,データシート2!$A$1:$SI$1,0),0)</f>
        <v>37.000399999999999</v>
      </c>
      <c r="AW92" s="866">
        <f>VLOOKUP($AG$3&amp;"_"&amp;AW$3,データシート2!$A:$SI,MATCH($AT$2&amp;"_"&amp;$AF92,データシート2!$A$1:$SI$1,0),0)</f>
        <v>131.26509999999999</v>
      </c>
      <c r="AX92" s="866">
        <f>VLOOKUP($AG$3&amp;"_"&amp;AX$3,データシート2!$A:$SI,MATCH($AT$2&amp;"_"&amp;$AF92,データシート2!$A$1:$SI$1,0),0)</f>
        <v>50.198399999999999</v>
      </c>
      <c r="AY92" s="866">
        <f>VLOOKUP($AG$3&amp;"_"&amp;AY$3,データシート2!$A:$SI,MATCH($AT$2&amp;"_"&amp;$AF92,データシート2!$A$1:$SI$1,0),0)</f>
        <v>44.897300000000001</v>
      </c>
      <c r="AZ92" s="866">
        <f>VLOOKUP($AG$3&amp;"_"&amp;AZ$3,データシート2!$A:$SI,MATCH($AT$2&amp;"_"&amp;$AF92,データシート2!$A$1:$SI$1,0),0)</f>
        <v>42.947800000000001</v>
      </c>
      <c r="BA92" s="866">
        <f>VLOOKUP($AG$3&amp;"_"&amp;BA$3,データシート2!$A:$SI,MATCH($AT$2&amp;"_"&amp;$AF92,データシート2!$A$1:$SI$1,0),0)</f>
        <v>39.841700000000003</v>
      </c>
      <c r="BB92" s="866">
        <f>VLOOKUP($AG$3&amp;"_"&amp;BB$3,データシート2!$A:$SI,MATCH($AT$2&amp;"_"&amp;$AF92,データシート2!$A$1:$SI$1,0),0)</f>
        <v>39.113999999999997</v>
      </c>
      <c r="BC92" s="869">
        <f>VLOOKUP($AG$3&amp;"_"&amp;BC$3,データシート2!$A:$SI,MATCH($AT$2&amp;"_"&amp;$AF92,データシート2!$A$1:$SI$1,0),0)</f>
        <v>33.771000000000001</v>
      </c>
    </row>
    <row r="93" spans="2:55" s="842" customFormat="1" ht="16.5" customHeight="1">
      <c r="B93" s="833"/>
      <c r="C93" s="862">
        <v>64</v>
      </c>
      <c r="D93" s="863" t="s">
        <v>389</v>
      </c>
      <c r="E93" s="862"/>
      <c r="F93" s="864"/>
      <c r="G93" s="865">
        <f>VLOOKUP($D$3&amp;"_"&amp;G$3,データシート2!$A:$SI,MATCH($G$2&amp;"_"&amp;$C93,データシート2!$A$1:$SI$1,0),0)</f>
        <v>0</v>
      </c>
      <c r="H93" s="866">
        <f>VLOOKUP($D$3&amp;"_"&amp;H$3,データシート2!$A:$SI,MATCH($G$2&amp;"_"&amp;$C93,データシート2!$A$1:$SI$1,0),0)</f>
        <v>0</v>
      </c>
      <c r="I93" s="866">
        <f>VLOOKUP($D$3&amp;"_"&amp;I$3,データシート2!$A:$SI,MATCH($G$2&amp;"_"&amp;$C93,データシート2!$A$1:$SI$1,0),0)</f>
        <v>0</v>
      </c>
      <c r="J93" s="866">
        <f>VLOOKUP($D$3&amp;"_"&amp;J$3,データシート2!$A:$SI,MATCH($G$2&amp;"_"&amp;$C93,データシート2!$A$1:$SI$1,0),0)</f>
        <v>0</v>
      </c>
      <c r="K93" s="867">
        <f>VLOOKUP($D$3&amp;"_"&amp;K$3,データシート2!$A:$SI,MATCH($G$2&amp;"_"&amp;$C93,データシート2!$A$1:$SI$1,0),0)</f>
        <v>0</v>
      </c>
      <c r="L93" s="867">
        <f>VLOOKUP($D$3&amp;"_"&amp;L$3,データシート2!$A:$SI,MATCH($G$2&amp;"_"&amp;$C93,データシート2!$A$1:$SI$1,0),0)</f>
        <v>0</v>
      </c>
      <c r="M93" s="867">
        <f>VLOOKUP($D$3&amp;"_"&amp;M$3,データシート2!$A:$SI,MATCH($G$2&amp;"_"&amp;$C93,データシート2!$A$1:$SI$1,0),0)</f>
        <v>0</v>
      </c>
      <c r="N93" s="867">
        <f>VLOOKUP($D$3&amp;"_"&amp;N$3,データシート2!$A:$SI,MATCH($G$2&amp;"_"&amp;$C93,データシート2!$A$1:$SI$1,0),0)</f>
        <v>0</v>
      </c>
      <c r="O93" s="867">
        <f>VLOOKUP($D$3&amp;"_"&amp;O$3,データシート2!$A:$SI,MATCH($G$2&amp;"_"&amp;$C93,データシート2!$A$1:$SI$1,0),0)</f>
        <v>0</v>
      </c>
      <c r="P93" s="867">
        <f>VLOOKUP($D$3&amp;"_"&amp;P$3,データシート2!$A:$SI,MATCH($G$2&amp;"_"&amp;$C93,データシート2!$A$1:$SI$1,0),0)</f>
        <v>0</v>
      </c>
      <c r="Q93" s="868">
        <f>VLOOKUP($D$3&amp;"_"&amp;Q$3,データシート2!$A:$SI,MATCH($G$2&amp;"_"&amp;$C93,データシート2!$A$1:$SI$1,0),0)</f>
        <v>0</v>
      </c>
      <c r="R93" s="1056">
        <f>VLOOKUP($D$3&amp;"_"&amp;R$3,データシート2!$A:$SI,MATCH($R$2&amp;"_"&amp;$C93,データシート2!$A$1:$SI$1,0),0)</f>
        <v>0</v>
      </c>
      <c r="S93" s="1057">
        <f>VLOOKUP($D$3&amp;"_"&amp;S$3,データシート2!$A:$SI,MATCH($R$2&amp;"_"&amp;$C93,データシート2!$A$1:$SI$1,0),0)</f>
        <v>0</v>
      </c>
      <c r="T93" s="1057">
        <f>VLOOKUP($D$3&amp;"_"&amp;T$3,データシート2!$A:$SI,MATCH($R$2&amp;"_"&amp;$C93,データシート2!$A$1:$SI$1,0),0)</f>
        <v>0</v>
      </c>
      <c r="U93" s="1057">
        <f>VLOOKUP($D$3&amp;"_"&amp;U$3,データシート2!$A:$SI,MATCH($R$2&amp;"_"&amp;$C93,データシート2!$A$1:$SI$1,0),0)</f>
        <v>0</v>
      </c>
      <c r="V93" s="1057">
        <f>VLOOKUP($D$3&amp;"_"&amp;V$3,データシート2!$A:$SI,MATCH($R$2&amp;"_"&amp;$C93,データシート2!$A$1:$SI$1,0),0)</f>
        <v>0</v>
      </c>
      <c r="W93" s="1057">
        <f>VLOOKUP($D$3&amp;"_"&amp;W$3,データシート2!$A:$SI,MATCH($R$2&amp;"_"&amp;$C93,データシート2!$A$1:$SI$1,0),0)</f>
        <v>0</v>
      </c>
      <c r="X93" s="1057">
        <f>VLOOKUP($D$3&amp;"_"&amp;X$3,データシート2!$A:$SI,MATCH($R$2&amp;"_"&amp;$C93,データシート2!$A$1:$SI$1,0),0)</f>
        <v>0</v>
      </c>
      <c r="Y93" s="1057">
        <f>VLOOKUP($D$3&amp;"_"&amp;Y$3,データシート2!$A:$SI,MATCH($R$2&amp;"_"&amp;$C93,データシート2!$A$1:$SI$1,0),0)</f>
        <v>0</v>
      </c>
      <c r="Z93" s="1057">
        <f>VLOOKUP($D$3&amp;"_"&amp;Z$3,データシート2!$A:$SI,MATCH($R$2&amp;"_"&amp;$C93,データシート2!$A$1:$SI$1,0),0)</f>
        <v>0</v>
      </c>
      <c r="AA93" s="1057">
        <f>VLOOKUP($D$3&amp;"_"&amp;AA$3,データシート2!$A:$SI,MATCH($R$2&amp;"_"&amp;$C93,データシート2!$A$1:$SI$1,0),0)</f>
        <v>0</v>
      </c>
      <c r="AB93" s="1058">
        <f>VLOOKUP($D$3&amp;"_"&amp;AB$3,データシート2!$A:$SI,MATCH($R$2&amp;"_"&amp;$C93,データシート2!$A$1:$SI$1,0),0)</f>
        <v>0</v>
      </c>
      <c r="AE93" s="833" t="str">
        <f t="shared" si="15"/>
        <v/>
      </c>
      <c r="AF93" s="862">
        <f t="shared" si="14"/>
        <v>64</v>
      </c>
      <c r="AG93" s="863" t="str">
        <f t="shared" si="12"/>
        <v>貸金業，クレジットカード業等非預金信用機関</v>
      </c>
      <c r="AH93" s="862" t="str">
        <f t="shared" si="12"/>
        <v/>
      </c>
      <c r="AI93" s="864" t="str">
        <f t="shared" si="12"/>
        <v/>
      </c>
      <c r="AJ93" s="865">
        <f>VLOOKUP($AG$3&amp;"_"&amp;AJ$3,データシート2!$A:$SI,MATCH($AJ$2&amp;"_"&amp;$AF93,データシート2!$A$1:$SI$1,0),0)</f>
        <v>16</v>
      </c>
      <c r="AK93" s="866">
        <f>VLOOKUP($AG$3&amp;"_"&amp;AK$3,データシート2!$A:$SI,MATCH($AJ$2&amp;"_"&amp;$AF93,データシート2!$A$1:$SI$1,0),0)</f>
        <v>23</v>
      </c>
      <c r="AL93" s="866">
        <f>VLOOKUP($AG$3&amp;"_"&amp;AL$3,データシート2!$A:$SI,MATCH($AJ$2&amp;"_"&amp;$AF93,データシート2!$A$1:$SI$1,0),0)</f>
        <v>24</v>
      </c>
      <c r="AM93" s="866">
        <f>VLOOKUP($AG$3&amp;"_"&amp;AM$3,データシート2!$A:$SI,MATCH($AJ$2&amp;"_"&amp;$AF93,データシート2!$A$1:$SI$1,0),0)</f>
        <v>23</v>
      </c>
      <c r="AN93" s="867">
        <f>VLOOKUP($AG$3&amp;"_"&amp;AN$3,データシート2!$A:$SI,MATCH($AJ$2&amp;"_"&amp;$AF93,データシート2!$A$1:$SI$1,0),0)</f>
        <v>19</v>
      </c>
      <c r="AO93" s="867">
        <f>VLOOKUP($AG$3&amp;"_"&amp;AO$3,データシート2!$A:$SI,MATCH($AJ$2&amp;"_"&amp;$AF93,データシート2!$A$1:$SI$1,0),0)</f>
        <v>16</v>
      </c>
      <c r="AP93" s="867">
        <f>VLOOKUP($AG$3&amp;"_"&amp;AP$3,データシート2!$A:$SI,MATCH($AJ$2&amp;"_"&amp;$AF93,データシート2!$A$1:$SI$1,0),0)</f>
        <v>12</v>
      </c>
      <c r="AQ93" s="867">
        <f>VLOOKUP($AG$3&amp;"_"&amp;AQ$3,データシート2!$A:$SI,MATCH($AJ$2&amp;"_"&amp;$AF93,データシート2!$A$1:$SI$1,0),0)</f>
        <v>14</v>
      </c>
      <c r="AR93" s="867">
        <f>VLOOKUP($AG$3&amp;"_"&amp;AR$3,データシート2!$A:$SI,MATCH($AJ$2&amp;"_"&amp;$AF93,データシート2!$A$1:$SI$1,0),0)</f>
        <v>19</v>
      </c>
      <c r="AS93" s="868">
        <f>VLOOKUP($AG$3&amp;"_"&amp;AS$3,データシート2!$A:$SI,MATCH($AJ$2&amp;"_"&amp;$AF93,データシート2!$A$1:$SI$1,0),0)</f>
        <v>27</v>
      </c>
      <c r="AT93" s="866">
        <f>VLOOKUP($AG$3&amp;"_"&amp;AT$3,データシート2!$A:$SI,MATCH($AT$2&amp;"_"&amp;$AF93,データシート2!$A$1:$SI$1,0),0)</f>
        <v>78.900999999999996</v>
      </c>
      <c r="AU93" s="866">
        <f>VLOOKUP($AG$3&amp;"_"&amp;AU$3,データシート2!$A:$SI,MATCH($AT$2&amp;"_"&amp;$AF93,データシート2!$A$1:$SI$1,0),0)</f>
        <v>117.49299999999999</v>
      </c>
      <c r="AV93" s="866">
        <f>VLOOKUP($AG$3&amp;"_"&amp;AV$3,データシート2!$A:$SI,MATCH($AT$2&amp;"_"&amp;$AF93,データシート2!$A$1:$SI$1,0),0)</f>
        <v>97.561000000000007</v>
      </c>
      <c r="AW93" s="866">
        <f>VLOOKUP($AG$3&amp;"_"&amp;AW$3,データシート2!$A:$SI,MATCH($AT$2&amp;"_"&amp;$AF93,データシート2!$A$1:$SI$1,0),0)</f>
        <v>108.22</v>
      </c>
      <c r="AX93" s="866">
        <f>VLOOKUP($AG$3&amp;"_"&amp;AX$3,データシート2!$A:$SI,MATCH($AT$2&amp;"_"&amp;$AF93,データシート2!$A$1:$SI$1,0),0)</f>
        <v>121.40300000000001</v>
      </c>
      <c r="AY93" s="866">
        <f>VLOOKUP($AG$3&amp;"_"&amp;AY$3,データシート2!$A:$SI,MATCH($AT$2&amp;"_"&amp;$AF93,データシート2!$A$1:$SI$1,0),0)</f>
        <v>102.455</v>
      </c>
      <c r="AZ93" s="866">
        <f>VLOOKUP($AG$3&amp;"_"&amp;AZ$3,データシート2!$A:$SI,MATCH($AT$2&amp;"_"&amp;$AF93,データシート2!$A$1:$SI$1,0),0)</f>
        <v>72.709999999999994</v>
      </c>
      <c r="BA93" s="866">
        <f>VLOOKUP($AG$3&amp;"_"&amp;BA$3,データシート2!$A:$SI,MATCH($AT$2&amp;"_"&amp;$AF93,データシート2!$A$1:$SI$1,0),0)</f>
        <v>68.808999999999997</v>
      </c>
      <c r="BB93" s="866">
        <f>VLOOKUP($AG$3&amp;"_"&amp;BB$3,データシート2!$A:$SI,MATCH($AT$2&amp;"_"&amp;$AF93,データシート2!$A$1:$SI$1,0),0)</f>
        <v>106.172</v>
      </c>
      <c r="BC93" s="869">
        <f>VLOOKUP($AG$3&amp;"_"&amp;BC$3,データシート2!$A:$SI,MATCH($AT$2&amp;"_"&amp;$AF93,データシート2!$A$1:$SI$1,0),0)</f>
        <v>141.90799999999999</v>
      </c>
    </row>
    <row r="94" spans="2:55" s="842" customFormat="1" ht="16.5" customHeight="1">
      <c r="B94" s="833"/>
      <c r="C94" s="862">
        <v>65</v>
      </c>
      <c r="D94" s="863" t="s">
        <v>390</v>
      </c>
      <c r="E94" s="862"/>
      <c r="F94" s="864"/>
      <c r="G94" s="865">
        <f>VLOOKUP($D$3&amp;"_"&amp;G$3,データシート2!$A:$SI,MATCH($G$2&amp;"_"&amp;$C94,データシート2!$A$1:$SI$1,0),0)</f>
        <v>0</v>
      </c>
      <c r="H94" s="866">
        <f>VLOOKUP($D$3&amp;"_"&amp;H$3,データシート2!$A:$SI,MATCH($G$2&amp;"_"&amp;$C94,データシート2!$A$1:$SI$1,0),0)</f>
        <v>0</v>
      </c>
      <c r="I94" s="866">
        <f>VLOOKUP($D$3&amp;"_"&amp;I$3,データシート2!$A:$SI,MATCH($G$2&amp;"_"&amp;$C94,データシート2!$A$1:$SI$1,0),0)</f>
        <v>0</v>
      </c>
      <c r="J94" s="866">
        <f>VLOOKUP($D$3&amp;"_"&amp;J$3,データシート2!$A:$SI,MATCH($G$2&amp;"_"&amp;$C94,データシート2!$A$1:$SI$1,0),0)</f>
        <v>0</v>
      </c>
      <c r="K94" s="867">
        <f>VLOOKUP($D$3&amp;"_"&amp;K$3,データシート2!$A:$SI,MATCH($G$2&amp;"_"&amp;$C94,データシート2!$A$1:$SI$1,0),0)</f>
        <v>0</v>
      </c>
      <c r="L94" s="867">
        <f>VLOOKUP($D$3&amp;"_"&amp;L$3,データシート2!$A:$SI,MATCH($G$2&amp;"_"&amp;$C94,データシート2!$A$1:$SI$1,0),0)</f>
        <v>0</v>
      </c>
      <c r="M94" s="867">
        <f>VLOOKUP($D$3&amp;"_"&amp;M$3,データシート2!$A:$SI,MATCH($G$2&amp;"_"&amp;$C94,データシート2!$A$1:$SI$1,0),0)</f>
        <v>0</v>
      </c>
      <c r="N94" s="867">
        <f>VLOOKUP($D$3&amp;"_"&amp;N$3,データシート2!$A:$SI,MATCH($G$2&amp;"_"&amp;$C94,データシート2!$A$1:$SI$1,0),0)</f>
        <v>0</v>
      </c>
      <c r="O94" s="867">
        <f>VLOOKUP($D$3&amp;"_"&amp;O$3,データシート2!$A:$SI,MATCH($G$2&amp;"_"&amp;$C94,データシート2!$A$1:$SI$1,0),0)</f>
        <v>0</v>
      </c>
      <c r="P94" s="867">
        <f>VLOOKUP($D$3&amp;"_"&amp;P$3,データシート2!$A:$SI,MATCH($G$2&amp;"_"&amp;$C94,データシート2!$A$1:$SI$1,0),0)</f>
        <v>0</v>
      </c>
      <c r="Q94" s="868">
        <f>VLOOKUP($D$3&amp;"_"&amp;Q$3,データシート2!$A:$SI,MATCH($G$2&amp;"_"&amp;$C94,データシート2!$A$1:$SI$1,0),0)</f>
        <v>0</v>
      </c>
      <c r="R94" s="1056">
        <f>VLOOKUP($D$3&amp;"_"&amp;R$3,データシート2!$A:$SI,MATCH($R$2&amp;"_"&amp;$C94,データシート2!$A$1:$SI$1,0),0)</f>
        <v>0</v>
      </c>
      <c r="S94" s="1057">
        <f>VLOOKUP($D$3&amp;"_"&amp;S$3,データシート2!$A:$SI,MATCH($R$2&amp;"_"&amp;$C94,データシート2!$A$1:$SI$1,0),0)</f>
        <v>0</v>
      </c>
      <c r="T94" s="1057">
        <f>VLOOKUP($D$3&amp;"_"&amp;T$3,データシート2!$A:$SI,MATCH($R$2&amp;"_"&amp;$C94,データシート2!$A$1:$SI$1,0),0)</f>
        <v>0</v>
      </c>
      <c r="U94" s="1057">
        <f>VLOOKUP($D$3&amp;"_"&amp;U$3,データシート2!$A:$SI,MATCH($R$2&amp;"_"&amp;$C94,データシート2!$A$1:$SI$1,0),0)</f>
        <v>0</v>
      </c>
      <c r="V94" s="1057">
        <f>VLOOKUP($D$3&amp;"_"&amp;V$3,データシート2!$A:$SI,MATCH($R$2&amp;"_"&amp;$C94,データシート2!$A$1:$SI$1,0),0)</f>
        <v>0</v>
      </c>
      <c r="W94" s="1057">
        <f>VLOOKUP($D$3&amp;"_"&amp;W$3,データシート2!$A:$SI,MATCH($R$2&amp;"_"&amp;$C94,データシート2!$A$1:$SI$1,0),0)</f>
        <v>0</v>
      </c>
      <c r="X94" s="1057">
        <f>VLOOKUP($D$3&amp;"_"&amp;X$3,データシート2!$A:$SI,MATCH($R$2&amp;"_"&amp;$C94,データシート2!$A$1:$SI$1,0),0)</f>
        <v>0</v>
      </c>
      <c r="Y94" s="1057">
        <f>VLOOKUP($D$3&amp;"_"&amp;Y$3,データシート2!$A:$SI,MATCH($R$2&amp;"_"&amp;$C94,データシート2!$A$1:$SI$1,0),0)</f>
        <v>0</v>
      </c>
      <c r="Z94" s="1057">
        <f>VLOOKUP($D$3&amp;"_"&amp;Z$3,データシート2!$A:$SI,MATCH($R$2&amp;"_"&amp;$C94,データシート2!$A$1:$SI$1,0),0)</f>
        <v>0</v>
      </c>
      <c r="AA94" s="1057">
        <f>VLOOKUP($D$3&amp;"_"&amp;AA$3,データシート2!$A:$SI,MATCH($R$2&amp;"_"&amp;$C94,データシート2!$A$1:$SI$1,0),0)</f>
        <v>0</v>
      </c>
      <c r="AB94" s="1058">
        <f>VLOOKUP($D$3&amp;"_"&amp;AB$3,データシート2!$A:$SI,MATCH($R$2&amp;"_"&amp;$C94,データシート2!$A$1:$SI$1,0),0)</f>
        <v>0</v>
      </c>
      <c r="AE94" s="833" t="str">
        <f t="shared" si="15"/>
        <v/>
      </c>
      <c r="AF94" s="862">
        <f t="shared" si="14"/>
        <v>65</v>
      </c>
      <c r="AG94" s="863" t="str">
        <f t="shared" si="12"/>
        <v>金融商品取引業，商品先物取引業</v>
      </c>
      <c r="AH94" s="862" t="str">
        <f t="shared" si="12"/>
        <v/>
      </c>
      <c r="AI94" s="864" t="str">
        <f t="shared" si="12"/>
        <v/>
      </c>
      <c r="AJ94" s="865">
        <f>VLOOKUP($AG$3&amp;"_"&amp;AJ$3,データシート2!$A:$SI,MATCH($AJ$2&amp;"_"&amp;$AF94,データシート2!$A$1:$SI$1,0),0)</f>
        <v>20</v>
      </c>
      <c r="AK94" s="866">
        <f>VLOOKUP($AG$3&amp;"_"&amp;AK$3,データシート2!$A:$SI,MATCH($AJ$2&amp;"_"&amp;$AF94,データシート2!$A$1:$SI$1,0),0)</f>
        <v>30</v>
      </c>
      <c r="AL94" s="866">
        <f>VLOOKUP($AG$3&amp;"_"&amp;AL$3,データシート2!$A:$SI,MATCH($AJ$2&amp;"_"&amp;$AF94,データシート2!$A$1:$SI$1,0),0)</f>
        <v>30</v>
      </c>
      <c r="AM94" s="866">
        <f>VLOOKUP($AG$3&amp;"_"&amp;AM$3,データシート2!$A:$SI,MATCH($AJ$2&amp;"_"&amp;$AF94,データシート2!$A$1:$SI$1,0),0)</f>
        <v>33</v>
      </c>
      <c r="AN94" s="867">
        <f>VLOOKUP($AG$3&amp;"_"&amp;AN$3,データシート2!$A:$SI,MATCH($AJ$2&amp;"_"&amp;$AF94,データシート2!$A$1:$SI$1,0),0)</f>
        <v>33</v>
      </c>
      <c r="AO94" s="867">
        <f>VLOOKUP($AG$3&amp;"_"&amp;AO$3,データシート2!$A:$SI,MATCH($AJ$2&amp;"_"&amp;$AF94,データシート2!$A$1:$SI$1,0),0)</f>
        <v>31</v>
      </c>
      <c r="AP94" s="867">
        <f>VLOOKUP($AG$3&amp;"_"&amp;AP$3,データシート2!$A:$SI,MATCH($AJ$2&amp;"_"&amp;$AF94,データシート2!$A$1:$SI$1,0),0)</f>
        <v>31</v>
      </c>
      <c r="AQ94" s="867">
        <f>VLOOKUP($AG$3&amp;"_"&amp;AQ$3,データシート2!$A:$SI,MATCH($AJ$2&amp;"_"&amp;$AF94,データシート2!$A$1:$SI$1,0),0)</f>
        <v>33</v>
      </c>
      <c r="AR94" s="867">
        <f>VLOOKUP($AG$3&amp;"_"&amp;AR$3,データシート2!$A:$SI,MATCH($AJ$2&amp;"_"&amp;$AF94,データシート2!$A$1:$SI$1,0),0)</f>
        <v>29</v>
      </c>
      <c r="AS94" s="868">
        <f>VLOOKUP($AG$3&amp;"_"&amp;AS$3,データシート2!$A:$SI,MATCH($AJ$2&amp;"_"&amp;$AF94,データシート2!$A$1:$SI$1,0),0)</f>
        <v>33</v>
      </c>
      <c r="AT94" s="866">
        <f>VLOOKUP($AG$3&amp;"_"&amp;AT$3,データシート2!$A:$SI,MATCH($AT$2&amp;"_"&amp;$AF94,データシート2!$A$1:$SI$1,0),0)</f>
        <v>184.62000000000003</v>
      </c>
      <c r="AU94" s="866">
        <f>VLOOKUP($AG$3&amp;"_"&amp;AU$3,データシート2!$A:$SI,MATCH($AT$2&amp;"_"&amp;$AF94,データシート2!$A$1:$SI$1,0),0)</f>
        <v>150.21799999999999</v>
      </c>
      <c r="AV94" s="866">
        <f>VLOOKUP($AG$3&amp;"_"&amp;AV$3,データシート2!$A:$SI,MATCH($AT$2&amp;"_"&amp;$AF94,データシート2!$A$1:$SI$1,0),0)</f>
        <v>145.01400000000001</v>
      </c>
      <c r="AW94" s="866">
        <f>VLOOKUP($AG$3&amp;"_"&amp;AW$3,データシート2!$A:$SI,MATCH($AT$2&amp;"_"&amp;$AF94,データシート2!$A$1:$SI$1,0),0)</f>
        <v>189.268</v>
      </c>
      <c r="AX94" s="866">
        <f>VLOOKUP($AG$3&amp;"_"&amp;AX$3,データシート2!$A:$SI,MATCH($AT$2&amp;"_"&amp;$AF94,データシート2!$A$1:$SI$1,0),0)</f>
        <v>195.34399999999999</v>
      </c>
      <c r="AY94" s="866">
        <f>VLOOKUP($AG$3&amp;"_"&amp;AY$3,データシート2!$A:$SI,MATCH($AT$2&amp;"_"&amp;$AF94,データシート2!$A$1:$SI$1,0),0)</f>
        <v>190.00399999999999</v>
      </c>
      <c r="AZ94" s="866">
        <f>VLOOKUP($AG$3&amp;"_"&amp;AZ$3,データシート2!$A:$SI,MATCH($AT$2&amp;"_"&amp;$AF94,データシート2!$A$1:$SI$1,0),0)</f>
        <v>180.24700000000001</v>
      </c>
      <c r="BA94" s="866">
        <f>VLOOKUP($AG$3&amp;"_"&amp;BA$3,データシート2!$A:$SI,MATCH($AT$2&amp;"_"&amp;$AF94,データシート2!$A$1:$SI$1,0),0)</f>
        <v>205.35900000000001</v>
      </c>
      <c r="BB94" s="866">
        <f>VLOOKUP($AG$3&amp;"_"&amp;BB$3,データシート2!$A:$SI,MATCH($AT$2&amp;"_"&amp;$AF94,データシート2!$A$1:$SI$1,0),0)</f>
        <v>188.54499999999999</v>
      </c>
      <c r="BC94" s="869">
        <f>VLOOKUP($AG$3&amp;"_"&amp;BC$3,データシート2!$A:$SI,MATCH($AT$2&amp;"_"&amp;$AF94,データシート2!$A$1:$SI$1,0),0)</f>
        <v>206.203</v>
      </c>
    </row>
    <row r="95" spans="2:55" s="842" customFormat="1" ht="16.5" customHeight="1">
      <c r="B95" s="833"/>
      <c r="C95" s="862">
        <v>66</v>
      </c>
      <c r="D95" s="863" t="s">
        <v>391</v>
      </c>
      <c r="E95" s="862"/>
      <c r="F95" s="864"/>
      <c r="G95" s="865">
        <f>VLOOKUP($D$3&amp;"_"&amp;G$3,データシート2!$A:$SI,MATCH($G$2&amp;"_"&amp;$C95,データシート2!$A$1:$SI$1,0),0)</f>
        <v>0</v>
      </c>
      <c r="H95" s="866">
        <f>VLOOKUP($D$3&amp;"_"&amp;H$3,データシート2!$A:$SI,MATCH($G$2&amp;"_"&amp;$C95,データシート2!$A$1:$SI$1,0),0)</f>
        <v>0</v>
      </c>
      <c r="I95" s="866">
        <f>VLOOKUP($D$3&amp;"_"&amp;I$3,データシート2!$A:$SI,MATCH($G$2&amp;"_"&amp;$C95,データシート2!$A$1:$SI$1,0),0)</f>
        <v>0</v>
      </c>
      <c r="J95" s="866">
        <f>VLOOKUP($D$3&amp;"_"&amp;J$3,データシート2!$A:$SI,MATCH($G$2&amp;"_"&amp;$C95,データシート2!$A$1:$SI$1,0),0)</f>
        <v>0</v>
      </c>
      <c r="K95" s="867">
        <f>VLOOKUP($D$3&amp;"_"&amp;K$3,データシート2!$A:$SI,MATCH($G$2&amp;"_"&amp;$C95,データシート2!$A$1:$SI$1,0),0)</f>
        <v>0</v>
      </c>
      <c r="L95" s="867">
        <f>VLOOKUP($D$3&amp;"_"&amp;L$3,データシート2!$A:$SI,MATCH($G$2&amp;"_"&amp;$C95,データシート2!$A$1:$SI$1,0),0)</f>
        <v>0</v>
      </c>
      <c r="M95" s="867">
        <f>VLOOKUP($D$3&amp;"_"&amp;M$3,データシート2!$A:$SI,MATCH($G$2&amp;"_"&amp;$C95,データシート2!$A$1:$SI$1,0),0)</f>
        <v>0</v>
      </c>
      <c r="N95" s="867">
        <f>VLOOKUP($D$3&amp;"_"&amp;N$3,データシート2!$A:$SI,MATCH($G$2&amp;"_"&amp;$C95,データシート2!$A$1:$SI$1,0),0)</f>
        <v>0</v>
      </c>
      <c r="O95" s="867">
        <f>VLOOKUP($D$3&amp;"_"&amp;O$3,データシート2!$A:$SI,MATCH($G$2&amp;"_"&amp;$C95,データシート2!$A$1:$SI$1,0),0)</f>
        <v>0</v>
      </c>
      <c r="P95" s="867">
        <f>VLOOKUP($D$3&amp;"_"&amp;P$3,データシート2!$A:$SI,MATCH($G$2&amp;"_"&amp;$C95,データシート2!$A$1:$SI$1,0),0)</f>
        <v>0</v>
      </c>
      <c r="Q95" s="868">
        <f>VLOOKUP($D$3&amp;"_"&amp;Q$3,データシート2!$A:$SI,MATCH($G$2&amp;"_"&amp;$C95,データシート2!$A$1:$SI$1,0),0)</f>
        <v>0</v>
      </c>
      <c r="R95" s="1056">
        <f>VLOOKUP($D$3&amp;"_"&amp;R$3,データシート2!$A:$SI,MATCH($R$2&amp;"_"&amp;$C95,データシート2!$A$1:$SI$1,0),0)</f>
        <v>0</v>
      </c>
      <c r="S95" s="1057">
        <f>VLOOKUP($D$3&amp;"_"&amp;S$3,データシート2!$A:$SI,MATCH($R$2&amp;"_"&amp;$C95,データシート2!$A$1:$SI$1,0),0)</f>
        <v>0</v>
      </c>
      <c r="T95" s="1057">
        <f>VLOOKUP($D$3&amp;"_"&amp;T$3,データシート2!$A:$SI,MATCH($R$2&amp;"_"&amp;$C95,データシート2!$A$1:$SI$1,0),0)</f>
        <v>0</v>
      </c>
      <c r="U95" s="1057">
        <f>VLOOKUP($D$3&amp;"_"&amp;U$3,データシート2!$A:$SI,MATCH($R$2&amp;"_"&amp;$C95,データシート2!$A$1:$SI$1,0),0)</f>
        <v>0</v>
      </c>
      <c r="V95" s="1057">
        <f>VLOOKUP($D$3&amp;"_"&amp;V$3,データシート2!$A:$SI,MATCH($R$2&amp;"_"&amp;$C95,データシート2!$A$1:$SI$1,0),0)</f>
        <v>0</v>
      </c>
      <c r="W95" s="1057">
        <f>VLOOKUP($D$3&amp;"_"&amp;W$3,データシート2!$A:$SI,MATCH($R$2&amp;"_"&amp;$C95,データシート2!$A$1:$SI$1,0),0)</f>
        <v>0</v>
      </c>
      <c r="X95" s="1057">
        <f>VLOOKUP($D$3&amp;"_"&amp;X$3,データシート2!$A:$SI,MATCH($R$2&amp;"_"&amp;$C95,データシート2!$A$1:$SI$1,0),0)</f>
        <v>0</v>
      </c>
      <c r="Y95" s="1057">
        <f>VLOOKUP($D$3&amp;"_"&amp;Y$3,データシート2!$A:$SI,MATCH($R$2&amp;"_"&amp;$C95,データシート2!$A$1:$SI$1,0),0)</f>
        <v>0</v>
      </c>
      <c r="Z95" s="1057">
        <f>VLOOKUP($D$3&amp;"_"&amp;Z$3,データシート2!$A:$SI,MATCH($R$2&amp;"_"&amp;$C95,データシート2!$A$1:$SI$1,0),0)</f>
        <v>0</v>
      </c>
      <c r="AA95" s="1057">
        <f>VLOOKUP($D$3&amp;"_"&amp;AA$3,データシート2!$A:$SI,MATCH($R$2&amp;"_"&amp;$C95,データシート2!$A$1:$SI$1,0),0)</f>
        <v>0</v>
      </c>
      <c r="AB95" s="1058">
        <f>VLOOKUP($D$3&amp;"_"&amp;AB$3,データシート2!$A:$SI,MATCH($R$2&amp;"_"&amp;$C95,データシート2!$A$1:$SI$1,0),0)</f>
        <v>0</v>
      </c>
      <c r="AE95" s="833" t="str">
        <f t="shared" si="15"/>
        <v/>
      </c>
      <c r="AF95" s="862">
        <f t="shared" si="14"/>
        <v>66</v>
      </c>
      <c r="AG95" s="863" t="str">
        <f t="shared" si="12"/>
        <v>補助的金融業等</v>
      </c>
      <c r="AH95" s="862" t="str">
        <f t="shared" si="12"/>
        <v/>
      </c>
      <c r="AI95" s="864" t="str">
        <f t="shared" si="12"/>
        <v/>
      </c>
      <c r="AJ95" s="865">
        <f>VLOOKUP($AG$3&amp;"_"&amp;AJ$3,データシート2!$A:$SI,MATCH($AJ$2&amp;"_"&amp;$AF95,データシート2!$A$1:$SI$1,0),0)</f>
        <v>2</v>
      </c>
      <c r="AK95" s="866">
        <f>VLOOKUP($AG$3&amp;"_"&amp;AK$3,データシート2!$A:$SI,MATCH($AJ$2&amp;"_"&amp;$AF95,データシート2!$A$1:$SI$1,0),0)</f>
        <v>2</v>
      </c>
      <c r="AL95" s="866">
        <f>VLOOKUP($AG$3&amp;"_"&amp;AL$3,データシート2!$A:$SI,MATCH($AJ$2&amp;"_"&amp;$AF95,データシート2!$A$1:$SI$1,0),0)</f>
        <v>1</v>
      </c>
      <c r="AM95" s="866">
        <f>VLOOKUP($AG$3&amp;"_"&amp;AM$3,データシート2!$A:$SI,MATCH($AJ$2&amp;"_"&amp;$AF95,データシート2!$A$1:$SI$1,0),0)</f>
        <v>3</v>
      </c>
      <c r="AN95" s="867">
        <f>VLOOKUP($AG$3&amp;"_"&amp;AN$3,データシート2!$A:$SI,MATCH($AJ$2&amp;"_"&amp;$AF95,データシート2!$A$1:$SI$1,0),0)</f>
        <v>3</v>
      </c>
      <c r="AO95" s="867">
        <f>VLOOKUP($AG$3&amp;"_"&amp;AO$3,データシート2!$A:$SI,MATCH($AJ$2&amp;"_"&amp;$AF95,データシート2!$A$1:$SI$1,0),0)</f>
        <v>3</v>
      </c>
      <c r="AP95" s="867">
        <f>VLOOKUP($AG$3&amp;"_"&amp;AP$3,データシート2!$A:$SI,MATCH($AJ$2&amp;"_"&amp;$AF95,データシート2!$A$1:$SI$1,0),0)</f>
        <v>3</v>
      </c>
      <c r="AQ95" s="867">
        <f>VLOOKUP($AG$3&amp;"_"&amp;AQ$3,データシート2!$A:$SI,MATCH($AJ$2&amp;"_"&amp;$AF95,データシート2!$A$1:$SI$1,0),0)</f>
        <v>3</v>
      </c>
      <c r="AR95" s="867">
        <f>VLOOKUP($AG$3&amp;"_"&amp;AR$3,データシート2!$A:$SI,MATCH($AJ$2&amp;"_"&amp;$AF95,データシート2!$A$1:$SI$1,0),0)</f>
        <v>3</v>
      </c>
      <c r="AS95" s="868">
        <f>VLOOKUP($AG$3&amp;"_"&amp;AS$3,データシート2!$A:$SI,MATCH($AJ$2&amp;"_"&amp;$AF95,データシート2!$A$1:$SI$1,0),0)</f>
        <v>3</v>
      </c>
      <c r="AT95" s="866">
        <f>VLOOKUP($AG$3&amp;"_"&amp;AT$3,データシート2!$A:$SI,MATCH($AT$2&amp;"_"&amp;$AF95,データシート2!$A$1:$SI$1,0),0)</f>
        <v>12.707000000000001</v>
      </c>
      <c r="AU95" s="866">
        <f>VLOOKUP($AG$3&amp;"_"&amp;AU$3,データシート2!$A:$SI,MATCH($AT$2&amp;"_"&amp;$AF95,データシート2!$A$1:$SI$1,0),0)</f>
        <v>11.147</v>
      </c>
      <c r="AV95" s="866">
        <f>VLOOKUP($AG$3&amp;"_"&amp;AV$3,データシート2!$A:$SI,MATCH($AT$2&amp;"_"&amp;$AF95,データシート2!$A$1:$SI$1,0),0)</f>
        <v>4.8029999999999999</v>
      </c>
      <c r="AW95" s="866">
        <f>VLOOKUP($AG$3&amp;"_"&amp;AW$3,データシート2!$A:$SI,MATCH($AT$2&amp;"_"&amp;$AF95,データシート2!$A$1:$SI$1,0),0)</f>
        <v>13.374000000000001</v>
      </c>
      <c r="AX95" s="866">
        <f>VLOOKUP($AG$3&amp;"_"&amp;AX$3,データシート2!$A:$SI,MATCH($AT$2&amp;"_"&amp;$AF95,データシート2!$A$1:$SI$1,0),0)</f>
        <v>13.835000000000001</v>
      </c>
      <c r="AY95" s="866">
        <f>VLOOKUP($AG$3&amp;"_"&amp;AY$3,データシート2!$A:$SI,MATCH($AT$2&amp;"_"&amp;$AF95,データシート2!$A$1:$SI$1,0),0)</f>
        <v>11.904</v>
      </c>
      <c r="AZ95" s="866">
        <f>VLOOKUP($AG$3&amp;"_"&amp;AZ$3,データシート2!$A:$SI,MATCH($AT$2&amp;"_"&amp;$AF95,データシート2!$A$1:$SI$1,0),0)</f>
        <v>9.1539999999999999</v>
      </c>
      <c r="BA95" s="866">
        <f>VLOOKUP($AG$3&amp;"_"&amp;BA$3,データシート2!$A:$SI,MATCH($AT$2&amp;"_"&amp;$AF95,データシート2!$A$1:$SI$1,0),0)</f>
        <v>13.377000000000001</v>
      </c>
      <c r="BB95" s="866">
        <f>VLOOKUP($AG$3&amp;"_"&amp;BB$3,データシート2!$A:$SI,MATCH($AT$2&amp;"_"&amp;$AF95,データシート2!$A$1:$SI$1,0),0)</f>
        <v>13.545</v>
      </c>
      <c r="BC95" s="869">
        <f>VLOOKUP($AG$3&amp;"_"&amp;BC$3,データシート2!$A:$SI,MATCH($AT$2&amp;"_"&amp;$AF95,データシート2!$A$1:$SI$1,0),0)</f>
        <v>14.010999999999999</v>
      </c>
    </row>
    <row r="96" spans="2:55" s="842" customFormat="1" ht="16.5" customHeight="1">
      <c r="B96" s="844"/>
      <c r="C96" s="845">
        <v>67</v>
      </c>
      <c r="D96" s="846" t="s">
        <v>392</v>
      </c>
      <c r="E96" s="845"/>
      <c r="F96" s="847"/>
      <c r="G96" s="848">
        <f>VLOOKUP($D$3&amp;"_"&amp;G$3,データシート2!$A:$SI,MATCH($G$2&amp;"_"&amp;$C96,データシート2!$A$1:$SI$1,0),0)</f>
        <v>0</v>
      </c>
      <c r="H96" s="849">
        <f>VLOOKUP($D$3&amp;"_"&amp;H$3,データシート2!$A:$SI,MATCH($G$2&amp;"_"&amp;$C96,データシート2!$A$1:$SI$1,0),0)</f>
        <v>0</v>
      </c>
      <c r="I96" s="849">
        <f>VLOOKUP($D$3&amp;"_"&amp;I$3,データシート2!$A:$SI,MATCH($G$2&amp;"_"&amp;$C96,データシート2!$A$1:$SI$1,0),0)</f>
        <v>0</v>
      </c>
      <c r="J96" s="849">
        <f>VLOOKUP($D$3&amp;"_"&amp;J$3,データシート2!$A:$SI,MATCH($G$2&amp;"_"&amp;$C96,データシート2!$A$1:$SI$1,0),0)</f>
        <v>0</v>
      </c>
      <c r="K96" s="850">
        <f>VLOOKUP($D$3&amp;"_"&amp;K$3,データシート2!$A:$SI,MATCH($G$2&amp;"_"&amp;$C96,データシート2!$A$1:$SI$1,0),0)</f>
        <v>0</v>
      </c>
      <c r="L96" s="850">
        <f>VLOOKUP($D$3&amp;"_"&amp;L$3,データシート2!$A:$SI,MATCH($G$2&amp;"_"&amp;$C96,データシート2!$A$1:$SI$1,0),0)</f>
        <v>0</v>
      </c>
      <c r="M96" s="850">
        <f>VLOOKUP($D$3&amp;"_"&amp;M$3,データシート2!$A:$SI,MATCH($G$2&amp;"_"&amp;$C96,データシート2!$A$1:$SI$1,0),0)</f>
        <v>0</v>
      </c>
      <c r="N96" s="850">
        <f>VLOOKUP($D$3&amp;"_"&amp;N$3,データシート2!$A:$SI,MATCH($G$2&amp;"_"&amp;$C96,データシート2!$A$1:$SI$1,0),0)</f>
        <v>0</v>
      </c>
      <c r="O96" s="850">
        <f>VLOOKUP($D$3&amp;"_"&amp;O$3,データシート2!$A:$SI,MATCH($G$2&amp;"_"&amp;$C96,データシート2!$A$1:$SI$1,0),0)</f>
        <v>0</v>
      </c>
      <c r="P96" s="850">
        <f>VLOOKUP($D$3&amp;"_"&amp;P$3,データシート2!$A:$SI,MATCH($G$2&amp;"_"&amp;$C96,データシート2!$A$1:$SI$1,0),0)</f>
        <v>0</v>
      </c>
      <c r="Q96" s="851">
        <f>VLOOKUP($D$3&amp;"_"&amp;Q$3,データシート2!$A:$SI,MATCH($G$2&amp;"_"&amp;$C96,データシート2!$A$1:$SI$1,0),0)</f>
        <v>0</v>
      </c>
      <c r="R96" s="1049">
        <f>VLOOKUP($D$3&amp;"_"&amp;R$3,データシート2!$A:$SI,MATCH($R$2&amp;"_"&amp;$C96,データシート2!$A$1:$SI$1,0),0)</f>
        <v>0</v>
      </c>
      <c r="S96" s="1050">
        <f>VLOOKUP($D$3&amp;"_"&amp;S$3,データシート2!$A:$SI,MATCH($R$2&amp;"_"&amp;$C96,データシート2!$A$1:$SI$1,0),0)</f>
        <v>0</v>
      </c>
      <c r="T96" s="1050">
        <f>VLOOKUP($D$3&amp;"_"&amp;T$3,データシート2!$A:$SI,MATCH($R$2&amp;"_"&amp;$C96,データシート2!$A$1:$SI$1,0),0)</f>
        <v>0</v>
      </c>
      <c r="U96" s="1050">
        <f>VLOOKUP($D$3&amp;"_"&amp;U$3,データシート2!$A:$SI,MATCH($R$2&amp;"_"&amp;$C96,データシート2!$A$1:$SI$1,0),0)</f>
        <v>0</v>
      </c>
      <c r="V96" s="1050">
        <f>VLOOKUP($D$3&amp;"_"&amp;V$3,データシート2!$A:$SI,MATCH($R$2&amp;"_"&amp;$C96,データシート2!$A$1:$SI$1,0),0)</f>
        <v>0</v>
      </c>
      <c r="W96" s="1050">
        <f>VLOOKUP($D$3&amp;"_"&amp;W$3,データシート2!$A:$SI,MATCH($R$2&amp;"_"&amp;$C96,データシート2!$A$1:$SI$1,0),0)</f>
        <v>0</v>
      </c>
      <c r="X96" s="1050">
        <f>VLOOKUP($D$3&amp;"_"&amp;X$3,データシート2!$A:$SI,MATCH($R$2&amp;"_"&amp;$C96,データシート2!$A$1:$SI$1,0),0)</f>
        <v>0</v>
      </c>
      <c r="Y96" s="1050">
        <f>VLOOKUP($D$3&amp;"_"&amp;Y$3,データシート2!$A:$SI,MATCH($R$2&amp;"_"&amp;$C96,データシート2!$A$1:$SI$1,0),0)</f>
        <v>0</v>
      </c>
      <c r="Z96" s="1050">
        <f>VLOOKUP($D$3&amp;"_"&amp;Z$3,データシート2!$A:$SI,MATCH($R$2&amp;"_"&amp;$C96,データシート2!$A$1:$SI$1,0),0)</f>
        <v>0</v>
      </c>
      <c r="AA96" s="1050">
        <f>VLOOKUP($D$3&amp;"_"&amp;AA$3,データシート2!$A:$SI,MATCH($R$2&amp;"_"&amp;$C96,データシート2!$A$1:$SI$1,0),0)</f>
        <v>0</v>
      </c>
      <c r="AB96" s="1051">
        <f>VLOOKUP($D$3&amp;"_"&amp;AB$3,データシート2!$A:$SI,MATCH($R$2&amp;"_"&amp;$C96,データシート2!$A$1:$SI$1,0),0)</f>
        <v>0</v>
      </c>
      <c r="AE96" s="844" t="str">
        <f t="shared" si="15"/>
        <v/>
      </c>
      <c r="AF96" s="845">
        <f t="shared" si="14"/>
        <v>67</v>
      </c>
      <c r="AG96" s="846" t="str">
        <f t="shared" si="12"/>
        <v>保険業（保険媒介代理業，保険サービス業を含む）</v>
      </c>
      <c r="AH96" s="845" t="str">
        <f t="shared" si="12"/>
        <v/>
      </c>
      <c r="AI96" s="847" t="str">
        <f t="shared" si="12"/>
        <v/>
      </c>
      <c r="AJ96" s="848">
        <f>VLOOKUP($AG$3&amp;"_"&amp;AJ$3,データシート2!$A:$SI,MATCH($AJ$2&amp;"_"&amp;$AF96,データシート2!$A$1:$SI$1,0),0)</f>
        <v>50</v>
      </c>
      <c r="AK96" s="849">
        <f>VLOOKUP($AG$3&amp;"_"&amp;AK$3,データシート2!$A:$SI,MATCH($AJ$2&amp;"_"&amp;$AF96,データシート2!$A$1:$SI$1,0),0)</f>
        <v>54</v>
      </c>
      <c r="AL96" s="849">
        <f>VLOOKUP($AG$3&amp;"_"&amp;AL$3,データシート2!$A:$SI,MATCH($AJ$2&amp;"_"&amp;$AF96,データシート2!$A$1:$SI$1,0),0)</f>
        <v>46</v>
      </c>
      <c r="AM96" s="849">
        <f>VLOOKUP($AG$3&amp;"_"&amp;AM$3,データシート2!$A:$SI,MATCH($AJ$2&amp;"_"&amp;$AF96,データシート2!$A$1:$SI$1,0),0)</f>
        <v>52</v>
      </c>
      <c r="AN96" s="850">
        <f>VLOOKUP($AG$3&amp;"_"&amp;AN$3,データシート2!$A:$SI,MATCH($AJ$2&amp;"_"&amp;$AF96,データシート2!$A$1:$SI$1,0),0)</f>
        <v>48</v>
      </c>
      <c r="AO96" s="850">
        <f>VLOOKUP($AG$3&amp;"_"&amp;AO$3,データシート2!$A:$SI,MATCH($AJ$2&amp;"_"&amp;$AF96,データシート2!$A$1:$SI$1,0),0)</f>
        <v>45</v>
      </c>
      <c r="AP96" s="850">
        <f>VLOOKUP($AG$3&amp;"_"&amp;AP$3,データシート2!$A:$SI,MATCH($AJ$2&amp;"_"&amp;$AF96,データシート2!$A$1:$SI$1,0),0)</f>
        <v>34</v>
      </c>
      <c r="AQ96" s="850">
        <f>VLOOKUP($AG$3&amp;"_"&amp;AQ$3,データシート2!$A:$SI,MATCH($AJ$2&amp;"_"&amp;$AF96,データシート2!$A$1:$SI$1,0),0)</f>
        <v>36</v>
      </c>
      <c r="AR96" s="850">
        <f>VLOOKUP($AG$3&amp;"_"&amp;AR$3,データシート2!$A:$SI,MATCH($AJ$2&amp;"_"&amp;$AF96,データシート2!$A$1:$SI$1,0),0)</f>
        <v>36</v>
      </c>
      <c r="AS96" s="851">
        <f>VLOOKUP($AG$3&amp;"_"&amp;AS$3,データシート2!$A:$SI,MATCH($AJ$2&amp;"_"&amp;$AF96,データシート2!$A$1:$SI$1,0),0)</f>
        <v>32</v>
      </c>
      <c r="AT96" s="849">
        <f>VLOOKUP($AG$3&amp;"_"&amp;AT$3,データシート2!$A:$SI,MATCH($AT$2&amp;"_"&amp;$AF96,データシート2!$A$1:$SI$1,0),0)</f>
        <v>260.59000000000003</v>
      </c>
      <c r="AU96" s="849">
        <f>VLOOKUP($AG$3&amp;"_"&amp;AU$3,データシート2!$A:$SI,MATCH($AT$2&amp;"_"&amp;$AF96,データシート2!$A$1:$SI$1,0),0)</f>
        <v>268.154</v>
      </c>
      <c r="AV96" s="849">
        <f>VLOOKUP($AG$3&amp;"_"&amp;AV$3,データシート2!$A:$SI,MATCH($AT$2&amp;"_"&amp;$AF96,データシート2!$A$1:$SI$1,0),0)</f>
        <v>197.08</v>
      </c>
      <c r="AW96" s="849">
        <f>VLOOKUP($AG$3&amp;"_"&amp;AW$3,データシート2!$A:$SI,MATCH($AT$2&amp;"_"&amp;$AF96,データシート2!$A$1:$SI$1,0),0)</f>
        <v>256.64400000000001</v>
      </c>
      <c r="AX96" s="849">
        <f>VLOOKUP($AG$3&amp;"_"&amp;AX$3,データシート2!$A:$SI,MATCH($AT$2&amp;"_"&amp;$AF96,データシート2!$A$1:$SI$1,0),0)</f>
        <v>275.779</v>
      </c>
      <c r="AY96" s="849">
        <f>VLOOKUP($AG$3&amp;"_"&amp;AY$3,データシート2!$A:$SI,MATCH($AT$2&amp;"_"&amp;$AF96,データシート2!$A$1:$SI$1,0),0)</f>
        <v>262.20699999999999</v>
      </c>
      <c r="AZ96" s="849">
        <f>VLOOKUP($AG$3&amp;"_"&amp;AZ$3,データシート2!$A:$SI,MATCH($AT$2&amp;"_"&amp;$AF96,データシート2!$A$1:$SI$1,0),0)</f>
        <v>204.666</v>
      </c>
      <c r="BA96" s="849">
        <f>VLOOKUP($AG$3&amp;"_"&amp;BA$3,データシート2!$A:$SI,MATCH($AT$2&amp;"_"&amp;$AF96,データシート2!$A$1:$SI$1,0),0)</f>
        <v>203.982</v>
      </c>
      <c r="BB96" s="849">
        <f>VLOOKUP($AG$3&amp;"_"&amp;BB$3,データシート2!$A:$SI,MATCH($AT$2&amp;"_"&amp;$AF96,データシート2!$A$1:$SI$1,0),0)</f>
        <v>193.071</v>
      </c>
      <c r="BC96" s="852">
        <f>VLOOKUP($AG$3&amp;"_"&amp;BC$3,データシート2!$A:$SI,MATCH($AT$2&amp;"_"&amp;$AF96,データシート2!$A$1:$SI$1,0),0)</f>
        <v>170.726</v>
      </c>
    </row>
    <row r="97" spans="2:55" s="23" customFormat="1" ht="20.45" customHeight="1">
      <c r="B97" s="824" t="s">
        <v>393</v>
      </c>
      <c r="C97" s="825" t="s">
        <v>394</v>
      </c>
      <c r="D97" s="826"/>
      <c r="E97" s="827"/>
      <c r="F97" s="826"/>
      <c r="G97" s="828">
        <f>VLOOKUP($D$3&amp;"_"&amp;G$3,データシート2!$A:$SI,MATCH($G$2&amp;"_"&amp;$B97,データシート2!$A$1:$SI$1,0),0)</f>
        <v>0</v>
      </c>
      <c r="H97" s="829">
        <f>VLOOKUP($D$3&amp;"_"&amp;H$3,データシート2!$A:$SI,MATCH($G$2&amp;"_"&amp;$B97,データシート2!$A$1:$SI$1,0),0)</f>
        <v>0</v>
      </c>
      <c r="I97" s="829">
        <f>VLOOKUP($D$3&amp;"_"&amp;I$3,データシート2!$A:$SI,MATCH($G$2&amp;"_"&amp;$B97,データシート2!$A$1:$SI$1,0),0)</f>
        <v>0</v>
      </c>
      <c r="J97" s="829">
        <f>VLOOKUP($D$3&amp;"_"&amp;J$3,データシート2!$A:$SI,MATCH($G$2&amp;"_"&amp;$B97,データシート2!$A$1:$SI$1,0),0)</f>
        <v>0</v>
      </c>
      <c r="K97" s="830">
        <f>VLOOKUP($D$3&amp;"_"&amp;K$3,データシート2!$A:$SI,MATCH($G$2&amp;"_"&amp;$B97,データシート2!$A$1:$SI$1,0),0)</f>
        <v>0</v>
      </c>
      <c r="L97" s="830">
        <f>VLOOKUP($D$3&amp;"_"&amp;L$3,データシート2!$A:$SI,MATCH($G$2&amp;"_"&amp;$B97,データシート2!$A$1:$SI$1,0),0)</f>
        <v>0</v>
      </c>
      <c r="M97" s="830">
        <f>VLOOKUP($D$3&amp;"_"&amp;M$3,データシート2!$A:$SI,MATCH($G$2&amp;"_"&amp;$B97,データシート2!$A$1:$SI$1,0),0)</f>
        <v>0</v>
      </c>
      <c r="N97" s="830">
        <f>VLOOKUP($D$3&amp;"_"&amp;N$3,データシート2!$A:$SI,MATCH($G$2&amp;"_"&amp;$B97,データシート2!$A$1:$SI$1,0),0)</f>
        <v>0</v>
      </c>
      <c r="O97" s="830">
        <f>VLOOKUP($D$3&amp;"_"&amp;O$3,データシート2!$A:$SI,MATCH($G$2&amp;"_"&amp;$B97,データシート2!$A$1:$SI$1,0),0)</f>
        <v>0</v>
      </c>
      <c r="P97" s="830">
        <f>VLOOKUP($D$3&amp;"_"&amp;P$3,データシート2!$A:$SI,MATCH($G$2&amp;"_"&amp;$B97,データシート2!$A$1:$SI$1,0),0)</f>
        <v>0</v>
      </c>
      <c r="Q97" s="831">
        <f>VLOOKUP($D$3&amp;"_"&amp;Q$3,データシート2!$A:$SI,MATCH($G$2&amp;"_"&amp;$B97,データシート2!$A$1:$SI$1,0),0)</f>
        <v>0</v>
      </c>
      <c r="R97" s="1043">
        <f>VLOOKUP($D$3&amp;"_"&amp;R$3,データシート2!$A:$SI,MATCH($R$2&amp;"_"&amp;$B97,データシート2!$A$1:$SI$1,0),0)</f>
        <v>0</v>
      </c>
      <c r="S97" s="1044">
        <f>VLOOKUP($D$3&amp;"_"&amp;S$3,データシート2!$A:$SI,MATCH($R$2&amp;"_"&amp;$B97,データシート2!$A$1:$SI$1,0),0)</f>
        <v>0</v>
      </c>
      <c r="T97" s="1044">
        <f>VLOOKUP($D$3&amp;"_"&amp;T$3,データシート2!$A:$SI,MATCH($R$2&amp;"_"&amp;$B97,データシート2!$A$1:$SI$1,0),0)</f>
        <v>0</v>
      </c>
      <c r="U97" s="1044">
        <f>VLOOKUP($D$3&amp;"_"&amp;U$3,データシート2!$A:$SI,MATCH($R$2&amp;"_"&amp;$B97,データシート2!$A$1:$SI$1,0),0)</f>
        <v>0</v>
      </c>
      <c r="V97" s="1044">
        <f>VLOOKUP($D$3&amp;"_"&amp;V$3,データシート2!$A:$SI,MATCH($R$2&amp;"_"&amp;$B97,データシート2!$A$1:$SI$1,0),0)</f>
        <v>0</v>
      </c>
      <c r="W97" s="1044">
        <f>VLOOKUP($D$3&amp;"_"&amp;W$3,データシート2!$A:$SI,MATCH($R$2&amp;"_"&amp;$B97,データシート2!$A$1:$SI$1,0),0)</f>
        <v>0</v>
      </c>
      <c r="X97" s="1044">
        <f>VLOOKUP($D$3&amp;"_"&amp;X$3,データシート2!$A:$SI,MATCH($R$2&amp;"_"&amp;$B97,データシート2!$A$1:$SI$1,0),0)</f>
        <v>0</v>
      </c>
      <c r="Y97" s="1044">
        <f>VLOOKUP($D$3&amp;"_"&amp;Y$3,データシート2!$A:$SI,MATCH($R$2&amp;"_"&amp;$B97,データシート2!$A$1:$SI$1,0),0)</f>
        <v>0</v>
      </c>
      <c r="Z97" s="1044">
        <f>VLOOKUP($D$3&amp;"_"&amp;Z$3,データシート2!$A:$SI,MATCH($R$2&amp;"_"&amp;$B97,データシート2!$A$1:$SI$1,0),0)</f>
        <v>0</v>
      </c>
      <c r="AA97" s="1044">
        <f>VLOOKUP($D$3&amp;"_"&amp;AA$3,データシート2!$A:$SI,MATCH($R$2&amp;"_"&amp;$B97,データシート2!$A$1:$SI$1,0),0)</f>
        <v>0</v>
      </c>
      <c r="AB97" s="1045">
        <f>VLOOKUP($D$3&amp;"_"&amp;AB$3,データシート2!$A:$SI,MATCH($R$2&amp;"_"&amp;$B97,データシート2!$A$1:$SI$1,0),0)</f>
        <v>0</v>
      </c>
      <c r="AE97" s="824" t="str">
        <f t="shared" si="15"/>
        <v>K</v>
      </c>
      <c r="AF97" s="825" t="str">
        <f t="shared" si="14"/>
        <v>不動産業，物品賃貸業</v>
      </c>
      <c r="AG97" s="826" t="str">
        <f t="shared" si="12"/>
        <v/>
      </c>
      <c r="AH97" s="827" t="str">
        <f t="shared" si="12"/>
        <v/>
      </c>
      <c r="AI97" s="826" t="str">
        <f t="shared" si="12"/>
        <v/>
      </c>
      <c r="AJ97" s="828">
        <f>VLOOKUP($AG$3&amp;"_"&amp;AJ$3,データシート2!$A:$SI,MATCH($AJ$2&amp;"_"&amp;$AE97,データシート2!$A$1:$SI$1,0),0)</f>
        <v>620</v>
      </c>
      <c r="AK97" s="829">
        <f>VLOOKUP($AG$3&amp;"_"&amp;AK$3,データシート2!$A:$SI,MATCH($AJ$2&amp;"_"&amp;$AE97,データシート2!$A$1:$SI$1,0),0)</f>
        <v>627</v>
      </c>
      <c r="AL97" s="829">
        <f>VLOOKUP($AG$3&amp;"_"&amp;AL$3,データシート2!$A:$SI,MATCH($AJ$2&amp;"_"&amp;$AE97,データシート2!$A$1:$SI$1,0),0)</f>
        <v>621</v>
      </c>
      <c r="AM97" s="829">
        <f>VLOOKUP($AG$3&amp;"_"&amp;AM$3,データシート2!$A:$SI,MATCH($AJ$2&amp;"_"&amp;$AE97,データシート2!$A$1:$SI$1,0),0)</f>
        <v>653</v>
      </c>
      <c r="AN97" s="830">
        <f>VLOOKUP($AG$3&amp;"_"&amp;AN$3,データシート2!$A:$SI,MATCH($AJ$2&amp;"_"&amp;$AE97,データシート2!$A$1:$SI$1,0),0)</f>
        <v>669</v>
      </c>
      <c r="AO97" s="830">
        <f>VLOOKUP($AG$3&amp;"_"&amp;AO$3,データシート2!$A:$SI,MATCH($AJ$2&amp;"_"&amp;$AE97,データシート2!$A$1:$SI$1,0),0)</f>
        <v>645</v>
      </c>
      <c r="AP97" s="830">
        <f>VLOOKUP($AG$3&amp;"_"&amp;AP$3,データシート2!$A:$SI,MATCH($AJ$2&amp;"_"&amp;$AE97,データシート2!$A$1:$SI$1,0),0)</f>
        <v>669</v>
      </c>
      <c r="AQ97" s="830">
        <f>VLOOKUP($AG$3&amp;"_"&amp;AQ$3,データシート2!$A:$SI,MATCH($AJ$2&amp;"_"&amp;$AE97,データシート2!$A$1:$SI$1,0),0)</f>
        <v>688</v>
      </c>
      <c r="AR97" s="830">
        <f>VLOOKUP($AG$3&amp;"_"&amp;AR$3,データシート2!$A:$SI,MATCH($AJ$2&amp;"_"&amp;$AE97,データシート2!$A$1:$SI$1,0),0)</f>
        <v>699</v>
      </c>
      <c r="AS97" s="831">
        <f>VLOOKUP($AG$3&amp;"_"&amp;AS$3,データシート2!$A:$SI,MATCH($AJ$2&amp;"_"&amp;$AE97,データシート2!$A$1:$SI$1,0),0)</f>
        <v>683</v>
      </c>
      <c r="AT97" s="829">
        <f>VLOOKUP($AG$3&amp;"_"&amp;AT$3,データシート2!$A:$SI,MATCH($AT$2&amp;"_"&amp;$AE97,データシート2!$A$1:$SI$1,0),0)</f>
        <v>4189.1726820000013</v>
      </c>
      <c r="AU97" s="829">
        <f>VLOOKUP($AG$3&amp;"_"&amp;AU$3,データシート2!$A:$SI,MATCH($AT$2&amp;"_"&amp;$AE97,データシート2!$A$1:$SI$1,0),0)</f>
        <v>3930.8211000000001</v>
      </c>
      <c r="AV97" s="829">
        <f>VLOOKUP($AG$3&amp;"_"&amp;AV$3,データシート2!$A:$SI,MATCH($AT$2&amp;"_"&amp;$AE97,データシート2!$A$1:$SI$1,0),0)</f>
        <v>3394.0497999999998</v>
      </c>
      <c r="AW97" s="829">
        <f>VLOOKUP($AG$3&amp;"_"&amp;AW$3,データシート2!$A:$SI,MATCH($AT$2&amp;"_"&amp;$AE97,データシート2!$A$1:$SI$1,0),0)</f>
        <v>4037.0807</v>
      </c>
      <c r="AX97" s="829">
        <f>VLOOKUP($AG$3&amp;"_"&amp;AX$3,データシート2!$A:$SI,MATCH($AT$2&amp;"_"&amp;$AE97,データシート2!$A$1:$SI$1,0),0)</f>
        <v>4555.1131999999998</v>
      </c>
      <c r="AY97" s="829">
        <f>VLOOKUP($AG$3&amp;"_"&amp;AY$3,データシート2!$A:$SI,MATCH($AT$2&amp;"_"&amp;$AE97,データシート2!$A$1:$SI$1,0),0)</f>
        <v>4358.0739999999996</v>
      </c>
      <c r="AZ97" s="829">
        <f>VLOOKUP($AG$3&amp;"_"&amp;AZ$3,データシート2!$A:$SI,MATCH($AT$2&amp;"_"&amp;$AE97,データシート2!$A$1:$SI$1,0),0)</f>
        <v>4439.0110000000004</v>
      </c>
      <c r="BA97" s="829">
        <f>VLOOKUP($AG$3&amp;"_"&amp;BA$3,データシート2!$A:$SI,MATCH($AT$2&amp;"_"&amp;$AE97,データシート2!$A$1:$SI$1,0),0)</f>
        <v>4588.1059999999998</v>
      </c>
      <c r="BB97" s="829">
        <f>VLOOKUP($AG$3&amp;"_"&amp;BB$3,データシート2!$A:$SI,MATCH($AT$2&amp;"_"&amp;$AE97,データシート2!$A$1:$SI$1,0),0)</f>
        <v>4509.107</v>
      </c>
      <c r="BC97" s="832">
        <f>VLOOKUP($AG$3&amp;"_"&amp;BC$3,データシート2!$A:$SI,MATCH($AT$2&amp;"_"&amp;$AE97,データシート2!$A$1:$SI$1,0),0)</f>
        <v>4363.0249999999996</v>
      </c>
    </row>
    <row r="98" spans="2:55" s="842" customFormat="1" ht="16.5" customHeight="1">
      <c r="B98" s="833"/>
      <c r="C98" s="834">
        <v>68</v>
      </c>
      <c r="D98" s="835" t="s">
        <v>395</v>
      </c>
      <c r="E98" s="834"/>
      <c r="F98" s="836"/>
      <c r="G98" s="853">
        <f>VLOOKUP($D$3&amp;"_"&amp;G$3,データシート2!$A:$SI,MATCH($G$2&amp;"_"&amp;$C98,データシート2!$A$1:$SI$1,0),0)</f>
        <v>0</v>
      </c>
      <c r="H98" s="838">
        <f>VLOOKUP($D$3&amp;"_"&amp;H$3,データシート2!$A:$SI,MATCH($G$2&amp;"_"&amp;$C98,データシート2!$A$1:$SI$1,0),0)</f>
        <v>0</v>
      </c>
      <c r="I98" s="838">
        <f>VLOOKUP($D$3&amp;"_"&amp;I$3,データシート2!$A:$SI,MATCH($G$2&amp;"_"&amp;$C98,データシート2!$A$1:$SI$1,0),0)</f>
        <v>0</v>
      </c>
      <c r="J98" s="838">
        <f>VLOOKUP($D$3&amp;"_"&amp;J$3,データシート2!$A:$SI,MATCH($G$2&amp;"_"&amp;$C98,データシート2!$A$1:$SI$1,0),0)</f>
        <v>0</v>
      </c>
      <c r="K98" s="839">
        <f>VLOOKUP($D$3&amp;"_"&amp;K$3,データシート2!$A:$SI,MATCH($G$2&amp;"_"&amp;$C98,データシート2!$A$1:$SI$1,0),0)</f>
        <v>0</v>
      </c>
      <c r="L98" s="839">
        <f>VLOOKUP($D$3&amp;"_"&amp;L$3,データシート2!$A:$SI,MATCH($G$2&amp;"_"&amp;$C98,データシート2!$A$1:$SI$1,0),0)</f>
        <v>0</v>
      </c>
      <c r="M98" s="839">
        <f>VLOOKUP($D$3&amp;"_"&amp;M$3,データシート2!$A:$SI,MATCH($G$2&amp;"_"&amp;$C98,データシート2!$A$1:$SI$1,0),0)</f>
        <v>0</v>
      </c>
      <c r="N98" s="839">
        <f>VLOOKUP($D$3&amp;"_"&amp;N$3,データシート2!$A:$SI,MATCH($G$2&amp;"_"&amp;$C98,データシート2!$A$1:$SI$1,0),0)</f>
        <v>0</v>
      </c>
      <c r="O98" s="839">
        <f>VLOOKUP($D$3&amp;"_"&amp;O$3,データシート2!$A:$SI,MATCH($G$2&amp;"_"&amp;$C98,データシート2!$A$1:$SI$1,0),0)</f>
        <v>0</v>
      </c>
      <c r="P98" s="839">
        <f>VLOOKUP($D$3&amp;"_"&amp;P$3,データシート2!$A:$SI,MATCH($G$2&amp;"_"&amp;$C98,データシート2!$A$1:$SI$1,0),0)</f>
        <v>0</v>
      </c>
      <c r="Q98" s="840">
        <f>VLOOKUP($D$3&amp;"_"&amp;Q$3,データシート2!$A:$SI,MATCH($G$2&amp;"_"&amp;$C98,データシート2!$A$1:$SI$1,0),0)</f>
        <v>0</v>
      </c>
      <c r="R98" s="1052">
        <f>VLOOKUP($D$3&amp;"_"&amp;R$3,データシート2!$A:$SI,MATCH($R$2&amp;"_"&amp;$C98,データシート2!$A$1:$SI$1,0),0)</f>
        <v>0</v>
      </c>
      <c r="S98" s="1047">
        <f>VLOOKUP($D$3&amp;"_"&amp;S$3,データシート2!$A:$SI,MATCH($R$2&amp;"_"&amp;$C98,データシート2!$A$1:$SI$1,0),0)</f>
        <v>0</v>
      </c>
      <c r="T98" s="1047">
        <f>VLOOKUP($D$3&amp;"_"&amp;T$3,データシート2!$A:$SI,MATCH($R$2&amp;"_"&amp;$C98,データシート2!$A$1:$SI$1,0),0)</f>
        <v>0</v>
      </c>
      <c r="U98" s="1047">
        <f>VLOOKUP($D$3&amp;"_"&amp;U$3,データシート2!$A:$SI,MATCH($R$2&amp;"_"&amp;$C98,データシート2!$A$1:$SI$1,0),0)</f>
        <v>0</v>
      </c>
      <c r="V98" s="1047">
        <f>VLOOKUP($D$3&amp;"_"&amp;V$3,データシート2!$A:$SI,MATCH($R$2&amp;"_"&amp;$C98,データシート2!$A$1:$SI$1,0),0)</f>
        <v>0</v>
      </c>
      <c r="W98" s="1047">
        <f>VLOOKUP($D$3&amp;"_"&amp;W$3,データシート2!$A:$SI,MATCH($R$2&amp;"_"&amp;$C98,データシート2!$A$1:$SI$1,0),0)</f>
        <v>0</v>
      </c>
      <c r="X98" s="1047">
        <f>VLOOKUP($D$3&amp;"_"&amp;X$3,データシート2!$A:$SI,MATCH($R$2&amp;"_"&amp;$C98,データシート2!$A$1:$SI$1,0),0)</f>
        <v>0</v>
      </c>
      <c r="Y98" s="1047">
        <f>VLOOKUP($D$3&amp;"_"&amp;Y$3,データシート2!$A:$SI,MATCH($R$2&amp;"_"&amp;$C98,データシート2!$A$1:$SI$1,0),0)</f>
        <v>0</v>
      </c>
      <c r="Z98" s="1047">
        <f>VLOOKUP($D$3&amp;"_"&amp;Z$3,データシート2!$A:$SI,MATCH($R$2&amp;"_"&amp;$C98,データシート2!$A$1:$SI$1,0),0)</f>
        <v>0</v>
      </c>
      <c r="AA98" s="1047">
        <f>VLOOKUP($D$3&amp;"_"&amp;AA$3,データシート2!$A:$SI,MATCH($R$2&amp;"_"&amp;$C98,データシート2!$A$1:$SI$1,0),0)</f>
        <v>0</v>
      </c>
      <c r="AB98" s="1048">
        <f>VLOOKUP($D$3&amp;"_"&amp;AB$3,データシート2!$A:$SI,MATCH($R$2&amp;"_"&amp;$C98,データシート2!$A$1:$SI$1,0),0)</f>
        <v>0</v>
      </c>
      <c r="AE98" s="833" t="str">
        <f t="shared" si="15"/>
        <v/>
      </c>
      <c r="AF98" s="834">
        <f t="shared" si="14"/>
        <v>68</v>
      </c>
      <c r="AG98" s="835" t="str">
        <f t="shared" si="12"/>
        <v>不動産取引業</v>
      </c>
      <c r="AH98" s="834" t="str">
        <f t="shared" si="12"/>
        <v/>
      </c>
      <c r="AI98" s="836" t="str">
        <f t="shared" si="12"/>
        <v/>
      </c>
      <c r="AJ98" s="853">
        <f>VLOOKUP($AG$3&amp;"_"&amp;AJ$3,データシート2!$A:$SI,MATCH($AJ$2&amp;"_"&amp;$AF98,データシート2!$A$1:$SI$1,0),0)</f>
        <v>2</v>
      </c>
      <c r="AK98" s="838">
        <f>VLOOKUP($AG$3&amp;"_"&amp;AK$3,データシート2!$A:$SI,MATCH($AJ$2&amp;"_"&amp;$AF98,データシート2!$A$1:$SI$1,0),0)</f>
        <v>2</v>
      </c>
      <c r="AL98" s="838">
        <f>VLOOKUP($AG$3&amp;"_"&amp;AL$3,データシート2!$A:$SI,MATCH($AJ$2&amp;"_"&amp;$AF98,データシート2!$A$1:$SI$1,0),0)</f>
        <v>1</v>
      </c>
      <c r="AM98" s="838">
        <f>VLOOKUP($AG$3&amp;"_"&amp;AM$3,データシート2!$A:$SI,MATCH($AJ$2&amp;"_"&amp;$AF98,データシート2!$A$1:$SI$1,0),0)</f>
        <v>1</v>
      </c>
      <c r="AN98" s="839">
        <f>VLOOKUP($AG$3&amp;"_"&amp;AN$3,データシート2!$A:$SI,MATCH($AJ$2&amp;"_"&amp;$AF98,データシート2!$A$1:$SI$1,0),0)</f>
        <v>1</v>
      </c>
      <c r="AO98" s="839">
        <f>VLOOKUP($AG$3&amp;"_"&amp;AO$3,データシート2!$A:$SI,MATCH($AJ$2&amp;"_"&amp;$AF98,データシート2!$A$1:$SI$1,0),0)</f>
        <v>1</v>
      </c>
      <c r="AP98" s="839">
        <f>VLOOKUP($AG$3&amp;"_"&amp;AP$3,データシート2!$A:$SI,MATCH($AJ$2&amp;"_"&amp;$AF98,データシート2!$A$1:$SI$1,0),0)</f>
        <v>1</v>
      </c>
      <c r="AQ98" s="839">
        <f>VLOOKUP($AG$3&amp;"_"&amp;AQ$3,データシート2!$A:$SI,MATCH($AJ$2&amp;"_"&amp;$AF98,データシート2!$A$1:$SI$1,0),0)</f>
        <v>1</v>
      </c>
      <c r="AR98" s="839">
        <f>VLOOKUP($AG$3&amp;"_"&amp;AR$3,データシート2!$A:$SI,MATCH($AJ$2&amp;"_"&amp;$AF98,データシート2!$A$1:$SI$1,0),0)</f>
        <v>1</v>
      </c>
      <c r="AS98" s="840">
        <f>VLOOKUP($AG$3&amp;"_"&amp;AS$3,データシート2!$A:$SI,MATCH($AJ$2&amp;"_"&amp;$AF98,データシート2!$A$1:$SI$1,0),0)</f>
        <v>1</v>
      </c>
      <c r="AT98" s="838">
        <f>VLOOKUP($AG$3&amp;"_"&amp;AT$3,データシート2!$A:$SI,MATCH($AT$2&amp;"_"&amp;$AF98,データシート2!$A$1:$SI$1,0),0)</f>
        <v>8.09</v>
      </c>
      <c r="AU98" s="838">
        <f>VLOOKUP($AG$3&amp;"_"&amp;AU$3,データシート2!$A:$SI,MATCH($AT$2&amp;"_"&amp;$AF98,データシート2!$A$1:$SI$1,0),0)</f>
        <v>8.0980000000000008</v>
      </c>
      <c r="AV98" s="838">
        <f>VLOOKUP($AG$3&amp;"_"&amp;AV$3,データシート2!$A:$SI,MATCH($AT$2&amp;"_"&amp;$AF98,データシート2!$A$1:$SI$1,0),0)</f>
        <v>3.2839999999999998</v>
      </c>
      <c r="AW98" s="838">
        <f>VLOOKUP($AG$3&amp;"_"&amp;AW$3,データシート2!$A:$SI,MATCH($AT$2&amp;"_"&amp;$AF98,データシート2!$A$1:$SI$1,0),0)</f>
        <v>4.3029999999999999</v>
      </c>
      <c r="AX98" s="838">
        <f>VLOOKUP($AG$3&amp;"_"&amp;AX$3,データシート2!$A:$SI,MATCH($AT$2&amp;"_"&amp;$AF98,データシート2!$A$1:$SI$1,0),0)</f>
        <v>4.8559999999999999</v>
      </c>
      <c r="AY98" s="838">
        <f>VLOOKUP($AG$3&amp;"_"&amp;AY$3,データシート2!$A:$SI,MATCH($AT$2&amp;"_"&amp;$AF98,データシート2!$A$1:$SI$1,0),0)</f>
        <v>4.915</v>
      </c>
      <c r="AZ98" s="838">
        <f>VLOOKUP($AG$3&amp;"_"&amp;AZ$3,データシート2!$A:$SI,MATCH($AT$2&amp;"_"&amp;$AF98,データシート2!$A$1:$SI$1,0),0)</f>
        <v>4.9770000000000003</v>
      </c>
      <c r="BA98" s="838">
        <f>VLOOKUP($AG$3&amp;"_"&amp;BA$3,データシート2!$A:$SI,MATCH($AT$2&amp;"_"&amp;$AF98,データシート2!$A$1:$SI$1,0),0)</f>
        <v>4.8769999999999998</v>
      </c>
      <c r="BB98" s="838">
        <f>VLOOKUP($AG$3&amp;"_"&amp;BB$3,データシート2!$A:$SI,MATCH($AT$2&amp;"_"&amp;$AF98,データシート2!$A$1:$SI$1,0),0)</f>
        <v>4.5949999999999998</v>
      </c>
      <c r="BC98" s="841">
        <f>VLOOKUP($AG$3&amp;"_"&amp;BC$3,データシート2!$A:$SI,MATCH($AT$2&amp;"_"&amp;$AF98,データシート2!$A$1:$SI$1,0),0)</f>
        <v>4.125</v>
      </c>
    </row>
    <row r="99" spans="2:55" s="842" customFormat="1" ht="16.5" customHeight="1">
      <c r="B99" s="833"/>
      <c r="C99" s="862">
        <v>69</v>
      </c>
      <c r="D99" s="863" t="s">
        <v>396</v>
      </c>
      <c r="E99" s="862"/>
      <c r="F99" s="864"/>
      <c r="G99" s="865">
        <f>VLOOKUP($D$3&amp;"_"&amp;G$3,データシート2!$A:$SI,MATCH($G$2&amp;"_"&amp;$C99,データシート2!$A$1:$SI$1,0),0)</f>
        <v>0</v>
      </c>
      <c r="H99" s="866">
        <f>VLOOKUP($D$3&amp;"_"&amp;H$3,データシート2!$A:$SI,MATCH($G$2&amp;"_"&amp;$C99,データシート2!$A$1:$SI$1,0),0)</f>
        <v>0</v>
      </c>
      <c r="I99" s="866">
        <f>VLOOKUP($D$3&amp;"_"&amp;I$3,データシート2!$A:$SI,MATCH($G$2&amp;"_"&amp;$C99,データシート2!$A$1:$SI$1,0),0)</f>
        <v>0</v>
      </c>
      <c r="J99" s="866">
        <f>VLOOKUP($D$3&amp;"_"&amp;J$3,データシート2!$A:$SI,MATCH($G$2&amp;"_"&amp;$C99,データシート2!$A$1:$SI$1,0),0)</f>
        <v>0</v>
      </c>
      <c r="K99" s="867">
        <f>VLOOKUP($D$3&amp;"_"&amp;K$3,データシート2!$A:$SI,MATCH($G$2&amp;"_"&amp;$C99,データシート2!$A$1:$SI$1,0),0)</f>
        <v>0</v>
      </c>
      <c r="L99" s="867">
        <f>VLOOKUP($D$3&amp;"_"&amp;L$3,データシート2!$A:$SI,MATCH($G$2&amp;"_"&amp;$C99,データシート2!$A$1:$SI$1,0),0)</f>
        <v>0</v>
      </c>
      <c r="M99" s="867">
        <f>VLOOKUP($D$3&amp;"_"&amp;M$3,データシート2!$A:$SI,MATCH($G$2&amp;"_"&amp;$C99,データシート2!$A$1:$SI$1,0),0)</f>
        <v>0</v>
      </c>
      <c r="N99" s="867">
        <f>VLOOKUP($D$3&amp;"_"&amp;N$3,データシート2!$A:$SI,MATCH($G$2&amp;"_"&amp;$C99,データシート2!$A$1:$SI$1,0),0)</f>
        <v>0</v>
      </c>
      <c r="O99" s="867">
        <f>VLOOKUP($D$3&amp;"_"&amp;O$3,データシート2!$A:$SI,MATCH($G$2&amp;"_"&amp;$C99,データシート2!$A$1:$SI$1,0),0)</f>
        <v>0</v>
      </c>
      <c r="P99" s="867">
        <f>VLOOKUP($D$3&amp;"_"&amp;P$3,データシート2!$A:$SI,MATCH($G$2&amp;"_"&amp;$C99,データシート2!$A$1:$SI$1,0),0)</f>
        <v>0</v>
      </c>
      <c r="Q99" s="868">
        <f>VLOOKUP($D$3&amp;"_"&amp;Q$3,データシート2!$A:$SI,MATCH($G$2&amp;"_"&amp;$C99,データシート2!$A$1:$SI$1,0),0)</f>
        <v>0</v>
      </c>
      <c r="R99" s="1056">
        <f>VLOOKUP($D$3&amp;"_"&amp;R$3,データシート2!$A:$SI,MATCH($R$2&amp;"_"&amp;$C99,データシート2!$A$1:$SI$1,0),0)</f>
        <v>0</v>
      </c>
      <c r="S99" s="1057">
        <f>VLOOKUP($D$3&amp;"_"&amp;S$3,データシート2!$A:$SI,MATCH($R$2&amp;"_"&amp;$C99,データシート2!$A$1:$SI$1,0),0)</f>
        <v>0</v>
      </c>
      <c r="T99" s="1057">
        <f>VLOOKUP($D$3&amp;"_"&amp;T$3,データシート2!$A:$SI,MATCH($R$2&amp;"_"&amp;$C99,データシート2!$A$1:$SI$1,0),0)</f>
        <v>0</v>
      </c>
      <c r="U99" s="1057">
        <f>VLOOKUP($D$3&amp;"_"&amp;U$3,データシート2!$A:$SI,MATCH($R$2&amp;"_"&amp;$C99,データシート2!$A$1:$SI$1,0),0)</f>
        <v>0</v>
      </c>
      <c r="V99" s="1057">
        <f>VLOOKUP($D$3&amp;"_"&amp;V$3,データシート2!$A:$SI,MATCH($R$2&amp;"_"&amp;$C99,データシート2!$A$1:$SI$1,0),0)</f>
        <v>0</v>
      </c>
      <c r="W99" s="1057">
        <f>VLOOKUP($D$3&amp;"_"&amp;W$3,データシート2!$A:$SI,MATCH($R$2&amp;"_"&amp;$C99,データシート2!$A$1:$SI$1,0),0)</f>
        <v>0</v>
      </c>
      <c r="X99" s="1057">
        <f>VLOOKUP($D$3&amp;"_"&amp;X$3,データシート2!$A:$SI,MATCH($R$2&amp;"_"&amp;$C99,データシート2!$A$1:$SI$1,0),0)</f>
        <v>0</v>
      </c>
      <c r="Y99" s="1057">
        <f>VLOOKUP($D$3&amp;"_"&amp;Y$3,データシート2!$A:$SI,MATCH($R$2&amp;"_"&amp;$C99,データシート2!$A$1:$SI$1,0),0)</f>
        <v>0</v>
      </c>
      <c r="Z99" s="1057">
        <f>VLOOKUP($D$3&amp;"_"&amp;Z$3,データシート2!$A:$SI,MATCH($R$2&amp;"_"&amp;$C99,データシート2!$A$1:$SI$1,0),0)</f>
        <v>0</v>
      </c>
      <c r="AA99" s="1057">
        <f>VLOOKUP($D$3&amp;"_"&amp;AA$3,データシート2!$A:$SI,MATCH($R$2&amp;"_"&amp;$C99,データシート2!$A$1:$SI$1,0),0)</f>
        <v>0</v>
      </c>
      <c r="AB99" s="1058">
        <f>VLOOKUP($D$3&amp;"_"&amp;AB$3,データシート2!$A:$SI,MATCH($R$2&amp;"_"&amp;$C99,データシート2!$A$1:$SI$1,0),0)</f>
        <v>0</v>
      </c>
      <c r="AE99" s="833" t="str">
        <f t="shared" si="15"/>
        <v/>
      </c>
      <c r="AF99" s="862">
        <f t="shared" si="14"/>
        <v>69</v>
      </c>
      <c r="AG99" s="863" t="str">
        <f t="shared" si="12"/>
        <v>不動産賃貸業・管理業</v>
      </c>
      <c r="AH99" s="862" t="str">
        <f t="shared" si="12"/>
        <v/>
      </c>
      <c r="AI99" s="864" t="str">
        <f t="shared" si="12"/>
        <v/>
      </c>
      <c r="AJ99" s="865">
        <f>VLOOKUP($AG$3&amp;"_"&amp;AJ$3,データシート2!$A:$SI,MATCH($AJ$2&amp;"_"&amp;$AF99,データシート2!$A$1:$SI$1,0),0)</f>
        <v>618</v>
      </c>
      <c r="AK99" s="866">
        <f>VLOOKUP($AG$3&amp;"_"&amp;AK$3,データシート2!$A:$SI,MATCH($AJ$2&amp;"_"&amp;$AF99,データシート2!$A$1:$SI$1,0),0)</f>
        <v>625</v>
      </c>
      <c r="AL99" s="866">
        <f>VLOOKUP($AG$3&amp;"_"&amp;AL$3,データシート2!$A:$SI,MATCH($AJ$2&amp;"_"&amp;$AF99,データシート2!$A$1:$SI$1,0),0)</f>
        <v>620</v>
      </c>
      <c r="AM99" s="866">
        <f>VLOOKUP($AG$3&amp;"_"&amp;AM$3,データシート2!$A:$SI,MATCH($AJ$2&amp;"_"&amp;$AF99,データシート2!$A$1:$SI$1,0),0)</f>
        <v>651</v>
      </c>
      <c r="AN99" s="867">
        <f>VLOOKUP($AG$3&amp;"_"&amp;AN$3,データシート2!$A:$SI,MATCH($AJ$2&amp;"_"&amp;$AF99,データシート2!$A$1:$SI$1,0),0)</f>
        <v>668</v>
      </c>
      <c r="AO99" s="867">
        <f>VLOOKUP($AG$3&amp;"_"&amp;AO$3,データシート2!$A:$SI,MATCH($AJ$2&amp;"_"&amp;$AF99,データシート2!$A$1:$SI$1,0),0)</f>
        <v>644</v>
      </c>
      <c r="AP99" s="867">
        <f>VLOOKUP($AG$3&amp;"_"&amp;AP$3,データシート2!$A:$SI,MATCH($AJ$2&amp;"_"&amp;$AF99,データシート2!$A$1:$SI$1,0),0)</f>
        <v>668</v>
      </c>
      <c r="AQ99" s="867">
        <f>VLOOKUP($AG$3&amp;"_"&amp;AQ$3,データシート2!$A:$SI,MATCH($AJ$2&amp;"_"&amp;$AF99,データシート2!$A$1:$SI$1,0),0)</f>
        <v>687</v>
      </c>
      <c r="AR99" s="867">
        <f>VLOOKUP($AG$3&amp;"_"&amp;AR$3,データシート2!$A:$SI,MATCH($AJ$2&amp;"_"&amp;$AF99,データシート2!$A$1:$SI$1,0),0)</f>
        <v>698</v>
      </c>
      <c r="AS99" s="868">
        <f>VLOOKUP($AG$3&amp;"_"&amp;AS$3,データシート2!$A:$SI,MATCH($AJ$2&amp;"_"&amp;$AF99,データシート2!$A$1:$SI$1,0),0)</f>
        <v>681</v>
      </c>
      <c r="AT99" s="866">
        <f>VLOOKUP($AG$3&amp;"_"&amp;AT$3,データシート2!$A:$SI,MATCH($AT$2&amp;"_"&amp;$AF99,データシート2!$A$1:$SI$1,0),0)</f>
        <v>4181.0826820000011</v>
      </c>
      <c r="AU99" s="866">
        <f>VLOOKUP($AG$3&amp;"_"&amp;AU$3,データシート2!$A:$SI,MATCH($AT$2&amp;"_"&amp;$AF99,データシート2!$A$1:$SI$1,0),0)</f>
        <v>3922.7231000000002</v>
      </c>
      <c r="AV99" s="866">
        <f>VLOOKUP($AG$3&amp;"_"&amp;AV$3,データシート2!$A:$SI,MATCH($AT$2&amp;"_"&amp;$AF99,データシート2!$A$1:$SI$1,0),0)</f>
        <v>3390.7658000000001</v>
      </c>
      <c r="AW99" s="866">
        <f>VLOOKUP($AG$3&amp;"_"&amp;AW$3,データシート2!$A:$SI,MATCH($AT$2&amp;"_"&amp;$AF99,データシート2!$A$1:$SI$1,0),0)</f>
        <v>4029.9236999999998</v>
      </c>
      <c r="AX99" s="866">
        <f>VLOOKUP($AG$3&amp;"_"&amp;AX$3,データシート2!$A:$SI,MATCH($AT$2&amp;"_"&amp;$AF99,データシート2!$A$1:$SI$1,0),0)</f>
        <v>4550.2572</v>
      </c>
      <c r="AY99" s="866">
        <f>VLOOKUP($AG$3&amp;"_"&amp;AY$3,データシート2!$A:$SI,MATCH($AT$2&amp;"_"&amp;$AF99,データシート2!$A$1:$SI$1,0),0)</f>
        <v>4353.1589999999997</v>
      </c>
      <c r="AZ99" s="866">
        <f>VLOOKUP($AG$3&amp;"_"&amp;AZ$3,データシート2!$A:$SI,MATCH($AT$2&amp;"_"&amp;$AF99,データシート2!$A$1:$SI$1,0),0)</f>
        <v>4434.0339999999997</v>
      </c>
      <c r="BA99" s="866">
        <f>VLOOKUP($AG$3&amp;"_"&amp;BA$3,データシート2!$A:$SI,MATCH($AT$2&amp;"_"&amp;$AF99,データシート2!$A$1:$SI$1,0),0)</f>
        <v>4583.2290000000003</v>
      </c>
      <c r="BB99" s="866">
        <f>VLOOKUP($AG$3&amp;"_"&amp;BB$3,データシート2!$A:$SI,MATCH($AT$2&amp;"_"&amp;$AF99,データシート2!$A$1:$SI$1,0),0)</f>
        <v>4504.5119999999997</v>
      </c>
      <c r="BC99" s="869">
        <f>VLOOKUP($AG$3&amp;"_"&amp;BC$3,データシート2!$A:$SI,MATCH($AT$2&amp;"_"&amp;$AF99,データシート2!$A$1:$SI$1,0),0)</f>
        <v>4351.96</v>
      </c>
    </row>
    <row r="100" spans="2:55" s="842" customFormat="1" ht="16.5" customHeight="1">
      <c r="B100" s="844"/>
      <c r="C100" s="845">
        <v>70</v>
      </c>
      <c r="D100" s="846" t="s">
        <v>397</v>
      </c>
      <c r="E100" s="845"/>
      <c r="F100" s="847"/>
      <c r="G100" s="848">
        <f>VLOOKUP($D$3&amp;"_"&amp;G$3,データシート2!$A:$SI,MATCH($G$2&amp;"_"&amp;$C100,データシート2!$A$1:$SI$1,0),0)</f>
        <v>0</v>
      </c>
      <c r="H100" s="849">
        <f>VLOOKUP($D$3&amp;"_"&amp;H$3,データシート2!$A:$SI,MATCH($G$2&amp;"_"&amp;$C100,データシート2!$A$1:$SI$1,0),0)</f>
        <v>0</v>
      </c>
      <c r="I100" s="849">
        <f>VLOOKUP($D$3&amp;"_"&amp;I$3,データシート2!$A:$SI,MATCH($G$2&amp;"_"&amp;$C100,データシート2!$A$1:$SI$1,0),0)</f>
        <v>0</v>
      </c>
      <c r="J100" s="849">
        <f>VLOOKUP($D$3&amp;"_"&amp;J$3,データシート2!$A:$SI,MATCH($G$2&amp;"_"&amp;$C100,データシート2!$A$1:$SI$1,0),0)</f>
        <v>0</v>
      </c>
      <c r="K100" s="850">
        <f>VLOOKUP($D$3&amp;"_"&amp;K$3,データシート2!$A:$SI,MATCH($G$2&amp;"_"&amp;$C100,データシート2!$A$1:$SI$1,0),0)</f>
        <v>0</v>
      </c>
      <c r="L100" s="850">
        <f>VLOOKUP($D$3&amp;"_"&amp;L$3,データシート2!$A:$SI,MATCH($G$2&amp;"_"&amp;$C100,データシート2!$A$1:$SI$1,0),0)</f>
        <v>0</v>
      </c>
      <c r="M100" s="850">
        <f>VLOOKUP($D$3&amp;"_"&amp;M$3,データシート2!$A:$SI,MATCH($G$2&amp;"_"&amp;$C100,データシート2!$A$1:$SI$1,0),0)</f>
        <v>0</v>
      </c>
      <c r="N100" s="850">
        <f>VLOOKUP($D$3&amp;"_"&amp;N$3,データシート2!$A:$SI,MATCH($G$2&amp;"_"&amp;$C100,データシート2!$A$1:$SI$1,0),0)</f>
        <v>0</v>
      </c>
      <c r="O100" s="850">
        <f>VLOOKUP($D$3&amp;"_"&amp;O$3,データシート2!$A:$SI,MATCH($G$2&amp;"_"&amp;$C100,データシート2!$A$1:$SI$1,0),0)</f>
        <v>0</v>
      </c>
      <c r="P100" s="850">
        <f>VLOOKUP($D$3&amp;"_"&amp;P$3,データシート2!$A:$SI,MATCH($G$2&amp;"_"&amp;$C100,データシート2!$A$1:$SI$1,0),0)</f>
        <v>0</v>
      </c>
      <c r="Q100" s="851">
        <f>VLOOKUP($D$3&amp;"_"&amp;Q$3,データシート2!$A:$SI,MATCH($G$2&amp;"_"&amp;$C100,データシート2!$A$1:$SI$1,0),0)</f>
        <v>0</v>
      </c>
      <c r="R100" s="1049">
        <f>VLOOKUP($D$3&amp;"_"&amp;R$3,データシート2!$A:$SI,MATCH($R$2&amp;"_"&amp;$C100,データシート2!$A$1:$SI$1,0),0)</f>
        <v>0</v>
      </c>
      <c r="S100" s="1050">
        <f>VLOOKUP($D$3&amp;"_"&amp;S$3,データシート2!$A:$SI,MATCH($R$2&amp;"_"&amp;$C100,データシート2!$A$1:$SI$1,0),0)</f>
        <v>0</v>
      </c>
      <c r="T100" s="1050">
        <f>VLOOKUP($D$3&amp;"_"&amp;T$3,データシート2!$A:$SI,MATCH($R$2&amp;"_"&amp;$C100,データシート2!$A$1:$SI$1,0),0)</f>
        <v>0</v>
      </c>
      <c r="U100" s="1050">
        <f>VLOOKUP($D$3&amp;"_"&amp;U$3,データシート2!$A:$SI,MATCH($R$2&amp;"_"&amp;$C100,データシート2!$A$1:$SI$1,0),0)</f>
        <v>0</v>
      </c>
      <c r="V100" s="1050">
        <f>VLOOKUP($D$3&amp;"_"&amp;V$3,データシート2!$A:$SI,MATCH($R$2&amp;"_"&amp;$C100,データシート2!$A$1:$SI$1,0),0)</f>
        <v>0</v>
      </c>
      <c r="W100" s="1050">
        <f>VLOOKUP($D$3&amp;"_"&amp;W$3,データシート2!$A:$SI,MATCH($R$2&amp;"_"&amp;$C100,データシート2!$A$1:$SI$1,0),0)</f>
        <v>0</v>
      </c>
      <c r="X100" s="1050">
        <f>VLOOKUP($D$3&amp;"_"&amp;X$3,データシート2!$A:$SI,MATCH($R$2&amp;"_"&amp;$C100,データシート2!$A$1:$SI$1,0),0)</f>
        <v>0</v>
      </c>
      <c r="Y100" s="1050">
        <f>VLOOKUP($D$3&amp;"_"&amp;Y$3,データシート2!$A:$SI,MATCH($R$2&amp;"_"&amp;$C100,データシート2!$A$1:$SI$1,0),0)</f>
        <v>0</v>
      </c>
      <c r="Z100" s="1050">
        <f>VLOOKUP($D$3&amp;"_"&amp;Z$3,データシート2!$A:$SI,MATCH($R$2&amp;"_"&amp;$C100,データシート2!$A$1:$SI$1,0),0)</f>
        <v>0</v>
      </c>
      <c r="AA100" s="1050">
        <f>VLOOKUP($D$3&amp;"_"&amp;AA$3,データシート2!$A:$SI,MATCH($R$2&amp;"_"&amp;$C100,データシート2!$A$1:$SI$1,0),0)</f>
        <v>0</v>
      </c>
      <c r="AB100" s="1051">
        <f>VLOOKUP($D$3&amp;"_"&amp;AB$3,データシート2!$A:$SI,MATCH($R$2&amp;"_"&amp;$C100,データシート2!$A$1:$SI$1,0),0)</f>
        <v>0</v>
      </c>
      <c r="AE100" s="844" t="str">
        <f t="shared" si="15"/>
        <v/>
      </c>
      <c r="AF100" s="845">
        <f t="shared" si="14"/>
        <v>70</v>
      </c>
      <c r="AG100" s="846" t="str">
        <f t="shared" si="12"/>
        <v>物品賃貸業</v>
      </c>
      <c r="AH100" s="845" t="str">
        <f t="shared" si="12"/>
        <v/>
      </c>
      <c r="AI100" s="847" t="str">
        <f t="shared" si="12"/>
        <v/>
      </c>
      <c r="AJ100" s="848">
        <f>VLOOKUP($AG$3&amp;"_"&amp;AJ$3,データシート2!$A:$SI,MATCH($AJ$2&amp;"_"&amp;$AF100,データシート2!$A$1:$SI$1,0),0)</f>
        <v>0</v>
      </c>
      <c r="AK100" s="849">
        <f>VLOOKUP($AG$3&amp;"_"&amp;AK$3,データシート2!$A:$SI,MATCH($AJ$2&amp;"_"&amp;$AF100,データシート2!$A$1:$SI$1,0),0)</f>
        <v>0</v>
      </c>
      <c r="AL100" s="849">
        <f>VLOOKUP($AG$3&amp;"_"&amp;AL$3,データシート2!$A:$SI,MATCH($AJ$2&amp;"_"&amp;$AF100,データシート2!$A$1:$SI$1,0),0)</f>
        <v>0</v>
      </c>
      <c r="AM100" s="849">
        <f>VLOOKUP($AG$3&amp;"_"&amp;AM$3,データシート2!$A:$SI,MATCH($AJ$2&amp;"_"&amp;$AF100,データシート2!$A$1:$SI$1,0),0)</f>
        <v>1</v>
      </c>
      <c r="AN100" s="850">
        <f>VLOOKUP($AG$3&amp;"_"&amp;AN$3,データシート2!$A:$SI,MATCH($AJ$2&amp;"_"&amp;$AF100,データシート2!$A$1:$SI$1,0),0)</f>
        <v>0</v>
      </c>
      <c r="AO100" s="850">
        <f>VLOOKUP($AG$3&amp;"_"&amp;AO$3,データシート2!$A:$SI,MATCH($AJ$2&amp;"_"&amp;$AF100,データシート2!$A$1:$SI$1,0),0)</f>
        <v>0</v>
      </c>
      <c r="AP100" s="850">
        <f>VLOOKUP($AG$3&amp;"_"&amp;AP$3,データシート2!$A:$SI,MATCH($AJ$2&amp;"_"&amp;$AF100,データシート2!$A$1:$SI$1,0),0)</f>
        <v>0</v>
      </c>
      <c r="AQ100" s="850">
        <f>VLOOKUP($AG$3&amp;"_"&amp;AQ$3,データシート2!$A:$SI,MATCH($AJ$2&amp;"_"&amp;$AF100,データシート2!$A$1:$SI$1,0),0)</f>
        <v>0</v>
      </c>
      <c r="AR100" s="850">
        <f>VLOOKUP($AG$3&amp;"_"&amp;AR$3,データシート2!$A:$SI,MATCH($AJ$2&amp;"_"&amp;$AF100,データシート2!$A$1:$SI$1,0),0)</f>
        <v>0</v>
      </c>
      <c r="AS100" s="851">
        <f>VLOOKUP($AG$3&amp;"_"&amp;AS$3,データシート2!$A:$SI,MATCH($AJ$2&amp;"_"&amp;$AF100,データシート2!$A$1:$SI$1,0),0)</f>
        <v>1</v>
      </c>
      <c r="AT100" s="849">
        <f>VLOOKUP($AG$3&amp;"_"&amp;AT$3,データシート2!$A:$SI,MATCH($AT$2&amp;"_"&amp;$AF100,データシート2!$A$1:$SI$1,0),0)</f>
        <v>0</v>
      </c>
      <c r="AU100" s="849">
        <f>VLOOKUP($AG$3&amp;"_"&amp;AU$3,データシート2!$A:$SI,MATCH($AT$2&amp;"_"&amp;$AF100,データシート2!$A$1:$SI$1,0),0)</f>
        <v>0</v>
      </c>
      <c r="AV100" s="849">
        <f>VLOOKUP($AG$3&amp;"_"&amp;AV$3,データシート2!$A:$SI,MATCH($AT$2&amp;"_"&amp;$AF100,データシート2!$A$1:$SI$1,0),0)</f>
        <v>0</v>
      </c>
      <c r="AW100" s="849">
        <f>VLOOKUP($AG$3&amp;"_"&amp;AW$3,データシート2!$A:$SI,MATCH($AT$2&amp;"_"&amp;$AF100,データシート2!$A$1:$SI$1,0),0)</f>
        <v>2.8540000000000001</v>
      </c>
      <c r="AX100" s="849">
        <f>VLOOKUP($AG$3&amp;"_"&amp;AX$3,データシート2!$A:$SI,MATCH($AT$2&amp;"_"&amp;$AF100,データシート2!$A$1:$SI$1,0),0)</f>
        <v>0</v>
      </c>
      <c r="AY100" s="849">
        <f>VLOOKUP($AG$3&amp;"_"&amp;AY$3,データシート2!$A:$SI,MATCH($AT$2&amp;"_"&amp;$AF100,データシート2!$A$1:$SI$1,0),0)</f>
        <v>0</v>
      </c>
      <c r="AZ100" s="849">
        <f>VLOOKUP($AG$3&amp;"_"&amp;AZ$3,データシート2!$A:$SI,MATCH($AT$2&amp;"_"&amp;$AF100,データシート2!$A$1:$SI$1,0),0)</f>
        <v>0</v>
      </c>
      <c r="BA100" s="849">
        <f>VLOOKUP($AG$3&amp;"_"&amp;BA$3,データシート2!$A:$SI,MATCH($AT$2&amp;"_"&amp;$AF100,データシート2!$A$1:$SI$1,0),0)</f>
        <v>0</v>
      </c>
      <c r="BB100" s="849">
        <f>VLOOKUP($AG$3&amp;"_"&amp;BB$3,データシート2!$A:$SI,MATCH($AT$2&amp;"_"&amp;$AF100,データシート2!$A$1:$SI$1,0),0)</f>
        <v>0</v>
      </c>
      <c r="BC100" s="852">
        <f>VLOOKUP($AG$3&amp;"_"&amp;BC$3,データシート2!$A:$SI,MATCH($AT$2&amp;"_"&amp;$AF100,データシート2!$A$1:$SI$1,0),0)</f>
        <v>6.94</v>
      </c>
    </row>
    <row r="101" spans="2:55" s="23" customFormat="1" ht="20.45" customHeight="1">
      <c r="B101" s="824" t="s">
        <v>398</v>
      </c>
      <c r="C101" s="825" t="s">
        <v>399</v>
      </c>
      <c r="D101" s="826"/>
      <c r="E101" s="827"/>
      <c r="F101" s="826"/>
      <c r="G101" s="828">
        <f>VLOOKUP($D$3&amp;"_"&amp;G$3,データシート2!$A:$SI,MATCH($G$2&amp;"_"&amp;$B101,データシート2!$A$1:$SI$1,0),0)</f>
        <v>0</v>
      </c>
      <c r="H101" s="829">
        <f>VLOOKUP($D$3&amp;"_"&amp;H$3,データシート2!$A:$SI,MATCH($G$2&amp;"_"&amp;$B101,データシート2!$A$1:$SI$1,0),0)</f>
        <v>0</v>
      </c>
      <c r="I101" s="829">
        <f>VLOOKUP($D$3&amp;"_"&amp;I$3,データシート2!$A:$SI,MATCH($G$2&amp;"_"&amp;$B101,データシート2!$A$1:$SI$1,0),0)</f>
        <v>0</v>
      </c>
      <c r="J101" s="829">
        <f>VLOOKUP($D$3&amp;"_"&amp;J$3,データシート2!$A:$SI,MATCH($G$2&amp;"_"&amp;$B101,データシート2!$A$1:$SI$1,0),0)</f>
        <v>0</v>
      </c>
      <c r="K101" s="830">
        <f>VLOOKUP($D$3&amp;"_"&amp;K$3,データシート2!$A:$SI,MATCH($G$2&amp;"_"&amp;$B101,データシート2!$A$1:$SI$1,0),0)</f>
        <v>0</v>
      </c>
      <c r="L101" s="830">
        <f>VLOOKUP($D$3&amp;"_"&amp;L$3,データシート2!$A:$SI,MATCH($G$2&amp;"_"&amp;$B101,データシート2!$A$1:$SI$1,0),0)</f>
        <v>0</v>
      </c>
      <c r="M101" s="830">
        <f>VLOOKUP($D$3&amp;"_"&amp;M$3,データシート2!$A:$SI,MATCH($G$2&amp;"_"&amp;$B101,データシート2!$A$1:$SI$1,0),0)</f>
        <v>0</v>
      </c>
      <c r="N101" s="830">
        <f>VLOOKUP($D$3&amp;"_"&amp;N$3,データシート2!$A:$SI,MATCH($G$2&amp;"_"&amp;$B101,データシート2!$A$1:$SI$1,0),0)</f>
        <v>0</v>
      </c>
      <c r="O101" s="830">
        <f>VLOOKUP($D$3&amp;"_"&amp;O$3,データシート2!$A:$SI,MATCH($G$2&amp;"_"&amp;$B101,データシート2!$A$1:$SI$1,0),0)</f>
        <v>0</v>
      </c>
      <c r="P101" s="830">
        <f>VLOOKUP($D$3&amp;"_"&amp;P$3,データシート2!$A:$SI,MATCH($G$2&amp;"_"&amp;$B101,データシート2!$A$1:$SI$1,0),0)</f>
        <v>0</v>
      </c>
      <c r="Q101" s="831">
        <f>VLOOKUP($D$3&amp;"_"&amp;Q$3,データシート2!$A:$SI,MATCH($G$2&amp;"_"&amp;$B101,データシート2!$A$1:$SI$1,0),0)</f>
        <v>0</v>
      </c>
      <c r="R101" s="1043">
        <f>VLOOKUP($D$3&amp;"_"&amp;R$3,データシート2!$A:$SI,MATCH($R$2&amp;"_"&amp;$B101,データシート2!$A$1:$SI$1,0),0)</f>
        <v>0</v>
      </c>
      <c r="S101" s="1044">
        <f>VLOOKUP($D$3&amp;"_"&amp;S$3,データシート2!$A:$SI,MATCH($R$2&amp;"_"&amp;$B101,データシート2!$A$1:$SI$1,0),0)</f>
        <v>0</v>
      </c>
      <c r="T101" s="1044">
        <f>VLOOKUP($D$3&amp;"_"&amp;T$3,データシート2!$A:$SI,MATCH($R$2&amp;"_"&amp;$B101,データシート2!$A$1:$SI$1,0),0)</f>
        <v>0</v>
      </c>
      <c r="U101" s="1044">
        <f>VLOOKUP($D$3&amp;"_"&amp;U$3,データシート2!$A:$SI,MATCH($R$2&amp;"_"&amp;$B101,データシート2!$A$1:$SI$1,0),0)</f>
        <v>0</v>
      </c>
      <c r="V101" s="1044">
        <f>VLOOKUP($D$3&amp;"_"&amp;V$3,データシート2!$A:$SI,MATCH($R$2&amp;"_"&amp;$B101,データシート2!$A$1:$SI$1,0),0)</f>
        <v>0</v>
      </c>
      <c r="W101" s="1044">
        <f>VLOOKUP($D$3&amp;"_"&amp;W$3,データシート2!$A:$SI,MATCH($R$2&amp;"_"&amp;$B101,データシート2!$A$1:$SI$1,0),0)</f>
        <v>0</v>
      </c>
      <c r="X101" s="1044">
        <f>VLOOKUP($D$3&amp;"_"&amp;X$3,データシート2!$A:$SI,MATCH($R$2&amp;"_"&amp;$B101,データシート2!$A$1:$SI$1,0),0)</f>
        <v>0</v>
      </c>
      <c r="Y101" s="1044">
        <f>VLOOKUP($D$3&amp;"_"&amp;Y$3,データシート2!$A:$SI,MATCH($R$2&amp;"_"&amp;$B101,データシート2!$A$1:$SI$1,0),0)</f>
        <v>0</v>
      </c>
      <c r="Z101" s="1044">
        <f>VLOOKUP($D$3&amp;"_"&amp;Z$3,データシート2!$A:$SI,MATCH($R$2&amp;"_"&amp;$B101,データシート2!$A$1:$SI$1,0),0)</f>
        <v>0</v>
      </c>
      <c r="AA101" s="1044">
        <f>VLOOKUP($D$3&amp;"_"&amp;AA$3,データシート2!$A:$SI,MATCH($R$2&amp;"_"&amp;$B101,データシート2!$A$1:$SI$1,0),0)</f>
        <v>0</v>
      </c>
      <c r="AB101" s="1045">
        <f>VLOOKUP($D$3&amp;"_"&amp;AB$3,データシート2!$A:$SI,MATCH($R$2&amp;"_"&amp;$B101,データシート2!$A$1:$SI$1,0),0)</f>
        <v>0</v>
      </c>
      <c r="AE101" s="824" t="str">
        <f t="shared" si="15"/>
        <v>L</v>
      </c>
      <c r="AF101" s="825" t="str">
        <f t="shared" si="14"/>
        <v>学術研究,専門･技術ｻｰﾋﾞｽ業</v>
      </c>
      <c r="AG101" s="826" t="str">
        <f t="shared" si="12"/>
        <v/>
      </c>
      <c r="AH101" s="827" t="str">
        <f t="shared" si="12"/>
        <v/>
      </c>
      <c r="AI101" s="826" t="str">
        <f t="shared" si="12"/>
        <v/>
      </c>
      <c r="AJ101" s="828">
        <f>VLOOKUP($AG$3&amp;"_"&amp;AJ$3,データシート2!$A:$SI,MATCH($AJ$2&amp;"_"&amp;$AE101,データシート2!$A$1:$SI$1,0),0)</f>
        <v>112</v>
      </c>
      <c r="AK101" s="829">
        <f>VLOOKUP($AG$3&amp;"_"&amp;AK$3,データシート2!$A:$SI,MATCH($AJ$2&amp;"_"&amp;$AE101,データシート2!$A$1:$SI$1,0),0)</f>
        <v>121</v>
      </c>
      <c r="AL101" s="829">
        <f>VLOOKUP($AG$3&amp;"_"&amp;AL$3,データシート2!$A:$SI,MATCH($AJ$2&amp;"_"&amp;$AE101,データシート2!$A$1:$SI$1,0),0)</f>
        <v>118</v>
      </c>
      <c r="AM101" s="829">
        <f>VLOOKUP($AG$3&amp;"_"&amp;AM$3,データシート2!$A:$SI,MATCH($AJ$2&amp;"_"&amp;$AE101,データシート2!$A$1:$SI$1,0),0)</f>
        <v>121</v>
      </c>
      <c r="AN101" s="830">
        <f>VLOOKUP($AG$3&amp;"_"&amp;AN$3,データシート2!$A:$SI,MATCH($AJ$2&amp;"_"&amp;$AE101,データシート2!$A$1:$SI$1,0),0)</f>
        <v>122</v>
      </c>
      <c r="AO101" s="830">
        <f>VLOOKUP($AG$3&amp;"_"&amp;AO$3,データシート2!$A:$SI,MATCH($AJ$2&amp;"_"&amp;$AE101,データシート2!$A$1:$SI$1,0),0)</f>
        <v>127</v>
      </c>
      <c r="AP101" s="830">
        <f>VLOOKUP($AG$3&amp;"_"&amp;AP$3,データシート2!$A:$SI,MATCH($AJ$2&amp;"_"&amp;$AE101,データシート2!$A$1:$SI$1,0),0)</f>
        <v>117</v>
      </c>
      <c r="AQ101" s="830">
        <f>VLOOKUP($AG$3&amp;"_"&amp;AQ$3,データシート2!$A:$SI,MATCH($AJ$2&amp;"_"&amp;$AE101,データシート2!$A$1:$SI$1,0),0)</f>
        <v>129</v>
      </c>
      <c r="AR101" s="830">
        <f>VLOOKUP($AG$3&amp;"_"&amp;AR$3,データシート2!$A:$SI,MATCH($AJ$2&amp;"_"&amp;$AE101,データシート2!$A$1:$SI$1,0),0)</f>
        <v>138</v>
      </c>
      <c r="AS101" s="831">
        <f>VLOOKUP($AG$3&amp;"_"&amp;AS$3,データシート2!$A:$SI,MATCH($AJ$2&amp;"_"&amp;$AE101,データシート2!$A$1:$SI$1,0),0)</f>
        <v>131</v>
      </c>
      <c r="AT101" s="829">
        <f>VLOOKUP($AG$3&amp;"_"&amp;AT$3,データシート2!$A:$SI,MATCH($AT$2&amp;"_"&amp;$AE101,データシート2!$A$1:$SI$1,0),0)</f>
        <v>2186.2149999999997</v>
      </c>
      <c r="AU101" s="829">
        <f>VLOOKUP($AG$3&amp;"_"&amp;AU$3,データシート2!$A:$SI,MATCH($AT$2&amp;"_"&amp;$AE101,データシート2!$A$1:$SI$1,0),0)</f>
        <v>2166.5590000000002</v>
      </c>
      <c r="AV101" s="829">
        <f>VLOOKUP($AG$3&amp;"_"&amp;AV$3,データシート2!$A:$SI,MATCH($AT$2&amp;"_"&amp;$AE101,データシート2!$A$1:$SI$1,0),0)</f>
        <v>2014.5650000000001</v>
      </c>
      <c r="AW101" s="829">
        <f>VLOOKUP($AG$3&amp;"_"&amp;AW$3,データシート2!$A:$SI,MATCH($AT$2&amp;"_"&amp;$AE101,データシート2!$A$1:$SI$1,0),0)</f>
        <v>1684.4380000000001</v>
      </c>
      <c r="AX101" s="829">
        <f>VLOOKUP($AG$3&amp;"_"&amp;AX$3,データシート2!$A:$SI,MATCH($AT$2&amp;"_"&amp;$AE101,データシート2!$A$1:$SI$1,0),0)</f>
        <v>1777.0650000000001</v>
      </c>
      <c r="AY101" s="829">
        <f>VLOOKUP($AG$3&amp;"_"&amp;AY$3,データシート2!$A:$SI,MATCH($AT$2&amp;"_"&amp;$AE101,データシート2!$A$1:$SI$1,0),0)</f>
        <v>1906.4770000000001</v>
      </c>
      <c r="AZ101" s="829">
        <f>VLOOKUP($AG$3&amp;"_"&amp;AZ$3,データシート2!$A:$SI,MATCH($AT$2&amp;"_"&amp;$AE101,データシート2!$A$1:$SI$1,0),0)</f>
        <v>1775.6469999999999</v>
      </c>
      <c r="BA101" s="829">
        <f>VLOOKUP($AG$3&amp;"_"&amp;BA$3,データシート2!$A:$SI,MATCH($AT$2&amp;"_"&amp;$AE101,データシート2!$A$1:$SI$1,0),0)</f>
        <v>1777.9280000000001</v>
      </c>
      <c r="BB101" s="829">
        <f>VLOOKUP($AG$3&amp;"_"&amp;BB$3,データシート2!$A:$SI,MATCH($AT$2&amp;"_"&amp;$AE101,データシート2!$A$1:$SI$1,0),0)</f>
        <v>1933.39</v>
      </c>
      <c r="BC101" s="832">
        <f>VLOOKUP($AG$3&amp;"_"&amp;BC$3,データシート2!$A:$SI,MATCH($AT$2&amp;"_"&amp;$AE101,データシート2!$A$1:$SI$1,0),0)</f>
        <v>1768.3579999999999</v>
      </c>
    </row>
    <row r="102" spans="2:55" s="842" customFormat="1" ht="16.5" customHeight="1">
      <c r="B102" s="833"/>
      <c r="C102" s="834">
        <v>71</v>
      </c>
      <c r="D102" s="835" t="s">
        <v>400</v>
      </c>
      <c r="E102" s="834"/>
      <c r="F102" s="836"/>
      <c r="G102" s="853">
        <f>VLOOKUP($D$3&amp;"_"&amp;G$3,データシート2!$A:$SI,MATCH($G$2&amp;"_"&amp;$C102,データシート2!$A$1:$SI$1,0),0)</f>
        <v>0</v>
      </c>
      <c r="H102" s="838">
        <f>VLOOKUP($D$3&amp;"_"&amp;H$3,データシート2!$A:$SI,MATCH($G$2&amp;"_"&amp;$C102,データシート2!$A$1:$SI$1,0),0)</f>
        <v>0</v>
      </c>
      <c r="I102" s="838">
        <f>VLOOKUP($D$3&amp;"_"&amp;I$3,データシート2!$A:$SI,MATCH($G$2&amp;"_"&amp;$C102,データシート2!$A$1:$SI$1,0),0)</f>
        <v>0</v>
      </c>
      <c r="J102" s="838">
        <f>VLOOKUP($D$3&amp;"_"&amp;J$3,データシート2!$A:$SI,MATCH($G$2&amp;"_"&amp;$C102,データシート2!$A$1:$SI$1,0),0)</f>
        <v>0</v>
      </c>
      <c r="K102" s="839">
        <f>VLOOKUP($D$3&amp;"_"&amp;K$3,データシート2!$A:$SI,MATCH($G$2&amp;"_"&amp;$C102,データシート2!$A$1:$SI$1,0),0)</f>
        <v>0</v>
      </c>
      <c r="L102" s="839">
        <f>VLOOKUP($D$3&amp;"_"&amp;L$3,データシート2!$A:$SI,MATCH($G$2&amp;"_"&amp;$C102,データシート2!$A$1:$SI$1,0),0)</f>
        <v>0</v>
      </c>
      <c r="M102" s="839">
        <f>VLOOKUP($D$3&amp;"_"&amp;M$3,データシート2!$A:$SI,MATCH($G$2&amp;"_"&amp;$C102,データシート2!$A$1:$SI$1,0),0)</f>
        <v>0</v>
      </c>
      <c r="N102" s="839">
        <f>VLOOKUP($D$3&amp;"_"&amp;N$3,データシート2!$A:$SI,MATCH($G$2&amp;"_"&amp;$C102,データシート2!$A$1:$SI$1,0),0)</f>
        <v>0</v>
      </c>
      <c r="O102" s="839">
        <f>VLOOKUP($D$3&amp;"_"&amp;O$3,データシート2!$A:$SI,MATCH($G$2&amp;"_"&amp;$C102,データシート2!$A$1:$SI$1,0),0)</f>
        <v>0</v>
      </c>
      <c r="P102" s="839">
        <f>VLOOKUP($D$3&amp;"_"&amp;P$3,データシート2!$A:$SI,MATCH($G$2&amp;"_"&amp;$C102,データシート2!$A$1:$SI$1,0),0)</f>
        <v>0</v>
      </c>
      <c r="Q102" s="840">
        <f>VLOOKUP($D$3&amp;"_"&amp;Q$3,データシート2!$A:$SI,MATCH($G$2&amp;"_"&amp;$C102,データシート2!$A$1:$SI$1,0),0)</f>
        <v>0</v>
      </c>
      <c r="R102" s="1052">
        <f>VLOOKUP($D$3&amp;"_"&amp;R$3,データシート2!$A:$SI,MATCH($R$2&amp;"_"&amp;$C102,データシート2!$A$1:$SI$1,0),0)</f>
        <v>0</v>
      </c>
      <c r="S102" s="1047">
        <f>VLOOKUP($D$3&amp;"_"&amp;S$3,データシート2!$A:$SI,MATCH($R$2&amp;"_"&amp;$C102,データシート2!$A$1:$SI$1,0),0)</f>
        <v>0</v>
      </c>
      <c r="T102" s="1047">
        <f>VLOOKUP($D$3&amp;"_"&amp;T$3,データシート2!$A:$SI,MATCH($R$2&amp;"_"&amp;$C102,データシート2!$A$1:$SI$1,0),0)</f>
        <v>0</v>
      </c>
      <c r="U102" s="1047">
        <f>VLOOKUP($D$3&amp;"_"&amp;U$3,データシート2!$A:$SI,MATCH($R$2&amp;"_"&amp;$C102,データシート2!$A$1:$SI$1,0),0)</f>
        <v>0</v>
      </c>
      <c r="V102" s="1047">
        <f>VLOOKUP($D$3&amp;"_"&amp;V$3,データシート2!$A:$SI,MATCH($R$2&amp;"_"&amp;$C102,データシート2!$A$1:$SI$1,0),0)</f>
        <v>0</v>
      </c>
      <c r="W102" s="1047">
        <f>VLOOKUP($D$3&amp;"_"&amp;W$3,データシート2!$A:$SI,MATCH($R$2&amp;"_"&amp;$C102,データシート2!$A$1:$SI$1,0),0)</f>
        <v>0</v>
      </c>
      <c r="X102" s="1047">
        <f>VLOOKUP($D$3&amp;"_"&amp;X$3,データシート2!$A:$SI,MATCH($R$2&amp;"_"&amp;$C102,データシート2!$A$1:$SI$1,0),0)</f>
        <v>0</v>
      </c>
      <c r="Y102" s="1047">
        <f>VLOOKUP($D$3&amp;"_"&amp;Y$3,データシート2!$A:$SI,MATCH($R$2&amp;"_"&amp;$C102,データシート2!$A$1:$SI$1,0),0)</f>
        <v>0</v>
      </c>
      <c r="Z102" s="1047">
        <f>VLOOKUP($D$3&amp;"_"&amp;Z$3,データシート2!$A:$SI,MATCH($R$2&amp;"_"&amp;$C102,データシート2!$A$1:$SI$1,0),0)</f>
        <v>0</v>
      </c>
      <c r="AA102" s="1047">
        <f>VLOOKUP($D$3&amp;"_"&amp;AA$3,データシート2!$A:$SI,MATCH($R$2&amp;"_"&amp;$C102,データシート2!$A$1:$SI$1,0),0)</f>
        <v>0</v>
      </c>
      <c r="AB102" s="1048">
        <f>VLOOKUP($D$3&amp;"_"&amp;AB$3,データシート2!$A:$SI,MATCH($R$2&amp;"_"&amp;$C102,データシート2!$A$1:$SI$1,0),0)</f>
        <v>0</v>
      </c>
      <c r="AE102" s="833" t="str">
        <f t="shared" si="15"/>
        <v/>
      </c>
      <c r="AF102" s="834">
        <f t="shared" si="14"/>
        <v>71</v>
      </c>
      <c r="AG102" s="835" t="str">
        <f t="shared" si="12"/>
        <v>学術・開発研究機関</v>
      </c>
      <c r="AH102" s="834" t="str">
        <f t="shared" si="12"/>
        <v/>
      </c>
      <c r="AI102" s="836" t="str">
        <f t="shared" si="12"/>
        <v/>
      </c>
      <c r="AJ102" s="853">
        <f>VLOOKUP($AG$3&amp;"_"&amp;AJ$3,データシート2!$A:$SI,MATCH($AJ$2&amp;"_"&amp;$AF102,データシート2!$A$1:$SI$1,0),0)</f>
        <v>100</v>
      </c>
      <c r="AK102" s="838">
        <f>VLOOKUP($AG$3&amp;"_"&amp;AK$3,データシート2!$A:$SI,MATCH($AJ$2&amp;"_"&amp;$AF102,データシート2!$A$1:$SI$1,0),0)</f>
        <v>104</v>
      </c>
      <c r="AL102" s="838">
        <f>VLOOKUP($AG$3&amp;"_"&amp;AL$3,データシート2!$A:$SI,MATCH($AJ$2&amp;"_"&amp;$AF102,データシート2!$A$1:$SI$1,0),0)</f>
        <v>99</v>
      </c>
      <c r="AM102" s="838">
        <f>VLOOKUP($AG$3&amp;"_"&amp;AM$3,データシート2!$A:$SI,MATCH($AJ$2&amp;"_"&amp;$AF102,データシート2!$A$1:$SI$1,0),0)</f>
        <v>102</v>
      </c>
      <c r="AN102" s="839">
        <f>VLOOKUP($AG$3&amp;"_"&amp;AN$3,データシート2!$A:$SI,MATCH($AJ$2&amp;"_"&amp;$AF102,データシート2!$A$1:$SI$1,0),0)</f>
        <v>105</v>
      </c>
      <c r="AO102" s="839">
        <f>VLOOKUP($AG$3&amp;"_"&amp;AO$3,データシート2!$A:$SI,MATCH($AJ$2&amp;"_"&amp;$AF102,データシート2!$A$1:$SI$1,0),0)</f>
        <v>109</v>
      </c>
      <c r="AP102" s="839">
        <f>VLOOKUP($AG$3&amp;"_"&amp;AP$3,データシート2!$A:$SI,MATCH($AJ$2&amp;"_"&amp;$AF102,データシート2!$A$1:$SI$1,0),0)</f>
        <v>100</v>
      </c>
      <c r="AQ102" s="839">
        <f>VLOOKUP($AG$3&amp;"_"&amp;AQ$3,データシート2!$A:$SI,MATCH($AJ$2&amp;"_"&amp;$AF102,データシート2!$A$1:$SI$1,0),0)</f>
        <v>110</v>
      </c>
      <c r="AR102" s="839">
        <f>VLOOKUP($AG$3&amp;"_"&amp;AR$3,データシート2!$A:$SI,MATCH($AJ$2&amp;"_"&amp;$AF102,データシート2!$A$1:$SI$1,0),0)</f>
        <v>117</v>
      </c>
      <c r="AS102" s="840">
        <f>VLOOKUP($AG$3&amp;"_"&amp;AS$3,データシート2!$A:$SI,MATCH($AJ$2&amp;"_"&amp;$AF102,データシート2!$A$1:$SI$1,0),0)</f>
        <v>114</v>
      </c>
      <c r="AT102" s="838">
        <f>VLOOKUP($AG$3&amp;"_"&amp;AT$3,データシート2!$A:$SI,MATCH($AT$2&amp;"_"&amp;$AF102,データシート2!$A$1:$SI$1,0),0)</f>
        <v>2107.2049999999999</v>
      </c>
      <c r="AU102" s="838">
        <f>VLOOKUP($AG$3&amp;"_"&amp;AU$3,データシート2!$A:$SI,MATCH($AT$2&amp;"_"&amp;$AF102,データシート2!$A$1:$SI$1,0),0)</f>
        <v>2031.1010000000001</v>
      </c>
      <c r="AV102" s="838">
        <f>VLOOKUP($AG$3&amp;"_"&amp;AV$3,データシート2!$A:$SI,MATCH($AT$2&amp;"_"&amp;$AF102,データシート2!$A$1:$SI$1,0),0)</f>
        <v>1894.1010000000001</v>
      </c>
      <c r="AW102" s="838">
        <f>VLOOKUP($AG$3&amp;"_"&amp;AW$3,データシート2!$A:$SI,MATCH($AT$2&amp;"_"&amp;$AF102,データシート2!$A$1:$SI$1,0),0)</f>
        <v>1584.127</v>
      </c>
      <c r="AX102" s="838">
        <f>VLOOKUP($AG$3&amp;"_"&amp;AX$3,データシート2!$A:$SI,MATCH($AT$2&amp;"_"&amp;$AF102,データシート2!$A$1:$SI$1,0),0)</f>
        <v>1673.33</v>
      </c>
      <c r="AY102" s="838">
        <f>VLOOKUP($AG$3&amp;"_"&amp;AY$3,データシート2!$A:$SI,MATCH($AT$2&amp;"_"&amp;$AF102,データシート2!$A$1:$SI$1,0),0)</f>
        <v>1802.1880000000001</v>
      </c>
      <c r="AZ102" s="838">
        <f>VLOOKUP($AG$3&amp;"_"&amp;AZ$3,データシート2!$A:$SI,MATCH($AT$2&amp;"_"&amp;$AF102,データシート2!$A$1:$SI$1,0),0)</f>
        <v>1677.3610000000001</v>
      </c>
      <c r="BA102" s="838">
        <f>VLOOKUP($AG$3&amp;"_"&amp;BA$3,データシート2!$A:$SI,MATCH($AT$2&amp;"_"&amp;$AF102,データシート2!$A$1:$SI$1,0),0)</f>
        <v>1671.6020000000001</v>
      </c>
      <c r="BB102" s="838">
        <f>VLOOKUP($AG$3&amp;"_"&amp;BB$3,データシート2!$A:$SI,MATCH($AT$2&amp;"_"&amp;$AF102,データシート2!$A$1:$SI$1,0),0)</f>
        <v>1819.3879999999999</v>
      </c>
      <c r="BC102" s="841">
        <f>VLOOKUP($AG$3&amp;"_"&amp;BC$3,データシート2!$A:$SI,MATCH($AT$2&amp;"_"&amp;$AF102,データシート2!$A$1:$SI$1,0),0)</f>
        <v>1673.8630000000001</v>
      </c>
    </row>
    <row r="103" spans="2:55" s="842" customFormat="1" ht="16.5" customHeight="1">
      <c r="B103" s="833"/>
      <c r="C103" s="862">
        <v>72</v>
      </c>
      <c r="D103" s="863" t="s">
        <v>401</v>
      </c>
      <c r="E103" s="862"/>
      <c r="F103" s="864"/>
      <c r="G103" s="865">
        <f>VLOOKUP($D$3&amp;"_"&amp;G$3,データシート2!$A:$SI,MATCH($G$2&amp;"_"&amp;$C103,データシート2!$A$1:$SI$1,0),0)</f>
        <v>0</v>
      </c>
      <c r="H103" s="866">
        <f>VLOOKUP($D$3&amp;"_"&amp;H$3,データシート2!$A:$SI,MATCH($G$2&amp;"_"&amp;$C103,データシート2!$A$1:$SI$1,0),0)</f>
        <v>0</v>
      </c>
      <c r="I103" s="866">
        <f>VLOOKUP($D$3&amp;"_"&amp;I$3,データシート2!$A:$SI,MATCH($G$2&amp;"_"&amp;$C103,データシート2!$A$1:$SI$1,0),0)</f>
        <v>0</v>
      </c>
      <c r="J103" s="866">
        <f>VLOOKUP($D$3&amp;"_"&amp;J$3,データシート2!$A:$SI,MATCH($G$2&amp;"_"&amp;$C103,データシート2!$A$1:$SI$1,0),0)</f>
        <v>0</v>
      </c>
      <c r="K103" s="867">
        <f>VLOOKUP($D$3&amp;"_"&amp;K$3,データシート2!$A:$SI,MATCH($G$2&amp;"_"&amp;$C103,データシート2!$A$1:$SI$1,0),0)</f>
        <v>0</v>
      </c>
      <c r="L103" s="867">
        <f>VLOOKUP($D$3&amp;"_"&amp;L$3,データシート2!$A:$SI,MATCH($G$2&amp;"_"&amp;$C103,データシート2!$A$1:$SI$1,0),0)</f>
        <v>0</v>
      </c>
      <c r="M103" s="867">
        <f>VLOOKUP($D$3&amp;"_"&amp;M$3,データシート2!$A:$SI,MATCH($G$2&amp;"_"&amp;$C103,データシート2!$A$1:$SI$1,0),0)</f>
        <v>0</v>
      </c>
      <c r="N103" s="867">
        <f>VLOOKUP($D$3&amp;"_"&amp;N$3,データシート2!$A:$SI,MATCH($G$2&amp;"_"&amp;$C103,データシート2!$A$1:$SI$1,0),0)</f>
        <v>0</v>
      </c>
      <c r="O103" s="867">
        <f>VLOOKUP($D$3&amp;"_"&amp;O$3,データシート2!$A:$SI,MATCH($G$2&amp;"_"&amp;$C103,データシート2!$A$1:$SI$1,0),0)</f>
        <v>0</v>
      </c>
      <c r="P103" s="867">
        <f>VLOOKUP($D$3&amp;"_"&amp;P$3,データシート2!$A:$SI,MATCH($G$2&amp;"_"&amp;$C103,データシート2!$A$1:$SI$1,0),0)</f>
        <v>0</v>
      </c>
      <c r="Q103" s="868">
        <f>VLOOKUP($D$3&amp;"_"&amp;Q$3,データシート2!$A:$SI,MATCH($G$2&amp;"_"&amp;$C103,データシート2!$A$1:$SI$1,0),0)</f>
        <v>0</v>
      </c>
      <c r="R103" s="1056">
        <f>VLOOKUP($D$3&amp;"_"&amp;R$3,データシート2!$A:$SI,MATCH($R$2&amp;"_"&amp;$C103,データシート2!$A$1:$SI$1,0),0)</f>
        <v>0</v>
      </c>
      <c r="S103" s="1057">
        <f>VLOOKUP($D$3&amp;"_"&amp;S$3,データシート2!$A:$SI,MATCH($R$2&amp;"_"&amp;$C103,データシート2!$A$1:$SI$1,0),0)</f>
        <v>0</v>
      </c>
      <c r="T103" s="1057">
        <f>VLOOKUP($D$3&amp;"_"&amp;T$3,データシート2!$A:$SI,MATCH($R$2&amp;"_"&amp;$C103,データシート2!$A$1:$SI$1,0),0)</f>
        <v>0</v>
      </c>
      <c r="U103" s="1057">
        <f>VLOOKUP($D$3&amp;"_"&amp;U$3,データシート2!$A:$SI,MATCH($R$2&amp;"_"&amp;$C103,データシート2!$A$1:$SI$1,0),0)</f>
        <v>0</v>
      </c>
      <c r="V103" s="1057">
        <f>VLOOKUP($D$3&amp;"_"&amp;V$3,データシート2!$A:$SI,MATCH($R$2&amp;"_"&amp;$C103,データシート2!$A$1:$SI$1,0),0)</f>
        <v>0</v>
      </c>
      <c r="W103" s="1057">
        <f>VLOOKUP($D$3&amp;"_"&amp;W$3,データシート2!$A:$SI,MATCH($R$2&amp;"_"&amp;$C103,データシート2!$A$1:$SI$1,0),0)</f>
        <v>0</v>
      </c>
      <c r="X103" s="1057">
        <f>VLOOKUP($D$3&amp;"_"&amp;X$3,データシート2!$A:$SI,MATCH($R$2&amp;"_"&amp;$C103,データシート2!$A$1:$SI$1,0),0)</f>
        <v>0</v>
      </c>
      <c r="Y103" s="1057">
        <f>VLOOKUP($D$3&amp;"_"&amp;Y$3,データシート2!$A:$SI,MATCH($R$2&amp;"_"&amp;$C103,データシート2!$A$1:$SI$1,0),0)</f>
        <v>0</v>
      </c>
      <c r="Z103" s="1057">
        <f>VLOOKUP($D$3&amp;"_"&amp;Z$3,データシート2!$A:$SI,MATCH($R$2&amp;"_"&amp;$C103,データシート2!$A$1:$SI$1,0),0)</f>
        <v>0</v>
      </c>
      <c r="AA103" s="1057">
        <f>VLOOKUP($D$3&amp;"_"&amp;AA$3,データシート2!$A:$SI,MATCH($R$2&amp;"_"&amp;$C103,データシート2!$A$1:$SI$1,0),0)</f>
        <v>0</v>
      </c>
      <c r="AB103" s="1058">
        <f>VLOOKUP($D$3&amp;"_"&amp;AB$3,データシート2!$A:$SI,MATCH($R$2&amp;"_"&amp;$C103,データシート2!$A$1:$SI$1,0),0)</f>
        <v>0</v>
      </c>
      <c r="AE103" s="833" t="str">
        <f t="shared" si="15"/>
        <v/>
      </c>
      <c r="AF103" s="862">
        <f t="shared" si="14"/>
        <v>72</v>
      </c>
      <c r="AG103" s="863" t="str">
        <f t="shared" si="12"/>
        <v>専門サービス業（他に分類されないもの）</v>
      </c>
      <c r="AH103" s="862" t="str">
        <f t="shared" si="12"/>
        <v/>
      </c>
      <c r="AI103" s="864" t="str">
        <f t="shared" si="12"/>
        <v/>
      </c>
      <c r="AJ103" s="865">
        <f>VLOOKUP($AG$3&amp;"_"&amp;AJ$3,データシート2!$A:$SI,MATCH($AJ$2&amp;"_"&amp;$AF103,データシート2!$A$1:$SI$1,0),0)</f>
        <v>2</v>
      </c>
      <c r="AK103" s="866">
        <f>VLOOKUP($AG$3&amp;"_"&amp;AK$3,データシート2!$A:$SI,MATCH($AJ$2&amp;"_"&amp;$AF103,データシート2!$A$1:$SI$1,0),0)</f>
        <v>7</v>
      </c>
      <c r="AL103" s="866">
        <f>VLOOKUP($AG$3&amp;"_"&amp;AL$3,データシート2!$A:$SI,MATCH($AJ$2&amp;"_"&amp;$AF103,データシート2!$A$1:$SI$1,0),0)</f>
        <v>8</v>
      </c>
      <c r="AM103" s="866">
        <f>VLOOKUP($AG$3&amp;"_"&amp;AM$3,データシート2!$A:$SI,MATCH($AJ$2&amp;"_"&amp;$AF103,データシート2!$A$1:$SI$1,0),0)</f>
        <v>5</v>
      </c>
      <c r="AN103" s="867">
        <f>VLOOKUP($AG$3&amp;"_"&amp;AN$3,データシート2!$A:$SI,MATCH($AJ$2&amp;"_"&amp;$AF103,データシート2!$A$1:$SI$1,0),0)</f>
        <v>5</v>
      </c>
      <c r="AO103" s="867">
        <f>VLOOKUP($AG$3&amp;"_"&amp;AO$3,データシート2!$A:$SI,MATCH($AJ$2&amp;"_"&amp;$AF103,データシート2!$A$1:$SI$1,0),0)</f>
        <v>5</v>
      </c>
      <c r="AP103" s="867">
        <f>VLOOKUP($AG$3&amp;"_"&amp;AP$3,データシート2!$A:$SI,MATCH($AJ$2&amp;"_"&amp;$AF103,データシート2!$A$1:$SI$1,0),0)</f>
        <v>5</v>
      </c>
      <c r="AQ103" s="867">
        <f>VLOOKUP($AG$3&amp;"_"&amp;AQ$3,データシート2!$A:$SI,MATCH($AJ$2&amp;"_"&amp;$AF103,データシート2!$A$1:$SI$1,0),0)</f>
        <v>4</v>
      </c>
      <c r="AR103" s="867">
        <f>VLOOKUP($AG$3&amp;"_"&amp;AR$3,データシート2!$A:$SI,MATCH($AJ$2&amp;"_"&amp;$AF103,データシート2!$A$1:$SI$1,0),0)</f>
        <v>5</v>
      </c>
      <c r="AS103" s="868">
        <f>VLOOKUP($AG$3&amp;"_"&amp;AS$3,データシート2!$A:$SI,MATCH($AJ$2&amp;"_"&amp;$AF103,データシート2!$A$1:$SI$1,0),0)</f>
        <v>2</v>
      </c>
      <c r="AT103" s="866">
        <f>VLOOKUP($AG$3&amp;"_"&amp;AT$3,データシート2!$A:$SI,MATCH($AT$2&amp;"_"&amp;$AF103,データシート2!$A$1:$SI$1,0),0)</f>
        <v>9.9</v>
      </c>
      <c r="AU103" s="866">
        <f>VLOOKUP($AG$3&amp;"_"&amp;AU$3,データシート2!$A:$SI,MATCH($AT$2&amp;"_"&amp;$AF103,データシート2!$A$1:$SI$1,0),0)</f>
        <v>66.113</v>
      </c>
      <c r="AV103" s="866">
        <f>VLOOKUP($AG$3&amp;"_"&amp;AV$3,データシート2!$A:$SI,MATCH($AT$2&amp;"_"&amp;$AF103,データシート2!$A$1:$SI$1,0),0)</f>
        <v>63.765000000000001</v>
      </c>
      <c r="AW103" s="866">
        <f>VLOOKUP($AG$3&amp;"_"&amp;AW$3,データシート2!$A:$SI,MATCH($AT$2&amp;"_"&amp;$AF103,データシート2!$A$1:$SI$1,0),0)</f>
        <v>22.358000000000001</v>
      </c>
      <c r="AX103" s="866">
        <f>VLOOKUP($AG$3&amp;"_"&amp;AX$3,データシート2!$A:$SI,MATCH($AT$2&amp;"_"&amp;$AF103,データシート2!$A$1:$SI$1,0),0)</f>
        <v>22.936</v>
      </c>
      <c r="AY103" s="866">
        <f>VLOOKUP($AG$3&amp;"_"&amp;AY$3,データシート2!$A:$SI,MATCH($AT$2&amp;"_"&amp;$AF103,データシート2!$A$1:$SI$1,0),0)</f>
        <v>21.327999999999999</v>
      </c>
      <c r="AZ103" s="866">
        <f>VLOOKUP($AG$3&amp;"_"&amp;AZ$3,データシート2!$A:$SI,MATCH($AT$2&amp;"_"&amp;$AF103,データシート2!$A$1:$SI$1,0),0)</f>
        <v>21.001999999999999</v>
      </c>
      <c r="BA103" s="866">
        <f>VLOOKUP($AG$3&amp;"_"&amp;BA$3,データシート2!$A:$SI,MATCH($AT$2&amp;"_"&amp;$AF103,データシート2!$A$1:$SI$1,0),0)</f>
        <v>16.228999999999999</v>
      </c>
      <c r="BB103" s="866">
        <f>VLOOKUP($AG$3&amp;"_"&amp;BB$3,データシート2!$A:$SI,MATCH($AT$2&amp;"_"&amp;$AF103,データシート2!$A$1:$SI$1,0),0)</f>
        <v>19.164000000000001</v>
      </c>
      <c r="BC103" s="869">
        <f>VLOOKUP($AG$3&amp;"_"&amp;BC$3,データシート2!$A:$SI,MATCH($AT$2&amp;"_"&amp;$AF103,データシート2!$A$1:$SI$1,0),0)</f>
        <v>6.9770000000000003</v>
      </c>
    </row>
    <row r="104" spans="2:55" s="842" customFormat="1" ht="16.5" customHeight="1">
      <c r="B104" s="833"/>
      <c r="C104" s="862">
        <v>73</v>
      </c>
      <c r="D104" s="863" t="s">
        <v>402</v>
      </c>
      <c r="E104" s="862"/>
      <c r="F104" s="864"/>
      <c r="G104" s="865">
        <f>VLOOKUP($D$3&amp;"_"&amp;G$3,データシート2!$A:$SI,MATCH($G$2&amp;"_"&amp;$C104,データシート2!$A$1:$SI$1,0),0)</f>
        <v>0</v>
      </c>
      <c r="H104" s="866">
        <f>VLOOKUP($D$3&amp;"_"&amp;H$3,データシート2!$A:$SI,MATCH($G$2&amp;"_"&amp;$C104,データシート2!$A$1:$SI$1,0),0)</f>
        <v>0</v>
      </c>
      <c r="I104" s="866">
        <f>VLOOKUP($D$3&amp;"_"&amp;I$3,データシート2!$A:$SI,MATCH($G$2&amp;"_"&amp;$C104,データシート2!$A$1:$SI$1,0),0)</f>
        <v>0</v>
      </c>
      <c r="J104" s="866">
        <f>VLOOKUP($D$3&amp;"_"&amp;J$3,データシート2!$A:$SI,MATCH($G$2&amp;"_"&amp;$C104,データシート2!$A$1:$SI$1,0),0)</f>
        <v>0</v>
      </c>
      <c r="K104" s="867">
        <f>VLOOKUP($D$3&amp;"_"&amp;K$3,データシート2!$A:$SI,MATCH($G$2&amp;"_"&amp;$C104,データシート2!$A$1:$SI$1,0),0)</f>
        <v>0</v>
      </c>
      <c r="L104" s="867">
        <f>VLOOKUP($D$3&amp;"_"&amp;L$3,データシート2!$A:$SI,MATCH($G$2&amp;"_"&amp;$C104,データシート2!$A$1:$SI$1,0),0)</f>
        <v>0</v>
      </c>
      <c r="M104" s="867">
        <f>VLOOKUP($D$3&amp;"_"&amp;M$3,データシート2!$A:$SI,MATCH($G$2&amp;"_"&amp;$C104,データシート2!$A$1:$SI$1,0),0)</f>
        <v>0</v>
      </c>
      <c r="N104" s="867">
        <f>VLOOKUP($D$3&amp;"_"&amp;N$3,データシート2!$A:$SI,MATCH($G$2&amp;"_"&amp;$C104,データシート2!$A$1:$SI$1,0),0)</f>
        <v>0</v>
      </c>
      <c r="O104" s="867">
        <f>VLOOKUP($D$3&amp;"_"&amp;O$3,データシート2!$A:$SI,MATCH($G$2&amp;"_"&amp;$C104,データシート2!$A$1:$SI$1,0),0)</f>
        <v>0</v>
      </c>
      <c r="P104" s="867">
        <f>VLOOKUP($D$3&amp;"_"&amp;P$3,データシート2!$A:$SI,MATCH($G$2&amp;"_"&amp;$C104,データシート2!$A$1:$SI$1,0),0)</f>
        <v>0</v>
      </c>
      <c r="Q104" s="868">
        <f>VLOOKUP($D$3&amp;"_"&amp;Q$3,データシート2!$A:$SI,MATCH($G$2&amp;"_"&amp;$C104,データシート2!$A$1:$SI$1,0),0)</f>
        <v>0</v>
      </c>
      <c r="R104" s="1056">
        <f>VLOOKUP($D$3&amp;"_"&amp;R$3,データシート2!$A:$SI,MATCH($R$2&amp;"_"&amp;$C104,データシート2!$A$1:$SI$1,0),0)</f>
        <v>0</v>
      </c>
      <c r="S104" s="1057">
        <f>VLOOKUP($D$3&amp;"_"&amp;S$3,データシート2!$A:$SI,MATCH($R$2&amp;"_"&amp;$C104,データシート2!$A$1:$SI$1,0),0)</f>
        <v>0</v>
      </c>
      <c r="T104" s="1057">
        <f>VLOOKUP($D$3&amp;"_"&amp;T$3,データシート2!$A:$SI,MATCH($R$2&amp;"_"&amp;$C104,データシート2!$A$1:$SI$1,0),0)</f>
        <v>0</v>
      </c>
      <c r="U104" s="1057">
        <f>VLOOKUP($D$3&amp;"_"&amp;U$3,データシート2!$A:$SI,MATCH($R$2&amp;"_"&amp;$C104,データシート2!$A$1:$SI$1,0),0)</f>
        <v>0</v>
      </c>
      <c r="V104" s="1057">
        <f>VLOOKUP($D$3&amp;"_"&amp;V$3,データシート2!$A:$SI,MATCH($R$2&amp;"_"&amp;$C104,データシート2!$A$1:$SI$1,0),0)</f>
        <v>0</v>
      </c>
      <c r="W104" s="1057">
        <f>VLOOKUP($D$3&amp;"_"&amp;W$3,データシート2!$A:$SI,MATCH($R$2&amp;"_"&amp;$C104,データシート2!$A$1:$SI$1,0),0)</f>
        <v>0</v>
      </c>
      <c r="X104" s="1057">
        <f>VLOOKUP($D$3&amp;"_"&amp;X$3,データシート2!$A:$SI,MATCH($R$2&amp;"_"&amp;$C104,データシート2!$A$1:$SI$1,0),0)</f>
        <v>0</v>
      </c>
      <c r="Y104" s="1057">
        <f>VLOOKUP($D$3&amp;"_"&amp;Y$3,データシート2!$A:$SI,MATCH($R$2&amp;"_"&amp;$C104,データシート2!$A$1:$SI$1,0),0)</f>
        <v>0</v>
      </c>
      <c r="Z104" s="1057">
        <f>VLOOKUP($D$3&amp;"_"&amp;Z$3,データシート2!$A:$SI,MATCH($R$2&amp;"_"&amp;$C104,データシート2!$A$1:$SI$1,0),0)</f>
        <v>0</v>
      </c>
      <c r="AA104" s="1057">
        <f>VLOOKUP($D$3&amp;"_"&amp;AA$3,データシート2!$A:$SI,MATCH($R$2&amp;"_"&amp;$C104,データシート2!$A$1:$SI$1,0),0)</f>
        <v>0</v>
      </c>
      <c r="AB104" s="1058">
        <f>VLOOKUP($D$3&amp;"_"&amp;AB$3,データシート2!$A:$SI,MATCH($R$2&amp;"_"&amp;$C104,データシート2!$A$1:$SI$1,0),0)</f>
        <v>0</v>
      </c>
      <c r="AE104" s="833" t="str">
        <f t="shared" si="15"/>
        <v/>
      </c>
      <c r="AF104" s="862">
        <f t="shared" si="14"/>
        <v>73</v>
      </c>
      <c r="AG104" s="863" t="str">
        <f t="shared" si="12"/>
        <v>広告業</v>
      </c>
      <c r="AH104" s="862" t="str">
        <f t="shared" si="12"/>
        <v/>
      </c>
      <c r="AI104" s="864" t="str">
        <f t="shared" si="12"/>
        <v/>
      </c>
      <c r="AJ104" s="865">
        <f>VLOOKUP($AG$3&amp;"_"&amp;AJ$3,データシート2!$A:$SI,MATCH($AJ$2&amp;"_"&amp;$AF104,データシート2!$A$1:$SI$1,0),0)</f>
        <v>2</v>
      </c>
      <c r="AK104" s="866">
        <f>VLOOKUP($AG$3&amp;"_"&amp;AK$3,データシート2!$A:$SI,MATCH($AJ$2&amp;"_"&amp;$AF104,データシート2!$A$1:$SI$1,0),0)</f>
        <v>2</v>
      </c>
      <c r="AL104" s="866">
        <f>VLOOKUP($AG$3&amp;"_"&amp;AL$3,データシート2!$A:$SI,MATCH($AJ$2&amp;"_"&amp;$AF104,データシート2!$A$1:$SI$1,0),0)</f>
        <v>3</v>
      </c>
      <c r="AM104" s="866">
        <f>VLOOKUP($AG$3&amp;"_"&amp;AM$3,データシート2!$A:$SI,MATCH($AJ$2&amp;"_"&amp;$AF104,データシート2!$A$1:$SI$1,0),0)</f>
        <v>4</v>
      </c>
      <c r="AN104" s="867">
        <f>VLOOKUP($AG$3&amp;"_"&amp;AN$3,データシート2!$A:$SI,MATCH($AJ$2&amp;"_"&amp;$AF104,データシート2!$A$1:$SI$1,0),0)</f>
        <v>2</v>
      </c>
      <c r="AO104" s="867">
        <f>VLOOKUP($AG$3&amp;"_"&amp;AO$3,データシート2!$A:$SI,MATCH($AJ$2&amp;"_"&amp;$AF104,データシート2!$A$1:$SI$1,0),0)</f>
        <v>2</v>
      </c>
      <c r="AP104" s="867">
        <f>VLOOKUP($AG$3&amp;"_"&amp;AP$3,データシート2!$A:$SI,MATCH($AJ$2&amp;"_"&amp;$AF104,データシート2!$A$1:$SI$1,0),0)</f>
        <v>2</v>
      </c>
      <c r="AQ104" s="867">
        <f>VLOOKUP($AG$3&amp;"_"&amp;AQ$3,データシート2!$A:$SI,MATCH($AJ$2&amp;"_"&amp;$AF104,データシート2!$A$1:$SI$1,0),0)</f>
        <v>2</v>
      </c>
      <c r="AR104" s="867">
        <f>VLOOKUP($AG$3&amp;"_"&amp;AR$3,データシート2!$A:$SI,MATCH($AJ$2&amp;"_"&amp;$AF104,データシート2!$A$1:$SI$1,0),0)</f>
        <v>2</v>
      </c>
      <c r="AS104" s="868">
        <f>VLOOKUP($AG$3&amp;"_"&amp;AS$3,データシート2!$A:$SI,MATCH($AJ$2&amp;"_"&amp;$AF104,データシート2!$A$1:$SI$1,0),0)</f>
        <v>2</v>
      </c>
      <c r="AT104" s="866">
        <f>VLOOKUP($AG$3&amp;"_"&amp;AT$3,データシート2!$A:$SI,MATCH($AT$2&amp;"_"&amp;$AF104,データシート2!$A$1:$SI$1,0),0)</f>
        <v>24.89</v>
      </c>
      <c r="AU104" s="866">
        <f>VLOOKUP($AG$3&amp;"_"&amp;AU$3,データシート2!$A:$SI,MATCH($AT$2&amp;"_"&amp;$AF104,データシート2!$A$1:$SI$1,0),0)</f>
        <v>24.59</v>
      </c>
      <c r="AV104" s="866">
        <f>VLOOKUP($AG$3&amp;"_"&amp;AV$3,データシート2!$A:$SI,MATCH($AT$2&amp;"_"&amp;$AF104,データシート2!$A$1:$SI$1,0),0)</f>
        <v>23.536000000000001</v>
      </c>
      <c r="AW104" s="866">
        <f>VLOOKUP($AG$3&amp;"_"&amp;AW$3,データシート2!$A:$SI,MATCH($AT$2&amp;"_"&amp;$AF104,データシート2!$A$1:$SI$1,0),0)</f>
        <v>29.768999999999998</v>
      </c>
      <c r="AX104" s="866">
        <f>VLOOKUP($AG$3&amp;"_"&amp;AX$3,データシート2!$A:$SI,MATCH($AT$2&amp;"_"&amp;$AF104,データシート2!$A$1:$SI$1,0),0)</f>
        <v>25.603000000000002</v>
      </c>
      <c r="AY104" s="866">
        <f>VLOOKUP($AG$3&amp;"_"&amp;AY$3,データシート2!$A:$SI,MATCH($AT$2&amp;"_"&amp;$AF104,データシート2!$A$1:$SI$1,0),0)</f>
        <v>24.701000000000001</v>
      </c>
      <c r="AZ104" s="866">
        <f>VLOOKUP($AG$3&amp;"_"&amp;AZ$3,データシート2!$A:$SI,MATCH($AT$2&amp;"_"&amp;$AF104,データシート2!$A$1:$SI$1,0),0)</f>
        <v>24.780999999999999</v>
      </c>
      <c r="BA104" s="866">
        <f>VLOOKUP($AG$3&amp;"_"&amp;BA$3,データシート2!$A:$SI,MATCH($AT$2&amp;"_"&amp;$AF104,データシート2!$A$1:$SI$1,0),0)</f>
        <v>24.498000000000001</v>
      </c>
      <c r="BB104" s="866">
        <f>VLOOKUP($AG$3&amp;"_"&amp;BB$3,データシート2!$A:$SI,MATCH($AT$2&amp;"_"&amp;$AF104,データシート2!$A$1:$SI$1,0),0)</f>
        <v>23.73</v>
      </c>
      <c r="BC104" s="869">
        <f>VLOOKUP($AG$3&amp;"_"&amp;BC$3,データシート2!$A:$SI,MATCH($AT$2&amp;"_"&amp;$AF104,データシート2!$A$1:$SI$1,0),0)</f>
        <v>23.707999999999998</v>
      </c>
    </row>
    <row r="105" spans="2:55" s="842" customFormat="1" ht="16.5" customHeight="1">
      <c r="B105" s="844"/>
      <c r="C105" s="845">
        <v>74</v>
      </c>
      <c r="D105" s="846" t="s">
        <v>403</v>
      </c>
      <c r="E105" s="845"/>
      <c r="F105" s="847"/>
      <c r="G105" s="848">
        <f>VLOOKUP($D$3&amp;"_"&amp;G$3,データシート2!$A:$SI,MATCH($G$2&amp;"_"&amp;$C105,データシート2!$A$1:$SI$1,0),0)</f>
        <v>0</v>
      </c>
      <c r="H105" s="849">
        <f>VLOOKUP($D$3&amp;"_"&amp;H$3,データシート2!$A:$SI,MATCH($G$2&amp;"_"&amp;$C105,データシート2!$A$1:$SI$1,0),0)</f>
        <v>0</v>
      </c>
      <c r="I105" s="849">
        <f>VLOOKUP($D$3&amp;"_"&amp;I$3,データシート2!$A:$SI,MATCH($G$2&amp;"_"&amp;$C105,データシート2!$A$1:$SI$1,0),0)</f>
        <v>0</v>
      </c>
      <c r="J105" s="849">
        <f>VLOOKUP($D$3&amp;"_"&amp;J$3,データシート2!$A:$SI,MATCH($G$2&amp;"_"&amp;$C105,データシート2!$A$1:$SI$1,0),0)</f>
        <v>0</v>
      </c>
      <c r="K105" s="850">
        <f>VLOOKUP($D$3&amp;"_"&amp;K$3,データシート2!$A:$SI,MATCH($G$2&amp;"_"&amp;$C105,データシート2!$A$1:$SI$1,0),0)</f>
        <v>0</v>
      </c>
      <c r="L105" s="850">
        <f>VLOOKUP($D$3&amp;"_"&amp;L$3,データシート2!$A:$SI,MATCH($G$2&amp;"_"&amp;$C105,データシート2!$A$1:$SI$1,0),0)</f>
        <v>0</v>
      </c>
      <c r="M105" s="850">
        <f>VLOOKUP($D$3&amp;"_"&amp;M$3,データシート2!$A:$SI,MATCH($G$2&amp;"_"&amp;$C105,データシート2!$A$1:$SI$1,0),0)</f>
        <v>0</v>
      </c>
      <c r="N105" s="850">
        <f>VLOOKUP($D$3&amp;"_"&amp;N$3,データシート2!$A:$SI,MATCH($G$2&amp;"_"&amp;$C105,データシート2!$A$1:$SI$1,0),0)</f>
        <v>0</v>
      </c>
      <c r="O105" s="850">
        <f>VLOOKUP($D$3&amp;"_"&amp;O$3,データシート2!$A:$SI,MATCH($G$2&amp;"_"&amp;$C105,データシート2!$A$1:$SI$1,0),0)</f>
        <v>0</v>
      </c>
      <c r="P105" s="850">
        <f>VLOOKUP($D$3&amp;"_"&amp;P$3,データシート2!$A:$SI,MATCH($G$2&amp;"_"&amp;$C105,データシート2!$A$1:$SI$1,0),0)</f>
        <v>0</v>
      </c>
      <c r="Q105" s="851">
        <f>VLOOKUP($D$3&amp;"_"&amp;Q$3,データシート2!$A:$SI,MATCH($G$2&amp;"_"&amp;$C105,データシート2!$A$1:$SI$1,0),0)</f>
        <v>0</v>
      </c>
      <c r="R105" s="1049">
        <f>VLOOKUP($D$3&amp;"_"&amp;R$3,データシート2!$A:$SI,MATCH($R$2&amp;"_"&amp;$C105,データシート2!$A$1:$SI$1,0),0)</f>
        <v>0</v>
      </c>
      <c r="S105" s="1050">
        <f>VLOOKUP($D$3&amp;"_"&amp;S$3,データシート2!$A:$SI,MATCH($R$2&amp;"_"&amp;$C105,データシート2!$A$1:$SI$1,0),0)</f>
        <v>0</v>
      </c>
      <c r="T105" s="1050">
        <f>VLOOKUP($D$3&amp;"_"&amp;T$3,データシート2!$A:$SI,MATCH($R$2&amp;"_"&amp;$C105,データシート2!$A$1:$SI$1,0),0)</f>
        <v>0</v>
      </c>
      <c r="U105" s="1050">
        <f>VLOOKUP($D$3&amp;"_"&amp;U$3,データシート2!$A:$SI,MATCH($R$2&amp;"_"&amp;$C105,データシート2!$A$1:$SI$1,0),0)</f>
        <v>0</v>
      </c>
      <c r="V105" s="1050">
        <f>VLOOKUP($D$3&amp;"_"&amp;V$3,データシート2!$A:$SI,MATCH($R$2&amp;"_"&amp;$C105,データシート2!$A$1:$SI$1,0),0)</f>
        <v>0</v>
      </c>
      <c r="W105" s="1050">
        <f>VLOOKUP($D$3&amp;"_"&amp;W$3,データシート2!$A:$SI,MATCH($R$2&amp;"_"&amp;$C105,データシート2!$A$1:$SI$1,0),0)</f>
        <v>0</v>
      </c>
      <c r="X105" s="1050">
        <f>VLOOKUP($D$3&amp;"_"&amp;X$3,データシート2!$A:$SI,MATCH($R$2&amp;"_"&amp;$C105,データシート2!$A$1:$SI$1,0),0)</f>
        <v>0</v>
      </c>
      <c r="Y105" s="1050">
        <f>VLOOKUP($D$3&amp;"_"&amp;Y$3,データシート2!$A:$SI,MATCH($R$2&amp;"_"&amp;$C105,データシート2!$A$1:$SI$1,0),0)</f>
        <v>0</v>
      </c>
      <c r="Z105" s="1050">
        <f>VLOOKUP($D$3&amp;"_"&amp;Z$3,データシート2!$A:$SI,MATCH($R$2&amp;"_"&amp;$C105,データシート2!$A$1:$SI$1,0),0)</f>
        <v>0</v>
      </c>
      <c r="AA105" s="1050">
        <f>VLOOKUP($D$3&amp;"_"&amp;AA$3,データシート2!$A:$SI,MATCH($R$2&amp;"_"&amp;$C105,データシート2!$A$1:$SI$1,0),0)</f>
        <v>0</v>
      </c>
      <c r="AB105" s="1051">
        <f>VLOOKUP($D$3&amp;"_"&amp;AB$3,データシート2!$A:$SI,MATCH($R$2&amp;"_"&amp;$C105,データシート2!$A$1:$SI$1,0),0)</f>
        <v>0</v>
      </c>
      <c r="AE105" s="844" t="str">
        <f t="shared" si="15"/>
        <v/>
      </c>
      <c r="AF105" s="845">
        <f t="shared" si="14"/>
        <v>74</v>
      </c>
      <c r="AG105" s="846" t="str">
        <f t="shared" si="12"/>
        <v>技術サービス業（他に分類されないもの）</v>
      </c>
      <c r="AH105" s="845" t="str">
        <f t="shared" si="12"/>
        <v/>
      </c>
      <c r="AI105" s="847" t="str">
        <f t="shared" si="12"/>
        <v/>
      </c>
      <c r="AJ105" s="848">
        <f>VLOOKUP($AG$3&amp;"_"&amp;AJ$3,データシート2!$A:$SI,MATCH($AJ$2&amp;"_"&amp;$AF105,データシート2!$A$1:$SI$1,0),0)</f>
        <v>8</v>
      </c>
      <c r="AK105" s="849">
        <f>VLOOKUP($AG$3&amp;"_"&amp;AK$3,データシート2!$A:$SI,MATCH($AJ$2&amp;"_"&amp;$AF105,データシート2!$A$1:$SI$1,0),0)</f>
        <v>8</v>
      </c>
      <c r="AL105" s="849">
        <f>VLOOKUP($AG$3&amp;"_"&amp;AL$3,データシート2!$A:$SI,MATCH($AJ$2&amp;"_"&amp;$AF105,データシート2!$A$1:$SI$1,0),0)</f>
        <v>8</v>
      </c>
      <c r="AM105" s="849">
        <f>VLOOKUP($AG$3&amp;"_"&amp;AM$3,データシート2!$A:$SI,MATCH($AJ$2&amp;"_"&amp;$AF105,データシート2!$A$1:$SI$1,0),0)</f>
        <v>10</v>
      </c>
      <c r="AN105" s="850">
        <f>VLOOKUP($AG$3&amp;"_"&amp;AN$3,データシート2!$A:$SI,MATCH($AJ$2&amp;"_"&amp;$AF105,データシート2!$A$1:$SI$1,0),0)</f>
        <v>10</v>
      </c>
      <c r="AO105" s="850">
        <f>VLOOKUP($AG$3&amp;"_"&amp;AO$3,データシート2!$A:$SI,MATCH($AJ$2&amp;"_"&amp;$AF105,データシート2!$A$1:$SI$1,0),0)</f>
        <v>11</v>
      </c>
      <c r="AP105" s="850">
        <f>VLOOKUP($AG$3&amp;"_"&amp;AP$3,データシート2!$A:$SI,MATCH($AJ$2&amp;"_"&amp;$AF105,データシート2!$A$1:$SI$1,0),0)</f>
        <v>10</v>
      </c>
      <c r="AQ105" s="850">
        <f>VLOOKUP($AG$3&amp;"_"&amp;AQ$3,データシート2!$A:$SI,MATCH($AJ$2&amp;"_"&amp;$AF105,データシート2!$A$1:$SI$1,0),0)</f>
        <v>13</v>
      </c>
      <c r="AR105" s="850">
        <f>VLOOKUP($AG$3&amp;"_"&amp;AR$3,データシート2!$A:$SI,MATCH($AJ$2&amp;"_"&amp;$AF105,データシート2!$A$1:$SI$1,0),0)</f>
        <v>14</v>
      </c>
      <c r="AS105" s="851">
        <f>VLOOKUP($AG$3&amp;"_"&amp;AS$3,データシート2!$A:$SI,MATCH($AJ$2&amp;"_"&amp;$AF105,データシート2!$A$1:$SI$1,0),0)</f>
        <v>13</v>
      </c>
      <c r="AT105" s="849">
        <f>VLOOKUP($AG$3&amp;"_"&amp;AT$3,データシート2!$A:$SI,MATCH($AT$2&amp;"_"&amp;$AF105,データシート2!$A$1:$SI$1,0),0)</f>
        <v>44.22</v>
      </c>
      <c r="AU105" s="849">
        <f>VLOOKUP($AG$3&amp;"_"&amp;AU$3,データシート2!$A:$SI,MATCH($AT$2&amp;"_"&amp;$AF105,データシート2!$A$1:$SI$1,0),0)</f>
        <v>44.755000000000003</v>
      </c>
      <c r="AV105" s="849">
        <f>VLOOKUP($AG$3&amp;"_"&amp;AV$3,データシート2!$A:$SI,MATCH($AT$2&amp;"_"&amp;$AF105,データシート2!$A$1:$SI$1,0),0)</f>
        <v>33.162999999999997</v>
      </c>
      <c r="AW105" s="849">
        <f>VLOOKUP($AG$3&amp;"_"&amp;AW$3,データシート2!$A:$SI,MATCH($AT$2&amp;"_"&amp;$AF105,データシート2!$A$1:$SI$1,0),0)</f>
        <v>48.183999999999997</v>
      </c>
      <c r="AX105" s="849">
        <f>VLOOKUP($AG$3&amp;"_"&amp;AX$3,データシート2!$A:$SI,MATCH($AT$2&amp;"_"&amp;$AF105,データシート2!$A$1:$SI$1,0),0)</f>
        <v>55.195999999999998</v>
      </c>
      <c r="AY105" s="849">
        <f>VLOOKUP($AG$3&amp;"_"&amp;AY$3,データシート2!$A:$SI,MATCH($AT$2&amp;"_"&amp;$AF105,データシート2!$A$1:$SI$1,0),0)</f>
        <v>58.26</v>
      </c>
      <c r="AZ105" s="849">
        <f>VLOOKUP($AG$3&amp;"_"&amp;AZ$3,データシート2!$A:$SI,MATCH($AT$2&amp;"_"&amp;$AF105,データシート2!$A$1:$SI$1,0),0)</f>
        <v>52.503</v>
      </c>
      <c r="BA105" s="849">
        <f>VLOOKUP($AG$3&amp;"_"&amp;BA$3,データシート2!$A:$SI,MATCH($AT$2&amp;"_"&amp;$AF105,データシート2!$A$1:$SI$1,0),0)</f>
        <v>65.599000000000004</v>
      </c>
      <c r="BB105" s="849">
        <f>VLOOKUP($AG$3&amp;"_"&amp;BB$3,データシート2!$A:$SI,MATCH($AT$2&amp;"_"&amp;$AF105,データシート2!$A$1:$SI$1,0),0)</f>
        <v>71.108000000000004</v>
      </c>
      <c r="BC105" s="852">
        <f>VLOOKUP($AG$3&amp;"_"&amp;BC$3,データシート2!$A:$SI,MATCH($AT$2&amp;"_"&amp;$AF105,データシート2!$A$1:$SI$1,0),0)</f>
        <v>63.81</v>
      </c>
    </row>
    <row r="106" spans="2:55" s="23" customFormat="1" ht="20.45" customHeight="1">
      <c r="B106" s="824" t="s">
        <v>404</v>
      </c>
      <c r="C106" s="825" t="s">
        <v>405</v>
      </c>
      <c r="D106" s="826"/>
      <c r="E106" s="827"/>
      <c r="F106" s="826"/>
      <c r="G106" s="828">
        <f>VLOOKUP($D$3&amp;"_"&amp;G$3,データシート2!$A:$SI,MATCH($G$2&amp;"_"&amp;$B106,データシート2!$A$1:$SI$1,0),0)</f>
        <v>0</v>
      </c>
      <c r="H106" s="829">
        <f>VLOOKUP($D$3&amp;"_"&amp;H$3,データシート2!$A:$SI,MATCH($G$2&amp;"_"&amp;$B106,データシート2!$A$1:$SI$1,0),0)</f>
        <v>0</v>
      </c>
      <c r="I106" s="829">
        <f>VLOOKUP($D$3&amp;"_"&amp;I$3,データシート2!$A:$SI,MATCH($G$2&amp;"_"&amp;$B106,データシート2!$A$1:$SI$1,0),0)</f>
        <v>0</v>
      </c>
      <c r="J106" s="829">
        <f>VLOOKUP($D$3&amp;"_"&amp;J$3,データシート2!$A:$SI,MATCH($G$2&amp;"_"&amp;$B106,データシート2!$A$1:$SI$1,0),0)</f>
        <v>0</v>
      </c>
      <c r="K106" s="830">
        <f>VLOOKUP($D$3&amp;"_"&amp;K$3,データシート2!$A:$SI,MATCH($G$2&amp;"_"&amp;$B106,データシート2!$A$1:$SI$1,0),0)</f>
        <v>0</v>
      </c>
      <c r="L106" s="830">
        <f>VLOOKUP($D$3&amp;"_"&amp;L$3,データシート2!$A:$SI,MATCH($G$2&amp;"_"&amp;$B106,データシート2!$A$1:$SI$1,0),0)</f>
        <v>0</v>
      </c>
      <c r="M106" s="830">
        <f>VLOOKUP($D$3&amp;"_"&amp;M$3,データシート2!$A:$SI,MATCH($G$2&amp;"_"&amp;$B106,データシート2!$A$1:$SI$1,0),0)</f>
        <v>0</v>
      </c>
      <c r="N106" s="830">
        <f>VLOOKUP($D$3&amp;"_"&amp;N$3,データシート2!$A:$SI,MATCH($G$2&amp;"_"&amp;$B106,データシート2!$A$1:$SI$1,0),0)</f>
        <v>0</v>
      </c>
      <c r="O106" s="830">
        <f>VLOOKUP($D$3&amp;"_"&amp;O$3,データシート2!$A:$SI,MATCH($G$2&amp;"_"&amp;$B106,データシート2!$A$1:$SI$1,0),0)</f>
        <v>0</v>
      </c>
      <c r="P106" s="830">
        <f>VLOOKUP($D$3&amp;"_"&amp;P$3,データシート2!$A:$SI,MATCH($G$2&amp;"_"&amp;$B106,データシート2!$A$1:$SI$1,0),0)</f>
        <v>0</v>
      </c>
      <c r="Q106" s="831">
        <f>VLOOKUP($D$3&amp;"_"&amp;Q$3,データシート2!$A:$SI,MATCH($G$2&amp;"_"&amp;$B106,データシート2!$A$1:$SI$1,0),0)</f>
        <v>0</v>
      </c>
      <c r="R106" s="1043">
        <f>VLOOKUP($D$3&amp;"_"&amp;R$3,データシート2!$A:$SI,MATCH($R$2&amp;"_"&amp;$B106,データシート2!$A$1:$SI$1,0),0)</f>
        <v>0</v>
      </c>
      <c r="S106" s="1044">
        <f>VLOOKUP($D$3&amp;"_"&amp;S$3,データシート2!$A:$SI,MATCH($R$2&amp;"_"&amp;$B106,データシート2!$A$1:$SI$1,0),0)</f>
        <v>0</v>
      </c>
      <c r="T106" s="1044">
        <f>VLOOKUP($D$3&amp;"_"&amp;T$3,データシート2!$A:$SI,MATCH($R$2&amp;"_"&amp;$B106,データシート2!$A$1:$SI$1,0),0)</f>
        <v>0</v>
      </c>
      <c r="U106" s="1044">
        <f>VLOOKUP($D$3&amp;"_"&amp;U$3,データシート2!$A:$SI,MATCH($R$2&amp;"_"&amp;$B106,データシート2!$A$1:$SI$1,0),0)</f>
        <v>0</v>
      </c>
      <c r="V106" s="1044">
        <f>VLOOKUP($D$3&amp;"_"&amp;V$3,データシート2!$A:$SI,MATCH($R$2&amp;"_"&amp;$B106,データシート2!$A$1:$SI$1,0),0)</f>
        <v>0</v>
      </c>
      <c r="W106" s="1044">
        <f>VLOOKUP($D$3&amp;"_"&amp;W$3,データシート2!$A:$SI,MATCH($R$2&amp;"_"&amp;$B106,データシート2!$A$1:$SI$1,0),0)</f>
        <v>0</v>
      </c>
      <c r="X106" s="1044">
        <f>VLOOKUP($D$3&amp;"_"&amp;X$3,データシート2!$A:$SI,MATCH($R$2&amp;"_"&amp;$B106,データシート2!$A$1:$SI$1,0),0)</f>
        <v>0</v>
      </c>
      <c r="Y106" s="1044">
        <f>VLOOKUP($D$3&amp;"_"&amp;Y$3,データシート2!$A:$SI,MATCH($R$2&amp;"_"&amp;$B106,データシート2!$A$1:$SI$1,0),0)</f>
        <v>0</v>
      </c>
      <c r="Z106" s="1044">
        <f>VLOOKUP($D$3&amp;"_"&amp;Z$3,データシート2!$A:$SI,MATCH($R$2&amp;"_"&amp;$B106,データシート2!$A$1:$SI$1,0),0)</f>
        <v>0</v>
      </c>
      <c r="AA106" s="1044">
        <f>VLOOKUP($D$3&amp;"_"&amp;AA$3,データシート2!$A:$SI,MATCH($R$2&amp;"_"&amp;$B106,データシート2!$A$1:$SI$1,0),0)</f>
        <v>0</v>
      </c>
      <c r="AB106" s="1045">
        <f>VLOOKUP($D$3&amp;"_"&amp;AB$3,データシート2!$A:$SI,MATCH($R$2&amp;"_"&amp;$B106,データシート2!$A$1:$SI$1,0),0)</f>
        <v>0</v>
      </c>
      <c r="AE106" s="824" t="str">
        <f t="shared" si="15"/>
        <v>M</v>
      </c>
      <c r="AF106" s="825" t="str">
        <f t="shared" si="14"/>
        <v>宿泊業，飲食サービス業</v>
      </c>
      <c r="AG106" s="826" t="str">
        <f t="shared" si="12"/>
        <v/>
      </c>
      <c r="AH106" s="827" t="str">
        <f t="shared" si="12"/>
        <v/>
      </c>
      <c r="AI106" s="826" t="str">
        <f t="shared" si="12"/>
        <v/>
      </c>
      <c r="AJ106" s="828">
        <f>VLOOKUP($AG$3&amp;"_"&amp;AJ$3,データシート2!$A:$SI,MATCH($AJ$2&amp;"_"&amp;$AE106,データシート2!$A$1:$SI$1,0),0)</f>
        <v>332</v>
      </c>
      <c r="AK106" s="829">
        <f>VLOOKUP($AG$3&amp;"_"&amp;AK$3,データシート2!$A:$SI,MATCH($AJ$2&amp;"_"&amp;$AE106,データシート2!$A$1:$SI$1,0),0)</f>
        <v>368</v>
      </c>
      <c r="AL106" s="829">
        <f>VLOOKUP($AG$3&amp;"_"&amp;AL$3,データシート2!$A:$SI,MATCH($AJ$2&amp;"_"&amp;$AE106,データシート2!$A$1:$SI$1,0),0)</f>
        <v>342</v>
      </c>
      <c r="AM106" s="829">
        <f>VLOOKUP($AG$3&amp;"_"&amp;AM$3,データシート2!$A:$SI,MATCH($AJ$2&amp;"_"&amp;$AE106,データシート2!$A$1:$SI$1,0),0)</f>
        <v>380</v>
      </c>
      <c r="AN106" s="830">
        <f>VLOOKUP($AG$3&amp;"_"&amp;AN$3,データシート2!$A:$SI,MATCH($AJ$2&amp;"_"&amp;$AE106,データシート2!$A$1:$SI$1,0),0)</f>
        <v>380</v>
      </c>
      <c r="AO106" s="830">
        <f>VLOOKUP($AG$3&amp;"_"&amp;AO$3,データシート2!$A:$SI,MATCH($AJ$2&amp;"_"&amp;$AE106,データシート2!$A$1:$SI$1,0),0)</f>
        <v>376</v>
      </c>
      <c r="AP106" s="830">
        <f>VLOOKUP($AG$3&amp;"_"&amp;AP$3,データシート2!$A:$SI,MATCH($AJ$2&amp;"_"&amp;$AE106,データシート2!$A$1:$SI$1,0),0)</f>
        <v>389</v>
      </c>
      <c r="AQ106" s="830">
        <f>VLOOKUP($AG$3&amp;"_"&amp;AQ$3,データシート2!$A:$SI,MATCH($AJ$2&amp;"_"&amp;$AE106,データシート2!$A$1:$SI$1,0),0)</f>
        <v>403</v>
      </c>
      <c r="AR106" s="830">
        <f>VLOOKUP($AG$3&amp;"_"&amp;AR$3,データシート2!$A:$SI,MATCH($AJ$2&amp;"_"&amp;$AE106,データシート2!$A$1:$SI$1,0),0)</f>
        <v>398</v>
      </c>
      <c r="AS106" s="831">
        <f>VLOOKUP($AG$3&amp;"_"&amp;AS$3,データシート2!$A:$SI,MATCH($AJ$2&amp;"_"&amp;$AE106,データシート2!$A$1:$SI$1,0),0)</f>
        <v>394</v>
      </c>
      <c r="AT106" s="829">
        <f>VLOOKUP($AG$3&amp;"_"&amp;AT$3,データシート2!$A:$SI,MATCH($AT$2&amp;"_"&amp;$AE106,データシート2!$A$1:$SI$1,0),0)</f>
        <v>2086.6757379999995</v>
      </c>
      <c r="AU106" s="829">
        <f>VLOOKUP($AG$3&amp;"_"&amp;AU$3,データシート2!$A:$SI,MATCH($AT$2&amp;"_"&amp;$AE106,データシート2!$A$1:$SI$1,0),0)</f>
        <v>2282.1525999999999</v>
      </c>
      <c r="AV106" s="829">
        <f>VLOOKUP($AG$3&amp;"_"&amp;AV$3,データシート2!$A:$SI,MATCH($AT$2&amp;"_"&amp;$AE106,データシート2!$A$1:$SI$1,0),0)</f>
        <v>1788.723025</v>
      </c>
      <c r="AW106" s="829">
        <f>VLOOKUP($AG$3&amp;"_"&amp;AW$3,データシート2!$A:$SI,MATCH($AT$2&amp;"_"&amp;$AE106,データシート2!$A$1:$SI$1,0),0)</f>
        <v>2365.864</v>
      </c>
      <c r="AX106" s="829">
        <f>VLOOKUP($AG$3&amp;"_"&amp;AX$3,データシート2!$A:$SI,MATCH($AT$2&amp;"_"&amp;$AE106,データシート2!$A$1:$SI$1,0),0)</f>
        <v>2528.4740000000002</v>
      </c>
      <c r="AY106" s="829">
        <f>VLOOKUP($AG$3&amp;"_"&amp;AY$3,データシート2!$A:$SI,MATCH($AT$2&amp;"_"&amp;$AE106,データシート2!$A$1:$SI$1,0),0)</f>
        <v>2461.4229</v>
      </c>
      <c r="AZ106" s="829">
        <f>VLOOKUP($AG$3&amp;"_"&amp;AZ$3,データシート2!$A:$SI,MATCH($AT$2&amp;"_"&amp;$AE106,データシート2!$A$1:$SI$1,0),0)</f>
        <v>2487.241</v>
      </c>
      <c r="BA106" s="829">
        <f>VLOOKUP($AG$3&amp;"_"&amp;BA$3,データシート2!$A:$SI,MATCH($AT$2&amp;"_"&amp;$AE106,データシート2!$A$1:$SI$1,0),0)</f>
        <v>2521.1239999999998</v>
      </c>
      <c r="BB106" s="829">
        <f>VLOOKUP($AG$3&amp;"_"&amp;BB$3,データシート2!$A:$SI,MATCH($AT$2&amp;"_"&amp;$AE106,データシート2!$A$1:$SI$1,0),0)</f>
        <v>2425.2379999999998</v>
      </c>
      <c r="BC106" s="832">
        <f>VLOOKUP($AG$3&amp;"_"&amp;BC$3,データシート2!$A:$SI,MATCH($AT$2&amp;"_"&amp;$AE106,データシート2!$A$1:$SI$1,0),0)</f>
        <v>2354.2049999999999</v>
      </c>
    </row>
    <row r="107" spans="2:55" s="842" customFormat="1" ht="16.5" customHeight="1">
      <c r="B107" s="833"/>
      <c r="C107" s="862">
        <v>75</v>
      </c>
      <c r="D107" s="863" t="s">
        <v>406</v>
      </c>
      <c r="E107" s="834"/>
      <c r="F107" s="836"/>
      <c r="G107" s="865">
        <f>VLOOKUP($D$3&amp;"_"&amp;G$3,データシート2!$A:$SI,MATCH($G$2&amp;"_"&amp;$C107,データシート2!$A$1:$SI$1,0),0)</f>
        <v>0</v>
      </c>
      <c r="H107" s="866">
        <f>VLOOKUP($D$3&amp;"_"&amp;H$3,データシート2!$A:$SI,MATCH($G$2&amp;"_"&amp;$C107,データシート2!$A$1:$SI$1,0),0)</f>
        <v>0</v>
      </c>
      <c r="I107" s="866">
        <f>VLOOKUP($D$3&amp;"_"&amp;I$3,データシート2!$A:$SI,MATCH($G$2&amp;"_"&amp;$C107,データシート2!$A$1:$SI$1,0),0)</f>
        <v>0</v>
      </c>
      <c r="J107" s="866">
        <f>VLOOKUP($D$3&amp;"_"&amp;J$3,データシート2!$A:$SI,MATCH($G$2&amp;"_"&amp;$C107,データシート2!$A$1:$SI$1,0),0)</f>
        <v>0</v>
      </c>
      <c r="K107" s="867">
        <f>VLOOKUP($D$3&amp;"_"&amp;K$3,データシート2!$A:$SI,MATCH($G$2&amp;"_"&amp;$C107,データシート2!$A$1:$SI$1,0),0)</f>
        <v>0</v>
      </c>
      <c r="L107" s="867">
        <f>VLOOKUP($D$3&amp;"_"&amp;L$3,データシート2!$A:$SI,MATCH($G$2&amp;"_"&amp;$C107,データシート2!$A$1:$SI$1,0),0)</f>
        <v>0</v>
      </c>
      <c r="M107" s="867">
        <f>VLOOKUP($D$3&amp;"_"&amp;M$3,データシート2!$A:$SI,MATCH($G$2&amp;"_"&amp;$C107,データシート2!$A$1:$SI$1,0),0)</f>
        <v>0</v>
      </c>
      <c r="N107" s="867">
        <f>VLOOKUP($D$3&amp;"_"&amp;N$3,データシート2!$A:$SI,MATCH($G$2&amp;"_"&amp;$C107,データシート2!$A$1:$SI$1,0),0)</f>
        <v>0</v>
      </c>
      <c r="O107" s="867">
        <f>VLOOKUP($D$3&amp;"_"&amp;O$3,データシート2!$A:$SI,MATCH($G$2&amp;"_"&amp;$C107,データシート2!$A$1:$SI$1,0),0)</f>
        <v>0</v>
      </c>
      <c r="P107" s="867">
        <f>VLOOKUP($D$3&amp;"_"&amp;P$3,データシート2!$A:$SI,MATCH($G$2&amp;"_"&amp;$C107,データシート2!$A$1:$SI$1,0),0)</f>
        <v>0</v>
      </c>
      <c r="Q107" s="868">
        <f>VLOOKUP($D$3&amp;"_"&amp;Q$3,データシート2!$A:$SI,MATCH($G$2&amp;"_"&amp;$C107,データシート2!$A$1:$SI$1,0),0)</f>
        <v>0</v>
      </c>
      <c r="R107" s="1056">
        <f>VLOOKUP($D$3&amp;"_"&amp;R$3,データシート2!$A:$SI,MATCH($R$2&amp;"_"&amp;$C107,データシート2!$A$1:$SI$1,0),0)</f>
        <v>0</v>
      </c>
      <c r="S107" s="1057">
        <f>VLOOKUP($D$3&amp;"_"&amp;S$3,データシート2!$A:$SI,MATCH($R$2&amp;"_"&amp;$C107,データシート2!$A$1:$SI$1,0),0)</f>
        <v>0</v>
      </c>
      <c r="T107" s="1057">
        <f>VLOOKUP($D$3&amp;"_"&amp;T$3,データシート2!$A:$SI,MATCH($R$2&amp;"_"&amp;$C107,データシート2!$A$1:$SI$1,0),0)</f>
        <v>0</v>
      </c>
      <c r="U107" s="1057">
        <f>VLOOKUP($D$3&amp;"_"&amp;U$3,データシート2!$A:$SI,MATCH($R$2&amp;"_"&amp;$C107,データシート2!$A$1:$SI$1,0),0)</f>
        <v>0</v>
      </c>
      <c r="V107" s="1057">
        <f>VLOOKUP($D$3&amp;"_"&amp;V$3,データシート2!$A:$SI,MATCH($R$2&amp;"_"&amp;$C107,データシート2!$A$1:$SI$1,0),0)</f>
        <v>0</v>
      </c>
      <c r="W107" s="1057">
        <f>VLOOKUP($D$3&amp;"_"&amp;W$3,データシート2!$A:$SI,MATCH($R$2&amp;"_"&amp;$C107,データシート2!$A$1:$SI$1,0),0)</f>
        <v>0</v>
      </c>
      <c r="X107" s="1057">
        <f>VLOOKUP($D$3&amp;"_"&amp;X$3,データシート2!$A:$SI,MATCH($R$2&amp;"_"&amp;$C107,データシート2!$A$1:$SI$1,0),0)</f>
        <v>0</v>
      </c>
      <c r="Y107" s="1057">
        <f>VLOOKUP($D$3&amp;"_"&amp;Y$3,データシート2!$A:$SI,MATCH($R$2&amp;"_"&amp;$C107,データシート2!$A$1:$SI$1,0),0)</f>
        <v>0</v>
      </c>
      <c r="Z107" s="1057">
        <f>VLOOKUP($D$3&amp;"_"&amp;Z$3,データシート2!$A:$SI,MATCH($R$2&amp;"_"&amp;$C107,データシート2!$A$1:$SI$1,0),0)</f>
        <v>0</v>
      </c>
      <c r="AA107" s="1057">
        <f>VLOOKUP($D$3&amp;"_"&amp;AA$3,データシート2!$A:$SI,MATCH($R$2&amp;"_"&amp;$C107,データシート2!$A$1:$SI$1,0),0)</f>
        <v>0</v>
      </c>
      <c r="AB107" s="1058">
        <f>VLOOKUP($D$3&amp;"_"&amp;AB$3,データシート2!$A:$SI,MATCH($R$2&amp;"_"&amp;$C107,データシート2!$A$1:$SI$1,0),0)</f>
        <v>0</v>
      </c>
      <c r="AE107" s="833" t="str">
        <f t="shared" si="15"/>
        <v/>
      </c>
      <c r="AF107" s="862">
        <f t="shared" si="14"/>
        <v>75</v>
      </c>
      <c r="AG107" s="863" t="str">
        <f t="shared" si="12"/>
        <v>宿泊業</v>
      </c>
      <c r="AH107" s="834" t="str">
        <f t="shared" si="12"/>
        <v/>
      </c>
      <c r="AI107" s="836" t="str">
        <f t="shared" si="12"/>
        <v/>
      </c>
      <c r="AJ107" s="865">
        <f>VLOOKUP($AG$3&amp;"_"&amp;AJ$3,データシート2!$A:$SI,MATCH($AJ$2&amp;"_"&amp;$AF107,データシート2!$A$1:$SI$1,0),0)</f>
        <v>329</v>
      </c>
      <c r="AK107" s="866">
        <f>VLOOKUP($AG$3&amp;"_"&amp;AK$3,データシート2!$A:$SI,MATCH($AJ$2&amp;"_"&amp;$AF107,データシート2!$A$1:$SI$1,0),0)</f>
        <v>364</v>
      </c>
      <c r="AL107" s="866">
        <f>VLOOKUP($AG$3&amp;"_"&amp;AL$3,データシート2!$A:$SI,MATCH($AJ$2&amp;"_"&amp;$AF107,データシート2!$A$1:$SI$1,0),0)</f>
        <v>335</v>
      </c>
      <c r="AM107" s="866">
        <f>VLOOKUP($AG$3&amp;"_"&amp;AM$3,データシート2!$A:$SI,MATCH($AJ$2&amp;"_"&amp;$AF107,データシート2!$A$1:$SI$1,0),0)</f>
        <v>374</v>
      </c>
      <c r="AN107" s="867">
        <f>VLOOKUP($AG$3&amp;"_"&amp;AN$3,データシート2!$A:$SI,MATCH($AJ$2&amp;"_"&amp;$AF107,データシート2!$A$1:$SI$1,0),0)</f>
        <v>376</v>
      </c>
      <c r="AO107" s="867">
        <f>VLOOKUP($AG$3&amp;"_"&amp;AO$3,データシート2!$A:$SI,MATCH($AJ$2&amp;"_"&amp;$AF107,データシート2!$A$1:$SI$1,0),0)</f>
        <v>374</v>
      </c>
      <c r="AP107" s="867">
        <f>VLOOKUP($AG$3&amp;"_"&amp;AP$3,データシート2!$A:$SI,MATCH($AJ$2&amp;"_"&amp;$AF107,データシート2!$A$1:$SI$1,0),0)</f>
        <v>386</v>
      </c>
      <c r="AQ107" s="867">
        <f>VLOOKUP($AG$3&amp;"_"&amp;AQ$3,データシート2!$A:$SI,MATCH($AJ$2&amp;"_"&amp;$AF107,データシート2!$A$1:$SI$1,0),0)</f>
        <v>399</v>
      </c>
      <c r="AR107" s="867">
        <f>VLOOKUP($AG$3&amp;"_"&amp;AR$3,データシート2!$A:$SI,MATCH($AJ$2&amp;"_"&amp;$AF107,データシート2!$A$1:$SI$1,0),0)</f>
        <v>394</v>
      </c>
      <c r="AS107" s="868">
        <f>VLOOKUP($AG$3&amp;"_"&amp;AS$3,データシート2!$A:$SI,MATCH($AJ$2&amp;"_"&amp;$AF107,データシート2!$A$1:$SI$1,0),0)</f>
        <v>391</v>
      </c>
      <c r="AT107" s="866">
        <f>VLOOKUP($AG$3&amp;"_"&amp;AT$3,データシート2!$A:$SI,MATCH($AT$2&amp;"_"&amp;$AF107,データシート2!$A$1:$SI$1,0),0)</f>
        <v>2075.8977379999997</v>
      </c>
      <c r="AU107" s="866">
        <f>VLOOKUP($AG$3&amp;"_"&amp;AU$3,データシート2!$A:$SI,MATCH($AT$2&amp;"_"&amp;$AF107,データシート2!$A$1:$SI$1,0),0)</f>
        <v>2271.3065999999999</v>
      </c>
      <c r="AV107" s="866">
        <f>VLOOKUP($AG$3&amp;"_"&amp;AV$3,データシート2!$A:$SI,MATCH($AT$2&amp;"_"&amp;$AF107,データシート2!$A$1:$SI$1,0),0)</f>
        <v>1768.2580250000001</v>
      </c>
      <c r="AW107" s="866">
        <f>VLOOKUP($AG$3&amp;"_"&amp;AW$3,データシート2!$A:$SI,MATCH($AT$2&amp;"_"&amp;$AF107,データシート2!$A$1:$SI$1,0),0)</f>
        <v>2346.8429999999998</v>
      </c>
      <c r="AX107" s="866">
        <f>VLOOKUP($AG$3&amp;"_"&amp;AX$3,データシート2!$A:$SI,MATCH($AT$2&amp;"_"&amp;$AF107,データシート2!$A$1:$SI$1,0),0)</f>
        <v>2515.0079999999998</v>
      </c>
      <c r="AY107" s="866">
        <f>VLOOKUP($AG$3&amp;"_"&amp;AY$3,データシート2!$A:$SI,MATCH($AT$2&amp;"_"&amp;$AF107,データシート2!$A$1:$SI$1,0),0)</f>
        <v>2454.8069</v>
      </c>
      <c r="AZ107" s="866">
        <f>VLOOKUP($AG$3&amp;"_"&amp;AZ$3,データシート2!$A:$SI,MATCH($AT$2&amp;"_"&amp;$AF107,データシート2!$A$1:$SI$1,0),0)</f>
        <v>2476.4520000000002</v>
      </c>
      <c r="BA107" s="866">
        <f>VLOOKUP($AG$3&amp;"_"&amp;BA$3,データシート2!$A:$SI,MATCH($AT$2&amp;"_"&amp;$AF107,データシート2!$A$1:$SI$1,0),0)</f>
        <v>2507.4940000000001</v>
      </c>
      <c r="BB107" s="866">
        <f>VLOOKUP($AG$3&amp;"_"&amp;BB$3,データシート2!$A:$SI,MATCH($AT$2&amp;"_"&amp;$AF107,データシート2!$A$1:$SI$1,0),0)</f>
        <v>2412.2220000000002</v>
      </c>
      <c r="BC107" s="869">
        <f>VLOOKUP($AG$3&amp;"_"&amp;BC$3,データシート2!$A:$SI,MATCH($AT$2&amp;"_"&amp;$AF107,データシート2!$A$1:$SI$1,0),0)</f>
        <v>2345.3809999999999</v>
      </c>
    </row>
    <row r="108" spans="2:55" s="842" customFormat="1" ht="16.5" customHeight="1">
      <c r="B108" s="833"/>
      <c r="C108" s="862">
        <v>76</v>
      </c>
      <c r="D108" s="863" t="s">
        <v>407</v>
      </c>
      <c r="E108" s="862"/>
      <c r="F108" s="864"/>
      <c r="G108" s="865">
        <f>VLOOKUP($D$3&amp;"_"&amp;G$3,データシート2!$A:$SI,MATCH($G$2&amp;"_"&amp;$C108,データシート2!$A$1:$SI$1,0),0)</f>
        <v>0</v>
      </c>
      <c r="H108" s="866">
        <f>VLOOKUP($D$3&amp;"_"&amp;H$3,データシート2!$A:$SI,MATCH($G$2&amp;"_"&amp;$C108,データシート2!$A$1:$SI$1,0),0)</f>
        <v>0</v>
      </c>
      <c r="I108" s="866">
        <f>VLOOKUP($D$3&amp;"_"&amp;I$3,データシート2!$A:$SI,MATCH($G$2&amp;"_"&amp;$C108,データシート2!$A$1:$SI$1,0),0)</f>
        <v>0</v>
      </c>
      <c r="J108" s="866">
        <f>VLOOKUP($D$3&amp;"_"&amp;J$3,データシート2!$A:$SI,MATCH($G$2&amp;"_"&amp;$C108,データシート2!$A$1:$SI$1,0),0)</f>
        <v>0</v>
      </c>
      <c r="K108" s="867">
        <f>VLOOKUP($D$3&amp;"_"&amp;K$3,データシート2!$A:$SI,MATCH($G$2&amp;"_"&amp;$C108,データシート2!$A$1:$SI$1,0),0)</f>
        <v>0</v>
      </c>
      <c r="L108" s="867">
        <f>VLOOKUP($D$3&amp;"_"&amp;L$3,データシート2!$A:$SI,MATCH($G$2&amp;"_"&amp;$C108,データシート2!$A$1:$SI$1,0),0)</f>
        <v>0</v>
      </c>
      <c r="M108" s="867">
        <f>VLOOKUP($D$3&amp;"_"&amp;M$3,データシート2!$A:$SI,MATCH($G$2&amp;"_"&amp;$C108,データシート2!$A$1:$SI$1,0),0)</f>
        <v>0</v>
      </c>
      <c r="N108" s="867">
        <f>VLOOKUP($D$3&amp;"_"&amp;N$3,データシート2!$A:$SI,MATCH($G$2&amp;"_"&amp;$C108,データシート2!$A$1:$SI$1,0),0)</f>
        <v>0</v>
      </c>
      <c r="O108" s="867">
        <f>VLOOKUP($D$3&amp;"_"&amp;O$3,データシート2!$A:$SI,MATCH($G$2&amp;"_"&amp;$C108,データシート2!$A$1:$SI$1,0),0)</f>
        <v>0</v>
      </c>
      <c r="P108" s="867">
        <f>VLOOKUP($D$3&amp;"_"&amp;P$3,データシート2!$A:$SI,MATCH($G$2&amp;"_"&amp;$C108,データシート2!$A$1:$SI$1,0),0)</f>
        <v>0</v>
      </c>
      <c r="Q108" s="868">
        <f>VLOOKUP($D$3&amp;"_"&amp;Q$3,データシート2!$A:$SI,MATCH($G$2&amp;"_"&amp;$C108,データシート2!$A$1:$SI$1,0),0)</f>
        <v>0</v>
      </c>
      <c r="R108" s="1056">
        <f>VLOOKUP($D$3&amp;"_"&amp;R$3,データシート2!$A:$SI,MATCH($R$2&amp;"_"&amp;$C108,データシート2!$A$1:$SI$1,0),0)</f>
        <v>0</v>
      </c>
      <c r="S108" s="1057">
        <f>VLOOKUP($D$3&amp;"_"&amp;S$3,データシート2!$A:$SI,MATCH($R$2&amp;"_"&amp;$C108,データシート2!$A$1:$SI$1,0),0)</f>
        <v>0</v>
      </c>
      <c r="T108" s="1057">
        <f>VLOOKUP($D$3&amp;"_"&amp;T$3,データシート2!$A:$SI,MATCH($R$2&amp;"_"&amp;$C108,データシート2!$A$1:$SI$1,0),0)</f>
        <v>0</v>
      </c>
      <c r="U108" s="1057">
        <f>VLOOKUP($D$3&amp;"_"&amp;U$3,データシート2!$A:$SI,MATCH($R$2&amp;"_"&amp;$C108,データシート2!$A$1:$SI$1,0),0)</f>
        <v>0</v>
      </c>
      <c r="V108" s="1057">
        <f>VLOOKUP($D$3&amp;"_"&amp;V$3,データシート2!$A:$SI,MATCH($R$2&amp;"_"&amp;$C108,データシート2!$A$1:$SI$1,0),0)</f>
        <v>0</v>
      </c>
      <c r="W108" s="1057">
        <f>VLOOKUP($D$3&amp;"_"&amp;W$3,データシート2!$A:$SI,MATCH($R$2&amp;"_"&amp;$C108,データシート2!$A$1:$SI$1,0),0)</f>
        <v>0</v>
      </c>
      <c r="X108" s="1057">
        <f>VLOOKUP($D$3&amp;"_"&amp;X$3,データシート2!$A:$SI,MATCH($R$2&amp;"_"&amp;$C108,データシート2!$A$1:$SI$1,0),0)</f>
        <v>0</v>
      </c>
      <c r="Y108" s="1057">
        <f>VLOOKUP($D$3&amp;"_"&amp;Y$3,データシート2!$A:$SI,MATCH($R$2&amp;"_"&amp;$C108,データシート2!$A$1:$SI$1,0),0)</f>
        <v>0</v>
      </c>
      <c r="Z108" s="1057">
        <f>VLOOKUP($D$3&amp;"_"&amp;Z$3,データシート2!$A:$SI,MATCH($R$2&amp;"_"&amp;$C108,データシート2!$A$1:$SI$1,0),0)</f>
        <v>0</v>
      </c>
      <c r="AA108" s="1057">
        <f>VLOOKUP($D$3&amp;"_"&amp;AA$3,データシート2!$A:$SI,MATCH($R$2&amp;"_"&amp;$C108,データシート2!$A$1:$SI$1,0),0)</f>
        <v>0</v>
      </c>
      <c r="AB108" s="1058">
        <f>VLOOKUP($D$3&amp;"_"&amp;AB$3,データシート2!$A:$SI,MATCH($R$2&amp;"_"&amp;$C108,データシート2!$A$1:$SI$1,0),0)</f>
        <v>0</v>
      </c>
      <c r="AE108" s="833" t="str">
        <f t="shared" si="15"/>
        <v/>
      </c>
      <c r="AF108" s="862">
        <f t="shared" si="14"/>
        <v>76</v>
      </c>
      <c r="AG108" s="863" t="str">
        <f t="shared" si="12"/>
        <v>飲食店</v>
      </c>
      <c r="AH108" s="862" t="str">
        <f t="shared" si="12"/>
        <v/>
      </c>
      <c r="AI108" s="864" t="str">
        <f t="shared" si="12"/>
        <v/>
      </c>
      <c r="AJ108" s="865">
        <f>VLOOKUP($AG$3&amp;"_"&amp;AJ$3,データシート2!$A:$SI,MATCH($AJ$2&amp;"_"&amp;$AF108,データシート2!$A$1:$SI$1,0),0)</f>
        <v>2</v>
      </c>
      <c r="AK108" s="866">
        <f>VLOOKUP($AG$3&amp;"_"&amp;AK$3,データシート2!$A:$SI,MATCH($AJ$2&amp;"_"&amp;$AF108,データシート2!$A$1:$SI$1,0),0)</f>
        <v>4</v>
      </c>
      <c r="AL108" s="866">
        <f>VLOOKUP($AG$3&amp;"_"&amp;AL$3,データシート2!$A:$SI,MATCH($AJ$2&amp;"_"&amp;$AF108,データシート2!$A$1:$SI$1,0),0)</f>
        <v>7</v>
      </c>
      <c r="AM108" s="866">
        <f>VLOOKUP($AG$3&amp;"_"&amp;AM$3,データシート2!$A:$SI,MATCH($AJ$2&amp;"_"&amp;$AF108,データシート2!$A$1:$SI$1,0),0)</f>
        <v>6</v>
      </c>
      <c r="AN108" s="867">
        <f>VLOOKUP($AG$3&amp;"_"&amp;AN$3,データシート2!$A:$SI,MATCH($AJ$2&amp;"_"&amp;$AF108,データシート2!$A$1:$SI$1,0),0)</f>
        <v>4</v>
      </c>
      <c r="AO108" s="867">
        <f>VLOOKUP($AG$3&amp;"_"&amp;AO$3,データシート2!$A:$SI,MATCH($AJ$2&amp;"_"&amp;$AF108,データシート2!$A$1:$SI$1,0),0)</f>
        <v>2</v>
      </c>
      <c r="AP108" s="867">
        <f>VLOOKUP($AG$3&amp;"_"&amp;AP$3,データシート2!$A:$SI,MATCH($AJ$2&amp;"_"&amp;$AF108,データシート2!$A$1:$SI$1,0),0)</f>
        <v>3</v>
      </c>
      <c r="AQ108" s="867">
        <f>VLOOKUP($AG$3&amp;"_"&amp;AQ$3,データシート2!$A:$SI,MATCH($AJ$2&amp;"_"&amp;$AF108,データシート2!$A$1:$SI$1,0),0)</f>
        <v>3</v>
      </c>
      <c r="AR108" s="867">
        <f>VLOOKUP($AG$3&amp;"_"&amp;AR$3,データシート2!$A:$SI,MATCH($AJ$2&amp;"_"&amp;$AF108,データシート2!$A$1:$SI$1,0),0)</f>
        <v>3</v>
      </c>
      <c r="AS108" s="868">
        <f>VLOOKUP($AG$3&amp;"_"&amp;AS$3,データシート2!$A:$SI,MATCH($AJ$2&amp;"_"&amp;$AF108,データシート2!$A$1:$SI$1,0),0)</f>
        <v>2</v>
      </c>
      <c r="AT108" s="866">
        <f>VLOOKUP($AG$3&amp;"_"&amp;AT$3,データシート2!$A:$SI,MATCH($AT$2&amp;"_"&amp;$AF108,データシート2!$A$1:$SI$1,0),0)</f>
        <v>6.0270000000000001</v>
      </c>
      <c r="AU108" s="866">
        <f>VLOOKUP($AG$3&amp;"_"&amp;AU$3,データシート2!$A:$SI,MATCH($AT$2&amp;"_"&amp;$AF108,データシート2!$A$1:$SI$1,0),0)</f>
        <v>10.846</v>
      </c>
      <c r="AV108" s="866">
        <f>VLOOKUP($AG$3&amp;"_"&amp;AV$3,データシート2!$A:$SI,MATCH($AT$2&amp;"_"&amp;$AF108,データシート2!$A$1:$SI$1,0),0)</f>
        <v>20.465</v>
      </c>
      <c r="AW108" s="866">
        <f>VLOOKUP($AG$3&amp;"_"&amp;AW$3,データシート2!$A:$SI,MATCH($AT$2&amp;"_"&amp;$AF108,データシート2!$A$1:$SI$1,0),0)</f>
        <v>19.021000000000001</v>
      </c>
      <c r="AX108" s="866">
        <f>VLOOKUP($AG$3&amp;"_"&amp;AX$3,データシート2!$A:$SI,MATCH($AT$2&amp;"_"&amp;$AF108,データシート2!$A$1:$SI$1,0),0)</f>
        <v>13.465999999999999</v>
      </c>
      <c r="AY108" s="866">
        <f>VLOOKUP($AG$3&amp;"_"&amp;AY$3,データシート2!$A:$SI,MATCH($AT$2&amp;"_"&amp;$AF108,データシート2!$A$1:$SI$1,0),0)</f>
        <v>6.6159999999999997</v>
      </c>
      <c r="AZ108" s="866">
        <f>VLOOKUP($AG$3&amp;"_"&amp;AZ$3,データシート2!$A:$SI,MATCH($AT$2&amp;"_"&amp;$AF108,データシート2!$A$1:$SI$1,0),0)</f>
        <v>10.789</v>
      </c>
      <c r="BA108" s="866">
        <f>VLOOKUP($AG$3&amp;"_"&amp;BA$3,データシート2!$A:$SI,MATCH($AT$2&amp;"_"&amp;$AF108,データシート2!$A$1:$SI$1,0),0)</f>
        <v>10.821</v>
      </c>
      <c r="BB108" s="866">
        <f>VLOOKUP($AG$3&amp;"_"&amp;BB$3,データシート2!$A:$SI,MATCH($AT$2&amp;"_"&amp;$AF108,データシート2!$A$1:$SI$1,0),0)</f>
        <v>10.547000000000001</v>
      </c>
      <c r="BC108" s="869">
        <f>VLOOKUP($AG$3&amp;"_"&amp;BC$3,データシート2!$A:$SI,MATCH($AT$2&amp;"_"&amp;$AF108,データシート2!$A$1:$SI$1,0),0)</f>
        <v>6.4480000000000004</v>
      </c>
    </row>
    <row r="109" spans="2:55" s="842" customFormat="1" ht="16.5" customHeight="1">
      <c r="B109" s="844"/>
      <c r="C109" s="845">
        <v>77</v>
      </c>
      <c r="D109" s="846" t="s">
        <v>408</v>
      </c>
      <c r="E109" s="845"/>
      <c r="F109" s="847"/>
      <c r="G109" s="848">
        <f>VLOOKUP($D$3&amp;"_"&amp;G$3,データシート2!$A:$SI,MATCH($G$2&amp;"_"&amp;$C109,データシート2!$A$1:$SI$1,0),0)</f>
        <v>0</v>
      </c>
      <c r="H109" s="849">
        <f>VLOOKUP($D$3&amp;"_"&amp;H$3,データシート2!$A:$SI,MATCH($G$2&amp;"_"&amp;$C109,データシート2!$A$1:$SI$1,0),0)</f>
        <v>0</v>
      </c>
      <c r="I109" s="849">
        <f>VLOOKUP($D$3&amp;"_"&amp;I$3,データシート2!$A:$SI,MATCH($G$2&amp;"_"&amp;$C109,データシート2!$A$1:$SI$1,0),0)</f>
        <v>0</v>
      </c>
      <c r="J109" s="849">
        <f>VLOOKUP($D$3&amp;"_"&amp;J$3,データシート2!$A:$SI,MATCH($G$2&amp;"_"&amp;$C109,データシート2!$A$1:$SI$1,0),0)</f>
        <v>0</v>
      </c>
      <c r="K109" s="850">
        <f>VLOOKUP($D$3&amp;"_"&amp;K$3,データシート2!$A:$SI,MATCH($G$2&amp;"_"&amp;$C109,データシート2!$A$1:$SI$1,0),0)</f>
        <v>0</v>
      </c>
      <c r="L109" s="850">
        <f>VLOOKUP($D$3&amp;"_"&amp;L$3,データシート2!$A:$SI,MATCH($G$2&amp;"_"&amp;$C109,データシート2!$A$1:$SI$1,0),0)</f>
        <v>0</v>
      </c>
      <c r="M109" s="850">
        <f>VLOOKUP($D$3&amp;"_"&amp;M$3,データシート2!$A:$SI,MATCH($G$2&amp;"_"&amp;$C109,データシート2!$A$1:$SI$1,0),0)</f>
        <v>0</v>
      </c>
      <c r="N109" s="850">
        <f>VLOOKUP($D$3&amp;"_"&amp;N$3,データシート2!$A:$SI,MATCH($G$2&amp;"_"&amp;$C109,データシート2!$A$1:$SI$1,0),0)</f>
        <v>0</v>
      </c>
      <c r="O109" s="850">
        <f>VLOOKUP($D$3&amp;"_"&amp;O$3,データシート2!$A:$SI,MATCH($G$2&amp;"_"&amp;$C109,データシート2!$A$1:$SI$1,0),0)</f>
        <v>0</v>
      </c>
      <c r="P109" s="850">
        <f>VLOOKUP($D$3&amp;"_"&amp;P$3,データシート2!$A:$SI,MATCH($G$2&amp;"_"&amp;$C109,データシート2!$A$1:$SI$1,0),0)</f>
        <v>0</v>
      </c>
      <c r="Q109" s="851">
        <f>VLOOKUP($D$3&amp;"_"&amp;Q$3,データシート2!$A:$SI,MATCH($G$2&amp;"_"&amp;$C109,データシート2!$A$1:$SI$1,0),0)</f>
        <v>0</v>
      </c>
      <c r="R109" s="1049">
        <f>VLOOKUP($D$3&amp;"_"&amp;R$3,データシート2!$A:$SI,MATCH($R$2&amp;"_"&amp;$C109,データシート2!$A$1:$SI$1,0),0)</f>
        <v>0</v>
      </c>
      <c r="S109" s="1050">
        <f>VLOOKUP($D$3&amp;"_"&amp;S$3,データシート2!$A:$SI,MATCH($R$2&amp;"_"&amp;$C109,データシート2!$A$1:$SI$1,0),0)</f>
        <v>0</v>
      </c>
      <c r="T109" s="1050">
        <f>VLOOKUP($D$3&amp;"_"&amp;T$3,データシート2!$A:$SI,MATCH($R$2&amp;"_"&amp;$C109,データシート2!$A$1:$SI$1,0),0)</f>
        <v>0</v>
      </c>
      <c r="U109" s="1050">
        <f>VLOOKUP($D$3&amp;"_"&amp;U$3,データシート2!$A:$SI,MATCH($R$2&amp;"_"&amp;$C109,データシート2!$A$1:$SI$1,0),0)</f>
        <v>0</v>
      </c>
      <c r="V109" s="1050">
        <f>VLOOKUP($D$3&amp;"_"&amp;V$3,データシート2!$A:$SI,MATCH($R$2&amp;"_"&amp;$C109,データシート2!$A$1:$SI$1,0),0)</f>
        <v>0</v>
      </c>
      <c r="W109" s="1050">
        <f>VLOOKUP($D$3&amp;"_"&amp;W$3,データシート2!$A:$SI,MATCH($R$2&amp;"_"&amp;$C109,データシート2!$A$1:$SI$1,0),0)</f>
        <v>0</v>
      </c>
      <c r="X109" s="1050">
        <f>VLOOKUP($D$3&amp;"_"&amp;X$3,データシート2!$A:$SI,MATCH($R$2&amp;"_"&amp;$C109,データシート2!$A$1:$SI$1,0),0)</f>
        <v>0</v>
      </c>
      <c r="Y109" s="1050">
        <f>VLOOKUP($D$3&amp;"_"&amp;Y$3,データシート2!$A:$SI,MATCH($R$2&amp;"_"&amp;$C109,データシート2!$A$1:$SI$1,0),0)</f>
        <v>0</v>
      </c>
      <c r="Z109" s="1050">
        <f>VLOOKUP($D$3&amp;"_"&amp;Z$3,データシート2!$A:$SI,MATCH($R$2&amp;"_"&amp;$C109,データシート2!$A$1:$SI$1,0),0)</f>
        <v>0</v>
      </c>
      <c r="AA109" s="1050">
        <f>VLOOKUP($D$3&amp;"_"&amp;AA$3,データシート2!$A:$SI,MATCH($R$2&amp;"_"&amp;$C109,データシート2!$A$1:$SI$1,0),0)</f>
        <v>0</v>
      </c>
      <c r="AB109" s="1051">
        <f>VLOOKUP($D$3&amp;"_"&amp;AB$3,データシート2!$A:$SI,MATCH($R$2&amp;"_"&amp;$C109,データシート2!$A$1:$SI$1,0),0)</f>
        <v>0</v>
      </c>
      <c r="AE109" s="844" t="str">
        <f t="shared" si="15"/>
        <v/>
      </c>
      <c r="AF109" s="845">
        <f t="shared" si="14"/>
        <v>77</v>
      </c>
      <c r="AG109" s="846" t="str">
        <f t="shared" si="12"/>
        <v>持ち帰り・配達飲食サービス業</v>
      </c>
      <c r="AH109" s="845" t="str">
        <f t="shared" si="12"/>
        <v/>
      </c>
      <c r="AI109" s="847" t="str">
        <f t="shared" si="12"/>
        <v/>
      </c>
      <c r="AJ109" s="848">
        <f>VLOOKUP($AG$3&amp;"_"&amp;AJ$3,データシート2!$A:$SI,MATCH($AJ$2&amp;"_"&amp;$AF109,データシート2!$A$1:$SI$1,0),0)</f>
        <v>1</v>
      </c>
      <c r="AK109" s="849">
        <f>VLOOKUP($AG$3&amp;"_"&amp;AK$3,データシート2!$A:$SI,MATCH($AJ$2&amp;"_"&amp;$AF109,データシート2!$A$1:$SI$1,0),0)</f>
        <v>0</v>
      </c>
      <c r="AL109" s="849">
        <f>VLOOKUP($AG$3&amp;"_"&amp;AL$3,データシート2!$A:$SI,MATCH($AJ$2&amp;"_"&amp;$AF109,データシート2!$A$1:$SI$1,0),0)</f>
        <v>0</v>
      </c>
      <c r="AM109" s="849">
        <f>VLOOKUP($AG$3&amp;"_"&amp;AM$3,データシート2!$A:$SI,MATCH($AJ$2&amp;"_"&amp;$AF109,データシート2!$A$1:$SI$1,0),0)</f>
        <v>0</v>
      </c>
      <c r="AN109" s="850">
        <f>VLOOKUP($AG$3&amp;"_"&amp;AN$3,データシート2!$A:$SI,MATCH($AJ$2&amp;"_"&amp;$AF109,データシート2!$A$1:$SI$1,0),0)</f>
        <v>0</v>
      </c>
      <c r="AO109" s="850">
        <f>VLOOKUP($AG$3&amp;"_"&amp;AO$3,データシート2!$A:$SI,MATCH($AJ$2&amp;"_"&amp;$AF109,データシート2!$A$1:$SI$1,0),0)</f>
        <v>0</v>
      </c>
      <c r="AP109" s="850">
        <f>VLOOKUP($AG$3&amp;"_"&amp;AP$3,データシート2!$A:$SI,MATCH($AJ$2&amp;"_"&amp;$AF109,データシート2!$A$1:$SI$1,0),0)</f>
        <v>0</v>
      </c>
      <c r="AQ109" s="850">
        <f>VLOOKUP($AG$3&amp;"_"&amp;AQ$3,データシート2!$A:$SI,MATCH($AJ$2&amp;"_"&amp;$AF109,データシート2!$A$1:$SI$1,0),0)</f>
        <v>1</v>
      </c>
      <c r="AR109" s="850">
        <f>VLOOKUP($AG$3&amp;"_"&amp;AR$3,データシート2!$A:$SI,MATCH($AJ$2&amp;"_"&amp;$AF109,データシート2!$A$1:$SI$1,0),0)</f>
        <v>1</v>
      </c>
      <c r="AS109" s="851">
        <f>VLOOKUP($AG$3&amp;"_"&amp;AS$3,データシート2!$A:$SI,MATCH($AJ$2&amp;"_"&amp;$AF109,データシート2!$A$1:$SI$1,0),0)</f>
        <v>1</v>
      </c>
      <c r="AT109" s="849">
        <f>VLOOKUP($AG$3&amp;"_"&amp;AT$3,データシート2!$A:$SI,MATCH($AT$2&amp;"_"&amp;$AF109,データシート2!$A$1:$SI$1,0),0)</f>
        <v>4.7510000000000003</v>
      </c>
      <c r="AU109" s="849">
        <f>VLOOKUP($AG$3&amp;"_"&amp;AU$3,データシート2!$A:$SI,MATCH($AT$2&amp;"_"&amp;$AF109,データシート2!$A$1:$SI$1,0),0)</f>
        <v>0</v>
      </c>
      <c r="AV109" s="849">
        <f>VLOOKUP($AG$3&amp;"_"&amp;AV$3,データシート2!$A:$SI,MATCH($AT$2&amp;"_"&amp;$AF109,データシート2!$A$1:$SI$1,0),0)</f>
        <v>0</v>
      </c>
      <c r="AW109" s="849">
        <f>VLOOKUP($AG$3&amp;"_"&amp;AW$3,データシート2!$A:$SI,MATCH($AT$2&amp;"_"&amp;$AF109,データシート2!$A$1:$SI$1,0),0)</f>
        <v>0</v>
      </c>
      <c r="AX109" s="849">
        <f>VLOOKUP($AG$3&amp;"_"&amp;AX$3,データシート2!$A:$SI,MATCH($AT$2&amp;"_"&amp;$AF109,データシート2!$A$1:$SI$1,0),0)</f>
        <v>0</v>
      </c>
      <c r="AY109" s="849">
        <f>VLOOKUP($AG$3&amp;"_"&amp;AY$3,データシート2!$A:$SI,MATCH($AT$2&amp;"_"&amp;$AF109,データシート2!$A$1:$SI$1,0),0)</f>
        <v>0</v>
      </c>
      <c r="AZ109" s="849">
        <f>VLOOKUP($AG$3&amp;"_"&amp;AZ$3,データシート2!$A:$SI,MATCH($AT$2&amp;"_"&amp;$AF109,データシート2!$A$1:$SI$1,0),0)</f>
        <v>0</v>
      </c>
      <c r="BA109" s="849">
        <f>VLOOKUP($AG$3&amp;"_"&amp;BA$3,データシート2!$A:$SI,MATCH($AT$2&amp;"_"&amp;$AF109,データシート2!$A$1:$SI$1,0),0)</f>
        <v>2.8090000000000002</v>
      </c>
      <c r="BB109" s="849">
        <f>VLOOKUP($AG$3&amp;"_"&amp;BB$3,データシート2!$A:$SI,MATCH($AT$2&amp;"_"&amp;$AF109,データシート2!$A$1:$SI$1,0),0)</f>
        <v>2.4689999999999999</v>
      </c>
      <c r="BC109" s="852">
        <f>VLOOKUP($AG$3&amp;"_"&amp;BC$3,データシート2!$A:$SI,MATCH($AT$2&amp;"_"&amp;$AF109,データシート2!$A$1:$SI$1,0),0)</f>
        <v>2.3759999999999999</v>
      </c>
    </row>
    <row r="110" spans="2:55" s="23" customFormat="1" ht="20.45" customHeight="1">
      <c r="B110" s="824" t="s">
        <v>409</v>
      </c>
      <c r="C110" s="825" t="s">
        <v>410</v>
      </c>
      <c r="D110" s="826"/>
      <c r="E110" s="827"/>
      <c r="F110" s="826"/>
      <c r="G110" s="828">
        <f>VLOOKUP($D$3&amp;"_"&amp;G$3,データシート2!$A:$SI,MATCH($G$2&amp;"_"&amp;$B110,データシート2!$A$1:$SI$1,0),0)</f>
        <v>0</v>
      </c>
      <c r="H110" s="829">
        <f>VLOOKUP($D$3&amp;"_"&amp;H$3,データシート2!$A:$SI,MATCH($G$2&amp;"_"&amp;$B110,データシート2!$A$1:$SI$1,0),0)</f>
        <v>0</v>
      </c>
      <c r="I110" s="829">
        <f>VLOOKUP($D$3&amp;"_"&amp;I$3,データシート2!$A:$SI,MATCH($G$2&amp;"_"&amp;$B110,データシート2!$A$1:$SI$1,0),0)</f>
        <v>0</v>
      </c>
      <c r="J110" s="829">
        <f>VLOOKUP($D$3&amp;"_"&amp;J$3,データシート2!$A:$SI,MATCH($G$2&amp;"_"&amp;$B110,データシート2!$A$1:$SI$1,0),0)</f>
        <v>0</v>
      </c>
      <c r="K110" s="830">
        <f>VLOOKUP($D$3&amp;"_"&amp;K$3,データシート2!$A:$SI,MATCH($G$2&amp;"_"&amp;$B110,データシート2!$A$1:$SI$1,0),0)</f>
        <v>0</v>
      </c>
      <c r="L110" s="830">
        <f>VLOOKUP($D$3&amp;"_"&amp;L$3,データシート2!$A:$SI,MATCH($G$2&amp;"_"&amp;$B110,データシート2!$A$1:$SI$1,0),0)</f>
        <v>0</v>
      </c>
      <c r="M110" s="830">
        <f>VLOOKUP($D$3&amp;"_"&amp;M$3,データシート2!$A:$SI,MATCH($G$2&amp;"_"&amp;$B110,データシート2!$A$1:$SI$1,0),0)</f>
        <v>0</v>
      </c>
      <c r="N110" s="830">
        <f>VLOOKUP($D$3&amp;"_"&amp;N$3,データシート2!$A:$SI,MATCH($G$2&amp;"_"&amp;$B110,データシート2!$A$1:$SI$1,0),0)</f>
        <v>0</v>
      </c>
      <c r="O110" s="830">
        <f>VLOOKUP($D$3&amp;"_"&amp;O$3,データシート2!$A:$SI,MATCH($G$2&amp;"_"&amp;$B110,データシート2!$A$1:$SI$1,0),0)</f>
        <v>0</v>
      </c>
      <c r="P110" s="830">
        <f>VLOOKUP($D$3&amp;"_"&amp;P$3,データシート2!$A:$SI,MATCH($G$2&amp;"_"&amp;$B110,データシート2!$A$1:$SI$1,0),0)</f>
        <v>0</v>
      </c>
      <c r="Q110" s="831">
        <f>VLOOKUP($D$3&amp;"_"&amp;Q$3,データシート2!$A:$SI,MATCH($G$2&amp;"_"&amp;$B110,データシート2!$A$1:$SI$1,0),0)</f>
        <v>0</v>
      </c>
      <c r="R110" s="1043">
        <f>VLOOKUP($D$3&amp;"_"&amp;R$3,データシート2!$A:$SI,MATCH($R$2&amp;"_"&amp;$B110,データシート2!$A$1:$SI$1,0),0)</f>
        <v>0</v>
      </c>
      <c r="S110" s="1044">
        <f>VLOOKUP($D$3&amp;"_"&amp;S$3,データシート2!$A:$SI,MATCH($R$2&amp;"_"&amp;$B110,データシート2!$A$1:$SI$1,0),0)</f>
        <v>0</v>
      </c>
      <c r="T110" s="1044">
        <f>VLOOKUP($D$3&amp;"_"&amp;T$3,データシート2!$A:$SI,MATCH($R$2&amp;"_"&amp;$B110,データシート2!$A$1:$SI$1,0),0)</f>
        <v>0</v>
      </c>
      <c r="U110" s="1044">
        <f>VLOOKUP($D$3&amp;"_"&amp;U$3,データシート2!$A:$SI,MATCH($R$2&amp;"_"&amp;$B110,データシート2!$A$1:$SI$1,0),0)</f>
        <v>0</v>
      </c>
      <c r="V110" s="1044">
        <f>VLOOKUP($D$3&amp;"_"&amp;V$3,データシート2!$A:$SI,MATCH($R$2&amp;"_"&amp;$B110,データシート2!$A$1:$SI$1,0),0)</f>
        <v>0</v>
      </c>
      <c r="W110" s="1044">
        <f>VLOOKUP($D$3&amp;"_"&amp;W$3,データシート2!$A:$SI,MATCH($R$2&amp;"_"&amp;$B110,データシート2!$A$1:$SI$1,0),0)</f>
        <v>0</v>
      </c>
      <c r="X110" s="1044">
        <f>VLOOKUP($D$3&amp;"_"&amp;X$3,データシート2!$A:$SI,MATCH($R$2&amp;"_"&amp;$B110,データシート2!$A$1:$SI$1,0),0)</f>
        <v>0</v>
      </c>
      <c r="Y110" s="1044">
        <f>VLOOKUP($D$3&amp;"_"&amp;Y$3,データシート2!$A:$SI,MATCH($R$2&amp;"_"&amp;$B110,データシート2!$A$1:$SI$1,0),0)</f>
        <v>0</v>
      </c>
      <c r="Z110" s="1044">
        <f>VLOOKUP($D$3&amp;"_"&amp;Z$3,データシート2!$A:$SI,MATCH($R$2&amp;"_"&amp;$B110,データシート2!$A$1:$SI$1,0),0)</f>
        <v>0</v>
      </c>
      <c r="AA110" s="1044">
        <f>VLOOKUP($D$3&amp;"_"&amp;AA$3,データシート2!$A:$SI,MATCH($R$2&amp;"_"&amp;$B110,データシート2!$A$1:$SI$1,0),0)</f>
        <v>0</v>
      </c>
      <c r="AB110" s="1045">
        <f>VLOOKUP($D$3&amp;"_"&amp;AB$3,データシート2!$A:$SI,MATCH($R$2&amp;"_"&amp;$B110,データシート2!$A$1:$SI$1,0),0)</f>
        <v>0</v>
      </c>
      <c r="AE110" s="824" t="str">
        <f t="shared" si="15"/>
        <v>N</v>
      </c>
      <c r="AF110" s="825" t="str">
        <f t="shared" si="14"/>
        <v>生活関連ｻｰﾋﾞｽ業,娯楽業</v>
      </c>
      <c r="AG110" s="826" t="str">
        <f t="shared" si="12"/>
        <v/>
      </c>
      <c r="AH110" s="827" t="str">
        <f t="shared" si="12"/>
        <v/>
      </c>
      <c r="AI110" s="826" t="str">
        <f t="shared" si="12"/>
        <v/>
      </c>
      <c r="AJ110" s="828">
        <f>VLOOKUP($AG$3&amp;"_"&amp;AJ$3,データシート2!$A:$SI,MATCH($AJ$2&amp;"_"&amp;$AE110,データシート2!$A$1:$SI$1,0),0)</f>
        <v>187</v>
      </c>
      <c r="AK110" s="829">
        <f>VLOOKUP($AG$3&amp;"_"&amp;AK$3,データシート2!$A:$SI,MATCH($AJ$2&amp;"_"&amp;$AE110,データシート2!$A$1:$SI$1,0),0)</f>
        <v>197</v>
      </c>
      <c r="AL110" s="829">
        <f>VLOOKUP($AG$3&amp;"_"&amp;AL$3,データシート2!$A:$SI,MATCH($AJ$2&amp;"_"&amp;$AE110,データシート2!$A$1:$SI$1,0),0)</f>
        <v>201</v>
      </c>
      <c r="AM110" s="829">
        <f>VLOOKUP($AG$3&amp;"_"&amp;AM$3,データシート2!$A:$SI,MATCH($AJ$2&amp;"_"&amp;$AE110,データシート2!$A$1:$SI$1,0),0)</f>
        <v>196</v>
      </c>
      <c r="AN110" s="830">
        <f>VLOOKUP($AG$3&amp;"_"&amp;AN$3,データシート2!$A:$SI,MATCH($AJ$2&amp;"_"&amp;$AE110,データシート2!$A$1:$SI$1,0),0)</f>
        <v>193</v>
      </c>
      <c r="AO110" s="830">
        <f>VLOOKUP($AG$3&amp;"_"&amp;AO$3,データシート2!$A:$SI,MATCH($AJ$2&amp;"_"&amp;$AE110,データシート2!$A$1:$SI$1,0),0)</f>
        <v>206</v>
      </c>
      <c r="AP110" s="830">
        <f>VLOOKUP($AG$3&amp;"_"&amp;AP$3,データシート2!$A:$SI,MATCH($AJ$2&amp;"_"&amp;$AE110,データシート2!$A$1:$SI$1,0),0)</f>
        <v>205</v>
      </c>
      <c r="AQ110" s="830">
        <f>VLOOKUP($AG$3&amp;"_"&amp;AQ$3,データシート2!$A:$SI,MATCH($AJ$2&amp;"_"&amp;$AE110,データシート2!$A$1:$SI$1,0),0)</f>
        <v>213</v>
      </c>
      <c r="AR110" s="830">
        <f>VLOOKUP($AG$3&amp;"_"&amp;AR$3,データシート2!$A:$SI,MATCH($AJ$2&amp;"_"&amp;$AE110,データシート2!$A$1:$SI$1,0),0)</f>
        <v>212</v>
      </c>
      <c r="AS110" s="831">
        <f>VLOOKUP($AG$3&amp;"_"&amp;AS$3,データシート2!$A:$SI,MATCH($AJ$2&amp;"_"&amp;$AE110,データシート2!$A$1:$SI$1,0),0)</f>
        <v>212</v>
      </c>
      <c r="AT110" s="829">
        <f>VLOOKUP($AG$3&amp;"_"&amp;AT$3,データシート2!$A:$SI,MATCH($AT$2&amp;"_"&amp;$AE110,データシート2!$A$1:$SI$1,0),0)</f>
        <v>1130.4590000000003</v>
      </c>
      <c r="AU110" s="829">
        <f>VLOOKUP($AG$3&amp;"_"&amp;AU$3,データシート2!$A:$SI,MATCH($AT$2&amp;"_"&amp;$AE110,データシート2!$A$1:$SI$1,0),0)</f>
        <v>1156.8579999999999</v>
      </c>
      <c r="AV110" s="829">
        <f>VLOOKUP($AG$3&amp;"_"&amp;AV$3,データシート2!$A:$SI,MATCH($AT$2&amp;"_"&amp;$AE110,データシート2!$A$1:$SI$1,0),0)</f>
        <v>1063.38597</v>
      </c>
      <c r="AW110" s="829">
        <f>VLOOKUP($AG$3&amp;"_"&amp;AW$3,データシート2!$A:$SI,MATCH($AT$2&amp;"_"&amp;$AE110,データシート2!$A$1:$SI$1,0),0)</f>
        <v>1195.3699999999999</v>
      </c>
      <c r="AX110" s="829">
        <f>VLOOKUP($AG$3&amp;"_"&amp;AX$3,データシート2!$A:$SI,MATCH($AT$2&amp;"_"&amp;$AE110,データシート2!$A$1:$SI$1,0),0)</f>
        <v>1248.452</v>
      </c>
      <c r="AY110" s="829">
        <f>VLOOKUP($AG$3&amp;"_"&amp;AY$3,データシート2!$A:$SI,MATCH($AT$2&amp;"_"&amp;$AE110,データシート2!$A$1:$SI$1,0),0)</f>
        <v>1287.075</v>
      </c>
      <c r="AZ110" s="829">
        <f>VLOOKUP($AG$3&amp;"_"&amp;AZ$3,データシート2!$A:$SI,MATCH($AT$2&amp;"_"&amp;$AE110,データシート2!$A$1:$SI$1,0),0)</f>
        <v>1270.6479999999999</v>
      </c>
      <c r="BA110" s="829">
        <f>VLOOKUP($AG$3&amp;"_"&amp;BA$3,データシート2!$A:$SI,MATCH($AT$2&amp;"_"&amp;$AE110,データシート2!$A$1:$SI$1,0),0)</f>
        <v>1246.903</v>
      </c>
      <c r="BB110" s="829">
        <f>VLOOKUP($AG$3&amp;"_"&amp;BB$3,データシート2!$A:$SI,MATCH($AT$2&amp;"_"&amp;$AE110,データシート2!$A$1:$SI$1,0),0)</f>
        <v>1247.191</v>
      </c>
      <c r="BC110" s="832">
        <f>VLOOKUP($AG$3&amp;"_"&amp;BC$3,データシート2!$A:$SI,MATCH($AT$2&amp;"_"&amp;$AE110,データシート2!$A$1:$SI$1,0),0)</f>
        <v>1233.192</v>
      </c>
    </row>
    <row r="111" spans="2:55" s="842" customFormat="1" ht="16.5" customHeight="1">
      <c r="B111" s="833"/>
      <c r="C111" s="834">
        <v>78</v>
      </c>
      <c r="D111" s="835" t="s">
        <v>411</v>
      </c>
      <c r="E111" s="834"/>
      <c r="F111" s="836"/>
      <c r="G111" s="853">
        <f>VLOOKUP($D$3&amp;"_"&amp;G$3,データシート2!$A:$SI,MATCH($G$2&amp;"_"&amp;$C111,データシート2!$A$1:$SI$1,0),0)</f>
        <v>0</v>
      </c>
      <c r="H111" s="838">
        <f>VLOOKUP($D$3&amp;"_"&amp;H$3,データシート2!$A:$SI,MATCH($G$2&amp;"_"&amp;$C111,データシート2!$A$1:$SI$1,0),0)</f>
        <v>0</v>
      </c>
      <c r="I111" s="838">
        <f>VLOOKUP($D$3&amp;"_"&amp;I$3,データシート2!$A:$SI,MATCH($G$2&amp;"_"&amp;$C111,データシート2!$A$1:$SI$1,0),0)</f>
        <v>0</v>
      </c>
      <c r="J111" s="838">
        <f>VLOOKUP($D$3&amp;"_"&amp;J$3,データシート2!$A:$SI,MATCH($G$2&amp;"_"&amp;$C111,データシート2!$A$1:$SI$1,0),0)</f>
        <v>0</v>
      </c>
      <c r="K111" s="839">
        <f>VLOOKUP($D$3&amp;"_"&amp;K$3,データシート2!$A:$SI,MATCH($G$2&amp;"_"&amp;$C111,データシート2!$A$1:$SI$1,0),0)</f>
        <v>0</v>
      </c>
      <c r="L111" s="839">
        <f>VLOOKUP($D$3&amp;"_"&amp;L$3,データシート2!$A:$SI,MATCH($G$2&amp;"_"&amp;$C111,データシート2!$A$1:$SI$1,0),0)</f>
        <v>0</v>
      </c>
      <c r="M111" s="839">
        <f>VLOOKUP($D$3&amp;"_"&amp;M$3,データシート2!$A:$SI,MATCH($G$2&amp;"_"&amp;$C111,データシート2!$A$1:$SI$1,0),0)</f>
        <v>0</v>
      </c>
      <c r="N111" s="839">
        <f>VLOOKUP($D$3&amp;"_"&amp;N$3,データシート2!$A:$SI,MATCH($G$2&amp;"_"&amp;$C111,データシート2!$A$1:$SI$1,0),0)</f>
        <v>0</v>
      </c>
      <c r="O111" s="839">
        <f>VLOOKUP($D$3&amp;"_"&amp;O$3,データシート2!$A:$SI,MATCH($G$2&amp;"_"&amp;$C111,データシート2!$A$1:$SI$1,0),0)</f>
        <v>0</v>
      </c>
      <c r="P111" s="839">
        <f>VLOOKUP($D$3&amp;"_"&amp;P$3,データシート2!$A:$SI,MATCH($G$2&amp;"_"&amp;$C111,データシート2!$A$1:$SI$1,0),0)</f>
        <v>0</v>
      </c>
      <c r="Q111" s="840">
        <f>VLOOKUP($D$3&amp;"_"&amp;Q$3,データシート2!$A:$SI,MATCH($G$2&amp;"_"&amp;$C111,データシート2!$A$1:$SI$1,0),0)</f>
        <v>0</v>
      </c>
      <c r="R111" s="1052">
        <f>VLOOKUP($D$3&amp;"_"&amp;R$3,データシート2!$A:$SI,MATCH($R$2&amp;"_"&amp;$C111,データシート2!$A$1:$SI$1,0),0)</f>
        <v>0</v>
      </c>
      <c r="S111" s="1047">
        <f>VLOOKUP($D$3&amp;"_"&amp;S$3,データシート2!$A:$SI,MATCH($R$2&amp;"_"&amp;$C111,データシート2!$A$1:$SI$1,0),0)</f>
        <v>0</v>
      </c>
      <c r="T111" s="1047">
        <f>VLOOKUP($D$3&amp;"_"&amp;T$3,データシート2!$A:$SI,MATCH($R$2&amp;"_"&amp;$C111,データシート2!$A$1:$SI$1,0),0)</f>
        <v>0</v>
      </c>
      <c r="U111" s="1047">
        <f>VLOOKUP($D$3&amp;"_"&amp;U$3,データシート2!$A:$SI,MATCH($R$2&amp;"_"&amp;$C111,データシート2!$A$1:$SI$1,0),0)</f>
        <v>0</v>
      </c>
      <c r="V111" s="1047">
        <f>VLOOKUP($D$3&amp;"_"&amp;V$3,データシート2!$A:$SI,MATCH($R$2&amp;"_"&amp;$C111,データシート2!$A$1:$SI$1,0),0)</f>
        <v>0</v>
      </c>
      <c r="W111" s="1047">
        <f>VLOOKUP($D$3&amp;"_"&amp;W$3,データシート2!$A:$SI,MATCH($R$2&amp;"_"&amp;$C111,データシート2!$A$1:$SI$1,0),0)</f>
        <v>0</v>
      </c>
      <c r="X111" s="1047">
        <f>VLOOKUP($D$3&amp;"_"&amp;X$3,データシート2!$A:$SI,MATCH($R$2&amp;"_"&amp;$C111,データシート2!$A$1:$SI$1,0),0)</f>
        <v>0</v>
      </c>
      <c r="Y111" s="1047">
        <f>VLOOKUP($D$3&amp;"_"&amp;Y$3,データシート2!$A:$SI,MATCH($R$2&amp;"_"&amp;$C111,データシート2!$A$1:$SI$1,0),0)</f>
        <v>0</v>
      </c>
      <c r="Z111" s="1047">
        <f>VLOOKUP($D$3&amp;"_"&amp;Z$3,データシート2!$A:$SI,MATCH($R$2&amp;"_"&amp;$C111,データシート2!$A$1:$SI$1,0),0)</f>
        <v>0</v>
      </c>
      <c r="AA111" s="1047">
        <f>VLOOKUP($D$3&amp;"_"&amp;AA$3,データシート2!$A:$SI,MATCH($R$2&amp;"_"&amp;$C111,データシート2!$A$1:$SI$1,0),0)</f>
        <v>0</v>
      </c>
      <c r="AB111" s="1048">
        <f>VLOOKUP($D$3&amp;"_"&amp;AB$3,データシート2!$A:$SI,MATCH($R$2&amp;"_"&amp;$C111,データシート2!$A$1:$SI$1,0),0)</f>
        <v>0</v>
      </c>
      <c r="AE111" s="833" t="str">
        <f t="shared" si="15"/>
        <v/>
      </c>
      <c r="AF111" s="834">
        <f t="shared" si="14"/>
        <v>78</v>
      </c>
      <c r="AG111" s="835" t="str">
        <f t="shared" si="12"/>
        <v>洗濯・理容・美容・浴場業</v>
      </c>
      <c r="AH111" s="834" t="str">
        <f t="shared" si="12"/>
        <v/>
      </c>
      <c r="AI111" s="836" t="str">
        <f t="shared" si="12"/>
        <v/>
      </c>
      <c r="AJ111" s="853">
        <f>VLOOKUP($AG$3&amp;"_"&amp;AJ$3,データシート2!$A:$SI,MATCH($AJ$2&amp;"_"&amp;$AF111,データシート2!$A$1:$SI$1,0),0)</f>
        <v>81</v>
      </c>
      <c r="AK111" s="838">
        <f>VLOOKUP($AG$3&amp;"_"&amp;AK$3,データシート2!$A:$SI,MATCH($AJ$2&amp;"_"&amp;$AF111,データシート2!$A$1:$SI$1,0),0)</f>
        <v>91</v>
      </c>
      <c r="AL111" s="838">
        <f>VLOOKUP($AG$3&amp;"_"&amp;AL$3,データシート2!$A:$SI,MATCH($AJ$2&amp;"_"&amp;$AF111,データシート2!$A$1:$SI$1,0),0)</f>
        <v>93</v>
      </c>
      <c r="AM111" s="838">
        <f>VLOOKUP($AG$3&amp;"_"&amp;AM$3,データシート2!$A:$SI,MATCH($AJ$2&amp;"_"&amp;$AF111,データシート2!$A$1:$SI$1,0),0)</f>
        <v>97</v>
      </c>
      <c r="AN111" s="839">
        <f>VLOOKUP($AG$3&amp;"_"&amp;AN$3,データシート2!$A:$SI,MATCH($AJ$2&amp;"_"&amp;$AF111,データシート2!$A$1:$SI$1,0),0)</f>
        <v>86</v>
      </c>
      <c r="AO111" s="839">
        <f>VLOOKUP($AG$3&amp;"_"&amp;AO$3,データシート2!$A:$SI,MATCH($AJ$2&amp;"_"&amp;$AF111,データシート2!$A$1:$SI$1,0),0)</f>
        <v>101</v>
      </c>
      <c r="AP111" s="839">
        <f>VLOOKUP($AG$3&amp;"_"&amp;AP$3,データシート2!$A:$SI,MATCH($AJ$2&amp;"_"&amp;$AF111,データシート2!$A$1:$SI$1,0),0)</f>
        <v>104</v>
      </c>
      <c r="AQ111" s="839">
        <f>VLOOKUP($AG$3&amp;"_"&amp;AQ$3,データシート2!$A:$SI,MATCH($AJ$2&amp;"_"&amp;$AF111,データシート2!$A$1:$SI$1,0),0)</f>
        <v>107</v>
      </c>
      <c r="AR111" s="839">
        <f>VLOOKUP($AG$3&amp;"_"&amp;AR$3,データシート2!$A:$SI,MATCH($AJ$2&amp;"_"&amp;$AF111,データシート2!$A$1:$SI$1,0),0)</f>
        <v>109</v>
      </c>
      <c r="AS111" s="840">
        <f>VLOOKUP($AG$3&amp;"_"&amp;AS$3,データシート2!$A:$SI,MATCH($AJ$2&amp;"_"&amp;$AF111,データシート2!$A$1:$SI$1,0),0)</f>
        <v>107</v>
      </c>
      <c r="AT111" s="838">
        <f>VLOOKUP($AG$3&amp;"_"&amp;AT$3,データシート2!$A:$SI,MATCH($AT$2&amp;"_"&amp;$AF111,データシート2!$A$1:$SI$1,0),0)</f>
        <v>405.29900000000009</v>
      </c>
      <c r="AU111" s="838">
        <f>VLOOKUP($AG$3&amp;"_"&amp;AU$3,データシート2!$A:$SI,MATCH($AT$2&amp;"_"&amp;$AF111,データシート2!$A$1:$SI$1,0),0)</f>
        <v>466.89</v>
      </c>
      <c r="AV111" s="838">
        <f>VLOOKUP($AG$3&amp;"_"&amp;AV$3,データシート2!$A:$SI,MATCH($AT$2&amp;"_"&amp;$AF111,データシート2!$A$1:$SI$1,0),0)</f>
        <v>442.12196999999998</v>
      </c>
      <c r="AW111" s="838">
        <f>VLOOKUP($AG$3&amp;"_"&amp;AW$3,データシート2!$A:$SI,MATCH($AT$2&amp;"_"&amp;$AF111,データシート2!$A$1:$SI$1,0),0)</f>
        <v>489.53800000000001</v>
      </c>
      <c r="AX111" s="838">
        <f>VLOOKUP($AG$3&amp;"_"&amp;AX$3,データシート2!$A:$SI,MATCH($AT$2&amp;"_"&amp;$AF111,データシート2!$A$1:$SI$1,0),0)</f>
        <v>439.02100000000002</v>
      </c>
      <c r="AY111" s="838">
        <f>VLOOKUP($AG$3&amp;"_"&amp;AY$3,データシート2!$A:$SI,MATCH($AT$2&amp;"_"&amp;$AF111,データシート2!$A$1:$SI$1,0),0)</f>
        <v>513.69600000000003</v>
      </c>
      <c r="AZ111" s="838">
        <f>VLOOKUP($AG$3&amp;"_"&amp;AZ$3,データシート2!$A:$SI,MATCH($AT$2&amp;"_"&amp;$AF111,データシート2!$A$1:$SI$1,0),0)</f>
        <v>518.46900000000005</v>
      </c>
      <c r="BA111" s="838">
        <f>VLOOKUP($AG$3&amp;"_"&amp;BA$3,データシート2!$A:$SI,MATCH($AT$2&amp;"_"&amp;$AF111,データシート2!$A$1:$SI$1,0),0)</f>
        <v>508.22699999999998</v>
      </c>
      <c r="BB111" s="838">
        <f>VLOOKUP($AG$3&amp;"_"&amp;BB$3,データシート2!$A:$SI,MATCH($AT$2&amp;"_"&amp;$AF111,データシート2!$A$1:$SI$1,0),0)</f>
        <v>528.17499999999995</v>
      </c>
      <c r="BC111" s="841">
        <f>VLOOKUP($AG$3&amp;"_"&amp;BC$3,データシート2!$A:$SI,MATCH($AT$2&amp;"_"&amp;$AF111,データシート2!$A$1:$SI$1,0),0)</f>
        <v>511.952</v>
      </c>
    </row>
    <row r="112" spans="2:55" s="842" customFormat="1" ht="16.5" customHeight="1">
      <c r="B112" s="833"/>
      <c r="C112" s="862">
        <v>79</v>
      </c>
      <c r="D112" s="863" t="s">
        <v>412</v>
      </c>
      <c r="E112" s="862"/>
      <c r="F112" s="864"/>
      <c r="G112" s="865">
        <f>VLOOKUP($D$3&amp;"_"&amp;G$3,データシート2!$A:$SI,MATCH($G$2&amp;"_"&amp;$C112,データシート2!$A$1:$SI$1,0),0)</f>
        <v>0</v>
      </c>
      <c r="H112" s="866">
        <f>VLOOKUP($D$3&amp;"_"&amp;H$3,データシート2!$A:$SI,MATCH($G$2&amp;"_"&amp;$C112,データシート2!$A$1:$SI$1,0),0)</f>
        <v>0</v>
      </c>
      <c r="I112" s="866">
        <f>VLOOKUP($D$3&amp;"_"&amp;I$3,データシート2!$A:$SI,MATCH($G$2&amp;"_"&amp;$C112,データシート2!$A$1:$SI$1,0),0)</f>
        <v>0</v>
      </c>
      <c r="J112" s="866">
        <f>VLOOKUP($D$3&amp;"_"&amp;J$3,データシート2!$A:$SI,MATCH($G$2&amp;"_"&amp;$C112,データシート2!$A$1:$SI$1,0),0)</f>
        <v>0</v>
      </c>
      <c r="K112" s="867">
        <f>VLOOKUP($D$3&amp;"_"&amp;K$3,データシート2!$A:$SI,MATCH($G$2&amp;"_"&amp;$C112,データシート2!$A$1:$SI$1,0),0)</f>
        <v>0</v>
      </c>
      <c r="L112" s="867">
        <f>VLOOKUP($D$3&amp;"_"&amp;L$3,データシート2!$A:$SI,MATCH($G$2&amp;"_"&amp;$C112,データシート2!$A$1:$SI$1,0),0)</f>
        <v>0</v>
      </c>
      <c r="M112" s="867">
        <f>VLOOKUP($D$3&amp;"_"&amp;M$3,データシート2!$A:$SI,MATCH($G$2&amp;"_"&amp;$C112,データシート2!$A$1:$SI$1,0),0)</f>
        <v>0</v>
      </c>
      <c r="N112" s="867">
        <f>VLOOKUP($D$3&amp;"_"&amp;N$3,データシート2!$A:$SI,MATCH($G$2&amp;"_"&amp;$C112,データシート2!$A$1:$SI$1,0),0)</f>
        <v>0</v>
      </c>
      <c r="O112" s="867">
        <f>VLOOKUP($D$3&amp;"_"&amp;O$3,データシート2!$A:$SI,MATCH($G$2&amp;"_"&amp;$C112,データシート2!$A$1:$SI$1,0),0)</f>
        <v>0</v>
      </c>
      <c r="P112" s="867">
        <f>VLOOKUP($D$3&amp;"_"&amp;P$3,データシート2!$A:$SI,MATCH($G$2&amp;"_"&amp;$C112,データシート2!$A$1:$SI$1,0),0)</f>
        <v>0</v>
      </c>
      <c r="Q112" s="868">
        <f>VLOOKUP($D$3&amp;"_"&amp;Q$3,データシート2!$A:$SI,MATCH($G$2&amp;"_"&amp;$C112,データシート2!$A$1:$SI$1,0),0)</f>
        <v>0</v>
      </c>
      <c r="R112" s="1056">
        <f>VLOOKUP($D$3&amp;"_"&amp;R$3,データシート2!$A:$SI,MATCH($R$2&amp;"_"&amp;$C112,データシート2!$A$1:$SI$1,0),0)</f>
        <v>0</v>
      </c>
      <c r="S112" s="1057">
        <f>VLOOKUP($D$3&amp;"_"&amp;S$3,データシート2!$A:$SI,MATCH($R$2&amp;"_"&amp;$C112,データシート2!$A$1:$SI$1,0),0)</f>
        <v>0</v>
      </c>
      <c r="T112" s="1057">
        <f>VLOOKUP($D$3&amp;"_"&amp;T$3,データシート2!$A:$SI,MATCH($R$2&amp;"_"&amp;$C112,データシート2!$A$1:$SI$1,0),0)</f>
        <v>0</v>
      </c>
      <c r="U112" s="1057">
        <f>VLOOKUP($D$3&amp;"_"&amp;U$3,データシート2!$A:$SI,MATCH($R$2&amp;"_"&amp;$C112,データシート2!$A$1:$SI$1,0),0)</f>
        <v>0</v>
      </c>
      <c r="V112" s="1057">
        <f>VLOOKUP($D$3&amp;"_"&amp;V$3,データシート2!$A:$SI,MATCH($R$2&amp;"_"&amp;$C112,データシート2!$A$1:$SI$1,0),0)</f>
        <v>0</v>
      </c>
      <c r="W112" s="1057">
        <f>VLOOKUP($D$3&amp;"_"&amp;W$3,データシート2!$A:$SI,MATCH($R$2&amp;"_"&amp;$C112,データシート2!$A$1:$SI$1,0),0)</f>
        <v>0</v>
      </c>
      <c r="X112" s="1057">
        <f>VLOOKUP($D$3&amp;"_"&amp;X$3,データシート2!$A:$SI,MATCH($R$2&amp;"_"&amp;$C112,データシート2!$A$1:$SI$1,0),0)</f>
        <v>0</v>
      </c>
      <c r="Y112" s="1057">
        <f>VLOOKUP($D$3&amp;"_"&amp;Y$3,データシート2!$A:$SI,MATCH($R$2&amp;"_"&amp;$C112,データシート2!$A$1:$SI$1,0),0)</f>
        <v>0</v>
      </c>
      <c r="Z112" s="1057">
        <f>VLOOKUP($D$3&amp;"_"&amp;Z$3,データシート2!$A:$SI,MATCH($R$2&amp;"_"&amp;$C112,データシート2!$A$1:$SI$1,0),0)</f>
        <v>0</v>
      </c>
      <c r="AA112" s="1057">
        <f>VLOOKUP($D$3&amp;"_"&amp;AA$3,データシート2!$A:$SI,MATCH($R$2&amp;"_"&amp;$C112,データシート2!$A$1:$SI$1,0),0)</f>
        <v>0</v>
      </c>
      <c r="AB112" s="1058">
        <f>VLOOKUP($D$3&amp;"_"&amp;AB$3,データシート2!$A:$SI,MATCH($R$2&amp;"_"&amp;$C112,データシート2!$A$1:$SI$1,0),0)</f>
        <v>0</v>
      </c>
      <c r="AE112" s="833" t="str">
        <f t="shared" si="15"/>
        <v/>
      </c>
      <c r="AF112" s="862">
        <f t="shared" si="14"/>
        <v>79</v>
      </c>
      <c r="AG112" s="863" t="str">
        <f t="shared" si="12"/>
        <v>その他の生活関連サービス業</v>
      </c>
      <c r="AH112" s="862" t="str">
        <f t="shared" si="12"/>
        <v/>
      </c>
      <c r="AI112" s="864" t="str">
        <f t="shared" si="12"/>
        <v/>
      </c>
      <c r="AJ112" s="865">
        <f>VLOOKUP($AG$3&amp;"_"&amp;AJ$3,データシート2!$A:$SI,MATCH($AJ$2&amp;"_"&amp;$AF112,データシート2!$A$1:$SI$1,0),0)</f>
        <v>7</v>
      </c>
      <c r="AK112" s="866">
        <f>VLOOKUP($AG$3&amp;"_"&amp;AK$3,データシート2!$A:$SI,MATCH($AJ$2&amp;"_"&amp;$AF112,データシート2!$A$1:$SI$1,0),0)</f>
        <v>6</v>
      </c>
      <c r="AL112" s="866">
        <f>VLOOKUP($AG$3&amp;"_"&amp;AL$3,データシート2!$A:$SI,MATCH($AJ$2&amp;"_"&amp;$AF112,データシート2!$A$1:$SI$1,0),0)</f>
        <v>6</v>
      </c>
      <c r="AM112" s="866">
        <f>VLOOKUP($AG$3&amp;"_"&amp;AM$3,データシート2!$A:$SI,MATCH($AJ$2&amp;"_"&amp;$AF112,データシート2!$A$1:$SI$1,0),0)</f>
        <v>5</v>
      </c>
      <c r="AN112" s="867">
        <f>VLOOKUP($AG$3&amp;"_"&amp;AN$3,データシート2!$A:$SI,MATCH($AJ$2&amp;"_"&amp;$AF112,データシート2!$A$1:$SI$1,0),0)</f>
        <v>5</v>
      </c>
      <c r="AO112" s="867">
        <f>VLOOKUP($AG$3&amp;"_"&amp;AO$3,データシート2!$A:$SI,MATCH($AJ$2&amp;"_"&amp;$AF112,データシート2!$A$1:$SI$1,0),0)</f>
        <v>7</v>
      </c>
      <c r="AP112" s="867">
        <f>VLOOKUP($AG$3&amp;"_"&amp;AP$3,データシート2!$A:$SI,MATCH($AJ$2&amp;"_"&amp;$AF112,データシート2!$A$1:$SI$1,0),0)</f>
        <v>8</v>
      </c>
      <c r="AQ112" s="867">
        <f>VLOOKUP($AG$3&amp;"_"&amp;AQ$3,データシート2!$A:$SI,MATCH($AJ$2&amp;"_"&amp;$AF112,データシート2!$A$1:$SI$1,0),0)</f>
        <v>8</v>
      </c>
      <c r="AR112" s="867">
        <f>VLOOKUP($AG$3&amp;"_"&amp;AR$3,データシート2!$A:$SI,MATCH($AJ$2&amp;"_"&amp;$AF112,データシート2!$A$1:$SI$1,0),0)</f>
        <v>8</v>
      </c>
      <c r="AS112" s="868">
        <f>VLOOKUP($AG$3&amp;"_"&amp;AS$3,データシート2!$A:$SI,MATCH($AJ$2&amp;"_"&amp;$AF112,データシート2!$A$1:$SI$1,0),0)</f>
        <v>8</v>
      </c>
      <c r="AT112" s="866">
        <f>VLOOKUP($AG$3&amp;"_"&amp;AT$3,データシート2!$A:$SI,MATCH($AT$2&amp;"_"&amp;$AF112,データシート2!$A$1:$SI$1,0),0)</f>
        <v>29.767000000000003</v>
      </c>
      <c r="AU112" s="866">
        <f>VLOOKUP($AG$3&amp;"_"&amp;AU$3,データシート2!$A:$SI,MATCH($AT$2&amp;"_"&amp;$AF112,データシート2!$A$1:$SI$1,0),0)</f>
        <v>24.364999999999998</v>
      </c>
      <c r="AV112" s="866">
        <f>VLOOKUP($AG$3&amp;"_"&amp;AV$3,データシート2!$A:$SI,MATCH($AT$2&amp;"_"&amp;$AF112,データシート2!$A$1:$SI$1,0),0)</f>
        <v>22.364999999999998</v>
      </c>
      <c r="AW112" s="866">
        <f>VLOOKUP($AG$3&amp;"_"&amp;AW$3,データシート2!$A:$SI,MATCH($AT$2&amp;"_"&amp;$AF112,データシート2!$A$1:$SI$1,0),0)</f>
        <v>20.818999999999999</v>
      </c>
      <c r="AX112" s="866">
        <f>VLOOKUP($AG$3&amp;"_"&amp;AX$3,データシート2!$A:$SI,MATCH($AT$2&amp;"_"&amp;$AF112,データシート2!$A$1:$SI$1,0),0)</f>
        <v>21.617000000000001</v>
      </c>
      <c r="AY112" s="866">
        <f>VLOOKUP($AG$3&amp;"_"&amp;AY$3,データシート2!$A:$SI,MATCH($AT$2&amp;"_"&amp;$AF112,データシート2!$A$1:$SI$1,0),0)</f>
        <v>26.481000000000002</v>
      </c>
      <c r="AZ112" s="866">
        <f>VLOOKUP($AG$3&amp;"_"&amp;AZ$3,データシート2!$A:$SI,MATCH($AT$2&amp;"_"&amp;$AF112,データシート2!$A$1:$SI$1,0),0)</f>
        <v>29.207000000000001</v>
      </c>
      <c r="BA112" s="866">
        <f>VLOOKUP($AG$3&amp;"_"&amp;BA$3,データシート2!$A:$SI,MATCH($AT$2&amp;"_"&amp;$AF112,データシート2!$A$1:$SI$1,0),0)</f>
        <v>24.92</v>
      </c>
      <c r="BB112" s="866">
        <f>VLOOKUP($AG$3&amp;"_"&amp;BB$3,データシート2!$A:$SI,MATCH($AT$2&amp;"_"&amp;$AF112,データシート2!$A$1:$SI$1,0),0)</f>
        <v>23.704999999999998</v>
      </c>
      <c r="BC112" s="869">
        <f>VLOOKUP($AG$3&amp;"_"&amp;BC$3,データシート2!$A:$SI,MATCH($AT$2&amp;"_"&amp;$AF112,データシート2!$A$1:$SI$1,0),0)</f>
        <v>22.527000000000001</v>
      </c>
    </row>
    <row r="113" spans="2:55" s="842" customFormat="1" ht="16.5" customHeight="1">
      <c r="B113" s="844"/>
      <c r="C113" s="845">
        <v>80</v>
      </c>
      <c r="D113" s="846" t="s">
        <v>413</v>
      </c>
      <c r="E113" s="845"/>
      <c r="F113" s="847"/>
      <c r="G113" s="848">
        <f>VLOOKUP($D$3&amp;"_"&amp;G$3,データシート2!$A:$SI,MATCH($G$2&amp;"_"&amp;$C113,データシート2!$A$1:$SI$1,0),0)</f>
        <v>0</v>
      </c>
      <c r="H113" s="849">
        <f>VLOOKUP($D$3&amp;"_"&amp;H$3,データシート2!$A:$SI,MATCH($G$2&amp;"_"&amp;$C113,データシート2!$A$1:$SI$1,0),0)</f>
        <v>0</v>
      </c>
      <c r="I113" s="849">
        <f>VLOOKUP($D$3&amp;"_"&amp;I$3,データシート2!$A:$SI,MATCH($G$2&amp;"_"&amp;$C113,データシート2!$A$1:$SI$1,0),0)</f>
        <v>0</v>
      </c>
      <c r="J113" s="849">
        <f>VLOOKUP($D$3&amp;"_"&amp;J$3,データシート2!$A:$SI,MATCH($G$2&amp;"_"&amp;$C113,データシート2!$A$1:$SI$1,0),0)</f>
        <v>0</v>
      </c>
      <c r="K113" s="850">
        <f>VLOOKUP($D$3&amp;"_"&amp;K$3,データシート2!$A:$SI,MATCH($G$2&amp;"_"&amp;$C113,データシート2!$A$1:$SI$1,0),0)</f>
        <v>0</v>
      </c>
      <c r="L113" s="850">
        <f>VLOOKUP($D$3&amp;"_"&amp;L$3,データシート2!$A:$SI,MATCH($G$2&amp;"_"&amp;$C113,データシート2!$A$1:$SI$1,0),0)</f>
        <v>0</v>
      </c>
      <c r="M113" s="850">
        <f>VLOOKUP($D$3&amp;"_"&amp;M$3,データシート2!$A:$SI,MATCH($G$2&amp;"_"&amp;$C113,データシート2!$A$1:$SI$1,0),0)</f>
        <v>0</v>
      </c>
      <c r="N113" s="850">
        <f>VLOOKUP($D$3&amp;"_"&amp;N$3,データシート2!$A:$SI,MATCH($G$2&amp;"_"&amp;$C113,データシート2!$A$1:$SI$1,0),0)</f>
        <v>0</v>
      </c>
      <c r="O113" s="850">
        <f>VLOOKUP($D$3&amp;"_"&amp;O$3,データシート2!$A:$SI,MATCH($G$2&amp;"_"&amp;$C113,データシート2!$A$1:$SI$1,0),0)</f>
        <v>0</v>
      </c>
      <c r="P113" s="850">
        <f>VLOOKUP($D$3&amp;"_"&amp;P$3,データシート2!$A:$SI,MATCH($G$2&amp;"_"&amp;$C113,データシート2!$A$1:$SI$1,0),0)</f>
        <v>0</v>
      </c>
      <c r="Q113" s="851">
        <f>VLOOKUP($D$3&amp;"_"&amp;Q$3,データシート2!$A:$SI,MATCH($G$2&amp;"_"&amp;$C113,データシート2!$A$1:$SI$1,0),0)</f>
        <v>0</v>
      </c>
      <c r="R113" s="1049">
        <f>VLOOKUP($D$3&amp;"_"&amp;R$3,データシート2!$A:$SI,MATCH($R$2&amp;"_"&amp;$C113,データシート2!$A$1:$SI$1,0),0)</f>
        <v>0</v>
      </c>
      <c r="S113" s="1050">
        <f>VLOOKUP($D$3&amp;"_"&amp;S$3,データシート2!$A:$SI,MATCH($R$2&amp;"_"&amp;$C113,データシート2!$A$1:$SI$1,0),0)</f>
        <v>0</v>
      </c>
      <c r="T113" s="1050">
        <f>VLOOKUP($D$3&amp;"_"&amp;T$3,データシート2!$A:$SI,MATCH($R$2&amp;"_"&amp;$C113,データシート2!$A$1:$SI$1,0),0)</f>
        <v>0</v>
      </c>
      <c r="U113" s="1050">
        <f>VLOOKUP($D$3&amp;"_"&amp;U$3,データシート2!$A:$SI,MATCH($R$2&amp;"_"&amp;$C113,データシート2!$A$1:$SI$1,0),0)</f>
        <v>0</v>
      </c>
      <c r="V113" s="1050">
        <f>VLOOKUP($D$3&amp;"_"&amp;V$3,データシート2!$A:$SI,MATCH($R$2&amp;"_"&amp;$C113,データシート2!$A$1:$SI$1,0),0)</f>
        <v>0</v>
      </c>
      <c r="W113" s="1050">
        <f>VLOOKUP($D$3&amp;"_"&amp;W$3,データシート2!$A:$SI,MATCH($R$2&amp;"_"&amp;$C113,データシート2!$A$1:$SI$1,0),0)</f>
        <v>0</v>
      </c>
      <c r="X113" s="1050">
        <f>VLOOKUP($D$3&amp;"_"&amp;X$3,データシート2!$A:$SI,MATCH($R$2&amp;"_"&amp;$C113,データシート2!$A$1:$SI$1,0),0)</f>
        <v>0</v>
      </c>
      <c r="Y113" s="1050">
        <f>VLOOKUP($D$3&amp;"_"&amp;Y$3,データシート2!$A:$SI,MATCH($R$2&amp;"_"&amp;$C113,データシート2!$A$1:$SI$1,0),0)</f>
        <v>0</v>
      </c>
      <c r="Z113" s="1050">
        <f>VLOOKUP($D$3&amp;"_"&amp;Z$3,データシート2!$A:$SI,MATCH($R$2&amp;"_"&amp;$C113,データシート2!$A$1:$SI$1,0),0)</f>
        <v>0</v>
      </c>
      <c r="AA113" s="1050">
        <f>VLOOKUP($D$3&amp;"_"&amp;AA$3,データシート2!$A:$SI,MATCH($R$2&amp;"_"&amp;$C113,データシート2!$A$1:$SI$1,0),0)</f>
        <v>0</v>
      </c>
      <c r="AB113" s="1051">
        <f>VLOOKUP($D$3&amp;"_"&amp;AB$3,データシート2!$A:$SI,MATCH($R$2&amp;"_"&amp;$C113,データシート2!$A$1:$SI$1,0),0)</f>
        <v>0</v>
      </c>
      <c r="AE113" s="844" t="str">
        <f t="shared" si="15"/>
        <v/>
      </c>
      <c r="AF113" s="845">
        <f t="shared" si="14"/>
        <v>80</v>
      </c>
      <c r="AG113" s="846" t="str">
        <f t="shared" si="12"/>
        <v>娯楽業</v>
      </c>
      <c r="AH113" s="845" t="str">
        <f t="shared" si="12"/>
        <v/>
      </c>
      <c r="AI113" s="847" t="str">
        <f t="shared" si="12"/>
        <v/>
      </c>
      <c r="AJ113" s="848">
        <f>VLOOKUP($AG$3&amp;"_"&amp;AJ$3,データシート2!$A:$SI,MATCH($AJ$2&amp;"_"&amp;$AF113,データシート2!$A$1:$SI$1,0),0)</f>
        <v>99</v>
      </c>
      <c r="AK113" s="849">
        <f>VLOOKUP($AG$3&amp;"_"&amp;AK$3,データシート2!$A:$SI,MATCH($AJ$2&amp;"_"&amp;$AF113,データシート2!$A$1:$SI$1,0),0)</f>
        <v>100</v>
      </c>
      <c r="AL113" s="849">
        <f>VLOOKUP($AG$3&amp;"_"&amp;AL$3,データシート2!$A:$SI,MATCH($AJ$2&amp;"_"&amp;$AF113,データシート2!$A$1:$SI$1,0),0)</f>
        <v>102</v>
      </c>
      <c r="AM113" s="849">
        <f>VLOOKUP($AG$3&amp;"_"&amp;AM$3,データシート2!$A:$SI,MATCH($AJ$2&amp;"_"&amp;$AF113,データシート2!$A$1:$SI$1,0),0)</f>
        <v>94</v>
      </c>
      <c r="AN113" s="850">
        <f>VLOOKUP($AG$3&amp;"_"&amp;AN$3,データシート2!$A:$SI,MATCH($AJ$2&amp;"_"&amp;$AF113,データシート2!$A$1:$SI$1,0),0)</f>
        <v>102</v>
      </c>
      <c r="AO113" s="850">
        <f>VLOOKUP($AG$3&amp;"_"&amp;AO$3,データシート2!$A:$SI,MATCH($AJ$2&amp;"_"&amp;$AF113,データシート2!$A$1:$SI$1,0),0)</f>
        <v>98</v>
      </c>
      <c r="AP113" s="850">
        <f>VLOOKUP($AG$3&amp;"_"&amp;AP$3,データシート2!$A:$SI,MATCH($AJ$2&amp;"_"&amp;$AF113,データシート2!$A$1:$SI$1,0),0)</f>
        <v>93</v>
      </c>
      <c r="AQ113" s="850">
        <f>VLOOKUP($AG$3&amp;"_"&amp;AQ$3,データシート2!$A:$SI,MATCH($AJ$2&amp;"_"&amp;$AF113,データシート2!$A$1:$SI$1,0),0)</f>
        <v>98</v>
      </c>
      <c r="AR113" s="850">
        <f>VLOOKUP($AG$3&amp;"_"&amp;AR$3,データシート2!$A:$SI,MATCH($AJ$2&amp;"_"&amp;$AF113,データシート2!$A$1:$SI$1,0),0)</f>
        <v>95</v>
      </c>
      <c r="AS113" s="851">
        <f>VLOOKUP($AG$3&amp;"_"&amp;AS$3,データシート2!$A:$SI,MATCH($AJ$2&amp;"_"&amp;$AF113,データシート2!$A$1:$SI$1,0),0)</f>
        <v>97</v>
      </c>
      <c r="AT113" s="849">
        <f>VLOOKUP($AG$3&amp;"_"&amp;AT$3,データシート2!$A:$SI,MATCH($AT$2&amp;"_"&amp;$AF113,データシート2!$A$1:$SI$1,0),0)</f>
        <v>695.3929999999998</v>
      </c>
      <c r="AU113" s="849">
        <f>VLOOKUP($AG$3&amp;"_"&amp;AU$3,データシート2!$A:$SI,MATCH($AT$2&amp;"_"&amp;$AF113,データシート2!$A$1:$SI$1,0),0)</f>
        <v>665.60299999999995</v>
      </c>
      <c r="AV113" s="849">
        <f>VLOOKUP($AG$3&amp;"_"&amp;AV$3,データシート2!$A:$SI,MATCH($AT$2&amp;"_"&amp;$AF113,データシート2!$A$1:$SI$1,0),0)</f>
        <v>598.899</v>
      </c>
      <c r="AW113" s="849">
        <f>VLOOKUP($AG$3&amp;"_"&amp;AW$3,データシート2!$A:$SI,MATCH($AT$2&amp;"_"&amp;$AF113,データシート2!$A$1:$SI$1,0),0)</f>
        <v>685.01300000000003</v>
      </c>
      <c r="AX113" s="849">
        <f>VLOOKUP($AG$3&amp;"_"&amp;AX$3,データシート2!$A:$SI,MATCH($AT$2&amp;"_"&amp;$AF113,データシート2!$A$1:$SI$1,0),0)</f>
        <v>787.81399999999996</v>
      </c>
      <c r="AY113" s="849">
        <f>VLOOKUP($AG$3&amp;"_"&amp;AY$3,データシート2!$A:$SI,MATCH($AT$2&amp;"_"&amp;$AF113,データシート2!$A$1:$SI$1,0),0)</f>
        <v>746.89800000000002</v>
      </c>
      <c r="AZ113" s="849">
        <f>VLOOKUP($AG$3&amp;"_"&amp;AZ$3,データシート2!$A:$SI,MATCH($AT$2&amp;"_"&amp;$AF113,データシート2!$A$1:$SI$1,0),0)</f>
        <v>722.97199999999998</v>
      </c>
      <c r="BA113" s="849">
        <f>VLOOKUP($AG$3&amp;"_"&amp;BA$3,データシート2!$A:$SI,MATCH($AT$2&amp;"_"&amp;$AF113,データシート2!$A$1:$SI$1,0),0)</f>
        <v>713.75599999999997</v>
      </c>
      <c r="BB113" s="849">
        <f>VLOOKUP($AG$3&amp;"_"&amp;BB$3,データシート2!$A:$SI,MATCH($AT$2&amp;"_"&amp;$AF113,データシート2!$A$1:$SI$1,0),0)</f>
        <v>695.31100000000004</v>
      </c>
      <c r="BC113" s="852">
        <f>VLOOKUP($AG$3&amp;"_"&amp;BC$3,データシート2!$A:$SI,MATCH($AT$2&amp;"_"&amp;$AF113,データシート2!$A$1:$SI$1,0),0)</f>
        <v>698.71299999999997</v>
      </c>
    </row>
    <row r="114" spans="2:55" s="23" customFormat="1" ht="20.45" customHeight="1">
      <c r="B114" s="824" t="s">
        <v>414</v>
      </c>
      <c r="C114" s="825" t="s">
        <v>415</v>
      </c>
      <c r="D114" s="826"/>
      <c r="E114" s="827"/>
      <c r="F114" s="826"/>
      <c r="G114" s="828">
        <f>VLOOKUP($D$3&amp;"_"&amp;G$3,データシート2!$A:$SI,MATCH($G$2&amp;"_"&amp;$B114,データシート2!$A$1:$SI$1,0),0)</f>
        <v>0</v>
      </c>
      <c r="H114" s="829">
        <f>VLOOKUP($D$3&amp;"_"&amp;H$3,データシート2!$A:$SI,MATCH($G$2&amp;"_"&amp;$B114,データシート2!$A$1:$SI$1,0),0)</f>
        <v>0</v>
      </c>
      <c r="I114" s="829">
        <f>VLOOKUP($D$3&amp;"_"&amp;I$3,データシート2!$A:$SI,MATCH($G$2&amp;"_"&amp;$B114,データシート2!$A$1:$SI$1,0),0)</f>
        <v>0</v>
      </c>
      <c r="J114" s="829">
        <f>VLOOKUP($D$3&amp;"_"&amp;J$3,データシート2!$A:$SI,MATCH($G$2&amp;"_"&amp;$B114,データシート2!$A$1:$SI$1,0),0)</f>
        <v>0</v>
      </c>
      <c r="K114" s="830">
        <f>VLOOKUP($D$3&amp;"_"&amp;K$3,データシート2!$A:$SI,MATCH($G$2&amp;"_"&amp;$B114,データシート2!$A$1:$SI$1,0),0)</f>
        <v>0</v>
      </c>
      <c r="L114" s="830">
        <f>VLOOKUP($D$3&amp;"_"&amp;L$3,データシート2!$A:$SI,MATCH($G$2&amp;"_"&amp;$B114,データシート2!$A$1:$SI$1,0),0)</f>
        <v>0</v>
      </c>
      <c r="M114" s="830">
        <f>VLOOKUP($D$3&amp;"_"&amp;M$3,データシート2!$A:$SI,MATCH($G$2&amp;"_"&amp;$B114,データシート2!$A$1:$SI$1,0),0)</f>
        <v>0</v>
      </c>
      <c r="N114" s="830">
        <f>VLOOKUP($D$3&amp;"_"&amp;N$3,データシート2!$A:$SI,MATCH($G$2&amp;"_"&amp;$B114,データシート2!$A$1:$SI$1,0),0)</f>
        <v>0</v>
      </c>
      <c r="O114" s="830">
        <f>VLOOKUP($D$3&amp;"_"&amp;O$3,データシート2!$A:$SI,MATCH($G$2&amp;"_"&amp;$B114,データシート2!$A$1:$SI$1,0),0)</f>
        <v>0</v>
      </c>
      <c r="P114" s="830">
        <f>VLOOKUP($D$3&amp;"_"&amp;P$3,データシート2!$A:$SI,MATCH($G$2&amp;"_"&amp;$B114,データシート2!$A$1:$SI$1,0),0)</f>
        <v>0</v>
      </c>
      <c r="Q114" s="831">
        <f>VLOOKUP($D$3&amp;"_"&amp;Q$3,データシート2!$A:$SI,MATCH($G$2&amp;"_"&amp;$B114,データシート2!$A$1:$SI$1,0),0)</f>
        <v>0</v>
      </c>
      <c r="R114" s="1043">
        <f>VLOOKUP($D$3&amp;"_"&amp;R$3,データシート2!$A:$SI,MATCH($R$2&amp;"_"&amp;$B114,データシート2!$A$1:$SI$1,0),0)</f>
        <v>0</v>
      </c>
      <c r="S114" s="1044">
        <f>VLOOKUP($D$3&amp;"_"&amp;S$3,データシート2!$A:$SI,MATCH($R$2&amp;"_"&amp;$B114,データシート2!$A$1:$SI$1,0),0)</f>
        <v>0</v>
      </c>
      <c r="T114" s="1044">
        <f>VLOOKUP($D$3&amp;"_"&amp;T$3,データシート2!$A:$SI,MATCH($R$2&amp;"_"&amp;$B114,データシート2!$A$1:$SI$1,0),0)</f>
        <v>0</v>
      </c>
      <c r="U114" s="1044">
        <f>VLOOKUP($D$3&amp;"_"&amp;U$3,データシート2!$A:$SI,MATCH($R$2&amp;"_"&amp;$B114,データシート2!$A$1:$SI$1,0),0)</f>
        <v>0</v>
      </c>
      <c r="V114" s="1044">
        <f>VLOOKUP($D$3&amp;"_"&amp;V$3,データシート2!$A:$SI,MATCH($R$2&amp;"_"&amp;$B114,データシート2!$A$1:$SI$1,0),0)</f>
        <v>0</v>
      </c>
      <c r="W114" s="1044">
        <f>VLOOKUP($D$3&amp;"_"&amp;W$3,データシート2!$A:$SI,MATCH($R$2&amp;"_"&amp;$B114,データシート2!$A$1:$SI$1,0),0)</f>
        <v>0</v>
      </c>
      <c r="X114" s="1044">
        <f>VLOOKUP($D$3&amp;"_"&amp;X$3,データシート2!$A:$SI,MATCH($R$2&amp;"_"&amp;$B114,データシート2!$A$1:$SI$1,0),0)</f>
        <v>0</v>
      </c>
      <c r="Y114" s="1044">
        <f>VLOOKUP($D$3&amp;"_"&amp;Y$3,データシート2!$A:$SI,MATCH($R$2&amp;"_"&amp;$B114,データシート2!$A$1:$SI$1,0),0)</f>
        <v>0</v>
      </c>
      <c r="Z114" s="1044">
        <f>VLOOKUP($D$3&amp;"_"&amp;Z$3,データシート2!$A:$SI,MATCH($R$2&amp;"_"&amp;$B114,データシート2!$A$1:$SI$1,0),0)</f>
        <v>0</v>
      </c>
      <c r="AA114" s="1044">
        <f>VLOOKUP($D$3&amp;"_"&amp;AA$3,データシート2!$A:$SI,MATCH($R$2&amp;"_"&amp;$B114,データシート2!$A$1:$SI$1,0),0)</f>
        <v>0</v>
      </c>
      <c r="AB114" s="1045">
        <f>VLOOKUP($D$3&amp;"_"&amp;AB$3,データシート2!$A:$SI,MATCH($R$2&amp;"_"&amp;$B114,データシート2!$A$1:$SI$1,0),0)</f>
        <v>0</v>
      </c>
      <c r="AE114" s="824" t="str">
        <f t="shared" si="15"/>
        <v>O</v>
      </c>
      <c r="AF114" s="825" t="str">
        <f t="shared" si="14"/>
        <v>教育，学習支援業</v>
      </c>
      <c r="AG114" s="826" t="str">
        <f t="shared" si="12"/>
        <v/>
      </c>
      <c r="AH114" s="827" t="str">
        <f t="shared" si="12"/>
        <v/>
      </c>
      <c r="AI114" s="826" t="str">
        <f t="shared" si="12"/>
        <v/>
      </c>
      <c r="AJ114" s="828">
        <f>VLOOKUP($AG$3&amp;"_"&amp;AJ$3,データシート2!$A:$SI,MATCH($AJ$2&amp;"_"&amp;$AE114,データシート2!$A$1:$SI$1,0),0)</f>
        <v>398</v>
      </c>
      <c r="AK114" s="829">
        <f>VLOOKUP($AG$3&amp;"_"&amp;AK$3,データシート2!$A:$SI,MATCH($AJ$2&amp;"_"&amp;$AE114,データシート2!$A$1:$SI$1,0),0)</f>
        <v>394</v>
      </c>
      <c r="AL114" s="829">
        <f>VLOOKUP($AG$3&amp;"_"&amp;AL$3,データシート2!$A:$SI,MATCH($AJ$2&amp;"_"&amp;$AE114,データシート2!$A$1:$SI$1,0),0)</f>
        <v>400</v>
      </c>
      <c r="AM114" s="829">
        <f>VLOOKUP($AG$3&amp;"_"&amp;AM$3,データシート2!$A:$SI,MATCH($AJ$2&amp;"_"&amp;$AE114,データシート2!$A$1:$SI$1,0),0)</f>
        <v>401</v>
      </c>
      <c r="AN114" s="830">
        <f>VLOOKUP($AG$3&amp;"_"&amp;AN$3,データシート2!$A:$SI,MATCH($AJ$2&amp;"_"&amp;$AE114,データシート2!$A$1:$SI$1,0),0)</f>
        <v>407</v>
      </c>
      <c r="AO114" s="830">
        <f>VLOOKUP($AG$3&amp;"_"&amp;AO$3,データシート2!$A:$SI,MATCH($AJ$2&amp;"_"&amp;$AE114,データシート2!$A$1:$SI$1,0),0)</f>
        <v>403</v>
      </c>
      <c r="AP114" s="830">
        <f>VLOOKUP($AG$3&amp;"_"&amp;AP$3,データシート2!$A:$SI,MATCH($AJ$2&amp;"_"&amp;$AE114,データシート2!$A$1:$SI$1,0),0)</f>
        <v>406</v>
      </c>
      <c r="AQ114" s="830">
        <f>VLOOKUP($AG$3&amp;"_"&amp;AQ$3,データシート2!$A:$SI,MATCH($AJ$2&amp;"_"&amp;$AE114,データシート2!$A$1:$SI$1,0),0)</f>
        <v>404</v>
      </c>
      <c r="AR114" s="830">
        <f>VLOOKUP($AG$3&amp;"_"&amp;AR$3,データシート2!$A:$SI,MATCH($AJ$2&amp;"_"&amp;$AE114,データシート2!$A$1:$SI$1,0),0)</f>
        <v>400</v>
      </c>
      <c r="AS114" s="831">
        <f>VLOOKUP($AG$3&amp;"_"&amp;AS$3,データシート2!$A:$SI,MATCH($AJ$2&amp;"_"&amp;$AE114,データシート2!$A$1:$SI$1,0),0)</f>
        <v>398</v>
      </c>
      <c r="AT114" s="829">
        <f>VLOOKUP($AG$3&amp;"_"&amp;AT$3,データシート2!$A:$SI,MATCH($AT$2&amp;"_"&amp;$AE114,データシート2!$A$1:$SI$1,0),0)</f>
        <v>3553.6259999999979</v>
      </c>
      <c r="AU114" s="829">
        <f>VLOOKUP($AG$3&amp;"_"&amp;AU$3,データシート2!$A:$SI,MATCH($AT$2&amp;"_"&amp;$AE114,データシート2!$A$1:$SI$1,0),0)</f>
        <v>3533.89</v>
      </c>
      <c r="AV114" s="829">
        <f>VLOOKUP($AG$3&amp;"_"&amp;AV$3,データシート2!$A:$SI,MATCH($AT$2&amp;"_"&amp;$AE114,データシート2!$A$1:$SI$1,0),0)</f>
        <v>3292.3069999999998</v>
      </c>
      <c r="AW114" s="829">
        <f>VLOOKUP($AG$3&amp;"_"&amp;AW$3,データシート2!$A:$SI,MATCH($AT$2&amp;"_"&amp;$AE114,データシート2!$A$1:$SI$1,0),0)</f>
        <v>3883.1619999999998</v>
      </c>
      <c r="AX114" s="829">
        <f>VLOOKUP($AG$3&amp;"_"&amp;AX$3,データシート2!$A:$SI,MATCH($AT$2&amp;"_"&amp;$AE114,データシート2!$A$1:$SI$1,0),0)</f>
        <v>4330.9269999999997</v>
      </c>
      <c r="AY114" s="829">
        <f>VLOOKUP($AG$3&amp;"_"&amp;AY$3,データシート2!$A:$SI,MATCH($AT$2&amp;"_"&amp;$AE114,データシート2!$A$1:$SI$1,0),0)</f>
        <v>4246.6139999999996</v>
      </c>
      <c r="AZ114" s="829">
        <f>VLOOKUP($AG$3&amp;"_"&amp;AZ$3,データシート2!$A:$SI,MATCH($AT$2&amp;"_"&amp;$AE114,データシート2!$A$1:$SI$1,0),0)</f>
        <v>4144.7280000000001</v>
      </c>
      <c r="BA114" s="829">
        <f>VLOOKUP($AG$3&amp;"_"&amp;BA$3,データシート2!$A:$SI,MATCH($AT$2&amp;"_"&amp;$AE114,データシート2!$A$1:$SI$1,0),0)</f>
        <v>4071.473</v>
      </c>
      <c r="BB114" s="829">
        <f>VLOOKUP($AG$3&amp;"_"&amp;BB$3,データシート2!$A:$SI,MATCH($AT$2&amp;"_"&amp;$AE114,データシート2!$A$1:$SI$1,0),0)</f>
        <v>4037.0390000000002</v>
      </c>
      <c r="BC114" s="832">
        <f>VLOOKUP($AG$3&amp;"_"&amp;BC$3,データシート2!$A:$SI,MATCH($AT$2&amp;"_"&amp;$AE114,データシート2!$A$1:$SI$1,0),0)</f>
        <v>3827.0070000000001</v>
      </c>
    </row>
    <row r="115" spans="2:55" s="842" customFormat="1" ht="16.5" customHeight="1">
      <c r="B115" s="833"/>
      <c r="C115" s="834">
        <v>81</v>
      </c>
      <c r="D115" s="835" t="s">
        <v>416</v>
      </c>
      <c r="E115" s="834"/>
      <c r="F115" s="836"/>
      <c r="G115" s="853">
        <f>VLOOKUP($D$3&amp;"_"&amp;G$3,データシート2!$A:$SI,MATCH($G$2&amp;"_"&amp;$C115,データシート2!$A$1:$SI$1,0),0)</f>
        <v>0</v>
      </c>
      <c r="H115" s="838">
        <f>VLOOKUP($D$3&amp;"_"&amp;H$3,データシート2!$A:$SI,MATCH($G$2&amp;"_"&amp;$C115,データシート2!$A$1:$SI$1,0),0)</f>
        <v>0</v>
      </c>
      <c r="I115" s="838">
        <f>VLOOKUP($D$3&amp;"_"&amp;I$3,データシート2!$A:$SI,MATCH($G$2&amp;"_"&amp;$C115,データシート2!$A$1:$SI$1,0),0)</f>
        <v>0</v>
      </c>
      <c r="J115" s="838">
        <f>VLOOKUP($D$3&amp;"_"&amp;J$3,データシート2!$A:$SI,MATCH($G$2&amp;"_"&amp;$C115,データシート2!$A$1:$SI$1,0),0)</f>
        <v>0</v>
      </c>
      <c r="K115" s="839">
        <f>VLOOKUP($D$3&amp;"_"&amp;K$3,データシート2!$A:$SI,MATCH($G$2&amp;"_"&amp;$C115,データシート2!$A$1:$SI$1,0),0)</f>
        <v>0</v>
      </c>
      <c r="L115" s="839">
        <f>VLOOKUP($D$3&amp;"_"&amp;L$3,データシート2!$A:$SI,MATCH($G$2&amp;"_"&amp;$C115,データシート2!$A$1:$SI$1,0),0)</f>
        <v>0</v>
      </c>
      <c r="M115" s="839">
        <f>VLOOKUP($D$3&amp;"_"&amp;M$3,データシート2!$A:$SI,MATCH($G$2&amp;"_"&amp;$C115,データシート2!$A$1:$SI$1,0),0)</f>
        <v>0</v>
      </c>
      <c r="N115" s="839">
        <f>VLOOKUP($D$3&amp;"_"&amp;N$3,データシート2!$A:$SI,MATCH($G$2&amp;"_"&amp;$C115,データシート2!$A$1:$SI$1,0),0)</f>
        <v>0</v>
      </c>
      <c r="O115" s="839">
        <f>VLOOKUP($D$3&amp;"_"&amp;O$3,データシート2!$A:$SI,MATCH($G$2&amp;"_"&amp;$C115,データシート2!$A$1:$SI$1,0),0)</f>
        <v>0</v>
      </c>
      <c r="P115" s="839">
        <f>VLOOKUP($D$3&amp;"_"&amp;P$3,データシート2!$A:$SI,MATCH($G$2&amp;"_"&amp;$C115,データシート2!$A$1:$SI$1,0),0)</f>
        <v>0</v>
      </c>
      <c r="Q115" s="840">
        <f>VLOOKUP($D$3&amp;"_"&amp;Q$3,データシート2!$A:$SI,MATCH($G$2&amp;"_"&amp;$C115,データシート2!$A$1:$SI$1,0),0)</f>
        <v>0</v>
      </c>
      <c r="R115" s="1052">
        <f>VLOOKUP($D$3&amp;"_"&amp;R$3,データシート2!$A:$SI,MATCH($R$2&amp;"_"&amp;$C115,データシート2!$A$1:$SI$1,0),0)</f>
        <v>0</v>
      </c>
      <c r="S115" s="1047">
        <f>VLOOKUP($D$3&amp;"_"&amp;S$3,データシート2!$A:$SI,MATCH($R$2&amp;"_"&amp;$C115,データシート2!$A$1:$SI$1,0),0)</f>
        <v>0</v>
      </c>
      <c r="T115" s="1047">
        <f>VLOOKUP($D$3&amp;"_"&amp;T$3,データシート2!$A:$SI,MATCH($R$2&amp;"_"&amp;$C115,データシート2!$A$1:$SI$1,0),0)</f>
        <v>0</v>
      </c>
      <c r="U115" s="1047">
        <f>VLOOKUP($D$3&amp;"_"&amp;U$3,データシート2!$A:$SI,MATCH($R$2&amp;"_"&amp;$C115,データシート2!$A$1:$SI$1,0),0)</f>
        <v>0</v>
      </c>
      <c r="V115" s="1047">
        <f>VLOOKUP($D$3&amp;"_"&amp;V$3,データシート2!$A:$SI,MATCH($R$2&amp;"_"&amp;$C115,データシート2!$A$1:$SI$1,0),0)</f>
        <v>0</v>
      </c>
      <c r="W115" s="1047">
        <f>VLOOKUP($D$3&amp;"_"&amp;W$3,データシート2!$A:$SI,MATCH($R$2&amp;"_"&amp;$C115,データシート2!$A$1:$SI$1,0),0)</f>
        <v>0</v>
      </c>
      <c r="X115" s="1047">
        <f>VLOOKUP($D$3&amp;"_"&amp;X$3,データシート2!$A:$SI,MATCH($R$2&amp;"_"&amp;$C115,データシート2!$A$1:$SI$1,0),0)</f>
        <v>0</v>
      </c>
      <c r="Y115" s="1047">
        <f>VLOOKUP($D$3&amp;"_"&amp;Y$3,データシート2!$A:$SI,MATCH($R$2&amp;"_"&amp;$C115,データシート2!$A$1:$SI$1,0),0)</f>
        <v>0</v>
      </c>
      <c r="Z115" s="1047">
        <f>VLOOKUP($D$3&amp;"_"&amp;Z$3,データシート2!$A:$SI,MATCH($R$2&amp;"_"&amp;$C115,データシート2!$A$1:$SI$1,0),0)</f>
        <v>0</v>
      </c>
      <c r="AA115" s="1047">
        <f>VLOOKUP($D$3&amp;"_"&amp;AA$3,データシート2!$A:$SI,MATCH($R$2&amp;"_"&amp;$C115,データシート2!$A$1:$SI$1,0),0)</f>
        <v>0</v>
      </c>
      <c r="AB115" s="1048">
        <f>VLOOKUP($D$3&amp;"_"&amp;AB$3,データシート2!$A:$SI,MATCH($R$2&amp;"_"&amp;$C115,データシート2!$A$1:$SI$1,0),0)</f>
        <v>0</v>
      </c>
      <c r="AE115" s="833" t="str">
        <f t="shared" si="15"/>
        <v/>
      </c>
      <c r="AF115" s="834">
        <f t="shared" si="14"/>
        <v>81</v>
      </c>
      <c r="AG115" s="835" t="str">
        <f t="shared" si="12"/>
        <v>学校教育</v>
      </c>
      <c r="AH115" s="834" t="str">
        <f t="shared" si="12"/>
        <v/>
      </c>
      <c r="AI115" s="836" t="str">
        <f t="shared" si="12"/>
        <v/>
      </c>
      <c r="AJ115" s="853">
        <f>VLOOKUP($AG$3&amp;"_"&amp;AJ$3,データシート2!$A:$SI,MATCH($AJ$2&amp;"_"&amp;$AF115,データシート2!$A$1:$SI$1,0),0)</f>
        <v>356</v>
      </c>
      <c r="AK115" s="838">
        <f>VLOOKUP($AG$3&amp;"_"&amp;AK$3,データシート2!$A:$SI,MATCH($AJ$2&amp;"_"&amp;$AF115,データシート2!$A$1:$SI$1,0),0)</f>
        <v>355</v>
      </c>
      <c r="AL115" s="838">
        <f>VLOOKUP($AG$3&amp;"_"&amp;AL$3,データシート2!$A:$SI,MATCH($AJ$2&amp;"_"&amp;$AF115,データシート2!$A$1:$SI$1,0),0)</f>
        <v>365</v>
      </c>
      <c r="AM115" s="838">
        <f>VLOOKUP($AG$3&amp;"_"&amp;AM$3,データシート2!$A:$SI,MATCH($AJ$2&amp;"_"&amp;$AF115,データシート2!$A$1:$SI$1,0),0)</f>
        <v>367</v>
      </c>
      <c r="AN115" s="839">
        <f>VLOOKUP($AG$3&amp;"_"&amp;AN$3,データシート2!$A:$SI,MATCH($AJ$2&amp;"_"&amp;$AF115,データシート2!$A$1:$SI$1,0),0)</f>
        <v>367</v>
      </c>
      <c r="AO115" s="839">
        <f>VLOOKUP($AG$3&amp;"_"&amp;AO$3,データシート2!$A:$SI,MATCH($AJ$2&amp;"_"&amp;$AF115,データシート2!$A$1:$SI$1,0),0)</f>
        <v>361</v>
      </c>
      <c r="AP115" s="839">
        <f>VLOOKUP($AG$3&amp;"_"&amp;AP$3,データシート2!$A:$SI,MATCH($AJ$2&amp;"_"&amp;$AF115,データシート2!$A$1:$SI$1,0),0)</f>
        <v>364</v>
      </c>
      <c r="AQ115" s="839">
        <f>VLOOKUP($AG$3&amp;"_"&amp;AQ$3,データシート2!$A:$SI,MATCH($AJ$2&amp;"_"&amp;$AF115,データシート2!$A$1:$SI$1,0),0)</f>
        <v>362</v>
      </c>
      <c r="AR115" s="839">
        <f>VLOOKUP($AG$3&amp;"_"&amp;AR$3,データシート2!$A:$SI,MATCH($AJ$2&amp;"_"&amp;$AF115,データシート2!$A$1:$SI$1,0),0)</f>
        <v>361</v>
      </c>
      <c r="AS115" s="840">
        <f>VLOOKUP($AG$3&amp;"_"&amp;AS$3,データシート2!$A:$SI,MATCH($AJ$2&amp;"_"&amp;$AF115,データシート2!$A$1:$SI$1,0),0)</f>
        <v>359</v>
      </c>
      <c r="AT115" s="838">
        <f>VLOOKUP($AG$3&amp;"_"&amp;AT$3,データシート2!$A:$SI,MATCH($AT$2&amp;"_"&amp;$AF115,データシート2!$A$1:$SI$1,0),0)</f>
        <v>3328.1189999999983</v>
      </c>
      <c r="AU115" s="838">
        <f>VLOOKUP($AG$3&amp;"_"&amp;AU$3,データシート2!$A:$SI,MATCH($AT$2&amp;"_"&amp;$AF115,データシート2!$A$1:$SI$1,0),0)</f>
        <v>3307.5210000000002</v>
      </c>
      <c r="AV115" s="838">
        <f>VLOOKUP($AG$3&amp;"_"&amp;AV$3,データシート2!$A:$SI,MATCH($AT$2&amp;"_"&amp;$AF115,データシート2!$A$1:$SI$1,0),0)</f>
        <v>3110.58</v>
      </c>
      <c r="AW115" s="838">
        <f>VLOOKUP($AG$3&amp;"_"&amp;AW$3,データシート2!$A:$SI,MATCH($AT$2&amp;"_"&amp;$AF115,データシート2!$A$1:$SI$1,0),0)</f>
        <v>3686.2260000000001</v>
      </c>
      <c r="AX115" s="838">
        <f>VLOOKUP($AG$3&amp;"_"&amp;AX$3,データシート2!$A:$SI,MATCH($AT$2&amp;"_"&amp;$AF115,データシート2!$A$1:$SI$1,0),0)</f>
        <v>4095.01</v>
      </c>
      <c r="AY115" s="838">
        <f>VLOOKUP($AG$3&amp;"_"&amp;AY$3,データシート2!$A:$SI,MATCH($AT$2&amp;"_"&amp;$AF115,データシート2!$A$1:$SI$1,0),0)</f>
        <v>3987.0590000000002</v>
      </c>
      <c r="AZ115" s="838">
        <f>VLOOKUP($AG$3&amp;"_"&amp;AZ$3,データシート2!$A:$SI,MATCH($AT$2&amp;"_"&amp;$AF115,データシート2!$A$1:$SI$1,0),0)</f>
        <v>3894.97</v>
      </c>
      <c r="BA115" s="838">
        <f>VLOOKUP($AG$3&amp;"_"&amp;BA$3,データシート2!$A:$SI,MATCH($AT$2&amp;"_"&amp;$AF115,データシート2!$A$1:$SI$1,0),0)</f>
        <v>3833.2020000000002</v>
      </c>
      <c r="BB115" s="838">
        <f>VLOOKUP($AG$3&amp;"_"&amp;BB$3,データシート2!$A:$SI,MATCH($AT$2&amp;"_"&amp;$AF115,データシート2!$A$1:$SI$1,0),0)</f>
        <v>3820.75</v>
      </c>
      <c r="BC115" s="841">
        <f>VLOOKUP($AG$3&amp;"_"&amp;BC$3,データシート2!$A:$SI,MATCH($AT$2&amp;"_"&amp;$AF115,データシート2!$A$1:$SI$1,0),0)</f>
        <v>3607.1790000000001</v>
      </c>
    </row>
    <row r="116" spans="2:55" s="842" customFormat="1" ht="16.5" customHeight="1">
      <c r="B116" s="844"/>
      <c r="C116" s="845">
        <v>82</v>
      </c>
      <c r="D116" s="846" t="s">
        <v>417</v>
      </c>
      <c r="E116" s="845"/>
      <c r="F116" s="847"/>
      <c r="G116" s="848">
        <f>VLOOKUP($D$3&amp;"_"&amp;G$3,データシート2!$A:$SI,MATCH($G$2&amp;"_"&amp;$C116,データシート2!$A$1:$SI$1,0),0)</f>
        <v>0</v>
      </c>
      <c r="H116" s="849">
        <f>VLOOKUP($D$3&amp;"_"&amp;H$3,データシート2!$A:$SI,MATCH($G$2&amp;"_"&amp;$C116,データシート2!$A$1:$SI$1,0),0)</f>
        <v>0</v>
      </c>
      <c r="I116" s="849">
        <f>VLOOKUP($D$3&amp;"_"&amp;I$3,データシート2!$A:$SI,MATCH($G$2&amp;"_"&amp;$C116,データシート2!$A$1:$SI$1,0),0)</f>
        <v>0</v>
      </c>
      <c r="J116" s="849">
        <f>VLOOKUP($D$3&amp;"_"&amp;J$3,データシート2!$A:$SI,MATCH($G$2&amp;"_"&amp;$C116,データシート2!$A$1:$SI$1,0),0)</f>
        <v>0</v>
      </c>
      <c r="K116" s="850">
        <f>VLOOKUP($D$3&amp;"_"&amp;K$3,データシート2!$A:$SI,MATCH($G$2&amp;"_"&amp;$C116,データシート2!$A$1:$SI$1,0),0)</f>
        <v>0</v>
      </c>
      <c r="L116" s="850">
        <f>VLOOKUP($D$3&amp;"_"&amp;L$3,データシート2!$A:$SI,MATCH($G$2&amp;"_"&amp;$C116,データシート2!$A$1:$SI$1,0),0)</f>
        <v>0</v>
      </c>
      <c r="M116" s="850">
        <f>VLOOKUP($D$3&amp;"_"&amp;M$3,データシート2!$A:$SI,MATCH($G$2&amp;"_"&amp;$C116,データシート2!$A$1:$SI$1,0),0)</f>
        <v>0</v>
      </c>
      <c r="N116" s="850">
        <f>VLOOKUP($D$3&amp;"_"&amp;N$3,データシート2!$A:$SI,MATCH($G$2&amp;"_"&amp;$C116,データシート2!$A$1:$SI$1,0),0)</f>
        <v>0</v>
      </c>
      <c r="O116" s="850">
        <f>VLOOKUP($D$3&amp;"_"&amp;O$3,データシート2!$A:$SI,MATCH($G$2&amp;"_"&amp;$C116,データシート2!$A$1:$SI$1,0),0)</f>
        <v>0</v>
      </c>
      <c r="P116" s="850">
        <f>VLOOKUP($D$3&amp;"_"&amp;P$3,データシート2!$A:$SI,MATCH($G$2&amp;"_"&amp;$C116,データシート2!$A$1:$SI$1,0),0)</f>
        <v>0</v>
      </c>
      <c r="Q116" s="851">
        <f>VLOOKUP($D$3&amp;"_"&amp;Q$3,データシート2!$A:$SI,MATCH($G$2&amp;"_"&amp;$C116,データシート2!$A$1:$SI$1,0),0)</f>
        <v>0</v>
      </c>
      <c r="R116" s="1049">
        <f>VLOOKUP($D$3&amp;"_"&amp;R$3,データシート2!$A:$SI,MATCH($R$2&amp;"_"&amp;$C116,データシート2!$A$1:$SI$1,0),0)</f>
        <v>0</v>
      </c>
      <c r="S116" s="1050">
        <f>VLOOKUP($D$3&amp;"_"&amp;S$3,データシート2!$A:$SI,MATCH($R$2&amp;"_"&amp;$C116,データシート2!$A$1:$SI$1,0),0)</f>
        <v>0</v>
      </c>
      <c r="T116" s="1050">
        <f>VLOOKUP($D$3&amp;"_"&amp;T$3,データシート2!$A:$SI,MATCH($R$2&amp;"_"&amp;$C116,データシート2!$A$1:$SI$1,0),0)</f>
        <v>0</v>
      </c>
      <c r="U116" s="1050">
        <f>VLOOKUP($D$3&amp;"_"&amp;U$3,データシート2!$A:$SI,MATCH($R$2&amp;"_"&amp;$C116,データシート2!$A$1:$SI$1,0),0)</f>
        <v>0</v>
      </c>
      <c r="V116" s="1050">
        <f>VLOOKUP($D$3&amp;"_"&amp;V$3,データシート2!$A:$SI,MATCH($R$2&amp;"_"&amp;$C116,データシート2!$A$1:$SI$1,0),0)</f>
        <v>0</v>
      </c>
      <c r="W116" s="1050">
        <f>VLOOKUP($D$3&amp;"_"&amp;W$3,データシート2!$A:$SI,MATCH($R$2&amp;"_"&amp;$C116,データシート2!$A$1:$SI$1,0),0)</f>
        <v>0</v>
      </c>
      <c r="X116" s="1050">
        <f>VLOOKUP($D$3&amp;"_"&amp;X$3,データシート2!$A:$SI,MATCH($R$2&amp;"_"&amp;$C116,データシート2!$A$1:$SI$1,0),0)</f>
        <v>0</v>
      </c>
      <c r="Y116" s="1050">
        <f>VLOOKUP($D$3&amp;"_"&amp;Y$3,データシート2!$A:$SI,MATCH($R$2&amp;"_"&amp;$C116,データシート2!$A$1:$SI$1,0),0)</f>
        <v>0</v>
      </c>
      <c r="Z116" s="1050">
        <f>VLOOKUP($D$3&amp;"_"&amp;Z$3,データシート2!$A:$SI,MATCH($R$2&amp;"_"&amp;$C116,データシート2!$A$1:$SI$1,0),0)</f>
        <v>0</v>
      </c>
      <c r="AA116" s="1050">
        <f>VLOOKUP($D$3&amp;"_"&amp;AA$3,データシート2!$A:$SI,MATCH($R$2&amp;"_"&amp;$C116,データシート2!$A$1:$SI$1,0),0)</f>
        <v>0</v>
      </c>
      <c r="AB116" s="1051">
        <f>VLOOKUP($D$3&amp;"_"&amp;AB$3,データシート2!$A:$SI,MATCH($R$2&amp;"_"&amp;$C116,データシート2!$A$1:$SI$1,0),0)</f>
        <v>0</v>
      </c>
      <c r="AE116" s="844" t="str">
        <f t="shared" si="15"/>
        <v/>
      </c>
      <c r="AF116" s="845">
        <f t="shared" si="14"/>
        <v>82</v>
      </c>
      <c r="AG116" s="846" t="str">
        <f t="shared" si="12"/>
        <v>その他の教育，学習支援業</v>
      </c>
      <c r="AH116" s="845" t="str">
        <f t="shared" si="12"/>
        <v/>
      </c>
      <c r="AI116" s="847" t="str">
        <f t="shared" si="12"/>
        <v/>
      </c>
      <c r="AJ116" s="848">
        <f>VLOOKUP($AG$3&amp;"_"&amp;AJ$3,データシート2!$A:$SI,MATCH($AJ$2&amp;"_"&amp;$AF116,データシート2!$A$1:$SI$1,0),0)</f>
        <v>42</v>
      </c>
      <c r="AK116" s="849">
        <f>VLOOKUP($AG$3&amp;"_"&amp;AK$3,データシート2!$A:$SI,MATCH($AJ$2&amp;"_"&amp;$AF116,データシート2!$A$1:$SI$1,0),0)</f>
        <v>39</v>
      </c>
      <c r="AL116" s="849">
        <f>VLOOKUP($AG$3&amp;"_"&amp;AL$3,データシート2!$A:$SI,MATCH($AJ$2&amp;"_"&amp;$AF116,データシート2!$A$1:$SI$1,0),0)</f>
        <v>35</v>
      </c>
      <c r="AM116" s="849">
        <f>VLOOKUP($AG$3&amp;"_"&amp;AM$3,データシート2!$A:$SI,MATCH($AJ$2&amp;"_"&amp;$AF116,データシート2!$A$1:$SI$1,0),0)</f>
        <v>34</v>
      </c>
      <c r="AN116" s="850">
        <f>VLOOKUP($AG$3&amp;"_"&amp;AN$3,データシート2!$A:$SI,MATCH($AJ$2&amp;"_"&amp;$AF116,データシート2!$A$1:$SI$1,0),0)</f>
        <v>40</v>
      </c>
      <c r="AO116" s="850">
        <f>VLOOKUP($AG$3&amp;"_"&amp;AO$3,データシート2!$A:$SI,MATCH($AJ$2&amp;"_"&amp;$AF116,データシート2!$A$1:$SI$1,0),0)</f>
        <v>42</v>
      </c>
      <c r="AP116" s="850">
        <f>VLOOKUP($AG$3&amp;"_"&amp;AP$3,データシート2!$A:$SI,MATCH($AJ$2&amp;"_"&amp;$AF116,データシート2!$A$1:$SI$1,0),0)</f>
        <v>42</v>
      </c>
      <c r="AQ116" s="850">
        <f>VLOOKUP($AG$3&amp;"_"&amp;AQ$3,データシート2!$A:$SI,MATCH($AJ$2&amp;"_"&amp;$AF116,データシート2!$A$1:$SI$1,0),0)</f>
        <v>42</v>
      </c>
      <c r="AR116" s="850">
        <f>VLOOKUP($AG$3&amp;"_"&amp;AR$3,データシート2!$A:$SI,MATCH($AJ$2&amp;"_"&amp;$AF116,データシート2!$A$1:$SI$1,0),0)</f>
        <v>39</v>
      </c>
      <c r="AS116" s="851">
        <f>VLOOKUP($AG$3&amp;"_"&amp;AS$3,データシート2!$A:$SI,MATCH($AJ$2&amp;"_"&amp;$AF116,データシート2!$A$1:$SI$1,0),0)</f>
        <v>39</v>
      </c>
      <c r="AT116" s="849">
        <f>VLOOKUP($AG$3&amp;"_"&amp;AT$3,データシート2!$A:$SI,MATCH($AT$2&amp;"_"&amp;$AF116,データシート2!$A$1:$SI$1,0),0)</f>
        <v>225.50700000000001</v>
      </c>
      <c r="AU116" s="849">
        <f>VLOOKUP($AG$3&amp;"_"&amp;AU$3,データシート2!$A:$SI,MATCH($AT$2&amp;"_"&amp;$AF116,データシート2!$A$1:$SI$1,0),0)</f>
        <v>226.369</v>
      </c>
      <c r="AV116" s="849">
        <f>VLOOKUP($AG$3&amp;"_"&amp;AV$3,データシート2!$A:$SI,MATCH($AT$2&amp;"_"&amp;$AF116,データシート2!$A$1:$SI$1,0),0)</f>
        <v>181.727</v>
      </c>
      <c r="AW116" s="849">
        <f>VLOOKUP($AG$3&amp;"_"&amp;AW$3,データシート2!$A:$SI,MATCH($AT$2&amp;"_"&amp;$AF116,データシート2!$A$1:$SI$1,0),0)</f>
        <v>196.93600000000001</v>
      </c>
      <c r="AX116" s="849">
        <f>VLOOKUP($AG$3&amp;"_"&amp;AX$3,データシート2!$A:$SI,MATCH($AT$2&amp;"_"&amp;$AF116,データシート2!$A$1:$SI$1,0),0)</f>
        <v>235.917</v>
      </c>
      <c r="AY116" s="849">
        <f>VLOOKUP($AG$3&amp;"_"&amp;AY$3,データシート2!$A:$SI,MATCH($AT$2&amp;"_"&amp;$AF116,データシート2!$A$1:$SI$1,0),0)</f>
        <v>259.55500000000001</v>
      </c>
      <c r="AZ116" s="849">
        <f>VLOOKUP($AG$3&amp;"_"&amp;AZ$3,データシート2!$A:$SI,MATCH($AT$2&amp;"_"&amp;$AF116,データシート2!$A$1:$SI$1,0),0)</f>
        <v>249.75800000000001</v>
      </c>
      <c r="BA116" s="849">
        <f>VLOOKUP($AG$3&amp;"_"&amp;BA$3,データシート2!$A:$SI,MATCH($AT$2&amp;"_"&amp;$AF116,データシート2!$A$1:$SI$1,0),0)</f>
        <v>238.27099999999999</v>
      </c>
      <c r="BB116" s="849">
        <f>VLOOKUP($AG$3&amp;"_"&amp;BB$3,データシート2!$A:$SI,MATCH($AT$2&amp;"_"&amp;$AF116,データシート2!$A$1:$SI$1,0),0)</f>
        <v>216.28899999999999</v>
      </c>
      <c r="BC116" s="852">
        <f>VLOOKUP($AG$3&amp;"_"&amp;BC$3,データシート2!$A:$SI,MATCH($AT$2&amp;"_"&amp;$AF116,データシート2!$A$1:$SI$1,0),0)</f>
        <v>219.828</v>
      </c>
    </row>
    <row r="117" spans="2:55" s="23" customFormat="1" ht="20.45" customHeight="1">
      <c r="B117" s="824" t="s">
        <v>418</v>
      </c>
      <c r="C117" s="825" t="s">
        <v>419</v>
      </c>
      <c r="D117" s="826"/>
      <c r="E117" s="827"/>
      <c r="F117" s="826"/>
      <c r="G117" s="828">
        <f>VLOOKUP($D$3&amp;"_"&amp;G$3,データシート2!$A:$SI,MATCH($G$2&amp;"_"&amp;$B117,データシート2!$A$1:$SI$1,0),0)</f>
        <v>0</v>
      </c>
      <c r="H117" s="829">
        <f>VLOOKUP($D$3&amp;"_"&amp;H$3,データシート2!$A:$SI,MATCH($G$2&amp;"_"&amp;$B117,データシート2!$A$1:$SI$1,0),0)</f>
        <v>0</v>
      </c>
      <c r="I117" s="829">
        <f>VLOOKUP($D$3&amp;"_"&amp;I$3,データシート2!$A:$SI,MATCH($G$2&amp;"_"&amp;$B117,データシート2!$A$1:$SI$1,0),0)</f>
        <v>0</v>
      </c>
      <c r="J117" s="829">
        <f>VLOOKUP($D$3&amp;"_"&amp;J$3,データシート2!$A:$SI,MATCH($G$2&amp;"_"&amp;$B117,データシート2!$A$1:$SI$1,0),0)</f>
        <v>0</v>
      </c>
      <c r="K117" s="830">
        <f>VLOOKUP($D$3&amp;"_"&amp;K$3,データシート2!$A:$SI,MATCH($G$2&amp;"_"&amp;$B117,データシート2!$A$1:$SI$1,0),0)</f>
        <v>0</v>
      </c>
      <c r="L117" s="830">
        <f>VLOOKUP($D$3&amp;"_"&amp;L$3,データシート2!$A:$SI,MATCH($G$2&amp;"_"&amp;$B117,データシート2!$A$1:$SI$1,0),0)</f>
        <v>0</v>
      </c>
      <c r="M117" s="830">
        <f>VLOOKUP($D$3&amp;"_"&amp;M$3,データシート2!$A:$SI,MATCH($G$2&amp;"_"&amp;$B117,データシート2!$A$1:$SI$1,0),0)</f>
        <v>0</v>
      </c>
      <c r="N117" s="830">
        <f>VLOOKUP($D$3&amp;"_"&amp;N$3,データシート2!$A:$SI,MATCH($G$2&amp;"_"&amp;$B117,データシート2!$A$1:$SI$1,0),0)</f>
        <v>0</v>
      </c>
      <c r="O117" s="830">
        <f>VLOOKUP($D$3&amp;"_"&amp;O$3,データシート2!$A:$SI,MATCH($G$2&amp;"_"&amp;$B117,データシート2!$A$1:$SI$1,0),0)</f>
        <v>0</v>
      </c>
      <c r="P117" s="830">
        <f>VLOOKUP($D$3&amp;"_"&amp;P$3,データシート2!$A:$SI,MATCH($G$2&amp;"_"&amp;$B117,データシート2!$A$1:$SI$1,0),0)</f>
        <v>0</v>
      </c>
      <c r="Q117" s="831">
        <f>VLOOKUP($D$3&amp;"_"&amp;Q$3,データシート2!$A:$SI,MATCH($G$2&amp;"_"&amp;$B117,データシート2!$A$1:$SI$1,0),0)</f>
        <v>0</v>
      </c>
      <c r="R117" s="1043">
        <f>VLOOKUP($D$3&amp;"_"&amp;R$3,データシート2!$A:$SI,MATCH($R$2&amp;"_"&amp;$B117,データシート2!$A$1:$SI$1,0),0)</f>
        <v>0</v>
      </c>
      <c r="S117" s="1044">
        <f>VLOOKUP($D$3&amp;"_"&amp;S$3,データシート2!$A:$SI,MATCH($R$2&amp;"_"&amp;$B117,データシート2!$A$1:$SI$1,0),0)</f>
        <v>0</v>
      </c>
      <c r="T117" s="1044">
        <f>VLOOKUP($D$3&amp;"_"&amp;T$3,データシート2!$A:$SI,MATCH($R$2&amp;"_"&amp;$B117,データシート2!$A$1:$SI$1,0),0)</f>
        <v>0</v>
      </c>
      <c r="U117" s="1044">
        <f>VLOOKUP($D$3&amp;"_"&amp;U$3,データシート2!$A:$SI,MATCH($R$2&amp;"_"&amp;$B117,データシート2!$A$1:$SI$1,0),0)</f>
        <v>0</v>
      </c>
      <c r="V117" s="1044">
        <f>VLOOKUP($D$3&amp;"_"&amp;V$3,データシート2!$A:$SI,MATCH($R$2&amp;"_"&amp;$B117,データシート2!$A$1:$SI$1,0),0)</f>
        <v>0</v>
      </c>
      <c r="W117" s="1044">
        <f>VLOOKUP($D$3&amp;"_"&amp;W$3,データシート2!$A:$SI,MATCH($R$2&amp;"_"&amp;$B117,データシート2!$A$1:$SI$1,0),0)</f>
        <v>0</v>
      </c>
      <c r="X117" s="1044">
        <f>VLOOKUP($D$3&amp;"_"&amp;X$3,データシート2!$A:$SI,MATCH($R$2&amp;"_"&amp;$B117,データシート2!$A$1:$SI$1,0),0)</f>
        <v>0</v>
      </c>
      <c r="Y117" s="1044">
        <f>VLOOKUP($D$3&amp;"_"&amp;Y$3,データシート2!$A:$SI,MATCH($R$2&amp;"_"&amp;$B117,データシート2!$A$1:$SI$1,0),0)</f>
        <v>0</v>
      </c>
      <c r="Z117" s="1044">
        <f>VLOOKUP($D$3&amp;"_"&amp;Z$3,データシート2!$A:$SI,MATCH($R$2&amp;"_"&amp;$B117,データシート2!$A$1:$SI$1,0),0)</f>
        <v>0</v>
      </c>
      <c r="AA117" s="1044">
        <f>VLOOKUP($D$3&amp;"_"&amp;AA$3,データシート2!$A:$SI,MATCH($R$2&amp;"_"&amp;$B117,データシート2!$A$1:$SI$1,0),0)</f>
        <v>0</v>
      </c>
      <c r="AB117" s="1045">
        <f>VLOOKUP($D$3&amp;"_"&amp;AB$3,データシート2!$A:$SI,MATCH($R$2&amp;"_"&amp;$B117,データシート2!$A$1:$SI$1,0),0)</f>
        <v>0</v>
      </c>
      <c r="AE117" s="824" t="str">
        <f t="shared" si="15"/>
        <v>P</v>
      </c>
      <c r="AF117" s="825" t="str">
        <f t="shared" si="14"/>
        <v>医療，福祉</v>
      </c>
      <c r="AG117" s="826" t="str">
        <f t="shared" si="12"/>
        <v/>
      </c>
      <c r="AH117" s="827" t="str">
        <f t="shared" si="12"/>
        <v/>
      </c>
      <c r="AI117" s="826" t="str">
        <f t="shared" si="12"/>
        <v/>
      </c>
      <c r="AJ117" s="828">
        <f>VLOOKUP($AG$3&amp;"_"&amp;AJ$3,データシート2!$A:$SI,MATCH($AJ$2&amp;"_"&amp;$AE117,データシート2!$A$1:$SI$1,0),0)</f>
        <v>677</v>
      </c>
      <c r="AK117" s="829">
        <f>VLOOKUP($AG$3&amp;"_"&amp;AK$3,データシート2!$A:$SI,MATCH($AJ$2&amp;"_"&amp;$AE117,データシート2!$A$1:$SI$1,0),0)</f>
        <v>715</v>
      </c>
      <c r="AL117" s="829">
        <f>VLOOKUP($AG$3&amp;"_"&amp;AL$3,データシート2!$A:$SI,MATCH($AJ$2&amp;"_"&amp;$AE117,データシート2!$A$1:$SI$1,0),0)</f>
        <v>697</v>
      </c>
      <c r="AM117" s="829">
        <f>VLOOKUP($AG$3&amp;"_"&amp;AM$3,データシート2!$A:$SI,MATCH($AJ$2&amp;"_"&amp;$AE117,データシート2!$A$1:$SI$1,0),0)</f>
        <v>738</v>
      </c>
      <c r="AN117" s="830">
        <f>VLOOKUP($AG$3&amp;"_"&amp;AN$3,データシート2!$A:$SI,MATCH($AJ$2&amp;"_"&amp;$AE117,データシート2!$A$1:$SI$1,0),0)</f>
        <v>726</v>
      </c>
      <c r="AO117" s="830">
        <f>VLOOKUP($AG$3&amp;"_"&amp;AO$3,データシート2!$A:$SI,MATCH($AJ$2&amp;"_"&amp;$AE117,データシート2!$A$1:$SI$1,0),0)</f>
        <v>770</v>
      </c>
      <c r="AP117" s="830">
        <f>VLOOKUP($AG$3&amp;"_"&amp;AP$3,データシート2!$A:$SI,MATCH($AJ$2&amp;"_"&amp;$AE117,データシート2!$A$1:$SI$1,0),0)</f>
        <v>794</v>
      </c>
      <c r="AQ117" s="830">
        <f>VLOOKUP($AG$3&amp;"_"&amp;AQ$3,データシート2!$A:$SI,MATCH($AJ$2&amp;"_"&amp;$AE117,データシート2!$A$1:$SI$1,0),0)</f>
        <v>815</v>
      </c>
      <c r="AR117" s="830">
        <f>VLOOKUP($AG$3&amp;"_"&amp;AR$3,データシート2!$A:$SI,MATCH($AJ$2&amp;"_"&amp;$AE117,データシート2!$A$1:$SI$1,0),0)</f>
        <v>818</v>
      </c>
      <c r="AS117" s="831">
        <f>VLOOKUP($AG$3&amp;"_"&amp;AS$3,データシート2!$A:$SI,MATCH($AJ$2&amp;"_"&amp;$AE117,データシート2!$A$1:$SI$1,0),0)</f>
        <v>814</v>
      </c>
      <c r="AT117" s="829">
        <f>VLOOKUP($AG$3&amp;"_"&amp;AT$3,データシート2!$A:$SI,MATCH($AT$2&amp;"_"&amp;$AE117,データシート2!$A$1:$SI$1,0),0)</f>
        <v>4097.4650000000001</v>
      </c>
      <c r="AU117" s="829">
        <f>VLOOKUP($AG$3&amp;"_"&amp;AU$3,データシート2!$A:$SI,MATCH($AT$2&amp;"_"&amp;$AE117,データシート2!$A$1:$SI$1,0),0)</f>
        <v>4214.5050000000001</v>
      </c>
      <c r="AV117" s="829">
        <f>VLOOKUP($AG$3&amp;"_"&amp;AV$3,データシート2!$A:$SI,MATCH($AT$2&amp;"_"&amp;$AE117,データシート2!$A$1:$SI$1,0),0)</f>
        <v>3797.819</v>
      </c>
      <c r="AW117" s="829">
        <f>VLOOKUP($AG$3&amp;"_"&amp;AW$3,データシート2!$A:$SI,MATCH($AT$2&amp;"_"&amp;$AE117,データシート2!$A$1:$SI$1,0),0)</f>
        <v>4472.4285799999998</v>
      </c>
      <c r="AX117" s="829">
        <f>VLOOKUP($AG$3&amp;"_"&amp;AX$3,データシート2!$A:$SI,MATCH($AT$2&amp;"_"&amp;$AE117,データシート2!$A$1:$SI$1,0),0)</f>
        <v>4812.607</v>
      </c>
      <c r="AY117" s="829">
        <f>VLOOKUP($AG$3&amp;"_"&amp;AY$3,データシート2!$A:$SI,MATCH($AT$2&amp;"_"&amp;$AE117,データシート2!$A$1:$SI$1,0),0)</f>
        <v>4984.0619999999999</v>
      </c>
      <c r="AZ117" s="829">
        <f>VLOOKUP($AG$3&amp;"_"&amp;AZ$3,データシート2!$A:$SI,MATCH($AT$2&amp;"_"&amp;$AE117,データシート2!$A$1:$SI$1,0),0)</f>
        <v>4955.9260000000004</v>
      </c>
      <c r="BA117" s="829">
        <f>VLOOKUP($AG$3&amp;"_"&amp;BA$3,データシート2!$A:$SI,MATCH($AT$2&amp;"_"&amp;$AE117,データシート2!$A$1:$SI$1,0),0)</f>
        <v>5043.9369999999999</v>
      </c>
      <c r="BB117" s="829">
        <f>VLOOKUP($AG$3&amp;"_"&amp;BB$3,データシート2!$A:$SI,MATCH($AT$2&amp;"_"&amp;$AE117,データシート2!$A$1:$SI$1,0),0)</f>
        <v>5007.0730000000003</v>
      </c>
      <c r="BC117" s="832">
        <f>VLOOKUP($AG$3&amp;"_"&amp;BC$3,データシート2!$A:$SI,MATCH($AT$2&amp;"_"&amp;$AE117,データシート2!$A$1:$SI$1,0),0)</f>
        <v>4778.4520000000002</v>
      </c>
    </row>
    <row r="118" spans="2:55" s="842" customFormat="1" ht="16.5" customHeight="1">
      <c r="B118" s="833"/>
      <c r="C118" s="834">
        <v>83</v>
      </c>
      <c r="D118" s="835" t="s">
        <v>420</v>
      </c>
      <c r="E118" s="834"/>
      <c r="F118" s="836"/>
      <c r="G118" s="853">
        <f>VLOOKUP($D$3&amp;"_"&amp;G$3,データシート2!$A:$SI,MATCH($G$2&amp;"_"&amp;$C118,データシート2!$A$1:$SI$1,0),0)</f>
        <v>0</v>
      </c>
      <c r="H118" s="838">
        <f>VLOOKUP($D$3&amp;"_"&amp;H$3,データシート2!$A:$SI,MATCH($G$2&amp;"_"&amp;$C118,データシート2!$A$1:$SI$1,0),0)</f>
        <v>0</v>
      </c>
      <c r="I118" s="838">
        <f>VLOOKUP($D$3&amp;"_"&amp;I$3,データシート2!$A:$SI,MATCH($G$2&amp;"_"&amp;$C118,データシート2!$A$1:$SI$1,0),0)</f>
        <v>0</v>
      </c>
      <c r="J118" s="838">
        <f>VLOOKUP($D$3&amp;"_"&amp;J$3,データシート2!$A:$SI,MATCH($G$2&amp;"_"&amp;$C118,データシート2!$A$1:$SI$1,0),0)</f>
        <v>0</v>
      </c>
      <c r="K118" s="839">
        <f>VLOOKUP($D$3&amp;"_"&amp;K$3,データシート2!$A:$SI,MATCH($G$2&amp;"_"&amp;$C118,データシート2!$A$1:$SI$1,0),0)</f>
        <v>0</v>
      </c>
      <c r="L118" s="839">
        <f>VLOOKUP($D$3&amp;"_"&amp;L$3,データシート2!$A:$SI,MATCH($G$2&amp;"_"&amp;$C118,データシート2!$A$1:$SI$1,0),0)</f>
        <v>0</v>
      </c>
      <c r="M118" s="839">
        <f>VLOOKUP($D$3&amp;"_"&amp;M$3,データシート2!$A:$SI,MATCH($G$2&amp;"_"&amp;$C118,データシート2!$A$1:$SI$1,0),0)</f>
        <v>0</v>
      </c>
      <c r="N118" s="839">
        <f>VLOOKUP($D$3&amp;"_"&amp;N$3,データシート2!$A:$SI,MATCH($G$2&amp;"_"&amp;$C118,データシート2!$A$1:$SI$1,0),0)</f>
        <v>0</v>
      </c>
      <c r="O118" s="839">
        <f>VLOOKUP($D$3&amp;"_"&amp;O$3,データシート2!$A:$SI,MATCH($G$2&amp;"_"&amp;$C118,データシート2!$A$1:$SI$1,0),0)</f>
        <v>0</v>
      </c>
      <c r="P118" s="839">
        <f>VLOOKUP($D$3&amp;"_"&amp;P$3,データシート2!$A:$SI,MATCH($G$2&amp;"_"&amp;$C118,データシート2!$A$1:$SI$1,0),0)</f>
        <v>0</v>
      </c>
      <c r="Q118" s="840">
        <f>VLOOKUP($D$3&amp;"_"&amp;Q$3,データシート2!$A:$SI,MATCH($G$2&amp;"_"&amp;$C118,データシート2!$A$1:$SI$1,0),0)</f>
        <v>0</v>
      </c>
      <c r="R118" s="1052">
        <f>VLOOKUP($D$3&amp;"_"&amp;R$3,データシート2!$A:$SI,MATCH($R$2&amp;"_"&amp;$C118,データシート2!$A$1:$SI$1,0),0)</f>
        <v>0</v>
      </c>
      <c r="S118" s="1047">
        <f>VLOOKUP($D$3&amp;"_"&amp;S$3,データシート2!$A:$SI,MATCH($R$2&amp;"_"&amp;$C118,データシート2!$A$1:$SI$1,0),0)</f>
        <v>0</v>
      </c>
      <c r="T118" s="1047">
        <f>VLOOKUP($D$3&amp;"_"&amp;T$3,データシート2!$A:$SI,MATCH($R$2&amp;"_"&amp;$C118,データシート2!$A$1:$SI$1,0),0)</f>
        <v>0</v>
      </c>
      <c r="U118" s="1047">
        <f>VLOOKUP($D$3&amp;"_"&amp;U$3,データシート2!$A:$SI,MATCH($R$2&amp;"_"&amp;$C118,データシート2!$A$1:$SI$1,0),0)</f>
        <v>0</v>
      </c>
      <c r="V118" s="1047">
        <f>VLOOKUP($D$3&amp;"_"&amp;V$3,データシート2!$A:$SI,MATCH($R$2&amp;"_"&amp;$C118,データシート2!$A$1:$SI$1,0),0)</f>
        <v>0</v>
      </c>
      <c r="W118" s="1047">
        <f>VLOOKUP($D$3&amp;"_"&amp;W$3,データシート2!$A:$SI,MATCH($R$2&amp;"_"&amp;$C118,データシート2!$A$1:$SI$1,0),0)</f>
        <v>0</v>
      </c>
      <c r="X118" s="1047">
        <f>VLOOKUP($D$3&amp;"_"&amp;X$3,データシート2!$A:$SI,MATCH($R$2&amp;"_"&amp;$C118,データシート2!$A$1:$SI$1,0),0)</f>
        <v>0</v>
      </c>
      <c r="Y118" s="1047">
        <f>VLOOKUP($D$3&amp;"_"&amp;Y$3,データシート2!$A:$SI,MATCH($R$2&amp;"_"&amp;$C118,データシート2!$A$1:$SI$1,0),0)</f>
        <v>0</v>
      </c>
      <c r="Z118" s="1047">
        <f>VLOOKUP($D$3&amp;"_"&amp;Z$3,データシート2!$A:$SI,MATCH($R$2&amp;"_"&amp;$C118,データシート2!$A$1:$SI$1,0),0)</f>
        <v>0</v>
      </c>
      <c r="AA118" s="1047">
        <f>VLOOKUP($D$3&amp;"_"&amp;AA$3,データシート2!$A:$SI,MATCH($R$2&amp;"_"&amp;$C118,データシート2!$A$1:$SI$1,0),0)</f>
        <v>0</v>
      </c>
      <c r="AB118" s="1048">
        <f>VLOOKUP($D$3&amp;"_"&amp;AB$3,データシート2!$A:$SI,MATCH($R$2&amp;"_"&amp;$C118,データシート2!$A$1:$SI$1,0),0)</f>
        <v>0</v>
      </c>
      <c r="AE118" s="833" t="str">
        <f t="shared" si="15"/>
        <v/>
      </c>
      <c r="AF118" s="834">
        <f t="shared" si="14"/>
        <v>83</v>
      </c>
      <c r="AG118" s="835" t="str">
        <f t="shared" si="12"/>
        <v>医療業</v>
      </c>
      <c r="AH118" s="834" t="str">
        <f t="shared" si="12"/>
        <v/>
      </c>
      <c r="AI118" s="836" t="str">
        <f t="shared" si="12"/>
        <v/>
      </c>
      <c r="AJ118" s="853">
        <f>VLOOKUP($AG$3&amp;"_"&amp;AJ$3,データシート2!$A:$SI,MATCH($AJ$2&amp;"_"&amp;$AF118,データシート2!$A$1:$SI$1,0),0)</f>
        <v>669</v>
      </c>
      <c r="AK118" s="838">
        <f>VLOOKUP($AG$3&amp;"_"&amp;AK$3,データシート2!$A:$SI,MATCH($AJ$2&amp;"_"&amp;$AF118,データシート2!$A$1:$SI$1,0),0)</f>
        <v>707</v>
      </c>
      <c r="AL118" s="838">
        <f>VLOOKUP($AG$3&amp;"_"&amp;AL$3,データシート2!$A:$SI,MATCH($AJ$2&amp;"_"&amp;$AF118,データシート2!$A$1:$SI$1,0),0)</f>
        <v>676</v>
      </c>
      <c r="AM118" s="838">
        <f>VLOOKUP($AG$3&amp;"_"&amp;AM$3,データシート2!$A:$SI,MATCH($AJ$2&amp;"_"&amp;$AF118,データシート2!$A$1:$SI$1,0),0)</f>
        <v>701</v>
      </c>
      <c r="AN118" s="839">
        <f>VLOOKUP($AG$3&amp;"_"&amp;AN$3,データシート2!$A:$SI,MATCH($AJ$2&amp;"_"&amp;$AF118,データシート2!$A$1:$SI$1,0),0)</f>
        <v>713</v>
      </c>
      <c r="AO118" s="839">
        <f>VLOOKUP($AG$3&amp;"_"&amp;AO$3,データシート2!$A:$SI,MATCH($AJ$2&amp;"_"&amp;$AF118,データシート2!$A$1:$SI$1,0),0)</f>
        <v>759</v>
      </c>
      <c r="AP118" s="839">
        <f>VLOOKUP($AG$3&amp;"_"&amp;AP$3,データシート2!$A:$SI,MATCH($AJ$2&amp;"_"&amp;$AF118,データシート2!$A$1:$SI$1,0),0)</f>
        <v>784</v>
      </c>
      <c r="AQ118" s="839">
        <f>VLOOKUP($AG$3&amp;"_"&amp;AQ$3,データシート2!$A:$SI,MATCH($AJ$2&amp;"_"&amp;$AF118,データシート2!$A$1:$SI$1,0),0)</f>
        <v>808</v>
      </c>
      <c r="AR118" s="839">
        <f>VLOOKUP($AG$3&amp;"_"&amp;AR$3,データシート2!$A:$SI,MATCH($AJ$2&amp;"_"&amp;$AF118,データシート2!$A$1:$SI$1,0),0)</f>
        <v>811</v>
      </c>
      <c r="AS118" s="840">
        <f>VLOOKUP($AG$3&amp;"_"&amp;AS$3,データシート2!$A:$SI,MATCH($AJ$2&amp;"_"&amp;$AF118,データシート2!$A$1:$SI$1,0),0)</f>
        <v>807</v>
      </c>
      <c r="AT118" s="838">
        <f>VLOOKUP($AG$3&amp;"_"&amp;AT$3,データシート2!$A:$SI,MATCH($AT$2&amp;"_"&amp;$AF118,データシート2!$A$1:$SI$1,0),0)</f>
        <v>4057.0459999999994</v>
      </c>
      <c r="AU118" s="838">
        <f>VLOOKUP($AG$3&amp;"_"&amp;AU$3,データシート2!$A:$SI,MATCH($AT$2&amp;"_"&amp;$AF118,データシート2!$A$1:$SI$1,0),0)</f>
        <v>4172.6660000000002</v>
      </c>
      <c r="AV118" s="838">
        <f>VLOOKUP($AG$3&amp;"_"&amp;AV$3,データシート2!$A:$SI,MATCH($AT$2&amp;"_"&amp;$AF118,データシート2!$A$1:$SI$1,0),0)</f>
        <v>3715.6280000000002</v>
      </c>
      <c r="AW118" s="838">
        <f>VLOOKUP($AG$3&amp;"_"&amp;AW$3,データシート2!$A:$SI,MATCH($AT$2&amp;"_"&amp;$AF118,データシート2!$A$1:$SI$1,0),0)</f>
        <v>4288.9405800000004</v>
      </c>
      <c r="AX118" s="838">
        <f>VLOOKUP($AG$3&amp;"_"&amp;AX$3,データシート2!$A:$SI,MATCH($AT$2&amp;"_"&amp;$AF118,データシート2!$A$1:$SI$1,0),0)</f>
        <v>4749.6009999999997</v>
      </c>
      <c r="AY118" s="838">
        <f>VLOOKUP($AG$3&amp;"_"&amp;AY$3,データシート2!$A:$SI,MATCH($AT$2&amp;"_"&amp;$AF118,データシート2!$A$1:$SI$1,0),0)</f>
        <v>4933.6719999999996</v>
      </c>
      <c r="AZ118" s="838">
        <f>VLOOKUP($AG$3&amp;"_"&amp;AZ$3,データシート2!$A:$SI,MATCH($AT$2&amp;"_"&amp;$AF118,データシート2!$A$1:$SI$1,0),0)</f>
        <v>4914.759</v>
      </c>
      <c r="BA118" s="838">
        <f>VLOOKUP($AG$3&amp;"_"&amp;BA$3,データシート2!$A:$SI,MATCH($AT$2&amp;"_"&amp;$AF118,データシート2!$A$1:$SI$1,0),0)</f>
        <v>5013.7110000000002</v>
      </c>
      <c r="BB118" s="838">
        <f>VLOOKUP($AG$3&amp;"_"&amp;BB$3,データシート2!$A:$SI,MATCH($AT$2&amp;"_"&amp;$AF118,データシート2!$A$1:$SI$1,0),0)</f>
        <v>4972.8379999999997</v>
      </c>
      <c r="BC118" s="841">
        <f>VLOOKUP($AG$3&amp;"_"&amp;BC$3,データシート2!$A:$SI,MATCH($AT$2&amp;"_"&amp;$AF118,データシート2!$A$1:$SI$1,0),0)</f>
        <v>4748.3249999999998</v>
      </c>
    </row>
    <row r="119" spans="2:55" s="842" customFormat="1" ht="16.5" customHeight="1">
      <c r="B119" s="833"/>
      <c r="C119" s="862">
        <v>84</v>
      </c>
      <c r="D119" s="863" t="s">
        <v>421</v>
      </c>
      <c r="E119" s="862"/>
      <c r="F119" s="864"/>
      <c r="G119" s="865">
        <f>VLOOKUP($D$3&amp;"_"&amp;G$3,データシート2!$A:$SI,MATCH($G$2&amp;"_"&amp;$C119,データシート2!$A$1:$SI$1,0),0)</f>
        <v>0</v>
      </c>
      <c r="H119" s="866">
        <f>VLOOKUP($D$3&amp;"_"&amp;H$3,データシート2!$A:$SI,MATCH($G$2&amp;"_"&amp;$C119,データシート2!$A$1:$SI$1,0),0)</f>
        <v>0</v>
      </c>
      <c r="I119" s="866">
        <f>VLOOKUP($D$3&amp;"_"&amp;I$3,データシート2!$A:$SI,MATCH($G$2&amp;"_"&amp;$C119,データシート2!$A$1:$SI$1,0),0)</f>
        <v>0</v>
      </c>
      <c r="J119" s="866">
        <f>VLOOKUP($D$3&amp;"_"&amp;J$3,データシート2!$A:$SI,MATCH($G$2&amp;"_"&amp;$C119,データシート2!$A$1:$SI$1,0),0)</f>
        <v>0</v>
      </c>
      <c r="K119" s="867">
        <f>VLOOKUP($D$3&amp;"_"&amp;K$3,データシート2!$A:$SI,MATCH($G$2&amp;"_"&amp;$C119,データシート2!$A$1:$SI$1,0),0)</f>
        <v>0</v>
      </c>
      <c r="L119" s="867">
        <f>VLOOKUP($D$3&amp;"_"&amp;L$3,データシート2!$A:$SI,MATCH($G$2&amp;"_"&amp;$C119,データシート2!$A$1:$SI$1,0),0)</f>
        <v>0</v>
      </c>
      <c r="M119" s="867">
        <f>VLOOKUP($D$3&amp;"_"&amp;M$3,データシート2!$A:$SI,MATCH($G$2&amp;"_"&amp;$C119,データシート2!$A$1:$SI$1,0),0)</f>
        <v>0</v>
      </c>
      <c r="N119" s="867">
        <f>VLOOKUP($D$3&amp;"_"&amp;N$3,データシート2!$A:$SI,MATCH($G$2&amp;"_"&amp;$C119,データシート2!$A$1:$SI$1,0),0)</f>
        <v>0</v>
      </c>
      <c r="O119" s="867">
        <f>VLOOKUP($D$3&amp;"_"&amp;O$3,データシート2!$A:$SI,MATCH($G$2&amp;"_"&amp;$C119,データシート2!$A$1:$SI$1,0),0)</f>
        <v>0</v>
      </c>
      <c r="P119" s="867">
        <f>VLOOKUP($D$3&amp;"_"&amp;P$3,データシート2!$A:$SI,MATCH($G$2&amp;"_"&amp;$C119,データシート2!$A$1:$SI$1,0),0)</f>
        <v>0</v>
      </c>
      <c r="Q119" s="868">
        <f>VLOOKUP($D$3&amp;"_"&amp;Q$3,データシート2!$A:$SI,MATCH($G$2&amp;"_"&amp;$C119,データシート2!$A$1:$SI$1,0),0)</f>
        <v>0</v>
      </c>
      <c r="R119" s="1056">
        <f>VLOOKUP($D$3&amp;"_"&amp;R$3,データシート2!$A:$SI,MATCH($R$2&amp;"_"&amp;$C119,データシート2!$A$1:$SI$1,0),0)</f>
        <v>0</v>
      </c>
      <c r="S119" s="1057">
        <f>VLOOKUP($D$3&amp;"_"&amp;S$3,データシート2!$A:$SI,MATCH($R$2&amp;"_"&amp;$C119,データシート2!$A$1:$SI$1,0),0)</f>
        <v>0</v>
      </c>
      <c r="T119" s="1057">
        <f>VLOOKUP($D$3&amp;"_"&amp;T$3,データシート2!$A:$SI,MATCH($R$2&amp;"_"&amp;$C119,データシート2!$A$1:$SI$1,0),0)</f>
        <v>0</v>
      </c>
      <c r="U119" s="1057">
        <f>VLOOKUP($D$3&amp;"_"&amp;U$3,データシート2!$A:$SI,MATCH($R$2&amp;"_"&amp;$C119,データシート2!$A$1:$SI$1,0),0)</f>
        <v>0</v>
      </c>
      <c r="V119" s="1057">
        <f>VLOOKUP($D$3&amp;"_"&amp;V$3,データシート2!$A:$SI,MATCH($R$2&amp;"_"&amp;$C119,データシート2!$A$1:$SI$1,0),0)</f>
        <v>0</v>
      </c>
      <c r="W119" s="1057">
        <f>VLOOKUP($D$3&amp;"_"&amp;W$3,データシート2!$A:$SI,MATCH($R$2&amp;"_"&amp;$C119,データシート2!$A$1:$SI$1,0),0)</f>
        <v>0</v>
      </c>
      <c r="X119" s="1057">
        <f>VLOOKUP($D$3&amp;"_"&amp;X$3,データシート2!$A:$SI,MATCH($R$2&amp;"_"&amp;$C119,データシート2!$A$1:$SI$1,0),0)</f>
        <v>0</v>
      </c>
      <c r="Y119" s="1057">
        <f>VLOOKUP($D$3&amp;"_"&amp;Y$3,データシート2!$A:$SI,MATCH($R$2&amp;"_"&amp;$C119,データシート2!$A$1:$SI$1,0),0)</f>
        <v>0</v>
      </c>
      <c r="Z119" s="1057">
        <f>VLOOKUP($D$3&amp;"_"&amp;Z$3,データシート2!$A:$SI,MATCH($R$2&amp;"_"&amp;$C119,データシート2!$A$1:$SI$1,0),0)</f>
        <v>0</v>
      </c>
      <c r="AA119" s="1057">
        <f>VLOOKUP($D$3&amp;"_"&amp;AA$3,データシート2!$A:$SI,MATCH($R$2&amp;"_"&amp;$C119,データシート2!$A$1:$SI$1,0),0)</f>
        <v>0</v>
      </c>
      <c r="AB119" s="1058">
        <f>VLOOKUP($D$3&amp;"_"&amp;AB$3,データシート2!$A:$SI,MATCH($R$2&amp;"_"&amp;$C119,データシート2!$A$1:$SI$1,0),0)</f>
        <v>0</v>
      </c>
      <c r="AE119" s="833" t="str">
        <f t="shared" si="15"/>
        <v/>
      </c>
      <c r="AF119" s="862">
        <f t="shared" si="14"/>
        <v>84</v>
      </c>
      <c r="AG119" s="863" t="str">
        <f t="shared" si="12"/>
        <v>保健衛生</v>
      </c>
      <c r="AH119" s="862" t="str">
        <f t="shared" si="12"/>
        <v/>
      </c>
      <c r="AI119" s="864" t="str">
        <f t="shared" si="12"/>
        <v/>
      </c>
      <c r="AJ119" s="865">
        <f>VLOOKUP($AG$3&amp;"_"&amp;AJ$3,データシート2!$A:$SI,MATCH($AJ$2&amp;"_"&amp;$AF119,データシート2!$A$1:$SI$1,0),0)</f>
        <v>1</v>
      </c>
      <c r="AK119" s="866">
        <f>VLOOKUP($AG$3&amp;"_"&amp;AK$3,データシート2!$A:$SI,MATCH($AJ$2&amp;"_"&amp;$AF119,データシート2!$A$1:$SI$1,0),0)</f>
        <v>1</v>
      </c>
      <c r="AL119" s="866">
        <f>VLOOKUP($AG$3&amp;"_"&amp;AL$3,データシート2!$A:$SI,MATCH($AJ$2&amp;"_"&amp;$AF119,データシート2!$A$1:$SI$1,0),0)</f>
        <v>1</v>
      </c>
      <c r="AM119" s="866">
        <f>VLOOKUP($AG$3&amp;"_"&amp;AM$3,データシート2!$A:$SI,MATCH($AJ$2&amp;"_"&amp;$AF119,データシート2!$A$1:$SI$1,0),0)</f>
        <v>2</v>
      </c>
      <c r="AN119" s="867">
        <f>VLOOKUP($AG$3&amp;"_"&amp;AN$3,データシート2!$A:$SI,MATCH($AJ$2&amp;"_"&amp;$AF119,データシート2!$A$1:$SI$1,0),0)</f>
        <v>1</v>
      </c>
      <c r="AO119" s="867">
        <f>VLOOKUP($AG$3&amp;"_"&amp;AO$3,データシート2!$A:$SI,MATCH($AJ$2&amp;"_"&amp;$AF119,データシート2!$A$1:$SI$1,0),0)</f>
        <v>1</v>
      </c>
      <c r="AP119" s="867">
        <f>VLOOKUP($AG$3&amp;"_"&amp;AP$3,データシート2!$A:$SI,MATCH($AJ$2&amp;"_"&amp;$AF119,データシート2!$A$1:$SI$1,0),0)</f>
        <v>1</v>
      </c>
      <c r="AQ119" s="867">
        <f>VLOOKUP($AG$3&amp;"_"&amp;AQ$3,データシート2!$A:$SI,MATCH($AJ$2&amp;"_"&amp;$AF119,データシート2!$A$1:$SI$1,0),0)</f>
        <v>1</v>
      </c>
      <c r="AR119" s="867">
        <f>VLOOKUP($AG$3&amp;"_"&amp;AR$3,データシート2!$A:$SI,MATCH($AJ$2&amp;"_"&amp;$AF119,データシート2!$A$1:$SI$1,0),0)</f>
        <v>1</v>
      </c>
      <c r="AS119" s="868">
        <f>VLOOKUP($AG$3&amp;"_"&amp;AS$3,データシート2!$A:$SI,MATCH($AJ$2&amp;"_"&amp;$AF119,データシート2!$A$1:$SI$1,0),0)</f>
        <v>1</v>
      </c>
      <c r="AT119" s="866">
        <f>VLOOKUP($AG$3&amp;"_"&amp;AT$3,データシート2!$A:$SI,MATCH($AT$2&amp;"_"&amp;$AF119,データシート2!$A$1:$SI$1,0),0)</f>
        <v>3.9870000000000001</v>
      </c>
      <c r="AU119" s="866">
        <f>VLOOKUP($AG$3&amp;"_"&amp;AU$3,データシート2!$A:$SI,MATCH($AT$2&amp;"_"&amp;$AF119,データシート2!$A$1:$SI$1,0),0)</f>
        <v>4.03</v>
      </c>
      <c r="AV119" s="866">
        <f>VLOOKUP($AG$3&amp;"_"&amp;AV$3,データシート2!$A:$SI,MATCH($AT$2&amp;"_"&amp;$AF119,データシート2!$A$1:$SI$1,0),0)</f>
        <v>3.9540000000000002</v>
      </c>
      <c r="AW119" s="866">
        <f>VLOOKUP($AG$3&amp;"_"&amp;AW$3,データシート2!$A:$SI,MATCH($AT$2&amp;"_"&amp;$AF119,データシート2!$A$1:$SI$1,0),0)</f>
        <v>15.558</v>
      </c>
      <c r="AX119" s="866">
        <f>VLOOKUP($AG$3&amp;"_"&amp;AX$3,データシート2!$A:$SI,MATCH($AT$2&amp;"_"&amp;$AF119,データシート2!$A$1:$SI$1,0),0)</f>
        <v>3.9329999999999998</v>
      </c>
      <c r="AY119" s="866">
        <f>VLOOKUP($AG$3&amp;"_"&amp;AY$3,データシート2!$A:$SI,MATCH($AT$2&amp;"_"&amp;$AF119,データシート2!$A$1:$SI$1,0),0)</f>
        <v>3.6989999999999998</v>
      </c>
      <c r="AZ119" s="866">
        <f>VLOOKUP($AG$3&amp;"_"&amp;AZ$3,データシート2!$A:$SI,MATCH($AT$2&amp;"_"&amp;$AF119,データシート2!$A$1:$SI$1,0),0)</f>
        <v>3.5209999999999999</v>
      </c>
      <c r="BA119" s="866">
        <f>VLOOKUP($AG$3&amp;"_"&amp;BA$3,データシート2!$A:$SI,MATCH($AT$2&amp;"_"&amp;$AF119,データシート2!$A$1:$SI$1,0),0)</f>
        <v>3.5249999999999999</v>
      </c>
      <c r="BB119" s="866">
        <f>VLOOKUP($AG$3&amp;"_"&amp;BB$3,データシート2!$A:$SI,MATCH($AT$2&amp;"_"&amp;$AF119,データシート2!$A$1:$SI$1,0),0)</f>
        <v>3.3069999999999999</v>
      </c>
      <c r="BC119" s="869">
        <f>VLOOKUP($AG$3&amp;"_"&amp;BC$3,データシート2!$A:$SI,MATCH($AT$2&amp;"_"&amp;$AF119,データシート2!$A$1:$SI$1,0),0)</f>
        <v>3.246</v>
      </c>
    </row>
    <row r="120" spans="2:55" s="842" customFormat="1" ht="16.5" customHeight="1">
      <c r="B120" s="844"/>
      <c r="C120" s="845">
        <v>85</v>
      </c>
      <c r="D120" s="846" t="s">
        <v>422</v>
      </c>
      <c r="E120" s="845"/>
      <c r="F120" s="847"/>
      <c r="G120" s="848">
        <f>VLOOKUP($D$3&amp;"_"&amp;G$3,データシート2!$A:$SI,MATCH($G$2&amp;"_"&amp;$C120,データシート2!$A$1:$SI$1,0),0)</f>
        <v>0</v>
      </c>
      <c r="H120" s="849">
        <f>VLOOKUP($D$3&amp;"_"&amp;H$3,データシート2!$A:$SI,MATCH($G$2&amp;"_"&amp;$C120,データシート2!$A$1:$SI$1,0),0)</f>
        <v>0</v>
      </c>
      <c r="I120" s="849">
        <f>VLOOKUP($D$3&amp;"_"&amp;I$3,データシート2!$A:$SI,MATCH($G$2&amp;"_"&amp;$C120,データシート2!$A$1:$SI$1,0),0)</f>
        <v>0</v>
      </c>
      <c r="J120" s="849">
        <f>VLOOKUP($D$3&amp;"_"&amp;J$3,データシート2!$A:$SI,MATCH($G$2&amp;"_"&amp;$C120,データシート2!$A$1:$SI$1,0),0)</f>
        <v>0</v>
      </c>
      <c r="K120" s="850">
        <f>VLOOKUP($D$3&amp;"_"&amp;K$3,データシート2!$A:$SI,MATCH($G$2&amp;"_"&amp;$C120,データシート2!$A$1:$SI$1,0),0)</f>
        <v>0</v>
      </c>
      <c r="L120" s="850">
        <f>VLOOKUP($D$3&amp;"_"&amp;L$3,データシート2!$A:$SI,MATCH($G$2&amp;"_"&amp;$C120,データシート2!$A$1:$SI$1,0),0)</f>
        <v>0</v>
      </c>
      <c r="M120" s="850">
        <f>VLOOKUP($D$3&amp;"_"&amp;M$3,データシート2!$A:$SI,MATCH($G$2&amp;"_"&amp;$C120,データシート2!$A$1:$SI$1,0),0)</f>
        <v>0</v>
      </c>
      <c r="N120" s="850">
        <f>VLOOKUP($D$3&amp;"_"&amp;N$3,データシート2!$A:$SI,MATCH($G$2&amp;"_"&amp;$C120,データシート2!$A$1:$SI$1,0),0)</f>
        <v>0</v>
      </c>
      <c r="O120" s="850">
        <f>VLOOKUP($D$3&amp;"_"&amp;O$3,データシート2!$A:$SI,MATCH($G$2&amp;"_"&amp;$C120,データシート2!$A$1:$SI$1,0),0)</f>
        <v>0</v>
      </c>
      <c r="P120" s="850">
        <f>VLOOKUP($D$3&amp;"_"&amp;P$3,データシート2!$A:$SI,MATCH($G$2&amp;"_"&amp;$C120,データシート2!$A$1:$SI$1,0),0)</f>
        <v>0</v>
      </c>
      <c r="Q120" s="851">
        <f>VLOOKUP($D$3&amp;"_"&amp;Q$3,データシート2!$A:$SI,MATCH($G$2&amp;"_"&amp;$C120,データシート2!$A$1:$SI$1,0),0)</f>
        <v>0</v>
      </c>
      <c r="R120" s="1049">
        <f>VLOOKUP($D$3&amp;"_"&amp;R$3,データシート2!$A:$SI,MATCH($R$2&amp;"_"&amp;$C120,データシート2!$A$1:$SI$1,0),0)</f>
        <v>0</v>
      </c>
      <c r="S120" s="1050">
        <f>VLOOKUP($D$3&amp;"_"&amp;S$3,データシート2!$A:$SI,MATCH($R$2&amp;"_"&amp;$C120,データシート2!$A$1:$SI$1,0),0)</f>
        <v>0</v>
      </c>
      <c r="T120" s="1050">
        <f>VLOOKUP($D$3&amp;"_"&amp;T$3,データシート2!$A:$SI,MATCH($R$2&amp;"_"&amp;$C120,データシート2!$A$1:$SI$1,0),0)</f>
        <v>0</v>
      </c>
      <c r="U120" s="1050">
        <f>VLOOKUP($D$3&amp;"_"&amp;U$3,データシート2!$A:$SI,MATCH($R$2&amp;"_"&amp;$C120,データシート2!$A$1:$SI$1,0),0)</f>
        <v>0</v>
      </c>
      <c r="V120" s="1050">
        <f>VLOOKUP($D$3&amp;"_"&amp;V$3,データシート2!$A:$SI,MATCH($R$2&amp;"_"&amp;$C120,データシート2!$A$1:$SI$1,0),0)</f>
        <v>0</v>
      </c>
      <c r="W120" s="1050">
        <f>VLOOKUP($D$3&amp;"_"&amp;W$3,データシート2!$A:$SI,MATCH($R$2&amp;"_"&amp;$C120,データシート2!$A$1:$SI$1,0),0)</f>
        <v>0</v>
      </c>
      <c r="X120" s="1050">
        <f>VLOOKUP($D$3&amp;"_"&amp;X$3,データシート2!$A:$SI,MATCH($R$2&amp;"_"&amp;$C120,データシート2!$A$1:$SI$1,0),0)</f>
        <v>0</v>
      </c>
      <c r="Y120" s="1050">
        <f>VLOOKUP($D$3&amp;"_"&amp;Y$3,データシート2!$A:$SI,MATCH($R$2&amp;"_"&amp;$C120,データシート2!$A$1:$SI$1,0),0)</f>
        <v>0</v>
      </c>
      <c r="Z120" s="1050">
        <f>VLOOKUP($D$3&amp;"_"&amp;Z$3,データシート2!$A:$SI,MATCH($R$2&amp;"_"&amp;$C120,データシート2!$A$1:$SI$1,0),0)</f>
        <v>0</v>
      </c>
      <c r="AA120" s="1050">
        <f>VLOOKUP($D$3&amp;"_"&amp;AA$3,データシート2!$A:$SI,MATCH($R$2&amp;"_"&amp;$C120,データシート2!$A$1:$SI$1,0),0)</f>
        <v>0</v>
      </c>
      <c r="AB120" s="1051">
        <f>VLOOKUP($D$3&amp;"_"&amp;AB$3,データシート2!$A:$SI,MATCH($R$2&amp;"_"&amp;$C120,データシート2!$A$1:$SI$1,0),0)</f>
        <v>0</v>
      </c>
      <c r="AE120" s="844" t="str">
        <f t="shared" si="15"/>
        <v/>
      </c>
      <c r="AF120" s="845">
        <f t="shared" si="14"/>
        <v>85</v>
      </c>
      <c r="AG120" s="846" t="str">
        <f>IF(D120="","",D120)</f>
        <v>社会保険・社会福祉・介護事業</v>
      </c>
      <c r="AH120" s="845" t="str">
        <f>IF(E120="","",E120)</f>
        <v/>
      </c>
      <c r="AI120" s="847" t="str">
        <f>IF(F120="","",F120)</f>
        <v/>
      </c>
      <c r="AJ120" s="848">
        <f>VLOOKUP($AG$3&amp;"_"&amp;AJ$3,データシート2!$A:$SI,MATCH($AJ$2&amp;"_"&amp;$AF120,データシート2!$A$1:$SI$1,0),0)</f>
        <v>7</v>
      </c>
      <c r="AK120" s="849">
        <f>VLOOKUP($AG$3&amp;"_"&amp;AK$3,データシート2!$A:$SI,MATCH($AJ$2&amp;"_"&amp;$AF120,データシート2!$A$1:$SI$1,0),0)</f>
        <v>7</v>
      </c>
      <c r="AL120" s="849">
        <f>VLOOKUP($AG$3&amp;"_"&amp;AL$3,データシート2!$A:$SI,MATCH($AJ$2&amp;"_"&amp;$AF120,データシート2!$A$1:$SI$1,0),0)</f>
        <v>20</v>
      </c>
      <c r="AM120" s="849">
        <f>VLOOKUP($AG$3&amp;"_"&amp;AM$3,データシート2!$A:$SI,MATCH($AJ$2&amp;"_"&amp;$AF120,データシート2!$A$1:$SI$1,0),0)</f>
        <v>35</v>
      </c>
      <c r="AN120" s="850">
        <f>VLOOKUP($AG$3&amp;"_"&amp;AN$3,データシート2!$A:$SI,MATCH($AJ$2&amp;"_"&amp;$AF120,データシート2!$A$1:$SI$1,0),0)</f>
        <v>12</v>
      </c>
      <c r="AO120" s="850">
        <f>VLOOKUP($AG$3&amp;"_"&amp;AO$3,データシート2!$A:$SI,MATCH($AJ$2&amp;"_"&amp;$AF120,データシート2!$A$1:$SI$1,0),0)</f>
        <v>10</v>
      </c>
      <c r="AP120" s="850">
        <f>VLOOKUP($AG$3&amp;"_"&amp;AP$3,データシート2!$A:$SI,MATCH($AJ$2&amp;"_"&amp;$AF120,データシート2!$A$1:$SI$1,0),0)</f>
        <v>9</v>
      </c>
      <c r="AQ120" s="850">
        <f>VLOOKUP($AG$3&amp;"_"&amp;AQ$3,データシート2!$A:$SI,MATCH($AJ$2&amp;"_"&amp;$AF120,データシート2!$A$1:$SI$1,0),0)</f>
        <v>6</v>
      </c>
      <c r="AR120" s="850">
        <f>VLOOKUP($AG$3&amp;"_"&amp;AR$3,データシート2!$A:$SI,MATCH($AJ$2&amp;"_"&amp;$AF120,データシート2!$A$1:$SI$1,0),0)</f>
        <v>6</v>
      </c>
      <c r="AS120" s="851">
        <f>VLOOKUP($AG$3&amp;"_"&amp;AS$3,データシート2!$A:$SI,MATCH($AJ$2&amp;"_"&amp;$AF120,データシート2!$A$1:$SI$1,0),0)</f>
        <v>6</v>
      </c>
      <c r="AT120" s="849">
        <f>VLOOKUP($AG$3&amp;"_"&amp;AT$3,データシート2!$A:$SI,MATCH($AT$2&amp;"_"&amp;$AF120,データシート2!$A$1:$SI$1,0),0)</f>
        <v>36.432000000000002</v>
      </c>
      <c r="AU120" s="849">
        <f>VLOOKUP($AG$3&amp;"_"&amp;AU$3,データシート2!$A:$SI,MATCH($AT$2&amp;"_"&amp;$AF120,データシート2!$A$1:$SI$1,0),0)</f>
        <v>37.808999999999997</v>
      </c>
      <c r="AV120" s="849">
        <f>VLOOKUP($AG$3&amp;"_"&amp;AV$3,データシート2!$A:$SI,MATCH($AT$2&amp;"_"&amp;$AF120,データシート2!$A$1:$SI$1,0),0)</f>
        <v>78.236999999999995</v>
      </c>
      <c r="AW120" s="849">
        <f>VLOOKUP($AG$3&amp;"_"&amp;AW$3,データシート2!$A:$SI,MATCH($AT$2&amp;"_"&amp;$AF120,データシート2!$A$1:$SI$1,0),0)</f>
        <v>167.93</v>
      </c>
      <c r="AX120" s="849">
        <f>VLOOKUP($AG$3&amp;"_"&amp;AX$3,データシート2!$A:$SI,MATCH($AT$2&amp;"_"&amp;$AF120,データシート2!$A$1:$SI$1,0),0)</f>
        <v>59.073</v>
      </c>
      <c r="AY120" s="849">
        <f>VLOOKUP($AG$3&amp;"_"&amp;AY$3,データシート2!$A:$SI,MATCH($AT$2&amp;"_"&amp;$AF120,データシート2!$A$1:$SI$1,0),0)</f>
        <v>46.691000000000003</v>
      </c>
      <c r="AZ120" s="849">
        <f>VLOOKUP($AG$3&amp;"_"&amp;AZ$3,データシート2!$A:$SI,MATCH($AT$2&amp;"_"&amp;$AF120,データシート2!$A$1:$SI$1,0),0)</f>
        <v>37.646000000000001</v>
      </c>
      <c r="BA120" s="849">
        <f>VLOOKUP($AG$3&amp;"_"&amp;BA$3,データシート2!$A:$SI,MATCH($AT$2&amp;"_"&amp;$AF120,データシート2!$A$1:$SI$1,0),0)</f>
        <v>26.701000000000001</v>
      </c>
      <c r="BB120" s="849">
        <f>VLOOKUP($AG$3&amp;"_"&amp;BB$3,データシート2!$A:$SI,MATCH($AT$2&amp;"_"&amp;$AF120,データシート2!$A$1:$SI$1,0),0)</f>
        <v>30.928000000000001</v>
      </c>
      <c r="BC120" s="852">
        <f>VLOOKUP($AG$3&amp;"_"&amp;BC$3,データシート2!$A:$SI,MATCH($AT$2&amp;"_"&amp;$AF120,データシート2!$A$1:$SI$1,0),0)</f>
        <v>26.881</v>
      </c>
    </row>
    <row r="121" spans="2:55" s="23" customFormat="1" ht="20.45" customHeight="1">
      <c r="B121" s="824" t="s">
        <v>423</v>
      </c>
      <c r="C121" s="825" t="s">
        <v>424</v>
      </c>
      <c r="D121" s="826"/>
      <c r="E121" s="827"/>
      <c r="F121" s="826"/>
      <c r="G121" s="828">
        <f>VLOOKUP($D$3&amp;"_"&amp;G$3,データシート2!$A:$SI,MATCH($G$2&amp;"_"&amp;$B121,データシート2!$A$1:$SI$1,0),0)</f>
        <v>0</v>
      </c>
      <c r="H121" s="829">
        <f>VLOOKUP($D$3&amp;"_"&amp;H$3,データシート2!$A:$SI,MATCH($G$2&amp;"_"&amp;$B121,データシート2!$A$1:$SI$1,0),0)</f>
        <v>0</v>
      </c>
      <c r="I121" s="829">
        <f>VLOOKUP($D$3&amp;"_"&amp;I$3,データシート2!$A:$SI,MATCH($G$2&amp;"_"&amp;$B121,データシート2!$A$1:$SI$1,0),0)</f>
        <v>0</v>
      </c>
      <c r="J121" s="829">
        <f>VLOOKUP($D$3&amp;"_"&amp;J$3,データシート2!$A:$SI,MATCH($G$2&amp;"_"&amp;$B121,データシート2!$A$1:$SI$1,0),0)</f>
        <v>0</v>
      </c>
      <c r="K121" s="830">
        <f>VLOOKUP($D$3&amp;"_"&amp;K$3,データシート2!$A:$SI,MATCH($G$2&amp;"_"&amp;$B121,データシート2!$A$1:$SI$1,0),0)</f>
        <v>0</v>
      </c>
      <c r="L121" s="830">
        <f>VLOOKUP($D$3&amp;"_"&amp;L$3,データシート2!$A:$SI,MATCH($G$2&amp;"_"&amp;$B121,データシート2!$A$1:$SI$1,0),0)</f>
        <v>0</v>
      </c>
      <c r="M121" s="830">
        <f>VLOOKUP($D$3&amp;"_"&amp;M$3,データシート2!$A:$SI,MATCH($G$2&amp;"_"&amp;$B121,データシート2!$A$1:$SI$1,0),0)</f>
        <v>0</v>
      </c>
      <c r="N121" s="830">
        <f>VLOOKUP($D$3&amp;"_"&amp;N$3,データシート2!$A:$SI,MATCH($G$2&amp;"_"&amp;$B121,データシート2!$A$1:$SI$1,0),0)</f>
        <v>0</v>
      </c>
      <c r="O121" s="830">
        <f>VLOOKUP($D$3&amp;"_"&amp;O$3,データシート2!$A:$SI,MATCH($G$2&amp;"_"&amp;$B121,データシート2!$A$1:$SI$1,0),0)</f>
        <v>0</v>
      </c>
      <c r="P121" s="830">
        <f>VLOOKUP($D$3&amp;"_"&amp;P$3,データシート2!$A:$SI,MATCH($G$2&amp;"_"&amp;$B121,データシート2!$A$1:$SI$1,0),0)</f>
        <v>0</v>
      </c>
      <c r="Q121" s="831">
        <f>VLOOKUP($D$3&amp;"_"&amp;Q$3,データシート2!$A:$SI,MATCH($G$2&amp;"_"&amp;$B121,データシート2!$A$1:$SI$1,0),0)</f>
        <v>0</v>
      </c>
      <c r="R121" s="1043">
        <f>VLOOKUP($D$3&amp;"_"&amp;R$3,データシート2!$A:$SI,MATCH($R$2&amp;"_"&amp;$B121,データシート2!$A$1:$SI$1,0),0)</f>
        <v>0</v>
      </c>
      <c r="S121" s="1044">
        <f>VLOOKUP($D$3&amp;"_"&amp;S$3,データシート2!$A:$SI,MATCH($R$2&amp;"_"&amp;$B121,データシート2!$A$1:$SI$1,0),0)</f>
        <v>0</v>
      </c>
      <c r="T121" s="1044">
        <f>VLOOKUP($D$3&amp;"_"&amp;T$3,データシート2!$A:$SI,MATCH($R$2&amp;"_"&amp;$B121,データシート2!$A$1:$SI$1,0),0)</f>
        <v>0</v>
      </c>
      <c r="U121" s="1044">
        <f>VLOOKUP($D$3&amp;"_"&amp;U$3,データシート2!$A:$SI,MATCH($R$2&amp;"_"&amp;$B121,データシート2!$A$1:$SI$1,0),0)</f>
        <v>0</v>
      </c>
      <c r="V121" s="1044">
        <f>VLOOKUP($D$3&amp;"_"&amp;V$3,データシート2!$A:$SI,MATCH($R$2&amp;"_"&amp;$B121,データシート2!$A$1:$SI$1,0),0)</f>
        <v>0</v>
      </c>
      <c r="W121" s="1044">
        <f>VLOOKUP($D$3&amp;"_"&amp;W$3,データシート2!$A:$SI,MATCH($R$2&amp;"_"&amp;$B121,データシート2!$A$1:$SI$1,0),0)</f>
        <v>0</v>
      </c>
      <c r="X121" s="1044">
        <f>VLOOKUP($D$3&amp;"_"&amp;X$3,データシート2!$A:$SI,MATCH($R$2&amp;"_"&amp;$B121,データシート2!$A$1:$SI$1,0),0)</f>
        <v>0</v>
      </c>
      <c r="Y121" s="1044">
        <f>VLOOKUP($D$3&amp;"_"&amp;Y$3,データシート2!$A:$SI,MATCH($R$2&amp;"_"&amp;$B121,データシート2!$A$1:$SI$1,0),0)</f>
        <v>0</v>
      </c>
      <c r="Z121" s="1044">
        <f>VLOOKUP($D$3&amp;"_"&amp;Z$3,データシート2!$A:$SI,MATCH($R$2&amp;"_"&amp;$B121,データシート2!$A$1:$SI$1,0),0)</f>
        <v>0</v>
      </c>
      <c r="AA121" s="1044">
        <f>VLOOKUP($D$3&amp;"_"&amp;AA$3,データシート2!$A:$SI,MATCH($R$2&amp;"_"&amp;$B121,データシート2!$A$1:$SI$1,0),0)</f>
        <v>0</v>
      </c>
      <c r="AB121" s="1045">
        <f>VLOOKUP($D$3&amp;"_"&amp;AB$3,データシート2!$A:$SI,MATCH($R$2&amp;"_"&amp;$B121,データシート2!$A$1:$SI$1,0),0)</f>
        <v>0</v>
      </c>
      <c r="AE121" s="824" t="str">
        <f t="shared" ref="AE121:AI138" si="16">IF(B121="","",B121)</f>
        <v>Q</v>
      </c>
      <c r="AF121" s="825" t="str">
        <f t="shared" si="16"/>
        <v>複合サービス事業</v>
      </c>
      <c r="AG121" s="826" t="str">
        <f t="shared" si="16"/>
        <v/>
      </c>
      <c r="AH121" s="827" t="str">
        <f t="shared" si="16"/>
        <v/>
      </c>
      <c r="AI121" s="826" t="str">
        <f t="shared" si="16"/>
        <v/>
      </c>
      <c r="AJ121" s="828">
        <f>VLOOKUP($AG$3&amp;"_"&amp;AJ$3,データシート2!$A:$SI,MATCH($AJ$2&amp;"_"&amp;$AE121,データシート2!$A$1:$SI$1,0),0)</f>
        <v>4</v>
      </c>
      <c r="AK121" s="829">
        <f>VLOOKUP($AG$3&amp;"_"&amp;AK$3,データシート2!$A:$SI,MATCH($AJ$2&amp;"_"&amp;$AE121,データシート2!$A$1:$SI$1,0),0)</f>
        <v>4</v>
      </c>
      <c r="AL121" s="829">
        <f>VLOOKUP($AG$3&amp;"_"&amp;AL$3,データシート2!$A:$SI,MATCH($AJ$2&amp;"_"&amp;$AE121,データシート2!$A$1:$SI$1,0),0)</f>
        <v>8</v>
      </c>
      <c r="AM121" s="829">
        <f>VLOOKUP($AG$3&amp;"_"&amp;AM$3,データシート2!$A:$SI,MATCH($AJ$2&amp;"_"&amp;$AE121,データシート2!$A$1:$SI$1,0),0)</f>
        <v>5</v>
      </c>
      <c r="AN121" s="830">
        <f>VLOOKUP($AG$3&amp;"_"&amp;AN$3,データシート2!$A:$SI,MATCH($AJ$2&amp;"_"&amp;$AE121,データシート2!$A$1:$SI$1,0),0)</f>
        <v>3</v>
      </c>
      <c r="AO121" s="830">
        <f>VLOOKUP($AG$3&amp;"_"&amp;AO$3,データシート2!$A:$SI,MATCH($AJ$2&amp;"_"&amp;$AE121,データシート2!$A$1:$SI$1,0),0)</f>
        <v>4</v>
      </c>
      <c r="AP121" s="830">
        <f>VLOOKUP($AG$3&amp;"_"&amp;AP$3,データシート2!$A:$SI,MATCH($AJ$2&amp;"_"&amp;$AE121,データシート2!$A$1:$SI$1,0),0)</f>
        <v>4</v>
      </c>
      <c r="AQ121" s="830">
        <f>VLOOKUP($AG$3&amp;"_"&amp;AQ$3,データシート2!$A:$SI,MATCH($AJ$2&amp;"_"&amp;$AE121,データシート2!$A$1:$SI$1,0),0)</f>
        <v>4</v>
      </c>
      <c r="AR121" s="830">
        <f>VLOOKUP($AG$3&amp;"_"&amp;AR$3,データシート2!$A:$SI,MATCH($AJ$2&amp;"_"&amp;$AE121,データシート2!$A$1:$SI$1,0),0)</f>
        <v>3</v>
      </c>
      <c r="AS121" s="831">
        <f>VLOOKUP($AG$3&amp;"_"&amp;AS$3,データシート2!$A:$SI,MATCH($AJ$2&amp;"_"&amp;$AE121,データシート2!$A$1:$SI$1,0),0)</f>
        <v>3</v>
      </c>
      <c r="AT121" s="829">
        <f>VLOOKUP($AG$3&amp;"_"&amp;AT$3,データシート2!$A:$SI,MATCH($AT$2&amp;"_"&amp;$AE121,データシート2!$A$1:$SI$1,0),0)</f>
        <v>23.68</v>
      </c>
      <c r="AU121" s="829">
        <f>VLOOKUP($AG$3&amp;"_"&amp;AU$3,データシート2!$A:$SI,MATCH($AT$2&amp;"_"&amp;$AE121,データシート2!$A$1:$SI$1,0),0)</f>
        <v>21.5</v>
      </c>
      <c r="AV121" s="829">
        <f>VLOOKUP($AG$3&amp;"_"&amp;AV$3,データシート2!$A:$SI,MATCH($AT$2&amp;"_"&amp;$AE121,データシート2!$A$1:$SI$1,0),0)</f>
        <v>252.30199999999999</v>
      </c>
      <c r="AW121" s="829">
        <f>VLOOKUP($AG$3&amp;"_"&amp;AW$3,データシート2!$A:$SI,MATCH($AT$2&amp;"_"&amp;$AE121,データシート2!$A$1:$SI$1,0),0)</f>
        <v>23.526</v>
      </c>
      <c r="AX121" s="829">
        <f>VLOOKUP($AG$3&amp;"_"&amp;AX$3,データシート2!$A:$SI,MATCH($AT$2&amp;"_"&amp;$AE121,データシート2!$A$1:$SI$1,0),0)</f>
        <v>18.100999999999999</v>
      </c>
      <c r="AY121" s="829">
        <f>VLOOKUP($AG$3&amp;"_"&amp;AY$3,データシート2!$A:$SI,MATCH($AT$2&amp;"_"&amp;$AE121,データシート2!$A$1:$SI$1,0),0)</f>
        <v>26.207999999999998</v>
      </c>
      <c r="AZ121" s="829">
        <f>VLOOKUP($AG$3&amp;"_"&amp;AZ$3,データシート2!$A:$SI,MATCH($AT$2&amp;"_"&amp;$AE121,データシート2!$A$1:$SI$1,0),0)</f>
        <v>26.393999999999998</v>
      </c>
      <c r="BA121" s="829">
        <f>VLOOKUP($AG$3&amp;"_"&amp;BA$3,データシート2!$A:$SI,MATCH($AT$2&amp;"_"&amp;$AE121,データシート2!$A$1:$SI$1,0),0)</f>
        <v>24.073</v>
      </c>
      <c r="BB121" s="829">
        <f>VLOOKUP($AG$3&amp;"_"&amp;BB$3,データシート2!$A:$SI,MATCH($AT$2&amp;"_"&amp;$AE121,データシート2!$A$1:$SI$1,0),0)</f>
        <v>20.765000000000001</v>
      </c>
      <c r="BC121" s="832">
        <f>VLOOKUP($AG$3&amp;"_"&amp;BC$3,データシート2!$A:$SI,MATCH($AT$2&amp;"_"&amp;$AE121,データシート2!$A$1:$SI$1,0),0)</f>
        <v>19.623999999999999</v>
      </c>
    </row>
    <row r="122" spans="2:55" s="842" customFormat="1" ht="16.5" customHeight="1">
      <c r="B122" s="833"/>
      <c r="C122" s="834">
        <v>86</v>
      </c>
      <c r="D122" s="835" t="s">
        <v>425</v>
      </c>
      <c r="E122" s="834"/>
      <c r="F122" s="836"/>
      <c r="G122" s="853">
        <f>VLOOKUP($D$3&amp;"_"&amp;G$3,データシート2!$A:$SI,MATCH($G$2&amp;"_"&amp;$C122,データシート2!$A$1:$SI$1,0),0)</f>
        <v>0</v>
      </c>
      <c r="H122" s="838">
        <f>VLOOKUP($D$3&amp;"_"&amp;H$3,データシート2!$A:$SI,MATCH($G$2&amp;"_"&amp;$C122,データシート2!$A$1:$SI$1,0),0)</f>
        <v>0</v>
      </c>
      <c r="I122" s="838">
        <f>VLOOKUP($D$3&amp;"_"&amp;I$3,データシート2!$A:$SI,MATCH($G$2&amp;"_"&amp;$C122,データシート2!$A$1:$SI$1,0),0)</f>
        <v>0</v>
      </c>
      <c r="J122" s="838">
        <f>VLOOKUP($D$3&amp;"_"&amp;J$3,データシート2!$A:$SI,MATCH($G$2&amp;"_"&amp;$C122,データシート2!$A$1:$SI$1,0),0)</f>
        <v>0</v>
      </c>
      <c r="K122" s="839">
        <f>VLOOKUP($D$3&amp;"_"&amp;K$3,データシート2!$A:$SI,MATCH($G$2&amp;"_"&amp;$C122,データシート2!$A$1:$SI$1,0),0)</f>
        <v>0</v>
      </c>
      <c r="L122" s="839">
        <f>VLOOKUP($D$3&amp;"_"&amp;L$3,データシート2!$A:$SI,MATCH($G$2&amp;"_"&amp;$C122,データシート2!$A$1:$SI$1,0),0)</f>
        <v>0</v>
      </c>
      <c r="M122" s="839">
        <f>VLOOKUP($D$3&amp;"_"&amp;M$3,データシート2!$A:$SI,MATCH($G$2&amp;"_"&amp;$C122,データシート2!$A$1:$SI$1,0),0)</f>
        <v>0</v>
      </c>
      <c r="N122" s="839">
        <f>VLOOKUP($D$3&amp;"_"&amp;N$3,データシート2!$A:$SI,MATCH($G$2&amp;"_"&amp;$C122,データシート2!$A$1:$SI$1,0),0)</f>
        <v>0</v>
      </c>
      <c r="O122" s="839">
        <f>VLOOKUP($D$3&amp;"_"&amp;O$3,データシート2!$A:$SI,MATCH($G$2&amp;"_"&amp;$C122,データシート2!$A$1:$SI$1,0),0)</f>
        <v>0</v>
      </c>
      <c r="P122" s="839">
        <f>VLOOKUP($D$3&amp;"_"&amp;P$3,データシート2!$A:$SI,MATCH($G$2&amp;"_"&amp;$C122,データシート2!$A$1:$SI$1,0),0)</f>
        <v>0</v>
      </c>
      <c r="Q122" s="840">
        <f>VLOOKUP($D$3&amp;"_"&amp;Q$3,データシート2!$A:$SI,MATCH($G$2&amp;"_"&amp;$C122,データシート2!$A$1:$SI$1,0),0)</f>
        <v>0</v>
      </c>
      <c r="R122" s="1052">
        <f>VLOOKUP($D$3&amp;"_"&amp;R$3,データシート2!$A:$SI,MATCH($R$2&amp;"_"&amp;$C122,データシート2!$A$1:$SI$1,0),0)</f>
        <v>0</v>
      </c>
      <c r="S122" s="1047">
        <f>VLOOKUP($D$3&amp;"_"&amp;S$3,データシート2!$A:$SI,MATCH($R$2&amp;"_"&amp;$C122,データシート2!$A$1:$SI$1,0),0)</f>
        <v>0</v>
      </c>
      <c r="T122" s="1047">
        <f>VLOOKUP($D$3&amp;"_"&amp;T$3,データシート2!$A:$SI,MATCH($R$2&amp;"_"&amp;$C122,データシート2!$A$1:$SI$1,0),0)</f>
        <v>0</v>
      </c>
      <c r="U122" s="1047">
        <f>VLOOKUP($D$3&amp;"_"&amp;U$3,データシート2!$A:$SI,MATCH($R$2&amp;"_"&amp;$C122,データシート2!$A$1:$SI$1,0),0)</f>
        <v>0</v>
      </c>
      <c r="V122" s="1047">
        <f>VLOOKUP($D$3&amp;"_"&amp;V$3,データシート2!$A:$SI,MATCH($R$2&amp;"_"&amp;$C122,データシート2!$A$1:$SI$1,0),0)</f>
        <v>0</v>
      </c>
      <c r="W122" s="1047">
        <f>VLOOKUP($D$3&amp;"_"&amp;W$3,データシート2!$A:$SI,MATCH($R$2&amp;"_"&amp;$C122,データシート2!$A$1:$SI$1,0),0)</f>
        <v>0</v>
      </c>
      <c r="X122" s="1047">
        <f>VLOOKUP($D$3&amp;"_"&amp;X$3,データシート2!$A:$SI,MATCH($R$2&amp;"_"&amp;$C122,データシート2!$A$1:$SI$1,0),0)</f>
        <v>0</v>
      </c>
      <c r="Y122" s="1047">
        <f>VLOOKUP($D$3&amp;"_"&amp;Y$3,データシート2!$A:$SI,MATCH($R$2&amp;"_"&amp;$C122,データシート2!$A$1:$SI$1,0),0)</f>
        <v>0</v>
      </c>
      <c r="Z122" s="1047">
        <f>VLOOKUP($D$3&amp;"_"&amp;Z$3,データシート2!$A:$SI,MATCH($R$2&amp;"_"&amp;$C122,データシート2!$A$1:$SI$1,0),0)</f>
        <v>0</v>
      </c>
      <c r="AA122" s="1047">
        <f>VLOOKUP($D$3&amp;"_"&amp;AA$3,データシート2!$A:$SI,MATCH($R$2&amp;"_"&amp;$C122,データシート2!$A$1:$SI$1,0),0)</f>
        <v>0</v>
      </c>
      <c r="AB122" s="1048">
        <f>VLOOKUP($D$3&amp;"_"&amp;AB$3,データシート2!$A:$SI,MATCH($R$2&amp;"_"&amp;$C122,データシート2!$A$1:$SI$1,0),0)</f>
        <v>0</v>
      </c>
      <c r="AE122" s="833" t="str">
        <f t="shared" si="16"/>
        <v/>
      </c>
      <c r="AF122" s="834">
        <f t="shared" si="16"/>
        <v>86</v>
      </c>
      <c r="AG122" s="835" t="str">
        <f t="shared" si="16"/>
        <v>郵便局</v>
      </c>
      <c r="AH122" s="834" t="str">
        <f t="shared" si="16"/>
        <v/>
      </c>
      <c r="AI122" s="836" t="str">
        <f t="shared" si="16"/>
        <v/>
      </c>
      <c r="AJ122" s="853">
        <f>VLOOKUP($AG$3&amp;"_"&amp;AJ$3,データシート2!$A:$SI,MATCH($AJ$2&amp;"_"&amp;$AF122,データシート2!$A$1:$SI$1,0),0)</f>
        <v>2</v>
      </c>
      <c r="AK122" s="838">
        <f>VLOOKUP($AG$3&amp;"_"&amp;AK$3,データシート2!$A:$SI,MATCH($AJ$2&amp;"_"&amp;$AF122,データシート2!$A$1:$SI$1,0),0)</f>
        <v>2</v>
      </c>
      <c r="AL122" s="838">
        <f>VLOOKUP($AG$3&amp;"_"&amp;AL$3,データシート2!$A:$SI,MATCH($AJ$2&amp;"_"&amp;$AF122,データシート2!$A$1:$SI$1,0),0)</f>
        <v>2</v>
      </c>
      <c r="AM122" s="838">
        <f>VLOOKUP($AG$3&amp;"_"&amp;AM$3,データシート2!$A:$SI,MATCH($AJ$2&amp;"_"&amp;$AF122,データシート2!$A$1:$SI$1,0),0)</f>
        <v>2</v>
      </c>
      <c r="AN122" s="839">
        <f>VLOOKUP($AG$3&amp;"_"&amp;AN$3,データシート2!$A:$SI,MATCH($AJ$2&amp;"_"&amp;$AF122,データシート2!$A$1:$SI$1,0),0)</f>
        <v>1</v>
      </c>
      <c r="AO122" s="839">
        <f>VLOOKUP($AG$3&amp;"_"&amp;AO$3,データシート2!$A:$SI,MATCH($AJ$2&amp;"_"&amp;$AF122,データシート2!$A$1:$SI$1,0),0)</f>
        <v>1</v>
      </c>
      <c r="AP122" s="839">
        <f>VLOOKUP($AG$3&amp;"_"&amp;AP$3,データシート2!$A:$SI,MATCH($AJ$2&amp;"_"&amp;$AF122,データシート2!$A$1:$SI$1,0),0)</f>
        <v>1</v>
      </c>
      <c r="AQ122" s="839">
        <f>VLOOKUP($AG$3&amp;"_"&amp;AQ$3,データシート2!$A:$SI,MATCH($AJ$2&amp;"_"&amp;$AF122,データシート2!$A$1:$SI$1,0),0)</f>
        <v>2</v>
      </c>
      <c r="AR122" s="839">
        <f>VLOOKUP($AG$3&amp;"_"&amp;AR$3,データシート2!$A:$SI,MATCH($AJ$2&amp;"_"&amp;$AF122,データシート2!$A$1:$SI$1,0),0)</f>
        <v>1</v>
      </c>
      <c r="AS122" s="840">
        <f>VLOOKUP($AG$3&amp;"_"&amp;AS$3,データシート2!$A:$SI,MATCH($AJ$2&amp;"_"&amp;$AF122,データシート2!$A$1:$SI$1,0),0)</f>
        <v>1</v>
      </c>
      <c r="AT122" s="838">
        <f>VLOOKUP($AG$3&amp;"_"&amp;AT$3,データシート2!$A:$SI,MATCH($AT$2&amp;"_"&amp;$AF122,データシート2!$A$1:$SI$1,0),0)</f>
        <v>7.6</v>
      </c>
      <c r="AU122" s="838">
        <f>VLOOKUP($AG$3&amp;"_"&amp;AU$3,データシート2!$A:$SI,MATCH($AT$2&amp;"_"&amp;$AF122,データシート2!$A$1:$SI$1,0),0)</f>
        <v>6.7469999999999999</v>
      </c>
      <c r="AV122" s="838">
        <f>VLOOKUP($AG$3&amp;"_"&amp;AV$3,データシート2!$A:$SI,MATCH($AT$2&amp;"_"&amp;$AF122,データシート2!$A$1:$SI$1,0),0)</f>
        <v>6.0069999999999997</v>
      </c>
      <c r="AW122" s="838">
        <f>VLOOKUP($AG$3&amp;"_"&amp;AW$3,データシート2!$A:$SI,MATCH($AT$2&amp;"_"&amp;$AF122,データシート2!$A$1:$SI$1,0),0)</f>
        <v>4.9960000000000004</v>
      </c>
      <c r="AX122" s="838">
        <f>VLOOKUP($AG$3&amp;"_"&amp;AX$3,データシート2!$A:$SI,MATCH($AT$2&amp;"_"&amp;$AF122,データシート2!$A$1:$SI$1,0),0)</f>
        <v>2.6110000000000002</v>
      </c>
      <c r="AY122" s="838">
        <f>VLOOKUP($AG$3&amp;"_"&amp;AY$3,データシート2!$A:$SI,MATCH($AT$2&amp;"_"&amp;$AF122,データシート2!$A$1:$SI$1,0),0)</f>
        <v>2.839</v>
      </c>
      <c r="AZ122" s="838">
        <f>VLOOKUP($AG$3&amp;"_"&amp;AZ$3,データシート2!$A:$SI,MATCH($AT$2&amp;"_"&amp;$AF122,データシート2!$A$1:$SI$1,0),0)</f>
        <v>2.6549999999999998</v>
      </c>
      <c r="BA122" s="838">
        <f>VLOOKUP($AG$3&amp;"_"&amp;BA$3,データシート2!$A:$SI,MATCH($AT$2&amp;"_"&amp;$AF122,データシート2!$A$1:$SI$1,0),0)</f>
        <v>5.7910000000000004</v>
      </c>
      <c r="BB122" s="838">
        <f>VLOOKUP($AG$3&amp;"_"&amp;BB$3,データシート2!$A:$SI,MATCH($AT$2&amp;"_"&amp;$AF122,データシート2!$A$1:$SI$1,0),0)</f>
        <v>3.2890000000000001</v>
      </c>
      <c r="BC122" s="841">
        <f>VLOOKUP($AG$3&amp;"_"&amp;BC$3,データシート2!$A:$SI,MATCH($AT$2&amp;"_"&amp;$AF122,データシート2!$A$1:$SI$1,0),0)</f>
        <v>3.3170000000000002</v>
      </c>
    </row>
    <row r="123" spans="2:55" s="842" customFormat="1" ht="16.5" customHeight="1">
      <c r="B123" s="844"/>
      <c r="C123" s="845">
        <v>87</v>
      </c>
      <c r="D123" s="846" t="s">
        <v>426</v>
      </c>
      <c r="E123" s="845"/>
      <c r="F123" s="847"/>
      <c r="G123" s="848">
        <f>VLOOKUP($D$3&amp;"_"&amp;G$3,データシート2!$A:$SI,MATCH($G$2&amp;"_"&amp;$C123,データシート2!$A$1:$SI$1,0),0)</f>
        <v>0</v>
      </c>
      <c r="H123" s="849">
        <f>VLOOKUP($D$3&amp;"_"&amp;H$3,データシート2!$A:$SI,MATCH($G$2&amp;"_"&amp;$C123,データシート2!$A$1:$SI$1,0),0)</f>
        <v>0</v>
      </c>
      <c r="I123" s="849">
        <f>VLOOKUP($D$3&amp;"_"&amp;I$3,データシート2!$A:$SI,MATCH($G$2&amp;"_"&amp;$C123,データシート2!$A$1:$SI$1,0),0)</f>
        <v>0</v>
      </c>
      <c r="J123" s="849">
        <f>VLOOKUP($D$3&amp;"_"&amp;J$3,データシート2!$A:$SI,MATCH($G$2&amp;"_"&amp;$C123,データシート2!$A$1:$SI$1,0),0)</f>
        <v>0</v>
      </c>
      <c r="K123" s="850">
        <f>VLOOKUP($D$3&amp;"_"&amp;K$3,データシート2!$A:$SI,MATCH($G$2&amp;"_"&amp;$C123,データシート2!$A$1:$SI$1,0),0)</f>
        <v>0</v>
      </c>
      <c r="L123" s="850">
        <f>VLOOKUP($D$3&amp;"_"&amp;L$3,データシート2!$A:$SI,MATCH($G$2&amp;"_"&amp;$C123,データシート2!$A$1:$SI$1,0),0)</f>
        <v>0</v>
      </c>
      <c r="M123" s="850">
        <f>VLOOKUP($D$3&amp;"_"&amp;M$3,データシート2!$A:$SI,MATCH($G$2&amp;"_"&amp;$C123,データシート2!$A$1:$SI$1,0),0)</f>
        <v>0</v>
      </c>
      <c r="N123" s="850">
        <f>VLOOKUP($D$3&amp;"_"&amp;N$3,データシート2!$A:$SI,MATCH($G$2&amp;"_"&amp;$C123,データシート2!$A$1:$SI$1,0),0)</f>
        <v>0</v>
      </c>
      <c r="O123" s="850">
        <f>VLOOKUP($D$3&amp;"_"&amp;O$3,データシート2!$A:$SI,MATCH($G$2&amp;"_"&amp;$C123,データシート2!$A$1:$SI$1,0),0)</f>
        <v>0</v>
      </c>
      <c r="P123" s="850">
        <f>VLOOKUP($D$3&amp;"_"&amp;P$3,データシート2!$A:$SI,MATCH($G$2&amp;"_"&amp;$C123,データシート2!$A$1:$SI$1,0),0)</f>
        <v>0</v>
      </c>
      <c r="Q123" s="851">
        <f>VLOOKUP($D$3&amp;"_"&amp;Q$3,データシート2!$A:$SI,MATCH($G$2&amp;"_"&amp;$C123,データシート2!$A$1:$SI$1,0),0)</f>
        <v>0</v>
      </c>
      <c r="R123" s="1049">
        <f>VLOOKUP($D$3&amp;"_"&amp;R$3,データシート2!$A:$SI,MATCH($R$2&amp;"_"&amp;$C123,データシート2!$A$1:$SI$1,0),0)</f>
        <v>0</v>
      </c>
      <c r="S123" s="1050">
        <f>VLOOKUP($D$3&amp;"_"&amp;S$3,データシート2!$A:$SI,MATCH($R$2&amp;"_"&amp;$C123,データシート2!$A$1:$SI$1,0),0)</f>
        <v>0</v>
      </c>
      <c r="T123" s="1050">
        <f>VLOOKUP($D$3&amp;"_"&amp;T$3,データシート2!$A:$SI,MATCH($R$2&amp;"_"&amp;$C123,データシート2!$A$1:$SI$1,0),0)</f>
        <v>0</v>
      </c>
      <c r="U123" s="1050">
        <f>VLOOKUP($D$3&amp;"_"&amp;U$3,データシート2!$A:$SI,MATCH($R$2&amp;"_"&amp;$C123,データシート2!$A$1:$SI$1,0),0)</f>
        <v>0</v>
      </c>
      <c r="V123" s="1050">
        <f>VLOOKUP($D$3&amp;"_"&amp;V$3,データシート2!$A:$SI,MATCH($R$2&amp;"_"&amp;$C123,データシート2!$A$1:$SI$1,0),0)</f>
        <v>0</v>
      </c>
      <c r="W123" s="1050">
        <f>VLOOKUP($D$3&amp;"_"&amp;W$3,データシート2!$A:$SI,MATCH($R$2&amp;"_"&amp;$C123,データシート2!$A$1:$SI$1,0),0)</f>
        <v>0</v>
      </c>
      <c r="X123" s="1050">
        <f>VLOOKUP($D$3&amp;"_"&amp;X$3,データシート2!$A:$SI,MATCH($R$2&amp;"_"&amp;$C123,データシート2!$A$1:$SI$1,0),0)</f>
        <v>0</v>
      </c>
      <c r="Y123" s="1050">
        <f>VLOOKUP($D$3&amp;"_"&amp;Y$3,データシート2!$A:$SI,MATCH($R$2&amp;"_"&amp;$C123,データシート2!$A$1:$SI$1,0),0)</f>
        <v>0</v>
      </c>
      <c r="Z123" s="1050">
        <f>VLOOKUP($D$3&amp;"_"&amp;Z$3,データシート2!$A:$SI,MATCH($R$2&amp;"_"&amp;$C123,データシート2!$A$1:$SI$1,0),0)</f>
        <v>0</v>
      </c>
      <c r="AA123" s="1050">
        <f>VLOOKUP($D$3&amp;"_"&amp;AA$3,データシート2!$A:$SI,MATCH($R$2&amp;"_"&amp;$C123,データシート2!$A$1:$SI$1,0),0)</f>
        <v>0</v>
      </c>
      <c r="AB123" s="1051">
        <f>VLOOKUP($D$3&amp;"_"&amp;AB$3,データシート2!$A:$SI,MATCH($R$2&amp;"_"&amp;$C123,データシート2!$A$1:$SI$1,0),0)</f>
        <v>0</v>
      </c>
      <c r="AE123" s="844" t="str">
        <f t="shared" si="16"/>
        <v/>
      </c>
      <c r="AF123" s="845">
        <f t="shared" si="16"/>
        <v>87</v>
      </c>
      <c r="AG123" s="846" t="str">
        <f t="shared" si="16"/>
        <v>協同組合（他に分類されないもの）</v>
      </c>
      <c r="AH123" s="845" t="str">
        <f t="shared" si="16"/>
        <v/>
      </c>
      <c r="AI123" s="847" t="str">
        <f t="shared" si="16"/>
        <v/>
      </c>
      <c r="AJ123" s="848">
        <f>VLOOKUP($AG$3&amp;"_"&amp;AJ$3,データシート2!$A:$SI,MATCH($AJ$2&amp;"_"&amp;$AF123,データシート2!$A$1:$SI$1,0),0)</f>
        <v>2</v>
      </c>
      <c r="AK123" s="849">
        <f>VLOOKUP($AG$3&amp;"_"&amp;AK$3,データシート2!$A:$SI,MATCH($AJ$2&amp;"_"&amp;$AF123,データシート2!$A$1:$SI$1,0),0)</f>
        <v>2</v>
      </c>
      <c r="AL123" s="849">
        <f>VLOOKUP($AG$3&amp;"_"&amp;AL$3,データシート2!$A:$SI,MATCH($AJ$2&amp;"_"&amp;$AF123,データシート2!$A$1:$SI$1,0),0)</f>
        <v>6</v>
      </c>
      <c r="AM123" s="849">
        <f>VLOOKUP($AG$3&amp;"_"&amp;AM$3,データシート2!$A:$SI,MATCH($AJ$2&amp;"_"&amp;$AF123,データシート2!$A$1:$SI$1,0),0)</f>
        <v>3</v>
      </c>
      <c r="AN123" s="850">
        <f>VLOOKUP($AG$3&amp;"_"&amp;AN$3,データシート2!$A:$SI,MATCH($AJ$2&amp;"_"&amp;$AF123,データシート2!$A$1:$SI$1,0),0)</f>
        <v>2</v>
      </c>
      <c r="AO123" s="850">
        <f>VLOOKUP($AG$3&amp;"_"&amp;AO$3,データシート2!$A:$SI,MATCH($AJ$2&amp;"_"&amp;$AF123,データシート2!$A$1:$SI$1,0),0)</f>
        <v>3</v>
      </c>
      <c r="AP123" s="850">
        <f>VLOOKUP($AG$3&amp;"_"&amp;AP$3,データシート2!$A:$SI,MATCH($AJ$2&amp;"_"&amp;$AF123,データシート2!$A$1:$SI$1,0),0)</f>
        <v>3</v>
      </c>
      <c r="AQ123" s="850">
        <f>VLOOKUP($AG$3&amp;"_"&amp;AQ$3,データシート2!$A:$SI,MATCH($AJ$2&amp;"_"&amp;$AF123,データシート2!$A$1:$SI$1,0),0)</f>
        <v>2</v>
      </c>
      <c r="AR123" s="850">
        <f>VLOOKUP($AG$3&amp;"_"&amp;AR$3,データシート2!$A:$SI,MATCH($AJ$2&amp;"_"&amp;$AF123,データシート2!$A$1:$SI$1,0),0)</f>
        <v>2</v>
      </c>
      <c r="AS123" s="851">
        <f>VLOOKUP($AG$3&amp;"_"&amp;AS$3,データシート2!$A:$SI,MATCH($AJ$2&amp;"_"&amp;$AF123,データシート2!$A$1:$SI$1,0),0)</f>
        <v>2</v>
      </c>
      <c r="AT123" s="849">
        <f>VLOOKUP($AG$3&amp;"_"&amp;AT$3,データシート2!$A:$SI,MATCH($AT$2&amp;"_"&amp;$AF123,データシート2!$A$1:$SI$1,0),0)</f>
        <v>16.079999999999998</v>
      </c>
      <c r="AU123" s="849">
        <f>VLOOKUP($AG$3&amp;"_"&amp;AU$3,データシート2!$A:$SI,MATCH($AT$2&amp;"_"&amp;$AF123,データシート2!$A$1:$SI$1,0),0)</f>
        <v>14.753</v>
      </c>
      <c r="AV123" s="849">
        <f>VLOOKUP($AG$3&amp;"_"&amp;AV$3,データシート2!$A:$SI,MATCH($AT$2&amp;"_"&amp;$AF123,データシート2!$A$1:$SI$1,0),0)</f>
        <v>246.29499999999999</v>
      </c>
      <c r="AW123" s="849">
        <f>VLOOKUP($AG$3&amp;"_"&amp;AW$3,データシート2!$A:$SI,MATCH($AT$2&amp;"_"&amp;$AF123,データシート2!$A$1:$SI$1,0),0)</f>
        <v>18.53</v>
      </c>
      <c r="AX123" s="849">
        <f>VLOOKUP($AG$3&amp;"_"&amp;AX$3,データシート2!$A:$SI,MATCH($AT$2&amp;"_"&amp;$AF123,データシート2!$A$1:$SI$1,0),0)</f>
        <v>15.49</v>
      </c>
      <c r="AY123" s="849">
        <f>VLOOKUP($AG$3&amp;"_"&amp;AY$3,データシート2!$A:$SI,MATCH($AT$2&amp;"_"&amp;$AF123,データシート2!$A$1:$SI$1,0),0)</f>
        <v>23.369</v>
      </c>
      <c r="AZ123" s="849">
        <f>VLOOKUP($AG$3&amp;"_"&amp;AZ$3,データシート2!$A:$SI,MATCH($AT$2&amp;"_"&amp;$AF123,データシート2!$A$1:$SI$1,0),0)</f>
        <v>23.739000000000001</v>
      </c>
      <c r="BA123" s="849">
        <f>VLOOKUP($AG$3&amp;"_"&amp;BA$3,データシート2!$A:$SI,MATCH($AT$2&amp;"_"&amp;$AF123,データシート2!$A$1:$SI$1,0),0)</f>
        <v>18.282</v>
      </c>
      <c r="BB123" s="849">
        <f>VLOOKUP($AG$3&amp;"_"&amp;BB$3,データシート2!$A:$SI,MATCH($AT$2&amp;"_"&amp;$AF123,データシート2!$A$1:$SI$1,0),0)</f>
        <v>17.475999999999999</v>
      </c>
      <c r="BC123" s="852">
        <f>VLOOKUP($AG$3&amp;"_"&amp;BC$3,データシート2!$A:$SI,MATCH($AT$2&amp;"_"&amp;$AF123,データシート2!$A$1:$SI$1,0),0)</f>
        <v>16.306999999999999</v>
      </c>
    </row>
    <row r="124" spans="2:55" s="23" customFormat="1" ht="20.45" customHeight="1">
      <c r="B124" s="824" t="s">
        <v>427</v>
      </c>
      <c r="C124" s="825" t="s">
        <v>428</v>
      </c>
      <c r="D124" s="826"/>
      <c r="E124" s="827"/>
      <c r="F124" s="826"/>
      <c r="G124" s="828">
        <f>VLOOKUP($D$3&amp;"_"&amp;G$3,データシート2!$A:$SI,MATCH($G$2&amp;"_"&amp;$B124,データシート2!$A$1:$SI$1,0),0)</f>
        <v>0</v>
      </c>
      <c r="H124" s="829">
        <f>VLOOKUP($D$3&amp;"_"&amp;H$3,データシート2!$A:$SI,MATCH($G$2&amp;"_"&amp;$B124,データシート2!$A$1:$SI$1,0),0)</f>
        <v>0</v>
      </c>
      <c r="I124" s="829">
        <f>VLOOKUP($D$3&amp;"_"&amp;I$3,データシート2!$A:$SI,MATCH($G$2&amp;"_"&amp;$B124,データシート2!$A$1:$SI$1,0),0)</f>
        <v>0</v>
      </c>
      <c r="J124" s="829">
        <f>VLOOKUP($D$3&amp;"_"&amp;J$3,データシート2!$A:$SI,MATCH($G$2&amp;"_"&amp;$B124,データシート2!$A$1:$SI$1,0),0)</f>
        <v>0</v>
      </c>
      <c r="K124" s="830">
        <f>VLOOKUP($D$3&amp;"_"&amp;K$3,データシート2!$A:$SI,MATCH($G$2&amp;"_"&amp;$B124,データシート2!$A$1:$SI$1,0),0)</f>
        <v>0</v>
      </c>
      <c r="L124" s="830">
        <f>VLOOKUP($D$3&amp;"_"&amp;L$3,データシート2!$A:$SI,MATCH($G$2&amp;"_"&amp;$B124,データシート2!$A$1:$SI$1,0),0)</f>
        <v>0</v>
      </c>
      <c r="M124" s="830">
        <f>VLOOKUP($D$3&amp;"_"&amp;M$3,データシート2!$A:$SI,MATCH($G$2&amp;"_"&amp;$B124,データシート2!$A$1:$SI$1,0),0)</f>
        <v>0</v>
      </c>
      <c r="N124" s="830">
        <f>VLOOKUP($D$3&amp;"_"&amp;N$3,データシート2!$A:$SI,MATCH($G$2&amp;"_"&amp;$B124,データシート2!$A$1:$SI$1,0),0)</f>
        <v>0</v>
      </c>
      <c r="O124" s="830">
        <f>VLOOKUP($D$3&amp;"_"&amp;O$3,データシート2!$A:$SI,MATCH($G$2&amp;"_"&amp;$B124,データシート2!$A$1:$SI$1,0),0)</f>
        <v>0</v>
      </c>
      <c r="P124" s="830">
        <f>VLOOKUP($D$3&amp;"_"&amp;P$3,データシート2!$A:$SI,MATCH($G$2&amp;"_"&amp;$B124,データシート2!$A$1:$SI$1,0),0)</f>
        <v>0</v>
      </c>
      <c r="Q124" s="831">
        <f>VLOOKUP($D$3&amp;"_"&amp;Q$3,データシート2!$A:$SI,MATCH($G$2&amp;"_"&amp;$B124,データシート2!$A$1:$SI$1,0),0)</f>
        <v>0</v>
      </c>
      <c r="R124" s="1043">
        <f>VLOOKUP($D$3&amp;"_"&amp;R$3,データシート2!$A:$SI,MATCH($R$2&amp;"_"&amp;$B124,データシート2!$A$1:$SI$1,0),0)</f>
        <v>0</v>
      </c>
      <c r="S124" s="1044">
        <f>VLOOKUP($D$3&amp;"_"&amp;S$3,データシート2!$A:$SI,MATCH($R$2&amp;"_"&amp;$B124,データシート2!$A$1:$SI$1,0),0)</f>
        <v>0</v>
      </c>
      <c r="T124" s="1044">
        <f>VLOOKUP($D$3&amp;"_"&amp;T$3,データシート2!$A:$SI,MATCH($R$2&amp;"_"&amp;$B124,データシート2!$A$1:$SI$1,0),0)</f>
        <v>0</v>
      </c>
      <c r="U124" s="1044">
        <f>VLOOKUP($D$3&amp;"_"&amp;U$3,データシート2!$A:$SI,MATCH($R$2&amp;"_"&amp;$B124,データシート2!$A$1:$SI$1,0),0)</f>
        <v>0</v>
      </c>
      <c r="V124" s="1044">
        <f>VLOOKUP($D$3&amp;"_"&amp;V$3,データシート2!$A:$SI,MATCH($R$2&amp;"_"&amp;$B124,データシート2!$A$1:$SI$1,0),0)</f>
        <v>0</v>
      </c>
      <c r="W124" s="1044">
        <f>VLOOKUP($D$3&amp;"_"&amp;W$3,データシート2!$A:$SI,MATCH($R$2&amp;"_"&amp;$B124,データシート2!$A$1:$SI$1,0),0)</f>
        <v>0</v>
      </c>
      <c r="X124" s="1044">
        <f>VLOOKUP($D$3&amp;"_"&amp;X$3,データシート2!$A:$SI,MATCH($R$2&amp;"_"&amp;$B124,データシート2!$A$1:$SI$1,0),0)</f>
        <v>0</v>
      </c>
      <c r="Y124" s="1044">
        <f>VLOOKUP($D$3&amp;"_"&amp;Y$3,データシート2!$A:$SI,MATCH($R$2&amp;"_"&amp;$B124,データシート2!$A$1:$SI$1,0),0)</f>
        <v>0</v>
      </c>
      <c r="Z124" s="1044">
        <f>VLOOKUP($D$3&amp;"_"&amp;Z$3,データシート2!$A:$SI,MATCH($R$2&amp;"_"&amp;$B124,データシート2!$A$1:$SI$1,0),0)</f>
        <v>0</v>
      </c>
      <c r="AA124" s="1044">
        <f>VLOOKUP($D$3&amp;"_"&amp;AA$3,データシート2!$A:$SI,MATCH($R$2&amp;"_"&amp;$B124,データシート2!$A$1:$SI$1,0),0)</f>
        <v>0</v>
      </c>
      <c r="AB124" s="1045">
        <f>VLOOKUP($D$3&amp;"_"&amp;AB$3,データシート2!$A:$SI,MATCH($R$2&amp;"_"&amp;$B124,データシート2!$A$1:$SI$1,0),0)</f>
        <v>0</v>
      </c>
      <c r="AE124" s="824" t="str">
        <f t="shared" si="16"/>
        <v>R</v>
      </c>
      <c r="AF124" s="825" t="str">
        <f t="shared" si="16"/>
        <v>サービス業（他に分類されないもの）</v>
      </c>
      <c r="AG124" s="826" t="str">
        <f t="shared" si="16"/>
        <v/>
      </c>
      <c r="AH124" s="827" t="str">
        <f t="shared" si="16"/>
        <v/>
      </c>
      <c r="AI124" s="826" t="str">
        <f t="shared" si="16"/>
        <v/>
      </c>
      <c r="AJ124" s="828">
        <f>VLOOKUP($AG$3&amp;"_"&amp;AJ$3,データシート2!$A:$SI,MATCH($AJ$2&amp;"_"&amp;$AE124,データシート2!$A$1:$SI$1,0),0)</f>
        <v>528</v>
      </c>
      <c r="AK124" s="829">
        <f>VLOOKUP($AG$3&amp;"_"&amp;AK$3,データシート2!$A:$SI,MATCH($AJ$2&amp;"_"&amp;$AE124,データシート2!$A$1:$SI$1,0),0)</f>
        <v>559</v>
      </c>
      <c r="AL124" s="829">
        <f>VLOOKUP($AG$3&amp;"_"&amp;AL$3,データシート2!$A:$SI,MATCH($AJ$2&amp;"_"&amp;$AE124,データシート2!$A$1:$SI$1,0),0)</f>
        <v>549</v>
      </c>
      <c r="AM124" s="829">
        <f>VLOOKUP($AG$3&amp;"_"&amp;AM$3,データシート2!$A:$SI,MATCH($AJ$2&amp;"_"&amp;$AE124,データシート2!$A$1:$SI$1,0),0)</f>
        <v>579</v>
      </c>
      <c r="AN124" s="830">
        <f>VLOOKUP($AG$3&amp;"_"&amp;AN$3,データシート2!$A:$SI,MATCH($AJ$2&amp;"_"&amp;$AE124,データシート2!$A$1:$SI$1,0),0)</f>
        <v>590</v>
      </c>
      <c r="AO124" s="830">
        <f>VLOOKUP($AG$3&amp;"_"&amp;AO$3,データシート2!$A:$SI,MATCH($AJ$2&amp;"_"&amp;$AE124,データシート2!$A$1:$SI$1,0),0)</f>
        <v>601</v>
      </c>
      <c r="AP124" s="830">
        <f>VLOOKUP($AG$3&amp;"_"&amp;AP$3,データシート2!$A:$SI,MATCH($AJ$2&amp;"_"&amp;$AE124,データシート2!$A$1:$SI$1,0),0)</f>
        <v>618</v>
      </c>
      <c r="AQ124" s="830">
        <f>VLOOKUP($AG$3&amp;"_"&amp;AQ$3,データシート2!$A:$SI,MATCH($AJ$2&amp;"_"&amp;$AE124,データシート2!$A$1:$SI$1,0),0)</f>
        <v>629</v>
      </c>
      <c r="AR124" s="830">
        <f>VLOOKUP($AG$3&amp;"_"&amp;AR$3,データシート2!$A:$SI,MATCH($AJ$2&amp;"_"&amp;$AE124,データシート2!$A$1:$SI$1,0),0)</f>
        <v>658</v>
      </c>
      <c r="AS124" s="831">
        <f>VLOOKUP($AG$3&amp;"_"&amp;AS$3,データシート2!$A:$SI,MATCH($AJ$2&amp;"_"&amp;$AE124,データシート2!$A$1:$SI$1,0),0)</f>
        <v>644</v>
      </c>
      <c r="AT124" s="829">
        <f>VLOOKUP($AG$3&amp;"_"&amp;AT$3,データシート2!$A:$SI,MATCH($AT$2&amp;"_"&amp;$AE124,データシート2!$A$1:$SI$1,0),0)</f>
        <v>12016.221780000005</v>
      </c>
      <c r="AU124" s="829">
        <f>VLOOKUP($AG$3&amp;"_"&amp;AU$3,データシート2!$A:$SI,MATCH($AT$2&amp;"_"&amp;$AE124,データシート2!$A$1:$SI$1,0),0)</f>
        <v>13332.68289</v>
      </c>
      <c r="AV124" s="829">
        <f>VLOOKUP($AG$3&amp;"_"&amp;AV$3,データシート2!$A:$SI,MATCH($AT$2&amp;"_"&amp;$AE124,データシート2!$A$1:$SI$1,0),0)</f>
        <v>13065.878000000001</v>
      </c>
      <c r="AW124" s="829">
        <f>VLOOKUP($AG$3&amp;"_"&amp;AW$3,データシート2!$A:$SI,MATCH($AT$2&amp;"_"&amp;$AE124,データシート2!$A$1:$SI$1,0),0)</f>
        <v>12954.244000000001</v>
      </c>
      <c r="AX124" s="829">
        <f>VLOOKUP($AG$3&amp;"_"&amp;AX$3,データシート2!$A:$SI,MATCH($AT$2&amp;"_"&amp;$AE124,データシート2!$A$1:$SI$1,0),0)</f>
        <v>14559.910502000001</v>
      </c>
      <c r="AY124" s="829">
        <f>VLOOKUP($AG$3&amp;"_"&amp;AY$3,データシート2!$A:$SI,MATCH($AT$2&amp;"_"&amp;$AE124,データシート2!$A$1:$SI$1,0),0)</f>
        <v>14685.20787</v>
      </c>
      <c r="AZ124" s="829">
        <f>VLOOKUP($AG$3&amp;"_"&amp;AZ$3,データシート2!$A:$SI,MATCH($AT$2&amp;"_"&amp;$AE124,データシート2!$A$1:$SI$1,0),0)</f>
        <v>15761.251689999999</v>
      </c>
      <c r="BA124" s="829">
        <f>VLOOKUP($AG$3&amp;"_"&amp;BA$3,データシート2!$A:$SI,MATCH($AT$2&amp;"_"&amp;$AE124,データシート2!$A$1:$SI$1,0),0)</f>
        <v>16181.173907279999</v>
      </c>
      <c r="BB124" s="829">
        <f>VLOOKUP($AG$3&amp;"_"&amp;BB$3,データシート2!$A:$SI,MATCH($AT$2&amp;"_"&amp;$AE124,データシート2!$A$1:$SI$1,0),0)</f>
        <v>17379.933649999999</v>
      </c>
      <c r="BC124" s="832">
        <f>VLOOKUP($AG$3&amp;"_"&amp;BC$3,データシート2!$A:$SI,MATCH($AT$2&amp;"_"&amp;$AE124,データシート2!$A$1:$SI$1,0),0)</f>
        <v>17438.909054</v>
      </c>
    </row>
    <row r="125" spans="2:55" s="842" customFormat="1" ht="16.5" customHeight="1">
      <c r="B125" s="833"/>
      <c r="C125" s="880">
        <v>88</v>
      </c>
      <c r="D125" s="881" t="s">
        <v>429</v>
      </c>
      <c r="E125" s="880"/>
      <c r="F125" s="903"/>
      <c r="G125" s="887">
        <f>VLOOKUP($D$3&amp;"_"&amp;G$3,データシート2!$A:$SI,MATCH($G$2&amp;"_"&amp;$C125,データシート2!$A$1:$SI$1,0),0)</f>
        <v>0</v>
      </c>
      <c r="H125" s="888">
        <f>VLOOKUP($D$3&amp;"_"&amp;H$3,データシート2!$A:$SI,MATCH($G$2&amp;"_"&amp;$C125,データシート2!$A$1:$SI$1,0),0)</f>
        <v>0</v>
      </c>
      <c r="I125" s="888">
        <f>VLOOKUP($D$3&amp;"_"&amp;I$3,データシート2!$A:$SI,MATCH($G$2&amp;"_"&amp;$C125,データシート2!$A$1:$SI$1,0),0)</f>
        <v>0</v>
      </c>
      <c r="J125" s="888">
        <f>VLOOKUP($D$3&amp;"_"&amp;J$3,データシート2!$A:$SI,MATCH($G$2&amp;"_"&amp;$C125,データシート2!$A$1:$SI$1,0),0)</f>
        <v>0</v>
      </c>
      <c r="K125" s="889">
        <f>VLOOKUP($D$3&amp;"_"&amp;K$3,データシート2!$A:$SI,MATCH($G$2&amp;"_"&amp;$C125,データシート2!$A$1:$SI$1,0),0)</f>
        <v>0</v>
      </c>
      <c r="L125" s="889">
        <f>VLOOKUP($D$3&amp;"_"&amp;L$3,データシート2!$A:$SI,MATCH($G$2&amp;"_"&amp;$C125,データシート2!$A$1:$SI$1,0),0)</f>
        <v>0</v>
      </c>
      <c r="M125" s="889">
        <f>VLOOKUP($D$3&amp;"_"&amp;M$3,データシート2!$A:$SI,MATCH($G$2&amp;"_"&amp;$C125,データシート2!$A$1:$SI$1,0),0)</f>
        <v>0</v>
      </c>
      <c r="N125" s="889">
        <f>VLOOKUP($D$3&amp;"_"&amp;N$3,データシート2!$A:$SI,MATCH($G$2&amp;"_"&amp;$C125,データシート2!$A$1:$SI$1,0),0)</f>
        <v>0</v>
      </c>
      <c r="O125" s="889">
        <f>VLOOKUP($D$3&amp;"_"&amp;O$3,データシート2!$A:$SI,MATCH($G$2&amp;"_"&amp;$C125,データシート2!$A$1:$SI$1,0),0)</f>
        <v>0</v>
      </c>
      <c r="P125" s="889">
        <f>VLOOKUP($D$3&amp;"_"&amp;P$3,データシート2!$A:$SI,MATCH($G$2&amp;"_"&amp;$C125,データシート2!$A$1:$SI$1,0),0)</f>
        <v>0</v>
      </c>
      <c r="Q125" s="890">
        <f>VLOOKUP($D$3&amp;"_"&amp;Q$3,データシート2!$A:$SI,MATCH($G$2&amp;"_"&amp;$C125,データシート2!$A$1:$SI$1,0),0)</f>
        <v>0</v>
      </c>
      <c r="R125" s="1059">
        <f>VLOOKUP($D$3&amp;"_"&amp;R$3,データシート2!$A:$SI,MATCH($R$2&amp;"_"&amp;$C125,データシート2!$A$1:$SI$1,0),0)</f>
        <v>0</v>
      </c>
      <c r="S125" s="1060">
        <f>VLOOKUP($D$3&amp;"_"&amp;S$3,データシート2!$A:$SI,MATCH($R$2&amp;"_"&amp;$C125,データシート2!$A$1:$SI$1,0),0)</f>
        <v>0</v>
      </c>
      <c r="T125" s="1060">
        <f>VLOOKUP($D$3&amp;"_"&amp;T$3,データシート2!$A:$SI,MATCH($R$2&amp;"_"&amp;$C125,データシート2!$A$1:$SI$1,0),0)</f>
        <v>0</v>
      </c>
      <c r="U125" s="1060">
        <f>VLOOKUP($D$3&amp;"_"&amp;U$3,データシート2!$A:$SI,MATCH($R$2&amp;"_"&amp;$C125,データシート2!$A$1:$SI$1,0),0)</f>
        <v>0</v>
      </c>
      <c r="V125" s="1060">
        <f>VLOOKUP($D$3&amp;"_"&amp;V$3,データシート2!$A:$SI,MATCH($R$2&amp;"_"&amp;$C125,データシート2!$A$1:$SI$1,0),0)</f>
        <v>0</v>
      </c>
      <c r="W125" s="1060">
        <f>VLOOKUP($D$3&amp;"_"&amp;W$3,データシート2!$A:$SI,MATCH($R$2&amp;"_"&amp;$C125,データシート2!$A$1:$SI$1,0),0)</f>
        <v>0</v>
      </c>
      <c r="X125" s="1060">
        <f>VLOOKUP($D$3&amp;"_"&amp;X$3,データシート2!$A:$SI,MATCH($R$2&amp;"_"&amp;$C125,データシート2!$A$1:$SI$1,0),0)</f>
        <v>0</v>
      </c>
      <c r="Y125" s="1060">
        <f>VLOOKUP($D$3&amp;"_"&amp;Y$3,データシート2!$A:$SI,MATCH($R$2&amp;"_"&amp;$C125,データシート2!$A$1:$SI$1,0),0)</f>
        <v>0</v>
      </c>
      <c r="Z125" s="1060">
        <f>VLOOKUP($D$3&amp;"_"&amp;Z$3,データシート2!$A:$SI,MATCH($R$2&amp;"_"&amp;$C125,データシート2!$A$1:$SI$1,0),0)</f>
        <v>0</v>
      </c>
      <c r="AA125" s="1060">
        <f>VLOOKUP($D$3&amp;"_"&amp;AA$3,データシート2!$A:$SI,MATCH($R$2&amp;"_"&amp;$C125,データシート2!$A$1:$SI$1,0),0)</f>
        <v>0</v>
      </c>
      <c r="AB125" s="1061">
        <f>VLOOKUP($D$3&amp;"_"&amp;AB$3,データシート2!$A:$SI,MATCH($R$2&amp;"_"&amp;$C125,データシート2!$A$1:$SI$1,0),0)</f>
        <v>0</v>
      </c>
      <c r="AE125" s="833" t="str">
        <f t="shared" si="16"/>
        <v/>
      </c>
      <c r="AF125" s="880">
        <f t="shared" si="16"/>
        <v>88</v>
      </c>
      <c r="AG125" s="881" t="str">
        <f t="shared" si="16"/>
        <v>廃棄物処理業</v>
      </c>
      <c r="AH125" s="880" t="str">
        <f t="shared" si="16"/>
        <v/>
      </c>
      <c r="AI125" s="903" t="str">
        <f t="shared" si="16"/>
        <v/>
      </c>
      <c r="AJ125" s="887">
        <f>VLOOKUP($AG$3&amp;"_"&amp;AJ$3,データシート2!$A:$SI,MATCH($AJ$2&amp;"_"&amp;$AF125,データシート2!$A$1:$SI$1,0),0)</f>
        <v>479</v>
      </c>
      <c r="AK125" s="888">
        <f>VLOOKUP($AG$3&amp;"_"&amp;AK$3,データシート2!$A:$SI,MATCH($AJ$2&amp;"_"&amp;$AF125,データシート2!$A$1:$SI$1,0),0)</f>
        <v>513</v>
      </c>
      <c r="AL125" s="888">
        <f>VLOOKUP($AG$3&amp;"_"&amp;AL$3,データシート2!$A:$SI,MATCH($AJ$2&amp;"_"&amp;$AF125,データシート2!$A$1:$SI$1,0),0)</f>
        <v>501</v>
      </c>
      <c r="AM125" s="888">
        <f>VLOOKUP($AG$3&amp;"_"&amp;AM$3,データシート2!$A:$SI,MATCH($AJ$2&amp;"_"&amp;$AF125,データシート2!$A$1:$SI$1,0),0)</f>
        <v>527</v>
      </c>
      <c r="AN125" s="889">
        <f>VLOOKUP($AG$3&amp;"_"&amp;AN$3,データシート2!$A:$SI,MATCH($AJ$2&amp;"_"&amp;$AF125,データシート2!$A$1:$SI$1,0),0)</f>
        <v>538</v>
      </c>
      <c r="AO125" s="889">
        <f>VLOOKUP($AG$3&amp;"_"&amp;AO$3,データシート2!$A:$SI,MATCH($AJ$2&amp;"_"&amp;$AF125,データシート2!$A$1:$SI$1,0),0)</f>
        <v>547</v>
      </c>
      <c r="AP125" s="889">
        <f>VLOOKUP($AG$3&amp;"_"&amp;AP$3,データシート2!$A:$SI,MATCH($AJ$2&amp;"_"&amp;$AF125,データシート2!$A$1:$SI$1,0),0)</f>
        <v>566</v>
      </c>
      <c r="AQ125" s="889">
        <f>VLOOKUP($AG$3&amp;"_"&amp;AQ$3,データシート2!$A:$SI,MATCH($AJ$2&amp;"_"&amp;$AF125,データシート2!$A$1:$SI$1,0),0)</f>
        <v>573</v>
      </c>
      <c r="AR125" s="889">
        <f>VLOOKUP($AG$3&amp;"_"&amp;AR$3,データシート2!$A:$SI,MATCH($AJ$2&amp;"_"&amp;$AF125,データシート2!$A$1:$SI$1,0),0)</f>
        <v>604</v>
      </c>
      <c r="AS125" s="890">
        <f>VLOOKUP($AG$3&amp;"_"&amp;AS$3,データシート2!$A:$SI,MATCH($AJ$2&amp;"_"&amp;$AF125,データシート2!$A$1:$SI$1,0),0)</f>
        <v>592</v>
      </c>
      <c r="AT125" s="888">
        <f>VLOOKUP($AG$3&amp;"_"&amp;AT$3,データシート2!$A:$SI,MATCH($AT$2&amp;"_"&amp;$AF125,データシート2!$A$1:$SI$1,0),0)</f>
        <v>11688.911780000004</v>
      </c>
      <c r="AU125" s="888">
        <f>VLOOKUP($AG$3&amp;"_"&amp;AU$3,データシート2!$A:$SI,MATCH($AT$2&amp;"_"&amp;$AF125,データシート2!$A$1:$SI$1,0),0)</f>
        <v>12987.32389</v>
      </c>
      <c r="AV125" s="888">
        <f>VLOOKUP($AG$3&amp;"_"&amp;AV$3,データシート2!$A:$SI,MATCH($AT$2&amp;"_"&amp;$AF125,データシート2!$A$1:$SI$1,0),0)</f>
        <v>12731.92</v>
      </c>
      <c r="AW125" s="888">
        <f>VLOOKUP($AG$3&amp;"_"&amp;AW$3,データシート2!$A:$SI,MATCH($AT$2&amp;"_"&amp;$AF125,データシート2!$A$1:$SI$1,0),0)</f>
        <v>12567.939</v>
      </c>
      <c r="AX125" s="888">
        <f>VLOOKUP($AG$3&amp;"_"&amp;AX$3,データシート2!$A:$SI,MATCH($AT$2&amp;"_"&amp;$AF125,データシート2!$A$1:$SI$1,0),0)</f>
        <v>14158.127501999999</v>
      </c>
      <c r="AY125" s="888">
        <f>VLOOKUP($AG$3&amp;"_"&amp;AY$3,データシート2!$A:$SI,MATCH($AT$2&amp;"_"&amp;$AF125,データシート2!$A$1:$SI$1,0),0)</f>
        <v>14278.84887</v>
      </c>
      <c r="AZ125" s="888">
        <f>VLOOKUP($AG$3&amp;"_"&amp;AZ$3,データシート2!$A:$SI,MATCH($AT$2&amp;"_"&amp;$AF125,データシート2!$A$1:$SI$1,0),0)</f>
        <v>15348.60369</v>
      </c>
      <c r="BA125" s="888">
        <f>VLOOKUP($AG$3&amp;"_"&amp;BA$3,データシート2!$A:$SI,MATCH($AT$2&amp;"_"&amp;$AF125,データシート2!$A$1:$SI$1,0),0)</f>
        <v>15699.25990728</v>
      </c>
      <c r="BB125" s="888">
        <f>VLOOKUP($AG$3&amp;"_"&amp;BB$3,データシート2!$A:$SI,MATCH($AT$2&amp;"_"&amp;$AF125,データシート2!$A$1:$SI$1,0),0)</f>
        <v>16979.845649999999</v>
      </c>
      <c r="BC125" s="891">
        <f>VLOOKUP($AG$3&amp;"_"&amp;BC$3,データシート2!$A:$SI,MATCH($AT$2&amp;"_"&amp;$AF125,データシート2!$A$1:$SI$1,0),0)</f>
        <v>17002.767054</v>
      </c>
    </row>
    <row r="126" spans="2:55" s="842" customFormat="1" ht="16.5" customHeight="1">
      <c r="B126" s="833"/>
      <c r="C126" s="862">
        <v>89</v>
      </c>
      <c r="D126" s="863" t="s">
        <v>430</v>
      </c>
      <c r="E126" s="862"/>
      <c r="F126" s="864"/>
      <c r="G126" s="865">
        <f>VLOOKUP($D$3&amp;"_"&amp;G$3,データシート2!$A:$SI,MATCH($G$2&amp;"_"&amp;$C126,データシート2!$A$1:$SI$1,0),0)</f>
        <v>0</v>
      </c>
      <c r="H126" s="866">
        <f>VLOOKUP($D$3&amp;"_"&amp;H$3,データシート2!$A:$SI,MATCH($G$2&amp;"_"&amp;$C126,データシート2!$A$1:$SI$1,0),0)</f>
        <v>0</v>
      </c>
      <c r="I126" s="866">
        <f>VLOOKUP($D$3&amp;"_"&amp;I$3,データシート2!$A:$SI,MATCH($G$2&amp;"_"&amp;$C126,データシート2!$A$1:$SI$1,0),0)</f>
        <v>0</v>
      </c>
      <c r="J126" s="866">
        <f>VLOOKUP($D$3&amp;"_"&amp;J$3,データシート2!$A:$SI,MATCH($G$2&amp;"_"&amp;$C126,データシート2!$A$1:$SI$1,0),0)</f>
        <v>0</v>
      </c>
      <c r="K126" s="867">
        <f>VLOOKUP($D$3&amp;"_"&amp;K$3,データシート2!$A:$SI,MATCH($G$2&amp;"_"&amp;$C126,データシート2!$A$1:$SI$1,0),0)</f>
        <v>0</v>
      </c>
      <c r="L126" s="867">
        <f>VLOOKUP($D$3&amp;"_"&amp;L$3,データシート2!$A:$SI,MATCH($G$2&amp;"_"&amp;$C126,データシート2!$A$1:$SI$1,0),0)</f>
        <v>0</v>
      </c>
      <c r="M126" s="867">
        <f>VLOOKUP($D$3&amp;"_"&amp;M$3,データシート2!$A:$SI,MATCH($G$2&amp;"_"&amp;$C126,データシート2!$A$1:$SI$1,0),0)</f>
        <v>0</v>
      </c>
      <c r="N126" s="867">
        <f>VLOOKUP($D$3&amp;"_"&amp;N$3,データシート2!$A:$SI,MATCH($G$2&amp;"_"&amp;$C126,データシート2!$A$1:$SI$1,0),0)</f>
        <v>0</v>
      </c>
      <c r="O126" s="867">
        <f>VLOOKUP($D$3&amp;"_"&amp;O$3,データシート2!$A:$SI,MATCH($G$2&amp;"_"&amp;$C126,データシート2!$A$1:$SI$1,0),0)</f>
        <v>0</v>
      </c>
      <c r="P126" s="867">
        <f>VLOOKUP($D$3&amp;"_"&amp;P$3,データシート2!$A:$SI,MATCH($G$2&amp;"_"&amp;$C126,データシート2!$A$1:$SI$1,0),0)</f>
        <v>0</v>
      </c>
      <c r="Q126" s="868">
        <f>VLOOKUP($D$3&amp;"_"&amp;Q$3,データシート2!$A:$SI,MATCH($G$2&amp;"_"&amp;$C126,データシート2!$A$1:$SI$1,0),0)</f>
        <v>0</v>
      </c>
      <c r="R126" s="1056">
        <f>VLOOKUP($D$3&amp;"_"&amp;R$3,データシート2!$A:$SI,MATCH($R$2&amp;"_"&amp;$C126,データシート2!$A$1:$SI$1,0),0)</f>
        <v>0</v>
      </c>
      <c r="S126" s="1057">
        <f>VLOOKUP($D$3&amp;"_"&amp;S$3,データシート2!$A:$SI,MATCH($R$2&amp;"_"&amp;$C126,データシート2!$A$1:$SI$1,0),0)</f>
        <v>0</v>
      </c>
      <c r="T126" s="1057">
        <f>VLOOKUP($D$3&amp;"_"&amp;T$3,データシート2!$A:$SI,MATCH($R$2&amp;"_"&amp;$C126,データシート2!$A$1:$SI$1,0),0)</f>
        <v>0</v>
      </c>
      <c r="U126" s="1057">
        <f>VLOOKUP($D$3&amp;"_"&amp;U$3,データシート2!$A:$SI,MATCH($R$2&amp;"_"&amp;$C126,データシート2!$A$1:$SI$1,0),0)</f>
        <v>0</v>
      </c>
      <c r="V126" s="1057">
        <f>VLOOKUP($D$3&amp;"_"&amp;V$3,データシート2!$A:$SI,MATCH($R$2&amp;"_"&amp;$C126,データシート2!$A$1:$SI$1,0),0)</f>
        <v>0</v>
      </c>
      <c r="W126" s="1057">
        <f>VLOOKUP($D$3&amp;"_"&amp;W$3,データシート2!$A:$SI,MATCH($R$2&amp;"_"&amp;$C126,データシート2!$A$1:$SI$1,0),0)</f>
        <v>0</v>
      </c>
      <c r="X126" s="1057">
        <f>VLOOKUP($D$3&amp;"_"&amp;X$3,データシート2!$A:$SI,MATCH($R$2&amp;"_"&amp;$C126,データシート2!$A$1:$SI$1,0),0)</f>
        <v>0</v>
      </c>
      <c r="Y126" s="1057">
        <f>VLOOKUP($D$3&amp;"_"&amp;Y$3,データシート2!$A:$SI,MATCH($R$2&amp;"_"&amp;$C126,データシート2!$A$1:$SI$1,0),0)</f>
        <v>0</v>
      </c>
      <c r="Z126" s="1057">
        <f>VLOOKUP($D$3&amp;"_"&amp;Z$3,データシート2!$A:$SI,MATCH($R$2&amp;"_"&amp;$C126,データシート2!$A$1:$SI$1,0),0)</f>
        <v>0</v>
      </c>
      <c r="AA126" s="1057">
        <f>VLOOKUP($D$3&amp;"_"&amp;AA$3,データシート2!$A:$SI,MATCH($R$2&amp;"_"&amp;$C126,データシート2!$A$1:$SI$1,0),0)</f>
        <v>0</v>
      </c>
      <c r="AB126" s="1058">
        <f>VLOOKUP($D$3&amp;"_"&amp;AB$3,データシート2!$A:$SI,MATCH($R$2&amp;"_"&amp;$C126,データシート2!$A$1:$SI$1,0),0)</f>
        <v>0</v>
      </c>
      <c r="AE126" s="833" t="str">
        <f t="shared" si="16"/>
        <v/>
      </c>
      <c r="AF126" s="862">
        <f t="shared" si="16"/>
        <v>89</v>
      </c>
      <c r="AG126" s="863" t="str">
        <f t="shared" si="16"/>
        <v>自動車整備業</v>
      </c>
      <c r="AH126" s="862" t="str">
        <f t="shared" si="16"/>
        <v/>
      </c>
      <c r="AI126" s="864" t="str">
        <f t="shared" si="16"/>
        <v/>
      </c>
      <c r="AJ126" s="865">
        <f>VLOOKUP($AG$3&amp;"_"&amp;AJ$3,データシート2!$A:$SI,MATCH($AJ$2&amp;"_"&amp;$AF126,データシート2!$A$1:$SI$1,0),0)</f>
        <v>0</v>
      </c>
      <c r="AK126" s="866">
        <f>VLOOKUP($AG$3&amp;"_"&amp;AK$3,データシート2!$A:$SI,MATCH($AJ$2&amp;"_"&amp;$AF126,データシート2!$A$1:$SI$1,0),0)</f>
        <v>0</v>
      </c>
      <c r="AL126" s="866">
        <f>VLOOKUP($AG$3&amp;"_"&amp;AL$3,データシート2!$A:$SI,MATCH($AJ$2&amp;"_"&amp;$AF126,データシート2!$A$1:$SI$1,0),0)</f>
        <v>0</v>
      </c>
      <c r="AM126" s="866">
        <f>VLOOKUP($AG$3&amp;"_"&amp;AM$3,データシート2!$A:$SI,MATCH($AJ$2&amp;"_"&amp;$AF126,データシート2!$A$1:$SI$1,0),0)</f>
        <v>0</v>
      </c>
      <c r="AN126" s="867">
        <f>VLOOKUP($AG$3&amp;"_"&amp;AN$3,データシート2!$A:$SI,MATCH($AJ$2&amp;"_"&amp;$AF126,データシート2!$A$1:$SI$1,0),0)</f>
        <v>0</v>
      </c>
      <c r="AO126" s="867">
        <f>VLOOKUP($AG$3&amp;"_"&amp;AO$3,データシート2!$A:$SI,MATCH($AJ$2&amp;"_"&amp;$AF126,データシート2!$A$1:$SI$1,0),0)</f>
        <v>0</v>
      </c>
      <c r="AP126" s="867">
        <f>VLOOKUP($AG$3&amp;"_"&amp;AP$3,データシート2!$A:$SI,MATCH($AJ$2&amp;"_"&amp;$AF126,データシート2!$A$1:$SI$1,0),0)</f>
        <v>0</v>
      </c>
      <c r="AQ126" s="867">
        <f>VLOOKUP($AG$3&amp;"_"&amp;AQ$3,データシート2!$A:$SI,MATCH($AJ$2&amp;"_"&amp;$AF126,データシート2!$A$1:$SI$1,0),0)</f>
        <v>0</v>
      </c>
      <c r="AR126" s="867">
        <f>VLOOKUP($AG$3&amp;"_"&amp;AR$3,データシート2!$A:$SI,MATCH($AJ$2&amp;"_"&amp;$AF126,データシート2!$A$1:$SI$1,0),0)</f>
        <v>0</v>
      </c>
      <c r="AS126" s="868">
        <f>VLOOKUP($AG$3&amp;"_"&amp;AS$3,データシート2!$A:$SI,MATCH($AJ$2&amp;"_"&amp;$AF126,データシート2!$A$1:$SI$1,0),0)</f>
        <v>0</v>
      </c>
      <c r="AT126" s="866">
        <f>VLOOKUP($AG$3&amp;"_"&amp;AT$3,データシート2!$A:$SI,MATCH($AT$2&amp;"_"&amp;$AF126,データシート2!$A$1:$SI$1,0),0)</f>
        <v>0</v>
      </c>
      <c r="AU126" s="866">
        <f>VLOOKUP($AG$3&amp;"_"&amp;AU$3,データシート2!$A:$SI,MATCH($AT$2&amp;"_"&amp;$AF126,データシート2!$A$1:$SI$1,0),0)</f>
        <v>0</v>
      </c>
      <c r="AV126" s="866">
        <f>VLOOKUP($AG$3&amp;"_"&amp;AV$3,データシート2!$A:$SI,MATCH($AT$2&amp;"_"&amp;$AF126,データシート2!$A$1:$SI$1,0),0)</f>
        <v>0</v>
      </c>
      <c r="AW126" s="866">
        <f>VLOOKUP($AG$3&amp;"_"&amp;AW$3,データシート2!$A:$SI,MATCH($AT$2&amp;"_"&amp;$AF126,データシート2!$A$1:$SI$1,0),0)</f>
        <v>0</v>
      </c>
      <c r="AX126" s="866">
        <f>VLOOKUP($AG$3&amp;"_"&amp;AX$3,データシート2!$A:$SI,MATCH($AT$2&amp;"_"&amp;$AF126,データシート2!$A$1:$SI$1,0),0)</f>
        <v>0</v>
      </c>
      <c r="AY126" s="866">
        <f>VLOOKUP($AG$3&amp;"_"&amp;AY$3,データシート2!$A:$SI,MATCH($AT$2&amp;"_"&amp;$AF126,データシート2!$A$1:$SI$1,0),0)</f>
        <v>0</v>
      </c>
      <c r="AZ126" s="866">
        <f>VLOOKUP($AG$3&amp;"_"&amp;AZ$3,データシート2!$A:$SI,MATCH($AT$2&amp;"_"&amp;$AF126,データシート2!$A$1:$SI$1,0),0)</f>
        <v>0</v>
      </c>
      <c r="BA126" s="866">
        <f>VLOOKUP($AG$3&amp;"_"&amp;BA$3,データシート2!$A:$SI,MATCH($AT$2&amp;"_"&amp;$AF126,データシート2!$A$1:$SI$1,0),0)</f>
        <v>0</v>
      </c>
      <c r="BB126" s="866">
        <f>VLOOKUP($AG$3&amp;"_"&amp;BB$3,データシート2!$A:$SI,MATCH($AT$2&amp;"_"&amp;$AF126,データシート2!$A$1:$SI$1,0),0)</f>
        <v>0</v>
      </c>
      <c r="BC126" s="869">
        <f>VLOOKUP($AG$3&amp;"_"&amp;BC$3,データシート2!$A:$SI,MATCH($AT$2&amp;"_"&amp;$AF126,データシート2!$A$1:$SI$1,0),0)</f>
        <v>0</v>
      </c>
    </row>
    <row r="127" spans="2:55" s="842" customFormat="1" ht="16.5" customHeight="1">
      <c r="B127" s="833"/>
      <c r="C127" s="862">
        <v>90</v>
      </c>
      <c r="D127" s="863" t="s">
        <v>431</v>
      </c>
      <c r="E127" s="862"/>
      <c r="F127" s="864"/>
      <c r="G127" s="865">
        <f>VLOOKUP($D$3&amp;"_"&amp;G$3,データシート2!$A:$SI,MATCH($G$2&amp;"_"&amp;$C127,データシート2!$A$1:$SI$1,0),0)</f>
        <v>0</v>
      </c>
      <c r="H127" s="866">
        <f>VLOOKUP($D$3&amp;"_"&amp;H$3,データシート2!$A:$SI,MATCH($G$2&amp;"_"&amp;$C127,データシート2!$A$1:$SI$1,0),0)</f>
        <v>0</v>
      </c>
      <c r="I127" s="866">
        <f>VLOOKUP($D$3&amp;"_"&amp;I$3,データシート2!$A:$SI,MATCH($G$2&amp;"_"&amp;$C127,データシート2!$A$1:$SI$1,0),0)</f>
        <v>0</v>
      </c>
      <c r="J127" s="866">
        <f>VLOOKUP($D$3&amp;"_"&amp;J$3,データシート2!$A:$SI,MATCH($G$2&amp;"_"&amp;$C127,データシート2!$A$1:$SI$1,0),0)</f>
        <v>0</v>
      </c>
      <c r="K127" s="867">
        <f>VLOOKUP($D$3&amp;"_"&amp;K$3,データシート2!$A:$SI,MATCH($G$2&amp;"_"&amp;$C127,データシート2!$A$1:$SI$1,0),0)</f>
        <v>0</v>
      </c>
      <c r="L127" s="867">
        <f>VLOOKUP($D$3&amp;"_"&amp;L$3,データシート2!$A:$SI,MATCH($G$2&amp;"_"&amp;$C127,データシート2!$A$1:$SI$1,0),0)</f>
        <v>0</v>
      </c>
      <c r="M127" s="867">
        <f>VLOOKUP($D$3&amp;"_"&amp;M$3,データシート2!$A:$SI,MATCH($G$2&amp;"_"&amp;$C127,データシート2!$A$1:$SI$1,0),0)</f>
        <v>0</v>
      </c>
      <c r="N127" s="867">
        <f>VLOOKUP($D$3&amp;"_"&amp;N$3,データシート2!$A:$SI,MATCH($G$2&amp;"_"&amp;$C127,データシート2!$A$1:$SI$1,0),0)</f>
        <v>0</v>
      </c>
      <c r="O127" s="867">
        <f>VLOOKUP($D$3&amp;"_"&amp;O$3,データシート2!$A:$SI,MATCH($G$2&amp;"_"&amp;$C127,データシート2!$A$1:$SI$1,0),0)</f>
        <v>0</v>
      </c>
      <c r="P127" s="867">
        <f>VLOOKUP($D$3&amp;"_"&amp;P$3,データシート2!$A:$SI,MATCH($G$2&amp;"_"&amp;$C127,データシート2!$A$1:$SI$1,0),0)</f>
        <v>0</v>
      </c>
      <c r="Q127" s="868">
        <f>VLOOKUP($D$3&amp;"_"&amp;Q$3,データシート2!$A:$SI,MATCH($G$2&amp;"_"&amp;$C127,データシート2!$A$1:$SI$1,0),0)</f>
        <v>0</v>
      </c>
      <c r="R127" s="1056">
        <f>VLOOKUP($D$3&amp;"_"&amp;R$3,データシート2!$A:$SI,MATCH($R$2&amp;"_"&amp;$C127,データシート2!$A$1:$SI$1,0),0)</f>
        <v>0</v>
      </c>
      <c r="S127" s="1057">
        <f>VLOOKUP($D$3&amp;"_"&amp;S$3,データシート2!$A:$SI,MATCH($R$2&amp;"_"&amp;$C127,データシート2!$A$1:$SI$1,0),0)</f>
        <v>0</v>
      </c>
      <c r="T127" s="1057">
        <f>VLOOKUP($D$3&amp;"_"&amp;T$3,データシート2!$A:$SI,MATCH($R$2&amp;"_"&amp;$C127,データシート2!$A$1:$SI$1,0),0)</f>
        <v>0</v>
      </c>
      <c r="U127" s="1057">
        <f>VLOOKUP($D$3&amp;"_"&amp;U$3,データシート2!$A:$SI,MATCH($R$2&amp;"_"&amp;$C127,データシート2!$A$1:$SI$1,0),0)</f>
        <v>0</v>
      </c>
      <c r="V127" s="1057">
        <f>VLOOKUP($D$3&amp;"_"&amp;V$3,データシート2!$A:$SI,MATCH($R$2&amp;"_"&amp;$C127,データシート2!$A$1:$SI$1,0),0)</f>
        <v>0</v>
      </c>
      <c r="W127" s="1057">
        <f>VLOOKUP($D$3&amp;"_"&amp;W$3,データシート2!$A:$SI,MATCH($R$2&amp;"_"&amp;$C127,データシート2!$A$1:$SI$1,0),0)</f>
        <v>0</v>
      </c>
      <c r="X127" s="1057">
        <f>VLOOKUP($D$3&amp;"_"&amp;X$3,データシート2!$A:$SI,MATCH($R$2&amp;"_"&amp;$C127,データシート2!$A$1:$SI$1,0),0)</f>
        <v>0</v>
      </c>
      <c r="Y127" s="1057">
        <f>VLOOKUP($D$3&amp;"_"&amp;Y$3,データシート2!$A:$SI,MATCH($R$2&amp;"_"&amp;$C127,データシート2!$A$1:$SI$1,0),0)</f>
        <v>0</v>
      </c>
      <c r="Z127" s="1057">
        <f>VLOOKUP($D$3&amp;"_"&amp;Z$3,データシート2!$A:$SI,MATCH($R$2&amp;"_"&amp;$C127,データシート2!$A$1:$SI$1,0),0)</f>
        <v>0</v>
      </c>
      <c r="AA127" s="1057">
        <f>VLOOKUP($D$3&amp;"_"&amp;AA$3,データシート2!$A:$SI,MATCH($R$2&amp;"_"&amp;$C127,データシート2!$A$1:$SI$1,0),0)</f>
        <v>0</v>
      </c>
      <c r="AB127" s="1058">
        <f>VLOOKUP($D$3&amp;"_"&amp;AB$3,データシート2!$A:$SI,MATCH($R$2&amp;"_"&amp;$C127,データシート2!$A$1:$SI$1,0),0)</f>
        <v>0</v>
      </c>
      <c r="AE127" s="833" t="str">
        <f t="shared" si="16"/>
        <v/>
      </c>
      <c r="AF127" s="862">
        <f t="shared" si="16"/>
        <v>90</v>
      </c>
      <c r="AG127" s="863" t="str">
        <f t="shared" si="16"/>
        <v>機械等修理業（別掲を除く）</v>
      </c>
      <c r="AH127" s="862" t="str">
        <f t="shared" si="16"/>
        <v/>
      </c>
      <c r="AI127" s="864" t="str">
        <f t="shared" si="16"/>
        <v/>
      </c>
      <c r="AJ127" s="865">
        <f>VLOOKUP($AG$3&amp;"_"&amp;AJ$3,データシート2!$A:$SI,MATCH($AJ$2&amp;"_"&amp;$AF127,データシート2!$A$1:$SI$1,0),0)</f>
        <v>1</v>
      </c>
      <c r="AK127" s="866">
        <f>VLOOKUP($AG$3&amp;"_"&amp;AK$3,データシート2!$A:$SI,MATCH($AJ$2&amp;"_"&amp;$AF127,データシート2!$A$1:$SI$1,0),0)</f>
        <v>3</v>
      </c>
      <c r="AL127" s="866">
        <f>VLOOKUP($AG$3&amp;"_"&amp;AL$3,データシート2!$A:$SI,MATCH($AJ$2&amp;"_"&amp;$AF127,データシート2!$A$1:$SI$1,0),0)</f>
        <v>0</v>
      </c>
      <c r="AM127" s="866">
        <f>VLOOKUP($AG$3&amp;"_"&amp;AM$3,データシート2!$A:$SI,MATCH($AJ$2&amp;"_"&amp;$AF127,データシート2!$A$1:$SI$1,0),0)</f>
        <v>1</v>
      </c>
      <c r="AN127" s="867">
        <f>VLOOKUP($AG$3&amp;"_"&amp;AN$3,データシート2!$A:$SI,MATCH($AJ$2&amp;"_"&amp;$AF127,データシート2!$A$1:$SI$1,0),0)</f>
        <v>1</v>
      </c>
      <c r="AO127" s="867">
        <f>VLOOKUP($AG$3&amp;"_"&amp;AO$3,データシート2!$A:$SI,MATCH($AJ$2&amp;"_"&amp;$AF127,データシート2!$A$1:$SI$1,0),0)</f>
        <v>1</v>
      </c>
      <c r="AP127" s="867">
        <f>VLOOKUP($AG$3&amp;"_"&amp;AP$3,データシート2!$A:$SI,MATCH($AJ$2&amp;"_"&amp;$AF127,データシート2!$A$1:$SI$1,0),0)</f>
        <v>1</v>
      </c>
      <c r="AQ127" s="867">
        <f>VLOOKUP($AG$3&amp;"_"&amp;AQ$3,データシート2!$A:$SI,MATCH($AJ$2&amp;"_"&amp;$AF127,データシート2!$A$1:$SI$1,0),0)</f>
        <v>1</v>
      </c>
      <c r="AR127" s="867">
        <f>VLOOKUP($AG$3&amp;"_"&amp;AR$3,データシート2!$A:$SI,MATCH($AJ$2&amp;"_"&amp;$AF127,データシート2!$A$1:$SI$1,0),0)</f>
        <v>1</v>
      </c>
      <c r="AS127" s="868">
        <f>VLOOKUP($AG$3&amp;"_"&amp;AS$3,データシート2!$A:$SI,MATCH($AJ$2&amp;"_"&amp;$AF127,データシート2!$A$1:$SI$1,0),0)</f>
        <v>1</v>
      </c>
      <c r="AT127" s="866">
        <f>VLOOKUP($AG$3&amp;"_"&amp;AT$3,データシート2!$A:$SI,MATCH($AT$2&amp;"_"&amp;$AF127,データシート2!$A$1:$SI$1,0),0)</f>
        <v>2.64</v>
      </c>
      <c r="AU127" s="866">
        <f>VLOOKUP($AG$3&amp;"_"&amp;AU$3,データシート2!$A:$SI,MATCH($AT$2&amp;"_"&amp;$AF127,データシート2!$A$1:$SI$1,0),0)</f>
        <v>17.018000000000001</v>
      </c>
      <c r="AV127" s="866">
        <f>VLOOKUP($AG$3&amp;"_"&amp;AV$3,データシート2!$A:$SI,MATCH($AT$2&amp;"_"&amp;$AF127,データシート2!$A$1:$SI$1,0),0)</f>
        <v>0</v>
      </c>
      <c r="AW127" s="866">
        <f>VLOOKUP($AG$3&amp;"_"&amp;AW$3,データシート2!$A:$SI,MATCH($AT$2&amp;"_"&amp;$AF127,データシート2!$A$1:$SI$1,0),0)</f>
        <v>2.4609999999999999</v>
      </c>
      <c r="AX127" s="866">
        <f>VLOOKUP($AG$3&amp;"_"&amp;AX$3,データシート2!$A:$SI,MATCH($AT$2&amp;"_"&amp;$AF127,データシート2!$A$1:$SI$1,0),0)</f>
        <v>2.7930000000000001</v>
      </c>
      <c r="AY127" s="866">
        <f>VLOOKUP($AG$3&amp;"_"&amp;AY$3,データシート2!$A:$SI,MATCH($AT$2&amp;"_"&amp;$AF127,データシート2!$A$1:$SI$1,0),0)</f>
        <v>3.4889999999999999</v>
      </c>
      <c r="AZ127" s="866">
        <f>VLOOKUP($AG$3&amp;"_"&amp;AZ$3,データシート2!$A:$SI,MATCH($AT$2&amp;"_"&amp;$AF127,データシート2!$A$1:$SI$1,0),0)</f>
        <v>3.4609999999999999</v>
      </c>
      <c r="BA127" s="866">
        <f>VLOOKUP($AG$3&amp;"_"&amp;BA$3,データシート2!$A:$SI,MATCH($AT$2&amp;"_"&amp;$AF127,データシート2!$A$1:$SI$1,0),0)</f>
        <v>4.0629999999999997</v>
      </c>
      <c r="BB127" s="866">
        <f>VLOOKUP($AG$3&amp;"_"&amp;BB$3,データシート2!$A:$SI,MATCH($AT$2&amp;"_"&amp;$AF127,データシート2!$A$1:$SI$1,0),0)</f>
        <v>3.6890000000000001</v>
      </c>
      <c r="BC127" s="869">
        <f>VLOOKUP($AG$3&amp;"_"&amp;BC$3,データシート2!$A:$SI,MATCH($AT$2&amp;"_"&amp;$AF127,データシート2!$A$1:$SI$1,0),0)</f>
        <v>2.8730000000000002</v>
      </c>
    </row>
    <row r="128" spans="2:55" s="842" customFormat="1" ht="16.5" customHeight="1">
      <c r="B128" s="833"/>
      <c r="C128" s="862">
        <v>91</v>
      </c>
      <c r="D128" s="863" t="s">
        <v>432</v>
      </c>
      <c r="E128" s="862"/>
      <c r="F128" s="864"/>
      <c r="G128" s="865">
        <f>VLOOKUP($D$3&amp;"_"&amp;G$3,データシート2!$A:$SI,MATCH($G$2&amp;"_"&amp;$C128,データシート2!$A$1:$SI$1,0),0)</f>
        <v>0</v>
      </c>
      <c r="H128" s="866">
        <f>VLOOKUP($D$3&amp;"_"&amp;H$3,データシート2!$A:$SI,MATCH($G$2&amp;"_"&amp;$C128,データシート2!$A$1:$SI$1,0),0)</f>
        <v>0</v>
      </c>
      <c r="I128" s="866">
        <f>VLOOKUP($D$3&amp;"_"&amp;I$3,データシート2!$A:$SI,MATCH($G$2&amp;"_"&amp;$C128,データシート2!$A$1:$SI$1,0),0)</f>
        <v>0</v>
      </c>
      <c r="J128" s="866">
        <f>VLOOKUP($D$3&amp;"_"&amp;J$3,データシート2!$A:$SI,MATCH($G$2&amp;"_"&amp;$C128,データシート2!$A$1:$SI$1,0),0)</f>
        <v>0</v>
      </c>
      <c r="K128" s="867">
        <f>VLOOKUP($D$3&amp;"_"&amp;K$3,データシート2!$A:$SI,MATCH($G$2&amp;"_"&amp;$C128,データシート2!$A$1:$SI$1,0),0)</f>
        <v>0</v>
      </c>
      <c r="L128" s="867">
        <f>VLOOKUP($D$3&amp;"_"&amp;L$3,データシート2!$A:$SI,MATCH($G$2&amp;"_"&amp;$C128,データシート2!$A$1:$SI$1,0),0)</f>
        <v>0</v>
      </c>
      <c r="M128" s="867">
        <f>VLOOKUP($D$3&amp;"_"&amp;M$3,データシート2!$A:$SI,MATCH($G$2&amp;"_"&amp;$C128,データシート2!$A$1:$SI$1,0),0)</f>
        <v>0</v>
      </c>
      <c r="N128" s="867">
        <f>VLOOKUP($D$3&amp;"_"&amp;N$3,データシート2!$A:$SI,MATCH($G$2&amp;"_"&amp;$C128,データシート2!$A$1:$SI$1,0),0)</f>
        <v>0</v>
      </c>
      <c r="O128" s="867">
        <f>VLOOKUP($D$3&amp;"_"&amp;O$3,データシート2!$A:$SI,MATCH($G$2&amp;"_"&amp;$C128,データシート2!$A$1:$SI$1,0),0)</f>
        <v>0</v>
      </c>
      <c r="P128" s="867">
        <f>VLOOKUP($D$3&amp;"_"&amp;P$3,データシート2!$A:$SI,MATCH($G$2&amp;"_"&amp;$C128,データシート2!$A$1:$SI$1,0),0)</f>
        <v>0</v>
      </c>
      <c r="Q128" s="868">
        <f>VLOOKUP($D$3&amp;"_"&amp;Q$3,データシート2!$A:$SI,MATCH($G$2&amp;"_"&amp;$C128,データシート2!$A$1:$SI$1,0),0)</f>
        <v>0</v>
      </c>
      <c r="R128" s="1056">
        <f>VLOOKUP($D$3&amp;"_"&amp;R$3,データシート2!$A:$SI,MATCH($R$2&amp;"_"&amp;$C128,データシート2!$A$1:$SI$1,0),0)</f>
        <v>0</v>
      </c>
      <c r="S128" s="1057">
        <f>VLOOKUP($D$3&amp;"_"&amp;S$3,データシート2!$A:$SI,MATCH($R$2&amp;"_"&amp;$C128,データシート2!$A$1:$SI$1,0),0)</f>
        <v>0</v>
      </c>
      <c r="T128" s="1057">
        <f>VLOOKUP($D$3&amp;"_"&amp;T$3,データシート2!$A:$SI,MATCH($R$2&amp;"_"&amp;$C128,データシート2!$A$1:$SI$1,0),0)</f>
        <v>0</v>
      </c>
      <c r="U128" s="1057">
        <f>VLOOKUP($D$3&amp;"_"&amp;U$3,データシート2!$A:$SI,MATCH($R$2&amp;"_"&amp;$C128,データシート2!$A$1:$SI$1,0),0)</f>
        <v>0</v>
      </c>
      <c r="V128" s="1057">
        <f>VLOOKUP($D$3&amp;"_"&amp;V$3,データシート2!$A:$SI,MATCH($R$2&amp;"_"&amp;$C128,データシート2!$A$1:$SI$1,0),0)</f>
        <v>0</v>
      </c>
      <c r="W128" s="1057">
        <f>VLOOKUP($D$3&amp;"_"&amp;W$3,データシート2!$A:$SI,MATCH($R$2&amp;"_"&amp;$C128,データシート2!$A$1:$SI$1,0),0)</f>
        <v>0</v>
      </c>
      <c r="X128" s="1057">
        <f>VLOOKUP($D$3&amp;"_"&amp;X$3,データシート2!$A:$SI,MATCH($R$2&amp;"_"&amp;$C128,データシート2!$A$1:$SI$1,0),0)</f>
        <v>0</v>
      </c>
      <c r="Y128" s="1057">
        <f>VLOOKUP($D$3&amp;"_"&amp;Y$3,データシート2!$A:$SI,MATCH($R$2&amp;"_"&amp;$C128,データシート2!$A$1:$SI$1,0),0)</f>
        <v>0</v>
      </c>
      <c r="Z128" s="1057">
        <f>VLOOKUP($D$3&amp;"_"&amp;Z$3,データシート2!$A:$SI,MATCH($R$2&amp;"_"&amp;$C128,データシート2!$A$1:$SI$1,0),0)</f>
        <v>0</v>
      </c>
      <c r="AA128" s="1057">
        <f>VLOOKUP($D$3&amp;"_"&amp;AA$3,データシート2!$A:$SI,MATCH($R$2&amp;"_"&amp;$C128,データシート2!$A$1:$SI$1,0),0)</f>
        <v>0</v>
      </c>
      <c r="AB128" s="1058">
        <f>VLOOKUP($D$3&amp;"_"&amp;AB$3,データシート2!$A:$SI,MATCH($R$2&amp;"_"&amp;$C128,データシート2!$A$1:$SI$1,0),0)</f>
        <v>0</v>
      </c>
      <c r="AE128" s="833" t="str">
        <f t="shared" si="16"/>
        <v/>
      </c>
      <c r="AF128" s="862">
        <f t="shared" si="16"/>
        <v>91</v>
      </c>
      <c r="AG128" s="863" t="str">
        <f t="shared" si="16"/>
        <v>職業紹介・労働者派遣業</v>
      </c>
      <c r="AH128" s="862" t="str">
        <f t="shared" si="16"/>
        <v/>
      </c>
      <c r="AI128" s="864" t="str">
        <f t="shared" si="16"/>
        <v/>
      </c>
      <c r="AJ128" s="865">
        <f>VLOOKUP($AG$3&amp;"_"&amp;AJ$3,データシート2!$A:$SI,MATCH($AJ$2&amp;"_"&amp;$AF128,データシート2!$A$1:$SI$1,0),0)</f>
        <v>0</v>
      </c>
      <c r="AK128" s="866">
        <f>VLOOKUP($AG$3&amp;"_"&amp;AK$3,データシート2!$A:$SI,MATCH($AJ$2&amp;"_"&amp;$AF128,データシート2!$A$1:$SI$1,0),0)</f>
        <v>0</v>
      </c>
      <c r="AL128" s="866">
        <f>VLOOKUP($AG$3&amp;"_"&amp;AL$3,データシート2!$A:$SI,MATCH($AJ$2&amp;"_"&amp;$AF128,データシート2!$A$1:$SI$1,0),0)</f>
        <v>0</v>
      </c>
      <c r="AM128" s="866">
        <f>VLOOKUP($AG$3&amp;"_"&amp;AM$3,データシート2!$A:$SI,MATCH($AJ$2&amp;"_"&amp;$AF128,データシート2!$A$1:$SI$1,0),0)</f>
        <v>0</v>
      </c>
      <c r="AN128" s="867">
        <f>VLOOKUP($AG$3&amp;"_"&amp;AN$3,データシート2!$A:$SI,MATCH($AJ$2&amp;"_"&amp;$AF128,データシート2!$A$1:$SI$1,0),0)</f>
        <v>0</v>
      </c>
      <c r="AO128" s="867">
        <f>VLOOKUP($AG$3&amp;"_"&amp;AO$3,データシート2!$A:$SI,MATCH($AJ$2&amp;"_"&amp;$AF128,データシート2!$A$1:$SI$1,0),0)</f>
        <v>0</v>
      </c>
      <c r="AP128" s="867">
        <f>VLOOKUP($AG$3&amp;"_"&amp;AP$3,データシート2!$A:$SI,MATCH($AJ$2&amp;"_"&amp;$AF128,データシート2!$A$1:$SI$1,0),0)</f>
        <v>0</v>
      </c>
      <c r="AQ128" s="867">
        <f>VLOOKUP($AG$3&amp;"_"&amp;AQ$3,データシート2!$A:$SI,MATCH($AJ$2&amp;"_"&amp;$AF128,データシート2!$A$1:$SI$1,0),0)</f>
        <v>1</v>
      </c>
      <c r="AR128" s="867">
        <f>VLOOKUP($AG$3&amp;"_"&amp;AR$3,データシート2!$A:$SI,MATCH($AJ$2&amp;"_"&amp;$AF128,データシート2!$A$1:$SI$1,0),0)</f>
        <v>0</v>
      </c>
      <c r="AS128" s="868">
        <f>VLOOKUP($AG$3&amp;"_"&amp;AS$3,データシート2!$A:$SI,MATCH($AJ$2&amp;"_"&amp;$AF128,データシート2!$A$1:$SI$1,0),0)</f>
        <v>1</v>
      </c>
      <c r="AT128" s="866">
        <f>VLOOKUP($AG$3&amp;"_"&amp;AT$3,データシート2!$A:$SI,MATCH($AT$2&amp;"_"&amp;$AF128,データシート2!$A$1:$SI$1,0),0)</f>
        <v>0</v>
      </c>
      <c r="AU128" s="866">
        <f>VLOOKUP($AG$3&amp;"_"&amp;AU$3,データシート2!$A:$SI,MATCH($AT$2&amp;"_"&amp;$AF128,データシート2!$A$1:$SI$1,0),0)</f>
        <v>0</v>
      </c>
      <c r="AV128" s="866">
        <f>VLOOKUP($AG$3&amp;"_"&amp;AV$3,データシート2!$A:$SI,MATCH($AT$2&amp;"_"&amp;$AF128,データシート2!$A$1:$SI$1,0),0)</f>
        <v>0</v>
      </c>
      <c r="AW128" s="866">
        <f>VLOOKUP($AG$3&amp;"_"&amp;AW$3,データシート2!$A:$SI,MATCH($AT$2&amp;"_"&amp;$AF128,データシート2!$A$1:$SI$1,0),0)</f>
        <v>0</v>
      </c>
      <c r="AX128" s="866">
        <f>VLOOKUP($AG$3&amp;"_"&amp;AX$3,データシート2!$A:$SI,MATCH($AT$2&amp;"_"&amp;$AF128,データシート2!$A$1:$SI$1,0),0)</f>
        <v>0</v>
      </c>
      <c r="AY128" s="866">
        <f>VLOOKUP($AG$3&amp;"_"&amp;AY$3,データシート2!$A:$SI,MATCH($AT$2&amp;"_"&amp;$AF128,データシート2!$A$1:$SI$1,0),0)</f>
        <v>0</v>
      </c>
      <c r="AZ128" s="866">
        <f>VLOOKUP($AG$3&amp;"_"&amp;AZ$3,データシート2!$A:$SI,MATCH($AT$2&amp;"_"&amp;$AF128,データシート2!$A$1:$SI$1,0),0)</f>
        <v>0</v>
      </c>
      <c r="BA128" s="866">
        <f>VLOOKUP($AG$3&amp;"_"&amp;BA$3,データシート2!$A:$SI,MATCH($AT$2&amp;"_"&amp;$AF128,データシート2!$A$1:$SI$1,0),0)</f>
        <v>4.016</v>
      </c>
      <c r="BB128" s="866">
        <f>VLOOKUP($AG$3&amp;"_"&amp;BB$3,データシート2!$A:$SI,MATCH($AT$2&amp;"_"&amp;$AF128,データシート2!$A$1:$SI$1,0),0)</f>
        <v>0</v>
      </c>
      <c r="BC128" s="869">
        <f>VLOOKUP($AG$3&amp;"_"&amp;BC$3,データシート2!$A:$SI,MATCH($AT$2&amp;"_"&amp;$AF128,データシート2!$A$1:$SI$1,0),0)</f>
        <v>4.9089999999999998</v>
      </c>
    </row>
    <row r="129" spans="2:72" s="842" customFormat="1" ht="16.5" customHeight="1">
      <c r="B129" s="833"/>
      <c r="C129" s="862">
        <v>92</v>
      </c>
      <c r="D129" s="863" t="s">
        <v>433</v>
      </c>
      <c r="E129" s="862"/>
      <c r="F129" s="864"/>
      <c r="G129" s="904">
        <f>VLOOKUP($D$3&amp;"_"&amp;G$3,データシート2!$A:$SI,MATCH($G$2&amp;"_"&amp;$C129,データシート2!$A$1:$SI$1,0),0)</f>
        <v>0</v>
      </c>
      <c r="H129" s="866">
        <f>VLOOKUP($D$3&amp;"_"&amp;H$3,データシート2!$A:$SI,MATCH($G$2&amp;"_"&amp;$C129,データシート2!$A$1:$SI$1,0),0)</f>
        <v>0</v>
      </c>
      <c r="I129" s="866">
        <f>VLOOKUP($D$3&amp;"_"&amp;I$3,データシート2!$A:$SI,MATCH($G$2&amp;"_"&amp;$C129,データシート2!$A$1:$SI$1,0),0)</f>
        <v>0</v>
      </c>
      <c r="J129" s="866">
        <f>VLOOKUP($D$3&amp;"_"&amp;J$3,データシート2!$A:$SI,MATCH($G$2&amp;"_"&amp;$C129,データシート2!$A$1:$SI$1,0),0)</f>
        <v>0</v>
      </c>
      <c r="K129" s="867">
        <f>VLOOKUP($D$3&amp;"_"&amp;K$3,データシート2!$A:$SI,MATCH($G$2&amp;"_"&amp;$C129,データシート2!$A$1:$SI$1,0),0)</f>
        <v>0</v>
      </c>
      <c r="L129" s="867">
        <f>VLOOKUP($D$3&amp;"_"&amp;L$3,データシート2!$A:$SI,MATCH($G$2&amp;"_"&amp;$C129,データシート2!$A$1:$SI$1,0),0)</f>
        <v>0</v>
      </c>
      <c r="M129" s="867">
        <f>VLOOKUP($D$3&amp;"_"&amp;M$3,データシート2!$A:$SI,MATCH($G$2&amp;"_"&amp;$C129,データシート2!$A$1:$SI$1,0),0)</f>
        <v>0</v>
      </c>
      <c r="N129" s="867">
        <f>VLOOKUP($D$3&amp;"_"&amp;N$3,データシート2!$A:$SI,MATCH($G$2&amp;"_"&amp;$C129,データシート2!$A$1:$SI$1,0),0)</f>
        <v>0</v>
      </c>
      <c r="O129" s="867">
        <f>VLOOKUP($D$3&amp;"_"&amp;O$3,データシート2!$A:$SI,MATCH($G$2&amp;"_"&amp;$C129,データシート2!$A$1:$SI$1,0),0)</f>
        <v>0</v>
      </c>
      <c r="P129" s="867">
        <f>VLOOKUP($D$3&amp;"_"&amp;P$3,データシート2!$A:$SI,MATCH($G$2&amp;"_"&amp;$C129,データシート2!$A$1:$SI$1,0),0)</f>
        <v>0</v>
      </c>
      <c r="Q129" s="868">
        <f>VLOOKUP($D$3&amp;"_"&amp;Q$3,データシート2!$A:$SI,MATCH($G$2&amp;"_"&amp;$C129,データシート2!$A$1:$SI$1,0),0)</f>
        <v>0</v>
      </c>
      <c r="R129" s="1065">
        <f>VLOOKUP($D$3&amp;"_"&amp;R$3,データシート2!$A:$SI,MATCH($R$2&amp;"_"&amp;$C129,データシート2!$A$1:$SI$1,0),0)</f>
        <v>0</v>
      </c>
      <c r="S129" s="1057">
        <f>VLOOKUP($D$3&amp;"_"&amp;S$3,データシート2!$A:$SI,MATCH($R$2&amp;"_"&amp;$C129,データシート2!$A$1:$SI$1,0),0)</f>
        <v>0</v>
      </c>
      <c r="T129" s="1057">
        <f>VLOOKUP($D$3&amp;"_"&amp;T$3,データシート2!$A:$SI,MATCH($R$2&amp;"_"&amp;$C129,データシート2!$A$1:$SI$1,0),0)</f>
        <v>0</v>
      </c>
      <c r="U129" s="1057">
        <f>VLOOKUP($D$3&amp;"_"&amp;U$3,データシート2!$A:$SI,MATCH($R$2&amp;"_"&amp;$C129,データシート2!$A$1:$SI$1,0),0)</f>
        <v>0</v>
      </c>
      <c r="V129" s="1057">
        <f>VLOOKUP($D$3&amp;"_"&amp;V$3,データシート2!$A:$SI,MATCH($R$2&amp;"_"&amp;$C129,データシート2!$A$1:$SI$1,0),0)</f>
        <v>0</v>
      </c>
      <c r="W129" s="1057">
        <f>VLOOKUP($D$3&amp;"_"&amp;W$3,データシート2!$A:$SI,MATCH($R$2&amp;"_"&amp;$C129,データシート2!$A$1:$SI$1,0),0)</f>
        <v>0</v>
      </c>
      <c r="X129" s="1057">
        <f>VLOOKUP($D$3&amp;"_"&amp;X$3,データシート2!$A:$SI,MATCH($R$2&amp;"_"&amp;$C129,データシート2!$A$1:$SI$1,0),0)</f>
        <v>0</v>
      </c>
      <c r="Y129" s="1057">
        <f>VLOOKUP($D$3&amp;"_"&amp;Y$3,データシート2!$A:$SI,MATCH($R$2&amp;"_"&amp;$C129,データシート2!$A$1:$SI$1,0),0)</f>
        <v>0</v>
      </c>
      <c r="Z129" s="1057">
        <f>VLOOKUP($D$3&amp;"_"&amp;Z$3,データシート2!$A:$SI,MATCH($R$2&amp;"_"&amp;$C129,データシート2!$A$1:$SI$1,0),0)</f>
        <v>0</v>
      </c>
      <c r="AA129" s="1057">
        <f>VLOOKUP($D$3&amp;"_"&amp;AA$3,データシート2!$A:$SI,MATCH($R$2&amp;"_"&amp;$C129,データシート2!$A$1:$SI$1,0),0)</f>
        <v>0</v>
      </c>
      <c r="AB129" s="1058">
        <f>VLOOKUP($D$3&amp;"_"&amp;AB$3,データシート2!$A:$SI,MATCH($R$2&amp;"_"&amp;$C129,データシート2!$A$1:$SI$1,0),0)</f>
        <v>0</v>
      </c>
      <c r="AE129" s="833" t="str">
        <f t="shared" si="16"/>
        <v/>
      </c>
      <c r="AF129" s="862">
        <f t="shared" si="16"/>
        <v>92</v>
      </c>
      <c r="AG129" s="863" t="str">
        <f t="shared" si="16"/>
        <v>その他の事業サービス業</v>
      </c>
      <c r="AH129" s="862" t="str">
        <f t="shared" si="16"/>
        <v/>
      </c>
      <c r="AI129" s="864" t="str">
        <f t="shared" si="16"/>
        <v/>
      </c>
      <c r="AJ129" s="904">
        <f>VLOOKUP($AG$3&amp;"_"&amp;AJ$3,データシート2!$A:$SI,MATCH($AJ$2&amp;"_"&amp;$AF129,データシート2!$A$1:$SI$1,0),0)</f>
        <v>11</v>
      </c>
      <c r="AK129" s="866">
        <f>VLOOKUP($AG$3&amp;"_"&amp;AK$3,データシート2!$A:$SI,MATCH($AJ$2&amp;"_"&amp;$AF129,データシート2!$A$1:$SI$1,0),0)</f>
        <v>9</v>
      </c>
      <c r="AL129" s="866">
        <f>VLOOKUP($AG$3&amp;"_"&amp;AL$3,データシート2!$A:$SI,MATCH($AJ$2&amp;"_"&amp;$AF129,データシート2!$A$1:$SI$1,0),0)</f>
        <v>8</v>
      </c>
      <c r="AM129" s="866">
        <f>VLOOKUP($AG$3&amp;"_"&amp;AM$3,データシート2!$A:$SI,MATCH($AJ$2&amp;"_"&amp;$AF129,データシート2!$A$1:$SI$1,0),0)</f>
        <v>9</v>
      </c>
      <c r="AN129" s="867">
        <f>VLOOKUP($AG$3&amp;"_"&amp;AN$3,データシート2!$A:$SI,MATCH($AJ$2&amp;"_"&amp;$AF129,データシート2!$A$1:$SI$1,0),0)</f>
        <v>10</v>
      </c>
      <c r="AO129" s="867">
        <f>VLOOKUP($AG$3&amp;"_"&amp;AO$3,データシート2!$A:$SI,MATCH($AJ$2&amp;"_"&amp;$AF129,データシート2!$A$1:$SI$1,0),0)</f>
        <v>10</v>
      </c>
      <c r="AP129" s="867">
        <f>VLOOKUP($AG$3&amp;"_"&amp;AP$3,データシート2!$A:$SI,MATCH($AJ$2&amp;"_"&amp;$AF129,データシート2!$A$1:$SI$1,0),0)</f>
        <v>9</v>
      </c>
      <c r="AQ129" s="867">
        <f>VLOOKUP($AG$3&amp;"_"&amp;AQ$3,データシート2!$A:$SI,MATCH($AJ$2&amp;"_"&amp;$AF129,データシート2!$A$1:$SI$1,0),0)</f>
        <v>9</v>
      </c>
      <c r="AR129" s="867">
        <f>VLOOKUP($AG$3&amp;"_"&amp;AR$3,データシート2!$A:$SI,MATCH($AJ$2&amp;"_"&amp;$AF129,データシート2!$A$1:$SI$1,0),0)</f>
        <v>8</v>
      </c>
      <c r="AS129" s="868">
        <f>VLOOKUP($AG$3&amp;"_"&amp;AS$3,データシート2!$A:$SI,MATCH($AJ$2&amp;"_"&amp;$AF129,データシート2!$A$1:$SI$1,0),0)</f>
        <v>8</v>
      </c>
      <c r="AT129" s="905">
        <f>VLOOKUP($AG$3&amp;"_"&amp;AT$3,データシート2!$A:$SI,MATCH($AT$2&amp;"_"&amp;$AF129,データシート2!$A$1:$SI$1,0),0)</f>
        <v>48.753</v>
      </c>
      <c r="AU129" s="866">
        <f>VLOOKUP($AG$3&amp;"_"&amp;AU$3,データシート2!$A:$SI,MATCH($AT$2&amp;"_"&amp;$AF129,データシート2!$A$1:$SI$1,0),0)</f>
        <v>85.367999999999995</v>
      </c>
      <c r="AV129" s="866">
        <f>VLOOKUP($AG$3&amp;"_"&amp;AV$3,データシート2!$A:$SI,MATCH($AT$2&amp;"_"&amp;$AF129,データシート2!$A$1:$SI$1,0),0)</f>
        <v>95.507999999999996</v>
      </c>
      <c r="AW129" s="866">
        <f>VLOOKUP($AG$3&amp;"_"&amp;AW$3,データシート2!$A:$SI,MATCH($AT$2&amp;"_"&amp;$AF129,データシート2!$A$1:$SI$1,0),0)</f>
        <v>119.247</v>
      </c>
      <c r="AX129" s="866">
        <f>VLOOKUP($AG$3&amp;"_"&amp;AX$3,データシート2!$A:$SI,MATCH($AT$2&amp;"_"&amp;$AF129,データシート2!$A$1:$SI$1,0),0)</f>
        <v>116.045</v>
      </c>
      <c r="AY129" s="866">
        <f>VLOOKUP($AG$3&amp;"_"&amp;AY$3,データシート2!$A:$SI,MATCH($AT$2&amp;"_"&amp;$AF129,データシート2!$A$1:$SI$1,0),0)</f>
        <v>122.048</v>
      </c>
      <c r="AZ129" s="866">
        <f>VLOOKUP($AG$3&amp;"_"&amp;AZ$3,データシート2!$A:$SI,MATCH($AT$2&amp;"_"&amp;$AF129,データシート2!$A$1:$SI$1,0),0)</f>
        <v>144.50800000000001</v>
      </c>
      <c r="BA129" s="866">
        <f>VLOOKUP($AG$3&amp;"_"&amp;BA$3,データシート2!$A:$SI,MATCH($AT$2&amp;"_"&amp;$AF129,データシート2!$A$1:$SI$1,0),0)</f>
        <v>194.02199999999999</v>
      </c>
      <c r="BB129" s="866">
        <f>VLOOKUP($AG$3&amp;"_"&amp;BB$3,データシート2!$A:$SI,MATCH($AT$2&amp;"_"&amp;$AF129,データシート2!$A$1:$SI$1,0),0)</f>
        <v>121.32899999999999</v>
      </c>
      <c r="BC129" s="869">
        <f>VLOOKUP($AG$3&amp;"_"&amp;BC$3,データシート2!$A:$SI,MATCH($AT$2&amp;"_"&amp;$AF129,データシート2!$A$1:$SI$1,0),0)</f>
        <v>144.34800000000001</v>
      </c>
    </row>
    <row r="130" spans="2:72" s="842" customFormat="1" ht="16.5" customHeight="1">
      <c r="B130" s="833"/>
      <c r="C130" s="862">
        <v>93</v>
      </c>
      <c r="D130" s="863" t="s">
        <v>434</v>
      </c>
      <c r="E130" s="862"/>
      <c r="F130" s="864"/>
      <c r="G130" s="904">
        <f>VLOOKUP($D$3&amp;"_"&amp;G$3,データシート2!$A:$SI,MATCH($G$2&amp;"_"&amp;$C130,データシート2!$A$1:$SI$1,0),0)</f>
        <v>0</v>
      </c>
      <c r="H130" s="866">
        <f>VLOOKUP($D$3&amp;"_"&amp;H$3,データシート2!$A:$SI,MATCH($G$2&amp;"_"&amp;$C130,データシート2!$A$1:$SI$1,0),0)</f>
        <v>0</v>
      </c>
      <c r="I130" s="866">
        <f>VLOOKUP($D$3&amp;"_"&amp;I$3,データシート2!$A:$SI,MATCH($G$2&amp;"_"&amp;$C130,データシート2!$A$1:$SI$1,0),0)</f>
        <v>0</v>
      </c>
      <c r="J130" s="866">
        <f>VLOOKUP($D$3&amp;"_"&amp;J$3,データシート2!$A:$SI,MATCH($G$2&amp;"_"&amp;$C130,データシート2!$A$1:$SI$1,0),0)</f>
        <v>0</v>
      </c>
      <c r="K130" s="867">
        <f>VLOOKUP($D$3&amp;"_"&amp;K$3,データシート2!$A:$SI,MATCH($G$2&amp;"_"&amp;$C130,データシート2!$A$1:$SI$1,0),0)</f>
        <v>0</v>
      </c>
      <c r="L130" s="867">
        <f>VLOOKUP($D$3&amp;"_"&amp;L$3,データシート2!$A:$SI,MATCH($G$2&amp;"_"&amp;$C130,データシート2!$A$1:$SI$1,0),0)</f>
        <v>0</v>
      </c>
      <c r="M130" s="867">
        <f>VLOOKUP($D$3&amp;"_"&amp;M$3,データシート2!$A:$SI,MATCH($G$2&amp;"_"&amp;$C130,データシート2!$A$1:$SI$1,0),0)</f>
        <v>0</v>
      </c>
      <c r="N130" s="867">
        <f>VLOOKUP($D$3&amp;"_"&amp;N$3,データシート2!$A:$SI,MATCH($G$2&amp;"_"&amp;$C130,データシート2!$A$1:$SI$1,0),0)</f>
        <v>0</v>
      </c>
      <c r="O130" s="867">
        <f>VLOOKUP($D$3&amp;"_"&amp;O$3,データシート2!$A:$SI,MATCH($G$2&amp;"_"&amp;$C130,データシート2!$A$1:$SI$1,0),0)</f>
        <v>0</v>
      </c>
      <c r="P130" s="867">
        <f>VLOOKUP($D$3&amp;"_"&amp;P$3,データシート2!$A:$SI,MATCH($G$2&amp;"_"&amp;$C130,データシート2!$A$1:$SI$1,0),0)</f>
        <v>0</v>
      </c>
      <c r="Q130" s="868">
        <f>VLOOKUP($D$3&amp;"_"&amp;Q$3,データシート2!$A:$SI,MATCH($G$2&amp;"_"&amp;$C130,データシート2!$A$1:$SI$1,0),0)</f>
        <v>0</v>
      </c>
      <c r="R130" s="1065">
        <f>VLOOKUP($D$3&amp;"_"&amp;R$3,データシート2!$A:$SI,MATCH($R$2&amp;"_"&amp;$C130,データシート2!$A$1:$SI$1,0),0)</f>
        <v>0</v>
      </c>
      <c r="S130" s="1057">
        <f>VLOOKUP($D$3&amp;"_"&amp;S$3,データシート2!$A:$SI,MATCH($R$2&amp;"_"&amp;$C130,データシート2!$A$1:$SI$1,0),0)</f>
        <v>0</v>
      </c>
      <c r="T130" s="1057">
        <f>VLOOKUP($D$3&amp;"_"&amp;T$3,データシート2!$A:$SI,MATCH($R$2&amp;"_"&amp;$C130,データシート2!$A$1:$SI$1,0),0)</f>
        <v>0</v>
      </c>
      <c r="U130" s="1057">
        <f>VLOOKUP($D$3&amp;"_"&amp;U$3,データシート2!$A:$SI,MATCH($R$2&amp;"_"&amp;$C130,データシート2!$A$1:$SI$1,0),0)</f>
        <v>0</v>
      </c>
      <c r="V130" s="1057">
        <f>VLOOKUP($D$3&amp;"_"&amp;V$3,データシート2!$A:$SI,MATCH($R$2&amp;"_"&amp;$C130,データシート2!$A$1:$SI$1,0),0)</f>
        <v>0</v>
      </c>
      <c r="W130" s="1057">
        <f>VLOOKUP($D$3&amp;"_"&amp;W$3,データシート2!$A:$SI,MATCH($R$2&amp;"_"&amp;$C130,データシート2!$A$1:$SI$1,0),0)</f>
        <v>0</v>
      </c>
      <c r="X130" s="1057">
        <f>VLOOKUP($D$3&amp;"_"&amp;X$3,データシート2!$A:$SI,MATCH($R$2&amp;"_"&amp;$C130,データシート2!$A$1:$SI$1,0),0)</f>
        <v>0</v>
      </c>
      <c r="Y130" s="1057">
        <f>VLOOKUP($D$3&amp;"_"&amp;Y$3,データシート2!$A:$SI,MATCH($R$2&amp;"_"&amp;$C130,データシート2!$A$1:$SI$1,0),0)</f>
        <v>0</v>
      </c>
      <c r="Z130" s="1057">
        <f>VLOOKUP($D$3&amp;"_"&amp;Z$3,データシート2!$A:$SI,MATCH($R$2&amp;"_"&amp;$C130,データシート2!$A$1:$SI$1,0),0)</f>
        <v>0</v>
      </c>
      <c r="AA130" s="1057">
        <f>VLOOKUP($D$3&amp;"_"&amp;AA$3,データシート2!$A:$SI,MATCH($R$2&amp;"_"&amp;$C130,データシート2!$A$1:$SI$1,0),0)</f>
        <v>0</v>
      </c>
      <c r="AB130" s="1058">
        <f>VLOOKUP($D$3&amp;"_"&amp;AB$3,データシート2!$A:$SI,MATCH($R$2&amp;"_"&amp;$C130,データシート2!$A$1:$SI$1,0),0)</f>
        <v>0</v>
      </c>
      <c r="AE130" s="833" t="str">
        <f t="shared" si="16"/>
        <v/>
      </c>
      <c r="AF130" s="862">
        <f t="shared" si="16"/>
        <v>93</v>
      </c>
      <c r="AG130" s="863" t="str">
        <f t="shared" si="16"/>
        <v>政治・経済・文化団体</v>
      </c>
      <c r="AH130" s="862" t="str">
        <f t="shared" si="16"/>
        <v/>
      </c>
      <c r="AI130" s="864" t="str">
        <f t="shared" si="16"/>
        <v/>
      </c>
      <c r="AJ130" s="904">
        <f>VLOOKUP($AG$3&amp;"_"&amp;AJ$3,データシート2!$A:$SI,MATCH($AJ$2&amp;"_"&amp;$AF130,データシート2!$A$1:$SI$1,0),0)</f>
        <v>1</v>
      </c>
      <c r="AK130" s="866">
        <f>VLOOKUP($AG$3&amp;"_"&amp;AK$3,データシート2!$A:$SI,MATCH($AJ$2&amp;"_"&amp;$AF130,データシート2!$A$1:$SI$1,0),0)</f>
        <v>2</v>
      </c>
      <c r="AL130" s="866">
        <f>VLOOKUP($AG$3&amp;"_"&amp;AL$3,データシート2!$A:$SI,MATCH($AJ$2&amp;"_"&amp;$AF130,データシート2!$A$1:$SI$1,0),0)</f>
        <v>1</v>
      </c>
      <c r="AM130" s="866">
        <f>VLOOKUP($AG$3&amp;"_"&amp;AM$3,データシート2!$A:$SI,MATCH($AJ$2&amp;"_"&amp;$AF130,データシート2!$A$1:$SI$1,0),0)</f>
        <v>1</v>
      </c>
      <c r="AN130" s="867">
        <f>VLOOKUP($AG$3&amp;"_"&amp;AN$3,データシート2!$A:$SI,MATCH($AJ$2&amp;"_"&amp;$AF130,データシート2!$A$1:$SI$1,0),0)</f>
        <v>1</v>
      </c>
      <c r="AO130" s="867">
        <f>VLOOKUP($AG$3&amp;"_"&amp;AO$3,データシート2!$A:$SI,MATCH($AJ$2&amp;"_"&amp;$AF130,データシート2!$A$1:$SI$1,0),0)</f>
        <v>1</v>
      </c>
      <c r="AP130" s="867">
        <f>VLOOKUP($AG$3&amp;"_"&amp;AP$3,データシート2!$A:$SI,MATCH($AJ$2&amp;"_"&amp;$AF130,データシート2!$A$1:$SI$1,0),0)</f>
        <v>1</v>
      </c>
      <c r="AQ130" s="867">
        <f>VLOOKUP($AG$3&amp;"_"&amp;AQ$3,データシート2!$A:$SI,MATCH($AJ$2&amp;"_"&amp;$AF130,データシート2!$A$1:$SI$1,0),0)</f>
        <v>2</v>
      </c>
      <c r="AR130" s="867">
        <f>VLOOKUP($AG$3&amp;"_"&amp;AR$3,データシート2!$A:$SI,MATCH($AJ$2&amp;"_"&amp;$AF130,データシート2!$A$1:$SI$1,0),0)</f>
        <v>2</v>
      </c>
      <c r="AS130" s="868">
        <f>VLOOKUP($AG$3&amp;"_"&amp;AS$3,データシート2!$A:$SI,MATCH($AJ$2&amp;"_"&amp;$AF130,データシート2!$A$1:$SI$1,0),0)</f>
        <v>2</v>
      </c>
      <c r="AT130" s="905">
        <f>VLOOKUP($AG$3&amp;"_"&amp;AT$3,データシート2!$A:$SI,MATCH($AT$2&amp;"_"&amp;$AF130,データシート2!$A$1:$SI$1,0),0)</f>
        <v>8.5969999999999995</v>
      </c>
      <c r="AU130" s="866">
        <f>VLOOKUP($AG$3&amp;"_"&amp;AU$3,データシート2!$A:$SI,MATCH($AT$2&amp;"_"&amp;$AF130,データシート2!$A$1:$SI$1,0),0)</f>
        <v>27.059000000000001</v>
      </c>
      <c r="AV130" s="866">
        <f>VLOOKUP($AG$3&amp;"_"&amp;AV$3,データシート2!$A:$SI,MATCH($AT$2&amp;"_"&amp;$AF130,データシート2!$A$1:$SI$1,0),0)</f>
        <v>7.3419999999999996</v>
      </c>
      <c r="AW130" s="866">
        <f>VLOOKUP($AG$3&amp;"_"&amp;AW$3,データシート2!$A:$SI,MATCH($AT$2&amp;"_"&amp;$AF130,データシート2!$A$1:$SI$1,0),0)</f>
        <v>8.5559999999999992</v>
      </c>
      <c r="AX130" s="866">
        <f>VLOOKUP($AG$3&amp;"_"&amp;AX$3,データシート2!$A:$SI,MATCH($AT$2&amp;"_"&amp;$AF130,データシート2!$A$1:$SI$1,0),0)</f>
        <v>10.096</v>
      </c>
      <c r="AY130" s="866">
        <f>VLOOKUP($AG$3&amp;"_"&amp;AY$3,データシート2!$A:$SI,MATCH($AT$2&amp;"_"&amp;$AF130,データシート2!$A$1:$SI$1,0),0)</f>
        <v>8.0530000000000008</v>
      </c>
      <c r="AZ130" s="866">
        <f>VLOOKUP($AG$3&amp;"_"&amp;AZ$3,データシート2!$A:$SI,MATCH($AT$2&amp;"_"&amp;$AF130,データシート2!$A$1:$SI$1,0),0)</f>
        <v>9.5749999999999993</v>
      </c>
      <c r="BA130" s="866">
        <f>VLOOKUP($AG$3&amp;"_"&amp;BA$3,データシート2!$A:$SI,MATCH($AT$2&amp;"_"&amp;$AF130,データシート2!$A$1:$SI$1,0),0)</f>
        <v>13.571</v>
      </c>
      <c r="BB130" s="866">
        <f>VLOOKUP($AG$3&amp;"_"&amp;BB$3,データシート2!$A:$SI,MATCH($AT$2&amp;"_"&amp;$AF130,データシート2!$A$1:$SI$1,0),0)</f>
        <v>13.076000000000001</v>
      </c>
      <c r="BC130" s="869">
        <f>VLOOKUP($AG$3&amp;"_"&amp;BC$3,データシート2!$A:$SI,MATCH($AT$2&amp;"_"&amp;$AF130,データシート2!$A$1:$SI$1,0),0)</f>
        <v>14.349</v>
      </c>
    </row>
    <row r="131" spans="2:72" s="842" customFormat="1" ht="16.5" customHeight="1">
      <c r="B131" s="833"/>
      <c r="C131" s="862">
        <v>94</v>
      </c>
      <c r="D131" s="863" t="s">
        <v>435</v>
      </c>
      <c r="E131" s="862"/>
      <c r="F131" s="864"/>
      <c r="G131" s="904">
        <f>VLOOKUP($D$3&amp;"_"&amp;G$3,データシート2!$A:$SI,MATCH($G$2&amp;"_"&amp;$C131,データシート2!$A$1:$SI$1,0),0)</f>
        <v>0</v>
      </c>
      <c r="H131" s="866">
        <f>VLOOKUP($D$3&amp;"_"&amp;H$3,データシート2!$A:$SI,MATCH($G$2&amp;"_"&amp;$C131,データシート2!$A$1:$SI$1,0),0)</f>
        <v>0</v>
      </c>
      <c r="I131" s="866">
        <f>VLOOKUP($D$3&amp;"_"&amp;I$3,データシート2!$A:$SI,MATCH($G$2&amp;"_"&amp;$C131,データシート2!$A$1:$SI$1,0),0)</f>
        <v>0</v>
      </c>
      <c r="J131" s="866">
        <f>VLOOKUP($D$3&amp;"_"&amp;J$3,データシート2!$A:$SI,MATCH($G$2&amp;"_"&amp;$C131,データシート2!$A$1:$SI$1,0),0)</f>
        <v>0</v>
      </c>
      <c r="K131" s="867">
        <f>VLOOKUP($D$3&amp;"_"&amp;K$3,データシート2!$A:$SI,MATCH($G$2&amp;"_"&amp;$C131,データシート2!$A$1:$SI$1,0),0)</f>
        <v>0</v>
      </c>
      <c r="L131" s="867">
        <f>VLOOKUP($D$3&amp;"_"&amp;L$3,データシート2!$A:$SI,MATCH($G$2&amp;"_"&amp;$C131,データシート2!$A$1:$SI$1,0),0)</f>
        <v>0</v>
      </c>
      <c r="M131" s="867">
        <f>VLOOKUP($D$3&amp;"_"&amp;M$3,データシート2!$A:$SI,MATCH($G$2&amp;"_"&amp;$C131,データシート2!$A$1:$SI$1,0),0)</f>
        <v>0</v>
      </c>
      <c r="N131" s="867">
        <f>VLOOKUP($D$3&amp;"_"&amp;N$3,データシート2!$A:$SI,MATCH($G$2&amp;"_"&amp;$C131,データシート2!$A$1:$SI$1,0),0)</f>
        <v>0</v>
      </c>
      <c r="O131" s="867">
        <f>VLOOKUP($D$3&amp;"_"&amp;O$3,データシート2!$A:$SI,MATCH($G$2&amp;"_"&amp;$C131,データシート2!$A$1:$SI$1,0),0)</f>
        <v>0</v>
      </c>
      <c r="P131" s="867">
        <f>VLOOKUP($D$3&amp;"_"&amp;P$3,データシート2!$A:$SI,MATCH($G$2&amp;"_"&amp;$C131,データシート2!$A$1:$SI$1,0),0)</f>
        <v>0</v>
      </c>
      <c r="Q131" s="868">
        <f>VLOOKUP($D$3&amp;"_"&amp;Q$3,データシート2!$A:$SI,MATCH($G$2&amp;"_"&amp;$C131,データシート2!$A$1:$SI$1,0),0)</f>
        <v>0</v>
      </c>
      <c r="R131" s="1065">
        <f>VLOOKUP($D$3&amp;"_"&amp;R$3,データシート2!$A:$SI,MATCH($R$2&amp;"_"&amp;$C131,データシート2!$A$1:$SI$1,0),0)</f>
        <v>0</v>
      </c>
      <c r="S131" s="1057">
        <f>VLOOKUP($D$3&amp;"_"&amp;S$3,データシート2!$A:$SI,MATCH($R$2&amp;"_"&amp;$C131,データシート2!$A$1:$SI$1,0),0)</f>
        <v>0</v>
      </c>
      <c r="T131" s="1057">
        <f>VLOOKUP($D$3&amp;"_"&amp;T$3,データシート2!$A:$SI,MATCH($R$2&amp;"_"&amp;$C131,データシート2!$A$1:$SI$1,0),0)</f>
        <v>0</v>
      </c>
      <c r="U131" s="1057">
        <f>VLOOKUP($D$3&amp;"_"&amp;U$3,データシート2!$A:$SI,MATCH($R$2&amp;"_"&amp;$C131,データシート2!$A$1:$SI$1,0),0)</f>
        <v>0</v>
      </c>
      <c r="V131" s="1057">
        <f>VLOOKUP($D$3&amp;"_"&amp;V$3,データシート2!$A:$SI,MATCH($R$2&amp;"_"&amp;$C131,データシート2!$A$1:$SI$1,0),0)</f>
        <v>0</v>
      </c>
      <c r="W131" s="1057">
        <f>VLOOKUP($D$3&amp;"_"&amp;W$3,データシート2!$A:$SI,MATCH($R$2&amp;"_"&amp;$C131,データシート2!$A$1:$SI$1,0),0)</f>
        <v>0</v>
      </c>
      <c r="X131" s="1057">
        <f>VLOOKUP($D$3&amp;"_"&amp;X$3,データシート2!$A:$SI,MATCH($R$2&amp;"_"&amp;$C131,データシート2!$A$1:$SI$1,0),0)</f>
        <v>0</v>
      </c>
      <c r="Y131" s="1057">
        <f>VLOOKUP($D$3&amp;"_"&amp;Y$3,データシート2!$A:$SI,MATCH($R$2&amp;"_"&amp;$C131,データシート2!$A$1:$SI$1,0),0)</f>
        <v>0</v>
      </c>
      <c r="Z131" s="1057">
        <f>VLOOKUP($D$3&amp;"_"&amp;Z$3,データシート2!$A:$SI,MATCH($R$2&amp;"_"&amp;$C131,データシート2!$A$1:$SI$1,0),0)</f>
        <v>0</v>
      </c>
      <c r="AA131" s="1057">
        <f>VLOOKUP($D$3&amp;"_"&amp;AA$3,データシート2!$A:$SI,MATCH($R$2&amp;"_"&amp;$C131,データシート2!$A$1:$SI$1,0),0)</f>
        <v>0</v>
      </c>
      <c r="AB131" s="1058">
        <f>VLOOKUP($D$3&amp;"_"&amp;AB$3,データシート2!$A:$SI,MATCH($R$2&amp;"_"&amp;$C131,データシート2!$A$1:$SI$1,0),0)</f>
        <v>0</v>
      </c>
      <c r="AE131" s="833" t="str">
        <f t="shared" si="16"/>
        <v/>
      </c>
      <c r="AF131" s="862">
        <f t="shared" si="16"/>
        <v>94</v>
      </c>
      <c r="AG131" s="863" t="str">
        <f t="shared" si="16"/>
        <v>宗教</v>
      </c>
      <c r="AH131" s="862" t="str">
        <f t="shared" si="16"/>
        <v/>
      </c>
      <c r="AI131" s="864" t="str">
        <f t="shared" si="16"/>
        <v/>
      </c>
      <c r="AJ131" s="904">
        <f>VLOOKUP($AG$3&amp;"_"&amp;AJ$3,データシート2!$A:$SI,MATCH($AJ$2&amp;"_"&amp;$AF131,データシート2!$A$1:$SI$1,0),0)</f>
        <v>5</v>
      </c>
      <c r="AK131" s="866">
        <f>VLOOKUP($AG$3&amp;"_"&amp;AK$3,データシート2!$A:$SI,MATCH($AJ$2&amp;"_"&amp;$AF131,データシート2!$A$1:$SI$1,0),0)</f>
        <v>5</v>
      </c>
      <c r="AL131" s="866">
        <f>VLOOKUP($AG$3&amp;"_"&amp;AL$3,データシート2!$A:$SI,MATCH($AJ$2&amp;"_"&amp;$AF131,データシート2!$A$1:$SI$1,0),0)</f>
        <v>5</v>
      </c>
      <c r="AM131" s="866">
        <f>VLOOKUP($AG$3&amp;"_"&amp;AM$3,データシート2!$A:$SI,MATCH($AJ$2&amp;"_"&amp;$AF131,データシート2!$A$1:$SI$1,0),0)</f>
        <v>5</v>
      </c>
      <c r="AN131" s="867">
        <f>VLOOKUP($AG$3&amp;"_"&amp;AN$3,データシート2!$A:$SI,MATCH($AJ$2&amp;"_"&amp;$AF131,データシート2!$A$1:$SI$1,0),0)</f>
        <v>5</v>
      </c>
      <c r="AO131" s="867">
        <f>VLOOKUP($AG$3&amp;"_"&amp;AO$3,データシート2!$A:$SI,MATCH($AJ$2&amp;"_"&amp;$AF131,データシート2!$A$1:$SI$1,0),0)</f>
        <v>5</v>
      </c>
      <c r="AP131" s="867">
        <f>VLOOKUP($AG$3&amp;"_"&amp;AP$3,データシート2!$A:$SI,MATCH($AJ$2&amp;"_"&amp;$AF131,データシート2!$A$1:$SI$1,0),0)</f>
        <v>5</v>
      </c>
      <c r="AQ131" s="867">
        <f>VLOOKUP($AG$3&amp;"_"&amp;AQ$3,データシート2!$A:$SI,MATCH($AJ$2&amp;"_"&amp;$AF131,データシート2!$A$1:$SI$1,0),0)</f>
        <v>5</v>
      </c>
      <c r="AR131" s="867">
        <f>VLOOKUP($AG$3&amp;"_"&amp;AR$3,データシート2!$A:$SI,MATCH($AJ$2&amp;"_"&amp;$AF131,データシート2!$A$1:$SI$1,0),0)</f>
        <v>5</v>
      </c>
      <c r="AS131" s="868">
        <f>VLOOKUP($AG$3&amp;"_"&amp;AS$3,データシート2!$A:$SI,MATCH($AJ$2&amp;"_"&amp;$AF131,データシート2!$A$1:$SI$1,0),0)</f>
        <v>5</v>
      </c>
      <c r="AT131" s="905">
        <f>VLOOKUP($AG$3&amp;"_"&amp;AT$3,データシート2!$A:$SI,MATCH($AT$2&amp;"_"&amp;$AF131,データシート2!$A$1:$SI$1,0),0)</f>
        <v>38.468999999999994</v>
      </c>
      <c r="AU131" s="866">
        <f>VLOOKUP($AG$3&amp;"_"&amp;AU$3,データシート2!$A:$SI,MATCH($AT$2&amp;"_"&amp;$AF131,データシート2!$A$1:$SI$1,0),0)</f>
        <v>36.866</v>
      </c>
      <c r="AV131" s="866">
        <f>VLOOKUP($AG$3&amp;"_"&amp;AV$3,データシート2!$A:$SI,MATCH($AT$2&amp;"_"&amp;$AF131,データシート2!$A$1:$SI$1,0),0)</f>
        <v>34.744999999999997</v>
      </c>
      <c r="AW131" s="866">
        <f>VLOOKUP($AG$3&amp;"_"&amp;AW$3,データシート2!$A:$SI,MATCH($AT$2&amp;"_"&amp;$AF131,データシート2!$A$1:$SI$1,0),0)</f>
        <v>41.756999999999998</v>
      </c>
      <c r="AX131" s="866">
        <f>VLOOKUP($AG$3&amp;"_"&amp;AX$3,データシート2!$A:$SI,MATCH($AT$2&amp;"_"&amp;$AF131,データシート2!$A$1:$SI$1,0),0)</f>
        <v>45.003</v>
      </c>
      <c r="AY131" s="866">
        <f>VLOOKUP($AG$3&amp;"_"&amp;AY$3,データシート2!$A:$SI,MATCH($AT$2&amp;"_"&amp;$AF131,データシート2!$A$1:$SI$1,0),0)</f>
        <v>41.433</v>
      </c>
      <c r="AZ131" s="866">
        <f>VLOOKUP($AG$3&amp;"_"&amp;AZ$3,データシート2!$A:$SI,MATCH($AT$2&amp;"_"&amp;$AF131,データシート2!$A$1:$SI$1,0),0)</f>
        <v>39.392000000000003</v>
      </c>
      <c r="BA131" s="866">
        <f>VLOOKUP($AG$3&amp;"_"&amp;BA$3,データシート2!$A:$SI,MATCH($AT$2&amp;"_"&amp;$AF131,データシート2!$A$1:$SI$1,0),0)</f>
        <v>37.963999999999999</v>
      </c>
      <c r="BB131" s="866">
        <f>VLOOKUP($AG$3&amp;"_"&amp;BB$3,データシート2!$A:$SI,MATCH($AT$2&amp;"_"&amp;$AF131,データシート2!$A$1:$SI$1,0),0)</f>
        <v>36.466000000000001</v>
      </c>
      <c r="BC131" s="869">
        <f>VLOOKUP($AG$3&amp;"_"&amp;BC$3,データシート2!$A:$SI,MATCH($AT$2&amp;"_"&amp;$AF131,データシート2!$A$1:$SI$1,0),0)</f>
        <v>32.274000000000001</v>
      </c>
    </row>
    <row r="132" spans="2:72" s="842" customFormat="1" ht="16.5" customHeight="1">
      <c r="B132" s="844"/>
      <c r="C132" s="845">
        <v>95</v>
      </c>
      <c r="D132" s="846" t="s">
        <v>436</v>
      </c>
      <c r="E132" s="845"/>
      <c r="F132" s="847"/>
      <c r="G132" s="906">
        <f>VLOOKUP($D$3&amp;"_"&amp;G$3,データシート2!$A:$SI,MATCH($G$2&amp;"_"&amp;$C132,データシート2!$A$1:$SI$1,0),0)</f>
        <v>0</v>
      </c>
      <c r="H132" s="849">
        <f>VLOOKUP($D$3&amp;"_"&amp;H$3,データシート2!$A:$SI,MATCH($G$2&amp;"_"&amp;$C132,データシート2!$A$1:$SI$1,0),0)</f>
        <v>0</v>
      </c>
      <c r="I132" s="849">
        <f>VLOOKUP($D$3&amp;"_"&amp;I$3,データシート2!$A:$SI,MATCH($G$2&amp;"_"&amp;$C132,データシート2!$A$1:$SI$1,0),0)</f>
        <v>0</v>
      </c>
      <c r="J132" s="849">
        <f>VLOOKUP($D$3&amp;"_"&amp;J$3,データシート2!$A:$SI,MATCH($G$2&amp;"_"&amp;$C132,データシート2!$A$1:$SI$1,0),0)</f>
        <v>0</v>
      </c>
      <c r="K132" s="850">
        <f>VLOOKUP($D$3&amp;"_"&amp;K$3,データシート2!$A:$SI,MATCH($G$2&amp;"_"&amp;$C132,データシート2!$A$1:$SI$1,0),0)</f>
        <v>0</v>
      </c>
      <c r="L132" s="850">
        <f>VLOOKUP($D$3&amp;"_"&amp;L$3,データシート2!$A:$SI,MATCH($G$2&amp;"_"&amp;$C132,データシート2!$A$1:$SI$1,0),0)</f>
        <v>0</v>
      </c>
      <c r="M132" s="850">
        <f>VLOOKUP($D$3&amp;"_"&amp;M$3,データシート2!$A:$SI,MATCH($G$2&amp;"_"&amp;$C132,データシート2!$A$1:$SI$1,0),0)</f>
        <v>0</v>
      </c>
      <c r="N132" s="850">
        <f>VLOOKUP($D$3&amp;"_"&amp;N$3,データシート2!$A:$SI,MATCH($G$2&amp;"_"&amp;$C132,データシート2!$A$1:$SI$1,0),0)</f>
        <v>0</v>
      </c>
      <c r="O132" s="850">
        <f>VLOOKUP($D$3&amp;"_"&amp;O$3,データシート2!$A:$SI,MATCH($G$2&amp;"_"&amp;$C132,データシート2!$A$1:$SI$1,0),0)</f>
        <v>0</v>
      </c>
      <c r="P132" s="850">
        <f>VLOOKUP($D$3&amp;"_"&amp;P$3,データシート2!$A:$SI,MATCH($G$2&amp;"_"&amp;$C132,データシート2!$A$1:$SI$1,0),0)</f>
        <v>0</v>
      </c>
      <c r="Q132" s="851">
        <f>VLOOKUP($D$3&amp;"_"&amp;Q$3,データシート2!$A:$SI,MATCH($G$2&amp;"_"&amp;$C132,データシート2!$A$1:$SI$1,0),0)</f>
        <v>0</v>
      </c>
      <c r="R132" s="1066">
        <f>VLOOKUP($D$3&amp;"_"&amp;R$3,データシート2!$A:$SI,MATCH($R$2&amp;"_"&amp;$C132,データシート2!$A$1:$SI$1,0),0)</f>
        <v>0</v>
      </c>
      <c r="S132" s="1050">
        <f>VLOOKUP($D$3&amp;"_"&amp;S$3,データシート2!$A:$SI,MATCH($R$2&amp;"_"&amp;$C132,データシート2!$A$1:$SI$1,0),0)</f>
        <v>0</v>
      </c>
      <c r="T132" s="1050">
        <f>VLOOKUP($D$3&amp;"_"&amp;T$3,データシート2!$A:$SI,MATCH($R$2&amp;"_"&amp;$C132,データシート2!$A$1:$SI$1,0),0)</f>
        <v>0</v>
      </c>
      <c r="U132" s="1050">
        <f>VLOOKUP($D$3&amp;"_"&amp;U$3,データシート2!$A:$SI,MATCH($R$2&amp;"_"&amp;$C132,データシート2!$A$1:$SI$1,0),0)</f>
        <v>0</v>
      </c>
      <c r="V132" s="1050">
        <f>VLOOKUP($D$3&amp;"_"&amp;V$3,データシート2!$A:$SI,MATCH($R$2&amp;"_"&amp;$C132,データシート2!$A$1:$SI$1,0),0)</f>
        <v>0</v>
      </c>
      <c r="W132" s="1050">
        <f>VLOOKUP($D$3&amp;"_"&amp;W$3,データシート2!$A:$SI,MATCH($R$2&amp;"_"&amp;$C132,データシート2!$A$1:$SI$1,0),0)</f>
        <v>0</v>
      </c>
      <c r="X132" s="1050">
        <f>VLOOKUP($D$3&amp;"_"&amp;X$3,データシート2!$A:$SI,MATCH($R$2&amp;"_"&amp;$C132,データシート2!$A$1:$SI$1,0),0)</f>
        <v>0</v>
      </c>
      <c r="Y132" s="1050">
        <f>VLOOKUP($D$3&amp;"_"&amp;Y$3,データシート2!$A:$SI,MATCH($R$2&amp;"_"&amp;$C132,データシート2!$A$1:$SI$1,0),0)</f>
        <v>0</v>
      </c>
      <c r="Z132" s="1050">
        <f>VLOOKUP($D$3&amp;"_"&amp;Z$3,データシート2!$A:$SI,MATCH($R$2&amp;"_"&amp;$C132,データシート2!$A$1:$SI$1,0),0)</f>
        <v>0</v>
      </c>
      <c r="AA132" s="1050">
        <f>VLOOKUP($D$3&amp;"_"&amp;AA$3,データシート2!$A:$SI,MATCH($R$2&amp;"_"&amp;$C132,データシート2!$A$1:$SI$1,0),0)</f>
        <v>0</v>
      </c>
      <c r="AB132" s="1051">
        <f>VLOOKUP($D$3&amp;"_"&amp;AB$3,データシート2!$A:$SI,MATCH($R$2&amp;"_"&amp;$C132,データシート2!$A$1:$SI$1,0),0)</f>
        <v>0</v>
      </c>
      <c r="AE132" s="844" t="str">
        <f t="shared" si="16"/>
        <v/>
      </c>
      <c r="AF132" s="845">
        <f t="shared" si="16"/>
        <v>95</v>
      </c>
      <c r="AG132" s="846" t="str">
        <f t="shared" si="16"/>
        <v>その他のサービス業</v>
      </c>
      <c r="AH132" s="845" t="str">
        <f t="shared" si="16"/>
        <v/>
      </c>
      <c r="AI132" s="847" t="str">
        <f t="shared" si="16"/>
        <v/>
      </c>
      <c r="AJ132" s="906">
        <f>VLOOKUP($AG$3&amp;"_"&amp;AJ$3,データシート2!$A:$SI,MATCH($AJ$2&amp;"_"&amp;$AF132,データシート2!$A$1:$SI$1,0),0)</f>
        <v>31</v>
      </c>
      <c r="AK132" s="849">
        <f>VLOOKUP($AG$3&amp;"_"&amp;AK$3,データシート2!$A:$SI,MATCH($AJ$2&amp;"_"&amp;$AF132,データシート2!$A$1:$SI$1,0),0)</f>
        <v>27</v>
      </c>
      <c r="AL132" s="849">
        <f>VLOOKUP($AG$3&amp;"_"&amp;AL$3,データシート2!$A:$SI,MATCH($AJ$2&amp;"_"&amp;$AF132,データシート2!$A$1:$SI$1,0),0)</f>
        <v>34</v>
      </c>
      <c r="AM132" s="849">
        <f>VLOOKUP($AG$3&amp;"_"&amp;AM$3,データシート2!$A:$SI,MATCH($AJ$2&amp;"_"&amp;$AF132,データシート2!$A$1:$SI$1,0),0)</f>
        <v>36</v>
      </c>
      <c r="AN132" s="850">
        <f>VLOOKUP($AG$3&amp;"_"&amp;AN$3,データシート2!$A:$SI,MATCH($AJ$2&amp;"_"&amp;$AF132,データシート2!$A$1:$SI$1,0),0)</f>
        <v>35</v>
      </c>
      <c r="AO132" s="850">
        <f>VLOOKUP($AG$3&amp;"_"&amp;AO$3,データシート2!$A:$SI,MATCH($AJ$2&amp;"_"&amp;$AF132,データシート2!$A$1:$SI$1,0),0)</f>
        <v>37</v>
      </c>
      <c r="AP132" s="850">
        <f>VLOOKUP($AG$3&amp;"_"&amp;AP$3,データシート2!$A:$SI,MATCH($AJ$2&amp;"_"&amp;$AF132,データシート2!$A$1:$SI$1,0),0)</f>
        <v>36</v>
      </c>
      <c r="AQ132" s="850">
        <f>VLOOKUP($AG$3&amp;"_"&amp;AQ$3,データシート2!$A:$SI,MATCH($AJ$2&amp;"_"&amp;$AF132,データシート2!$A$1:$SI$1,0),0)</f>
        <v>38</v>
      </c>
      <c r="AR132" s="850">
        <f>VLOOKUP($AG$3&amp;"_"&amp;AR$3,データシート2!$A:$SI,MATCH($AJ$2&amp;"_"&amp;$AF132,データシート2!$A$1:$SI$1,0),0)</f>
        <v>38</v>
      </c>
      <c r="AS132" s="851">
        <f>VLOOKUP($AG$3&amp;"_"&amp;AS$3,データシート2!$A:$SI,MATCH($AJ$2&amp;"_"&amp;$AF132,データシート2!$A$1:$SI$1,0),0)</f>
        <v>35</v>
      </c>
      <c r="AT132" s="907">
        <f>VLOOKUP($AG$3&amp;"_"&amp;AT$3,データシート2!$A:$SI,MATCH($AT$2&amp;"_"&amp;$AF132,データシート2!$A$1:$SI$1,0),0)</f>
        <v>228.851</v>
      </c>
      <c r="AU132" s="849">
        <f>VLOOKUP($AG$3&amp;"_"&amp;AU$3,データシート2!$A:$SI,MATCH($AT$2&amp;"_"&amp;$AF132,データシート2!$A$1:$SI$1,0),0)</f>
        <v>179.048</v>
      </c>
      <c r="AV132" s="849">
        <f>VLOOKUP($AG$3&amp;"_"&amp;AV$3,データシート2!$A:$SI,MATCH($AT$2&amp;"_"&amp;$AF132,データシート2!$A$1:$SI$1,0),0)</f>
        <v>196.363</v>
      </c>
      <c r="AW132" s="849">
        <f>VLOOKUP($AG$3&amp;"_"&amp;AW$3,データシート2!$A:$SI,MATCH($AT$2&amp;"_"&amp;$AF132,データシート2!$A$1:$SI$1,0),0)</f>
        <v>214.28399999999999</v>
      </c>
      <c r="AX132" s="849">
        <f>VLOOKUP($AG$3&amp;"_"&amp;AX$3,データシート2!$A:$SI,MATCH($AT$2&amp;"_"&amp;$AF132,データシート2!$A$1:$SI$1,0),0)</f>
        <v>227.846</v>
      </c>
      <c r="AY132" s="849">
        <f>VLOOKUP($AG$3&amp;"_"&amp;AY$3,データシート2!$A:$SI,MATCH($AT$2&amp;"_"&amp;$AF132,データシート2!$A$1:$SI$1,0),0)</f>
        <v>231.33600000000001</v>
      </c>
      <c r="AZ132" s="849">
        <f>VLOOKUP($AG$3&amp;"_"&amp;AZ$3,データシート2!$A:$SI,MATCH($AT$2&amp;"_"&amp;$AF132,データシート2!$A$1:$SI$1,0),0)</f>
        <v>215.71199999999999</v>
      </c>
      <c r="BA132" s="849">
        <f>VLOOKUP($AG$3&amp;"_"&amp;BA$3,データシート2!$A:$SI,MATCH($AT$2&amp;"_"&amp;$AF132,データシート2!$A$1:$SI$1,0),0)</f>
        <v>228.27799999999999</v>
      </c>
      <c r="BB132" s="849">
        <f>VLOOKUP($AG$3&amp;"_"&amp;BB$3,データシート2!$A:$SI,MATCH($AT$2&amp;"_"&amp;$AF132,データシート2!$A$1:$SI$1,0),0)</f>
        <v>225.52799999999999</v>
      </c>
      <c r="BC132" s="852">
        <f>VLOOKUP($AG$3&amp;"_"&amp;BC$3,データシート2!$A:$SI,MATCH($AT$2&amp;"_"&amp;$AF132,データシート2!$A$1:$SI$1,0),0)</f>
        <v>237.38900000000001</v>
      </c>
    </row>
    <row r="133" spans="2:72" s="23" customFormat="1" ht="20.45" customHeight="1">
      <c r="B133" s="824" t="s">
        <v>437</v>
      </c>
      <c r="C133" s="825" t="s">
        <v>438</v>
      </c>
      <c r="D133" s="826"/>
      <c r="E133" s="827"/>
      <c r="F133" s="826"/>
      <c r="G133" s="828">
        <f>VLOOKUP($D$3&amp;"_"&amp;G$3,データシート2!$A:$SI,MATCH($G$2&amp;"_"&amp;$B133,データシート2!$A$1:$SI$1,0),0)</f>
        <v>0</v>
      </c>
      <c r="H133" s="829">
        <f>VLOOKUP($D$3&amp;"_"&amp;H$3,データシート2!$A:$SI,MATCH($G$2&amp;"_"&amp;$B133,データシート2!$A$1:$SI$1,0),0)</f>
        <v>0</v>
      </c>
      <c r="I133" s="829">
        <f>VLOOKUP($D$3&amp;"_"&amp;I$3,データシート2!$A:$SI,MATCH($G$2&amp;"_"&amp;$B133,データシート2!$A$1:$SI$1,0),0)</f>
        <v>0</v>
      </c>
      <c r="J133" s="829">
        <f>VLOOKUP($D$3&amp;"_"&amp;J$3,データシート2!$A:$SI,MATCH($G$2&amp;"_"&amp;$B133,データシート2!$A$1:$SI$1,0),0)</f>
        <v>0</v>
      </c>
      <c r="K133" s="830">
        <f>VLOOKUP($D$3&amp;"_"&amp;K$3,データシート2!$A:$SI,MATCH($G$2&amp;"_"&amp;$B133,データシート2!$A$1:$SI$1,0),0)</f>
        <v>0</v>
      </c>
      <c r="L133" s="830">
        <f>VLOOKUP($D$3&amp;"_"&amp;L$3,データシート2!$A:$SI,MATCH($G$2&amp;"_"&amp;$B133,データシート2!$A$1:$SI$1,0),0)</f>
        <v>0</v>
      </c>
      <c r="M133" s="830">
        <f>VLOOKUP($D$3&amp;"_"&amp;M$3,データシート2!$A:$SI,MATCH($G$2&amp;"_"&amp;$B133,データシート2!$A$1:$SI$1,0),0)</f>
        <v>0</v>
      </c>
      <c r="N133" s="830">
        <f>VLOOKUP($D$3&amp;"_"&amp;N$3,データシート2!$A:$SI,MATCH($G$2&amp;"_"&amp;$B133,データシート2!$A$1:$SI$1,0),0)</f>
        <v>0</v>
      </c>
      <c r="O133" s="830">
        <f>VLOOKUP($D$3&amp;"_"&amp;O$3,データシート2!$A:$SI,MATCH($G$2&amp;"_"&amp;$B133,データシート2!$A$1:$SI$1,0),0)</f>
        <v>0</v>
      </c>
      <c r="P133" s="830">
        <f>VLOOKUP($D$3&amp;"_"&amp;P$3,データシート2!$A:$SI,MATCH($G$2&amp;"_"&amp;$B133,データシート2!$A$1:$SI$1,0),0)</f>
        <v>1</v>
      </c>
      <c r="Q133" s="831">
        <f>VLOOKUP($D$3&amp;"_"&amp;Q$3,データシート2!$A:$SI,MATCH($G$2&amp;"_"&amp;$B133,データシート2!$A$1:$SI$1,0),0)</f>
        <v>0</v>
      </c>
      <c r="R133" s="1067">
        <f>VLOOKUP($D$3&amp;"_"&amp;R$3,データシート2!$A:$SI,MATCH($R$2&amp;"_"&amp;$B133,データシート2!$A$1:$SI$1,0),0)</f>
        <v>0</v>
      </c>
      <c r="S133" s="1044">
        <f>VLOOKUP($D$3&amp;"_"&amp;S$3,データシート2!$A:$SI,MATCH($R$2&amp;"_"&amp;$B133,データシート2!$A$1:$SI$1,0),0)</f>
        <v>0</v>
      </c>
      <c r="T133" s="1044">
        <f>VLOOKUP($D$3&amp;"_"&amp;T$3,データシート2!$A:$SI,MATCH($R$2&amp;"_"&amp;$B133,データシート2!$A$1:$SI$1,0),0)</f>
        <v>0</v>
      </c>
      <c r="U133" s="1044">
        <f>VLOOKUP($D$3&amp;"_"&amp;U$3,データシート2!$A:$SI,MATCH($R$2&amp;"_"&amp;$B133,データシート2!$A$1:$SI$1,0),0)</f>
        <v>0</v>
      </c>
      <c r="V133" s="1044">
        <f>VLOOKUP($D$3&amp;"_"&amp;V$3,データシート2!$A:$SI,MATCH($R$2&amp;"_"&amp;$B133,データシート2!$A$1:$SI$1,0),0)</f>
        <v>0</v>
      </c>
      <c r="W133" s="1044">
        <f>VLOOKUP($D$3&amp;"_"&amp;W$3,データシート2!$A:$SI,MATCH($R$2&amp;"_"&amp;$B133,データシート2!$A$1:$SI$1,0),0)</f>
        <v>0</v>
      </c>
      <c r="X133" s="1044">
        <f>VLOOKUP($D$3&amp;"_"&amp;X$3,データシート2!$A:$SI,MATCH($R$2&amp;"_"&amp;$B133,データシート2!$A$1:$SI$1,0),0)</f>
        <v>0</v>
      </c>
      <c r="Y133" s="1044">
        <f>VLOOKUP($D$3&amp;"_"&amp;Y$3,データシート2!$A:$SI,MATCH($R$2&amp;"_"&amp;$B133,データシート2!$A$1:$SI$1,0),0)</f>
        <v>0</v>
      </c>
      <c r="Z133" s="1044">
        <f>VLOOKUP($D$3&amp;"_"&amp;Z$3,データシート2!$A:$SI,MATCH($R$2&amp;"_"&amp;$B133,データシート2!$A$1:$SI$1,0),0)</f>
        <v>0</v>
      </c>
      <c r="AA133" s="1044">
        <f>VLOOKUP($D$3&amp;"_"&amp;AA$3,データシート2!$A:$SI,MATCH($R$2&amp;"_"&amp;$B133,データシート2!$A$1:$SI$1,0),0)</f>
        <v>3.64</v>
      </c>
      <c r="AB133" s="1045">
        <f>VLOOKUP($D$3&amp;"_"&amp;AB$3,データシート2!$A:$SI,MATCH($R$2&amp;"_"&amp;$B133,データシート2!$A$1:$SI$1,0),0)</f>
        <v>0</v>
      </c>
      <c r="AE133" s="824" t="str">
        <f t="shared" si="16"/>
        <v>S</v>
      </c>
      <c r="AF133" s="825" t="str">
        <f t="shared" si="16"/>
        <v>公務（他に分類されるものを除く）</v>
      </c>
      <c r="AG133" s="826" t="str">
        <f t="shared" si="16"/>
        <v/>
      </c>
      <c r="AH133" s="827" t="str">
        <f t="shared" si="16"/>
        <v/>
      </c>
      <c r="AI133" s="826" t="str">
        <f t="shared" si="16"/>
        <v/>
      </c>
      <c r="AJ133" s="828">
        <f>VLOOKUP($AG$3&amp;"_"&amp;AJ$3,データシート2!$A:$SI,MATCH($AJ$2&amp;"_"&amp;$AE133,データシート2!$A$1:$SI$1,0),0)</f>
        <v>235</v>
      </c>
      <c r="AK133" s="829">
        <f>VLOOKUP($AG$3&amp;"_"&amp;AK$3,データシート2!$A:$SI,MATCH($AJ$2&amp;"_"&amp;$AE133,データシート2!$A$1:$SI$1,0),0)</f>
        <v>236</v>
      </c>
      <c r="AL133" s="829">
        <f>VLOOKUP($AG$3&amp;"_"&amp;AL$3,データシート2!$A:$SI,MATCH($AJ$2&amp;"_"&amp;$AE133,データシート2!$A$1:$SI$1,0),0)</f>
        <v>274</v>
      </c>
      <c r="AM133" s="829">
        <f>VLOOKUP($AG$3&amp;"_"&amp;AM$3,データシート2!$A:$SI,MATCH($AJ$2&amp;"_"&amp;$AE133,データシート2!$A$1:$SI$1,0),0)</f>
        <v>258</v>
      </c>
      <c r="AN133" s="830">
        <f>VLOOKUP($AG$3&amp;"_"&amp;AN$3,データシート2!$A:$SI,MATCH($AJ$2&amp;"_"&amp;$AE133,データシート2!$A$1:$SI$1,0),0)</f>
        <v>236</v>
      </c>
      <c r="AO133" s="830">
        <f>VLOOKUP($AG$3&amp;"_"&amp;AO$3,データシート2!$A:$SI,MATCH($AJ$2&amp;"_"&amp;$AE133,データシート2!$A$1:$SI$1,0),0)</f>
        <v>230</v>
      </c>
      <c r="AP133" s="830">
        <f>VLOOKUP($AG$3&amp;"_"&amp;AP$3,データシート2!$A:$SI,MATCH($AJ$2&amp;"_"&amp;$AE133,データシート2!$A$1:$SI$1,0),0)</f>
        <v>222</v>
      </c>
      <c r="AQ133" s="830">
        <f>VLOOKUP($AG$3&amp;"_"&amp;AQ$3,データシート2!$A:$SI,MATCH($AJ$2&amp;"_"&amp;$AE133,データシート2!$A$1:$SI$1,0),0)</f>
        <v>240</v>
      </c>
      <c r="AR133" s="830">
        <f>VLOOKUP($AG$3&amp;"_"&amp;AR$3,データシート2!$A:$SI,MATCH($AJ$2&amp;"_"&amp;$AE133,データシート2!$A$1:$SI$1,0),0)</f>
        <v>232</v>
      </c>
      <c r="AS133" s="831">
        <f>VLOOKUP($AG$3&amp;"_"&amp;AS$3,データシート2!$A:$SI,MATCH($AJ$2&amp;"_"&amp;$AE133,データシート2!$A$1:$SI$1,0),0)</f>
        <v>231</v>
      </c>
      <c r="AT133" s="908">
        <f>VLOOKUP($AG$3&amp;"_"&amp;AT$3,データシート2!$A:$SI,MATCH($AT$2&amp;"_"&amp;$AE133,データシート2!$A$1:$SI$1,0),0)</f>
        <v>1657.9580099999996</v>
      </c>
      <c r="AU133" s="829">
        <f>VLOOKUP($AG$3&amp;"_"&amp;AU$3,データシート2!$A:$SI,MATCH($AT$2&amp;"_"&amp;$AE133,データシート2!$A$1:$SI$1,0),0)</f>
        <v>1661.51929</v>
      </c>
      <c r="AV133" s="829">
        <f>VLOOKUP($AG$3&amp;"_"&amp;AV$3,データシート2!$A:$SI,MATCH($AT$2&amp;"_"&amp;$AE133,データシート2!$A$1:$SI$1,0),0)</f>
        <v>1685.0029999999999</v>
      </c>
      <c r="AW133" s="829">
        <f>VLOOKUP($AG$3&amp;"_"&amp;AW$3,データシート2!$A:$SI,MATCH($AT$2&amp;"_"&amp;$AE133,データシート2!$A$1:$SI$1,0),0)</f>
        <v>1697.6274000000001</v>
      </c>
      <c r="AX133" s="829">
        <f>VLOOKUP($AG$3&amp;"_"&amp;AX$3,データシート2!$A:$SI,MATCH($AT$2&amp;"_"&amp;$AE133,データシート2!$A$1:$SI$1,0),0)</f>
        <v>1634.1010000000001</v>
      </c>
      <c r="AY133" s="829">
        <f>VLOOKUP($AG$3&amp;"_"&amp;AY$3,データシート2!$A:$SI,MATCH($AT$2&amp;"_"&amp;$AE133,データシート2!$A$1:$SI$1,0),0)</f>
        <v>1584.5473</v>
      </c>
      <c r="AZ133" s="829">
        <f>VLOOKUP($AG$3&amp;"_"&amp;AZ$3,データシート2!$A:$SI,MATCH($AT$2&amp;"_"&amp;$AE133,データシート2!$A$1:$SI$1,0),0)</f>
        <v>1495.5429999999999</v>
      </c>
      <c r="BA133" s="829">
        <f>VLOOKUP($AG$3&amp;"_"&amp;BA$3,データシート2!$A:$SI,MATCH($AT$2&amp;"_"&amp;$AE133,データシート2!$A$1:$SI$1,0),0)</f>
        <v>1641.4257050000001</v>
      </c>
      <c r="BB133" s="829">
        <f>VLOOKUP($AG$3&amp;"_"&amp;BB$3,データシート2!$A:$SI,MATCH($AT$2&amp;"_"&amp;$AE133,データシート2!$A$1:$SI$1,0),0)</f>
        <v>1538.971</v>
      </c>
      <c r="BC133" s="832">
        <f>VLOOKUP($AG$3&amp;"_"&amp;BC$3,データシート2!$A:$SI,MATCH($AT$2&amp;"_"&amp;$AE133,データシート2!$A$1:$SI$1,0),0)</f>
        <v>1536.633</v>
      </c>
      <c r="BT133" s="23">
        <v>1</v>
      </c>
    </row>
    <row r="134" spans="2:72" s="842" customFormat="1" ht="16.5" customHeight="1">
      <c r="B134" s="833"/>
      <c r="C134" s="834">
        <v>96</v>
      </c>
      <c r="D134" s="835" t="s">
        <v>439</v>
      </c>
      <c r="E134" s="834"/>
      <c r="F134" s="836"/>
      <c r="G134" s="837">
        <f>VLOOKUP($D$3&amp;"_"&amp;G$3,データシート2!$A:$SI,MATCH($G$2&amp;"_"&amp;$C134,データシート2!$A$1:$SI$1,0),0)</f>
        <v>0</v>
      </c>
      <c r="H134" s="838">
        <f>VLOOKUP($D$3&amp;"_"&amp;H$3,データシート2!$A:$SI,MATCH($G$2&amp;"_"&amp;$C134,データシート2!$A$1:$SI$1,0),0)</f>
        <v>0</v>
      </c>
      <c r="I134" s="838">
        <f>VLOOKUP($D$3&amp;"_"&amp;I$3,データシート2!$A:$SI,MATCH($G$2&amp;"_"&amp;$C134,データシート2!$A$1:$SI$1,0),0)</f>
        <v>0</v>
      </c>
      <c r="J134" s="838">
        <f>VLOOKUP($D$3&amp;"_"&amp;J$3,データシート2!$A:$SI,MATCH($G$2&amp;"_"&amp;$C134,データシート2!$A$1:$SI$1,0),0)</f>
        <v>0</v>
      </c>
      <c r="K134" s="839">
        <f>VLOOKUP($D$3&amp;"_"&amp;K$3,データシート2!$A:$SI,MATCH($G$2&amp;"_"&amp;$C134,データシート2!$A$1:$SI$1,0),0)</f>
        <v>0</v>
      </c>
      <c r="L134" s="839">
        <f>VLOOKUP($D$3&amp;"_"&amp;L$3,データシート2!$A:$SI,MATCH($G$2&amp;"_"&amp;$C134,データシート2!$A$1:$SI$1,0),0)</f>
        <v>0</v>
      </c>
      <c r="M134" s="839">
        <f>VLOOKUP($D$3&amp;"_"&amp;M$3,データシート2!$A:$SI,MATCH($G$2&amp;"_"&amp;$C134,データシート2!$A$1:$SI$1,0),0)</f>
        <v>0</v>
      </c>
      <c r="N134" s="839">
        <f>VLOOKUP($D$3&amp;"_"&amp;N$3,データシート2!$A:$SI,MATCH($G$2&amp;"_"&amp;$C134,データシート2!$A$1:$SI$1,0),0)</f>
        <v>0</v>
      </c>
      <c r="O134" s="839">
        <f>VLOOKUP($D$3&amp;"_"&amp;O$3,データシート2!$A:$SI,MATCH($G$2&amp;"_"&amp;$C134,データシート2!$A$1:$SI$1,0),0)</f>
        <v>0</v>
      </c>
      <c r="P134" s="839">
        <f>VLOOKUP($D$3&amp;"_"&amp;P$3,データシート2!$A:$SI,MATCH($G$2&amp;"_"&amp;$C134,データシート2!$A$1:$SI$1,0),0)</f>
        <v>0</v>
      </c>
      <c r="Q134" s="840">
        <f>VLOOKUP($D$3&amp;"_"&amp;Q$3,データシート2!$A:$SI,MATCH($G$2&amp;"_"&amp;$C134,データシート2!$A$1:$SI$1,0),0)</f>
        <v>0</v>
      </c>
      <c r="R134" s="1046">
        <f>VLOOKUP($D$3&amp;"_"&amp;R$3,データシート2!$A:$SI,MATCH($R$2&amp;"_"&amp;$C134,データシート2!$A$1:$SI$1,0),0)</f>
        <v>0</v>
      </c>
      <c r="S134" s="1047">
        <f>VLOOKUP($D$3&amp;"_"&amp;S$3,データシート2!$A:$SI,MATCH($R$2&amp;"_"&amp;$C134,データシート2!$A$1:$SI$1,0),0)</f>
        <v>0</v>
      </c>
      <c r="T134" s="1047">
        <f>VLOOKUP($D$3&amp;"_"&amp;T$3,データシート2!$A:$SI,MATCH($R$2&amp;"_"&amp;$C134,データシート2!$A$1:$SI$1,0),0)</f>
        <v>0</v>
      </c>
      <c r="U134" s="1047">
        <f>VLOOKUP($D$3&amp;"_"&amp;U$3,データシート2!$A:$SI,MATCH($R$2&amp;"_"&amp;$C134,データシート2!$A$1:$SI$1,0),0)</f>
        <v>0</v>
      </c>
      <c r="V134" s="1047">
        <f>VLOOKUP($D$3&amp;"_"&amp;V$3,データシート2!$A:$SI,MATCH($R$2&amp;"_"&amp;$C134,データシート2!$A$1:$SI$1,0),0)</f>
        <v>0</v>
      </c>
      <c r="W134" s="1047">
        <f>VLOOKUP($D$3&amp;"_"&amp;W$3,データシート2!$A:$SI,MATCH($R$2&amp;"_"&amp;$C134,データシート2!$A$1:$SI$1,0),0)</f>
        <v>0</v>
      </c>
      <c r="X134" s="1047">
        <f>VLOOKUP($D$3&amp;"_"&amp;X$3,データシート2!$A:$SI,MATCH($R$2&amp;"_"&amp;$C134,データシート2!$A$1:$SI$1,0),0)</f>
        <v>0</v>
      </c>
      <c r="Y134" s="1047">
        <f>VLOOKUP($D$3&amp;"_"&amp;Y$3,データシート2!$A:$SI,MATCH($R$2&amp;"_"&amp;$C134,データシート2!$A$1:$SI$1,0),0)</f>
        <v>0</v>
      </c>
      <c r="Z134" s="1047">
        <f>VLOOKUP($D$3&amp;"_"&amp;Z$3,データシート2!$A:$SI,MATCH($R$2&amp;"_"&amp;$C134,データシート2!$A$1:$SI$1,0),0)</f>
        <v>0</v>
      </c>
      <c r="AA134" s="1047">
        <f>VLOOKUP($D$3&amp;"_"&amp;AA$3,データシート2!$A:$SI,MATCH($R$2&amp;"_"&amp;$C134,データシート2!$A$1:$SI$1,0),0)</f>
        <v>0</v>
      </c>
      <c r="AB134" s="1048">
        <f>VLOOKUP($D$3&amp;"_"&amp;AB$3,データシート2!$A:$SI,MATCH($R$2&amp;"_"&amp;$C134,データシート2!$A$1:$SI$1,0),0)</f>
        <v>0</v>
      </c>
      <c r="AE134" s="833" t="str">
        <f t="shared" si="16"/>
        <v/>
      </c>
      <c r="AF134" s="834">
        <f t="shared" si="16"/>
        <v>96</v>
      </c>
      <c r="AG134" s="835" t="str">
        <f t="shared" si="16"/>
        <v>外国公務</v>
      </c>
      <c r="AH134" s="834" t="str">
        <f t="shared" si="16"/>
        <v/>
      </c>
      <c r="AI134" s="836" t="str">
        <f t="shared" si="16"/>
        <v/>
      </c>
      <c r="AJ134" s="837">
        <f>VLOOKUP($AG$3&amp;"_"&amp;AJ$3,データシート2!$A:$SI,MATCH($AJ$2&amp;"_"&amp;$AF134,データシート2!$A$1:$SI$1,0),0)</f>
        <v>0</v>
      </c>
      <c r="AK134" s="838">
        <f>VLOOKUP($AG$3&amp;"_"&amp;AK$3,データシート2!$A:$SI,MATCH($AJ$2&amp;"_"&amp;$AF134,データシート2!$A$1:$SI$1,0),0)</f>
        <v>0</v>
      </c>
      <c r="AL134" s="838">
        <f>VLOOKUP($AG$3&amp;"_"&amp;AL$3,データシート2!$A:$SI,MATCH($AJ$2&amp;"_"&amp;$AF134,データシート2!$A$1:$SI$1,0),0)</f>
        <v>0</v>
      </c>
      <c r="AM134" s="838">
        <f>VLOOKUP($AG$3&amp;"_"&amp;AM$3,データシート2!$A:$SI,MATCH($AJ$2&amp;"_"&amp;$AF134,データシート2!$A$1:$SI$1,0),0)</f>
        <v>0</v>
      </c>
      <c r="AN134" s="839">
        <f>VLOOKUP($AG$3&amp;"_"&amp;AN$3,データシート2!$A:$SI,MATCH($AJ$2&amp;"_"&amp;$AF134,データシート2!$A$1:$SI$1,0),0)</f>
        <v>0</v>
      </c>
      <c r="AO134" s="839">
        <f>VLOOKUP($AG$3&amp;"_"&amp;AO$3,データシート2!$A:$SI,MATCH($AJ$2&amp;"_"&amp;$AF134,データシート2!$A$1:$SI$1,0),0)</f>
        <v>0</v>
      </c>
      <c r="AP134" s="839">
        <f>VLOOKUP($AG$3&amp;"_"&amp;AP$3,データシート2!$A:$SI,MATCH($AJ$2&amp;"_"&amp;$AF134,データシート2!$A$1:$SI$1,0),0)</f>
        <v>0</v>
      </c>
      <c r="AQ134" s="839">
        <f>VLOOKUP($AG$3&amp;"_"&amp;AQ$3,データシート2!$A:$SI,MATCH($AJ$2&amp;"_"&amp;$AF134,データシート2!$A$1:$SI$1,0),0)</f>
        <v>0</v>
      </c>
      <c r="AR134" s="839">
        <f>VLOOKUP($AG$3&amp;"_"&amp;AR$3,データシート2!$A:$SI,MATCH($AJ$2&amp;"_"&amp;$AF134,データシート2!$A$1:$SI$1,0),0)</f>
        <v>0</v>
      </c>
      <c r="AS134" s="840">
        <f>VLOOKUP($AG$3&amp;"_"&amp;AS$3,データシート2!$A:$SI,MATCH($AJ$2&amp;"_"&amp;$AF134,データシート2!$A$1:$SI$1,0),0)</f>
        <v>1</v>
      </c>
      <c r="AT134" s="843">
        <f>VLOOKUP($AG$3&amp;"_"&amp;AT$3,データシート2!$A:$SI,MATCH($AT$2&amp;"_"&amp;$AF134,データシート2!$A$1:$SI$1,0),0)</f>
        <v>0</v>
      </c>
      <c r="AU134" s="838">
        <f>VLOOKUP($AG$3&amp;"_"&amp;AU$3,データシート2!$A:$SI,MATCH($AT$2&amp;"_"&amp;$AF134,データシート2!$A$1:$SI$1,0),0)</f>
        <v>0</v>
      </c>
      <c r="AV134" s="838">
        <f>VLOOKUP($AG$3&amp;"_"&amp;AV$3,データシート2!$A:$SI,MATCH($AT$2&amp;"_"&amp;$AF134,データシート2!$A$1:$SI$1,0),0)</f>
        <v>0</v>
      </c>
      <c r="AW134" s="838">
        <f>VLOOKUP($AG$3&amp;"_"&amp;AW$3,データシート2!$A:$SI,MATCH($AT$2&amp;"_"&amp;$AF134,データシート2!$A$1:$SI$1,0),0)</f>
        <v>0</v>
      </c>
      <c r="AX134" s="838">
        <f>VLOOKUP($AG$3&amp;"_"&amp;AX$3,データシート2!$A:$SI,MATCH($AT$2&amp;"_"&amp;$AF134,データシート2!$A$1:$SI$1,0),0)</f>
        <v>0</v>
      </c>
      <c r="AY134" s="838">
        <f>VLOOKUP($AG$3&amp;"_"&amp;AY$3,データシート2!$A:$SI,MATCH($AT$2&amp;"_"&amp;$AF134,データシート2!$A$1:$SI$1,0),0)</f>
        <v>0</v>
      </c>
      <c r="AZ134" s="838">
        <f>VLOOKUP($AG$3&amp;"_"&amp;AZ$3,データシート2!$A:$SI,MATCH($AT$2&amp;"_"&amp;$AF134,データシート2!$A$1:$SI$1,0),0)</f>
        <v>0</v>
      </c>
      <c r="BA134" s="838">
        <f>VLOOKUP($AG$3&amp;"_"&amp;BA$3,データシート2!$A:$SI,MATCH($AT$2&amp;"_"&amp;$AF134,データシート2!$A$1:$SI$1,0),0)</f>
        <v>0</v>
      </c>
      <c r="BB134" s="838">
        <f>VLOOKUP($AG$3&amp;"_"&amp;BB$3,データシート2!$A:$SI,MATCH($AT$2&amp;"_"&amp;$AF134,データシート2!$A$1:$SI$1,0),0)</f>
        <v>0</v>
      </c>
      <c r="BC134" s="841">
        <f>VLOOKUP($AG$3&amp;"_"&amp;BC$3,データシート2!$A:$SI,MATCH($AT$2&amp;"_"&amp;$AF134,データシート2!$A$1:$SI$1,0),0)</f>
        <v>13.598000000000001</v>
      </c>
    </row>
    <row r="135" spans="2:72" s="842" customFormat="1" ht="16.5" customHeight="1">
      <c r="B135" s="833"/>
      <c r="C135" s="862">
        <v>97</v>
      </c>
      <c r="D135" s="863" t="s">
        <v>440</v>
      </c>
      <c r="E135" s="862"/>
      <c r="F135" s="864"/>
      <c r="G135" s="904">
        <f>VLOOKUP($D$3&amp;"_"&amp;G$3,データシート2!$A:$SI,MATCH($G$2&amp;"_"&amp;$C135,データシート2!$A$1:$SI$1,0),0)</f>
        <v>0</v>
      </c>
      <c r="H135" s="866">
        <f>VLOOKUP($D$3&amp;"_"&amp;H$3,データシート2!$A:$SI,MATCH($G$2&amp;"_"&amp;$C135,データシート2!$A$1:$SI$1,0),0)</f>
        <v>0</v>
      </c>
      <c r="I135" s="866">
        <f>VLOOKUP($D$3&amp;"_"&amp;I$3,データシート2!$A:$SI,MATCH($G$2&amp;"_"&amp;$C135,データシート2!$A$1:$SI$1,0),0)</f>
        <v>0</v>
      </c>
      <c r="J135" s="866">
        <f>VLOOKUP($D$3&amp;"_"&amp;J$3,データシート2!$A:$SI,MATCH($G$2&amp;"_"&amp;$C135,データシート2!$A$1:$SI$1,0),0)</f>
        <v>0</v>
      </c>
      <c r="K135" s="867">
        <f>VLOOKUP($D$3&amp;"_"&amp;K$3,データシート2!$A:$SI,MATCH($G$2&amp;"_"&amp;$C135,データシート2!$A$1:$SI$1,0),0)</f>
        <v>0</v>
      </c>
      <c r="L135" s="867">
        <f>VLOOKUP($D$3&amp;"_"&amp;L$3,データシート2!$A:$SI,MATCH($G$2&amp;"_"&amp;$C135,データシート2!$A$1:$SI$1,0),0)</f>
        <v>0</v>
      </c>
      <c r="M135" s="867">
        <f>VLOOKUP($D$3&amp;"_"&amp;M$3,データシート2!$A:$SI,MATCH($G$2&amp;"_"&amp;$C135,データシート2!$A$1:$SI$1,0),0)</f>
        <v>0</v>
      </c>
      <c r="N135" s="867">
        <f>VLOOKUP($D$3&amp;"_"&amp;N$3,データシート2!$A:$SI,MATCH($G$2&amp;"_"&amp;$C135,データシート2!$A$1:$SI$1,0),0)</f>
        <v>0</v>
      </c>
      <c r="O135" s="867">
        <f>VLOOKUP($D$3&amp;"_"&amp;O$3,データシート2!$A:$SI,MATCH($G$2&amp;"_"&amp;$C135,データシート2!$A$1:$SI$1,0),0)</f>
        <v>0</v>
      </c>
      <c r="P135" s="867">
        <f>VLOOKUP($D$3&amp;"_"&amp;P$3,データシート2!$A:$SI,MATCH($G$2&amp;"_"&amp;$C135,データシート2!$A$1:$SI$1,0),0)</f>
        <v>0</v>
      </c>
      <c r="Q135" s="868">
        <f>VLOOKUP($D$3&amp;"_"&amp;Q$3,データシート2!$A:$SI,MATCH($G$2&amp;"_"&amp;$C135,データシート2!$A$1:$SI$1,0),0)</f>
        <v>0</v>
      </c>
      <c r="R135" s="1065">
        <f>VLOOKUP($D$3&amp;"_"&amp;R$3,データシート2!$A:$SI,MATCH($R$2&amp;"_"&amp;$C135,データシート2!$A$1:$SI$1,0),0)</f>
        <v>0</v>
      </c>
      <c r="S135" s="1057">
        <f>VLOOKUP($D$3&amp;"_"&amp;S$3,データシート2!$A:$SI,MATCH($R$2&amp;"_"&amp;$C135,データシート2!$A$1:$SI$1,0),0)</f>
        <v>0</v>
      </c>
      <c r="T135" s="1057">
        <f>VLOOKUP($D$3&amp;"_"&amp;T$3,データシート2!$A:$SI,MATCH($R$2&amp;"_"&amp;$C135,データシート2!$A$1:$SI$1,0),0)</f>
        <v>0</v>
      </c>
      <c r="U135" s="1057">
        <f>VLOOKUP($D$3&amp;"_"&amp;U$3,データシート2!$A:$SI,MATCH($R$2&amp;"_"&amp;$C135,データシート2!$A$1:$SI$1,0),0)</f>
        <v>0</v>
      </c>
      <c r="V135" s="1057">
        <f>VLOOKUP($D$3&amp;"_"&amp;V$3,データシート2!$A:$SI,MATCH($R$2&amp;"_"&amp;$C135,データシート2!$A$1:$SI$1,0),0)</f>
        <v>0</v>
      </c>
      <c r="W135" s="1057">
        <f>VLOOKUP($D$3&amp;"_"&amp;W$3,データシート2!$A:$SI,MATCH($R$2&amp;"_"&amp;$C135,データシート2!$A$1:$SI$1,0),0)</f>
        <v>0</v>
      </c>
      <c r="X135" s="1057">
        <f>VLOOKUP($D$3&amp;"_"&amp;X$3,データシート2!$A:$SI,MATCH($R$2&amp;"_"&amp;$C135,データシート2!$A$1:$SI$1,0),0)</f>
        <v>0</v>
      </c>
      <c r="Y135" s="1057">
        <f>VLOOKUP($D$3&amp;"_"&amp;Y$3,データシート2!$A:$SI,MATCH($R$2&amp;"_"&amp;$C135,データシート2!$A$1:$SI$1,0),0)</f>
        <v>0</v>
      </c>
      <c r="Z135" s="1057">
        <f>VLOOKUP($D$3&amp;"_"&amp;Z$3,データシート2!$A:$SI,MATCH($R$2&amp;"_"&amp;$C135,データシート2!$A$1:$SI$1,0),0)</f>
        <v>0</v>
      </c>
      <c r="AA135" s="1057">
        <f>VLOOKUP($D$3&amp;"_"&amp;AA$3,データシート2!$A:$SI,MATCH($R$2&amp;"_"&amp;$C135,データシート2!$A$1:$SI$1,0),0)</f>
        <v>0</v>
      </c>
      <c r="AB135" s="1058">
        <f>VLOOKUP($D$3&amp;"_"&amp;AB$3,データシート2!$A:$SI,MATCH($R$2&amp;"_"&amp;$C135,データシート2!$A$1:$SI$1,0),0)</f>
        <v>0</v>
      </c>
      <c r="AE135" s="833" t="str">
        <f t="shared" si="16"/>
        <v/>
      </c>
      <c r="AF135" s="862">
        <f t="shared" si="16"/>
        <v>97</v>
      </c>
      <c r="AG135" s="863" t="str">
        <f t="shared" si="16"/>
        <v>国家公務</v>
      </c>
      <c r="AH135" s="862" t="str">
        <f t="shared" si="16"/>
        <v/>
      </c>
      <c r="AI135" s="864" t="str">
        <f t="shared" si="16"/>
        <v/>
      </c>
      <c r="AJ135" s="904">
        <f>VLOOKUP($AG$3&amp;"_"&amp;AJ$3,データシート2!$A:$SI,MATCH($AJ$2&amp;"_"&amp;$AF135,データシート2!$A$1:$SI$1,0),0)</f>
        <v>149</v>
      </c>
      <c r="AK135" s="866">
        <f>VLOOKUP($AG$3&amp;"_"&amp;AK$3,データシート2!$A:$SI,MATCH($AJ$2&amp;"_"&amp;$AF135,データシート2!$A$1:$SI$1,0),0)</f>
        <v>151</v>
      </c>
      <c r="AL135" s="866">
        <f>VLOOKUP($AG$3&amp;"_"&amp;AL$3,データシート2!$A:$SI,MATCH($AJ$2&amp;"_"&amp;$AF135,データシート2!$A$1:$SI$1,0),0)</f>
        <v>141</v>
      </c>
      <c r="AM135" s="866">
        <f>VLOOKUP($AG$3&amp;"_"&amp;AM$3,データシート2!$A:$SI,MATCH($AJ$2&amp;"_"&amp;$AF135,データシート2!$A$1:$SI$1,0),0)</f>
        <v>145</v>
      </c>
      <c r="AN135" s="867">
        <f>VLOOKUP($AG$3&amp;"_"&amp;AN$3,データシート2!$A:$SI,MATCH($AJ$2&amp;"_"&amp;$AF135,データシート2!$A$1:$SI$1,0),0)</f>
        <v>154</v>
      </c>
      <c r="AO135" s="867">
        <f>VLOOKUP($AG$3&amp;"_"&amp;AO$3,データシート2!$A:$SI,MATCH($AJ$2&amp;"_"&amp;$AF135,データシート2!$A$1:$SI$1,0),0)</f>
        <v>155</v>
      </c>
      <c r="AP135" s="867">
        <f>VLOOKUP($AG$3&amp;"_"&amp;AP$3,データシート2!$A:$SI,MATCH($AJ$2&amp;"_"&amp;$AF135,データシート2!$A$1:$SI$1,0),0)</f>
        <v>146</v>
      </c>
      <c r="AQ135" s="867">
        <f>VLOOKUP($AG$3&amp;"_"&amp;AQ$3,データシート2!$A:$SI,MATCH($AJ$2&amp;"_"&amp;$AF135,データシート2!$A$1:$SI$1,0),0)</f>
        <v>161</v>
      </c>
      <c r="AR135" s="867">
        <f>VLOOKUP($AG$3&amp;"_"&amp;AR$3,データシート2!$A:$SI,MATCH($AJ$2&amp;"_"&amp;$AF135,データシート2!$A$1:$SI$1,0),0)</f>
        <v>161</v>
      </c>
      <c r="AS135" s="868">
        <f>VLOOKUP($AG$3&amp;"_"&amp;AS$3,データシート2!$A:$SI,MATCH($AJ$2&amp;"_"&amp;$AF135,データシート2!$A$1:$SI$1,0),0)</f>
        <v>162</v>
      </c>
      <c r="AT135" s="905">
        <f>VLOOKUP($AG$3&amp;"_"&amp;AT$3,データシート2!$A:$SI,MATCH($AT$2&amp;"_"&amp;$AF135,データシート2!$A$1:$SI$1,0),0)</f>
        <v>1082.3100100000004</v>
      </c>
      <c r="AU135" s="866">
        <f>VLOOKUP($AG$3&amp;"_"&amp;AU$3,データシート2!$A:$SI,MATCH($AT$2&amp;"_"&amp;$AF135,データシート2!$A$1:$SI$1,0),0)</f>
        <v>1111.3892900000001</v>
      </c>
      <c r="AV135" s="866">
        <f>VLOOKUP($AG$3&amp;"_"&amp;AV$3,データシート2!$A:$SI,MATCH($AT$2&amp;"_"&amp;$AF135,データシート2!$A$1:$SI$1,0),0)</f>
        <v>956.37400000000002</v>
      </c>
      <c r="AW135" s="866">
        <f>VLOOKUP($AG$3&amp;"_"&amp;AW$3,データシート2!$A:$SI,MATCH($AT$2&amp;"_"&amp;$AF135,データシート2!$A$1:$SI$1,0),0)</f>
        <v>1041.6990000000001</v>
      </c>
      <c r="AX135" s="866">
        <f>VLOOKUP($AG$3&amp;"_"&amp;AX$3,データシート2!$A:$SI,MATCH($AT$2&amp;"_"&amp;$AF135,データシート2!$A$1:$SI$1,0),0)</f>
        <v>1173.4949999999999</v>
      </c>
      <c r="AY135" s="866">
        <f>VLOOKUP($AG$3&amp;"_"&amp;AY$3,データシート2!$A:$SI,MATCH($AT$2&amp;"_"&amp;$AF135,データシート2!$A$1:$SI$1,0),0)</f>
        <v>1131.5740000000001</v>
      </c>
      <c r="AZ135" s="866">
        <f>VLOOKUP($AG$3&amp;"_"&amp;AZ$3,データシート2!$A:$SI,MATCH($AT$2&amp;"_"&amp;$AF135,データシート2!$A$1:$SI$1,0),0)</f>
        <v>1050.5609999999999</v>
      </c>
      <c r="BA135" s="866">
        <f>VLOOKUP($AG$3&amp;"_"&amp;BA$3,データシート2!$A:$SI,MATCH($AT$2&amp;"_"&amp;$AF135,データシート2!$A$1:$SI$1,0),0)</f>
        <v>1150.4680000000001</v>
      </c>
      <c r="BB135" s="866">
        <f>VLOOKUP($AG$3&amp;"_"&amp;BB$3,データシート2!$A:$SI,MATCH($AT$2&amp;"_"&amp;$AF135,データシート2!$A$1:$SI$1,0),0)</f>
        <v>1093.9100000000001</v>
      </c>
      <c r="BC135" s="869">
        <f>VLOOKUP($AG$3&amp;"_"&amp;BC$3,データシート2!$A:$SI,MATCH($AT$2&amp;"_"&amp;$AF135,データシート2!$A$1:$SI$1,0),0)</f>
        <v>1123.0730000000001</v>
      </c>
    </row>
    <row r="136" spans="2:72" s="842" customFormat="1" ht="16.5" customHeight="1">
      <c r="B136" s="844"/>
      <c r="C136" s="845">
        <v>98</v>
      </c>
      <c r="D136" s="846" t="s">
        <v>441</v>
      </c>
      <c r="E136" s="845"/>
      <c r="F136" s="847"/>
      <c r="G136" s="906">
        <f>VLOOKUP($D$3&amp;"_"&amp;G$3,データシート2!$A:$SI,MATCH($G$2&amp;"_"&amp;$C136,データシート2!$A$1:$SI$1,0),0)</f>
        <v>0</v>
      </c>
      <c r="H136" s="849">
        <f>VLOOKUP($D$3&amp;"_"&amp;H$3,データシート2!$A:$SI,MATCH($G$2&amp;"_"&amp;$C136,データシート2!$A$1:$SI$1,0),0)</f>
        <v>0</v>
      </c>
      <c r="I136" s="849">
        <f>VLOOKUP($D$3&amp;"_"&amp;I$3,データシート2!$A:$SI,MATCH($G$2&amp;"_"&amp;$C136,データシート2!$A$1:$SI$1,0),0)</f>
        <v>0</v>
      </c>
      <c r="J136" s="849">
        <f>VLOOKUP($D$3&amp;"_"&amp;J$3,データシート2!$A:$SI,MATCH($G$2&amp;"_"&amp;$C136,データシート2!$A$1:$SI$1,0),0)</f>
        <v>0</v>
      </c>
      <c r="K136" s="850">
        <f>VLOOKUP($D$3&amp;"_"&amp;K$3,データシート2!$A:$SI,MATCH($G$2&amp;"_"&amp;$C136,データシート2!$A$1:$SI$1,0),0)</f>
        <v>0</v>
      </c>
      <c r="L136" s="850">
        <f>VLOOKUP($D$3&amp;"_"&amp;L$3,データシート2!$A:$SI,MATCH($G$2&amp;"_"&amp;$C136,データシート2!$A$1:$SI$1,0),0)</f>
        <v>0</v>
      </c>
      <c r="M136" s="850">
        <f>VLOOKUP($D$3&amp;"_"&amp;M$3,データシート2!$A:$SI,MATCH($G$2&amp;"_"&amp;$C136,データシート2!$A$1:$SI$1,0),0)</f>
        <v>0</v>
      </c>
      <c r="N136" s="850">
        <f>VLOOKUP($D$3&amp;"_"&amp;N$3,データシート2!$A:$SI,MATCH($G$2&amp;"_"&amp;$C136,データシート2!$A$1:$SI$1,0),0)</f>
        <v>0</v>
      </c>
      <c r="O136" s="850">
        <f>VLOOKUP($D$3&amp;"_"&amp;O$3,データシート2!$A:$SI,MATCH($G$2&amp;"_"&amp;$C136,データシート2!$A$1:$SI$1,0),0)</f>
        <v>0</v>
      </c>
      <c r="P136" s="850">
        <f>VLOOKUP($D$3&amp;"_"&amp;P$3,データシート2!$A:$SI,MATCH($G$2&amp;"_"&amp;$C136,データシート2!$A$1:$SI$1,0),0)</f>
        <v>1</v>
      </c>
      <c r="Q136" s="851">
        <f>VLOOKUP($D$3&amp;"_"&amp;Q$3,データシート2!$A:$SI,MATCH($G$2&amp;"_"&amp;$C136,データシート2!$A$1:$SI$1,0),0)</f>
        <v>0</v>
      </c>
      <c r="R136" s="1066">
        <f>VLOOKUP($D$3&amp;"_"&amp;R$3,データシート2!$A:$SI,MATCH($R$2&amp;"_"&amp;$C136,データシート2!$A$1:$SI$1,0),0)</f>
        <v>0</v>
      </c>
      <c r="S136" s="1050">
        <f>VLOOKUP($D$3&amp;"_"&amp;S$3,データシート2!$A:$SI,MATCH($R$2&amp;"_"&amp;$C136,データシート2!$A$1:$SI$1,0),0)</f>
        <v>0</v>
      </c>
      <c r="T136" s="1050">
        <f>VLOOKUP($D$3&amp;"_"&amp;T$3,データシート2!$A:$SI,MATCH($R$2&amp;"_"&amp;$C136,データシート2!$A$1:$SI$1,0),0)</f>
        <v>0</v>
      </c>
      <c r="U136" s="1050">
        <f>VLOOKUP($D$3&amp;"_"&amp;U$3,データシート2!$A:$SI,MATCH($R$2&amp;"_"&amp;$C136,データシート2!$A$1:$SI$1,0),0)</f>
        <v>0</v>
      </c>
      <c r="V136" s="1050">
        <f>VLOOKUP($D$3&amp;"_"&amp;V$3,データシート2!$A:$SI,MATCH($R$2&amp;"_"&amp;$C136,データシート2!$A$1:$SI$1,0),0)</f>
        <v>0</v>
      </c>
      <c r="W136" s="1050">
        <f>VLOOKUP($D$3&amp;"_"&amp;W$3,データシート2!$A:$SI,MATCH($R$2&amp;"_"&amp;$C136,データシート2!$A$1:$SI$1,0),0)</f>
        <v>0</v>
      </c>
      <c r="X136" s="1050">
        <f>VLOOKUP($D$3&amp;"_"&amp;X$3,データシート2!$A:$SI,MATCH($R$2&amp;"_"&amp;$C136,データシート2!$A$1:$SI$1,0),0)</f>
        <v>0</v>
      </c>
      <c r="Y136" s="1050">
        <f>VLOOKUP($D$3&amp;"_"&amp;Y$3,データシート2!$A:$SI,MATCH($R$2&amp;"_"&amp;$C136,データシート2!$A$1:$SI$1,0),0)</f>
        <v>0</v>
      </c>
      <c r="Z136" s="1050">
        <f>VLOOKUP($D$3&amp;"_"&amp;Z$3,データシート2!$A:$SI,MATCH($R$2&amp;"_"&amp;$C136,データシート2!$A$1:$SI$1,0),0)</f>
        <v>0</v>
      </c>
      <c r="AA136" s="1050">
        <f>VLOOKUP($D$3&amp;"_"&amp;AA$3,データシート2!$A:$SI,MATCH($R$2&amp;"_"&amp;$C136,データシート2!$A$1:$SI$1,0),0)</f>
        <v>3.64</v>
      </c>
      <c r="AB136" s="1051">
        <f>VLOOKUP($D$3&amp;"_"&amp;AB$3,データシート2!$A:$SI,MATCH($R$2&amp;"_"&amp;$C136,データシート2!$A$1:$SI$1,0),0)</f>
        <v>0</v>
      </c>
      <c r="AE136" s="844" t="str">
        <f t="shared" si="16"/>
        <v/>
      </c>
      <c r="AF136" s="845">
        <f t="shared" si="16"/>
        <v>98</v>
      </c>
      <c r="AG136" s="846" t="str">
        <f t="shared" si="16"/>
        <v>地方公務</v>
      </c>
      <c r="AH136" s="845" t="str">
        <f t="shared" si="16"/>
        <v/>
      </c>
      <c r="AI136" s="847" t="str">
        <f t="shared" si="16"/>
        <v/>
      </c>
      <c r="AJ136" s="906">
        <f>VLOOKUP($AG$3&amp;"_"&amp;AJ$3,データシート2!$A:$SI,MATCH($AJ$2&amp;"_"&amp;$AF136,データシート2!$A$1:$SI$1,0),0)</f>
        <v>86</v>
      </c>
      <c r="AK136" s="849">
        <f>VLOOKUP($AG$3&amp;"_"&amp;AK$3,データシート2!$A:$SI,MATCH($AJ$2&amp;"_"&amp;$AF136,データシート2!$A$1:$SI$1,0),0)</f>
        <v>85</v>
      </c>
      <c r="AL136" s="849">
        <f>VLOOKUP($AG$3&amp;"_"&amp;AL$3,データシート2!$A:$SI,MATCH($AJ$2&amp;"_"&amp;$AF136,データシート2!$A$1:$SI$1,0),0)</f>
        <v>133</v>
      </c>
      <c r="AM136" s="849">
        <f>VLOOKUP($AG$3&amp;"_"&amp;AM$3,データシート2!$A:$SI,MATCH($AJ$2&amp;"_"&amp;$AF136,データシート2!$A$1:$SI$1,0),0)</f>
        <v>113</v>
      </c>
      <c r="AN136" s="850">
        <f>VLOOKUP($AG$3&amp;"_"&amp;AN$3,データシート2!$A:$SI,MATCH($AJ$2&amp;"_"&amp;$AF136,データシート2!$A$1:$SI$1,0),0)</f>
        <v>82</v>
      </c>
      <c r="AO136" s="850">
        <f>VLOOKUP($AG$3&amp;"_"&amp;AO$3,データシート2!$A:$SI,MATCH($AJ$2&amp;"_"&amp;$AF136,データシート2!$A$1:$SI$1,0),0)</f>
        <v>75</v>
      </c>
      <c r="AP136" s="850">
        <f>VLOOKUP($AG$3&amp;"_"&amp;AP$3,データシート2!$A:$SI,MATCH($AJ$2&amp;"_"&amp;$AF136,データシート2!$A$1:$SI$1,0),0)</f>
        <v>76</v>
      </c>
      <c r="AQ136" s="850">
        <f>VLOOKUP($AG$3&amp;"_"&amp;AQ$3,データシート2!$A:$SI,MATCH($AJ$2&amp;"_"&amp;$AF136,データシート2!$A$1:$SI$1,0),0)</f>
        <v>79</v>
      </c>
      <c r="AR136" s="850">
        <f>VLOOKUP($AG$3&amp;"_"&amp;AR$3,データシート2!$A:$SI,MATCH($AJ$2&amp;"_"&amp;$AF136,データシート2!$A$1:$SI$1,0),0)</f>
        <v>71</v>
      </c>
      <c r="AS136" s="851">
        <f>VLOOKUP($AG$3&amp;"_"&amp;AS$3,データシート2!$A:$SI,MATCH($AJ$2&amp;"_"&amp;$AF136,データシート2!$A$1:$SI$1,0),0)</f>
        <v>68</v>
      </c>
      <c r="AT136" s="907">
        <f>VLOOKUP($AG$3&amp;"_"&amp;AT$3,データシート2!$A:$SI,MATCH($AT$2&amp;"_"&amp;$AF136,データシート2!$A$1:$SI$1,0),0)</f>
        <v>575.64800000000025</v>
      </c>
      <c r="AU136" s="849">
        <f>VLOOKUP($AG$3&amp;"_"&amp;AU$3,データシート2!$A:$SI,MATCH($AT$2&amp;"_"&amp;$AF136,データシート2!$A$1:$SI$1,0),0)</f>
        <v>550.13</v>
      </c>
      <c r="AV136" s="849">
        <f>VLOOKUP($AG$3&amp;"_"&amp;AV$3,データシート2!$A:$SI,MATCH($AT$2&amp;"_"&amp;$AF136,データシート2!$A$1:$SI$1,0),0)</f>
        <v>728.62900000000002</v>
      </c>
      <c r="AW136" s="849">
        <f>VLOOKUP($AG$3&amp;"_"&amp;AW$3,データシート2!$A:$SI,MATCH($AT$2&amp;"_"&amp;$AF136,データシート2!$A$1:$SI$1,0),0)</f>
        <v>655.92840000000001</v>
      </c>
      <c r="AX136" s="849">
        <f>VLOOKUP($AG$3&amp;"_"&amp;AX$3,データシート2!$A:$SI,MATCH($AT$2&amp;"_"&amp;$AF136,データシート2!$A$1:$SI$1,0),0)</f>
        <v>460.60599999999999</v>
      </c>
      <c r="AY136" s="849">
        <f>VLOOKUP($AG$3&amp;"_"&amp;AY$3,データシート2!$A:$SI,MATCH($AT$2&amp;"_"&amp;$AF136,データシート2!$A$1:$SI$1,0),0)</f>
        <v>452.97329999999999</v>
      </c>
      <c r="AZ136" s="849">
        <f>VLOOKUP($AG$3&amp;"_"&amp;AZ$3,データシート2!$A:$SI,MATCH($AT$2&amp;"_"&amp;$AF136,データシート2!$A$1:$SI$1,0),0)</f>
        <v>444.98200000000003</v>
      </c>
      <c r="BA136" s="849">
        <f>VLOOKUP($AG$3&amp;"_"&amp;BA$3,データシート2!$A:$SI,MATCH($AT$2&amp;"_"&amp;$AF136,データシート2!$A$1:$SI$1,0),0)</f>
        <v>490.95770499999998</v>
      </c>
      <c r="BB136" s="849">
        <f>VLOOKUP($AG$3&amp;"_"&amp;BB$3,データシート2!$A:$SI,MATCH($AT$2&amp;"_"&amp;$AF136,データシート2!$A$1:$SI$1,0),0)</f>
        <v>445.06099999999998</v>
      </c>
      <c r="BC136" s="852">
        <f>VLOOKUP($AG$3&amp;"_"&amp;BC$3,データシート2!$A:$SI,MATCH($AT$2&amp;"_"&amp;$AF136,データシート2!$A$1:$SI$1,0),0)</f>
        <v>399.96199999999999</v>
      </c>
    </row>
    <row r="137" spans="2:72" s="23" customFormat="1" ht="20.45" customHeight="1">
      <c r="B137" s="909" t="s">
        <v>442</v>
      </c>
      <c r="C137" s="825" t="s">
        <v>443</v>
      </c>
      <c r="D137" s="826"/>
      <c r="E137" s="827"/>
      <c r="F137" s="826"/>
      <c r="G137" s="828">
        <f>VLOOKUP($D$3&amp;"_"&amp;G$3,データシート2!$A:$SI,MATCH($G$2&amp;"_"&amp;$B137,データシート2!$A$1:$SI$1,0),0)</f>
        <v>0</v>
      </c>
      <c r="H137" s="829">
        <f>VLOOKUP($D$3&amp;"_"&amp;H$3,データシート2!$A:$SI,MATCH($G$2&amp;"_"&amp;$B137,データシート2!$A$1:$SI$1,0),0)</f>
        <v>0</v>
      </c>
      <c r="I137" s="829">
        <f>VLOOKUP($D$3&amp;"_"&amp;I$3,データシート2!$A:$SI,MATCH($G$2&amp;"_"&amp;$B137,データシート2!$A$1:$SI$1,0),0)</f>
        <v>0</v>
      </c>
      <c r="J137" s="829">
        <f>VLOOKUP($D$3&amp;"_"&amp;J$3,データシート2!$A:$SI,MATCH($G$2&amp;"_"&amp;$B137,データシート2!$A$1:$SI$1,0),0)</f>
        <v>0</v>
      </c>
      <c r="K137" s="830">
        <f>VLOOKUP($D$3&amp;"_"&amp;K$3,データシート2!$A:$SI,MATCH($G$2&amp;"_"&amp;$B137,データシート2!$A$1:$SI$1,0),0)</f>
        <v>0</v>
      </c>
      <c r="L137" s="830">
        <f>VLOOKUP($D$3&amp;"_"&amp;L$3,データシート2!$A:$SI,MATCH($G$2&amp;"_"&amp;$B137,データシート2!$A$1:$SI$1,0),0)</f>
        <v>0</v>
      </c>
      <c r="M137" s="830">
        <f>VLOOKUP($D$3&amp;"_"&amp;M$3,データシート2!$A:$SI,MATCH($G$2&amp;"_"&amp;$B137,データシート2!$A$1:$SI$1,0),0)</f>
        <v>0</v>
      </c>
      <c r="N137" s="830">
        <f>VLOOKUP($D$3&amp;"_"&amp;N$3,データシート2!$A:$SI,MATCH($G$2&amp;"_"&amp;$B137,データシート2!$A$1:$SI$1,0),0)</f>
        <v>0</v>
      </c>
      <c r="O137" s="830">
        <f>VLOOKUP($D$3&amp;"_"&amp;O$3,データシート2!$A:$SI,MATCH($G$2&amp;"_"&amp;$B137,データシート2!$A$1:$SI$1,0),0)</f>
        <v>0</v>
      </c>
      <c r="P137" s="830">
        <f>VLOOKUP($D$3&amp;"_"&amp;P$3,データシート2!$A:$SI,MATCH($G$2&amp;"_"&amp;$B137,データシート2!$A$1:$SI$1,0),0)</f>
        <v>0</v>
      </c>
      <c r="Q137" s="831">
        <f>VLOOKUP($D$3&amp;"_"&amp;Q$3,データシート2!$A:$SI,MATCH($G$2&amp;"_"&amp;$B137,データシート2!$A$1:$SI$1,0),0)</f>
        <v>0</v>
      </c>
      <c r="R137" s="1067">
        <f>VLOOKUP($D$3&amp;"_"&amp;R$3,データシート2!$A:$SI,MATCH($R$2&amp;"_"&amp;$B137,データシート2!$A$1:$SI$1,0),0)</f>
        <v>0</v>
      </c>
      <c r="S137" s="1044">
        <f>VLOOKUP($D$3&amp;"_"&amp;S$3,データシート2!$A:$SI,MATCH($R$2&amp;"_"&amp;$B137,データシート2!$A$1:$SI$1,0),0)</f>
        <v>0</v>
      </c>
      <c r="T137" s="1044">
        <f>VLOOKUP($D$3&amp;"_"&amp;T$3,データシート2!$A:$SI,MATCH($R$2&amp;"_"&amp;$B137,データシート2!$A$1:$SI$1,0),0)</f>
        <v>0</v>
      </c>
      <c r="U137" s="1044">
        <f>VLOOKUP($D$3&amp;"_"&amp;U$3,データシート2!$A:$SI,MATCH($R$2&amp;"_"&amp;$B137,データシート2!$A$1:$SI$1,0),0)</f>
        <v>0</v>
      </c>
      <c r="V137" s="1044">
        <f>VLOOKUP($D$3&amp;"_"&amp;V$3,データシート2!$A:$SI,MATCH($R$2&amp;"_"&amp;$B137,データシート2!$A$1:$SI$1,0),0)</f>
        <v>0</v>
      </c>
      <c r="W137" s="1044">
        <f>VLOOKUP($D$3&amp;"_"&amp;W$3,データシート2!$A:$SI,MATCH($R$2&amp;"_"&amp;$B137,データシート2!$A$1:$SI$1,0),0)</f>
        <v>0</v>
      </c>
      <c r="X137" s="1044">
        <f>VLOOKUP($D$3&amp;"_"&amp;X$3,データシート2!$A:$SI,MATCH($R$2&amp;"_"&amp;$B137,データシート2!$A$1:$SI$1,0),0)</f>
        <v>0</v>
      </c>
      <c r="Y137" s="1044">
        <f>VLOOKUP($D$3&amp;"_"&amp;Y$3,データシート2!$A:$SI,MATCH($R$2&amp;"_"&amp;$B137,データシート2!$A$1:$SI$1,0),0)</f>
        <v>0</v>
      </c>
      <c r="Z137" s="1044">
        <f>VLOOKUP($D$3&amp;"_"&amp;Z$3,データシート2!$A:$SI,MATCH($R$2&amp;"_"&amp;$B137,データシート2!$A$1:$SI$1,0),0)</f>
        <v>0</v>
      </c>
      <c r="AA137" s="1044">
        <f>VLOOKUP($D$3&amp;"_"&amp;AA$3,データシート2!$A:$SI,MATCH($R$2&amp;"_"&amp;$B137,データシート2!$A$1:$SI$1,0),0)</f>
        <v>0</v>
      </c>
      <c r="AB137" s="1045">
        <f>VLOOKUP($D$3&amp;"_"&amp;AB$3,データシート2!$A:$SI,MATCH($R$2&amp;"_"&amp;$B137,データシート2!$A$1:$SI$1,0),0)</f>
        <v>0</v>
      </c>
      <c r="AE137" s="909" t="str">
        <f t="shared" si="16"/>
        <v>T</v>
      </c>
      <c r="AF137" s="825" t="str">
        <f t="shared" si="16"/>
        <v>分類不能の産業</v>
      </c>
      <c r="AG137" s="826" t="str">
        <f t="shared" si="16"/>
        <v/>
      </c>
      <c r="AH137" s="827" t="str">
        <f t="shared" si="16"/>
        <v/>
      </c>
      <c r="AI137" s="826" t="str">
        <f t="shared" si="16"/>
        <v/>
      </c>
      <c r="AJ137" s="828">
        <f>VLOOKUP($AG$3&amp;"_"&amp;AJ$3,データシート2!$A:$SI,MATCH($AJ$2&amp;"_"&amp;$AE137,データシート2!$A$1:$SI$1,0),0)</f>
        <v>14</v>
      </c>
      <c r="AK137" s="829">
        <f>VLOOKUP($AG$3&amp;"_"&amp;AK$3,データシート2!$A:$SI,MATCH($AJ$2&amp;"_"&amp;$AE137,データシート2!$A$1:$SI$1,0),0)</f>
        <v>12</v>
      </c>
      <c r="AL137" s="829">
        <f>VLOOKUP($AG$3&amp;"_"&amp;AL$3,データシート2!$A:$SI,MATCH($AJ$2&amp;"_"&amp;$AE137,データシート2!$A$1:$SI$1,0),0)</f>
        <v>13</v>
      </c>
      <c r="AM137" s="829">
        <f>VLOOKUP($AG$3&amp;"_"&amp;AM$3,データシート2!$A:$SI,MATCH($AJ$2&amp;"_"&amp;$AE137,データシート2!$A$1:$SI$1,0),0)</f>
        <v>11</v>
      </c>
      <c r="AN137" s="830">
        <f>VLOOKUP($AG$3&amp;"_"&amp;AN$3,データシート2!$A:$SI,MATCH($AJ$2&amp;"_"&amp;$AE137,データシート2!$A$1:$SI$1,0),0)</f>
        <v>9</v>
      </c>
      <c r="AO137" s="830">
        <f>VLOOKUP($AG$3&amp;"_"&amp;AO$3,データシート2!$A:$SI,MATCH($AJ$2&amp;"_"&amp;$AE137,データシート2!$A$1:$SI$1,0),0)</f>
        <v>9</v>
      </c>
      <c r="AP137" s="830">
        <f>VLOOKUP($AG$3&amp;"_"&amp;AP$3,データシート2!$A:$SI,MATCH($AJ$2&amp;"_"&amp;$AE137,データシート2!$A$1:$SI$1,0),0)</f>
        <v>9</v>
      </c>
      <c r="AQ137" s="830">
        <f>VLOOKUP($AG$3&amp;"_"&amp;AQ$3,データシート2!$A:$SI,MATCH($AJ$2&amp;"_"&amp;$AE137,データシート2!$A$1:$SI$1,0),0)</f>
        <v>8</v>
      </c>
      <c r="AR137" s="830">
        <f>VLOOKUP($AG$3&amp;"_"&amp;AR$3,データシート2!$A:$SI,MATCH($AJ$2&amp;"_"&amp;$AE137,データシート2!$A$1:$SI$1,0),0)</f>
        <v>8</v>
      </c>
      <c r="AS137" s="831">
        <f>VLOOKUP($AG$3&amp;"_"&amp;AS$3,データシート2!$A:$SI,MATCH($AJ$2&amp;"_"&amp;$AE137,データシート2!$A$1:$SI$1,0),0)</f>
        <v>6</v>
      </c>
      <c r="AT137" s="908">
        <f>VLOOKUP($AG$3&amp;"_"&amp;AT$3,データシート2!$A:$SI,MATCH($AT$2&amp;"_"&amp;$AE137,データシート2!$A$1:$SI$1,0),0)</f>
        <v>96.703000000000003</v>
      </c>
      <c r="AU137" s="829">
        <f>VLOOKUP($AG$3&amp;"_"&amp;AU$3,データシート2!$A:$SI,MATCH($AT$2&amp;"_"&amp;$AE137,データシート2!$A$1:$SI$1,0),0)</f>
        <v>59.548000000000002</v>
      </c>
      <c r="AV137" s="829">
        <f>VLOOKUP($AG$3&amp;"_"&amp;AV$3,データシート2!$A:$SI,MATCH($AT$2&amp;"_"&amp;$AE137,データシート2!$A$1:$SI$1,0),0)</f>
        <v>57.054000000000002</v>
      </c>
      <c r="AW137" s="829">
        <f>VLOOKUP($AG$3&amp;"_"&amp;AW$3,データシート2!$A:$SI,MATCH($AT$2&amp;"_"&amp;$AE137,データシート2!$A$1:$SI$1,0),0)</f>
        <v>60.540999999999997</v>
      </c>
      <c r="AX137" s="829">
        <f>VLOOKUP($AG$3&amp;"_"&amp;AX$3,データシート2!$A:$SI,MATCH($AT$2&amp;"_"&amp;$AE137,データシート2!$A$1:$SI$1,0),0)</f>
        <v>54.908999999999999</v>
      </c>
      <c r="AY137" s="829">
        <f>VLOOKUP($AG$3&amp;"_"&amp;AY$3,データシート2!$A:$SI,MATCH($AT$2&amp;"_"&amp;$AE137,データシート2!$A$1:$SI$1,0),0)</f>
        <v>47.854999999999997</v>
      </c>
      <c r="AZ137" s="829">
        <f>VLOOKUP($AG$3&amp;"_"&amp;AZ$3,データシート2!$A:$SI,MATCH($AT$2&amp;"_"&amp;$AE137,データシート2!$A$1:$SI$1,0),0)</f>
        <v>47.841000000000001</v>
      </c>
      <c r="BA137" s="829">
        <f>VLOOKUP($AG$3&amp;"_"&amp;BA$3,データシート2!$A:$SI,MATCH($AT$2&amp;"_"&amp;$AE137,データシート2!$A$1:$SI$1,0),0)</f>
        <v>43.271999999999998</v>
      </c>
      <c r="BB137" s="829">
        <f>VLOOKUP($AG$3&amp;"_"&amp;BB$3,データシート2!$A:$SI,MATCH($AT$2&amp;"_"&amp;$AE137,データシート2!$A$1:$SI$1,0),0)</f>
        <v>44.628</v>
      </c>
      <c r="BC137" s="832">
        <f>VLOOKUP($AG$3&amp;"_"&amp;BC$3,データシート2!$A:$SI,MATCH($AT$2&amp;"_"&amp;$AE137,データシート2!$A$1:$SI$1,0),0)</f>
        <v>26.123999999999999</v>
      </c>
    </row>
    <row r="138" spans="2:72" s="842" customFormat="1" ht="16.5" customHeight="1" thickBot="1">
      <c r="B138" s="910"/>
      <c r="C138" s="911">
        <v>99</v>
      </c>
      <c r="D138" s="912" t="s">
        <v>443</v>
      </c>
      <c r="E138" s="911"/>
      <c r="F138" s="913"/>
      <c r="G138" s="914">
        <f>VLOOKUP($D$3&amp;"_"&amp;G$3,データシート2!$A:$SI,MATCH($G$2&amp;"_"&amp;$C138,データシート2!$A$1:$SI$1,0),0)</f>
        <v>0</v>
      </c>
      <c r="H138" s="915">
        <f>VLOOKUP($D$3&amp;"_"&amp;H$3,データシート2!$A:$SI,MATCH($G$2&amp;"_"&amp;$C138,データシート2!$A$1:$SI$1,0),0)</f>
        <v>0</v>
      </c>
      <c r="I138" s="915">
        <f>VLOOKUP($D$3&amp;"_"&amp;I$3,データシート2!$A:$SI,MATCH($G$2&amp;"_"&amp;$C138,データシート2!$A$1:$SI$1,0),0)</f>
        <v>0</v>
      </c>
      <c r="J138" s="915">
        <f>VLOOKUP($D$3&amp;"_"&amp;J$3,データシート2!$A:$SI,MATCH($G$2&amp;"_"&amp;$C138,データシート2!$A$1:$SI$1,0),0)</f>
        <v>0</v>
      </c>
      <c r="K138" s="916">
        <f>VLOOKUP($D$3&amp;"_"&amp;K$3,データシート2!$A:$SI,MATCH($G$2&amp;"_"&amp;$C138,データシート2!$A$1:$SI$1,0),0)</f>
        <v>0</v>
      </c>
      <c r="L138" s="916">
        <f>VLOOKUP($D$3&amp;"_"&amp;L$3,データシート2!$A:$SI,MATCH($G$2&amp;"_"&amp;$C138,データシート2!$A$1:$SI$1,0),0)</f>
        <v>0</v>
      </c>
      <c r="M138" s="916">
        <f>VLOOKUP($D$3&amp;"_"&amp;M$3,データシート2!$A:$SI,MATCH($G$2&amp;"_"&amp;$C138,データシート2!$A$1:$SI$1,0),0)</f>
        <v>0</v>
      </c>
      <c r="N138" s="916">
        <f>VLOOKUP($D$3&amp;"_"&amp;N$3,データシート2!$A:$SI,MATCH($G$2&amp;"_"&amp;$C138,データシート2!$A$1:$SI$1,0),0)</f>
        <v>0</v>
      </c>
      <c r="O138" s="916">
        <f>VLOOKUP($D$3&amp;"_"&amp;O$3,データシート2!$A:$SI,MATCH($G$2&amp;"_"&amp;$C138,データシート2!$A$1:$SI$1,0),0)</f>
        <v>0</v>
      </c>
      <c r="P138" s="916">
        <f>VLOOKUP($D$3&amp;"_"&amp;P$3,データシート2!$A:$SI,MATCH($G$2&amp;"_"&amp;$C138,データシート2!$A$1:$SI$1,0),0)</f>
        <v>0</v>
      </c>
      <c r="Q138" s="917">
        <f>VLOOKUP($D$3&amp;"_"&amp;Q$3,データシート2!$A:$SI,MATCH($G$2&amp;"_"&amp;$C138,データシート2!$A$1:$SI$1,0),0)</f>
        <v>0</v>
      </c>
      <c r="R138" s="1068">
        <f>VLOOKUP($D$3&amp;"_"&amp;R$3,データシート2!$A:$SI,MATCH($R$2&amp;"_"&amp;$C138,データシート2!$A$1:$SI$1,0),0)</f>
        <v>0</v>
      </c>
      <c r="S138" s="1069">
        <f>VLOOKUP($D$3&amp;"_"&amp;S$3,データシート2!$A:$SI,MATCH($R$2&amp;"_"&amp;$C138,データシート2!$A$1:$SI$1,0),0)</f>
        <v>0</v>
      </c>
      <c r="T138" s="1069">
        <f>VLOOKUP($D$3&amp;"_"&amp;T$3,データシート2!$A:$SI,MATCH($R$2&amp;"_"&amp;$C138,データシート2!$A$1:$SI$1,0),0)</f>
        <v>0</v>
      </c>
      <c r="U138" s="1069">
        <f>VLOOKUP($D$3&amp;"_"&amp;U$3,データシート2!$A:$SI,MATCH($R$2&amp;"_"&amp;$C138,データシート2!$A$1:$SI$1,0),0)</f>
        <v>0</v>
      </c>
      <c r="V138" s="1069">
        <f>VLOOKUP($D$3&amp;"_"&amp;V$3,データシート2!$A:$SI,MATCH($R$2&amp;"_"&amp;$C138,データシート2!$A$1:$SI$1,0),0)</f>
        <v>0</v>
      </c>
      <c r="W138" s="1069">
        <f>VLOOKUP($D$3&amp;"_"&amp;W$3,データシート2!$A:$SI,MATCH($R$2&amp;"_"&amp;$C138,データシート2!$A$1:$SI$1,0),0)</f>
        <v>0</v>
      </c>
      <c r="X138" s="1069">
        <f>VLOOKUP($D$3&amp;"_"&amp;X$3,データシート2!$A:$SI,MATCH($R$2&amp;"_"&amp;$C138,データシート2!$A$1:$SI$1,0),0)</f>
        <v>0</v>
      </c>
      <c r="Y138" s="1069">
        <f>VLOOKUP($D$3&amp;"_"&amp;Y$3,データシート2!$A:$SI,MATCH($R$2&amp;"_"&amp;$C138,データシート2!$A$1:$SI$1,0),0)</f>
        <v>0</v>
      </c>
      <c r="Z138" s="1069">
        <f>VLOOKUP($D$3&amp;"_"&amp;Z$3,データシート2!$A:$SI,MATCH($R$2&amp;"_"&amp;$C138,データシート2!$A$1:$SI$1,0),0)</f>
        <v>0</v>
      </c>
      <c r="AA138" s="1069">
        <f>VLOOKUP($D$3&amp;"_"&amp;AA$3,データシート2!$A:$SI,MATCH($R$2&amp;"_"&amp;$C138,データシート2!$A$1:$SI$1,0),0)</f>
        <v>0</v>
      </c>
      <c r="AB138" s="1070">
        <f>VLOOKUP($D$3&amp;"_"&amp;AB$3,データシート2!$A:$SI,MATCH($R$2&amp;"_"&amp;$C138,データシート2!$A$1:$SI$1,0),0)</f>
        <v>0</v>
      </c>
      <c r="AE138" s="910" t="str">
        <f t="shared" si="16"/>
        <v/>
      </c>
      <c r="AF138" s="911">
        <f t="shared" si="16"/>
        <v>99</v>
      </c>
      <c r="AG138" s="912" t="str">
        <f t="shared" si="16"/>
        <v>分類不能の産業</v>
      </c>
      <c r="AH138" s="911" t="str">
        <f t="shared" si="16"/>
        <v/>
      </c>
      <c r="AI138" s="913" t="str">
        <f t="shared" si="16"/>
        <v/>
      </c>
      <c r="AJ138" s="914">
        <f>VLOOKUP($AG$3&amp;"_"&amp;AJ$3,データシート2!$A:$SI,MATCH($AJ$2&amp;"_"&amp;$AF138,データシート2!$A$1:$SI$1,0),0)</f>
        <v>14</v>
      </c>
      <c r="AK138" s="915">
        <f>VLOOKUP($AG$3&amp;"_"&amp;AK$3,データシート2!$A:$SI,MATCH($AJ$2&amp;"_"&amp;$AF138,データシート2!$A$1:$SI$1,0),0)</f>
        <v>12</v>
      </c>
      <c r="AL138" s="915">
        <f>VLOOKUP($AG$3&amp;"_"&amp;AL$3,データシート2!$A:$SI,MATCH($AJ$2&amp;"_"&amp;$AF138,データシート2!$A$1:$SI$1,0),0)</f>
        <v>13</v>
      </c>
      <c r="AM138" s="915">
        <f>VLOOKUP($AG$3&amp;"_"&amp;AM$3,データシート2!$A:$SI,MATCH($AJ$2&amp;"_"&amp;$AF138,データシート2!$A$1:$SI$1,0),0)</f>
        <v>11</v>
      </c>
      <c r="AN138" s="916">
        <f>VLOOKUP($AG$3&amp;"_"&amp;AN$3,データシート2!$A:$SI,MATCH($AJ$2&amp;"_"&amp;$AF138,データシート2!$A$1:$SI$1,0),0)</f>
        <v>9</v>
      </c>
      <c r="AO138" s="916">
        <f>VLOOKUP($AG$3&amp;"_"&amp;AO$3,データシート2!$A:$SI,MATCH($AJ$2&amp;"_"&amp;$AF138,データシート2!$A$1:$SI$1,0),0)</f>
        <v>9</v>
      </c>
      <c r="AP138" s="916">
        <f>VLOOKUP($AG$3&amp;"_"&amp;AP$3,データシート2!$A:$SI,MATCH($AJ$2&amp;"_"&amp;$AF138,データシート2!$A$1:$SI$1,0),0)</f>
        <v>9</v>
      </c>
      <c r="AQ138" s="916">
        <f>VLOOKUP($AG$3&amp;"_"&amp;AQ$3,データシート2!$A:$SI,MATCH($AJ$2&amp;"_"&amp;$AF138,データシート2!$A$1:$SI$1,0),0)</f>
        <v>8</v>
      </c>
      <c r="AR138" s="916">
        <f>VLOOKUP($AG$3&amp;"_"&amp;AR$3,データシート2!$A:$SI,MATCH($AJ$2&amp;"_"&amp;$AF138,データシート2!$A$1:$SI$1,0),0)</f>
        <v>8</v>
      </c>
      <c r="AS138" s="917">
        <f>VLOOKUP($AG$3&amp;"_"&amp;AS$3,データシート2!$A:$SI,MATCH($AJ$2&amp;"_"&amp;$AF138,データシート2!$A$1:$SI$1,0),0)</f>
        <v>6</v>
      </c>
      <c r="AT138" s="919">
        <f>VLOOKUP($AG$3&amp;"_"&amp;AT$3,データシート2!$A:$SI,MATCH($AT$2&amp;"_"&amp;$AF138,データシート2!$A$1:$SI$1,0),0)</f>
        <v>96.703000000000003</v>
      </c>
      <c r="AU138" s="915">
        <f>VLOOKUP($AG$3&amp;"_"&amp;AU$3,データシート2!$A:$SI,MATCH($AT$2&amp;"_"&amp;$AF138,データシート2!$A$1:$SI$1,0),0)</f>
        <v>59.548000000000002</v>
      </c>
      <c r="AV138" s="915">
        <f>VLOOKUP($AG$3&amp;"_"&amp;AV$3,データシート2!$A:$SI,MATCH($AT$2&amp;"_"&amp;$AF138,データシート2!$A$1:$SI$1,0),0)</f>
        <v>57.054000000000002</v>
      </c>
      <c r="AW138" s="915">
        <f>VLOOKUP($AG$3&amp;"_"&amp;AW$3,データシート2!$A:$SI,MATCH($AT$2&amp;"_"&amp;$AF138,データシート2!$A$1:$SI$1,0),0)</f>
        <v>60.540999999999997</v>
      </c>
      <c r="AX138" s="915">
        <f>VLOOKUP($AG$3&amp;"_"&amp;AX$3,データシート2!$A:$SI,MATCH($AT$2&amp;"_"&amp;$AF138,データシート2!$A$1:$SI$1,0),0)</f>
        <v>54.908999999999999</v>
      </c>
      <c r="AY138" s="915">
        <f>VLOOKUP($AG$3&amp;"_"&amp;AY$3,データシート2!$A:$SI,MATCH($AT$2&amp;"_"&amp;$AF138,データシート2!$A$1:$SI$1,0),0)</f>
        <v>47.854999999999997</v>
      </c>
      <c r="AZ138" s="915">
        <f>VLOOKUP($AG$3&amp;"_"&amp;AZ$3,データシート2!$A:$SI,MATCH($AT$2&amp;"_"&amp;$AF138,データシート2!$A$1:$SI$1,0),0)</f>
        <v>47.841000000000001</v>
      </c>
      <c r="BA138" s="915">
        <f>VLOOKUP($AG$3&amp;"_"&amp;BA$3,データシート2!$A:$SI,MATCH($AT$2&amp;"_"&amp;$AF138,データシート2!$A$1:$SI$1,0),0)</f>
        <v>43.271999999999998</v>
      </c>
      <c r="BB138" s="915">
        <f>VLOOKUP($AG$3&amp;"_"&amp;BB$3,データシート2!$A:$SI,MATCH($AT$2&amp;"_"&amp;$AF138,データシート2!$A$1:$SI$1,0),0)</f>
        <v>44.628</v>
      </c>
      <c r="BC138" s="918">
        <f>VLOOKUP($AG$3&amp;"_"&amp;BC$3,データシート2!$A:$SI,MATCH($AT$2&amp;"_"&amp;$AF138,データシート2!$A$1:$SI$1,0),0)</f>
        <v>26.123999999999999</v>
      </c>
    </row>
    <row r="139" spans="2:72" ht="6" customHeight="1"/>
    <row r="145" s="842" customFormat="1" ht="14.25" customHeight="1"/>
    <row r="146" s="842" customFormat="1" ht="14.25" customHeight="1"/>
    <row r="147" s="842" customFormat="1" ht="14.25" customHeight="1"/>
    <row r="148" s="842" customFormat="1" ht="14.25" customHeight="1"/>
    <row r="149" s="842" customFormat="1" ht="14.25" customHeight="1"/>
    <row r="150" s="842" customFormat="1" ht="14.25" customHeight="1"/>
  </sheetData>
  <mergeCells count="14">
    <mergeCell ref="B7:D7"/>
    <mergeCell ref="AE7:AG7"/>
    <mergeCell ref="B4:F4"/>
    <mergeCell ref="R4:AB5"/>
    <mergeCell ref="AE4:AI4"/>
    <mergeCell ref="AJ4:AS5"/>
    <mergeCell ref="AT4:BC5"/>
    <mergeCell ref="B5:B6"/>
    <mergeCell ref="C5:D6"/>
    <mergeCell ref="E5:F6"/>
    <mergeCell ref="AE5:AE6"/>
    <mergeCell ref="AF5:AG6"/>
    <mergeCell ref="AH5:AI6"/>
    <mergeCell ref="G4:Q5"/>
  </mergeCells>
  <phoneticPr fontId="7"/>
  <printOptions horizontalCentered="1"/>
  <pageMargins left="0.31496062992125984" right="0.31496062992125984" top="0.39370078740157483" bottom="0.39370078740157483" header="0.39370078740157483" footer="0.39370078740157483"/>
  <pageSetup paperSize="9" scale="29" orientation="portrait"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8" customWidth="1"/>
    <col min="2" max="2" width="26.33203125" style="18" customWidth="1"/>
    <col min="3" max="3" width="13.1640625" style="18" bestFit="1" customWidth="1"/>
    <col min="4" max="4" width="5.5" style="18" customWidth="1"/>
    <col min="5" max="5" width="11.33203125" style="18" customWidth="1"/>
    <col min="6" max="6" width="13.5" style="18" customWidth="1"/>
    <col min="7" max="14" width="8.83203125" style="18"/>
    <col min="15" max="15" width="37" style="18" customWidth="1"/>
    <col min="16" max="21" width="8.83203125" style="18"/>
    <col min="22" max="22" width="32.33203125" style="18" customWidth="1"/>
    <col min="23" max="16384" width="8.83203125" style="18"/>
  </cols>
  <sheetData>
    <row r="2" spans="2:22" ht="14.25">
      <c r="B2" s="322" t="s">
        <v>444</v>
      </c>
      <c r="C2" s="322"/>
      <c r="D2" s="322"/>
      <c r="E2" s="322"/>
      <c r="F2" s="322"/>
      <c r="G2" s="322"/>
      <c r="H2" s="322"/>
      <c r="I2" s="322"/>
      <c r="J2" s="322"/>
      <c r="K2" s="322"/>
      <c r="L2" s="322"/>
      <c r="M2" s="322"/>
      <c r="N2" s="322"/>
      <c r="O2" s="322"/>
      <c r="P2" s="322"/>
      <c r="Q2" s="322"/>
      <c r="R2" s="322"/>
      <c r="S2" s="322"/>
      <c r="T2" s="322"/>
      <c r="U2" s="322"/>
      <c r="V2" s="322"/>
    </row>
    <row r="3" spans="2:22" ht="15" thickBot="1">
      <c r="B3" s="322"/>
      <c r="C3" s="322"/>
      <c r="D3" s="322"/>
      <c r="E3" s="322"/>
      <c r="F3" s="322"/>
      <c r="G3" s="322"/>
      <c r="H3" s="322"/>
      <c r="I3" s="322"/>
      <c r="J3" s="322"/>
      <c r="K3" s="322"/>
      <c r="L3" s="322"/>
      <c r="M3" s="322"/>
      <c r="N3" s="322"/>
      <c r="O3" s="322"/>
      <c r="P3" s="322"/>
      <c r="Q3" s="322"/>
      <c r="R3" s="322"/>
      <c r="S3" s="322"/>
      <c r="T3" s="322"/>
      <c r="U3" s="322"/>
      <c r="V3" s="322"/>
    </row>
    <row r="4" spans="2:22" ht="14.25">
      <c r="B4" s="939"/>
      <c r="C4" s="940" t="s">
        <v>445</v>
      </c>
      <c r="D4" s="941"/>
      <c r="E4" s="942" t="s">
        <v>446</v>
      </c>
      <c r="F4" s="943" t="s">
        <v>447</v>
      </c>
      <c r="G4" s="942" t="s">
        <v>448</v>
      </c>
      <c r="H4" s="942"/>
      <c r="I4" s="942"/>
      <c r="J4" s="942"/>
      <c r="K4" s="942"/>
      <c r="L4" s="942"/>
      <c r="M4" s="942"/>
      <c r="N4" s="942"/>
      <c r="O4" s="942"/>
      <c r="P4" s="940" t="s">
        <v>449</v>
      </c>
      <c r="Q4" s="942"/>
      <c r="R4" s="942"/>
      <c r="S4" s="942"/>
      <c r="T4" s="942"/>
      <c r="U4" s="942"/>
      <c r="V4" s="944"/>
    </row>
    <row r="5" spans="2:22" ht="14.25">
      <c r="B5" s="920" t="s">
        <v>220</v>
      </c>
      <c r="C5" s="921">
        <v>13.7</v>
      </c>
      <c r="D5" s="903" t="s">
        <v>450</v>
      </c>
      <c r="E5" s="922">
        <f t="shared" ref="E5:E10" si="0">24*365</f>
        <v>8760</v>
      </c>
      <c r="F5" s="923"/>
      <c r="G5" s="874" t="s">
        <v>451</v>
      </c>
      <c r="H5" s="922"/>
      <c r="I5" s="922"/>
      <c r="J5" s="922"/>
      <c r="K5" s="922"/>
      <c r="L5" s="922"/>
      <c r="M5" s="922"/>
      <c r="N5" s="922"/>
      <c r="O5" s="922"/>
      <c r="P5" s="924" t="s">
        <v>452</v>
      </c>
      <c r="Q5" s="922"/>
      <c r="R5" s="922"/>
      <c r="S5" s="922"/>
      <c r="T5" s="922"/>
      <c r="U5" s="922"/>
      <c r="V5" s="925"/>
    </row>
    <row r="6" spans="2:22" ht="14.25">
      <c r="B6" s="926" t="s">
        <v>221</v>
      </c>
      <c r="C6" s="927">
        <v>15.1</v>
      </c>
      <c r="D6" s="864" t="s">
        <v>450</v>
      </c>
      <c r="E6" s="874">
        <f t="shared" si="0"/>
        <v>8760</v>
      </c>
      <c r="F6" s="928"/>
      <c r="G6" s="874" t="s">
        <v>451</v>
      </c>
      <c r="H6" s="874"/>
      <c r="I6" s="874"/>
      <c r="J6" s="874"/>
      <c r="K6" s="874"/>
      <c r="L6" s="874"/>
      <c r="M6" s="874"/>
      <c r="N6" s="874"/>
      <c r="O6" s="874"/>
      <c r="P6" s="929" t="s">
        <v>452</v>
      </c>
      <c r="Q6" s="874"/>
      <c r="R6" s="874"/>
      <c r="S6" s="874"/>
      <c r="T6" s="874"/>
      <c r="U6" s="874"/>
      <c r="V6" s="930"/>
    </row>
    <row r="7" spans="2:22" ht="14.25">
      <c r="B7" s="926" t="s">
        <v>222</v>
      </c>
      <c r="C7" s="927">
        <v>24.8</v>
      </c>
      <c r="D7" s="864" t="s">
        <v>450</v>
      </c>
      <c r="E7" s="874">
        <f t="shared" si="0"/>
        <v>8760</v>
      </c>
      <c r="F7" s="928"/>
      <c r="G7" s="874" t="s">
        <v>451</v>
      </c>
      <c r="H7" s="874"/>
      <c r="I7" s="874"/>
      <c r="J7" s="874"/>
      <c r="K7" s="874"/>
      <c r="L7" s="874"/>
      <c r="M7" s="874"/>
      <c r="N7" s="874"/>
      <c r="O7" s="874"/>
      <c r="P7" s="929" t="s">
        <v>452</v>
      </c>
      <c r="Q7" s="874"/>
      <c r="R7" s="874"/>
      <c r="S7" s="874"/>
      <c r="T7" s="874"/>
      <c r="U7" s="874"/>
      <c r="V7" s="930"/>
    </row>
    <row r="8" spans="2:22" ht="14.25">
      <c r="B8" s="926" t="s">
        <v>223</v>
      </c>
      <c r="C8" s="927">
        <v>60</v>
      </c>
      <c r="D8" s="864" t="s">
        <v>450</v>
      </c>
      <c r="E8" s="874">
        <f t="shared" si="0"/>
        <v>8760</v>
      </c>
      <c r="F8" s="928" t="s">
        <v>453</v>
      </c>
      <c r="G8" s="874" t="s">
        <v>454</v>
      </c>
      <c r="H8" s="874"/>
      <c r="I8" s="874"/>
      <c r="J8" s="874"/>
      <c r="K8" s="874"/>
      <c r="L8" s="874"/>
      <c r="M8" s="874"/>
      <c r="N8" s="874"/>
      <c r="O8" s="874"/>
      <c r="P8" s="929" t="s">
        <v>455</v>
      </c>
      <c r="Q8" s="874"/>
      <c r="R8" s="874"/>
      <c r="S8" s="874"/>
      <c r="T8" s="874"/>
      <c r="U8" s="874"/>
      <c r="V8" s="930"/>
    </row>
    <row r="9" spans="2:22" ht="14.25">
      <c r="B9" s="926" t="s">
        <v>224</v>
      </c>
      <c r="C9" s="927">
        <v>80</v>
      </c>
      <c r="D9" s="864" t="s">
        <v>450</v>
      </c>
      <c r="E9" s="874">
        <f t="shared" si="0"/>
        <v>8760</v>
      </c>
      <c r="F9" s="928"/>
      <c r="G9" s="874" t="s">
        <v>454</v>
      </c>
      <c r="H9" s="874"/>
      <c r="I9" s="874"/>
      <c r="J9" s="874"/>
      <c r="K9" s="874"/>
      <c r="L9" s="874"/>
      <c r="M9" s="874"/>
      <c r="N9" s="874"/>
      <c r="O9" s="874"/>
      <c r="P9" s="929" t="s">
        <v>455</v>
      </c>
      <c r="Q9" s="874"/>
      <c r="R9" s="874"/>
      <c r="S9" s="874"/>
      <c r="T9" s="874"/>
      <c r="U9" s="874"/>
      <c r="V9" s="930"/>
    </row>
    <row r="10" spans="2:22" ht="15" thickBot="1">
      <c r="B10" s="931" t="s">
        <v>225</v>
      </c>
      <c r="C10" s="932">
        <v>80</v>
      </c>
      <c r="D10" s="933" t="s">
        <v>450</v>
      </c>
      <c r="E10" s="934">
        <f t="shared" si="0"/>
        <v>8760</v>
      </c>
      <c r="F10" s="935"/>
      <c r="G10" s="934" t="s">
        <v>454</v>
      </c>
      <c r="H10" s="934"/>
      <c r="I10" s="934"/>
      <c r="J10" s="934"/>
      <c r="K10" s="934"/>
      <c r="L10" s="934"/>
      <c r="M10" s="934"/>
      <c r="N10" s="934"/>
      <c r="O10" s="934"/>
      <c r="P10" s="936" t="s">
        <v>455</v>
      </c>
      <c r="Q10" s="934"/>
      <c r="R10" s="934"/>
      <c r="S10" s="934"/>
      <c r="T10" s="934"/>
      <c r="U10" s="934"/>
      <c r="V10" s="937"/>
    </row>
    <row r="11" spans="2:22" ht="14.25">
      <c r="B11" s="322"/>
      <c r="C11" s="322"/>
      <c r="D11" s="322"/>
      <c r="E11" s="322"/>
      <c r="F11" s="322"/>
      <c r="G11" s="322"/>
      <c r="H11" s="322"/>
      <c r="I11" s="322"/>
      <c r="J11" s="322"/>
      <c r="K11" s="322"/>
      <c r="L11" s="322"/>
      <c r="M11" s="322"/>
      <c r="N11" s="322"/>
      <c r="O11" s="322"/>
      <c r="P11" s="322"/>
      <c r="Q11" s="322"/>
      <c r="R11" s="322"/>
      <c r="S11" s="322"/>
      <c r="T11" s="322"/>
      <c r="U11" s="322"/>
      <c r="V11" s="322"/>
    </row>
    <row r="12" spans="2:22" ht="14.25">
      <c r="B12" s="322"/>
      <c r="C12" s="322"/>
      <c r="D12" s="322"/>
      <c r="E12" s="322"/>
      <c r="F12" s="322"/>
      <c r="G12" s="322"/>
      <c r="H12" s="322"/>
      <c r="I12" s="322"/>
      <c r="J12" s="322"/>
      <c r="K12" s="322"/>
      <c r="L12" s="322"/>
      <c r="M12" s="322"/>
      <c r="N12" s="322"/>
      <c r="O12" s="322"/>
      <c r="P12" s="322"/>
      <c r="Q12" s="322"/>
      <c r="R12" s="322"/>
      <c r="S12" s="322"/>
      <c r="T12" s="322"/>
      <c r="U12" s="322"/>
      <c r="V12" s="32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2024-03-14T13:24:40Z</dcterms:created>
  <dcterms:modified xsi:type="dcterms:W3CDTF">2024-03-14T13:24:41Z</dcterms:modified>
  <cp:category/>
  <cp:contentStatus/>
</cp:coreProperties>
</file>